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nsun\Google Drive\Skole\Master\Data\AfricanBioServices-Vegetation-and-soils\Termites\"/>
    </mc:Choice>
  </mc:AlternateContent>
  <xr:revisionPtr revIDLastSave="0" documentId="10_ncr:100000_{F6D0C0FB-5EF0-4579-B453-B419D51A10D0}" xr6:coauthVersionLast="31" xr6:coauthVersionMax="31" xr10:uidLastSave="{00000000-0000-0000-0000-000000000000}"/>
  <bookViews>
    <workbookView xWindow="0" yWindow="0" windowWidth="23040" windowHeight="9072" activeTab="2" xr2:uid="{CBC1647F-D250-4E45-B704-194300400DCC}"/>
  </bookViews>
  <sheets>
    <sheet name="Wet" sheetId="4" r:id="rId1"/>
    <sheet name="Wet_Unashed" sheetId="7" r:id="rId2"/>
    <sheet name="Dry_Unashed" sheetId="5" r:id="rId3"/>
    <sheet name="Protocol for ashing" sheetId="8" r:id="rId4"/>
    <sheet name="Manual" sheetId="9" r:id="rId5"/>
    <sheet name="Bugs&amp;Issues" sheetId="10" r:id="rId6"/>
  </sheets>
  <externalReferences>
    <externalReference r:id="rId7"/>
    <externalReference r:id="rId8"/>
  </externalReferences>
  <definedNames>
    <definedName name="ag" localSheetId="2">#REF!</definedName>
    <definedName name="ag" localSheetId="1">#REF!</definedName>
    <definedName name="ag">#REF!</definedName>
    <definedName name="ar" localSheetId="2">#REF!</definedName>
    <definedName name="ar" localSheetId="1">#REF!</definedName>
    <definedName name="ar">#REF!</definedName>
    <definedName name="aspect">[1]manual!$M$52:$M$60</definedName>
    <definedName name="DATE_OF_BURIAL" localSheetId="2">#REF!</definedName>
    <definedName name="DATE_OF_BURIAL" localSheetId="1">#REF!</definedName>
    <definedName name="DATE_OF_BURIAL">#REF!</definedName>
    <definedName name="ecosystem">[1]manual!$I$52:$I$65</definedName>
    <definedName name="FcorrGreen" localSheetId="2">#REF!</definedName>
    <definedName name="FcorrGreen" localSheetId="1">#REF!</definedName>
    <definedName name="FcorrGreen">#REF!</definedName>
    <definedName name="FcorrRed" localSheetId="2">#REF!</definedName>
    <definedName name="FcorrRed" localSheetId="1">#REF!</definedName>
    <definedName name="FcorrRed">#REF!</definedName>
    <definedName name="FINAL_WEIGHT_GREEN" localSheetId="2">#REF!</definedName>
    <definedName name="FINAL_WEIGHT_GREEN" localSheetId="1">#REF!</definedName>
    <definedName name="FINAL_WEIGHT_GREEN">#REF!</definedName>
    <definedName name="FINAL_WEIGHT_RED" localSheetId="2">#REF!</definedName>
    <definedName name="FINAL_WEIGHT_RED" localSheetId="1">#REF!</definedName>
    <definedName name="FINAL_WEIGHT_RED">#REF!</definedName>
    <definedName name="Hg" localSheetId="2">#REF!</definedName>
    <definedName name="Hg" localSheetId="1">#REF!</definedName>
    <definedName name="Hg">#REF!</definedName>
    <definedName name="Hr" localSheetId="2">#REF!</definedName>
    <definedName name="Hr" localSheetId="1">#REF!</definedName>
    <definedName name="Hr">#REF!</definedName>
    <definedName name="human_impact">[1]manual!$G$52:$G$57</definedName>
    <definedName name="INITIAL_WEIGHT_GREEN" localSheetId="2">#REF!</definedName>
    <definedName name="INITIAL_WEIGHT_GREEN" localSheetId="1">#REF!</definedName>
    <definedName name="INITIAL_WEIGHT_GREEN">#REF!</definedName>
    <definedName name="INITIAL_WEIGHT_RED" localSheetId="2">#REF!</definedName>
    <definedName name="INITIAL_WEIGHT_RED" localSheetId="1">#REF!</definedName>
    <definedName name="INITIAL_WEIGHT_RED">#REF!</definedName>
    <definedName name="k" localSheetId="2">#REF!</definedName>
    <definedName name="k" localSheetId="1">#REF!</definedName>
    <definedName name="k">#REF!</definedName>
    <definedName name="Recovery_date" localSheetId="2">#REF!</definedName>
    <definedName name="Recovery_date" localSheetId="1">#REF!</definedName>
    <definedName name="Recovery_date">#REF!</definedName>
    <definedName name="rootingdepth">[1]manual!$K$52:$K$55</definedName>
    <definedName name="S" localSheetId="2">#REF!</definedName>
    <definedName name="S" localSheetId="1">#REF!</definedName>
    <definedName name="S">#REF!</definedName>
    <definedName name="shading">[1]manual!$F$52:$F$57</definedName>
    <definedName name="slope">[1]manual!$L$52:$L$55</definedName>
    <definedName name="soil_texture">[1]manual!$H$52:$H$55</definedName>
    <definedName name="soildepth">[1]manual!$J$52:$J$55</definedName>
    <definedName name="t" localSheetId="2">#REF!</definedName>
    <definedName name="t" localSheetId="1">#REF!</definedName>
    <definedName name="t">#REF!</definedName>
    <definedName name="TEST" localSheetId="2">#REF!</definedName>
    <definedName name="TEST" localSheetId="1">#REF!</definedName>
    <definedName name="TEST">#REF!</definedName>
    <definedName name="Wbag" localSheetId="2">#REF!</definedName>
    <definedName name="Wbag" localSheetId="1">#REF!</definedName>
    <definedName name="Wbag">#REF!</definedName>
    <definedName name="Wcord" localSheetId="2">#REF!</definedName>
    <definedName name="Wcord" localSheetId="1">#REF!</definedName>
    <definedName name="Wcord">#REF!</definedName>
    <definedName name="Wcordandbag" localSheetId="2">#REF!</definedName>
    <definedName name="Wcordandbag" localSheetId="1">#REF!</definedName>
    <definedName name="Wcordandbag">#REF!</definedName>
    <definedName name="Wgi" localSheetId="2">#REF!</definedName>
    <definedName name="Wgi" localSheetId="1">#REF!</definedName>
    <definedName name="Wgi">#REF!</definedName>
    <definedName name="Wlabel" localSheetId="2">#REF!</definedName>
    <definedName name="Wlabel" localSheetId="1">#REF!</definedName>
    <definedName name="Wlabel">#REF!</definedName>
    <definedName name="Wri" localSheetId="2">#REF!</definedName>
    <definedName name="Wri" localSheetId="1">#REF!</definedName>
    <definedName name="Wri">#REF!</definedName>
    <definedName name="Wt" localSheetId="2">#REF!</definedName>
    <definedName name="Wt" localSheetId="1">#REF!</definedName>
    <definedName name="Wt">#REF!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10" l="1"/>
  <c r="D38" i="10"/>
  <c r="D37" i="10"/>
  <c r="D35" i="10"/>
  <c r="D34" i="10"/>
  <c r="D33" i="10"/>
  <c r="D31" i="10"/>
  <c r="D29" i="10"/>
  <c r="D23" i="10"/>
  <c r="D20" i="10"/>
  <c r="D18" i="10"/>
  <c r="D17" i="10"/>
  <c r="D16" i="10"/>
  <c r="D15" i="10"/>
  <c r="D14" i="10"/>
  <c r="A14" i="10"/>
  <c r="A15" i="10" s="1"/>
  <c r="A16" i="10" s="1"/>
  <c r="A17" i="10" s="1"/>
  <c r="A18" i="10" s="1"/>
  <c r="A20" i="10" s="1"/>
  <c r="A23" i="10" s="1"/>
  <c r="A29" i="10" s="1"/>
  <c r="A31" i="10" s="1"/>
  <c r="A33" i="10" s="1"/>
  <c r="D12" i="10"/>
  <c r="D11" i="10"/>
  <c r="D10" i="10"/>
  <c r="D9" i="10"/>
  <c r="D7" i="10"/>
  <c r="D6" i="10"/>
  <c r="D5" i="10"/>
  <c r="D4" i="10"/>
  <c r="D3" i="10"/>
  <c r="A3" i="10"/>
  <c r="D2" i="10"/>
  <c r="I44" i="9"/>
  <c r="I43" i="9"/>
  <c r="I42" i="9"/>
  <c r="I41" i="9"/>
  <c r="I40" i="9"/>
  <c r="AD515" i="7" l="1"/>
  <c r="AC515" i="7"/>
  <c r="AB515" i="7"/>
  <c r="AA515" i="7"/>
  <c r="Z515" i="7"/>
  <c r="Y515" i="7"/>
  <c r="N515" i="7"/>
  <c r="I515" i="7"/>
  <c r="P515" i="7" s="1"/>
  <c r="H515" i="7"/>
  <c r="J515" i="7" s="1"/>
  <c r="G515" i="7"/>
  <c r="C515" i="7"/>
  <c r="B515" i="7"/>
  <c r="AD514" i="7"/>
  <c r="AC514" i="7"/>
  <c r="AB514" i="7"/>
  <c r="AA514" i="7"/>
  <c r="Z514" i="7"/>
  <c r="Y514" i="7"/>
  <c r="N514" i="7"/>
  <c r="I514" i="7"/>
  <c r="H514" i="7"/>
  <c r="O514" i="7" s="1"/>
  <c r="G514" i="7"/>
  <c r="C514" i="7"/>
  <c r="B514" i="7"/>
  <c r="AD513" i="7"/>
  <c r="AC513" i="7"/>
  <c r="AB513" i="7"/>
  <c r="AA513" i="7"/>
  <c r="Z513" i="7"/>
  <c r="Y513" i="7"/>
  <c r="N513" i="7"/>
  <c r="V513" i="7" s="1"/>
  <c r="I513" i="7"/>
  <c r="P513" i="7" s="1"/>
  <c r="H513" i="7"/>
  <c r="J513" i="7" s="1"/>
  <c r="G513" i="7"/>
  <c r="C513" i="7"/>
  <c r="B513" i="7"/>
  <c r="AD512" i="7"/>
  <c r="AC512" i="7"/>
  <c r="AB512" i="7"/>
  <c r="AA512" i="7"/>
  <c r="Z512" i="7"/>
  <c r="Y512" i="7"/>
  <c r="N512" i="7"/>
  <c r="V512" i="7" s="1"/>
  <c r="I512" i="7"/>
  <c r="K512" i="7" s="1"/>
  <c r="H512" i="7"/>
  <c r="O512" i="7" s="1"/>
  <c r="G512" i="7"/>
  <c r="C512" i="7"/>
  <c r="B512" i="7"/>
  <c r="AD511" i="7"/>
  <c r="AC511" i="7"/>
  <c r="AB511" i="7"/>
  <c r="AA511" i="7"/>
  <c r="Z511" i="7"/>
  <c r="Y511" i="7"/>
  <c r="N511" i="7"/>
  <c r="V511" i="7" s="1"/>
  <c r="I511" i="7"/>
  <c r="P511" i="7" s="1"/>
  <c r="H511" i="7"/>
  <c r="G511" i="7"/>
  <c r="C511" i="7"/>
  <c r="B511" i="7"/>
  <c r="AD510" i="7"/>
  <c r="AC510" i="7"/>
  <c r="AB510" i="7"/>
  <c r="AA510" i="7"/>
  <c r="Z510" i="7"/>
  <c r="Y510" i="7"/>
  <c r="N510" i="7"/>
  <c r="V510" i="7" s="1"/>
  <c r="I510" i="7"/>
  <c r="H510" i="7"/>
  <c r="J510" i="7" s="1"/>
  <c r="G510" i="7"/>
  <c r="C510" i="7"/>
  <c r="B510" i="7"/>
  <c r="AD509" i="7"/>
  <c r="AC509" i="7"/>
  <c r="AB509" i="7"/>
  <c r="AA509" i="7"/>
  <c r="Z509" i="7"/>
  <c r="Y509" i="7"/>
  <c r="N509" i="7"/>
  <c r="I509" i="7"/>
  <c r="K509" i="7" s="1"/>
  <c r="H509" i="7"/>
  <c r="J509" i="7" s="1"/>
  <c r="G509" i="7"/>
  <c r="C509" i="7"/>
  <c r="B509" i="7"/>
  <c r="AD508" i="7"/>
  <c r="AC508" i="7"/>
  <c r="AB508" i="7"/>
  <c r="AA508" i="7"/>
  <c r="Z508" i="7"/>
  <c r="Y508" i="7"/>
  <c r="N508" i="7"/>
  <c r="I508" i="7"/>
  <c r="K508" i="7" s="1"/>
  <c r="H508" i="7"/>
  <c r="O508" i="7" s="1"/>
  <c r="G508" i="7"/>
  <c r="C508" i="7"/>
  <c r="B508" i="7"/>
  <c r="AD507" i="7"/>
  <c r="AC507" i="7"/>
  <c r="AB507" i="7"/>
  <c r="AA507" i="7"/>
  <c r="Z507" i="7"/>
  <c r="Y507" i="7"/>
  <c r="N507" i="7"/>
  <c r="V507" i="7" s="1"/>
  <c r="I507" i="7"/>
  <c r="H507" i="7"/>
  <c r="J507" i="7" s="1"/>
  <c r="G507" i="7"/>
  <c r="C507" i="7"/>
  <c r="B507" i="7"/>
  <c r="AD506" i="7"/>
  <c r="AC506" i="7"/>
  <c r="AB506" i="7"/>
  <c r="AA506" i="7"/>
  <c r="Z506" i="7"/>
  <c r="Y506" i="7"/>
  <c r="N506" i="7"/>
  <c r="V506" i="7" s="1"/>
  <c r="I506" i="7"/>
  <c r="H506" i="7"/>
  <c r="O506" i="7" s="1"/>
  <c r="G506" i="7"/>
  <c r="C506" i="7"/>
  <c r="B506" i="7"/>
  <c r="AD505" i="7"/>
  <c r="AC505" i="7"/>
  <c r="AB505" i="7"/>
  <c r="AA505" i="7"/>
  <c r="Z505" i="7"/>
  <c r="Y505" i="7"/>
  <c r="N505" i="7"/>
  <c r="V505" i="7" s="1"/>
  <c r="I505" i="7"/>
  <c r="H505" i="7"/>
  <c r="J505" i="7" s="1"/>
  <c r="G505" i="7"/>
  <c r="C505" i="7"/>
  <c r="B505" i="7"/>
  <c r="AD504" i="7"/>
  <c r="AC504" i="7"/>
  <c r="AB504" i="7"/>
  <c r="AA504" i="7"/>
  <c r="Z504" i="7"/>
  <c r="Y504" i="7"/>
  <c r="N504" i="7"/>
  <c r="V504" i="7" s="1"/>
  <c r="J504" i="7"/>
  <c r="I504" i="7"/>
  <c r="K504" i="7" s="1"/>
  <c r="H504" i="7"/>
  <c r="O504" i="7" s="1"/>
  <c r="G504" i="7"/>
  <c r="C504" i="7"/>
  <c r="B504" i="7"/>
  <c r="AD503" i="7"/>
  <c r="AC503" i="7"/>
  <c r="AB503" i="7"/>
  <c r="AA503" i="7"/>
  <c r="Z503" i="7"/>
  <c r="Y503" i="7"/>
  <c r="N503" i="7"/>
  <c r="V503" i="7" s="1"/>
  <c r="I503" i="7"/>
  <c r="H503" i="7"/>
  <c r="J503" i="7" s="1"/>
  <c r="G503" i="7"/>
  <c r="C503" i="7"/>
  <c r="B503" i="7"/>
  <c r="AD502" i="7"/>
  <c r="AC502" i="7"/>
  <c r="AB502" i="7"/>
  <c r="AA502" i="7"/>
  <c r="Z502" i="7"/>
  <c r="Y502" i="7"/>
  <c r="N502" i="7"/>
  <c r="V502" i="7" s="1"/>
  <c r="I502" i="7"/>
  <c r="H502" i="7"/>
  <c r="J502" i="7" s="1"/>
  <c r="G502" i="7"/>
  <c r="C502" i="7"/>
  <c r="B502" i="7"/>
  <c r="AD501" i="7"/>
  <c r="AC501" i="7"/>
  <c r="AB501" i="7"/>
  <c r="AA501" i="7"/>
  <c r="Z501" i="7"/>
  <c r="Y501" i="7"/>
  <c r="N501" i="7"/>
  <c r="V501" i="7" s="1"/>
  <c r="I501" i="7"/>
  <c r="K501" i="7" s="1"/>
  <c r="H501" i="7"/>
  <c r="J501" i="7" s="1"/>
  <c r="G501" i="7"/>
  <c r="C501" i="7"/>
  <c r="B501" i="7"/>
  <c r="AD500" i="7"/>
  <c r="AC500" i="7"/>
  <c r="AB500" i="7"/>
  <c r="AA500" i="7"/>
  <c r="Z500" i="7"/>
  <c r="Y500" i="7"/>
  <c r="N500" i="7"/>
  <c r="V500" i="7" s="1"/>
  <c r="I500" i="7"/>
  <c r="K500" i="7" s="1"/>
  <c r="H500" i="7"/>
  <c r="O500" i="7" s="1"/>
  <c r="G500" i="7"/>
  <c r="C500" i="7"/>
  <c r="B500" i="7"/>
  <c r="AD499" i="7"/>
  <c r="AC499" i="7"/>
  <c r="AB499" i="7"/>
  <c r="AA499" i="7"/>
  <c r="Z499" i="7"/>
  <c r="Y499" i="7"/>
  <c r="N499" i="7"/>
  <c r="V499" i="7" s="1"/>
  <c r="I499" i="7"/>
  <c r="H499" i="7"/>
  <c r="J499" i="7" s="1"/>
  <c r="G499" i="7"/>
  <c r="C499" i="7"/>
  <c r="B499" i="7"/>
  <c r="AD498" i="7"/>
  <c r="AC498" i="7"/>
  <c r="AB498" i="7"/>
  <c r="AA498" i="7"/>
  <c r="Z498" i="7"/>
  <c r="Y498" i="7"/>
  <c r="N498" i="7"/>
  <c r="V498" i="7" s="1"/>
  <c r="I498" i="7"/>
  <c r="K498" i="7" s="1"/>
  <c r="H498" i="7"/>
  <c r="O498" i="7" s="1"/>
  <c r="G498" i="7"/>
  <c r="C498" i="7"/>
  <c r="B498" i="7"/>
  <c r="AD497" i="7"/>
  <c r="AC497" i="7"/>
  <c r="AB497" i="7"/>
  <c r="AA497" i="7"/>
  <c r="Z497" i="7"/>
  <c r="Y497" i="7"/>
  <c r="N497" i="7"/>
  <c r="V497" i="7" s="1"/>
  <c r="I497" i="7"/>
  <c r="K497" i="7" s="1"/>
  <c r="H497" i="7"/>
  <c r="G497" i="7"/>
  <c r="C497" i="7"/>
  <c r="B497" i="7"/>
  <c r="AD496" i="7"/>
  <c r="AC496" i="7"/>
  <c r="AB496" i="7"/>
  <c r="AA496" i="7"/>
  <c r="Z496" i="7"/>
  <c r="Y496" i="7"/>
  <c r="N496" i="7"/>
  <c r="V496" i="7" s="1"/>
  <c r="I496" i="7"/>
  <c r="H496" i="7"/>
  <c r="O496" i="7" s="1"/>
  <c r="G496" i="7"/>
  <c r="C496" i="7"/>
  <c r="B496" i="7"/>
  <c r="AD495" i="7"/>
  <c r="AC495" i="7"/>
  <c r="AB495" i="7"/>
  <c r="AA495" i="7"/>
  <c r="Z495" i="7"/>
  <c r="Y495" i="7"/>
  <c r="N495" i="7"/>
  <c r="V495" i="7" s="1"/>
  <c r="I495" i="7"/>
  <c r="P495" i="7" s="1"/>
  <c r="H495" i="7"/>
  <c r="G495" i="7"/>
  <c r="C495" i="7"/>
  <c r="B495" i="7"/>
  <c r="AD494" i="7"/>
  <c r="AC494" i="7"/>
  <c r="AB494" i="7"/>
  <c r="AA494" i="7"/>
  <c r="Z494" i="7"/>
  <c r="Y494" i="7"/>
  <c r="N494" i="7"/>
  <c r="V494" i="7" s="1"/>
  <c r="I494" i="7"/>
  <c r="H494" i="7"/>
  <c r="J494" i="7" s="1"/>
  <c r="G494" i="7"/>
  <c r="C494" i="7"/>
  <c r="B494" i="7"/>
  <c r="AD493" i="7"/>
  <c r="AC493" i="7"/>
  <c r="AB493" i="7"/>
  <c r="AA493" i="7"/>
  <c r="Z493" i="7"/>
  <c r="Y493" i="7"/>
  <c r="N493" i="7"/>
  <c r="V493" i="7" s="1"/>
  <c r="I493" i="7"/>
  <c r="K493" i="7" s="1"/>
  <c r="H493" i="7"/>
  <c r="G493" i="7"/>
  <c r="C493" i="7"/>
  <c r="B493" i="7"/>
  <c r="AD492" i="7"/>
  <c r="AC492" i="7"/>
  <c r="AB492" i="7"/>
  <c r="AA492" i="7"/>
  <c r="Z492" i="7"/>
  <c r="Y492" i="7"/>
  <c r="N492" i="7"/>
  <c r="V492" i="7" s="1"/>
  <c r="I492" i="7"/>
  <c r="H492" i="7"/>
  <c r="J492" i="7" s="1"/>
  <c r="G492" i="7"/>
  <c r="C492" i="7"/>
  <c r="B492" i="7"/>
  <c r="AD491" i="7"/>
  <c r="AC491" i="7"/>
  <c r="AB491" i="7"/>
  <c r="AA491" i="7"/>
  <c r="Z491" i="7"/>
  <c r="Y491" i="7"/>
  <c r="O491" i="7"/>
  <c r="N491" i="7"/>
  <c r="I491" i="7"/>
  <c r="H491" i="7"/>
  <c r="J491" i="7" s="1"/>
  <c r="G491" i="7"/>
  <c r="C491" i="7"/>
  <c r="B491" i="7"/>
  <c r="AD490" i="7"/>
  <c r="AC490" i="7"/>
  <c r="AB490" i="7"/>
  <c r="AA490" i="7"/>
  <c r="Z490" i="7"/>
  <c r="Y490" i="7"/>
  <c r="N490" i="7"/>
  <c r="V490" i="7" s="1"/>
  <c r="I490" i="7"/>
  <c r="P490" i="7" s="1"/>
  <c r="H490" i="7"/>
  <c r="J490" i="7" s="1"/>
  <c r="G490" i="7"/>
  <c r="C490" i="7"/>
  <c r="B490" i="7"/>
  <c r="AD489" i="7"/>
  <c r="AC489" i="7"/>
  <c r="AB489" i="7"/>
  <c r="AA489" i="7"/>
  <c r="Z489" i="7"/>
  <c r="Y489" i="7"/>
  <c r="N489" i="7"/>
  <c r="I489" i="7"/>
  <c r="K489" i="7" s="1"/>
  <c r="H489" i="7"/>
  <c r="O489" i="7" s="1"/>
  <c r="G489" i="7"/>
  <c r="C489" i="7"/>
  <c r="B489" i="7"/>
  <c r="AD488" i="7"/>
  <c r="AC488" i="7"/>
  <c r="AB488" i="7"/>
  <c r="AA488" i="7"/>
  <c r="Z488" i="7"/>
  <c r="Y488" i="7"/>
  <c r="N488" i="7"/>
  <c r="V488" i="7" s="1"/>
  <c r="I488" i="7"/>
  <c r="H488" i="7"/>
  <c r="J488" i="7" s="1"/>
  <c r="G488" i="7"/>
  <c r="C488" i="7"/>
  <c r="B488" i="7"/>
  <c r="AD487" i="7"/>
  <c r="AC487" i="7"/>
  <c r="AB487" i="7"/>
  <c r="AA487" i="7"/>
  <c r="Z487" i="7"/>
  <c r="Y487" i="7"/>
  <c r="N487" i="7"/>
  <c r="V487" i="7" s="1"/>
  <c r="I487" i="7"/>
  <c r="H487" i="7"/>
  <c r="G487" i="7"/>
  <c r="C487" i="7"/>
  <c r="B487" i="7"/>
  <c r="AD486" i="7"/>
  <c r="AC486" i="7"/>
  <c r="AB486" i="7"/>
  <c r="AA486" i="7"/>
  <c r="Z486" i="7"/>
  <c r="Y486" i="7"/>
  <c r="N486" i="7"/>
  <c r="V486" i="7" s="1"/>
  <c r="I486" i="7"/>
  <c r="H486" i="7"/>
  <c r="J486" i="7" s="1"/>
  <c r="G486" i="7"/>
  <c r="C486" i="7"/>
  <c r="B486" i="7"/>
  <c r="AD485" i="7"/>
  <c r="AC485" i="7"/>
  <c r="AB485" i="7"/>
  <c r="AA485" i="7"/>
  <c r="Z485" i="7"/>
  <c r="Y485" i="7"/>
  <c r="N485" i="7"/>
  <c r="V485" i="7" s="1"/>
  <c r="I485" i="7"/>
  <c r="K485" i="7" s="1"/>
  <c r="H485" i="7"/>
  <c r="O485" i="7" s="1"/>
  <c r="G485" i="7"/>
  <c r="C485" i="7"/>
  <c r="B485" i="7"/>
  <c r="AD484" i="7"/>
  <c r="AC484" i="7"/>
  <c r="AB484" i="7"/>
  <c r="AA484" i="7"/>
  <c r="Z484" i="7"/>
  <c r="Y484" i="7"/>
  <c r="N484" i="7"/>
  <c r="V484" i="7" s="1"/>
  <c r="I484" i="7"/>
  <c r="H484" i="7"/>
  <c r="J484" i="7" s="1"/>
  <c r="G484" i="7"/>
  <c r="C484" i="7"/>
  <c r="B484" i="7"/>
  <c r="AD483" i="7"/>
  <c r="AC483" i="7"/>
  <c r="AB483" i="7"/>
  <c r="AA483" i="7"/>
  <c r="Z483" i="7"/>
  <c r="Y483" i="7"/>
  <c r="N483" i="7"/>
  <c r="V483" i="7" s="1"/>
  <c r="I483" i="7"/>
  <c r="H483" i="7"/>
  <c r="O483" i="7" s="1"/>
  <c r="G483" i="7"/>
  <c r="C483" i="7"/>
  <c r="B483" i="7"/>
  <c r="AD482" i="7"/>
  <c r="AC482" i="7"/>
  <c r="AB482" i="7"/>
  <c r="AA482" i="7"/>
  <c r="Z482" i="7"/>
  <c r="Y482" i="7"/>
  <c r="N482" i="7"/>
  <c r="V482" i="7" s="1"/>
  <c r="I482" i="7"/>
  <c r="K482" i="7" s="1"/>
  <c r="H482" i="7"/>
  <c r="J482" i="7" s="1"/>
  <c r="G482" i="7"/>
  <c r="C482" i="7"/>
  <c r="B482" i="7"/>
  <c r="AD481" i="7"/>
  <c r="AC481" i="7"/>
  <c r="AB481" i="7"/>
  <c r="AA481" i="7"/>
  <c r="Z481" i="7"/>
  <c r="Y481" i="7"/>
  <c r="N481" i="7"/>
  <c r="K481" i="7"/>
  <c r="I481" i="7"/>
  <c r="H481" i="7"/>
  <c r="J481" i="7" s="1"/>
  <c r="G481" i="7"/>
  <c r="C481" i="7"/>
  <c r="B481" i="7"/>
  <c r="AD480" i="7"/>
  <c r="AC480" i="7"/>
  <c r="AB480" i="7"/>
  <c r="AA480" i="7"/>
  <c r="Z480" i="7"/>
  <c r="Y480" i="7"/>
  <c r="N480" i="7"/>
  <c r="I480" i="7"/>
  <c r="H480" i="7"/>
  <c r="J480" i="7" s="1"/>
  <c r="G480" i="7"/>
  <c r="C480" i="7"/>
  <c r="B480" i="7"/>
  <c r="AD479" i="7"/>
  <c r="AC479" i="7"/>
  <c r="AB479" i="7"/>
  <c r="AA479" i="7"/>
  <c r="Z479" i="7"/>
  <c r="Y479" i="7"/>
  <c r="N479" i="7"/>
  <c r="I479" i="7"/>
  <c r="H479" i="7"/>
  <c r="J479" i="7" s="1"/>
  <c r="G479" i="7"/>
  <c r="C479" i="7"/>
  <c r="B479" i="7"/>
  <c r="AD478" i="7"/>
  <c r="AC478" i="7"/>
  <c r="AB478" i="7"/>
  <c r="AA478" i="7"/>
  <c r="Z478" i="7"/>
  <c r="Y478" i="7"/>
  <c r="N478" i="7"/>
  <c r="V478" i="7" s="1"/>
  <c r="I478" i="7"/>
  <c r="P478" i="7" s="1"/>
  <c r="H478" i="7"/>
  <c r="J478" i="7" s="1"/>
  <c r="G478" i="7"/>
  <c r="C478" i="7"/>
  <c r="B478" i="7"/>
  <c r="AD477" i="7"/>
  <c r="AC477" i="7"/>
  <c r="AB477" i="7"/>
  <c r="AA477" i="7"/>
  <c r="Z477" i="7"/>
  <c r="Y477" i="7"/>
  <c r="N477" i="7"/>
  <c r="V477" i="7" s="1"/>
  <c r="I477" i="7"/>
  <c r="K477" i="7" s="1"/>
  <c r="H477" i="7"/>
  <c r="G477" i="7"/>
  <c r="C477" i="7"/>
  <c r="B477" i="7"/>
  <c r="AD476" i="7"/>
  <c r="AC476" i="7"/>
  <c r="AB476" i="7"/>
  <c r="AA476" i="7"/>
  <c r="Z476" i="7"/>
  <c r="Y476" i="7"/>
  <c r="N476" i="7"/>
  <c r="V476" i="7" s="1"/>
  <c r="I476" i="7"/>
  <c r="H476" i="7"/>
  <c r="J476" i="7" s="1"/>
  <c r="G476" i="7"/>
  <c r="C476" i="7"/>
  <c r="B476" i="7"/>
  <c r="AD475" i="7"/>
  <c r="AC475" i="7"/>
  <c r="AB475" i="7"/>
  <c r="AA475" i="7"/>
  <c r="Z475" i="7"/>
  <c r="Y475" i="7"/>
  <c r="N475" i="7"/>
  <c r="V475" i="7" s="1"/>
  <c r="I475" i="7"/>
  <c r="H475" i="7"/>
  <c r="J475" i="7" s="1"/>
  <c r="G475" i="7"/>
  <c r="C475" i="7"/>
  <c r="B475" i="7"/>
  <c r="AD474" i="7"/>
  <c r="AC474" i="7"/>
  <c r="AB474" i="7"/>
  <c r="AA474" i="7"/>
  <c r="Z474" i="7"/>
  <c r="Y474" i="7"/>
  <c r="N474" i="7"/>
  <c r="V474" i="7" s="1"/>
  <c r="I474" i="7"/>
  <c r="P474" i="7" s="1"/>
  <c r="H474" i="7"/>
  <c r="J474" i="7" s="1"/>
  <c r="G474" i="7"/>
  <c r="C474" i="7"/>
  <c r="B474" i="7"/>
  <c r="AD473" i="7"/>
  <c r="AC473" i="7"/>
  <c r="AB473" i="7"/>
  <c r="AA473" i="7"/>
  <c r="Z473" i="7"/>
  <c r="Y473" i="7"/>
  <c r="N473" i="7"/>
  <c r="V473" i="7" s="1"/>
  <c r="I473" i="7"/>
  <c r="K473" i="7" s="1"/>
  <c r="H473" i="7"/>
  <c r="G473" i="7"/>
  <c r="C473" i="7"/>
  <c r="B473" i="7"/>
  <c r="AD472" i="7"/>
  <c r="AC472" i="7"/>
  <c r="AB472" i="7"/>
  <c r="AA472" i="7"/>
  <c r="Z472" i="7"/>
  <c r="Y472" i="7"/>
  <c r="N472" i="7"/>
  <c r="V472" i="7" s="1"/>
  <c r="I472" i="7"/>
  <c r="H472" i="7"/>
  <c r="J472" i="7" s="1"/>
  <c r="G472" i="7"/>
  <c r="C472" i="7"/>
  <c r="B472" i="7"/>
  <c r="AD471" i="7"/>
  <c r="AC471" i="7"/>
  <c r="AB471" i="7"/>
  <c r="AA471" i="7"/>
  <c r="Z471" i="7"/>
  <c r="Y471" i="7"/>
  <c r="N471" i="7"/>
  <c r="V471" i="7" s="1"/>
  <c r="I471" i="7"/>
  <c r="H471" i="7"/>
  <c r="O471" i="7" s="1"/>
  <c r="G471" i="7"/>
  <c r="C471" i="7"/>
  <c r="B471" i="7"/>
  <c r="AD470" i="7"/>
  <c r="AC470" i="7"/>
  <c r="AB470" i="7"/>
  <c r="AA470" i="7"/>
  <c r="Z470" i="7"/>
  <c r="Y470" i="7"/>
  <c r="N470" i="7"/>
  <c r="V470" i="7" s="1"/>
  <c r="I470" i="7"/>
  <c r="P470" i="7" s="1"/>
  <c r="H470" i="7"/>
  <c r="G470" i="7"/>
  <c r="C470" i="7"/>
  <c r="B470" i="7"/>
  <c r="AD469" i="7"/>
  <c r="AC469" i="7"/>
  <c r="AB469" i="7"/>
  <c r="AA469" i="7"/>
  <c r="Z469" i="7"/>
  <c r="Y469" i="7"/>
  <c r="N469" i="7"/>
  <c r="V469" i="7" s="1"/>
  <c r="I469" i="7"/>
  <c r="K469" i="7" s="1"/>
  <c r="H469" i="7"/>
  <c r="G469" i="7"/>
  <c r="C469" i="7"/>
  <c r="B469" i="7"/>
  <c r="AD468" i="7"/>
  <c r="AC468" i="7"/>
  <c r="AB468" i="7"/>
  <c r="AA468" i="7"/>
  <c r="Z468" i="7"/>
  <c r="Y468" i="7"/>
  <c r="N468" i="7"/>
  <c r="V468" i="7" s="1"/>
  <c r="I468" i="7"/>
  <c r="K468" i="7" s="1"/>
  <c r="H468" i="7"/>
  <c r="O468" i="7" s="1"/>
  <c r="G468" i="7"/>
  <c r="C468" i="7"/>
  <c r="B468" i="7"/>
  <c r="AD467" i="7"/>
  <c r="AC467" i="7"/>
  <c r="AB467" i="7"/>
  <c r="AA467" i="7"/>
  <c r="Z467" i="7"/>
  <c r="Y467" i="7"/>
  <c r="N467" i="7"/>
  <c r="V467" i="7" s="1"/>
  <c r="I467" i="7"/>
  <c r="P467" i="7" s="1"/>
  <c r="H467" i="7"/>
  <c r="G467" i="7"/>
  <c r="C467" i="7"/>
  <c r="B467" i="7"/>
  <c r="AD466" i="7"/>
  <c r="AC466" i="7"/>
  <c r="AB466" i="7"/>
  <c r="AA466" i="7"/>
  <c r="Z466" i="7"/>
  <c r="Y466" i="7"/>
  <c r="N466" i="7"/>
  <c r="V466" i="7" s="1"/>
  <c r="I466" i="7"/>
  <c r="K466" i="7" s="1"/>
  <c r="H466" i="7"/>
  <c r="O466" i="7" s="1"/>
  <c r="G466" i="7"/>
  <c r="C466" i="7"/>
  <c r="B466" i="7"/>
  <c r="AD465" i="7"/>
  <c r="AC465" i="7"/>
  <c r="AB465" i="7"/>
  <c r="AA465" i="7"/>
  <c r="Z465" i="7"/>
  <c r="Y465" i="7"/>
  <c r="N465" i="7"/>
  <c r="I465" i="7"/>
  <c r="P465" i="7" s="1"/>
  <c r="H465" i="7"/>
  <c r="G465" i="7"/>
  <c r="C465" i="7"/>
  <c r="B465" i="7"/>
  <c r="AD464" i="7"/>
  <c r="AC464" i="7"/>
  <c r="AB464" i="7"/>
  <c r="AA464" i="7"/>
  <c r="Z464" i="7"/>
  <c r="Y464" i="7"/>
  <c r="N464" i="7"/>
  <c r="I464" i="7"/>
  <c r="H464" i="7"/>
  <c r="O464" i="7" s="1"/>
  <c r="G464" i="7"/>
  <c r="C464" i="7"/>
  <c r="B464" i="7"/>
  <c r="AD463" i="7"/>
  <c r="AC463" i="7"/>
  <c r="AB463" i="7"/>
  <c r="AA463" i="7"/>
  <c r="Z463" i="7"/>
  <c r="Y463" i="7"/>
  <c r="N463" i="7"/>
  <c r="I463" i="7"/>
  <c r="P463" i="7" s="1"/>
  <c r="H463" i="7"/>
  <c r="G463" i="7"/>
  <c r="C463" i="7"/>
  <c r="B463" i="7"/>
  <c r="AD462" i="7"/>
  <c r="AC462" i="7"/>
  <c r="AB462" i="7"/>
  <c r="AA462" i="7"/>
  <c r="Z462" i="7"/>
  <c r="Y462" i="7"/>
  <c r="N462" i="7"/>
  <c r="I462" i="7"/>
  <c r="H462" i="7"/>
  <c r="O462" i="7" s="1"/>
  <c r="G462" i="7"/>
  <c r="C462" i="7"/>
  <c r="B462" i="7"/>
  <c r="AD461" i="7"/>
  <c r="AC461" i="7"/>
  <c r="AB461" i="7"/>
  <c r="AA461" i="7"/>
  <c r="Z461" i="7"/>
  <c r="Y461" i="7"/>
  <c r="N461" i="7"/>
  <c r="K461" i="7"/>
  <c r="I461" i="7"/>
  <c r="P461" i="7" s="1"/>
  <c r="H461" i="7"/>
  <c r="G461" i="7"/>
  <c r="C461" i="7"/>
  <c r="B461" i="7"/>
  <c r="AD460" i="7"/>
  <c r="AC460" i="7"/>
  <c r="AB460" i="7"/>
  <c r="AA460" i="7"/>
  <c r="Z460" i="7"/>
  <c r="Y460" i="7"/>
  <c r="N460" i="7"/>
  <c r="V460" i="7" s="1"/>
  <c r="I460" i="7"/>
  <c r="K460" i="7" s="1"/>
  <c r="H460" i="7"/>
  <c r="O460" i="7" s="1"/>
  <c r="G460" i="7"/>
  <c r="C460" i="7"/>
  <c r="B460" i="7"/>
  <c r="AD459" i="7"/>
  <c r="AC459" i="7"/>
  <c r="AB459" i="7"/>
  <c r="AA459" i="7"/>
  <c r="Z459" i="7"/>
  <c r="Y459" i="7"/>
  <c r="N459" i="7"/>
  <c r="I459" i="7"/>
  <c r="P459" i="7" s="1"/>
  <c r="H459" i="7"/>
  <c r="G459" i="7"/>
  <c r="C459" i="7"/>
  <c r="B459" i="7"/>
  <c r="AD458" i="7"/>
  <c r="AC458" i="7"/>
  <c r="AB458" i="7"/>
  <c r="AA458" i="7"/>
  <c r="Z458" i="7"/>
  <c r="Y458" i="7"/>
  <c r="N458" i="7"/>
  <c r="V458" i="7" s="1"/>
  <c r="I458" i="7"/>
  <c r="K458" i="7" s="1"/>
  <c r="H458" i="7"/>
  <c r="O458" i="7" s="1"/>
  <c r="G458" i="7"/>
  <c r="C458" i="7"/>
  <c r="B458" i="7"/>
  <c r="AD457" i="7"/>
  <c r="AC457" i="7"/>
  <c r="AB457" i="7"/>
  <c r="AA457" i="7"/>
  <c r="Z457" i="7"/>
  <c r="Y457" i="7"/>
  <c r="N457" i="7"/>
  <c r="I457" i="7"/>
  <c r="P457" i="7" s="1"/>
  <c r="H457" i="7"/>
  <c r="J457" i="7" s="1"/>
  <c r="G457" i="7"/>
  <c r="C457" i="7"/>
  <c r="B457" i="7"/>
  <c r="AD456" i="7"/>
  <c r="AC456" i="7"/>
  <c r="AB456" i="7"/>
  <c r="AA456" i="7"/>
  <c r="Z456" i="7"/>
  <c r="Y456" i="7"/>
  <c r="N456" i="7"/>
  <c r="V456" i="7" s="1"/>
  <c r="I456" i="7"/>
  <c r="H456" i="7"/>
  <c r="O456" i="7" s="1"/>
  <c r="G456" i="7"/>
  <c r="C456" i="7"/>
  <c r="B456" i="7"/>
  <c r="AD455" i="7"/>
  <c r="AC455" i="7"/>
  <c r="AB455" i="7"/>
  <c r="AA455" i="7"/>
  <c r="Z455" i="7"/>
  <c r="Y455" i="7"/>
  <c r="N455" i="7"/>
  <c r="V455" i="7" s="1"/>
  <c r="I455" i="7"/>
  <c r="P455" i="7" s="1"/>
  <c r="H455" i="7"/>
  <c r="J455" i="7" s="1"/>
  <c r="G455" i="7"/>
  <c r="C455" i="7"/>
  <c r="B455" i="7"/>
  <c r="AD454" i="7"/>
  <c r="AC454" i="7"/>
  <c r="AB454" i="7"/>
  <c r="AA454" i="7"/>
  <c r="Z454" i="7"/>
  <c r="Y454" i="7"/>
  <c r="N454" i="7"/>
  <c r="V454" i="7" s="1"/>
  <c r="I454" i="7"/>
  <c r="H454" i="7"/>
  <c r="O454" i="7" s="1"/>
  <c r="G454" i="7"/>
  <c r="C454" i="7"/>
  <c r="B454" i="7"/>
  <c r="AD453" i="7"/>
  <c r="AC453" i="7"/>
  <c r="AB453" i="7"/>
  <c r="AA453" i="7"/>
  <c r="Z453" i="7"/>
  <c r="Y453" i="7"/>
  <c r="N453" i="7"/>
  <c r="V453" i="7" s="1"/>
  <c r="I453" i="7"/>
  <c r="K453" i="7" s="1"/>
  <c r="H453" i="7"/>
  <c r="G453" i="7"/>
  <c r="C453" i="7"/>
  <c r="B453" i="7"/>
  <c r="AD452" i="7"/>
  <c r="AC452" i="7"/>
  <c r="AB452" i="7"/>
  <c r="AA452" i="7"/>
  <c r="Z452" i="7"/>
  <c r="Y452" i="7"/>
  <c r="N452" i="7"/>
  <c r="V452" i="7" s="1"/>
  <c r="I452" i="7"/>
  <c r="K452" i="7" s="1"/>
  <c r="H452" i="7"/>
  <c r="G452" i="7"/>
  <c r="C452" i="7"/>
  <c r="B452" i="7"/>
  <c r="AD451" i="7"/>
  <c r="AC451" i="7"/>
  <c r="AB451" i="7"/>
  <c r="AA451" i="7"/>
  <c r="Z451" i="7"/>
  <c r="Y451" i="7"/>
  <c r="N451" i="7"/>
  <c r="V451" i="7" s="1"/>
  <c r="I451" i="7"/>
  <c r="K451" i="7" s="1"/>
  <c r="H451" i="7"/>
  <c r="J451" i="7" s="1"/>
  <c r="G451" i="7"/>
  <c r="C451" i="7"/>
  <c r="B451" i="7"/>
  <c r="AD450" i="7"/>
  <c r="AC450" i="7"/>
  <c r="AB450" i="7"/>
  <c r="AA450" i="7"/>
  <c r="Z450" i="7"/>
  <c r="Y450" i="7"/>
  <c r="N450" i="7"/>
  <c r="V450" i="7" s="1"/>
  <c r="I450" i="7"/>
  <c r="H450" i="7"/>
  <c r="G450" i="7"/>
  <c r="C450" i="7"/>
  <c r="B450" i="7"/>
  <c r="AD449" i="7"/>
  <c r="AC449" i="7"/>
  <c r="AB449" i="7"/>
  <c r="AA449" i="7"/>
  <c r="Z449" i="7"/>
  <c r="Y449" i="7"/>
  <c r="N449" i="7"/>
  <c r="V449" i="7" s="1"/>
  <c r="I449" i="7"/>
  <c r="K449" i="7" s="1"/>
  <c r="H449" i="7"/>
  <c r="G449" i="7"/>
  <c r="C449" i="7"/>
  <c r="B449" i="7"/>
  <c r="AD448" i="7"/>
  <c r="AC448" i="7"/>
  <c r="AB448" i="7"/>
  <c r="AA448" i="7"/>
  <c r="Z448" i="7"/>
  <c r="Y448" i="7"/>
  <c r="N448" i="7"/>
  <c r="V448" i="7" s="1"/>
  <c r="I448" i="7"/>
  <c r="H448" i="7"/>
  <c r="O448" i="7" s="1"/>
  <c r="G448" i="7"/>
  <c r="C448" i="7"/>
  <c r="B448" i="7"/>
  <c r="AD447" i="7"/>
  <c r="AC447" i="7"/>
  <c r="AB447" i="7"/>
  <c r="AA447" i="7"/>
  <c r="Z447" i="7"/>
  <c r="Y447" i="7"/>
  <c r="N447" i="7"/>
  <c r="V447" i="7" s="1"/>
  <c r="I447" i="7"/>
  <c r="H447" i="7"/>
  <c r="J447" i="7" s="1"/>
  <c r="G447" i="7"/>
  <c r="C447" i="7"/>
  <c r="B447" i="7"/>
  <c r="AD446" i="7"/>
  <c r="AC446" i="7"/>
  <c r="AB446" i="7"/>
  <c r="AA446" i="7"/>
  <c r="Z446" i="7"/>
  <c r="Y446" i="7"/>
  <c r="N446" i="7"/>
  <c r="V446" i="7" s="1"/>
  <c r="I446" i="7"/>
  <c r="H446" i="7"/>
  <c r="G446" i="7"/>
  <c r="C446" i="7"/>
  <c r="B446" i="7"/>
  <c r="AD445" i="7"/>
  <c r="AC445" i="7"/>
  <c r="AB445" i="7"/>
  <c r="AA445" i="7"/>
  <c r="Z445" i="7"/>
  <c r="Y445" i="7"/>
  <c r="N445" i="7"/>
  <c r="V445" i="7" s="1"/>
  <c r="I445" i="7"/>
  <c r="K445" i="7" s="1"/>
  <c r="H445" i="7"/>
  <c r="G445" i="7"/>
  <c r="C445" i="7"/>
  <c r="B445" i="7"/>
  <c r="AD444" i="7"/>
  <c r="AC444" i="7"/>
  <c r="AB444" i="7"/>
  <c r="AA444" i="7"/>
  <c r="Z444" i="7"/>
  <c r="Y444" i="7"/>
  <c r="N444" i="7"/>
  <c r="V444" i="7" s="1"/>
  <c r="I444" i="7"/>
  <c r="K444" i="7" s="1"/>
  <c r="H444" i="7"/>
  <c r="G444" i="7"/>
  <c r="C444" i="7"/>
  <c r="B444" i="7"/>
  <c r="AD443" i="7"/>
  <c r="AC443" i="7"/>
  <c r="AB443" i="7"/>
  <c r="AA443" i="7"/>
  <c r="Z443" i="7"/>
  <c r="Y443" i="7"/>
  <c r="N443" i="7"/>
  <c r="V443" i="7" s="1"/>
  <c r="I443" i="7"/>
  <c r="H443" i="7"/>
  <c r="J443" i="7" s="1"/>
  <c r="G443" i="7"/>
  <c r="C443" i="7"/>
  <c r="B443" i="7"/>
  <c r="AD442" i="7"/>
  <c r="AC442" i="7"/>
  <c r="AB442" i="7"/>
  <c r="AA442" i="7"/>
  <c r="Z442" i="7"/>
  <c r="Y442" i="7"/>
  <c r="N442" i="7"/>
  <c r="V442" i="7" s="1"/>
  <c r="I442" i="7"/>
  <c r="K442" i="7" s="1"/>
  <c r="H442" i="7"/>
  <c r="J442" i="7" s="1"/>
  <c r="G442" i="7"/>
  <c r="C442" i="7"/>
  <c r="B442" i="7"/>
  <c r="AD441" i="7"/>
  <c r="AC441" i="7"/>
  <c r="AB441" i="7"/>
  <c r="AA441" i="7"/>
  <c r="Z441" i="7"/>
  <c r="Y441" i="7"/>
  <c r="N441" i="7"/>
  <c r="V441" i="7" s="1"/>
  <c r="I441" i="7"/>
  <c r="H441" i="7"/>
  <c r="O441" i="7" s="1"/>
  <c r="G441" i="7"/>
  <c r="C441" i="7"/>
  <c r="B441" i="7"/>
  <c r="AD440" i="7"/>
  <c r="AC440" i="7"/>
  <c r="AB440" i="7"/>
  <c r="AA440" i="7"/>
  <c r="Z440" i="7"/>
  <c r="Y440" i="7"/>
  <c r="N440" i="7"/>
  <c r="V440" i="7" s="1"/>
  <c r="I440" i="7"/>
  <c r="K440" i="7" s="1"/>
  <c r="H440" i="7"/>
  <c r="G440" i="7"/>
  <c r="C440" i="7"/>
  <c r="B440" i="7"/>
  <c r="AD439" i="7"/>
  <c r="AC439" i="7"/>
  <c r="AB439" i="7"/>
  <c r="AA439" i="7"/>
  <c r="Z439" i="7"/>
  <c r="Y439" i="7"/>
  <c r="N439" i="7"/>
  <c r="I439" i="7"/>
  <c r="K439" i="7" s="1"/>
  <c r="H439" i="7"/>
  <c r="O439" i="7" s="1"/>
  <c r="G439" i="7"/>
  <c r="C439" i="7"/>
  <c r="B439" i="7"/>
  <c r="AD438" i="7"/>
  <c r="AC438" i="7"/>
  <c r="AB438" i="7"/>
  <c r="AA438" i="7"/>
  <c r="Z438" i="7"/>
  <c r="Y438" i="7"/>
  <c r="N438" i="7"/>
  <c r="I438" i="7"/>
  <c r="K438" i="7" s="1"/>
  <c r="H438" i="7"/>
  <c r="J438" i="7" s="1"/>
  <c r="G438" i="7"/>
  <c r="C438" i="7"/>
  <c r="B438" i="7"/>
  <c r="AD437" i="7"/>
  <c r="AC437" i="7"/>
  <c r="AB437" i="7"/>
  <c r="AA437" i="7"/>
  <c r="Z437" i="7"/>
  <c r="Y437" i="7"/>
  <c r="N437" i="7"/>
  <c r="V437" i="7" s="1"/>
  <c r="I437" i="7"/>
  <c r="H437" i="7"/>
  <c r="G437" i="7"/>
  <c r="C437" i="7"/>
  <c r="B437" i="7"/>
  <c r="AD436" i="7"/>
  <c r="AC436" i="7"/>
  <c r="AB436" i="7"/>
  <c r="AA436" i="7"/>
  <c r="Z436" i="7"/>
  <c r="Y436" i="7"/>
  <c r="N436" i="7"/>
  <c r="V436" i="7" s="1"/>
  <c r="I436" i="7"/>
  <c r="K436" i="7" s="1"/>
  <c r="H436" i="7"/>
  <c r="G436" i="7"/>
  <c r="C436" i="7"/>
  <c r="B436" i="7"/>
  <c r="AD435" i="7"/>
  <c r="AC435" i="7"/>
  <c r="AB435" i="7"/>
  <c r="AA435" i="7"/>
  <c r="Z435" i="7"/>
  <c r="Y435" i="7"/>
  <c r="N435" i="7"/>
  <c r="V435" i="7" s="1"/>
  <c r="I435" i="7"/>
  <c r="K435" i="7" s="1"/>
  <c r="H435" i="7"/>
  <c r="O435" i="7" s="1"/>
  <c r="G435" i="7"/>
  <c r="C435" i="7"/>
  <c r="B435" i="7"/>
  <c r="AD434" i="7"/>
  <c r="AC434" i="7"/>
  <c r="AB434" i="7"/>
  <c r="AA434" i="7"/>
  <c r="Z434" i="7"/>
  <c r="Y434" i="7"/>
  <c r="N434" i="7"/>
  <c r="V434" i="7" s="1"/>
  <c r="I434" i="7"/>
  <c r="H434" i="7"/>
  <c r="J434" i="7" s="1"/>
  <c r="G434" i="7"/>
  <c r="C434" i="7"/>
  <c r="B434" i="7"/>
  <c r="AD433" i="7"/>
  <c r="AC433" i="7"/>
  <c r="AB433" i="7"/>
  <c r="AA433" i="7"/>
  <c r="Z433" i="7"/>
  <c r="Y433" i="7"/>
  <c r="N433" i="7"/>
  <c r="V433" i="7" s="1"/>
  <c r="I433" i="7"/>
  <c r="K433" i="7" s="1"/>
  <c r="H433" i="7"/>
  <c r="G433" i="7"/>
  <c r="C433" i="7"/>
  <c r="B433" i="7"/>
  <c r="AD432" i="7"/>
  <c r="AC432" i="7"/>
  <c r="AB432" i="7"/>
  <c r="AA432" i="7"/>
  <c r="Z432" i="7"/>
  <c r="Y432" i="7"/>
  <c r="N432" i="7"/>
  <c r="V432" i="7" s="1"/>
  <c r="I432" i="7"/>
  <c r="K432" i="7" s="1"/>
  <c r="H432" i="7"/>
  <c r="G432" i="7"/>
  <c r="C432" i="7"/>
  <c r="B432" i="7"/>
  <c r="AD431" i="7"/>
  <c r="AC431" i="7"/>
  <c r="AB431" i="7"/>
  <c r="AA431" i="7"/>
  <c r="Z431" i="7"/>
  <c r="Y431" i="7"/>
  <c r="N431" i="7"/>
  <c r="V431" i="7" s="1"/>
  <c r="I431" i="7"/>
  <c r="K431" i="7" s="1"/>
  <c r="H431" i="7"/>
  <c r="O431" i="7" s="1"/>
  <c r="G431" i="7"/>
  <c r="C431" i="7"/>
  <c r="B431" i="7"/>
  <c r="AD430" i="7"/>
  <c r="AC430" i="7"/>
  <c r="AB430" i="7"/>
  <c r="AA430" i="7"/>
  <c r="Z430" i="7"/>
  <c r="Y430" i="7"/>
  <c r="N430" i="7"/>
  <c r="V430" i="7" s="1"/>
  <c r="I430" i="7"/>
  <c r="H430" i="7"/>
  <c r="J430" i="7" s="1"/>
  <c r="G430" i="7"/>
  <c r="C430" i="7"/>
  <c r="B430" i="7"/>
  <c r="AD429" i="7"/>
  <c r="AC429" i="7"/>
  <c r="AB429" i="7"/>
  <c r="AA429" i="7"/>
  <c r="Z429" i="7"/>
  <c r="Y429" i="7"/>
  <c r="N429" i="7"/>
  <c r="K429" i="7"/>
  <c r="I429" i="7"/>
  <c r="P429" i="7" s="1"/>
  <c r="H429" i="7"/>
  <c r="G429" i="7"/>
  <c r="C429" i="7"/>
  <c r="B429" i="7"/>
  <c r="AD428" i="7"/>
  <c r="AC428" i="7"/>
  <c r="AB428" i="7"/>
  <c r="AA428" i="7"/>
  <c r="Z428" i="7"/>
  <c r="Y428" i="7"/>
  <c r="N428" i="7"/>
  <c r="V428" i="7" s="1"/>
  <c r="I428" i="7"/>
  <c r="K428" i="7" s="1"/>
  <c r="H428" i="7"/>
  <c r="G428" i="7"/>
  <c r="C428" i="7"/>
  <c r="B428" i="7"/>
  <c r="AD427" i="7"/>
  <c r="AC427" i="7"/>
  <c r="AB427" i="7"/>
  <c r="AA427" i="7"/>
  <c r="Z427" i="7"/>
  <c r="Y427" i="7"/>
  <c r="N427" i="7"/>
  <c r="K427" i="7"/>
  <c r="I427" i="7"/>
  <c r="P427" i="7" s="1"/>
  <c r="H427" i="7"/>
  <c r="J427" i="7" s="1"/>
  <c r="G427" i="7"/>
  <c r="C427" i="7"/>
  <c r="B427" i="7"/>
  <c r="AD426" i="7"/>
  <c r="AC426" i="7"/>
  <c r="AB426" i="7"/>
  <c r="AA426" i="7"/>
  <c r="Z426" i="7"/>
  <c r="Y426" i="7"/>
  <c r="N426" i="7"/>
  <c r="I426" i="7"/>
  <c r="H426" i="7"/>
  <c r="J426" i="7" s="1"/>
  <c r="G426" i="7"/>
  <c r="C426" i="7"/>
  <c r="B426" i="7"/>
  <c r="AD425" i="7"/>
  <c r="AC425" i="7"/>
  <c r="AB425" i="7"/>
  <c r="AA425" i="7"/>
  <c r="Z425" i="7"/>
  <c r="Y425" i="7"/>
  <c r="N425" i="7"/>
  <c r="I425" i="7"/>
  <c r="P425" i="7" s="1"/>
  <c r="H425" i="7"/>
  <c r="G425" i="7"/>
  <c r="C425" i="7"/>
  <c r="B425" i="7"/>
  <c r="AD424" i="7"/>
  <c r="AC424" i="7"/>
  <c r="AB424" i="7"/>
  <c r="AA424" i="7"/>
  <c r="Z424" i="7"/>
  <c r="Y424" i="7"/>
  <c r="N424" i="7"/>
  <c r="I424" i="7"/>
  <c r="K424" i="7" s="1"/>
  <c r="H424" i="7"/>
  <c r="G424" i="7"/>
  <c r="C424" i="7"/>
  <c r="B424" i="7"/>
  <c r="AD423" i="7"/>
  <c r="AC423" i="7"/>
  <c r="AB423" i="7"/>
  <c r="AA423" i="7"/>
  <c r="Z423" i="7"/>
  <c r="Y423" i="7"/>
  <c r="N423" i="7"/>
  <c r="I423" i="7"/>
  <c r="K423" i="7" s="1"/>
  <c r="H423" i="7"/>
  <c r="O423" i="7" s="1"/>
  <c r="G423" i="7"/>
  <c r="C423" i="7"/>
  <c r="B423" i="7"/>
  <c r="AD422" i="7"/>
  <c r="AC422" i="7"/>
  <c r="AB422" i="7"/>
  <c r="AA422" i="7"/>
  <c r="Z422" i="7"/>
  <c r="Y422" i="7"/>
  <c r="N422" i="7"/>
  <c r="I422" i="7"/>
  <c r="H422" i="7"/>
  <c r="J422" i="7" s="1"/>
  <c r="G422" i="7"/>
  <c r="C422" i="7"/>
  <c r="B422" i="7"/>
  <c r="AD421" i="7"/>
  <c r="AC421" i="7"/>
  <c r="AB421" i="7"/>
  <c r="AA421" i="7"/>
  <c r="Z421" i="7"/>
  <c r="Y421" i="7"/>
  <c r="N421" i="7"/>
  <c r="I421" i="7"/>
  <c r="P421" i="7" s="1"/>
  <c r="H421" i="7"/>
  <c r="G421" i="7"/>
  <c r="C421" i="7"/>
  <c r="B421" i="7"/>
  <c r="AD420" i="7"/>
  <c r="AC420" i="7"/>
  <c r="AB420" i="7"/>
  <c r="AA420" i="7"/>
  <c r="Z420" i="7"/>
  <c r="Y420" i="7"/>
  <c r="N420" i="7"/>
  <c r="I420" i="7"/>
  <c r="K420" i="7" s="1"/>
  <c r="H420" i="7"/>
  <c r="G420" i="7"/>
  <c r="C420" i="7"/>
  <c r="B420" i="7"/>
  <c r="AD419" i="7"/>
  <c r="AC419" i="7"/>
  <c r="AB419" i="7"/>
  <c r="AA419" i="7"/>
  <c r="Z419" i="7"/>
  <c r="Y419" i="7"/>
  <c r="N419" i="7"/>
  <c r="I419" i="7"/>
  <c r="K419" i="7" s="1"/>
  <c r="H419" i="7"/>
  <c r="O419" i="7" s="1"/>
  <c r="G419" i="7"/>
  <c r="C419" i="7"/>
  <c r="B419" i="7"/>
  <c r="AD418" i="7"/>
  <c r="AC418" i="7"/>
  <c r="AB418" i="7"/>
  <c r="AA418" i="7"/>
  <c r="Z418" i="7"/>
  <c r="Y418" i="7"/>
  <c r="N418" i="7"/>
  <c r="I418" i="7"/>
  <c r="H418" i="7"/>
  <c r="J418" i="7" s="1"/>
  <c r="G418" i="7"/>
  <c r="C418" i="7"/>
  <c r="B418" i="7"/>
  <c r="AD417" i="7"/>
  <c r="AC417" i="7"/>
  <c r="AB417" i="7"/>
  <c r="AA417" i="7"/>
  <c r="Z417" i="7"/>
  <c r="Y417" i="7"/>
  <c r="N417" i="7"/>
  <c r="I417" i="7"/>
  <c r="P417" i="7" s="1"/>
  <c r="H417" i="7"/>
  <c r="G417" i="7"/>
  <c r="C417" i="7"/>
  <c r="B417" i="7"/>
  <c r="AD416" i="7"/>
  <c r="AC416" i="7"/>
  <c r="AB416" i="7"/>
  <c r="AA416" i="7"/>
  <c r="Z416" i="7"/>
  <c r="Y416" i="7"/>
  <c r="N416" i="7"/>
  <c r="I416" i="7"/>
  <c r="K416" i="7" s="1"/>
  <c r="H416" i="7"/>
  <c r="G416" i="7"/>
  <c r="C416" i="7"/>
  <c r="B416" i="7"/>
  <c r="AD415" i="7"/>
  <c r="AC415" i="7"/>
  <c r="AB415" i="7"/>
  <c r="AA415" i="7"/>
  <c r="Z415" i="7"/>
  <c r="Y415" i="7"/>
  <c r="N415" i="7"/>
  <c r="I415" i="7"/>
  <c r="K415" i="7" s="1"/>
  <c r="H415" i="7"/>
  <c r="O415" i="7" s="1"/>
  <c r="G415" i="7"/>
  <c r="C415" i="7"/>
  <c r="B415" i="7"/>
  <c r="AD414" i="7"/>
  <c r="AC414" i="7"/>
  <c r="AB414" i="7"/>
  <c r="AA414" i="7"/>
  <c r="Z414" i="7"/>
  <c r="Y414" i="7"/>
  <c r="N414" i="7"/>
  <c r="I414" i="7"/>
  <c r="H414" i="7"/>
  <c r="J414" i="7" s="1"/>
  <c r="G414" i="7"/>
  <c r="C414" i="7"/>
  <c r="B414" i="7"/>
  <c r="AD413" i="7"/>
  <c r="AC413" i="7"/>
  <c r="AB413" i="7"/>
  <c r="AA413" i="7"/>
  <c r="Z413" i="7"/>
  <c r="Y413" i="7"/>
  <c r="N413" i="7"/>
  <c r="I413" i="7"/>
  <c r="P413" i="7" s="1"/>
  <c r="H413" i="7"/>
  <c r="G413" i="7"/>
  <c r="C413" i="7"/>
  <c r="B413" i="7"/>
  <c r="AD412" i="7"/>
  <c r="AC412" i="7"/>
  <c r="AB412" i="7"/>
  <c r="AA412" i="7"/>
  <c r="Z412" i="7"/>
  <c r="Y412" i="7"/>
  <c r="N412" i="7"/>
  <c r="I412" i="7"/>
  <c r="K412" i="7" s="1"/>
  <c r="H412" i="7"/>
  <c r="G412" i="7"/>
  <c r="C412" i="7"/>
  <c r="B412" i="7"/>
  <c r="AD411" i="7"/>
  <c r="AC411" i="7"/>
  <c r="AB411" i="7"/>
  <c r="AA411" i="7"/>
  <c r="Z411" i="7"/>
  <c r="Y411" i="7"/>
  <c r="N411" i="7"/>
  <c r="I411" i="7"/>
  <c r="H411" i="7"/>
  <c r="G411" i="7"/>
  <c r="C411" i="7"/>
  <c r="B411" i="7"/>
  <c r="AD410" i="7"/>
  <c r="AC410" i="7"/>
  <c r="AB410" i="7"/>
  <c r="AA410" i="7"/>
  <c r="Z410" i="7"/>
  <c r="Y410" i="7"/>
  <c r="N410" i="7"/>
  <c r="I410" i="7"/>
  <c r="H410" i="7"/>
  <c r="J410" i="7" s="1"/>
  <c r="G410" i="7"/>
  <c r="C410" i="7"/>
  <c r="B410" i="7"/>
  <c r="AD409" i="7"/>
  <c r="AC409" i="7"/>
  <c r="AB409" i="7"/>
  <c r="AA409" i="7"/>
  <c r="Z409" i="7"/>
  <c r="Y409" i="7"/>
  <c r="N409" i="7"/>
  <c r="I409" i="7"/>
  <c r="P409" i="7" s="1"/>
  <c r="H409" i="7"/>
  <c r="G409" i="7"/>
  <c r="C409" i="7"/>
  <c r="B409" i="7"/>
  <c r="AD408" i="7"/>
  <c r="AC408" i="7"/>
  <c r="AB408" i="7"/>
  <c r="AA408" i="7"/>
  <c r="Z408" i="7"/>
  <c r="Y408" i="7"/>
  <c r="N408" i="7"/>
  <c r="I408" i="7"/>
  <c r="K408" i="7" s="1"/>
  <c r="H408" i="7"/>
  <c r="G408" i="7"/>
  <c r="C408" i="7"/>
  <c r="B408" i="7"/>
  <c r="AD407" i="7"/>
  <c r="AC407" i="7"/>
  <c r="AB407" i="7"/>
  <c r="AA407" i="7"/>
  <c r="Z407" i="7"/>
  <c r="Y407" i="7"/>
  <c r="N407" i="7"/>
  <c r="I407" i="7"/>
  <c r="K407" i="7" s="1"/>
  <c r="H407" i="7"/>
  <c r="G407" i="7"/>
  <c r="C407" i="7"/>
  <c r="B407" i="7"/>
  <c r="AD406" i="7"/>
  <c r="AC406" i="7"/>
  <c r="AB406" i="7"/>
  <c r="AA406" i="7"/>
  <c r="Z406" i="7"/>
  <c r="Y406" i="7"/>
  <c r="N406" i="7"/>
  <c r="I406" i="7"/>
  <c r="H406" i="7"/>
  <c r="J406" i="7" s="1"/>
  <c r="G406" i="7"/>
  <c r="C406" i="7"/>
  <c r="B406" i="7"/>
  <c r="AD405" i="7"/>
  <c r="AC405" i="7"/>
  <c r="AB405" i="7"/>
  <c r="AA405" i="7"/>
  <c r="Z405" i="7"/>
  <c r="Y405" i="7"/>
  <c r="N405" i="7"/>
  <c r="I405" i="7"/>
  <c r="K405" i="7" s="1"/>
  <c r="H405" i="7"/>
  <c r="G405" i="7"/>
  <c r="C405" i="7"/>
  <c r="B405" i="7"/>
  <c r="AD404" i="7"/>
  <c r="AC404" i="7"/>
  <c r="AB404" i="7"/>
  <c r="AA404" i="7"/>
  <c r="Z404" i="7"/>
  <c r="Y404" i="7"/>
  <c r="N404" i="7"/>
  <c r="I404" i="7"/>
  <c r="K404" i="7" s="1"/>
  <c r="H404" i="7"/>
  <c r="G404" i="7"/>
  <c r="C404" i="7"/>
  <c r="B404" i="7"/>
  <c r="AD403" i="7"/>
  <c r="AC403" i="7"/>
  <c r="AB403" i="7"/>
  <c r="AA403" i="7"/>
  <c r="Z403" i="7"/>
  <c r="Y403" i="7"/>
  <c r="N403" i="7"/>
  <c r="I403" i="7"/>
  <c r="P403" i="7" s="1"/>
  <c r="H403" i="7"/>
  <c r="G403" i="7"/>
  <c r="C403" i="7"/>
  <c r="B403" i="7"/>
  <c r="AD402" i="7"/>
  <c r="AC402" i="7"/>
  <c r="AB402" i="7"/>
  <c r="AA402" i="7"/>
  <c r="Z402" i="7"/>
  <c r="Y402" i="7"/>
  <c r="N402" i="7"/>
  <c r="I402" i="7"/>
  <c r="H402" i="7"/>
  <c r="J402" i="7" s="1"/>
  <c r="G402" i="7"/>
  <c r="C402" i="7"/>
  <c r="B402" i="7"/>
  <c r="AD401" i="7"/>
  <c r="AC401" i="7"/>
  <c r="AB401" i="7"/>
  <c r="AA401" i="7"/>
  <c r="Z401" i="7"/>
  <c r="Y401" i="7"/>
  <c r="N401" i="7"/>
  <c r="K401" i="7"/>
  <c r="I401" i="7"/>
  <c r="P401" i="7" s="1"/>
  <c r="H401" i="7"/>
  <c r="G401" i="7"/>
  <c r="C401" i="7"/>
  <c r="B401" i="7"/>
  <c r="AD400" i="7"/>
  <c r="AC400" i="7"/>
  <c r="AB400" i="7"/>
  <c r="AA400" i="7"/>
  <c r="Z400" i="7"/>
  <c r="Y400" i="7"/>
  <c r="N400" i="7"/>
  <c r="V400" i="7" s="1"/>
  <c r="I400" i="7"/>
  <c r="K400" i="7" s="1"/>
  <c r="H400" i="7"/>
  <c r="G400" i="7"/>
  <c r="C400" i="7"/>
  <c r="B400" i="7"/>
  <c r="AD399" i="7"/>
  <c r="AC399" i="7"/>
  <c r="AB399" i="7"/>
  <c r="AA399" i="7"/>
  <c r="Z399" i="7"/>
  <c r="Y399" i="7"/>
  <c r="N399" i="7"/>
  <c r="V399" i="7" s="1"/>
  <c r="I399" i="7"/>
  <c r="K399" i="7" s="1"/>
  <c r="H399" i="7"/>
  <c r="O399" i="7" s="1"/>
  <c r="G399" i="7"/>
  <c r="C399" i="7"/>
  <c r="B399" i="7"/>
  <c r="AD398" i="7"/>
  <c r="AC398" i="7"/>
  <c r="AB398" i="7"/>
  <c r="AA398" i="7"/>
  <c r="Z398" i="7"/>
  <c r="Y398" i="7"/>
  <c r="N398" i="7"/>
  <c r="V398" i="7" s="1"/>
  <c r="I398" i="7"/>
  <c r="H398" i="7"/>
  <c r="J398" i="7" s="1"/>
  <c r="G398" i="7"/>
  <c r="C398" i="7"/>
  <c r="B398" i="7"/>
  <c r="AD397" i="7"/>
  <c r="AC397" i="7"/>
  <c r="AB397" i="7"/>
  <c r="AA397" i="7"/>
  <c r="Z397" i="7"/>
  <c r="Y397" i="7"/>
  <c r="N397" i="7"/>
  <c r="V397" i="7" s="1"/>
  <c r="I397" i="7"/>
  <c r="H397" i="7"/>
  <c r="G397" i="7"/>
  <c r="C397" i="7"/>
  <c r="B397" i="7"/>
  <c r="AD396" i="7"/>
  <c r="AC396" i="7"/>
  <c r="AB396" i="7"/>
  <c r="AA396" i="7"/>
  <c r="Z396" i="7"/>
  <c r="Y396" i="7"/>
  <c r="N396" i="7"/>
  <c r="V396" i="7" s="1"/>
  <c r="I396" i="7"/>
  <c r="K396" i="7" s="1"/>
  <c r="H396" i="7"/>
  <c r="G396" i="7"/>
  <c r="C396" i="7"/>
  <c r="B396" i="7"/>
  <c r="AD395" i="7"/>
  <c r="AC395" i="7"/>
  <c r="AB395" i="7"/>
  <c r="AA395" i="7"/>
  <c r="Z395" i="7"/>
  <c r="Y395" i="7"/>
  <c r="N395" i="7"/>
  <c r="V395" i="7" s="1"/>
  <c r="I395" i="7"/>
  <c r="K395" i="7" s="1"/>
  <c r="H395" i="7"/>
  <c r="G395" i="7"/>
  <c r="C395" i="7"/>
  <c r="B395" i="7"/>
  <c r="AD394" i="7"/>
  <c r="AC394" i="7"/>
  <c r="AB394" i="7"/>
  <c r="AA394" i="7"/>
  <c r="Z394" i="7"/>
  <c r="Y394" i="7"/>
  <c r="N394" i="7"/>
  <c r="V394" i="7" s="1"/>
  <c r="I394" i="7"/>
  <c r="H394" i="7"/>
  <c r="J394" i="7" s="1"/>
  <c r="G394" i="7"/>
  <c r="C394" i="7"/>
  <c r="B394" i="7"/>
  <c r="AD393" i="7"/>
  <c r="AC393" i="7"/>
  <c r="AB393" i="7"/>
  <c r="AA393" i="7"/>
  <c r="Z393" i="7"/>
  <c r="Y393" i="7"/>
  <c r="N393" i="7"/>
  <c r="V393" i="7" s="1"/>
  <c r="I393" i="7"/>
  <c r="K393" i="7" s="1"/>
  <c r="H393" i="7"/>
  <c r="G393" i="7"/>
  <c r="C393" i="7"/>
  <c r="B393" i="7"/>
  <c r="AD392" i="7"/>
  <c r="AC392" i="7"/>
  <c r="AB392" i="7"/>
  <c r="AA392" i="7"/>
  <c r="Z392" i="7"/>
  <c r="Y392" i="7"/>
  <c r="N392" i="7"/>
  <c r="V392" i="7" s="1"/>
  <c r="I392" i="7"/>
  <c r="K392" i="7" s="1"/>
  <c r="H392" i="7"/>
  <c r="G392" i="7"/>
  <c r="C392" i="7"/>
  <c r="B392" i="7"/>
  <c r="AD391" i="7"/>
  <c r="AC391" i="7"/>
  <c r="AB391" i="7"/>
  <c r="AA391" i="7"/>
  <c r="Z391" i="7"/>
  <c r="Y391" i="7"/>
  <c r="N391" i="7"/>
  <c r="V391" i="7" s="1"/>
  <c r="I391" i="7"/>
  <c r="H391" i="7"/>
  <c r="G391" i="7"/>
  <c r="C391" i="7"/>
  <c r="B391" i="7"/>
  <c r="AD390" i="7"/>
  <c r="AC390" i="7"/>
  <c r="AB390" i="7"/>
  <c r="AA390" i="7"/>
  <c r="Z390" i="7"/>
  <c r="Y390" i="7"/>
  <c r="N390" i="7"/>
  <c r="V390" i="7" s="1"/>
  <c r="I390" i="7"/>
  <c r="H390" i="7"/>
  <c r="J390" i="7" s="1"/>
  <c r="G390" i="7"/>
  <c r="C390" i="7"/>
  <c r="B390" i="7"/>
  <c r="AD389" i="7"/>
  <c r="AC389" i="7"/>
  <c r="AB389" i="7"/>
  <c r="AA389" i="7"/>
  <c r="Z389" i="7"/>
  <c r="Y389" i="7"/>
  <c r="N389" i="7"/>
  <c r="I389" i="7"/>
  <c r="P389" i="7" s="1"/>
  <c r="H389" i="7"/>
  <c r="G389" i="7"/>
  <c r="C389" i="7"/>
  <c r="B389" i="7"/>
  <c r="AD388" i="7"/>
  <c r="AC388" i="7"/>
  <c r="AB388" i="7"/>
  <c r="AA388" i="7"/>
  <c r="Z388" i="7"/>
  <c r="Y388" i="7"/>
  <c r="N388" i="7"/>
  <c r="I388" i="7"/>
  <c r="K388" i="7" s="1"/>
  <c r="H388" i="7"/>
  <c r="G388" i="7"/>
  <c r="C388" i="7"/>
  <c r="B388" i="7"/>
  <c r="AD387" i="7"/>
  <c r="AC387" i="7"/>
  <c r="AB387" i="7"/>
  <c r="AA387" i="7"/>
  <c r="Z387" i="7"/>
  <c r="Y387" i="7"/>
  <c r="N387" i="7"/>
  <c r="K387" i="7"/>
  <c r="I387" i="7"/>
  <c r="P387" i="7" s="1"/>
  <c r="H387" i="7"/>
  <c r="O387" i="7" s="1"/>
  <c r="G387" i="7"/>
  <c r="C387" i="7"/>
  <c r="B387" i="7"/>
  <c r="AD386" i="7"/>
  <c r="AC386" i="7"/>
  <c r="AB386" i="7"/>
  <c r="AA386" i="7"/>
  <c r="Z386" i="7"/>
  <c r="Y386" i="7"/>
  <c r="N386" i="7"/>
  <c r="V386" i="7" s="1"/>
  <c r="I386" i="7"/>
  <c r="H386" i="7"/>
  <c r="J386" i="7" s="1"/>
  <c r="G386" i="7"/>
  <c r="C386" i="7"/>
  <c r="B386" i="7"/>
  <c r="AD385" i="7"/>
  <c r="AC385" i="7"/>
  <c r="AB385" i="7"/>
  <c r="AA385" i="7"/>
  <c r="Z385" i="7"/>
  <c r="Y385" i="7"/>
  <c r="N385" i="7"/>
  <c r="V385" i="7" s="1"/>
  <c r="I385" i="7"/>
  <c r="K385" i="7" s="1"/>
  <c r="H385" i="7"/>
  <c r="G385" i="7"/>
  <c r="C385" i="7"/>
  <c r="B385" i="7"/>
  <c r="AD384" i="7"/>
  <c r="AC384" i="7"/>
  <c r="AB384" i="7"/>
  <c r="AA384" i="7"/>
  <c r="Z384" i="7"/>
  <c r="Y384" i="7"/>
  <c r="N384" i="7"/>
  <c r="V384" i="7" s="1"/>
  <c r="I384" i="7"/>
  <c r="H384" i="7"/>
  <c r="G384" i="7"/>
  <c r="C384" i="7"/>
  <c r="B384" i="7"/>
  <c r="AD383" i="7"/>
  <c r="AC383" i="7"/>
  <c r="AB383" i="7"/>
  <c r="AA383" i="7"/>
  <c r="Z383" i="7"/>
  <c r="Y383" i="7"/>
  <c r="N383" i="7"/>
  <c r="V383" i="7" s="1"/>
  <c r="I383" i="7"/>
  <c r="H383" i="7"/>
  <c r="G383" i="7"/>
  <c r="C383" i="7"/>
  <c r="B383" i="7"/>
  <c r="AD382" i="7"/>
  <c r="AC382" i="7"/>
  <c r="AB382" i="7"/>
  <c r="AA382" i="7"/>
  <c r="Z382" i="7"/>
  <c r="Y382" i="7"/>
  <c r="N382" i="7"/>
  <c r="V382" i="7" s="1"/>
  <c r="I382" i="7"/>
  <c r="P382" i="7" s="1"/>
  <c r="H382" i="7"/>
  <c r="G382" i="7"/>
  <c r="C382" i="7"/>
  <c r="B382" i="7"/>
  <c r="AD381" i="7"/>
  <c r="AC381" i="7"/>
  <c r="AB381" i="7"/>
  <c r="AA381" i="7"/>
  <c r="Z381" i="7"/>
  <c r="Y381" i="7"/>
  <c r="N381" i="7"/>
  <c r="V381" i="7" s="1"/>
  <c r="I381" i="7"/>
  <c r="K381" i="7" s="1"/>
  <c r="H381" i="7"/>
  <c r="J381" i="7" s="1"/>
  <c r="G381" i="7"/>
  <c r="C381" i="7"/>
  <c r="B381" i="7"/>
  <c r="AD380" i="7"/>
  <c r="AC380" i="7"/>
  <c r="AB380" i="7"/>
  <c r="AA380" i="7"/>
  <c r="Z380" i="7"/>
  <c r="Y380" i="7"/>
  <c r="N380" i="7"/>
  <c r="V380" i="7" s="1"/>
  <c r="I380" i="7"/>
  <c r="H380" i="7"/>
  <c r="G380" i="7"/>
  <c r="C380" i="7"/>
  <c r="B380" i="7"/>
  <c r="AD379" i="7"/>
  <c r="AC379" i="7"/>
  <c r="AB379" i="7"/>
  <c r="AA379" i="7"/>
  <c r="Z379" i="7"/>
  <c r="Y379" i="7"/>
  <c r="N379" i="7"/>
  <c r="V379" i="7" s="1"/>
  <c r="I379" i="7"/>
  <c r="H379" i="7"/>
  <c r="J379" i="7" s="1"/>
  <c r="G379" i="7"/>
  <c r="C379" i="7"/>
  <c r="B379" i="7"/>
  <c r="AD378" i="7"/>
  <c r="AC378" i="7"/>
  <c r="AB378" i="7"/>
  <c r="AA378" i="7"/>
  <c r="Z378" i="7"/>
  <c r="Y378" i="7"/>
  <c r="N378" i="7"/>
  <c r="V378" i="7" s="1"/>
  <c r="I378" i="7"/>
  <c r="H378" i="7"/>
  <c r="J378" i="7" s="1"/>
  <c r="G378" i="7"/>
  <c r="C378" i="7"/>
  <c r="B378" i="7"/>
  <c r="AD377" i="7"/>
  <c r="AC377" i="7"/>
  <c r="AB377" i="7"/>
  <c r="AA377" i="7"/>
  <c r="Z377" i="7"/>
  <c r="Y377" i="7"/>
  <c r="N377" i="7"/>
  <c r="V377" i="7" s="1"/>
  <c r="I377" i="7"/>
  <c r="K377" i="7" s="1"/>
  <c r="H377" i="7"/>
  <c r="G377" i="7"/>
  <c r="C377" i="7"/>
  <c r="B377" i="7"/>
  <c r="AD376" i="7"/>
  <c r="AC376" i="7"/>
  <c r="AB376" i="7"/>
  <c r="AA376" i="7"/>
  <c r="Z376" i="7"/>
  <c r="Y376" i="7"/>
  <c r="N376" i="7"/>
  <c r="V376" i="7" s="1"/>
  <c r="I376" i="7"/>
  <c r="H376" i="7"/>
  <c r="J376" i="7" s="1"/>
  <c r="G376" i="7"/>
  <c r="C376" i="7"/>
  <c r="B376" i="7"/>
  <c r="AD375" i="7"/>
  <c r="AC375" i="7"/>
  <c r="AB375" i="7"/>
  <c r="AA375" i="7"/>
  <c r="Z375" i="7"/>
  <c r="Y375" i="7"/>
  <c r="N375" i="7"/>
  <c r="V375" i="7" s="1"/>
  <c r="I375" i="7"/>
  <c r="H375" i="7"/>
  <c r="G375" i="7"/>
  <c r="C375" i="7"/>
  <c r="B375" i="7"/>
  <c r="AD374" i="7"/>
  <c r="AC374" i="7"/>
  <c r="AB374" i="7"/>
  <c r="AA374" i="7"/>
  <c r="Z374" i="7"/>
  <c r="Y374" i="7"/>
  <c r="N374" i="7"/>
  <c r="V374" i="7" s="1"/>
  <c r="I374" i="7"/>
  <c r="K374" i="7" s="1"/>
  <c r="H374" i="7"/>
  <c r="G374" i="7"/>
  <c r="C374" i="7"/>
  <c r="B374" i="7"/>
  <c r="AD373" i="7"/>
  <c r="AC373" i="7"/>
  <c r="AB373" i="7"/>
  <c r="AA373" i="7"/>
  <c r="Z373" i="7"/>
  <c r="Y373" i="7"/>
  <c r="N373" i="7"/>
  <c r="V373" i="7" s="1"/>
  <c r="I373" i="7"/>
  <c r="K373" i="7" s="1"/>
  <c r="H373" i="7"/>
  <c r="G373" i="7"/>
  <c r="C373" i="7"/>
  <c r="B373" i="7"/>
  <c r="AD372" i="7"/>
  <c r="AC372" i="7"/>
  <c r="AB372" i="7"/>
  <c r="AA372" i="7"/>
  <c r="Z372" i="7"/>
  <c r="Y372" i="7"/>
  <c r="N372" i="7"/>
  <c r="V372" i="7" s="1"/>
  <c r="I372" i="7"/>
  <c r="H372" i="7"/>
  <c r="J372" i="7" s="1"/>
  <c r="G372" i="7"/>
  <c r="C372" i="7"/>
  <c r="B372" i="7"/>
  <c r="AD371" i="7"/>
  <c r="AC371" i="7"/>
  <c r="AB371" i="7"/>
  <c r="AA371" i="7"/>
  <c r="Z371" i="7"/>
  <c r="Y371" i="7"/>
  <c r="N371" i="7"/>
  <c r="V371" i="7" s="1"/>
  <c r="I371" i="7"/>
  <c r="H371" i="7"/>
  <c r="J371" i="7" s="1"/>
  <c r="G371" i="7"/>
  <c r="C371" i="7"/>
  <c r="B371" i="7"/>
  <c r="AD370" i="7"/>
  <c r="AC370" i="7"/>
  <c r="AB370" i="7"/>
  <c r="AA370" i="7"/>
  <c r="Z370" i="7"/>
  <c r="Y370" i="7"/>
  <c r="N370" i="7"/>
  <c r="V370" i="7" s="1"/>
  <c r="I370" i="7"/>
  <c r="K370" i="7" s="1"/>
  <c r="H370" i="7"/>
  <c r="J370" i="7" s="1"/>
  <c r="G370" i="7"/>
  <c r="C370" i="7"/>
  <c r="B370" i="7"/>
  <c r="AD369" i="7"/>
  <c r="AC369" i="7"/>
  <c r="AB369" i="7"/>
  <c r="AA369" i="7"/>
  <c r="Z369" i="7"/>
  <c r="Y369" i="7"/>
  <c r="N369" i="7"/>
  <c r="V369" i="7" s="1"/>
  <c r="I369" i="7"/>
  <c r="K369" i="7" s="1"/>
  <c r="H369" i="7"/>
  <c r="J369" i="7" s="1"/>
  <c r="G369" i="7"/>
  <c r="C369" i="7"/>
  <c r="B369" i="7"/>
  <c r="AD368" i="7"/>
  <c r="AC368" i="7"/>
  <c r="AB368" i="7"/>
  <c r="AA368" i="7"/>
  <c r="Z368" i="7"/>
  <c r="Y368" i="7"/>
  <c r="N368" i="7"/>
  <c r="V368" i="7" s="1"/>
  <c r="I368" i="7"/>
  <c r="H368" i="7"/>
  <c r="J368" i="7" s="1"/>
  <c r="G368" i="7"/>
  <c r="C368" i="7"/>
  <c r="B368" i="7"/>
  <c r="AD367" i="7"/>
  <c r="AC367" i="7"/>
  <c r="AB367" i="7"/>
  <c r="AA367" i="7"/>
  <c r="Z367" i="7"/>
  <c r="Y367" i="7"/>
  <c r="N367" i="7"/>
  <c r="V367" i="7" s="1"/>
  <c r="I367" i="7"/>
  <c r="H367" i="7"/>
  <c r="J367" i="7" s="1"/>
  <c r="G367" i="7"/>
  <c r="C367" i="7"/>
  <c r="B367" i="7"/>
  <c r="AD366" i="7"/>
  <c r="AC366" i="7"/>
  <c r="AB366" i="7"/>
  <c r="AA366" i="7"/>
  <c r="Z366" i="7"/>
  <c r="Y366" i="7"/>
  <c r="N366" i="7"/>
  <c r="V366" i="7" s="1"/>
  <c r="I366" i="7"/>
  <c r="K366" i="7" s="1"/>
  <c r="H366" i="7"/>
  <c r="G366" i="7"/>
  <c r="C366" i="7"/>
  <c r="B366" i="7"/>
  <c r="AD365" i="7"/>
  <c r="AC365" i="7"/>
  <c r="AB365" i="7"/>
  <c r="AA365" i="7"/>
  <c r="Z365" i="7"/>
  <c r="Y365" i="7"/>
  <c r="O365" i="7"/>
  <c r="N365" i="7"/>
  <c r="I365" i="7"/>
  <c r="K365" i="7" s="1"/>
  <c r="H365" i="7"/>
  <c r="J365" i="7" s="1"/>
  <c r="G365" i="7"/>
  <c r="C365" i="7"/>
  <c r="B365" i="7"/>
  <c r="AD364" i="7"/>
  <c r="AC364" i="7"/>
  <c r="AB364" i="7"/>
  <c r="AA364" i="7"/>
  <c r="Z364" i="7"/>
  <c r="Y364" i="7"/>
  <c r="N364" i="7"/>
  <c r="I364" i="7"/>
  <c r="H364" i="7"/>
  <c r="J364" i="7" s="1"/>
  <c r="G364" i="7"/>
  <c r="C364" i="7"/>
  <c r="B364" i="7"/>
  <c r="AD363" i="7"/>
  <c r="AC363" i="7"/>
  <c r="AB363" i="7"/>
  <c r="AA363" i="7"/>
  <c r="Z363" i="7"/>
  <c r="Y363" i="7"/>
  <c r="N363" i="7"/>
  <c r="I363" i="7"/>
  <c r="H363" i="7"/>
  <c r="G363" i="7"/>
  <c r="C363" i="7"/>
  <c r="B363" i="7"/>
  <c r="AD362" i="7"/>
  <c r="AC362" i="7"/>
  <c r="AB362" i="7"/>
  <c r="AA362" i="7"/>
  <c r="Z362" i="7"/>
  <c r="Y362" i="7"/>
  <c r="N362" i="7"/>
  <c r="I362" i="7"/>
  <c r="P362" i="7" s="1"/>
  <c r="H362" i="7"/>
  <c r="G362" i="7"/>
  <c r="C362" i="7"/>
  <c r="B362" i="7"/>
  <c r="AD361" i="7"/>
  <c r="AC361" i="7"/>
  <c r="AB361" i="7"/>
  <c r="AA361" i="7"/>
  <c r="Z361" i="7"/>
  <c r="Y361" i="7"/>
  <c r="N361" i="7"/>
  <c r="I361" i="7"/>
  <c r="K361" i="7" s="1"/>
  <c r="H361" i="7"/>
  <c r="J361" i="7" s="1"/>
  <c r="G361" i="7"/>
  <c r="C361" i="7"/>
  <c r="B361" i="7"/>
  <c r="AD360" i="7"/>
  <c r="AC360" i="7"/>
  <c r="AB360" i="7"/>
  <c r="AA360" i="7"/>
  <c r="Z360" i="7"/>
  <c r="Y360" i="7"/>
  <c r="N360" i="7"/>
  <c r="V360" i="7" s="1"/>
  <c r="I360" i="7"/>
  <c r="H360" i="7"/>
  <c r="J360" i="7" s="1"/>
  <c r="G360" i="7"/>
  <c r="C360" i="7"/>
  <c r="B360" i="7"/>
  <c r="AD359" i="7"/>
  <c r="AC359" i="7"/>
  <c r="AB359" i="7"/>
  <c r="AA359" i="7"/>
  <c r="Z359" i="7"/>
  <c r="Y359" i="7"/>
  <c r="N359" i="7"/>
  <c r="V359" i="7" s="1"/>
  <c r="I359" i="7"/>
  <c r="H359" i="7"/>
  <c r="O359" i="7" s="1"/>
  <c r="G359" i="7"/>
  <c r="C359" i="7"/>
  <c r="B359" i="7"/>
  <c r="AD358" i="7"/>
  <c r="AC358" i="7"/>
  <c r="AB358" i="7"/>
  <c r="AA358" i="7"/>
  <c r="Z358" i="7"/>
  <c r="Y358" i="7"/>
  <c r="N358" i="7"/>
  <c r="V358" i="7" s="1"/>
  <c r="I358" i="7"/>
  <c r="K358" i="7" s="1"/>
  <c r="H358" i="7"/>
  <c r="G358" i="7"/>
  <c r="C358" i="7"/>
  <c r="B358" i="7"/>
  <c r="AD357" i="7"/>
  <c r="AC357" i="7"/>
  <c r="AB357" i="7"/>
  <c r="AA357" i="7"/>
  <c r="Z357" i="7"/>
  <c r="Y357" i="7"/>
  <c r="N357" i="7"/>
  <c r="V357" i="7" s="1"/>
  <c r="I357" i="7"/>
  <c r="K357" i="7" s="1"/>
  <c r="H357" i="7"/>
  <c r="O357" i="7" s="1"/>
  <c r="G357" i="7"/>
  <c r="C357" i="7"/>
  <c r="B357" i="7"/>
  <c r="AD356" i="7"/>
  <c r="AC356" i="7"/>
  <c r="AB356" i="7"/>
  <c r="AA356" i="7"/>
  <c r="Z356" i="7"/>
  <c r="Y356" i="7"/>
  <c r="N356" i="7"/>
  <c r="V356" i="7" s="1"/>
  <c r="I356" i="7"/>
  <c r="H356" i="7"/>
  <c r="J356" i="7" s="1"/>
  <c r="G356" i="7"/>
  <c r="C356" i="7"/>
  <c r="B356" i="7"/>
  <c r="AD355" i="7"/>
  <c r="AC355" i="7"/>
  <c r="AB355" i="7"/>
  <c r="AA355" i="7"/>
  <c r="Z355" i="7"/>
  <c r="Y355" i="7"/>
  <c r="N355" i="7"/>
  <c r="V355" i="7" s="1"/>
  <c r="I355" i="7"/>
  <c r="H355" i="7"/>
  <c r="J355" i="7" s="1"/>
  <c r="G355" i="7"/>
  <c r="C355" i="7"/>
  <c r="B355" i="7"/>
  <c r="AD354" i="7"/>
  <c r="AC354" i="7"/>
  <c r="AB354" i="7"/>
  <c r="AA354" i="7"/>
  <c r="Z354" i="7"/>
  <c r="Y354" i="7"/>
  <c r="N354" i="7"/>
  <c r="V354" i="7" s="1"/>
  <c r="I354" i="7"/>
  <c r="K354" i="7" s="1"/>
  <c r="H354" i="7"/>
  <c r="J354" i="7" s="1"/>
  <c r="G354" i="7"/>
  <c r="C354" i="7"/>
  <c r="B354" i="7"/>
  <c r="AD353" i="7"/>
  <c r="AC353" i="7"/>
  <c r="AB353" i="7"/>
  <c r="AA353" i="7"/>
  <c r="Z353" i="7"/>
  <c r="Y353" i="7"/>
  <c r="N353" i="7"/>
  <c r="V353" i="7" s="1"/>
  <c r="I353" i="7"/>
  <c r="K353" i="7" s="1"/>
  <c r="H353" i="7"/>
  <c r="J353" i="7" s="1"/>
  <c r="G353" i="7"/>
  <c r="C353" i="7"/>
  <c r="B353" i="7"/>
  <c r="AD352" i="7"/>
  <c r="AC352" i="7"/>
  <c r="AB352" i="7"/>
  <c r="AA352" i="7"/>
  <c r="Z352" i="7"/>
  <c r="Y352" i="7"/>
  <c r="N352" i="7"/>
  <c r="V352" i="7" s="1"/>
  <c r="I352" i="7"/>
  <c r="H352" i="7"/>
  <c r="J352" i="7" s="1"/>
  <c r="G352" i="7"/>
  <c r="C352" i="7"/>
  <c r="B352" i="7"/>
  <c r="AD351" i="7"/>
  <c r="AC351" i="7"/>
  <c r="AB351" i="7"/>
  <c r="AA351" i="7"/>
  <c r="Z351" i="7"/>
  <c r="Y351" i="7"/>
  <c r="N351" i="7"/>
  <c r="V351" i="7" s="1"/>
  <c r="I351" i="7"/>
  <c r="H351" i="7"/>
  <c r="J351" i="7" s="1"/>
  <c r="G351" i="7"/>
  <c r="C351" i="7"/>
  <c r="B351" i="7"/>
  <c r="AD350" i="7"/>
  <c r="AC350" i="7"/>
  <c r="AB350" i="7"/>
  <c r="AA350" i="7"/>
  <c r="Z350" i="7"/>
  <c r="Y350" i="7"/>
  <c r="N350" i="7"/>
  <c r="V350" i="7" s="1"/>
  <c r="I350" i="7"/>
  <c r="K350" i="7" s="1"/>
  <c r="H350" i="7"/>
  <c r="G350" i="7"/>
  <c r="C350" i="7"/>
  <c r="B350" i="7"/>
  <c r="AD349" i="7"/>
  <c r="AC349" i="7"/>
  <c r="AB349" i="7"/>
  <c r="AA349" i="7"/>
  <c r="Z349" i="7"/>
  <c r="Y349" i="7"/>
  <c r="N349" i="7"/>
  <c r="V349" i="7" s="1"/>
  <c r="I349" i="7"/>
  <c r="K349" i="7" s="1"/>
  <c r="H349" i="7"/>
  <c r="O349" i="7" s="1"/>
  <c r="G349" i="7"/>
  <c r="C349" i="7"/>
  <c r="B349" i="7"/>
  <c r="AD348" i="7"/>
  <c r="AC348" i="7"/>
  <c r="AB348" i="7"/>
  <c r="AA348" i="7"/>
  <c r="Z348" i="7"/>
  <c r="Y348" i="7"/>
  <c r="N348" i="7"/>
  <c r="V348" i="7" s="1"/>
  <c r="I348" i="7"/>
  <c r="H348" i="7"/>
  <c r="J348" i="7" s="1"/>
  <c r="G348" i="7"/>
  <c r="C348" i="7"/>
  <c r="B348" i="7"/>
  <c r="AD347" i="7"/>
  <c r="AC347" i="7"/>
  <c r="AB347" i="7"/>
  <c r="AA347" i="7"/>
  <c r="Z347" i="7"/>
  <c r="Y347" i="7"/>
  <c r="N347" i="7"/>
  <c r="V347" i="7" s="1"/>
  <c r="I347" i="7"/>
  <c r="H347" i="7"/>
  <c r="G347" i="7"/>
  <c r="C347" i="7"/>
  <c r="B347" i="7"/>
  <c r="AD346" i="7"/>
  <c r="AC346" i="7"/>
  <c r="AB346" i="7"/>
  <c r="AA346" i="7"/>
  <c r="Z346" i="7"/>
  <c r="Y346" i="7"/>
  <c r="N346" i="7"/>
  <c r="V346" i="7" s="1"/>
  <c r="I346" i="7"/>
  <c r="P346" i="7" s="1"/>
  <c r="H346" i="7"/>
  <c r="J346" i="7" s="1"/>
  <c r="G346" i="7"/>
  <c r="C346" i="7"/>
  <c r="B346" i="7"/>
  <c r="AD345" i="7"/>
  <c r="AC345" i="7"/>
  <c r="AB345" i="7"/>
  <c r="AA345" i="7"/>
  <c r="Z345" i="7"/>
  <c r="Y345" i="7"/>
  <c r="N345" i="7"/>
  <c r="V345" i="7" s="1"/>
  <c r="I345" i="7"/>
  <c r="K345" i="7" s="1"/>
  <c r="H345" i="7"/>
  <c r="G345" i="7"/>
  <c r="C345" i="7"/>
  <c r="B345" i="7"/>
  <c r="AD344" i="7"/>
  <c r="AC344" i="7"/>
  <c r="AB344" i="7"/>
  <c r="AA344" i="7"/>
  <c r="Z344" i="7"/>
  <c r="Y344" i="7"/>
  <c r="N344" i="7"/>
  <c r="V344" i="7" s="1"/>
  <c r="I344" i="7"/>
  <c r="H344" i="7"/>
  <c r="J344" i="7" s="1"/>
  <c r="G344" i="7"/>
  <c r="C344" i="7"/>
  <c r="B344" i="7"/>
  <c r="AD343" i="7"/>
  <c r="AC343" i="7"/>
  <c r="AB343" i="7"/>
  <c r="AA343" i="7"/>
  <c r="Z343" i="7"/>
  <c r="Y343" i="7"/>
  <c r="N343" i="7"/>
  <c r="V343" i="7" s="1"/>
  <c r="I343" i="7"/>
  <c r="H343" i="7"/>
  <c r="O343" i="7" s="1"/>
  <c r="G343" i="7"/>
  <c r="C343" i="7"/>
  <c r="B343" i="7"/>
  <c r="AD342" i="7"/>
  <c r="AC342" i="7"/>
  <c r="AB342" i="7"/>
  <c r="AA342" i="7"/>
  <c r="Z342" i="7"/>
  <c r="Y342" i="7"/>
  <c r="N342" i="7"/>
  <c r="V342" i="7" s="1"/>
  <c r="I342" i="7"/>
  <c r="P342" i="7" s="1"/>
  <c r="H342" i="7"/>
  <c r="J342" i="7" s="1"/>
  <c r="G342" i="7"/>
  <c r="C342" i="7"/>
  <c r="B342" i="7"/>
  <c r="AD341" i="7"/>
  <c r="AC341" i="7"/>
  <c r="AB341" i="7"/>
  <c r="AA341" i="7"/>
  <c r="Z341" i="7"/>
  <c r="Y341" i="7"/>
  <c r="N341" i="7"/>
  <c r="V341" i="7" s="1"/>
  <c r="I341" i="7"/>
  <c r="K341" i="7" s="1"/>
  <c r="H341" i="7"/>
  <c r="J341" i="7" s="1"/>
  <c r="G341" i="7"/>
  <c r="C341" i="7"/>
  <c r="B341" i="7"/>
  <c r="AD340" i="7"/>
  <c r="AC340" i="7"/>
  <c r="AB340" i="7"/>
  <c r="AA340" i="7"/>
  <c r="Z340" i="7"/>
  <c r="Y340" i="7"/>
  <c r="N340" i="7"/>
  <c r="V340" i="7" s="1"/>
  <c r="I340" i="7"/>
  <c r="H340" i="7"/>
  <c r="J340" i="7" s="1"/>
  <c r="G340" i="7"/>
  <c r="C340" i="7"/>
  <c r="B340" i="7"/>
  <c r="AD339" i="7"/>
  <c r="AC339" i="7"/>
  <c r="AB339" i="7"/>
  <c r="AA339" i="7"/>
  <c r="Z339" i="7"/>
  <c r="Y339" i="7"/>
  <c r="N339" i="7"/>
  <c r="J339" i="7"/>
  <c r="I339" i="7"/>
  <c r="H339" i="7"/>
  <c r="O339" i="7" s="1"/>
  <c r="G339" i="7"/>
  <c r="C339" i="7"/>
  <c r="B339" i="7"/>
  <c r="AD338" i="7"/>
  <c r="AC338" i="7"/>
  <c r="AB338" i="7"/>
  <c r="AA338" i="7"/>
  <c r="Z338" i="7"/>
  <c r="Y338" i="7"/>
  <c r="O338" i="7"/>
  <c r="N338" i="7"/>
  <c r="V338" i="7" s="1"/>
  <c r="I338" i="7"/>
  <c r="P338" i="7" s="1"/>
  <c r="H338" i="7"/>
  <c r="J338" i="7" s="1"/>
  <c r="G338" i="7"/>
  <c r="C338" i="7"/>
  <c r="B338" i="7"/>
  <c r="AD337" i="7"/>
  <c r="AC337" i="7"/>
  <c r="AB337" i="7"/>
  <c r="AA337" i="7"/>
  <c r="Z337" i="7"/>
  <c r="Y337" i="7"/>
  <c r="N337" i="7"/>
  <c r="V337" i="7" s="1"/>
  <c r="I337" i="7"/>
  <c r="K337" i="7" s="1"/>
  <c r="H337" i="7"/>
  <c r="J337" i="7" s="1"/>
  <c r="G337" i="7"/>
  <c r="C337" i="7"/>
  <c r="B337" i="7"/>
  <c r="AD336" i="7"/>
  <c r="AC336" i="7"/>
  <c r="AB336" i="7"/>
  <c r="AA336" i="7"/>
  <c r="Z336" i="7"/>
  <c r="Y336" i="7"/>
  <c r="N336" i="7"/>
  <c r="V336" i="7" s="1"/>
  <c r="I336" i="7"/>
  <c r="H336" i="7"/>
  <c r="J336" i="7" s="1"/>
  <c r="G336" i="7"/>
  <c r="C336" i="7"/>
  <c r="B336" i="7"/>
  <c r="AD335" i="7"/>
  <c r="AC335" i="7"/>
  <c r="AB335" i="7"/>
  <c r="AA335" i="7"/>
  <c r="Z335" i="7"/>
  <c r="Y335" i="7"/>
  <c r="N335" i="7"/>
  <c r="V335" i="7" s="1"/>
  <c r="I335" i="7"/>
  <c r="H335" i="7"/>
  <c r="J335" i="7" s="1"/>
  <c r="G335" i="7"/>
  <c r="C335" i="7"/>
  <c r="B335" i="7"/>
  <c r="AD334" i="7"/>
  <c r="AC334" i="7"/>
  <c r="AB334" i="7"/>
  <c r="AA334" i="7"/>
  <c r="Z334" i="7"/>
  <c r="Y334" i="7"/>
  <c r="N334" i="7"/>
  <c r="V334" i="7" s="1"/>
  <c r="I334" i="7"/>
  <c r="K334" i="7" s="1"/>
  <c r="H334" i="7"/>
  <c r="G334" i="7"/>
  <c r="C334" i="7"/>
  <c r="B334" i="7"/>
  <c r="AD333" i="7"/>
  <c r="AC333" i="7"/>
  <c r="AB333" i="7"/>
  <c r="AA333" i="7"/>
  <c r="Z333" i="7"/>
  <c r="Y333" i="7"/>
  <c r="N333" i="7"/>
  <c r="V333" i="7" s="1"/>
  <c r="I333" i="7"/>
  <c r="K333" i="7" s="1"/>
  <c r="H333" i="7"/>
  <c r="O333" i="7" s="1"/>
  <c r="G333" i="7"/>
  <c r="C333" i="7"/>
  <c r="B333" i="7"/>
  <c r="AD332" i="7"/>
  <c r="AC332" i="7"/>
  <c r="AB332" i="7"/>
  <c r="AA332" i="7"/>
  <c r="Z332" i="7"/>
  <c r="Y332" i="7"/>
  <c r="N332" i="7"/>
  <c r="V332" i="7" s="1"/>
  <c r="I332" i="7"/>
  <c r="H332" i="7"/>
  <c r="G332" i="7"/>
  <c r="C332" i="7"/>
  <c r="B332" i="7"/>
  <c r="AD331" i="7"/>
  <c r="AC331" i="7"/>
  <c r="AB331" i="7"/>
  <c r="AA331" i="7"/>
  <c r="Z331" i="7"/>
  <c r="Y331" i="7"/>
  <c r="N331" i="7"/>
  <c r="V331" i="7" s="1"/>
  <c r="I331" i="7"/>
  <c r="H331" i="7"/>
  <c r="O331" i="7" s="1"/>
  <c r="G331" i="7"/>
  <c r="C331" i="7"/>
  <c r="B331" i="7"/>
  <c r="AD330" i="7"/>
  <c r="AC330" i="7"/>
  <c r="AB330" i="7"/>
  <c r="AA330" i="7"/>
  <c r="Z330" i="7"/>
  <c r="Y330" i="7"/>
  <c r="N330" i="7"/>
  <c r="I330" i="7"/>
  <c r="P330" i="7" s="1"/>
  <c r="H330" i="7"/>
  <c r="J330" i="7" s="1"/>
  <c r="G330" i="7"/>
  <c r="C330" i="7"/>
  <c r="B330" i="7"/>
  <c r="AD329" i="7"/>
  <c r="AC329" i="7"/>
  <c r="AB329" i="7"/>
  <c r="AA329" i="7"/>
  <c r="Z329" i="7"/>
  <c r="Y329" i="7"/>
  <c r="N329" i="7"/>
  <c r="I329" i="7"/>
  <c r="K329" i="7" s="1"/>
  <c r="H329" i="7"/>
  <c r="J329" i="7" s="1"/>
  <c r="G329" i="7"/>
  <c r="C329" i="7"/>
  <c r="B329" i="7"/>
  <c r="AD328" i="7"/>
  <c r="AC328" i="7"/>
  <c r="AB328" i="7"/>
  <c r="AA328" i="7"/>
  <c r="Z328" i="7"/>
  <c r="Y328" i="7"/>
  <c r="N328" i="7"/>
  <c r="I328" i="7"/>
  <c r="P328" i="7" s="1"/>
  <c r="H328" i="7"/>
  <c r="G328" i="7"/>
  <c r="C328" i="7"/>
  <c r="B328" i="7"/>
  <c r="AD327" i="7"/>
  <c r="AC327" i="7"/>
  <c r="AB327" i="7"/>
  <c r="AA327" i="7"/>
  <c r="Z327" i="7"/>
  <c r="Y327" i="7"/>
  <c r="N327" i="7"/>
  <c r="I327" i="7"/>
  <c r="K327" i="7" s="1"/>
  <c r="H327" i="7"/>
  <c r="G327" i="7"/>
  <c r="C327" i="7"/>
  <c r="B327" i="7"/>
  <c r="AD326" i="7"/>
  <c r="AC326" i="7"/>
  <c r="AB326" i="7"/>
  <c r="AA326" i="7"/>
  <c r="Z326" i="7"/>
  <c r="Y326" i="7"/>
  <c r="N326" i="7"/>
  <c r="I326" i="7"/>
  <c r="P326" i="7" s="1"/>
  <c r="H326" i="7"/>
  <c r="G326" i="7"/>
  <c r="C326" i="7"/>
  <c r="B326" i="7"/>
  <c r="AD325" i="7"/>
  <c r="AC325" i="7"/>
  <c r="AB325" i="7"/>
  <c r="AA325" i="7"/>
  <c r="Z325" i="7"/>
  <c r="Y325" i="7"/>
  <c r="N325" i="7"/>
  <c r="V325" i="7" s="1"/>
  <c r="I325" i="7"/>
  <c r="K325" i="7" s="1"/>
  <c r="H325" i="7"/>
  <c r="G325" i="7"/>
  <c r="C325" i="7"/>
  <c r="B325" i="7"/>
  <c r="AD324" i="7"/>
  <c r="AC324" i="7"/>
  <c r="AB324" i="7"/>
  <c r="AA324" i="7"/>
  <c r="Z324" i="7"/>
  <c r="Y324" i="7"/>
  <c r="N324" i="7"/>
  <c r="V324" i="7" s="1"/>
  <c r="I324" i="7"/>
  <c r="H324" i="7"/>
  <c r="G324" i="7"/>
  <c r="C324" i="7"/>
  <c r="B324" i="7"/>
  <c r="AD323" i="7"/>
  <c r="AC323" i="7"/>
  <c r="AB323" i="7"/>
  <c r="AA323" i="7"/>
  <c r="Z323" i="7"/>
  <c r="Y323" i="7"/>
  <c r="N323" i="7"/>
  <c r="V323" i="7" s="1"/>
  <c r="I323" i="7"/>
  <c r="H323" i="7"/>
  <c r="G323" i="7"/>
  <c r="C323" i="7"/>
  <c r="B323" i="7"/>
  <c r="AD322" i="7"/>
  <c r="AC322" i="7"/>
  <c r="AB322" i="7"/>
  <c r="AA322" i="7"/>
  <c r="Z322" i="7"/>
  <c r="Y322" i="7"/>
  <c r="N322" i="7"/>
  <c r="V322" i="7" s="1"/>
  <c r="I322" i="7"/>
  <c r="H322" i="7"/>
  <c r="G322" i="7"/>
  <c r="C322" i="7"/>
  <c r="B322" i="7"/>
  <c r="AD321" i="7"/>
  <c r="AC321" i="7"/>
  <c r="AB321" i="7"/>
  <c r="AA321" i="7"/>
  <c r="Z321" i="7"/>
  <c r="Y321" i="7"/>
  <c r="N321" i="7"/>
  <c r="V321" i="7" s="1"/>
  <c r="I321" i="7"/>
  <c r="K321" i="7" s="1"/>
  <c r="H321" i="7"/>
  <c r="G321" i="7"/>
  <c r="C321" i="7"/>
  <c r="B321" i="7"/>
  <c r="AD320" i="7"/>
  <c r="AC320" i="7"/>
  <c r="AB320" i="7"/>
  <c r="AA320" i="7"/>
  <c r="Z320" i="7"/>
  <c r="Y320" i="7"/>
  <c r="N320" i="7"/>
  <c r="V320" i="7" s="1"/>
  <c r="I320" i="7"/>
  <c r="H320" i="7"/>
  <c r="G320" i="7"/>
  <c r="C320" i="7"/>
  <c r="B320" i="7"/>
  <c r="AD319" i="7"/>
  <c r="AC319" i="7"/>
  <c r="AB319" i="7"/>
  <c r="AA319" i="7"/>
  <c r="Z319" i="7"/>
  <c r="Y319" i="7"/>
  <c r="N319" i="7"/>
  <c r="V319" i="7" s="1"/>
  <c r="I319" i="7"/>
  <c r="K319" i="7" s="1"/>
  <c r="H319" i="7"/>
  <c r="O319" i="7" s="1"/>
  <c r="G319" i="7"/>
  <c r="C319" i="7"/>
  <c r="B319" i="7"/>
  <c r="AD318" i="7"/>
  <c r="AC318" i="7"/>
  <c r="AB318" i="7"/>
  <c r="AA318" i="7"/>
  <c r="Z318" i="7"/>
  <c r="Y318" i="7"/>
  <c r="N318" i="7"/>
  <c r="V318" i="7" s="1"/>
  <c r="I318" i="7"/>
  <c r="K318" i="7" s="1"/>
  <c r="H318" i="7"/>
  <c r="G318" i="7"/>
  <c r="C318" i="7"/>
  <c r="B318" i="7"/>
  <c r="AD317" i="7"/>
  <c r="AC317" i="7"/>
  <c r="AB317" i="7"/>
  <c r="AA317" i="7"/>
  <c r="Z317" i="7"/>
  <c r="Y317" i="7"/>
  <c r="N317" i="7"/>
  <c r="V317" i="7" s="1"/>
  <c r="I317" i="7"/>
  <c r="K317" i="7" s="1"/>
  <c r="H317" i="7"/>
  <c r="G317" i="7"/>
  <c r="C317" i="7"/>
  <c r="B317" i="7"/>
  <c r="AD316" i="7"/>
  <c r="AC316" i="7"/>
  <c r="AB316" i="7"/>
  <c r="AA316" i="7"/>
  <c r="Z316" i="7"/>
  <c r="Y316" i="7"/>
  <c r="N316" i="7"/>
  <c r="I316" i="7"/>
  <c r="P316" i="7" s="1"/>
  <c r="H316" i="7"/>
  <c r="G316" i="7"/>
  <c r="C316" i="7"/>
  <c r="B316" i="7"/>
  <c r="AD315" i="7"/>
  <c r="AC315" i="7"/>
  <c r="AB315" i="7"/>
  <c r="AA315" i="7"/>
  <c r="Z315" i="7"/>
  <c r="Y315" i="7"/>
  <c r="N315" i="7"/>
  <c r="I315" i="7"/>
  <c r="H315" i="7"/>
  <c r="G315" i="7"/>
  <c r="C315" i="7"/>
  <c r="B315" i="7"/>
  <c r="AD314" i="7"/>
  <c r="AC314" i="7"/>
  <c r="AB314" i="7"/>
  <c r="AA314" i="7"/>
  <c r="Z314" i="7"/>
  <c r="Y314" i="7"/>
  <c r="N314" i="7"/>
  <c r="I314" i="7"/>
  <c r="K314" i="7" s="1"/>
  <c r="H314" i="7"/>
  <c r="G314" i="7"/>
  <c r="C314" i="7"/>
  <c r="B314" i="7"/>
  <c r="AD313" i="7"/>
  <c r="AC313" i="7"/>
  <c r="AB313" i="7"/>
  <c r="AA313" i="7"/>
  <c r="Z313" i="7"/>
  <c r="Y313" i="7"/>
  <c r="N313" i="7"/>
  <c r="I313" i="7"/>
  <c r="K313" i="7" s="1"/>
  <c r="H313" i="7"/>
  <c r="J313" i="7" s="1"/>
  <c r="G313" i="7"/>
  <c r="C313" i="7"/>
  <c r="B313" i="7"/>
  <c r="AD312" i="7"/>
  <c r="AC312" i="7"/>
  <c r="AB312" i="7"/>
  <c r="AA312" i="7"/>
  <c r="Z312" i="7"/>
  <c r="Y312" i="7"/>
  <c r="N312" i="7"/>
  <c r="I312" i="7"/>
  <c r="H312" i="7"/>
  <c r="G312" i="7"/>
  <c r="C312" i="7"/>
  <c r="B312" i="7"/>
  <c r="AD311" i="7"/>
  <c r="AC311" i="7"/>
  <c r="AB311" i="7"/>
  <c r="AA311" i="7"/>
  <c r="Z311" i="7"/>
  <c r="Y311" i="7"/>
  <c r="N311" i="7"/>
  <c r="I311" i="7"/>
  <c r="K311" i="7" s="1"/>
  <c r="H311" i="7"/>
  <c r="J311" i="7" s="1"/>
  <c r="G311" i="7"/>
  <c r="C311" i="7"/>
  <c r="B311" i="7"/>
  <c r="AD310" i="7"/>
  <c r="AC310" i="7"/>
  <c r="AB310" i="7"/>
  <c r="AA310" i="7"/>
  <c r="Z310" i="7"/>
  <c r="Y310" i="7"/>
  <c r="N310" i="7"/>
  <c r="I310" i="7"/>
  <c r="P310" i="7" s="1"/>
  <c r="H310" i="7"/>
  <c r="G310" i="7"/>
  <c r="C310" i="7"/>
  <c r="B310" i="7"/>
  <c r="AD309" i="7"/>
  <c r="AC309" i="7"/>
  <c r="AB309" i="7"/>
  <c r="AA309" i="7"/>
  <c r="Z309" i="7"/>
  <c r="Y309" i="7"/>
  <c r="N309" i="7"/>
  <c r="I309" i="7"/>
  <c r="K309" i="7" s="1"/>
  <c r="H309" i="7"/>
  <c r="J309" i="7" s="1"/>
  <c r="G309" i="7"/>
  <c r="C309" i="7"/>
  <c r="B309" i="7"/>
  <c r="AD308" i="7"/>
  <c r="AC308" i="7"/>
  <c r="AB308" i="7"/>
  <c r="AA308" i="7"/>
  <c r="Z308" i="7"/>
  <c r="Y308" i="7"/>
  <c r="N308" i="7"/>
  <c r="I308" i="7"/>
  <c r="H308" i="7"/>
  <c r="G308" i="7"/>
  <c r="C308" i="7"/>
  <c r="B308" i="7"/>
  <c r="AD307" i="7"/>
  <c r="AC307" i="7"/>
  <c r="AB307" i="7"/>
  <c r="AA307" i="7"/>
  <c r="Z307" i="7"/>
  <c r="Y307" i="7"/>
  <c r="N307" i="7"/>
  <c r="I307" i="7"/>
  <c r="H307" i="7"/>
  <c r="G307" i="7"/>
  <c r="C307" i="7"/>
  <c r="B307" i="7"/>
  <c r="AD306" i="7"/>
  <c r="AC306" i="7"/>
  <c r="AB306" i="7"/>
  <c r="AA306" i="7"/>
  <c r="Z306" i="7"/>
  <c r="Y306" i="7"/>
  <c r="N306" i="7"/>
  <c r="I306" i="7"/>
  <c r="H306" i="7"/>
  <c r="G306" i="7"/>
  <c r="C306" i="7"/>
  <c r="B306" i="7"/>
  <c r="AD305" i="7"/>
  <c r="AC305" i="7"/>
  <c r="AB305" i="7"/>
  <c r="AA305" i="7"/>
  <c r="Z305" i="7"/>
  <c r="Y305" i="7"/>
  <c r="N305" i="7"/>
  <c r="I305" i="7"/>
  <c r="K305" i="7" s="1"/>
  <c r="H305" i="7"/>
  <c r="G305" i="7"/>
  <c r="C305" i="7"/>
  <c r="B305" i="7"/>
  <c r="AD304" i="7"/>
  <c r="AC304" i="7"/>
  <c r="AB304" i="7"/>
  <c r="AA304" i="7"/>
  <c r="Z304" i="7"/>
  <c r="Y304" i="7"/>
  <c r="N304" i="7"/>
  <c r="I304" i="7"/>
  <c r="H304" i="7"/>
  <c r="G304" i="7"/>
  <c r="C304" i="7"/>
  <c r="B304" i="7"/>
  <c r="AD303" i="7"/>
  <c r="AC303" i="7"/>
  <c r="AB303" i="7"/>
  <c r="AA303" i="7"/>
  <c r="Z303" i="7"/>
  <c r="Y303" i="7"/>
  <c r="N303" i="7"/>
  <c r="I303" i="7"/>
  <c r="K303" i="7" s="1"/>
  <c r="H303" i="7"/>
  <c r="O303" i="7" s="1"/>
  <c r="G303" i="7"/>
  <c r="C303" i="7"/>
  <c r="B303" i="7"/>
  <c r="AD302" i="7"/>
  <c r="AC302" i="7"/>
  <c r="AB302" i="7"/>
  <c r="AA302" i="7"/>
  <c r="Z302" i="7"/>
  <c r="Y302" i="7"/>
  <c r="N302" i="7"/>
  <c r="I302" i="7"/>
  <c r="K302" i="7" s="1"/>
  <c r="H302" i="7"/>
  <c r="G302" i="7"/>
  <c r="C302" i="7"/>
  <c r="B302" i="7"/>
  <c r="AD301" i="7"/>
  <c r="AC301" i="7"/>
  <c r="AB301" i="7"/>
  <c r="AA301" i="7"/>
  <c r="Z301" i="7"/>
  <c r="Y301" i="7"/>
  <c r="N301" i="7"/>
  <c r="I301" i="7"/>
  <c r="K301" i="7" s="1"/>
  <c r="H301" i="7"/>
  <c r="G301" i="7"/>
  <c r="C301" i="7"/>
  <c r="B301" i="7"/>
  <c r="AD300" i="7"/>
  <c r="AC300" i="7"/>
  <c r="AB300" i="7"/>
  <c r="AA300" i="7"/>
  <c r="Z300" i="7"/>
  <c r="Y300" i="7"/>
  <c r="N300" i="7"/>
  <c r="I300" i="7"/>
  <c r="P300" i="7" s="1"/>
  <c r="H300" i="7"/>
  <c r="G300" i="7"/>
  <c r="C300" i="7"/>
  <c r="B300" i="7"/>
  <c r="AD299" i="7"/>
  <c r="AC299" i="7"/>
  <c r="AB299" i="7"/>
  <c r="AA299" i="7"/>
  <c r="Z299" i="7"/>
  <c r="Y299" i="7"/>
  <c r="N299" i="7"/>
  <c r="I299" i="7"/>
  <c r="K299" i="7" s="1"/>
  <c r="H299" i="7"/>
  <c r="O299" i="7" s="1"/>
  <c r="G299" i="7"/>
  <c r="C299" i="7"/>
  <c r="B299" i="7"/>
  <c r="AD298" i="7"/>
  <c r="AC298" i="7"/>
  <c r="AB298" i="7"/>
  <c r="AA298" i="7"/>
  <c r="Z298" i="7"/>
  <c r="Y298" i="7"/>
  <c r="N298" i="7"/>
  <c r="I298" i="7"/>
  <c r="K298" i="7" s="1"/>
  <c r="H298" i="7"/>
  <c r="G298" i="7"/>
  <c r="C298" i="7"/>
  <c r="B298" i="7"/>
  <c r="AD297" i="7"/>
  <c r="AC297" i="7"/>
  <c r="AB297" i="7"/>
  <c r="AA297" i="7"/>
  <c r="Z297" i="7"/>
  <c r="Y297" i="7"/>
  <c r="N297" i="7"/>
  <c r="I297" i="7"/>
  <c r="K297" i="7" s="1"/>
  <c r="H297" i="7"/>
  <c r="G297" i="7"/>
  <c r="C297" i="7"/>
  <c r="B297" i="7"/>
  <c r="AD296" i="7"/>
  <c r="AC296" i="7"/>
  <c r="AB296" i="7"/>
  <c r="AA296" i="7"/>
  <c r="Z296" i="7"/>
  <c r="Y296" i="7"/>
  <c r="N296" i="7"/>
  <c r="I296" i="7"/>
  <c r="H296" i="7"/>
  <c r="G296" i="7"/>
  <c r="C296" i="7"/>
  <c r="B296" i="7"/>
  <c r="AD295" i="7"/>
  <c r="AC295" i="7"/>
  <c r="AB295" i="7"/>
  <c r="AA295" i="7"/>
  <c r="Z295" i="7"/>
  <c r="Y295" i="7"/>
  <c r="N295" i="7"/>
  <c r="I295" i="7"/>
  <c r="H295" i="7"/>
  <c r="G295" i="7"/>
  <c r="C295" i="7"/>
  <c r="B295" i="7"/>
  <c r="AD294" i="7"/>
  <c r="AC294" i="7"/>
  <c r="AB294" i="7"/>
  <c r="AA294" i="7"/>
  <c r="Z294" i="7"/>
  <c r="Y294" i="7"/>
  <c r="N294" i="7"/>
  <c r="K294" i="7"/>
  <c r="I294" i="7"/>
  <c r="P294" i="7" s="1"/>
  <c r="H294" i="7"/>
  <c r="O294" i="7" s="1"/>
  <c r="G294" i="7"/>
  <c r="C294" i="7"/>
  <c r="B294" i="7"/>
  <c r="AD293" i="7"/>
  <c r="AC293" i="7"/>
  <c r="AB293" i="7"/>
  <c r="AA293" i="7"/>
  <c r="Z293" i="7"/>
  <c r="Y293" i="7"/>
  <c r="N293" i="7"/>
  <c r="V293" i="7" s="1"/>
  <c r="I293" i="7"/>
  <c r="K293" i="7" s="1"/>
  <c r="H293" i="7"/>
  <c r="G293" i="7"/>
  <c r="C293" i="7"/>
  <c r="B293" i="7"/>
  <c r="AD292" i="7"/>
  <c r="AC292" i="7"/>
  <c r="AB292" i="7"/>
  <c r="AA292" i="7"/>
  <c r="Z292" i="7"/>
  <c r="Y292" i="7"/>
  <c r="N292" i="7"/>
  <c r="V292" i="7" s="1"/>
  <c r="I292" i="7"/>
  <c r="H292" i="7"/>
  <c r="J292" i="7" s="1"/>
  <c r="G292" i="7"/>
  <c r="C292" i="7"/>
  <c r="B292" i="7"/>
  <c r="AD291" i="7"/>
  <c r="AC291" i="7"/>
  <c r="AB291" i="7"/>
  <c r="AA291" i="7"/>
  <c r="Z291" i="7"/>
  <c r="Y291" i="7"/>
  <c r="N291" i="7"/>
  <c r="V291" i="7" s="1"/>
  <c r="I291" i="7"/>
  <c r="K291" i="7" s="1"/>
  <c r="H291" i="7"/>
  <c r="J291" i="7" s="1"/>
  <c r="G291" i="7"/>
  <c r="C291" i="7"/>
  <c r="B291" i="7"/>
  <c r="AD290" i="7"/>
  <c r="AC290" i="7"/>
  <c r="AB290" i="7"/>
  <c r="AA290" i="7"/>
  <c r="Z290" i="7"/>
  <c r="Y290" i="7"/>
  <c r="N290" i="7"/>
  <c r="V290" i="7" s="1"/>
  <c r="I290" i="7"/>
  <c r="K290" i="7" s="1"/>
  <c r="H290" i="7"/>
  <c r="O290" i="7" s="1"/>
  <c r="G290" i="7"/>
  <c r="C290" i="7"/>
  <c r="B290" i="7"/>
  <c r="AD289" i="7"/>
  <c r="AC289" i="7"/>
  <c r="AB289" i="7"/>
  <c r="AA289" i="7"/>
  <c r="Z289" i="7"/>
  <c r="Y289" i="7"/>
  <c r="N289" i="7"/>
  <c r="V289" i="7" s="1"/>
  <c r="I289" i="7"/>
  <c r="P289" i="7" s="1"/>
  <c r="H289" i="7"/>
  <c r="G289" i="7"/>
  <c r="C289" i="7"/>
  <c r="B289" i="7"/>
  <c r="AD288" i="7"/>
  <c r="AC288" i="7"/>
  <c r="AB288" i="7"/>
  <c r="AA288" i="7"/>
  <c r="Z288" i="7"/>
  <c r="Y288" i="7"/>
  <c r="N288" i="7"/>
  <c r="V288" i="7" s="1"/>
  <c r="I288" i="7"/>
  <c r="K288" i="7" s="1"/>
  <c r="H288" i="7"/>
  <c r="G288" i="7"/>
  <c r="C288" i="7"/>
  <c r="B288" i="7"/>
  <c r="AD287" i="7"/>
  <c r="AC287" i="7"/>
  <c r="AB287" i="7"/>
  <c r="AA287" i="7"/>
  <c r="Z287" i="7"/>
  <c r="Y287" i="7"/>
  <c r="N287" i="7"/>
  <c r="V287" i="7" s="1"/>
  <c r="I287" i="7"/>
  <c r="K287" i="7" s="1"/>
  <c r="H287" i="7"/>
  <c r="J287" i="7" s="1"/>
  <c r="G287" i="7"/>
  <c r="C287" i="7"/>
  <c r="B287" i="7"/>
  <c r="AD286" i="7"/>
  <c r="AC286" i="7"/>
  <c r="AB286" i="7"/>
  <c r="AA286" i="7"/>
  <c r="Z286" i="7"/>
  <c r="Y286" i="7"/>
  <c r="N286" i="7"/>
  <c r="V286" i="7" s="1"/>
  <c r="I286" i="7"/>
  <c r="H286" i="7"/>
  <c r="O286" i="7" s="1"/>
  <c r="G286" i="7"/>
  <c r="C286" i="7"/>
  <c r="B286" i="7"/>
  <c r="AD285" i="7"/>
  <c r="AC285" i="7"/>
  <c r="AB285" i="7"/>
  <c r="AA285" i="7"/>
  <c r="Z285" i="7"/>
  <c r="Y285" i="7"/>
  <c r="N285" i="7"/>
  <c r="V285" i="7" s="1"/>
  <c r="I285" i="7"/>
  <c r="H285" i="7"/>
  <c r="G285" i="7"/>
  <c r="C285" i="7"/>
  <c r="B285" i="7"/>
  <c r="AD284" i="7"/>
  <c r="AC284" i="7"/>
  <c r="AB284" i="7"/>
  <c r="AA284" i="7"/>
  <c r="Z284" i="7"/>
  <c r="Y284" i="7"/>
  <c r="N284" i="7"/>
  <c r="V284" i="7" s="1"/>
  <c r="I284" i="7"/>
  <c r="K284" i="7" s="1"/>
  <c r="H284" i="7"/>
  <c r="O284" i="7" s="1"/>
  <c r="G284" i="7"/>
  <c r="C284" i="7"/>
  <c r="B284" i="7"/>
  <c r="AD283" i="7"/>
  <c r="AC283" i="7"/>
  <c r="AB283" i="7"/>
  <c r="AA283" i="7"/>
  <c r="Z283" i="7"/>
  <c r="Y283" i="7"/>
  <c r="N283" i="7"/>
  <c r="V283" i="7" s="1"/>
  <c r="I283" i="7"/>
  <c r="K283" i="7" s="1"/>
  <c r="H283" i="7"/>
  <c r="J283" i="7" s="1"/>
  <c r="G283" i="7"/>
  <c r="C283" i="7"/>
  <c r="B283" i="7"/>
  <c r="AD282" i="7"/>
  <c r="AC282" i="7"/>
  <c r="AB282" i="7"/>
  <c r="AA282" i="7"/>
  <c r="Z282" i="7"/>
  <c r="Y282" i="7"/>
  <c r="N282" i="7"/>
  <c r="V282" i="7" s="1"/>
  <c r="I282" i="7"/>
  <c r="H282" i="7"/>
  <c r="G282" i="7"/>
  <c r="C282" i="7"/>
  <c r="B282" i="7"/>
  <c r="AD281" i="7"/>
  <c r="AC281" i="7"/>
  <c r="AB281" i="7"/>
  <c r="AA281" i="7"/>
  <c r="Z281" i="7"/>
  <c r="Y281" i="7"/>
  <c r="N281" i="7"/>
  <c r="V281" i="7" s="1"/>
  <c r="I281" i="7"/>
  <c r="K281" i="7" s="1"/>
  <c r="H281" i="7"/>
  <c r="G281" i="7"/>
  <c r="C281" i="7"/>
  <c r="B281" i="7"/>
  <c r="AD280" i="7"/>
  <c r="AC280" i="7"/>
  <c r="AB280" i="7"/>
  <c r="AA280" i="7"/>
  <c r="Z280" i="7"/>
  <c r="Y280" i="7"/>
  <c r="N280" i="7"/>
  <c r="I280" i="7"/>
  <c r="P280" i="7" s="1"/>
  <c r="H280" i="7"/>
  <c r="J280" i="7" s="1"/>
  <c r="G280" i="7"/>
  <c r="C280" i="7"/>
  <c r="B280" i="7"/>
  <c r="AD279" i="7"/>
  <c r="AC279" i="7"/>
  <c r="AB279" i="7"/>
  <c r="AA279" i="7"/>
  <c r="Z279" i="7"/>
  <c r="Y279" i="7"/>
  <c r="N279" i="7"/>
  <c r="I279" i="7"/>
  <c r="K279" i="7" s="1"/>
  <c r="H279" i="7"/>
  <c r="J279" i="7" s="1"/>
  <c r="G279" i="7"/>
  <c r="C279" i="7"/>
  <c r="B279" i="7"/>
  <c r="AD278" i="7"/>
  <c r="AC278" i="7"/>
  <c r="AB278" i="7"/>
  <c r="AA278" i="7"/>
  <c r="Z278" i="7"/>
  <c r="Y278" i="7"/>
  <c r="N278" i="7"/>
  <c r="I278" i="7"/>
  <c r="P278" i="7" s="1"/>
  <c r="H278" i="7"/>
  <c r="G278" i="7"/>
  <c r="C278" i="7"/>
  <c r="B278" i="7"/>
  <c r="AD277" i="7"/>
  <c r="AC277" i="7"/>
  <c r="AB277" i="7"/>
  <c r="AA277" i="7"/>
  <c r="Z277" i="7"/>
  <c r="Y277" i="7"/>
  <c r="N277" i="7"/>
  <c r="I277" i="7"/>
  <c r="K277" i="7" s="1"/>
  <c r="H277" i="7"/>
  <c r="G277" i="7"/>
  <c r="C277" i="7"/>
  <c r="B277" i="7"/>
  <c r="AD276" i="7"/>
  <c r="AC276" i="7"/>
  <c r="AB276" i="7"/>
  <c r="AA276" i="7"/>
  <c r="Z276" i="7"/>
  <c r="Y276" i="7"/>
  <c r="N276" i="7"/>
  <c r="I276" i="7"/>
  <c r="K276" i="7" s="1"/>
  <c r="H276" i="7"/>
  <c r="G276" i="7"/>
  <c r="C276" i="7"/>
  <c r="B276" i="7"/>
  <c r="AD275" i="7"/>
  <c r="AC275" i="7"/>
  <c r="AB275" i="7"/>
  <c r="AA275" i="7"/>
  <c r="Z275" i="7"/>
  <c r="Y275" i="7"/>
  <c r="N275" i="7"/>
  <c r="I275" i="7"/>
  <c r="K275" i="7" s="1"/>
  <c r="H275" i="7"/>
  <c r="J275" i="7" s="1"/>
  <c r="G275" i="7"/>
  <c r="C275" i="7"/>
  <c r="B275" i="7"/>
  <c r="AD274" i="7"/>
  <c r="AC274" i="7"/>
  <c r="AB274" i="7"/>
  <c r="AA274" i="7"/>
  <c r="Z274" i="7"/>
  <c r="Y274" i="7"/>
  <c r="N274" i="7"/>
  <c r="I274" i="7"/>
  <c r="P274" i="7" s="1"/>
  <c r="H274" i="7"/>
  <c r="G274" i="7"/>
  <c r="C274" i="7"/>
  <c r="B274" i="7"/>
  <c r="AD273" i="7"/>
  <c r="AC273" i="7"/>
  <c r="AB273" i="7"/>
  <c r="AA273" i="7"/>
  <c r="Z273" i="7"/>
  <c r="Y273" i="7"/>
  <c r="N273" i="7"/>
  <c r="I273" i="7"/>
  <c r="K273" i="7" s="1"/>
  <c r="H273" i="7"/>
  <c r="G273" i="7"/>
  <c r="C273" i="7"/>
  <c r="B273" i="7"/>
  <c r="AD272" i="7"/>
  <c r="AC272" i="7"/>
  <c r="AB272" i="7"/>
  <c r="AA272" i="7"/>
  <c r="Z272" i="7"/>
  <c r="Y272" i="7"/>
  <c r="N272" i="7"/>
  <c r="I272" i="7"/>
  <c r="P272" i="7" s="1"/>
  <c r="H272" i="7"/>
  <c r="J272" i="7" s="1"/>
  <c r="G272" i="7"/>
  <c r="C272" i="7"/>
  <c r="B272" i="7"/>
  <c r="AD271" i="7"/>
  <c r="AC271" i="7"/>
  <c r="AB271" i="7"/>
  <c r="AA271" i="7"/>
  <c r="Z271" i="7"/>
  <c r="Y271" i="7"/>
  <c r="N271" i="7"/>
  <c r="I271" i="7"/>
  <c r="K271" i="7" s="1"/>
  <c r="H271" i="7"/>
  <c r="J271" i="7" s="1"/>
  <c r="G271" i="7"/>
  <c r="C271" i="7"/>
  <c r="B271" i="7"/>
  <c r="AD270" i="7"/>
  <c r="AC270" i="7"/>
  <c r="AB270" i="7"/>
  <c r="AA270" i="7"/>
  <c r="Z270" i="7"/>
  <c r="Y270" i="7"/>
  <c r="N270" i="7"/>
  <c r="I270" i="7"/>
  <c r="H270" i="7"/>
  <c r="G270" i="7"/>
  <c r="C270" i="7"/>
  <c r="B270" i="7"/>
  <c r="AD269" i="7"/>
  <c r="AC269" i="7"/>
  <c r="AB269" i="7"/>
  <c r="AA269" i="7"/>
  <c r="Z269" i="7"/>
  <c r="Y269" i="7"/>
  <c r="N269" i="7"/>
  <c r="I269" i="7"/>
  <c r="K269" i="7" s="1"/>
  <c r="H269" i="7"/>
  <c r="G269" i="7"/>
  <c r="C269" i="7"/>
  <c r="B269" i="7"/>
  <c r="AD268" i="7"/>
  <c r="AC268" i="7"/>
  <c r="AB268" i="7"/>
  <c r="AA268" i="7"/>
  <c r="Z268" i="7"/>
  <c r="Y268" i="7"/>
  <c r="N268" i="7"/>
  <c r="I268" i="7"/>
  <c r="K268" i="7" s="1"/>
  <c r="H268" i="7"/>
  <c r="O268" i="7" s="1"/>
  <c r="G268" i="7"/>
  <c r="C268" i="7"/>
  <c r="B268" i="7"/>
  <c r="AD267" i="7"/>
  <c r="AC267" i="7"/>
  <c r="AB267" i="7"/>
  <c r="AA267" i="7"/>
  <c r="Z267" i="7"/>
  <c r="Y267" i="7"/>
  <c r="N267" i="7"/>
  <c r="I267" i="7"/>
  <c r="H267" i="7"/>
  <c r="J267" i="7" s="1"/>
  <c r="G267" i="7"/>
  <c r="C267" i="7"/>
  <c r="B267" i="7"/>
  <c r="AD266" i="7"/>
  <c r="AC266" i="7"/>
  <c r="AB266" i="7"/>
  <c r="AA266" i="7"/>
  <c r="Z266" i="7"/>
  <c r="Y266" i="7"/>
  <c r="N266" i="7"/>
  <c r="I266" i="7"/>
  <c r="K266" i="7" s="1"/>
  <c r="H266" i="7"/>
  <c r="G266" i="7"/>
  <c r="C266" i="7"/>
  <c r="B266" i="7"/>
  <c r="AD265" i="7"/>
  <c r="AC265" i="7"/>
  <c r="AB265" i="7"/>
  <c r="AA265" i="7"/>
  <c r="Z265" i="7"/>
  <c r="Y265" i="7"/>
  <c r="N265" i="7"/>
  <c r="I265" i="7"/>
  <c r="K265" i="7" s="1"/>
  <c r="H265" i="7"/>
  <c r="G265" i="7"/>
  <c r="C265" i="7"/>
  <c r="B265" i="7"/>
  <c r="AD264" i="7"/>
  <c r="AC264" i="7"/>
  <c r="AB264" i="7"/>
  <c r="AA264" i="7"/>
  <c r="Z264" i="7"/>
  <c r="Y264" i="7"/>
  <c r="N264" i="7"/>
  <c r="I264" i="7"/>
  <c r="P264" i="7" s="1"/>
  <c r="H264" i="7"/>
  <c r="J264" i="7" s="1"/>
  <c r="G264" i="7"/>
  <c r="C264" i="7"/>
  <c r="B264" i="7"/>
  <c r="AD263" i="7"/>
  <c r="AC263" i="7"/>
  <c r="AB263" i="7"/>
  <c r="AA263" i="7"/>
  <c r="Z263" i="7"/>
  <c r="Y263" i="7"/>
  <c r="N263" i="7"/>
  <c r="I263" i="7"/>
  <c r="H263" i="7"/>
  <c r="J263" i="7" s="1"/>
  <c r="G263" i="7"/>
  <c r="C263" i="7"/>
  <c r="B263" i="7"/>
  <c r="AD262" i="7"/>
  <c r="AC262" i="7"/>
  <c r="AB262" i="7"/>
  <c r="AA262" i="7"/>
  <c r="Z262" i="7"/>
  <c r="Y262" i="7"/>
  <c r="N262" i="7"/>
  <c r="I262" i="7"/>
  <c r="H262" i="7"/>
  <c r="G262" i="7"/>
  <c r="C262" i="7"/>
  <c r="B262" i="7"/>
  <c r="AD261" i="7"/>
  <c r="AC261" i="7"/>
  <c r="AB261" i="7"/>
  <c r="AA261" i="7"/>
  <c r="Z261" i="7"/>
  <c r="Y261" i="7"/>
  <c r="N261" i="7"/>
  <c r="I261" i="7"/>
  <c r="K261" i="7" s="1"/>
  <c r="H261" i="7"/>
  <c r="G261" i="7"/>
  <c r="C261" i="7"/>
  <c r="B261" i="7"/>
  <c r="AD260" i="7"/>
  <c r="AC260" i="7"/>
  <c r="AB260" i="7"/>
  <c r="AA260" i="7"/>
  <c r="Z260" i="7"/>
  <c r="Y260" i="7"/>
  <c r="N260" i="7"/>
  <c r="J260" i="7"/>
  <c r="I260" i="7"/>
  <c r="P260" i="7" s="1"/>
  <c r="H260" i="7"/>
  <c r="O260" i="7" s="1"/>
  <c r="G260" i="7"/>
  <c r="C260" i="7"/>
  <c r="B260" i="7"/>
  <c r="AD259" i="7"/>
  <c r="AC259" i="7"/>
  <c r="AB259" i="7"/>
  <c r="AA259" i="7"/>
  <c r="Z259" i="7"/>
  <c r="Y259" i="7"/>
  <c r="N259" i="7"/>
  <c r="V259" i="7" s="1"/>
  <c r="I259" i="7"/>
  <c r="H259" i="7"/>
  <c r="J259" i="7" s="1"/>
  <c r="G259" i="7"/>
  <c r="C259" i="7"/>
  <c r="B259" i="7"/>
  <c r="AD258" i="7"/>
  <c r="AC258" i="7"/>
  <c r="AB258" i="7"/>
  <c r="AA258" i="7"/>
  <c r="Z258" i="7"/>
  <c r="Y258" i="7"/>
  <c r="N258" i="7"/>
  <c r="V258" i="7" s="1"/>
  <c r="I258" i="7"/>
  <c r="K258" i="7" s="1"/>
  <c r="H258" i="7"/>
  <c r="G258" i="7"/>
  <c r="C258" i="7"/>
  <c r="B258" i="7"/>
  <c r="AD257" i="7"/>
  <c r="AC257" i="7"/>
  <c r="AB257" i="7"/>
  <c r="AA257" i="7"/>
  <c r="Z257" i="7"/>
  <c r="Y257" i="7"/>
  <c r="N257" i="7"/>
  <c r="V257" i="7" s="1"/>
  <c r="I257" i="7"/>
  <c r="K257" i="7" s="1"/>
  <c r="H257" i="7"/>
  <c r="G257" i="7"/>
  <c r="C257" i="7"/>
  <c r="B257" i="7"/>
  <c r="AD256" i="7"/>
  <c r="AC256" i="7"/>
  <c r="AB256" i="7"/>
  <c r="AA256" i="7"/>
  <c r="Z256" i="7"/>
  <c r="Y256" i="7"/>
  <c r="N256" i="7"/>
  <c r="V256" i="7" s="1"/>
  <c r="I256" i="7"/>
  <c r="P256" i="7" s="1"/>
  <c r="H256" i="7"/>
  <c r="J256" i="7" s="1"/>
  <c r="G256" i="7"/>
  <c r="C256" i="7"/>
  <c r="B256" i="7"/>
  <c r="AD255" i="7"/>
  <c r="AC255" i="7"/>
  <c r="AB255" i="7"/>
  <c r="AA255" i="7"/>
  <c r="Z255" i="7"/>
  <c r="Y255" i="7"/>
  <c r="N255" i="7"/>
  <c r="V255" i="7" s="1"/>
  <c r="I255" i="7"/>
  <c r="H255" i="7"/>
  <c r="J255" i="7" s="1"/>
  <c r="G255" i="7"/>
  <c r="C255" i="7"/>
  <c r="B255" i="7"/>
  <c r="AD254" i="7"/>
  <c r="AC254" i="7"/>
  <c r="AB254" i="7"/>
  <c r="AA254" i="7"/>
  <c r="Z254" i="7"/>
  <c r="Y254" i="7"/>
  <c r="N254" i="7"/>
  <c r="V254" i="7" s="1"/>
  <c r="I254" i="7"/>
  <c r="H254" i="7"/>
  <c r="G254" i="7"/>
  <c r="C254" i="7"/>
  <c r="B254" i="7"/>
  <c r="AD253" i="7"/>
  <c r="AC253" i="7"/>
  <c r="AB253" i="7"/>
  <c r="AA253" i="7"/>
  <c r="Z253" i="7"/>
  <c r="Y253" i="7"/>
  <c r="N253" i="7"/>
  <c r="V253" i="7" s="1"/>
  <c r="I253" i="7"/>
  <c r="K253" i="7" s="1"/>
  <c r="H253" i="7"/>
  <c r="G253" i="7"/>
  <c r="C253" i="7"/>
  <c r="B253" i="7"/>
  <c r="AD252" i="7"/>
  <c r="AC252" i="7"/>
  <c r="AB252" i="7"/>
  <c r="AA252" i="7"/>
  <c r="Z252" i="7"/>
  <c r="Y252" i="7"/>
  <c r="N252" i="7"/>
  <c r="I252" i="7"/>
  <c r="K252" i="7" s="1"/>
  <c r="H252" i="7"/>
  <c r="G252" i="7"/>
  <c r="C252" i="7"/>
  <c r="B252" i="7"/>
  <c r="AD251" i="7"/>
  <c r="AC251" i="7"/>
  <c r="AB251" i="7"/>
  <c r="AA251" i="7"/>
  <c r="Z251" i="7"/>
  <c r="Y251" i="7"/>
  <c r="N251" i="7"/>
  <c r="I251" i="7"/>
  <c r="H251" i="7"/>
  <c r="J251" i="7" s="1"/>
  <c r="G251" i="7"/>
  <c r="C251" i="7"/>
  <c r="B251" i="7"/>
  <c r="AD250" i="7"/>
  <c r="AC250" i="7"/>
  <c r="AB250" i="7"/>
  <c r="AA250" i="7"/>
  <c r="Z250" i="7"/>
  <c r="Y250" i="7"/>
  <c r="N250" i="7"/>
  <c r="I250" i="7"/>
  <c r="P250" i="7" s="1"/>
  <c r="H250" i="7"/>
  <c r="G250" i="7"/>
  <c r="C250" i="7"/>
  <c r="B250" i="7"/>
  <c r="AD249" i="7"/>
  <c r="AC249" i="7"/>
  <c r="AB249" i="7"/>
  <c r="AA249" i="7"/>
  <c r="Z249" i="7"/>
  <c r="Y249" i="7"/>
  <c r="N249" i="7"/>
  <c r="I249" i="7"/>
  <c r="K249" i="7" s="1"/>
  <c r="H249" i="7"/>
  <c r="G249" i="7"/>
  <c r="C249" i="7"/>
  <c r="B249" i="7"/>
  <c r="AD248" i="7"/>
  <c r="AC248" i="7"/>
  <c r="AB248" i="7"/>
  <c r="AA248" i="7"/>
  <c r="Z248" i="7"/>
  <c r="Y248" i="7"/>
  <c r="N248" i="7"/>
  <c r="I248" i="7"/>
  <c r="P248" i="7" s="1"/>
  <c r="H248" i="7"/>
  <c r="O248" i="7" s="1"/>
  <c r="G248" i="7"/>
  <c r="C248" i="7"/>
  <c r="B248" i="7"/>
  <c r="AD247" i="7"/>
  <c r="AC247" i="7"/>
  <c r="AB247" i="7"/>
  <c r="AA247" i="7"/>
  <c r="Z247" i="7"/>
  <c r="Y247" i="7"/>
  <c r="N247" i="7"/>
  <c r="I247" i="7"/>
  <c r="H247" i="7"/>
  <c r="J247" i="7" s="1"/>
  <c r="G247" i="7"/>
  <c r="C247" i="7"/>
  <c r="B247" i="7"/>
  <c r="AD246" i="7"/>
  <c r="AC246" i="7"/>
  <c r="AB246" i="7"/>
  <c r="AA246" i="7"/>
  <c r="Z246" i="7"/>
  <c r="Y246" i="7"/>
  <c r="N246" i="7"/>
  <c r="I246" i="7"/>
  <c r="K246" i="7" s="1"/>
  <c r="H246" i="7"/>
  <c r="G246" i="7"/>
  <c r="C246" i="7"/>
  <c r="B246" i="7"/>
  <c r="AD245" i="7"/>
  <c r="AC245" i="7"/>
  <c r="AB245" i="7"/>
  <c r="AA245" i="7"/>
  <c r="Z245" i="7"/>
  <c r="Y245" i="7"/>
  <c r="N245" i="7"/>
  <c r="I245" i="7"/>
  <c r="K245" i="7" s="1"/>
  <c r="H245" i="7"/>
  <c r="G245" i="7"/>
  <c r="C245" i="7"/>
  <c r="B245" i="7"/>
  <c r="AD244" i="7"/>
  <c r="AC244" i="7"/>
  <c r="AB244" i="7"/>
  <c r="AA244" i="7"/>
  <c r="Z244" i="7"/>
  <c r="Y244" i="7"/>
  <c r="N244" i="7"/>
  <c r="I244" i="7"/>
  <c r="K244" i="7" s="1"/>
  <c r="H244" i="7"/>
  <c r="J244" i="7" s="1"/>
  <c r="G244" i="7"/>
  <c r="C244" i="7"/>
  <c r="B244" i="7"/>
  <c r="AD243" i="7"/>
  <c r="AC243" i="7"/>
  <c r="AB243" i="7"/>
  <c r="AA243" i="7"/>
  <c r="Z243" i="7"/>
  <c r="Y243" i="7"/>
  <c r="N243" i="7"/>
  <c r="I243" i="7"/>
  <c r="H243" i="7"/>
  <c r="J243" i="7" s="1"/>
  <c r="G243" i="7"/>
  <c r="C243" i="7"/>
  <c r="B243" i="7"/>
  <c r="AD242" i="7"/>
  <c r="AC242" i="7"/>
  <c r="AB242" i="7"/>
  <c r="AA242" i="7"/>
  <c r="Z242" i="7"/>
  <c r="Y242" i="7"/>
  <c r="N242" i="7"/>
  <c r="I242" i="7"/>
  <c r="P242" i="7" s="1"/>
  <c r="H242" i="7"/>
  <c r="G242" i="7"/>
  <c r="C242" i="7"/>
  <c r="B242" i="7"/>
  <c r="AD241" i="7"/>
  <c r="AC241" i="7"/>
  <c r="AB241" i="7"/>
  <c r="AA241" i="7"/>
  <c r="Z241" i="7"/>
  <c r="Y241" i="7"/>
  <c r="N241" i="7"/>
  <c r="I241" i="7"/>
  <c r="K241" i="7" s="1"/>
  <c r="H241" i="7"/>
  <c r="G241" i="7"/>
  <c r="C241" i="7"/>
  <c r="B241" i="7"/>
  <c r="AD240" i="7"/>
  <c r="AC240" i="7"/>
  <c r="AB240" i="7"/>
  <c r="AA240" i="7"/>
  <c r="Z240" i="7"/>
  <c r="Y240" i="7"/>
  <c r="N240" i="7"/>
  <c r="I240" i="7"/>
  <c r="P240" i="7" s="1"/>
  <c r="H240" i="7"/>
  <c r="J240" i="7" s="1"/>
  <c r="G240" i="7"/>
  <c r="C240" i="7"/>
  <c r="B240" i="7"/>
  <c r="AD239" i="7"/>
  <c r="AC239" i="7"/>
  <c r="AB239" i="7"/>
  <c r="AA239" i="7"/>
  <c r="Z239" i="7"/>
  <c r="Y239" i="7"/>
  <c r="N239" i="7"/>
  <c r="I239" i="7"/>
  <c r="H239" i="7"/>
  <c r="J239" i="7" s="1"/>
  <c r="G239" i="7"/>
  <c r="C239" i="7"/>
  <c r="B239" i="7"/>
  <c r="AD238" i="7"/>
  <c r="AC238" i="7"/>
  <c r="AB238" i="7"/>
  <c r="AA238" i="7"/>
  <c r="Z238" i="7"/>
  <c r="Y238" i="7"/>
  <c r="N238" i="7"/>
  <c r="I238" i="7"/>
  <c r="H238" i="7"/>
  <c r="G238" i="7"/>
  <c r="C238" i="7"/>
  <c r="B238" i="7"/>
  <c r="AD237" i="7"/>
  <c r="AC237" i="7"/>
  <c r="AB237" i="7"/>
  <c r="AA237" i="7"/>
  <c r="Z237" i="7"/>
  <c r="Y237" i="7"/>
  <c r="N237" i="7"/>
  <c r="I237" i="7"/>
  <c r="P237" i="7" s="1"/>
  <c r="H237" i="7"/>
  <c r="G237" i="7"/>
  <c r="C237" i="7"/>
  <c r="B237" i="7"/>
  <c r="AD236" i="7"/>
  <c r="AC236" i="7"/>
  <c r="AB236" i="7"/>
  <c r="AA236" i="7"/>
  <c r="Z236" i="7"/>
  <c r="Y236" i="7"/>
  <c r="N236" i="7"/>
  <c r="I236" i="7"/>
  <c r="P236" i="7" s="1"/>
  <c r="H236" i="7"/>
  <c r="O236" i="7" s="1"/>
  <c r="G236" i="7"/>
  <c r="C236" i="7"/>
  <c r="B236" i="7"/>
  <c r="AD235" i="7"/>
  <c r="AC235" i="7"/>
  <c r="AB235" i="7"/>
  <c r="AA235" i="7"/>
  <c r="Z235" i="7"/>
  <c r="Y235" i="7"/>
  <c r="N235" i="7"/>
  <c r="V235" i="7" s="1"/>
  <c r="I235" i="7"/>
  <c r="P235" i="7" s="1"/>
  <c r="H235" i="7"/>
  <c r="J235" i="7" s="1"/>
  <c r="G235" i="7"/>
  <c r="C235" i="7"/>
  <c r="B235" i="7"/>
  <c r="AD234" i="7"/>
  <c r="AC234" i="7"/>
  <c r="AB234" i="7"/>
  <c r="AA234" i="7"/>
  <c r="Z234" i="7"/>
  <c r="Y234" i="7"/>
  <c r="N234" i="7"/>
  <c r="V234" i="7" s="1"/>
  <c r="I234" i="7"/>
  <c r="K234" i="7" s="1"/>
  <c r="H234" i="7"/>
  <c r="G234" i="7"/>
  <c r="C234" i="7"/>
  <c r="B234" i="7"/>
  <c r="AD233" i="7"/>
  <c r="AC233" i="7"/>
  <c r="AB233" i="7"/>
  <c r="AA233" i="7"/>
  <c r="Z233" i="7"/>
  <c r="Y233" i="7"/>
  <c r="N233" i="7"/>
  <c r="V233" i="7" s="1"/>
  <c r="I233" i="7"/>
  <c r="K233" i="7" s="1"/>
  <c r="H233" i="7"/>
  <c r="G233" i="7"/>
  <c r="C233" i="7"/>
  <c r="B233" i="7"/>
  <c r="AD232" i="7"/>
  <c r="AC232" i="7"/>
  <c r="AB232" i="7"/>
  <c r="AA232" i="7"/>
  <c r="Z232" i="7"/>
  <c r="Y232" i="7"/>
  <c r="N232" i="7"/>
  <c r="V232" i="7" s="1"/>
  <c r="I232" i="7"/>
  <c r="K232" i="7" s="1"/>
  <c r="H232" i="7"/>
  <c r="J232" i="7" s="1"/>
  <c r="G232" i="7"/>
  <c r="C232" i="7"/>
  <c r="B232" i="7"/>
  <c r="AD231" i="7"/>
  <c r="AC231" i="7"/>
  <c r="AB231" i="7"/>
  <c r="AA231" i="7"/>
  <c r="Z231" i="7"/>
  <c r="Y231" i="7"/>
  <c r="N231" i="7"/>
  <c r="V231" i="7" s="1"/>
  <c r="I231" i="7"/>
  <c r="H231" i="7"/>
  <c r="J231" i="7" s="1"/>
  <c r="G231" i="7"/>
  <c r="C231" i="7"/>
  <c r="B231" i="7"/>
  <c r="AD230" i="7"/>
  <c r="AC230" i="7"/>
  <c r="AB230" i="7"/>
  <c r="AA230" i="7"/>
  <c r="Z230" i="7"/>
  <c r="Y230" i="7"/>
  <c r="N230" i="7"/>
  <c r="V230" i="7" s="1"/>
  <c r="I230" i="7"/>
  <c r="K230" i="7" s="1"/>
  <c r="H230" i="7"/>
  <c r="G230" i="7"/>
  <c r="C230" i="7"/>
  <c r="B230" i="7"/>
  <c r="AD229" i="7"/>
  <c r="AC229" i="7"/>
  <c r="AB229" i="7"/>
  <c r="AA229" i="7"/>
  <c r="Z229" i="7"/>
  <c r="Y229" i="7"/>
  <c r="N229" i="7"/>
  <c r="V229" i="7" s="1"/>
  <c r="I229" i="7"/>
  <c r="H229" i="7"/>
  <c r="G229" i="7"/>
  <c r="C229" i="7"/>
  <c r="B229" i="7"/>
  <c r="AD228" i="7"/>
  <c r="AC228" i="7"/>
  <c r="AB228" i="7"/>
  <c r="AA228" i="7"/>
  <c r="Z228" i="7"/>
  <c r="Y228" i="7"/>
  <c r="N228" i="7"/>
  <c r="V228" i="7" s="1"/>
  <c r="I228" i="7"/>
  <c r="K228" i="7" s="1"/>
  <c r="H228" i="7"/>
  <c r="J228" i="7" s="1"/>
  <c r="G228" i="7"/>
  <c r="C228" i="7"/>
  <c r="B228" i="7"/>
  <c r="AD227" i="7"/>
  <c r="AC227" i="7"/>
  <c r="AB227" i="7"/>
  <c r="AA227" i="7"/>
  <c r="Z227" i="7"/>
  <c r="Y227" i="7"/>
  <c r="N227" i="7"/>
  <c r="V227" i="7" s="1"/>
  <c r="I227" i="7"/>
  <c r="P227" i="7" s="1"/>
  <c r="H227" i="7"/>
  <c r="J227" i="7" s="1"/>
  <c r="G227" i="7"/>
  <c r="C227" i="7"/>
  <c r="B227" i="7"/>
  <c r="AD226" i="7"/>
  <c r="AC226" i="7"/>
  <c r="AB226" i="7"/>
  <c r="AA226" i="7"/>
  <c r="Z226" i="7"/>
  <c r="Y226" i="7"/>
  <c r="N226" i="7"/>
  <c r="V226" i="7" s="1"/>
  <c r="I226" i="7"/>
  <c r="H226" i="7"/>
  <c r="G226" i="7"/>
  <c r="C226" i="7"/>
  <c r="B226" i="7"/>
  <c r="AD225" i="7"/>
  <c r="AC225" i="7"/>
  <c r="AB225" i="7"/>
  <c r="AA225" i="7"/>
  <c r="Z225" i="7"/>
  <c r="Y225" i="7"/>
  <c r="N225" i="7"/>
  <c r="V225" i="7" s="1"/>
  <c r="I225" i="7"/>
  <c r="K225" i="7" s="1"/>
  <c r="H225" i="7"/>
  <c r="G225" i="7"/>
  <c r="C225" i="7"/>
  <c r="B225" i="7"/>
  <c r="AD224" i="7"/>
  <c r="AC224" i="7"/>
  <c r="AB224" i="7"/>
  <c r="AA224" i="7"/>
  <c r="Z224" i="7"/>
  <c r="Y224" i="7"/>
  <c r="N224" i="7"/>
  <c r="V224" i="7" s="1"/>
  <c r="I224" i="7"/>
  <c r="K224" i="7" s="1"/>
  <c r="H224" i="7"/>
  <c r="O224" i="7" s="1"/>
  <c r="G224" i="7"/>
  <c r="C224" i="7"/>
  <c r="B224" i="7"/>
  <c r="AD223" i="7"/>
  <c r="AC223" i="7"/>
  <c r="AB223" i="7"/>
  <c r="AA223" i="7"/>
  <c r="Z223" i="7"/>
  <c r="Y223" i="7"/>
  <c r="N223" i="7"/>
  <c r="I223" i="7"/>
  <c r="K223" i="7" s="1"/>
  <c r="H223" i="7"/>
  <c r="J223" i="7" s="1"/>
  <c r="G223" i="7"/>
  <c r="C223" i="7"/>
  <c r="B223" i="7"/>
  <c r="AD222" i="7"/>
  <c r="AC222" i="7"/>
  <c r="AB222" i="7"/>
  <c r="AA222" i="7"/>
  <c r="Z222" i="7"/>
  <c r="Y222" i="7"/>
  <c r="N222" i="7"/>
  <c r="I222" i="7"/>
  <c r="K222" i="7" s="1"/>
  <c r="H222" i="7"/>
  <c r="G222" i="7"/>
  <c r="C222" i="7"/>
  <c r="B222" i="7"/>
  <c r="AD221" i="7"/>
  <c r="AC221" i="7"/>
  <c r="AB221" i="7"/>
  <c r="AA221" i="7"/>
  <c r="Z221" i="7"/>
  <c r="Y221" i="7"/>
  <c r="N221" i="7"/>
  <c r="I221" i="7"/>
  <c r="K221" i="7" s="1"/>
  <c r="H221" i="7"/>
  <c r="G221" i="7"/>
  <c r="C221" i="7"/>
  <c r="B221" i="7"/>
  <c r="AD220" i="7"/>
  <c r="AC220" i="7"/>
  <c r="AB220" i="7"/>
  <c r="AA220" i="7"/>
  <c r="Z220" i="7"/>
  <c r="Y220" i="7"/>
  <c r="N220" i="7"/>
  <c r="I220" i="7"/>
  <c r="P220" i="7" s="1"/>
  <c r="H220" i="7"/>
  <c r="J220" i="7" s="1"/>
  <c r="G220" i="7"/>
  <c r="C220" i="7"/>
  <c r="B220" i="7"/>
  <c r="AD219" i="7"/>
  <c r="AC219" i="7"/>
  <c r="AB219" i="7"/>
  <c r="AA219" i="7"/>
  <c r="Z219" i="7"/>
  <c r="Y219" i="7"/>
  <c r="N219" i="7"/>
  <c r="I219" i="7"/>
  <c r="K219" i="7" s="1"/>
  <c r="H219" i="7"/>
  <c r="J219" i="7" s="1"/>
  <c r="G219" i="7"/>
  <c r="C219" i="7"/>
  <c r="B219" i="7"/>
  <c r="AD218" i="7"/>
  <c r="AC218" i="7"/>
  <c r="AB218" i="7"/>
  <c r="AA218" i="7"/>
  <c r="Z218" i="7"/>
  <c r="Y218" i="7"/>
  <c r="N218" i="7"/>
  <c r="I218" i="7"/>
  <c r="P218" i="7" s="1"/>
  <c r="H218" i="7"/>
  <c r="G218" i="7"/>
  <c r="C218" i="7"/>
  <c r="B218" i="7"/>
  <c r="AD217" i="7"/>
  <c r="AC217" i="7"/>
  <c r="AB217" i="7"/>
  <c r="AA217" i="7"/>
  <c r="Z217" i="7"/>
  <c r="Y217" i="7"/>
  <c r="N217" i="7"/>
  <c r="I217" i="7"/>
  <c r="K217" i="7" s="1"/>
  <c r="H217" i="7"/>
  <c r="G217" i="7"/>
  <c r="C217" i="7"/>
  <c r="B217" i="7"/>
  <c r="AD216" i="7"/>
  <c r="AC216" i="7"/>
  <c r="AB216" i="7"/>
  <c r="AA216" i="7"/>
  <c r="Z216" i="7"/>
  <c r="Y216" i="7"/>
  <c r="N216" i="7"/>
  <c r="K216" i="7"/>
  <c r="I216" i="7"/>
  <c r="P216" i="7" s="1"/>
  <c r="H216" i="7"/>
  <c r="J216" i="7" s="1"/>
  <c r="G216" i="7"/>
  <c r="C216" i="7"/>
  <c r="B216" i="7"/>
  <c r="AD215" i="7"/>
  <c r="AC215" i="7"/>
  <c r="AB215" i="7"/>
  <c r="AA215" i="7"/>
  <c r="Z215" i="7"/>
  <c r="Y215" i="7"/>
  <c r="N215" i="7"/>
  <c r="V215" i="7" s="1"/>
  <c r="I215" i="7"/>
  <c r="H215" i="7"/>
  <c r="J215" i="7" s="1"/>
  <c r="G215" i="7"/>
  <c r="C215" i="7"/>
  <c r="B215" i="7"/>
  <c r="AD214" i="7"/>
  <c r="AC214" i="7"/>
  <c r="AB214" i="7"/>
  <c r="AA214" i="7"/>
  <c r="Z214" i="7"/>
  <c r="Y214" i="7"/>
  <c r="N214" i="7"/>
  <c r="V214" i="7" s="1"/>
  <c r="I214" i="7"/>
  <c r="P214" i="7" s="1"/>
  <c r="H214" i="7"/>
  <c r="G214" i="7"/>
  <c r="C214" i="7"/>
  <c r="B214" i="7"/>
  <c r="AD213" i="7"/>
  <c r="AC213" i="7"/>
  <c r="AB213" i="7"/>
  <c r="AA213" i="7"/>
  <c r="Z213" i="7"/>
  <c r="Y213" i="7"/>
  <c r="N213" i="7"/>
  <c r="V213" i="7" s="1"/>
  <c r="I213" i="7"/>
  <c r="K213" i="7" s="1"/>
  <c r="H213" i="7"/>
  <c r="G213" i="7"/>
  <c r="C213" i="7"/>
  <c r="B213" i="7"/>
  <c r="AD212" i="7"/>
  <c r="AC212" i="7"/>
  <c r="AB212" i="7"/>
  <c r="AA212" i="7"/>
  <c r="Z212" i="7"/>
  <c r="Y212" i="7"/>
  <c r="N212" i="7"/>
  <c r="V212" i="7" s="1"/>
  <c r="I212" i="7"/>
  <c r="P212" i="7" s="1"/>
  <c r="H212" i="7"/>
  <c r="J212" i="7" s="1"/>
  <c r="G212" i="7"/>
  <c r="C212" i="7"/>
  <c r="B212" i="7"/>
  <c r="AD211" i="7"/>
  <c r="AC211" i="7"/>
  <c r="AB211" i="7"/>
  <c r="AA211" i="7"/>
  <c r="Z211" i="7"/>
  <c r="Y211" i="7"/>
  <c r="N211" i="7"/>
  <c r="V211" i="7" s="1"/>
  <c r="I211" i="7"/>
  <c r="H211" i="7"/>
  <c r="J211" i="7" s="1"/>
  <c r="G211" i="7"/>
  <c r="C211" i="7"/>
  <c r="B211" i="7"/>
  <c r="AD210" i="7"/>
  <c r="AC210" i="7"/>
  <c r="AB210" i="7"/>
  <c r="AA210" i="7"/>
  <c r="Z210" i="7"/>
  <c r="Y210" i="7"/>
  <c r="N210" i="7"/>
  <c r="V210" i="7" s="1"/>
  <c r="I210" i="7"/>
  <c r="H210" i="7"/>
  <c r="G210" i="7"/>
  <c r="C210" i="7"/>
  <c r="B210" i="7"/>
  <c r="AD209" i="7"/>
  <c r="AC209" i="7"/>
  <c r="AB209" i="7"/>
  <c r="AA209" i="7"/>
  <c r="Z209" i="7"/>
  <c r="Y209" i="7"/>
  <c r="N209" i="7"/>
  <c r="V209" i="7" s="1"/>
  <c r="I209" i="7"/>
  <c r="K209" i="7" s="1"/>
  <c r="H209" i="7"/>
  <c r="G209" i="7"/>
  <c r="C209" i="7"/>
  <c r="B209" i="7"/>
  <c r="AD208" i="7"/>
  <c r="AC208" i="7"/>
  <c r="AB208" i="7"/>
  <c r="AA208" i="7"/>
  <c r="Z208" i="7"/>
  <c r="Y208" i="7"/>
  <c r="N208" i="7"/>
  <c r="J208" i="7"/>
  <c r="I208" i="7"/>
  <c r="K208" i="7" s="1"/>
  <c r="H208" i="7"/>
  <c r="O208" i="7" s="1"/>
  <c r="G208" i="7"/>
  <c r="C208" i="7"/>
  <c r="B208" i="7"/>
  <c r="AD207" i="7"/>
  <c r="AC207" i="7"/>
  <c r="AB207" i="7"/>
  <c r="AA207" i="7"/>
  <c r="Z207" i="7"/>
  <c r="Y207" i="7"/>
  <c r="N207" i="7"/>
  <c r="I207" i="7"/>
  <c r="H207" i="7"/>
  <c r="J207" i="7" s="1"/>
  <c r="G207" i="7"/>
  <c r="C207" i="7"/>
  <c r="B207" i="7"/>
  <c r="AD206" i="7"/>
  <c r="AC206" i="7"/>
  <c r="AB206" i="7"/>
  <c r="AA206" i="7"/>
  <c r="Z206" i="7"/>
  <c r="Y206" i="7"/>
  <c r="N206" i="7"/>
  <c r="I206" i="7"/>
  <c r="H206" i="7"/>
  <c r="G206" i="7"/>
  <c r="C206" i="7"/>
  <c r="B206" i="7"/>
  <c r="AD205" i="7"/>
  <c r="AC205" i="7"/>
  <c r="AB205" i="7"/>
  <c r="AA205" i="7"/>
  <c r="Z205" i="7"/>
  <c r="Y205" i="7"/>
  <c r="N205" i="7"/>
  <c r="I205" i="7"/>
  <c r="K205" i="7" s="1"/>
  <c r="H205" i="7"/>
  <c r="G205" i="7"/>
  <c r="C205" i="7"/>
  <c r="B205" i="7"/>
  <c r="AD204" i="7"/>
  <c r="AC204" i="7"/>
  <c r="AB204" i="7"/>
  <c r="AA204" i="7"/>
  <c r="Z204" i="7"/>
  <c r="Y204" i="7"/>
  <c r="N204" i="7"/>
  <c r="I204" i="7"/>
  <c r="P204" i="7" s="1"/>
  <c r="H204" i="7"/>
  <c r="J204" i="7" s="1"/>
  <c r="G204" i="7"/>
  <c r="C204" i="7"/>
  <c r="B204" i="7"/>
  <c r="AD203" i="7"/>
  <c r="AC203" i="7"/>
  <c r="AB203" i="7"/>
  <c r="AA203" i="7"/>
  <c r="Z203" i="7"/>
  <c r="Y203" i="7"/>
  <c r="N203" i="7"/>
  <c r="I203" i="7"/>
  <c r="H203" i="7"/>
  <c r="J203" i="7" s="1"/>
  <c r="G203" i="7"/>
  <c r="C203" i="7"/>
  <c r="B203" i="7"/>
  <c r="AD202" i="7"/>
  <c r="AC202" i="7"/>
  <c r="AB202" i="7"/>
  <c r="AA202" i="7"/>
  <c r="Z202" i="7"/>
  <c r="Y202" i="7"/>
  <c r="N202" i="7"/>
  <c r="I202" i="7"/>
  <c r="K202" i="7" s="1"/>
  <c r="H202" i="7"/>
  <c r="G202" i="7"/>
  <c r="C202" i="7"/>
  <c r="B202" i="7"/>
  <c r="AD201" i="7"/>
  <c r="AC201" i="7"/>
  <c r="AB201" i="7"/>
  <c r="AA201" i="7"/>
  <c r="Z201" i="7"/>
  <c r="Y201" i="7"/>
  <c r="N201" i="7"/>
  <c r="I201" i="7"/>
  <c r="K201" i="7" s="1"/>
  <c r="H201" i="7"/>
  <c r="G201" i="7"/>
  <c r="C201" i="7"/>
  <c r="B201" i="7"/>
  <c r="AD200" i="7"/>
  <c r="AC200" i="7"/>
  <c r="AB200" i="7"/>
  <c r="AA200" i="7"/>
  <c r="Z200" i="7"/>
  <c r="Y200" i="7"/>
  <c r="N200" i="7"/>
  <c r="I200" i="7"/>
  <c r="P200" i="7" s="1"/>
  <c r="H200" i="7"/>
  <c r="O200" i="7" s="1"/>
  <c r="G200" i="7"/>
  <c r="C200" i="7"/>
  <c r="B200" i="7"/>
  <c r="AD199" i="7"/>
  <c r="AC199" i="7"/>
  <c r="AB199" i="7"/>
  <c r="AA199" i="7"/>
  <c r="Z199" i="7"/>
  <c r="Y199" i="7"/>
  <c r="N199" i="7"/>
  <c r="I199" i="7"/>
  <c r="H199" i="7"/>
  <c r="J199" i="7" s="1"/>
  <c r="G199" i="7"/>
  <c r="C199" i="7"/>
  <c r="B199" i="7"/>
  <c r="AD198" i="7"/>
  <c r="AC198" i="7"/>
  <c r="AB198" i="7"/>
  <c r="AA198" i="7"/>
  <c r="Z198" i="7"/>
  <c r="Y198" i="7"/>
  <c r="N198" i="7"/>
  <c r="I198" i="7"/>
  <c r="P198" i="7" s="1"/>
  <c r="H198" i="7"/>
  <c r="G198" i="7"/>
  <c r="C198" i="7"/>
  <c r="B198" i="7"/>
  <c r="AD197" i="7"/>
  <c r="AC197" i="7"/>
  <c r="AB197" i="7"/>
  <c r="AA197" i="7"/>
  <c r="Z197" i="7"/>
  <c r="Y197" i="7"/>
  <c r="N197" i="7"/>
  <c r="I197" i="7"/>
  <c r="K197" i="7" s="1"/>
  <c r="H197" i="7"/>
  <c r="G197" i="7"/>
  <c r="C197" i="7"/>
  <c r="B197" i="7"/>
  <c r="AD196" i="7"/>
  <c r="AC196" i="7"/>
  <c r="AB196" i="7"/>
  <c r="AA196" i="7"/>
  <c r="Z196" i="7"/>
  <c r="Y196" i="7"/>
  <c r="N196" i="7"/>
  <c r="I196" i="7"/>
  <c r="K196" i="7" s="1"/>
  <c r="H196" i="7"/>
  <c r="J196" i="7" s="1"/>
  <c r="G196" i="7"/>
  <c r="C196" i="7"/>
  <c r="B196" i="7"/>
  <c r="AD195" i="7"/>
  <c r="AC195" i="7"/>
  <c r="AB195" i="7"/>
  <c r="AA195" i="7"/>
  <c r="Z195" i="7"/>
  <c r="Y195" i="7"/>
  <c r="N195" i="7"/>
  <c r="I195" i="7"/>
  <c r="H195" i="7"/>
  <c r="J195" i="7" s="1"/>
  <c r="G195" i="7"/>
  <c r="C195" i="7"/>
  <c r="B195" i="7"/>
  <c r="AD194" i="7"/>
  <c r="AC194" i="7"/>
  <c r="AB194" i="7"/>
  <c r="AA194" i="7"/>
  <c r="Z194" i="7"/>
  <c r="Y194" i="7"/>
  <c r="N194" i="7"/>
  <c r="I194" i="7"/>
  <c r="H194" i="7"/>
  <c r="G194" i="7"/>
  <c r="C194" i="7"/>
  <c r="B194" i="7"/>
  <c r="AD193" i="7"/>
  <c r="AC193" i="7"/>
  <c r="AB193" i="7"/>
  <c r="AA193" i="7"/>
  <c r="Z193" i="7"/>
  <c r="Y193" i="7"/>
  <c r="N193" i="7"/>
  <c r="I193" i="7"/>
  <c r="K193" i="7" s="1"/>
  <c r="H193" i="7"/>
  <c r="G193" i="7"/>
  <c r="C193" i="7"/>
  <c r="B193" i="7"/>
  <c r="AD192" i="7"/>
  <c r="AC192" i="7"/>
  <c r="AB192" i="7"/>
  <c r="AA192" i="7"/>
  <c r="Z192" i="7"/>
  <c r="Y192" i="7"/>
  <c r="N192" i="7"/>
  <c r="I192" i="7"/>
  <c r="K192" i="7" s="1"/>
  <c r="H192" i="7"/>
  <c r="O192" i="7" s="1"/>
  <c r="G192" i="7"/>
  <c r="C192" i="7"/>
  <c r="B192" i="7"/>
  <c r="AD191" i="7"/>
  <c r="AC191" i="7"/>
  <c r="AB191" i="7"/>
  <c r="AA191" i="7"/>
  <c r="Z191" i="7"/>
  <c r="Y191" i="7"/>
  <c r="N191" i="7"/>
  <c r="I191" i="7"/>
  <c r="H191" i="7"/>
  <c r="J191" i="7" s="1"/>
  <c r="G191" i="7"/>
  <c r="C191" i="7"/>
  <c r="B191" i="7"/>
  <c r="AD190" i="7"/>
  <c r="AC190" i="7"/>
  <c r="AB190" i="7"/>
  <c r="AA190" i="7"/>
  <c r="Z190" i="7"/>
  <c r="Y190" i="7"/>
  <c r="N190" i="7"/>
  <c r="I190" i="7"/>
  <c r="P190" i="7" s="1"/>
  <c r="H190" i="7"/>
  <c r="G190" i="7"/>
  <c r="C190" i="7"/>
  <c r="B190" i="7"/>
  <c r="AD189" i="7"/>
  <c r="AC189" i="7"/>
  <c r="AB189" i="7"/>
  <c r="AA189" i="7"/>
  <c r="Z189" i="7"/>
  <c r="Y189" i="7"/>
  <c r="N189" i="7"/>
  <c r="I189" i="7"/>
  <c r="K189" i="7" s="1"/>
  <c r="H189" i="7"/>
  <c r="G189" i="7"/>
  <c r="C189" i="7"/>
  <c r="B189" i="7"/>
  <c r="AD188" i="7"/>
  <c r="AC188" i="7"/>
  <c r="AB188" i="7"/>
  <c r="AA188" i="7"/>
  <c r="Z188" i="7"/>
  <c r="Y188" i="7"/>
  <c r="N188" i="7"/>
  <c r="I188" i="7"/>
  <c r="P188" i="7" s="1"/>
  <c r="H188" i="7"/>
  <c r="J188" i="7" s="1"/>
  <c r="G188" i="7"/>
  <c r="C188" i="7"/>
  <c r="B188" i="7"/>
  <c r="AD187" i="7"/>
  <c r="AC187" i="7"/>
  <c r="AB187" i="7"/>
  <c r="AA187" i="7"/>
  <c r="Z187" i="7"/>
  <c r="Y187" i="7"/>
  <c r="N187" i="7"/>
  <c r="I187" i="7"/>
  <c r="H187" i="7"/>
  <c r="J187" i="7" s="1"/>
  <c r="G187" i="7"/>
  <c r="C187" i="7"/>
  <c r="B187" i="7"/>
  <c r="AD186" i="7"/>
  <c r="AC186" i="7"/>
  <c r="AB186" i="7"/>
  <c r="AA186" i="7"/>
  <c r="Z186" i="7"/>
  <c r="Y186" i="7"/>
  <c r="N186" i="7"/>
  <c r="I186" i="7"/>
  <c r="P186" i="7" s="1"/>
  <c r="H186" i="7"/>
  <c r="G186" i="7"/>
  <c r="C186" i="7"/>
  <c r="B186" i="7"/>
  <c r="AD185" i="7"/>
  <c r="AC185" i="7"/>
  <c r="AB185" i="7"/>
  <c r="AA185" i="7"/>
  <c r="Z185" i="7"/>
  <c r="Y185" i="7"/>
  <c r="N185" i="7"/>
  <c r="I185" i="7"/>
  <c r="K185" i="7" s="1"/>
  <c r="H185" i="7"/>
  <c r="G185" i="7"/>
  <c r="C185" i="7"/>
  <c r="B185" i="7"/>
  <c r="AD184" i="7"/>
  <c r="AC184" i="7"/>
  <c r="AB184" i="7"/>
  <c r="AA184" i="7"/>
  <c r="Z184" i="7"/>
  <c r="Y184" i="7"/>
  <c r="N184" i="7"/>
  <c r="I184" i="7"/>
  <c r="K184" i="7" s="1"/>
  <c r="H184" i="7"/>
  <c r="O184" i="7" s="1"/>
  <c r="G184" i="7"/>
  <c r="C184" i="7"/>
  <c r="B184" i="7"/>
  <c r="AD183" i="7"/>
  <c r="AC183" i="7"/>
  <c r="AB183" i="7"/>
  <c r="AA183" i="7"/>
  <c r="Z183" i="7"/>
  <c r="Y183" i="7"/>
  <c r="N183" i="7"/>
  <c r="I183" i="7"/>
  <c r="H183" i="7"/>
  <c r="J183" i="7" s="1"/>
  <c r="G183" i="7"/>
  <c r="C183" i="7"/>
  <c r="B183" i="7"/>
  <c r="AD182" i="7"/>
  <c r="AC182" i="7"/>
  <c r="AB182" i="7"/>
  <c r="AA182" i="7"/>
  <c r="Z182" i="7"/>
  <c r="Y182" i="7"/>
  <c r="N182" i="7"/>
  <c r="I182" i="7"/>
  <c r="P182" i="7" s="1"/>
  <c r="H182" i="7"/>
  <c r="G182" i="7"/>
  <c r="C182" i="7"/>
  <c r="B182" i="7"/>
  <c r="AD181" i="7"/>
  <c r="AC181" i="7"/>
  <c r="AB181" i="7"/>
  <c r="AA181" i="7"/>
  <c r="Z181" i="7"/>
  <c r="Y181" i="7"/>
  <c r="N181" i="7"/>
  <c r="I181" i="7"/>
  <c r="K181" i="7" s="1"/>
  <c r="H181" i="7"/>
  <c r="G181" i="7"/>
  <c r="C181" i="7"/>
  <c r="B181" i="7"/>
  <c r="AD180" i="7"/>
  <c r="AC180" i="7"/>
  <c r="AB180" i="7"/>
  <c r="AA180" i="7"/>
  <c r="Z180" i="7"/>
  <c r="Y180" i="7"/>
  <c r="N180" i="7"/>
  <c r="I180" i="7"/>
  <c r="P180" i="7" s="1"/>
  <c r="H180" i="7"/>
  <c r="J180" i="7" s="1"/>
  <c r="G180" i="7"/>
  <c r="C180" i="7"/>
  <c r="B180" i="7"/>
  <c r="AD179" i="7"/>
  <c r="AC179" i="7"/>
  <c r="AB179" i="7"/>
  <c r="AA179" i="7"/>
  <c r="Z179" i="7"/>
  <c r="Y179" i="7"/>
  <c r="N179" i="7"/>
  <c r="I179" i="7"/>
  <c r="H179" i="7"/>
  <c r="J179" i="7" s="1"/>
  <c r="G179" i="7"/>
  <c r="C179" i="7"/>
  <c r="B179" i="7"/>
  <c r="AD178" i="7"/>
  <c r="AC178" i="7"/>
  <c r="AB178" i="7"/>
  <c r="AA178" i="7"/>
  <c r="Z178" i="7"/>
  <c r="Y178" i="7"/>
  <c r="N178" i="7"/>
  <c r="I178" i="7"/>
  <c r="H178" i="7"/>
  <c r="G178" i="7"/>
  <c r="C178" i="7"/>
  <c r="B178" i="7"/>
  <c r="AD177" i="7"/>
  <c r="AC177" i="7"/>
  <c r="AB177" i="7"/>
  <c r="AA177" i="7"/>
  <c r="Z177" i="7"/>
  <c r="Y177" i="7"/>
  <c r="N177" i="7"/>
  <c r="I177" i="7"/>
  <c r="K177" i="7" s="1"/>
  <c r="H177" i="7"/>
  <c r="G177" i="7"/>
  <c r="C177" i="7"/>
  <c r="B177" i="7"/>
  <c r="AD176" i="7"/>
  <c r="AC176" i="7"/>
  <c r="AB176" i="7"/>
  <c r="AA176" i="7"/>
  <c r="Z176" i="7"/>
  <c r="Y176" i="7"/>
  <c r="N176" i="7"/>
  <c r="I176" i="7"/>
  <c r="K176" i="7" s="1"/>
  <c r="H176" i="7"/>
  <c r="O176" i="7" s="1"/>
  <c r="G176" i="7"/>
  <c r="C176" i="7"/>
  <c r="B176" i="7"/>
  <c r="AD175" i="7"/>
  <c r="AC175" i="7"/>
  <c r="AB175" i="7"/>
  <c r="AA175" i="7"/>
  <c r="Z175" i="7"/>
  <c r="Y175" i="7"/>
  <c r="N175" i="7"/>
  <c r="I175" i="7"/>
  <c r="H175" i="7"/>
  <c r="J175" i="7" s="1"/>
  <c r="G175" i="7"/>
  <c r="C175" i="7"/>
  <c r="B175" i="7"/>
  <c r="AD174" i="7"/>
  <c r="AC174" i="7"/>
  <c r="AB174" i="7"/>
  <c r="AA174" i="7"/>
  <c r="Z174" i="7"/>
  <c r="Y174" i="7"/>
  <c r="N174" i="7"/>
  <c r="I174" i="7"/>
  <c r="K174" i="7" s="1"/>
  <c r="H174" i="7"/>
  <c r="G174" i="7"/>
  <c r="C174" i="7"/>
  <c r="B174" i="7"/>
  <c r="AD173" i="7"/>
  <c r="AC173" i="7"/>
  <c r="AB173" i="7"/>
  <c r="AA173" i="7"/>
  <c r="Z173" i="7"/>
  <c r="Y173" i="7"/>
  <c r="N173" i="7"/>
  <c r="I173" i="7"/>
  <c r="K173" i="7" s="1"/>
  <c r="H173" i="7"/>
  <c r="G173" i="7"/>
  <c r="C173" i="7"/>
  <c r="B173" i="7"/>
  <c r="AD172" i="7"/>
  <c r="AC172" i="7"/>
  <c r="AB172" i="7"/>
  <c r="AA172" i="7"/>
  <c r="Z172" i="7"/>
  <c r="Y172" i="7"/>
  <c r="N172" i="7"/>
  <c r="I172" i="7"/>
  <c r="P172" i="7" s="1"/>
  <c r="R172" i="7" s="1"/>
  <c r="H172" i="7"/>
  <c r="J172" i="7" s="1"/>
  <c r="G172" i="7"/>
  <c r="C172" i="7"/>
  <c r="B172" i="7"/>
  <c r="AD171" i="7"/>
  <c r="AC171" i="7"/>
  <c r="AB171" i="7"/>
  <c r="AA171" i="7"/>
  <c r="Z171" i="7"/>
  <c r="Y171" i="7"/>
  <c r="N171" i="7"/>
  <c r="I171" i="7"/>
  <c r="K171" i="7" s="1"/>
  <c r="H171" i="7"/>
  <c r="J171" i="7" s="1"/>
  <c r="G171" i="7"/>
  <c r="C171" i="7"/>
  <c r="B171" i="7"/>
  <c r="AD170" i="7"/>
  <c r="AC170" i="7"/>
  <c r="AB170" i="7"/>
  <c r="AA170" i="7"/>
  <c r="Z170" i="7"/>
  <c r="Y170" i="7"/>
  <c r="N170" i="7"/>
  <c r="I170" i="7"/>
  <c r="P170" i="7" s="1"/>
  <c r="H170" i="7"/>
  <c r="O170" i="7" s="1"/>
  <c r="G170" i="7"/>
  <c r="C170" i="7"/>
  <c r="B170" i="7"/>
  <c r="AD169" i="7"/>
  <c r="AC169" i="7"/>
  <c r="AB169" i="7"/>
  <c r="AA169" i="7"/>
  <c r="Z169" i="7"/>
  <c r="Y169" i="7"/>
  <c r="N169" i="7"/>
  <c r="I169" i="7"/>
  <c r="K169" i="7" s="1"/>
  <c r="H169" i="7"/>
  <c r="G169" i="7"/>
  <c r="C169" i="7"/>
  <c r="B169" i="7"/>
  <c r="AD168" i="7"/>
  <c r="AC168" i="7"/>
  <c r="AB168" i="7"/>
  <c r="AA168" i="7"/>
  <c r="Z168" i="7"/>
  <c r="Y168" i="7"/>
  <c r="N168" i="7"/>
  <c r="I168" i="7"/>
  <c r="P168" i="7" s="1"/>
  <c r="H168" i="7"/>
  <c r="J168" i="7" s="1"/>
  <c r="G168" i="7"/>
  <c r="C168" i="7"/>
  <c r="B168" i="7"/>
  <c r="AD167" i="7"/>
  <c r="AC167" i="7"/>
  <c r="AB167" i="7"/>
  <c r="AA167" i="7"/>
  <c r="Z167" i="7"/>
  <c r="Y167" i="7"/>
  <c r="N167" i="7"/>
  <c r="I167" i="7"/>
  <c r="K167" i="7" s="1"/>
  <c r="H167" i="7"/>
  <c r="J167" i="7" s="1"/>
  <c r="G167" i="7"/>
  <c r="C167" i="7"/>
  <c r="B167" i="7"/>
  <c r="AD166" i="7"/>
  <c r="AC166" i="7"/>
  <c r="AB166" i="7"/>
  <c r="AA166" i="7"/>
  <c r="Z166" i="7"/>
  <c r="Y166" i="7"/>
  <c r="N166" i="7"/>
  <c r="I166" i="7"/>
  <c r="P166" i="7" s="1"/>
  <c r="H166" i="7"/>
  <c r="O166" i="7" s="1"/>
  <c r="G166" i="7"/>
  <c r="C166" i="7"/>
  <c r="B166" i="7"/>
  <c r="AD165" i="7"/>
  <c r="AC165" i="7"/>
  <c r="AB165" i="7"/>
  <c r="AA165" i="7"/>
  <c r="Z165" i="7"/>
  <c r="Y165" i="7"/>
  <c r="N165" i="7"/>
  <c r="I165" i="7"/>
  <c r="K165" i="7" s="1"/>
  <c r="H165" i="7"/>
  <c r="G165" i="7"/>
  <c r="C165" i="7"/>
  <c r="B165" i="7"/>
  <c r="AD164" i="7"/>
  <c r="AC164" i="7"/>
  <c r="AB164" i="7"/>
  <c r="AA164" i="7"/>
  <c r="Z164" i="7"/>
  <c r="Y164" i="7"/>
  <c r="N164" i="7"/>
  <c r="I164" i="7"/>
  <c r="K164" i="7" s="1"/>
  <c r="H164" i="7"/>
  <c r="J164" i="7" s="1"/>
  <c r="G164" i="7"/>
  <c r="C164" i="7"/>
  <c r="B164" i="7"/>
  <c r="AD163" i="7"/>
  <c r="AC163" i="7"/>
  <c r="AB163" i="7"/>
  <c r="AA163" i="7"/>
  <c r="Z163" i="7"/>
  <c r="Y163" i="7"/>
  <c r="N163" i="7"/>
  <c r="I163" i="7"/>
  <c r="K163" i="7" s="1"/>
  <c r="H163" i="7"/>
  <c r="J163" i="7" s="1"/>
  <c r="G163" i="7"/>
  <c r="C163" i="7"/>
  <c r="B163" i="7"/>
  <c r="AD162" i="7"/>
  <c r="AC162" i="7"/>
  <c r="AB162" i="7"/>
  <c r="AA162" i="7"/>
  <c r="Z162" i="7"/>
  <c r="Y162" i="7"/>
  <c r="N162" i="7"/>
  <c r="I162" i="7"/>
  <c r="H162" i="7"/>
  <c r="O162" i="7" s="1"/>
  <c r="G162" i="7"/>
  <c r="C162" i="7"/>
  <c r="B162" i="7"/>
  <c r="AD161" i="7"/>
  <c r="AC161" i="7"/>
  <c r="AB161" i="7"/>
  <c r="AA161" i="7"/>
  <c r="Z161" i="7"/>
  <c r="Y161" i="7"/>
  <c r="N161" i="7"/>
  <c r="I161" i="7"/>
  <c r="K161" i="7" s="1"/>
  <c r="H161" i="7"/>
  <c r="G161" i="7"/>
  <c r="C161" i="7"/>
  <c r="B161" i="7"/>
  <c r="AD160" i="7"/>
  <c r="AC160" i="7"/>
  <c r="AB160" i="7"/>
  <c r="AA160" i="7"/>
  <c r="Z160" i="7"/>
  <c r="Y160" i="7"/>
  <c r="N160" i="7"/>
  <c r="I160" i="7"/>
  <c r="K160" i="7" s="1"/>
  <c r="H160" i="7"/>
  <c r="O160" i="7" s="1"/>
  <c r="G160" i="7"/>
  <c r="C160" i="7"/>
  <c r="B160" i="7"/>
  <c r="AD159" i="7"/>
  <c r="AC159" i="7"/>
  <c r="AB159" i="7"/>
  <c r="AA159" i="7"/>
  <c r="Z159" i="7"/>
  <c r="Y159" i="7"/>
  <c r="N159" i="7"/>
  <c r="I159" i="7"/>
  <c r="K159" i="7" s="1"/>
  <c r="H159" i="7"/>
  <c r="J159" i="7" s="1"/>
  <c r="G159" i="7"/>
  <c r="C159" i="7"/>
  <c r="B159" i="7"/>
  <c r="AD158" i="7"/>
  <c r="AC158" i="7"/>
  <c r="AB158" i="7"/>
  <c r="AA158" i="7"/>
  <c r="Z158" i="7"/>
  <c r="Y158" i="7"/>
  <c r="N158" i="7"/>
  <c r="I158" i="7"/>
  <c r="P158" i="7" s="1"/>
  <c r="H158" i="7"/>
  <c r="O158" i="7" s="1"/>
  <c r="G158" i="7"/>
  <c r="C158" i="7"/>
  <c r="B158" i="7"/>
  <c r="AD157" i="7"/>
  <c r="AC157" i="7"/>
  <c r="AB157" i="7"/>
  <c r="AA157" i="7"/>
  <c r="Z157" i="7"/>
  <c r="Y157" i="7"/>
  <c r="N157" i="7"/>
  <c r="I157" i="7"/>
  <c r="K157" i="7" s="1"/>
  <c r="H157" i="7"/>
  <c r="G157" i="7"/>
  <c r="C157" i="7"/>
  <c r="B157" i="7"/>
  <c r="AD156" i="7"/>
  <c r="AC156" i="7"/>
  <c r="AB156" i="7"/>
  <c r="AA156" i="7"/>
  <c r="Z156" i="7"/>
  <c r="Y156" i="7"/>
  <c r="N156" i="7"/>
  <c r="I156" i="7"/>
  <c r="P156" i="7" s="1"/>
  <c r="H156" i="7"/>
  <c r="J156" i="7" s="1"/>
  <c r="G156" i="7"/>
  <c r="C156" i="7"/>
  <c r="B156" i="7"/>
  <c r="AD155" i="7"/>
  <c r="AC155" i="7"/>
  <c r="AB155" i="7"/>
  <c r="AA155" i="7"/>
  <c r="Z155" i="7"/>
  <c r="Y155" i="7"/>
  <c r="N155" i="7"/>
  <c r="J155" i="7"/>
  <c r="I155" i="7"/>
  <c r="K155" i="7" s="1"/>
  <c r="H155" i="7"/>
  <c r="G155" i="7"/>
  <c r="C155" i="7"/>
  <c r="B155" i="7"/>
  <c r="AD154" i="7"/>
  <c r="AC154" i="7"/>
  <c r="AB154" i="7"/>
  <c r="AA154" i="7"/>
  <c r="Z154" i="7"/>
  <c r="Y154" i="7"/>
  <c r="N154" i="7"/>
  <c r="V154" i="7" s="1"/>
  <c r="I154" i="7"/>
  <c r="K154" i="7" s="1"/>
  <c r="H154" i="7"/>
  <c r="O154" i="7" s="1"/>
  <c r="G154" i="7"/>
  <c r="C154" i="7"/>
  <c r="B154" i="7"/>
  <c r="AD153" i="7"/>
  <c r="AC153" i="7"/>
  <c r="AB153" i="7"/>
  <c r="AA153" i="7"/>
  <c r="Z153" i="7"/>
  <c r="Y153" i="7"/>
  <c r="N153" i="7"/>
  <c r="V153" i="7" s="1"/>
  <c r="I153" i="7"/>
  <c r="K153" i="7" s="1"/>
  <c r="H153" i="7"/>
  <c r="G153" i="7"/>
  <c r="C153" i="7"/>
  <c r="B153" i="7"/>
  <c r="AD152" i="7"/>
  <c r="AC152" i="7"/>
  <c r="AB152" i="7"/>
  <c r="AA152" i="7"/>
  <c r="Z152" i="7"/>
  <c r="Y152" i="7"/>
  <c r="N152" i="7"/>
  <c r="I152" i="7"/>
  <c r="K152" i="7" s="1"/>
  <c r="H152" i="7"/>
  <c r="O152" i="7" s="1"/>
  <c r="G152" i="7"/>
  <c r="C152" i="7"/>
  <c r="B152" i="7"/>
  <c r="AD151" i="7"/>
  <c r="AC151" i="7"/>
  <c r="AB151" i="7"/>
  <c r="AA151" i="7"/>
  <c r="Z151" i="7"/>
  <c r="Y151" i="7"/>
  <c r="N151" i="7"/>
  <c r="V151" i="7" s="1"/>
  <c r="I151" i="7"/>
  <c r="K151" i="7" s="1"/>
  <c r="H151" i="7"/>
  <c r="J151" i="7" s="1"/>
  <c r="G151" i="7"/>
  <c r="C151" i="7"/>
  <c r="B151" i="7"/>
  <c r="AD150" i="7"/>
  <c r="AC150" i="7"/>
  <c r="AB150" i="7"/>
  <c r="AA150" i="7"/>
  <c r="Z150" i="7"/>
  <c r="Y150" i="7"/>
  <c r="N150" i="7"/>
  <c r="V150" i="7" s="1"/>
  <c r="I150" i="7"/>
  <c r="K150" i="7" s="1"/>
  <c r="H150" i="7"/>
  <c r="O150" i="7" s="1"/>
  <c r="G150" i="7"/>
  <c r="C150" i="7"/>
  <c r="B150" i="7"/>
  <c r="AD149" i="7"/>
  <c r="AC149" i="7"/>
  <c r="AB149" i="7"/>
  <c r="AA149" i="7"/>
  <c r="Z149" i="7"/>
  <c r="Y149" i="7"/>
  <c r="N149" i="7"/>
  <c r="V149" i="7" s="1"/>
  <c r="I149" i="7"/>
  <c r="K149" i="7" s="1"/>
  <c r="H149" i="7"/>
  <c r="G149" i="7"/>
  <c r="C149" i="7"/>
  <c r="B149" i="7"/>
  <c r="AD148" i="7"/>
  <c r="AC148" i="7"/>
  <c r="AB148" i="7"/>
  <c r="AA148" i="7"/>
  <c r="Z148" i="7"/>
  <c r="Y148" i="7"/>
  <c r="N148" i="7"/>
  <c r="V148" i="7" s="1"/>
  <c r="I148" i="7"/>
  <c r="P148" i="7" s="1"/>
  <c r="H148" i="7"/>
  <c r="J148" i="7" s="1"/>
  <c r="G148" i="7"/>
  <c r="C148" i="7"/>
  <c r="B148" i="7"/>
  <c r="AD147" i="7"/>
  <c r="AC147" i="7"/>
  <c r="AB147" i="7"/>
  <c r="AA147" i="7"/>
  <c r="Z147" i="7"/>
  <c r="Y147" i="7"/>
  <c r="N147" i="7"/>
  <c r="V147" i="7" s="1"/>
  <c r="I147" i="7"/>
  <c r="K147" i="7" s="1"/>
  <c r="H147" i="7"/>
  <c r="J147" i="7" s="1"/>
  <c r="G147" i="7"/>
  <c r="C147" i="7"/>
  <c r="B147" i="7"/>
  <c r="AD146" i="7"/>
  <c r="AC146" i="7"/>
  <c r="AB146" i="7"/>
  <c r="AA146" i="7"/>
  <c r="Z146" i="7"/>
  <c r="Y146" i="7"/>
  <c r="N146" i="7"/>
  <c r="V146" i="7" s="1"/>
  <c r="I146" i="7"/>
  <c r="H146" i="7"/>
  <c r="O146" i="7" s="1"/>
  <c r="G146" i="7"/>
  <c r="C146" i="7"/>
  <c r="B146" i="7"/>
  <c r="AD145" i="7"/>
  <c r="AC145" i="7"/>
  <c r="AB145" i="7"/>
  <c r="AA145" i="7"/>
  <c r="Z145" i="7"/>
  <c r="Y145" i="7"/>
  <c r="N145" i="7"/>
  <c r="V145" i="7" s="1"/>
  <c r="I145" i="7"/>
  <c r="K145" i="7" s="1"/>
  <c r="H145" i="7"/>
  <c r="G145" i="7"/>
  <c r="C145" i="7"/>
  <c r="B145" i="7"/>
  <c r="AD144" i="7"/>
  <c r="AC144" i="7"/>
  <c r="AB144" i="7"/>
  <c r="AA144" i="7"/>
  <c r="Z144" i="7"/>
  <c r="Y144" i="7"/>
  <c r="N144" i="7"/>
  <c r="J144" i="7"/>
  <c r="I144" i="7"/>
  <c r="K144" i="7" s="1"/>
  <c r="H144" i="7"/>
  <c r="O144" i="7" s="1"/>
  <c r="G144" i="7"/>
  <c r="C144" i="7"/>
  <c r="B144" i="7"/>
  <c r="AD143" i="7"/>
  <c r="AC143" i="7"/>
  <c r="AB143" i="7"/>
  <c r="AA143" i="7"/>
  <c r="Z143" i="7"/>
  <c r="Y143" i="7"/>
  <c r="N143" i="7"/>
  <c r="V143" i="7" s="1"/>
  <c r="I143" i="7"/>
  <c r="K143" i="7" s="1"/>
  <c r="H143" i="7"/>
  <c r="J143" i="7" s="1"/>
  <c r="G143" i="7"/>
  <c r="C143" i="7"/>
  <c r="B143" i="7"/>
  <c r="AD142" i="7"/>
  <c r="AC142" i="7"/>
  <c r="AB142" i="7"/>
  <c r="AA142" i="7"/>
  <c r="Z142" i="7"/>
  <c r="Y142" i="7"/>
  <c r="N142" i="7"/>
  <c r="V142" i="7" s="1"/>
  <c r="I142" i="7"/>
  <c r="P142" i="7" s="1"/>
  <c r="H142" i="7"/>
  <c r="O142" i="7" s="1"/>
  <c r="G142" i="7"/>
  <c r="C142" i="7"/>
  <c r="B142" i="7"/>
  <c r="AD141" i="7"/>
  <c r="AC141" i="7"/>
  <c r="AB141" i="7"/>
  <c r="AA141" i="7"/>
  <c r="Z141" i="7"/>
  <c r="Y141" i="7"/>
  <c r="N141" i="7"/>
  <c r="V141" i="7" s="1"/>
  <c r="I141" i="7"/>
  <c r="K141" i="7" s="1"/>
  <c r="H141" i="7"/>
  <c r="G141" i="7"/>
  <c r="C141" i="7"/>
  <c r="B141" i="7"/>
  <c r="AD140" i="7"/>
  <c r="AC140" i="7"/>
  <c r="AB140" i="7"/>
  <c r="AA140" i="7"/>
  <c r="Z140" i="7"/>
  <c r="Y140" i="7"/>
  <c r="N140" i="7"/>
  <c r="V140" i="7" s="1"/>
  <c r="I140" i="7"/>
  <c r="P140" i="7" s="1"/>
  <c r="H140" i="7"/>
  <c r="J140" i="7" s="1"/>
  <c r="G140" i="7"/>
  <c r="C140" i="7"/>
  <c r="B140" i="7"/>
  <c r="AD139" i="7"/>
  <c r="AC139" i="7"/>
  <c r="AB139" i="7"/>
  <c r="AA139" i="7"/>
  <c r="Z139" i="7"/>
  <c r="Y139" i="7"/>
  <c r="N139" i="7"/>
  <c r="V139" i="7" s="1"/>
  <c r="I139" i="7"/>
  <c r="K139" i="7" s="1"/>
  <c r="H139" i="7"/>
  <c r="J139" i="7" s="1"/>
  <c r="G139" i="7"/>
  <c r="C139" i="7"/>
  <c r="B139" i="7"/>
  <c r="AD138" i="7"/>
  <c r="AC138" i="7"/>
  <c r="AB138" i="7"/>
  <c r="AA138" i="7"/>
  <c r="Z138" i="7"/>
  <c r="Y138" i="7"/>
  <c r="N138" i="7"/>
  <c r="V138" i="7" s="1"/>
  <c r="I138" i="7"/>
  <c r="P138" i="7" s="1"/>
  <c r="H138" i="7"/>
  <c r="O138" i="7" s="1"/>
  <c r="G138" i="7"/>
  <c r="C138" i="7"/>
  <c r="B138" i="7"/>
  <c r="AD137" i="7"/>
  <c r="AC137" i="7"/>
  <c r="AB137" i="7"/>
  <c r="AA137" i="7"/>
  <c r="Z137" i="7"/>
  <c r="Y137" i="7"/>
  <c r="N137" i="7"/>
  <c r="V137" i="7" s="1"/>
  <c r="I137" i="7"/>
  <c r="K137" i="7" s="1"/>
  <c r="H137" i="7"/>
  <c r="G137" i="7"/>
  <c r="C137" i="7"/>
  <c r="B137" i="7"/>
  <c r="AD136" i="7"/>
  <c r="AC136" i="7"/>
  <c r="AB136" i="7"/>
  <c r="AA136" i="7"/>
  <c r="Z136" i="7"/>
  <c r="Y136" i="7"/>
  <c r="N136" i="7"/>
  <c r="V136" i="7" s="1"/>
  <c r="I136" i="7"/>
  <c r="K136" i="7" s="1"/>
  <c r="H136" i="7"/>
  <c r="O136" i="7" s="1"/>
  <c r="G136" i="7"/>
  <c r="C136" i="7"/>
  <c r="B136" i="7"/>
  <c r="AD135" i="7"/>
  <c r="AC135" i="7"/>
  <c r="AB135" i="7"/>
  <c r="AA135" i="7"/>
  <c r="Z135" i="7"/>
  <c r="Y135" i="7"/>
  <c r="N135" i="7"/>
  <c r="V135" i="7" s="1"/>
  <c r="I135" i="7"/>
  <c r="K135" i="7" s="1"/>
  <c r="H135" i="7"/>
  <c r="J135" i="7" s="1"/>
  <c r="G135" i="7"/>
  <c r="C135" i="7"/>
  <c r="B135" i="7"/>
  <c r="AD134" i="7"/>
  <c r="AC134" i="7"/>
  <c r="AB134" i="7"/>
  <c r="AA134" i="7"/>
  <c r="Z134" i="7"/>
  <c r="Y134" i="7"/>
  <c r="N134" i="7"/>
  <c r="V134" i="7" s="1"/>
  <c r="I134" i="7"/>
  <c r="P134" i="7" s="1"/>
  <c r="H134" i="7"/>
  <c r="O134" i="7" s="1"/>
  <c r="G134" i="7"/>
  <c r="C134" i="7"/>
  <c r="B134" i="7"/>
  <c r="AD133" i="7"/>
  <c r="AC133" i="7"/>
  <c r="AB133" i="7"/>
  <c r="AA133" i="7"/>
  <c r="Z133" i="7"/>
  <c r="Y133" i="7"/>
  <c r="N133" i="7"/>
  <c r="V133" i="7" s="1"/>
  <c r="I133" i="7"/>
  <c r="K133" i="7" s="1"/>
  <c r="H133" i="7"/>
  <c r="G133" i="7"/>
  <c r="C133" i="7"/>
  <c r="B133" i="7"/>
  <c r="AD132" i="7"/>
  <c r="AC132" i="7"/>
  <c r="AB132" i="7"/>
  <c r="AA132" i="7"/>
  <c r="Z132" i="7"/>
  <c r="Y132" i="7"/>
  <c r="N132" i="7"/>
  <c r="V132" i="7" s="1"/>
  <c r="I132" i="7"/>
  <c r="P132" i="7" s="1"/>
  <c r="H132" i="7"/>
  <c r="J132" i="7" s="1"/>
  <c r="G132" i="7"/>
  <c r="C132" i="7"/>
  <c r="B132" i="7"/>
  <c r="AD131" i="7"/>
  <c r="AC131" i="7"/>
  <c r="AB131" i="7"/>
  <c r="AA131" i="7"/>
  <c r="Z131" i="7"/>
  <c r="Y131" i="7"/>
  <c r="N131" i="7"/>
  <c r="V131" i="7" s="1"/>
  <c r="I131" i="7"/>
  <c r="K131" i="7" s="1"/>
  <c r="H131" i="7"/>
  <c r="J131" i="7" s="1"/>
  <c r="G131" i="7"/>
  <c r="C131" i="7"/>
  <c r="B131" i="7"/>
  <c r="AD130" i="7"/>
  <c r="AC130" i="7"/>
  <c r="AB130" i="7"/>
  <c r="AA130" i="7"/>
  <c r="Z130" i="7"/>
  <c r="Y130" i="7"/>
  <c r="N130" i="7"/>
  <c r="V130" i="7" s="1"/>
  <c r="I130" i="7"/>
  <c r="H130" i="7"/>
  <c r="O130" i="7" s="1"/>
  <c r="G130" i="7"/>
  <c r="C130" i="7"/>
  <c r="B130" i="7"/>
  <c r="AD129" i="7"/>
  <c r="AC129" i="7"/>
  <c r="AB129" i="7"/>
  <c r="AA129" i="7"/>
  <c r="Z129" i="7"/>
  <c r="Y129" i="7"/>
  <c r="N129" i="7"/>
  <c r="V129" i="7" s="1"/>
  <c r="I129" i="7"/>
  <c r="K129" i="7" s="1"/>
  <c r="H129" i="7"/>
  <c r="G129" i="7"/>
  <c r="C129" i="7"/>
  <c r="B129" i="7"/>
  <c r="AD128" i="7"/>
  <c r="AC128" i="7"/>
  <c r="AB128" i="7"/>
  <c r="AA128" i="7"/>
  <c r="Z128" i="7"/>
  <c r="Y128" i="7"/>
  <c r="N128" i="7"/>
  <c r="V128" i="7" s="1"/>
  <c r="I128" i="7"/>
  <c r="P128" i="7" s="1"/>
  <c r="H128" i="7"/>
  <c r="J128" i="7" s="1"/>
  <c r="G128" i="7"/>
  <c r="C128" i="7"/>
  <c r="B128" i="7"/>
  <c r="AD127" i="7"/>
  <c r="AC127" i="7"/>
  <c r="AB127" i="7"/>
  <c r="AA127" i="7"/>
  <c r="Z127" i="7"/>
  <c r="Y127" i="7"/>
  <c r="N127" i="7"/>
  <c r="V127" i="7" s="1"/>
  <c r="I127" i="7"/>
  <c r="K127" i="7" s="1"/>
  <c r="H127" i="7"/>
  <c r="J127" i="7" s="1"/>
  <c r="G127" i="7"/>
  <c r="C127" i="7"/>
  <c r="B127" i="7"/>
  <c r="AD126" i="7"/>
  <c r="AC126" i="7"/>
  <c r="AB126" i="7"/>
  <c r="AA126" i="7"/>
  <c r="Z126" i="7"/>
  <c r="Y126" i="7"/>
  <c r="N126" i="7"/>
  <c r="V126" i="7" s="1"/>
  <c r="I126" i="7"/>
  <c r="H126" i="7"/>
  <c r="O126" i="7" s="1"/>
  <c r="G126" i="7"/>
  <c r="C126" i="7"/>
  <c r="B126" i="7"/>
  <c r="AD125" i="7"/>
  <c r="AC125" i="7"/>
  <c r="AB125" i="7"/>
  <c r="AA125" i="7"/>
  <c r="Z125" i="7"/>
  <c r="Y125" i="7"/>
  <c r="N125" i="7"/>
  <c r="V125" i="7" s="1"/>
  <c r="I125" i="7"/>
  <c r="K125" i="7" s="1"/>
  <c r="H125" i="7"/>
  <c r="G125" i="7"/>
  <c r="C125" i="7"/>
  <c r="B125" i="7"/>
  <c r="AD124" i="7"/>
  <c r="AC124" i="7"/>
  <c r="AB124" i="7"/>
  <c r="AA124" i="7"/>
  <c r="Z124" i="7"/>
  <c r="Y124" i="7"/>
  <c r="N124" i="7"/>
  <c r="V124" i="7" s="1"/>
  <c r="I124" i="7"/>
  <c r="K124" i="7" s="1"/>
  <c r="H124" i="7"/>
  <c r="J124" i="7" s="1"/>
  <c r="G124" i="7"/>
  <c r="C124" i="7"/>
  <c r="B124" i="7"/>
  <c r="AD123" i="7"/>
  <c r="AC123" i="7"/>
  <c r="AB123" i="7"/>
  <c r="AA123" i="7"/>
  <c r="Z123" i="7"/>
  <c r="Y123" i="7"/>
  <c r="P123" i="7"/>
  <c r="N123" i="7"/>
  <c r="V123" i="7" s="1"/>
  <c r="I123" i="7"/>
  <c r="H123" i="7"/>
  <c r="J123" i="7" s="1"/>
  <c r="G123" i="7"/>
  <c r="C123" i="7"/>
  <c r="B123" i="7"/>
  <c r="AD122" i="7"/>
  <c r="AC122" i="7"/>
  <c r="AB122" i="7"/>
  <c r="AA122" i="7"/>
  <c r="Z122" i="7"/>
  <c r="Y122" i="7"/>
  <c r="N122" i="7"/>
  <c r="V122" i="7" s="1"/>
  <c r="I122" i="7"/>
  <c r="P122" i="7" s="1"/>
  <c r="H122" i="7"/>
  <c r="O122" i="7" s="1"/>
  <c r="G122" i="7"/>
  <c r="C122" i="7"/>
  <c r="B122" i="7"/>
  <c r="AD121" i="7"/>
  <c r="AC121" i="7"/>
  <c r="AB121" i="7"/>
  <c r="AA121" i="7"/>
  <c r="Z121" i="7"/>
  <c r="Y121" i="7"/>
  <c r="N121" i="7"/>
  <c r="V121" i="7" s="1"/>
  <c r="I121" i="7"/>
  <c r="K121" i="7" s="1"/>
  <c r="H121" i="7"/>
  <c r="G121" i="7"/>
  <c r="C121" i="7"/>
  <c r="B121" i="7"/>
  <c r="AD120" i="7"/>
  <c r="AC120" i="7"/>
  <c r="AB120" i="7"/>
  <c r="AA120" i="7"/>
  <c r="Z120" i="7"/>
  <c r="Y120" i="7"/>
  <c r="N120" i="7"/>
  <c r="V120" i="7" s="1"/>
  <c r="I120" i="7"/>
  <c r="K120" i="7" s="1"/>
  <c r="H120" i="7"/>
  <c r="O120" i="7" s="1"/>
  <c r="G120" i="7"/>
  <c r="C120" i="7"/>
  <c r="B120" i="7"/>
  <c r="AD119" i="7"/>
  <c r="AC119" i="7"/>
  <c r="AB119" i="7"/>
  <c r="AA119" i="7"/>
  <c r="Z119" i="7"/>
  <c r="Y119" i="7"/>
  <c r="N119" i="7"/>
  <c r="V119" i="7" s="1"/>
  <c r="I119" i="7"/>
  <c r="P119" i="7" s="1"/>
  <c r="H119" i="7"/>
  <c r="J119" i="7" s="1"/>
  <c r="G119" i="7"/>
  <c r="C119" i="7"/>
  <c r="B119" i="7"/>
  <c r="AD118" i="7"/>
  <c r="AC118" i="7"/>
  <c r="AB118" i="7"/>
  <c r="AA118" i="7"/>
  <c r="Z118" i="7"/>
  <c r="Y118" i="7"/>
  <c r="N118" i="7"/>
  <c r="V118" i="7" s="1"/>
  <c r="I118" i="7"/>
  <c r="P118" i="7" s="1"/>
  <c r="H118" i="7"/>
  <c r="O118" i="7" s="1"/>
  <c r="G118" i="7"/>
  <c r="C118" i="7"/>
  <c r="B118" i="7"/>
  <c r="AD117" i="7"/>
  <c r="AC117" i="7"/>
  <c r="AB117" i="7"/>
  <c r="AA117" i="7"/>
  <c r="Z117" i="7"/>
  <c r="Y117" i="7"/>
  <c r="N117" i="7"/>
  <c r="V117" i="7" s="1"/>
  <c r="I117" i="7"/>
  <c r="K117" i="7" s="1"/>
  <c r="H117" i="7"/>
  <c r="G117" i="7"/>
  <c r="C117" i="7"/>
  <c r="B117" i="7"/>
  <c r="AD116" i="7"/>
  <c r="AC116" i="7"/>
  <c r="AB116" i="7"/>
  <c r="AA116" i="7"/>
  <c r="Z116" i="7"/>
  <c r="Y116" i="7"/>
  <c r="N116" i="7"/>
  <c r="V116" i="7" s="1"/>
  <c r="I116" i="7"/>
  <c r="P116" i="7" s="1"/>
  <c r="H116" i="7"/>
  <c r="J116" i="7" s="1"/>
  <c r="G116" i="7"/>
  <c r="C116" i="7"/>
  <c r="B116" i="7"/>
  <c r="AD115" i="7"/>
  <c r="AC115" i="7"/>
  <c r="AB115" i="7"/>
  <c r="AA115" i="7"/>
  <c r="Z115" i="7"/>
  <c r="Y115" i="7"/>
  <c r="N115" i="7"/>
  <c r="I115" i="7"/>
  <c r="H115" i="7"/>
  <c r="J115" i="7" s="1"/>
  <c r="G115" i="7"/>
  <c r="C115" i="7"/>
  <c r="B115" i="7"/>
  <c r="AD114" i="7"/>
  <c r="AC114" i="7"/>
  <c r="AB114" i="7"/>
  <c r="AA114" i="7"/>
  <c r="Z114" i="7"/>
  <c r="Y114" i="7"/>
  <c r="N114" i="7"/>
  <c r="I114" i="7"/>
  <c r="P114" i="7" s="1"/>
  <c r="H114" i="7"/>
  <c r="G114" i="7"/>
  <c r="C114" i="7"/>
  <c r="B114" i="7"/>
  <c r="AD113" i="7"/>
  <c r="AC113" i="7"/>
  <c r="AB113" i="7"/>
  <c r="AA113" i="7"/>
  <c r="Z113" i="7"/>
  <c r="Y113" i="7"/>
  <c r="N113" i="7"/>
  <c r="I113" i="7"/>
  <c r="K113" i="7" s="1"/>
  <c r="H113" i="7"/>
  <c r="G113" i="7"/>
  <c r="C113" i="7"/>
  <c r="B113" i="7"/>
  <c r="AD112" i="7"/>
  <c r="AC112" i="7"/>
  <c r="AB112" i="7"/>
  <c r="AA112" i="7"/>
  <c r="Z112" i="7"/>
  <c r="Y112" i="7"/>
  <c r="N112" i="7"/>
  <c r="I112" i="7"/>
  <c r="P112" i="7" s="1"/>
  <c r="H112" i="7"/>
  <c r="O112" i="7" s="1"/>
  <c r="G112" i="7"/>
  <c r="C112" i="7"/>
  <c r="B112" i="7"/>
  <c r="AD111" i="7"/>
  <c r="AC111" i="7"/>
  <c r="AB111" i="7"/>
  <c r="AA111" i="7"/>
  <c r="Z111" i="7"/>
  <c r="Y111" i="7"/>
  <c r="N111" i="7"/>
  <c r="I111" i="7"/>
  <c r="H111" i="7"/>
  <c r="J111" i="7" s="1"/>
  <c r="G111" i="7"/>
  <c r="C111" i="7"/>
  <c r="B111" i="7"/>
  <c r="AD110" i="7"/>
  <c r="AC110" i="7"/>
  <c r="AB110" i="7"/>
  <c r="AA110" i="7"/>
  <c r="Z110" i="7"/>
  <c r="Y110" i="7"/>
  <c r="N110" i="7"/>
  <c r="I110" i="7"/>
  <c r="P110" i="7" s="1"/>
  <c r="H110" i="7"/>
  <c r="G110" i="7"/>
  <c r="C110" i="7"/>
  <c r="B110" i="7"/>
  <c r="AD109" i="7"/>
  <c r="AC109" i="7"/>
  <c r="AB109" i="7"/>
  <c r="AA109" i="7"/>
  <c r="Z109" i="7"/>
  <c r="Y109" i="7"/>
  <c r="N109" i="7"/>
  <c r="I109" i="7"/>
  <c r="K109" i="7" s="1"/>
  <c r="H109" i="7"/>
  <c r="G109" i="7"/>
  <c r="C109" i="7"/>
  <c r="B109" i="7"/>
  <c r="AD108" i="7"/>
  <c r="AC108" i="7"/>
  <c r="AB108" i="7"/>
  <c r="AA108" i="7"/>
  <c r="Z108" i="7"/>
  <c r="Y108" i="7"/>
  <c r="N108" i="7"/>
  <c r="I108" i="7"/>
  <c r="P108" i="7" s="1"/>
  <c r="H108" i="7"/>
  <c r="O108" i="7" s="1"/>
  <c r="G108" i="7"/>
  <c r="C108" i="7"/>
  <c r="B108" i="7"/>
  <c r="AD107" i="7"/>
  <c r="AC107" i="7"/>
  <c r="AB107" i="7"/>
  <c r="AA107" i="7"/>
  <c r="Z107" i="7"/>
  <c r="Y107" i="7"/>
  <c r="N107" i="7"/>
  <c r="V107" i="7" s="1"/>
  <c r="I107" i="7"/>
  <c r="P107" i="7" s="1"/>
  <c r="H107" i="7"/>
  <c r="J107" i="7" s="1"/>
  <c r="G107" i="7"/>
  <c r="C107" i="7"/>
  <c r="B107" i="7"/>
  <c r="AD106" i="7"/>
  <c r="AC106" i="7"/>
  <c r="AB106" i="7"/>
  <c r="AA106" i="7"/>
  <c r="Z106" i="7"/>
  <c r="Y106" i="7"/>
  <c r="N106" i="7"/>
  <c r="V106" i="7" s="1"/>
  <c r="I106" i="7"/>
  <c r="P106" i="7" s="1"/>
  <c r="H106" i="7"/>
  <c r="G106" i="7"/>
  <c r="C106" i="7"/>
  <c r="B106" i="7"/>
  <c r="AD105" i="7"/>
  <c r="AC105" i="7"/>
  <c r="AB105" i="7"/>
  <c r="AA105" i="7"/>
  <c r="Z105" i="7"/>
  <c r="Y105" i="7"/>
  <c r="N105" i="7"/>
  <c r="V105" i="7" s="1"/>
  <c r="I105" i="7"/>
  <c r="K105" i="7" s="1"/>
  <c r="H105" i="7"/>
  <c r="G105" i="7"/>
  <c r="C105" i="7"/>
  <c r="B105" i="7"/>
  <c r="AD104" i="7"/>
  <c r="AC104" i="7"/>
  <c r="AB104" i="7"/>
  <c r="AA104" i="7"/>
  <c r="Z104" i="7"/>
  <c r="Y104" i="7"/>
  <c r="N104" i="7"/>
  <c r="V104" i="7" s="1"/>
  <c r="I104" i="7"/>
  <c r="P104" i="7" s="1"/>
  <c r="H104" i="7"/>
  <c r="J104" i="7" s="1"/>
  <c r="G104" i="7"/>
  <c r="C104" i="7"/>
  <c r="B104" i="7"/>
  <c r="AD103" i="7"/>
  <c r="AC103" i="7"/>
  <c r="AB103" i="7"/>
  <c r="AA103" i="7"/>
  <c r="Z103" i="7"/>
  <c r="Y103" i="7"/>
  <c r="N103" i="7"/>
  <c r="V103" i="7" s="1"/>
  <c r="I103" i="7"/>
  <c r="P103" i="7" s="1"/>
  <c r="H103" i="7"/>
  <c r="J103" i="7" s="1"/>
  <c r="G103" i="7"/>
  <c r="C103" i="7"/>
  <c r="B103" i="7"/>
  <c r="AD102" i="7"/>
  <c r="AC102" i="7"/>
  <c r="AB102" i="7"/>
  <c r="AA102" i="7"/>
  <c r="Z102" i="7"/>
  <c r="Y102" i="7"/>
  <c r="N102" i="7"/>
  <c r="V102" i="7" s="1"/>
  <c r="I102" i="7"/>
  <c r="H102" i="7"/>
  <c r="G102" i="7"/>
  <c r="C102" i="7"/>
  <c r="B102" i="7"/>
  <c r="AD101" i="7"/>
  <c r="AC101" i="7"/>
  <c r="AB101" i="7"/>
  <c r="AA101" i="7"/>
  <c r="Z101" i="7"/>
  <c r="Y101" i="7"/>
  <c r="N101" i="7"/>
  <c r="V101" i="7" s="1"/>
  <c r="I101" i="7"/>
  <c r="K101" i="7" s="1"/>
  <c r="H101" i="7"/>
  <c r="G101" i="7"/>
  <c r="C101" i="7"/>
  <c r="B101" i="7"/>
  <c r="AD100" i="7"/>
  <c r="AC100" i="7"/>
  <c r="AB100" i="7"/>
  <c r="AA100" i="7"/>
  <c r="Z100" i="7"/>
  <c r="Y100" i="7"/>
  <c r="N100" i="7"/>
  <c r="V100" i="7" s="1"/>
  <c r="I100" i="7"/>
  <c r="K100" i="7" s="1"/>
  <c r="H100" i="7"/>
  <c r="O100" i="7" s="1"/>
  <c r="G100" i="7"/>
  <c r="C100" i="7"/>
  <c r="B100" i="7"/>
  <c r="AD99" i="7"/>
  <c r="AC99" i="7"/>
  <c r="AB99" i="7"/>
  <c r="AA99" i="7"/>
  <c r="Z99" i="7"/>
  <c r="Y99" i="7"/>
  <c r="N99" i="7"/>
  <c r="V99" i="7" s="1"/>
  <c r="I99" i="7"/>
  <c r="P99" i="7" s="1"/>
  <c r="H99" i="7"/>
  <c r="J99" i="7" s="1"/>
  <c r="G99" i="7"/>
  <c r="C99" i="7"/>
  <c r="B99" i="7"/>
  <c r="AD98" i="7"/>
  <c r="AC98" i="7"/>
  <c r="AB98" i="7"/>
  <c r="AA98" i="7"/>
  <c r="Z98" i="7"/>
  <c r="Y98" i="7"/>
  <c r="N98" i="7"/>
  <c r="V98" i="7" s="1"/>
  <c r="I98" i="7"/>
  <c r="P98" i="7" s="1"/>
  <c r="H98" i="7"/>
  <c r="G98" i="7"/>
  <c r="C98" i="7"/>
  <c r="B98" i="7"/>
  <c r="AD97" i="7"/>
  <c r="AC97" i="7"/>
  <c r="AB97" i="7"/>
  <c r="AA97" i="7"/>
  <c r="Z97" i="7"/>
  <c r="Y97" i="7"/>
  <c r="N97" i="7"/>
  <c r="V97" i="7" s="1"/>
  <c r="I97" i="7"/>
  <c r="K97" i="7" s="1"/>
  <c r="H97" i="7"/>
  <c r="G97" i="7"/>
  <c r="C97" i="7"/>
  <c r="B97" i="7"/>
  <c r="AD96" i="7"/>
  <c r="AC96" i="7"/>
  <c r="AB96" i="7"/>
  <c r="AA96" i="7"/>
  <c r="Z96" i="7"/>
  <c r="Y96" i="7"/>
  <c r="N96" i="7"/>
  <c r="I96" i="7"/>
  <c r="P96" i="7" s="1"/>
  <c r="H96" i="7"/>
  <c r="O96" i="7" s="1"/>
  <c r="G96" i="7"/>
  <c r="C96" i="7"/>
  <c r="B96" i="7"/>
  <c r="AD95" i="7"/>
  <c r="AC95" i="7"/>
  <c r="AB95" i="7"/>
  <c r="AA95" i="7"/>
  <c r="Z95" i="7"/>
  <c r="Y95" i="7"/>
  <c r="N95" i="7"/>
  <c r="I95" i="7"/>
  <c r="H95" i="7"/>
  <c r="J95" i="7" s="1"/>
  <c r="G95" i="7"/>
  <c r="C95" i="7"/>
  <c r="B95" i="7"/>
  <c r="AD94" i="7"/>
  <c r="AC94" i="7"/>
  <c r="AB94" i="7"/>
  <c r="AA94" i="7"/>
  <c r="Z94" i="7"/>
  <c r="Y94" i="7"/>
  <c r="N94" i="7"/>
  <c r="I94" i="7"/>
  <c r="P94" i="7" s="1"/>
  <c r="H94" i="7"/>
  <c r="G94" i="7"/>
  <c r="C94" i="7"/>
  <c r="B94" i="7"/>
  <c r="AD93" i="7"/>
  <c r="AC93" i="7"/>
  <c r="AB93" i="7"/>
  <c r="AA93" i="7"/>
  <c r="Z93" i="7"/>
  <c r="Y93" i="7"/>
  <c r="N93" i="7"/>
  <c r="I93" i="7"/>
  <c r="K93" i="7" s="1"/>
  <c r="H93" i="7"/>
  <c r="G93" i="7"/>
  <c r="C93" i="7"/>
  <c r="B93" i="7"/>
  <c r="AD92" i="7"/>
  <c r="AC92" i="7"/>
  <c r="AB92" i="7"/>
  <c r="AA92" i="7"/>
  <c r="Z92" i="7"/>
  <c r="Y92" i="7"/>
  <c r="N92" i="7"/>
  <c r="I92" i="7"/>
  <c r="P92" i="7" s="1"/>
  <c r="H92" i="7"/>
  <c r="O92" i="7" s="1"/>
  <c r="G92" i="7"/>
  <c r="C92" i="7"/>
  <c r="B92" i="7"/>
  <c r="AD91" i="7"/>
  <c r="AC91" i="7"/>
  <c r="AB91" i="7"/>
  <c r="AA91" i="7"/>
  <c r="Z91" i="7"/>
  <c r="Y91" i="7"/>
  <c r="N91" i="7"/>
  <c r="I91" i="7"/>
  <c r="P91" i="7" s="1"/>
  <c r="H91" i="7"/>
  <c r="J91" i="7" s="1"/>
  <c r="G91" i="7"/>
  <c r="C91" i="7"/>
  <c r="B91" i="7"/>
  <c r="AD90" i="7"/>
  <c r="AC90" i="7"/>
  <c r="AB90" i="7"/>
  <c r="AA90" i="7"/>
  <c r="Z90" i="7"/>
  <c r="Y90" i="7"/>
  <c r="N90" i="7"/>
  <c r="I90" i="7"/>
  <c r="P90" i="7" s="1"/>
  <c r="H90" i="7"/>
  <c r="G90" i="7"/>
  <c r="C90" i="7"/>
  <c r="B90" i="7"/>
  <c r="AD89" i="7"/>
  <c r="AC89" i="7"/>
  <c r="AB89" i="7"/>
  <c r="AA89" i="7"/>
  <c r="Z89" i="7"/>
  <c r="Y89" i="7"/>
  <c r="N89" i="7"/>
  <c r="I89" i="7"/>
  <c r="K89" i="7" s="1"/>
  <c r="H89" i="7"/>
  <c r="G89" i="7"/>
  <c r="C89" i="7"/>
  <c r="B89" i="7"/>
  <c r="AD88" i="7"/>
  <c r="AC88" i="7"/>
  <c r="AB88" i="7"/>
  <c r="AA88" i="7"/>
  <c r="Z88" i="7"/>
  <c r="Y88" i="7"/>
  <c r="N88" i="7"/>
  <c r="V88" i="7" s="1"/>
  <c r="I88" i="7"/>
  <c r="K88" i="7" s="1"/>
  <c r="H88" i="7"/>
  <c r="O88" i="7" s="1"/>
  <c r="G88" i="7"/>
  <c r="C88" i="7"/>
  <c r="B88" i="7"/>
  <c r="AD87" i="7"/>
  <c r="AC87" i="7"/>
  <c r="AB87" i="7"/>
  <c r="AA87" i="7"/>
  <c r="Z87" i="7"/>
  <c r="Y87" i="7"/>
  <c r="N87" i="7"/>
  <c r="V87" i="7" s="1"/>
  <c r="I87" i="7"/>
  <c r="P87" i="7" s="1"/>
  <c r="H87" i="7"/>
  <c r="J87" i="7" s="1"/>
  <c r="G87" i="7"/>
  <c r="C87" i="7"/>
  <c r="B87" i="7"/>
  <c r="AD86" i="7"/>
  <c r="AC86" i="7"/>
  <c r="AB86" i="7"/>
  <c r="AA86" i="7"/>
  <c r="Z86" i="7"/>
  <c r="Y86" i="7"/>
  <c r="N86" i="7"/>
  <c r="V86" i="7" s="1"/>
  <c r="I86" i="7"/>
  <c r="P86" i="7" s="1"/>
  <c r="H86" i="7"/>
  <c r="G86" i="7"/>
  <c r="C86" i="7"/>
  <c r="B86" i="7"/>
  <c r="AD85" i="7"/>
  <c r="AC85" i="7"/>
  <c r="AB85" i="7"/>
  <c r="AA85" i="7"/>
  <c r="Z85" i="7"/>
  <c r="Y85" i="7"/>
  <c r="N85" i="7"/>
  <c r="V85" i="7" s="1"/>
  <c r="I85" i="7"/>
  <c r="K85" i="7" s="1"/>
  <c r="H85" i="7"/>
  <c r="G85" i="7"/>
  <c r="C85" i="7"/>
  <c r="B85" i="7"/>
  <c r="AD84" i="7"/>
  <c r="AC84" i="7"/>
  <c r="AB84" i="7"/>
  <c r="AA84" i="7"/>
  <c r="Z84" i="7"/>
  <c r="Y84" i="7"/>
  <c r="N84" i="7"/>
  <c r="V84" i="7" s="1"/>
  <c r="I84" i="7"/>
  <c r="P84" i="7" s="1"/>
  <c r="H84" i="7"/>
  <c r="O84" i="7" s="1"/>
  <c r="G84" i="7"/>
  <c r="C84" i="7"/>
  <c r="B84" i="7"/>
  <c r="AD83" i="7"/>
  <c r="AC83" i="7"/>
  <c r="AB83" i="7"/>
  <c r="AA83" i="7"/>
  <c r="Z83" i="7"/>
  <c r="Y83" i="7"/>
  <c r="N83" i="7"/>
  <c r="V83" i="7" s="1"/>
  <c r="I83" i="7"/>
  <c r="P83" i="7" s="1"/>
  <c r="H83" i="7"/>
  <c r="J83" i="7" s="1"/>
  <c r="G83" i="7"/>
  <c r="C83" i="7"/>
  <c r="B83" i="7"/>
  <c r="AD82" i="7"/>
  <c r="AC82" i="7"/>
  <c r="AB82" i="7"/>
  <c r="AA82" i="7"/>
  <c r="Z82" i="7"/>
  <c r="Y82" i="7"/>
  <c r="N82" i="7"/>
  <c r="V82" i="7" s="1"/>
  <c r="I82" i="7"/>
  <c r="P82" i="7" s="1"/>
  <c r="H82" i="7"/>
  <c r="J82" i="7" s="1"/>
  <c r="G82" i="7"/>
  <c r="C82" i="7"/>
  <c r="B82" i="7"/>
  <c r="AD81" i="7"/>
  <c r="AC81" i="7"/>
  <c r="AB81" i="7"/>
  <c r="AA81" i="7"/>
  <c r="Z81" i="7"/>
  <c r="Y81" i="7"/>
  <c r="N81" i="7"/>
  <c r="V81" i="7" s="1"/>
  <c r="I81" i="7"/>
  <c r="H81" i="7"/>
  <c r="O81" i="7" s="1"/>
  <c r="G81" i="7"/>
  <c r="C81" i="7"/>
  <c r="B81" i="7"/>
  <c r="AD80" i="7"/>
  <c r="AC80" i="7"/>
  <c r="AB80" i="7"/>
  <c r="AA80" i="7"/>
  <c r="Z80" i="7"/>
  <c r="Y80" i="7"/>
  <c r="N80" i="7"/>
  <c r="V80" i="7" s="1"/>
  <c r="I80" i="7"/>
  <c r="K80" i="7" s="1"/>
  <c r="H80" i="7"/>
  <c r="J80" i="7" s="1"/>
  <c r="G80" i="7"/>
  <c r="C80" i="7"/>
  <c r="B80" i="7"/>
  <c r="AD79" i="7"/>
  <c r="AC79" i="7"/>
  <c r="AB79" i="7"/>
  <c r="AA79" i="7"/>
  <c r="Z79" i="7"/>
  <c r="Y79" i="7"/>
  <c r="N79" i="7"/>
  <c r="V79" i="7" s="1"/>
  <c r="I79" i="7"/>
  <c r="H79" i="7"/>
  <c r="J79" i="7" s="1"/>
  <c r="G79" i="7"/>
  <c r="C79" i="7"/>
  <c r="B79" i="7"/>
  <c r="AD78" i="7"/>
  <c r="AC78" i="7"/>
  <c r="AB78" i="7"/>
  <c r="AA78" i="7"/>
  <c r="Z78" i="7"/>
  <c r="Y78" i="7"/>
  <c r="N78" i="7"/>
  <c r="V78" i="7" s="1"/>
  <c r="I78" i="7"/>
  <c r="P78" i="7" s="1"/>
  <c r="H78" i="7"/>
  <c r="J78" i="7" s="1"/>
  <c r="G78" i="7"/>
  <c r="C78" i="7"/>
  <c r="B78" i="7"/>
  <c r="AD77" i="7"/>
  <c r="AC77" i="7"/>
  <c r="AB77" i="7"/>
  <c r="AA77" i="7"/>
  <c r="Z77" i="7"/>
  <c r="Y77" i="7"/>
  <c r="N77" i="7"/>
  <c r="V77" i="7" s="1"/>
  <c r="I77" i="7"/>
  <c r="H77" i="7"/>
  <c r="O77" i="7" s="1"/>
  <c r="G77" i="7"/>
  <c r="C77" i="7"/>
  <c r="B77" i="7"/>
  <c r="AD76" i="7"/>
  <c r="AC76" i="7"/>
  <c r="AB76" i="7"/>
  <c r="AA76" i="7"/>
  <c r="Z76" i="7"/>
  <c r="Y76" i="7"/>
  <c r="N76" i="7"/>
  <c r="I76" i="7"/>
  <c r="P76" i="7" s="1"/>
  <c r="H76" i="7"/>
  <c r="J76" i="7" s="1"/>
  <c r="G76" i="7"/>
  <c r="C76" i="7"/>
  <c r="B76" i="7"/>
  <c r="F29" i="7"/>
  <c r="F29" i="5"/>
  <c r="O252" i="7" l="1"/>
  <c r="J252" i="7"/>
  <c r="K443" i="7"/>
  <c r="P443" i="7"/>
  <c r="K236" i="7"/>
  <c r="K389" i="7"/>
  <c r="P206" i="7"/>
  <c r="K206" i="7"/>
  <c r="V92" i="7"/>
  <c r="V93" i="7"/>
  <c r="V94" i="7"/>
  <c r="V95" i="7"/>
  <c r="J96" i="7"/>
  <c r="V157" i="7"/>
  <c r="V158" i="7"/>
  <c r="V159" i="7"/>
  <c r="V160" i="7"/>
  <c r="V161" i="7"/>
  <c r="V162" i="7"/>
  <c r="V163" i="7"/>
  <c r="V164" i="7"/>
  <c r="V165" i="7"/>
  <c r="V166" i="7"/>
  <c r="V167" i="7"/>
  <c r="V168" i="7"/>
  <c r="V169" i="7"/>
  <c r="V170" i="7"/>
  <c r="V171" i="7"/>
  <c r="V172" i="7"/>
  <c r="V173" i="7"/>
  <c r="K280" i="7"/>
  <c r="O315" i="7"/>
  <c r="J315" i="7"/>
  <c r="V364" i="7"/>
  <c r="V489" i="7"/>
  <c r="V491"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37" i="7"/>
  <c r="V238" i="7"/>
  <c r="V239" i="7"/>
  <c r="V240" i="7"/>
  <c r="V241" i="7"/>
  <c r="V242" i="7"/>
  <c r="V243" i="7"/>
  <c r="V244" i="7"/>
  <c r="V245" i="7"/>
  <c r="V246" i="7"/>
  <c r="V247" i="7"/>
  <c r="V248" i="7"/>
  <c r="V249" i="7"/>
  <c r="V250" i="7"/>
  <c r="V251" i="7"/>
  <c r="V295" i="7"/>
  <c r="V296" i="7"/>
  <c r="V297" i="7"/>
  <c r="V298" i="7"/>
  <c r="V299" i="7"/>
  <c r="V300" i="7"/>
  <c r="V301" i="7"/>
  <c r="V302" i="7"/>
  <c r="V312" i="7"/>
  <c r="V313" i="7"/>
  <c r="V314" i="7"/>
  <c r="V361" i="7"/>
  <c r="V362" i="7"/>
  <c r="V363" i="7"/>
  <c r="V365" i="7"/>
  <c r="V402" i="7"/>
  <c r="V403" i="7"/>
  <c r="V404" i="7"/>
  <c r="V405" i="7"/>
  <c r="V406" i="7"/>
  <c r="V407" i="7"/>
  <c r="V408" i="7"/>
  <c r="V409" i="7"/>
  <c r="V410" i="7"/>
  <c r="V411" i="7"/>
  <c r="V457" i="7"/>
  <c r="V459" i="7"/>
  <c r="V462" i="7"/>
  <c r="V463" i="7"/>
  <c r="V464" i="7"/>
  <c r="K465" i="7"/>
  <c r="V465" i="7"/>
  <c r="V429" i="7"/>
  <c r="V479" i="7"/>
  <c r="V96" i="7"/>
  <c r="J108" i="7"/>
  <c r="V144" i="7"/>
  <c r="J152" i="7"/>
  <c r="V156" i="7"/>
  <c r="V223" i="7"/>
  <c r="V260" i="7"/>
  <c r="V261" i="7"/>
  <c r="V262" i="7"/>
  <c r="V263" i="7"/>
  <c r="V264" i="7"/>
  <c r="V265" i="7"/>
  <c r="V266" i="7"/>
  <c r="P302" i="7"/>
  <c r="J303" i="7"/>
  <c r="P312" i="7"/>
  <c r="K312" i="7"/>
  <c r="V412" i="7"/>
  <c r="V413" i="7"/>
  <c r="V414" i="7"/>
  <c r="V415" i="7"/>
  <c r="V416" i="7"/>
  <c r="V417" i="7"/>
  <c r="V418" i="7"/>
  <c r="V419" i="7"/>
  <c r="V420" i="7"/>
  <c r="V421" i="7"/>
  <c r="V422" i="7"/>
  <c r="V423" i="7"/>
  <c r="V424" i="7"/>
  <c r="V425" i="7"/>
  <c r="V426" i="7"/>
  <c r="V461" i="7"/>
  <c r="O487" i="7"/>
  <c r="J487" i="7"/>
  <c r="V115" i="7"/>
  <c r="V91" i="7"/>
  <c r="V155" i="7"/>
  <c r="K156" i="7"/>
  <c r="P88" i="7"/>
  <c r="V89" i="7"/>
  <c r="K90" i="7"/>
  <c r="M90" i="7" s="1"/>
  <c r="V108" i="7"/>
  <c r="V109" i="7"/>
  <c r="V110" i="7"/>
  <c r="V111" i="7"/>
  <c r="V112" i="7"/>
  <c r="V113" i="7"/>
  <c r="V114" i="7"/>
  <c r="V152" i="7"/>
  <c r="V206" i="7"/>
  <c r="V207" i="7"/>
  <c r="V236" i="7"/>
  <c r="V267" i="7"/>
  <c r="V268" i="7"/>
  <c r="V269" i="7"/>
  <c r="V270" i="7"/>
  <c r="V271" i="7"/>
  <c r="V272" i="7"/>
  <c r="V273" i="7"/>
  <c r="V274" i="7"/>
  <c r="V275" i="7"/>
  <c r="V276" i="7"/>
  <c r="V277" i="7"/>
  <c r="V278" i="7"/>
  <c r="V279" i="7"/>
  <c r="J325" i="7"/>
  <c r="O325" i="7"/>
  <c r="V339" i="7"/>
  <c r="V387" i="7"/>
  <c r="V388" i="7"/>
  <c r="K391" i="7"/>
  <c r="P391" i="7"/>
  <c r="K397" i="7"/>
  <c r="P397" i="7"/>
  <c r="V427" i="7"/>
  <c r="P437" i="7"/>
  <c r="K437" i="7"/>
  <c r="V480" i="7"/>
  <c r="P486" i="7"/>
  <c r="K486" i="7"/>
  <c r="V208" i="7"/>
  <c r="V252" i="7"/>
  <c r="V280" i="7"/>
  <c r="V315" i="7"/>
  <c r="K316" i="7"/>
  <c r="P332" i="7"/>
  <c r="K332" i="7"/>
  <c r="V389" i="7"/>
  <c r="O411" i="7"/>
  <c r="J411" i="7"/>
  <c r="V438" i="7"/>
  <c r="V439" i="7"/>
  <c r="P446" i="7"/>
  <c r="K446" i="7"/>
  <c r="V481" i="7"/>
  <c r="V90" i="7"/>
  <c r="V216" i="7"/>
  <c r="V217" i="7"/>
  <c r="V218" i="7"/>
  <c r="V219" i="7"/>
  <c r="V220" i="7"/>
  <c r="V221" i="7"/>
  <c r="V222" i="7"/>
  <c r="K260" i="7"/>
  <c r="V294" i="7"/>
  <c r="V316" i="7"/>
  <c r="V401" i="7"/>
  <c r="K409" i="7"/>
  <c r="P505" i="7"/>
  <c r="K505" i="7"/>
  <c r="O481" i="7"/>
  <c r="V303" i="7"/>
  <c r="V304" i="7"/>
  <c r="V305" i="7"/>
  <c r="V306" i="7"/>
  <c r="V307" i="7"/>
  <c r="V308" i="7"/>
  <c r="V309" i="7"/>
  <c r="V310" i="7"/>
  <c r="V311" i="7"/>
  <c r="V326" i="7"/>
  <c r="V327" i="7"/>
  <c r="V328" i="7"/>
  <c r="V329" i="7"/>
  <c r="V330" i="7"/>
  <c r="K455" i="7"/>
  <c r="K478" i="7"/>
  <c r="V508" i="7"/>
  <c r="V509" i="7"/>
  <c r="V514" i="7"/>
  <c r="V515" i="7"/>
  <c r="K417" i="7"/>
  <c r="J439" i="7"/>
  <c r="R98" i="7"/>
  <c r="K118" i="7"/>
  <c r="K134" i="7"/>
  <c r="O172" i="7"/>
  <c r="O180" i="7"/>
  <c r="K182" i="7"/>
  <c r="O196" i="7"/>
  <c r="O220" i="7"/>
  <c r="O244" i="7"/>
  <c r="O264" i="7"/>
  <c r="K310" i="7"/>
  <c r="K326" i="7"/>
  <c r="O341" i="7"/>
  <c r="K342" i="7"/>
  <c r="O351" i="7"/>
  <c r="O367" i="7"/>
  <c r="O502" i="7"/>
  <c r="O505" i="7"/>
  <c r="L76" i="7"/>
  <c r="O79" i="7"/>
  <c r="K84" i="7"/>
  <c r="O140" i="7"/>
  <c r="P152" i="7"/>
  <c r="K168" i="7"/>
  <c r="K92" i="7"/>
  <c r="J112" i="7"/>
  <c r="J120" i="7"/>
  <c r="O156" i="7"/>
  <c r="K170" i="7"/>
  <c r="P196" i="7"/>
  <c r="K212" i="7"/>
  <c r="K218" i="7"/>
  <c r="K242" i="7"/>
  <c r="P244" i="7"/>
  <c r="K274" i="7"/>
  <c r="O280" i="7"/>
  <c r="J284" i="7"/>
  <c r="K330" i="7"/>
  <c r="J359" i="7"/>
  <c r="K403" i="7"/>
  <c r="K421" i="7"/>
  <c r="K463" i="7"/>
  <c r="K474" i="7"/>
  <c r="J489" i="7"/>
  <c r="O494" i="7"/>
  <c r="K495" i="7"/>
  <c r="O501" i="7"/>
  <c r="O510" i="7"/>
  <c r="J136" i="7"/>
  <c r="K94" i="7"/>
  <c r="K106" i="7"/>
  <c r="K122" i="7"/>
  <c r="O148" i="7"/>
  <c r="K166" i="7"/>
  <c r="P176" i="7"/>
  <c r="K180" i="7"/>
  <c r="K214" i="7"/>
  <c r="J224" i="7"/>
  <c r="K250" i="7"/>
  <c r="O342" i="7"/>
  <c r="P452" i="7"/>
  <c r="J496" i="7"/>
  <c r="P501" i="7"/>
  <c r="O311" i="7"/>
  <c r="J387" i="7"/>
  <c r="J399" i="7"/>
  <c r="K425" i="7"/>
  <c r="K459" i="7"/>
  <c r="K467" i="7"/>
  <c r="P246" i="7"/>
  <c r="O256" i="7"/>
  <c r="P266" i="7"/>
  <c r="P276" i="7"/>
  <c r="O317" i="7"/>
  <c r="J317" i="7"/>
  <c r="O327" i="7"/>
  <c r="J327" i="7"/>
  <c r="O346" i="7"/>
  <c r="O378" i="7"/>
  <c r="P405" i="7"/>
  <c r="O407" i="7"/>
  <c r="J407" i="7"/>
  <c r="P124" i="7"/>
  <c r="P202" i="7"/>
  <c r="P208" i="7"/>
  <c r="K78" i="7"/>
  <c r="M78" i="7" s="1"/>
  <c r="O104" i="7"/>
  <c r="K108" i="7"/>
  <c r="O132" i="7"/>
  <c r="P154" i="7"/>
  <c r="P164" i="7"/>
  <c r="P174" i="7"/>
  <c r="O188" i="7"/>
  <c r="K198" i="7"/>
  <c r="P222" i="7"/>
  <c r="P228" i="7"/>
  <c r="P230" i="7"/>
  <c r="P232" i="7"/>
  <c r="P234" i="7"/>
  <c r="O240" i="7"/>
  <c r="P258" i="7"/>
  <c r="O292" i="7"/>
  <c r="P314" i="7"/>
  <c r="O337" i="7"/>
  <c r="K338" i="7"/>
  <c r="O355" i="7"/>
  <c r="O370" i="7"/>
  <c r="P378" i="7"/>
  <c r="K378" i="7"/>
  <c r="O381" i="7"/>
  <c r="K382" i="7"/>
  <c r="P393" i="7"/>
  <c r="P395" i="7"/>
  <c r="M122" i="7"/>
  <c r="L80" i="7"/>
  <c r="K82" i="7"/>
  <c r="K96" i="7"/>
  <c r="P136" i="7"/>
  <c r="K148" i="7"/>
  <c r="P150" i="7"/>
  <c r="K158" i="7"/>
  <c r="Q77" i="7"/>
  <c r="M80" i="7"/>
  <c r="Q81" i="7"/>
  <c r="J84" i="7"/>
  <c r="R86" i="7"/>
  <c r="J88" i="7"/>
  <c r="J92" i="7"/>
  <c r="P100" i="7"/>
  <c r="K104" i="7"/>
  <c r="O116" i="7"/>
  <c r="P160" i="7"/>
  <c r="K172" i="7"/>
  <c r="J184" i="7"/>
  <c r="P184" i="7"/>
  <c r="J200" i="7"/>
  <c r="O204" i="7"/>
  <c r="K220" i="7"/>
  <c r="K240" i="7"/>
  <c r="J248" i="7"/>
  <c r="P268" i="7"/>
  <c r="P284" i="7"/>
  <c r="P290" i="7"/>
  <c r="P292" i="7"/>
  <c r="K292" i="7"/>
  <c r="O301" i="7"/>
  <c r="J301" i="7"/>
  <c r="O313" i="7"/>
  <c r="P318" i="7"/>
  <c r="J319" i="7"/>
  <c r="O335" i="7"/>
  <c r="O373" i="7"/>
  <c r="J373" i="7"/>
  <c r="J377" i="7"/>
  <c r="O377" i="7"/>
  <c r="O379" i="7"/>
  <c r="R114" i="7"/>
  <c r="J160" i="7"/>
  <c r="K200" i="7"/>
  <c r="P224" i="7"/>
  <c r="J236" i="7"/>
  <c r="K248" i="7"/>
  <c r="P252" i="7"/>
  <c r="J268" i="7"/>
  <c r="O272" i="7"/>
  <c r="O288" i="7"/>
  <c r="J288" i="7"/>
  <c r="P288" i="7"/>
  <c r="O295" i="7"/>
  <c r="J295" i="7"/>
  <c r="O329" i="7"/>
  <c r="O345" i="7"/>
  <c r="J345" i="7"/>
  <c r="J362" i="7"/>
  <c r="O362" i="7"/>
  <c r="O371" i="7"/>
  <c r="P385" i="7"/>
  <c r="P411" i="7"/>
  <c r="K411" i="7"/>
  <c r="P439" i="7"/>
  <c r="O488" i="7"/>
  <c r="P431" i="7"/>
  <c r="P433" i="7"/>
  <c r="P435" i="7"/>
  <c r="O475" i="7"/>
  <c r="O479" i="7"/>
  <c r="O482" i="7"/>
  <c r="P493" i="7"/>
  <c r="P497" i="7"/>
  <c r="J498" i="7"/>
  <c r="P509" i="7"/>
  <c r="P354" i="7"/>
  <c r="P370" i="7"/>
  <c r="P407" i="7"/>
  <c r="J419" i="7"/>
  <c r="P419" i="7"/>
  <c r="P423" i="7"/>
  <c r="J431" i="7"/>
  <c r="J448" i="7"/>
  <c r="O492" i="7"/>
  <c r="O361" i="7"/>
  <c r="K362" i="7"/>
  <c r="P399" i="7"/>
  <c r="O457" i="7"/>
  <c r="O480" i="7"/>
  <c r="M118" i="7"/>
  <c r="O168" i="7"/>
  <c r="P178" i="7"/>
  <c r="K178" i="7"/>
  <c r="P197" i="7"/>
  <c r="O216" i="7"/>
  <c r="O228" i="7"/>
  <c r="O232" i="7"/>
  <c r="P281" i="7"/>
  <c r="P130" i="7"/>
  <c r="K130" i="7"/>
  <c r="K86" i="7"/>
  <c r="M86" i="7" s="1"/>
  <c r="P102" i="7"/>
  <c r="R102" i="7" s="1"/>
  <c r="U102" i="7" s="1"/>
  <c r="K102" i="7"/>
  <c r="M102" i="7" s="1"/>
  <c r="P120" i="7"/>
  <c r="P126" i="7"/>
  <c r="K126" i="7"/>
  <c r="P144" i="7"/>
  <c r="P205" i="7"/>
  <c r="P226" i="7"/>
  <c r="K226" i="7"/>
  <c r="P245" i="7"/>
  <c r="P254" i="7"/>
  <c r="K254" i="7"/>
  <c r="P286" i="7"/>
  <c r="K286" i="7"/>
  <c r="R78" i="7"/>
  <c r="U78" i="7" s="1"/>
  <c r="K132" i="7"/>
  <c r="K138" i="7"/>
  <c r="K142" i="7"/>
  <c r="P181" i="7"/>
  <c r="K76" i="7"/>
  <c r="M76" i="7" s="1"/>
  <c r="L78" i="7"/>
  <c r="P80" i="7"/>
  <c r="J81" i="7"/>
  <c r="L81" i="7" s="1"/>
  <c r="K98" i="7"/>
  <c r="M98" i="7" s="1"/>
  <c r="R107" i="7"/>
  <c r="K110" i="7"/>
  <c r="K116" i="7"/>
  <c r="K128" i="7"/>
  <c r="O128" i="7"/>
  <c r="K140" i="7"/>
  <c r="P162" i="7"/>
  <c r="K162" i="7"/>
  <c r="K186" i="7"/>
  <c r="P189" i="7"/>
  <c r="K190" i="7"/>
  <c r="J192" i="7"/>
  <c r="P192" i="7"/>
  <c r="K204" i="7"/>
  <c r="P210" i="7"/>
  <c r="K210" i="7"/>
  <c r="K256" i="7"/>
  <c r="K264" i="7"/>
  <c r="P270" i="7"/>
  <c r="K270" i="7"/>
  <c r="L82" i="7"/>
  <c r="K114" i="7"/>
  <c r="M114" i="7" s="1"/>
  <c r="J77" i="7"/>
  <c r="L77" i="7" s="1"/>
  <c r="R83" i="7"/>
  <c r="R91" i="7"/>
  <c r="R94" i="7"/>
  <c r="J100" i="7"/>
  <c r="M106" i="7"/>
  <c r="K112" i="7"/>
  <c r="O124" i="7"/>
  <c r="P146" i="7"/>
  <c r="K146" i="7"/>
  <c r="O164" i="7"/>
  <c r="P173" i="7"/>
  <c r="J176" i="7"/>
  <c r="K188" i="7"/>
  <c r="P194" i="7"/>
  <c r="K194" i="7"/>
  <c r="O212" i="7"/>
  <c r="P213" i="7"/>
  <c r="P238" i="7"/>
  <c r="K238" i="7"/>
  <c r="P262" i="7"/>
  <c r="K262" i="7"/>
  <c r="K272" i="7"/>
  <c r="O276" i="7"/>
  <c r="J276" i="7"/>
  <c r="P282" i="7"/>
  <c r="K282" i="7"/>
  <c r="P253" i="7"/>
  <c r="P269" i="7"/>
  <c r="J298" i="7"/>
  <c r="O298" i="7"/>
  <c r="O309" i="7"/>
  <c r="P320" i="7"/>
  <c r="K320" i="7"/>
  <c r="P322" i="7"/>
  <c r="K322" i="7"/>
  <c r="P324" i="7"/>
  <c r="K324" i="7"/>
  <c r="K328" i="7"/>
  <c r="J343" i="7"/>
  <c r="J349" i="7"/>
  <c r="O363" i="7"/>
  <c r="J363" i="7"/>
  <c r="O383" i="7"/>
  <c r="J383" i="7"/>
  <c r="P296" i="7"/>
  <c r="K296" i="7"/>
  <c r="P298" i="7"/>
  <c r="J299" i="7"/>
  <c r="P304" i="7"/>
  <c r="K304" i="7"/>
  <c r="P306" i="7"/>
  <c r="K306" i="7"/>
  <c r="P308" i="7"/>
  <c r="K308" i="7"/>
  <c r="O321" i="7"/>
  <c r="J321" i="7"/>
  <c r="O323" i="7"/>
  <c r="J323" i="7"/>
  <c r="J331" i="7"/>
  <c r="J333" i="7"/>
  <c r="O347" i="7"/>
  <c r="J347" i="7"/>
  <c r="J350" i="7"/>
  <c r="O350" i="7"/>
  <c r="O353" i="7"/>
  <c r="O354" i="7"/>
  <c r="J357" i="7"/>
  <c r="J366" i="7"/>
  <c r="O366" i="7"/>
  <c r="O369" i="7"/>
  <c r="O375" i="7"/>
  <c r="J375" i="7"/>
  <c r="J382" i="7"/>
  <c r="O382" i="7"/>
  <c r="O403" i="7"/>
  <c r="J403" i="7"/>
  <c r="P261" i="7"/>
  <c r="K278" i="7"/>
  <c r="O297" i="7"/>
  <c r="J297" i="7"/>
  <c r="K300" i="7"/>
  <c r="O305" i="7"/>
  <c r="J305" i="7"/>
  <c r="O307" i="7"/>
  <c r="J307" i="7"/>
  <c r="J334" i="7"/>
  <c r="O334" i="7"/>
  <c r="P350" i="7"/>
  <c r="J358" i="7"/>
  <c r="O358" i="7"/>
  <c r="P366" i="7"/>
  <c r="O372" i="7"/>
  <c r="J384" i="7"/>
  <c r="O384" i="7"/>
  <c r="J395" i="7"/>
  <c r="O395" i="7"/>
  <c r="P334" i="7"/>
  <c r="K346" i="7"/>
  <c r="P358" i="7"/>
  <c r="J374" i="7"/>
  <c r="O374" i="7"/>
  <c r="J380" i="7"/>
  <c r="O380" i="7"/>
  <c r="O391" i="7"/>
  <c r="J391" i="7"/>
  <c r="P396" i="7"/>
  <c r="J423" i="7"/>
  <c r="O427" i="7"/>
  <c r="P428" i="7"/>
  <c r="J435" i="7"/>
  <c r="O443" i="7"/>
  <c r="P404" i="7"/>
  <c r="P436" i="7"/>
  <c r="P448" i="7"/>
  <c r="K448" i="7"/>
  <c r="O452" i="7"/>
  <c r="J452" i="7"/>
  <c r="O473" i="7"/>
  <c r="J473" i="7"/>
  <c r="O477" i="7"/>
  <c r="Q477" i="7" s="1"/>
  <c r="J477" i="7"/>
  <c r="P412" i="7"/>
  <c r="P450" i="7"/>
  <c r="K450" i="7"/>
  <c r="J470" i="7"/>
  <c r="O470" i="7"/>
  <c r="P374" i="7"/>
  <c r="P388" i="7"/>
  <c r="K413" i="7"/>
  <c r="M413" i="7" s="1"/>
  <c r="J415" i="7"/>
  <c r="P415" i="7"/>
  <c r="P420" i="7"/>
  <c r="P441" i="7"/>
  <c r="R441" i="7" s="1"/>
  <c r="K441" i="7"/>
  <c r="P392" i="7"/>
  <c r="P400" i="7"/>
  <c r="P408" i="7"/>
  <c r="P416" i="7"/>
  <c r="P424" i="7"/>
  <c r="P432" i="7"/>
  <c r="P449" i="7"/>
  <c r="K470" i="7"/>
  <c r="P482" i="7"/>
  <c r="J483" i="7"/>
  <c r="O484" i="7"/>
  <c r="J485" i="7"/>
  <c r="J506" i="7"/>
  <c r="O507" i="7"/>
  <c r="J508" i="7"/>
  <c r="J512" i="7"/>
  <c r="J454" i="7"/>
  <c r="J456" i="7"/>
  <c r="J458" i="7"/>
  <c r="J460" i="7"/>
  <c r="J462" i="7"/>
  <c r="J464" i="7"/>
  <c r="J466" i="7"/>
  <c r="J468" i="7"/>
  <c r="J471" i="7"/>
  <c r="O474" i="7"/>
  <c r="O478" i="7"/>
  <c r="Q478" i="7" s="1"/>
  <c r="O486" i="7"/>
  <c r="J500" i="7"/>
  <c r="O509" i="7"/>
  <c r="Q509" i="7" s="1"/>
  <c r="K513" i="7"/>
  <c r="J514" i="7"/>
  <c r="K515" i="7"/>
  <c r="K490" i="7"/>
  <c r="P77" i="7"/>
  <c r="R77" i="7" s="1"/>
  <c r="K77" i="7"/>
  <c r="M77" i="7" s="1"/>
  <c r="O82" i="7"/>
  <c r="Q82" i="7" s="1"/>
  <c r="S82" i="7" s="1"/>
  <c r="W82" i="7" s="1"/>
  <c r="T82" i="7" s="1"/>
  <c r="V76" i="7"/>
  <c r="M82" i="7"/>
  <c r="R82" i="7"/>
  <c r="L84" i="7"/>
  <c r="R87" i="7"/>
  <c r="R88" i="7"/>
  <c r="L91" i="7"/>
  <c r="Q92" i="7"/>
  <c r="M94" i="7"/>
  <c r="K95" i="7"/>
  <c r="M95" i="7" s="1"/>
  <c r="M96" i="7"/>
  <c r="O97" i="7"/>
  <c r="Q97" i="7" s="1"/>
  <c r="J97" i="7"/>
  <c r="L97" i="7" s="1"/>
  <c r="O98" i="7"/>
  <c r="Q98" i="7" s="1"/>
  <c r="J98" i="7"/>
  <c r="L98" i="7" s="1"/>
  <c r="L100" i="7"/>
  <c r="R103" i="7"/>
  <c r="R104" i="7"/>
  <c r="L107" i="7"/>
  <c r="Q108" i="7"/>
  <c r="M110" i="7"/>
  <c r="R110" i="7"/>
  <c r="K111" i="7"/>
  <c r="M111" i="7" s="1"/>
  <c r="M112" i="7"/>
  <c r="O113" i="7"/>
  <c r="Q113" i="7" s="1"/>
  <c r="J113" i="7"/>
  <c r="L113" i="7" s="1"/>
  <c r="O114" i="7"/>
  <c r="Q114" i="7" s="1"/>
  <c r="J114" i="7"/>
  <c r="L114" i="7" s="1"/>
  <c r="L116" i="7"/>
  <c r="L119" i="7"/>
  <c r="M120" i="7"/>
  <c r="R122" i="7"/>
  <c r="U122" i="7" s="1"/>
  <c r="R123" i="7"/>
  <c r="R124" i="7"/>
  <c r="Q126" i="7"/>
  <c r="M128" i="7"/>
  <c r="Q130" i="7"/>
  <c r="M132" i="7"/>
  <c r="L135" i="7"/>
  <c r="L136" i="7"/>
  <c r="M138" i="7"/>
  <c r="R144" i="7"/>
  <c r="Q146" i="7"/>
  <c r="M148" i="7"/>
  <c r="L151" i="7"/>
  <c r="L152" i="7"/>
  <c r="M154" i="7"/>
  <c r="R160" i="7"/>
  <c r="Q162" i="7"/>
  <c r="M164" i="7"/>
  <c r="L167" i="7"/>
  <c r="L168" i="7"/>
  <c r="M170" i="7"/>
  <c r="R173" i="7"/>
  <c r="M182" i="7"/>
  <c r="R182" i="7"/>
  <c r="L191" i="7"/>
  <c r="M194" i="7"/>
  <c r="M200" i="7"/>
  <c r="R205" i="7"/>
  <c r="M216" i="7"/>
  <c r="L223" i="7"/>
  <c r="M228" i="7"/>
  <c r="R237" i="7"/>
  <c r="R238" i="7"/>
  <c r="U238" i="7" s="1"/>
  <c r="O76" i="7"/>
  <c r="Q76" i="7" s="1"/>
  <c r="P79" i="7"/>
  <c r="R79" i="7" s="1"/>
  <c r="K79" i="7"/>
  <c r="M79" i="7" s="1"/>
  <c r="Q79" i="7"/>
  <c r="O80" i="7"/>
  <c r="Q80" i="7" s="1"/>
  <c r="S80" i="7" s="1"/>
  <c r="W80" i="7" s="1"/>
  <c r="T80" i="7" s="1"/>
  <c r="K83" i="7"/>
  <c r="M83" i="7" s="1"/>
  <c r="M84" i="7"/>
  <c r="O85" i="7"/>
  <c r="Q85" i="7" s="1"/>
  <c r="J85" i="7"/>
  <c r="L85" i="7" s="1"/>
  <c r="O86" i="7"/>
  <c r="Q86" i="7" s="1"/>
  <c r="J86" i="7"/>
  <c r="L86" i="7" s="1"/>
  <c r="L88" i="7"/>
  <c r="R92" i="7"/>
  <c r="L95" i="7"/>
  <c r="Q96" i="7"/>
  <c r="K99" i="7"/>
  <c r="M99" i="7" s="1"/>
  <c r="M100" i="7"/>
  <c r="O101" i="7"/>
  <c r="Q101" i="7" s="1"/>
  <c r="J101" i="7"/>
  <c r="L101" i="7" s="1"/>
  <c r="O102" i="7"/>
  <c r="Q102" i="7" s="1"/>
  <c r="J102" i="7"/>
  <c r="L102" i="7" s="1"/>
  <c r="L104" i="7"/>
  <c r="R108" i="7"/>
  <c r="L111" i="7"/>
  <c r="Q112" i="7"/>
  <c r="S112" i="7" s="1"/>
  <c r="W112" i="7" s="1"/>
  <c r="T112" i="7" s="1"/>
  <c r="X112" i="7" s="1"/>
  <c r="K115" i="7"/>
  <c r="M115" i="7" s="1"/>
  <c r="M116" i="7"/>
  <c r="R118" i="7"/>
  <c r="U118" i="7" s="1"/>
  <c r="R119" i="7"/>
  <c r="U119" i="7" s="1"/>
  <c r="R120" i="7"/>
  <c r="U120" i="7" s="1"/>
  <c r="Q122" i="7"/>
  <c r="R128" i="7"/>
  <c r="U128" i="7" s="1"/>
  <c r="R132" i="7"/>
  <c r="U132" i="7" s="1"/>
  <c r="Q134" i="7"/>
  <c r="M136" i="7"/>
  <c r="L139" i="7"/>
  <c r="L140" i="7"/>
  <c r="M142" i="7"/>
  <c r="R148" i="7"/>
  <c r="U148" i="7" s="1"/>
  <c r="Q150" i="7"/>
  <c r="M152" i="7"/>
  <c r="L155" i="7"/>
  <c r="L156" i="7"/>
  <c r="M158" i="7"/>
  <c r="Q166" i="7"/>
  <c r="M168" i="7"/>
  <c r="L171" i="7"/>
  <c r="M174" i="7"/>
  <c r="R174" i="7"/>
  <c r="U174" i="7" s="1"/>
  <c r="L183" i="7"/>
  <c r="M186" i="7"/>
  <c r="M192" i="7"/>
  <c r="R197" i="7"/>
  <c r="U197" i="7" s="1"/>
  <c r="M206" i="7"/>
  <c r="R206" i="7"/>
  <c r="R213" i="7"/>
  <c r="M224" i="7"/>
  <c r="L515" i="7"/>
  <c r="L513" i="7"/>
  <c r="Q512" i="7"/>
  <c r="L509" i="7"/>
  <c r="Q504" i="7"/>
  <c r="L501" i="7"/>
  <c r="M504" i="7"/>
  <c r="L503" i="7"/>
  <c r="Q508" i="7"/>
  <c r="L505" i="7"/>
  <c r="Q505" i="7"/>
  <c r="S505" i="7" s="1"/>
  <c r="W505" i="7" s="1"/>
  <c r="T505" i="7" s="1"/>
  <c r="L499" i="7"/>
  <c r="Q494" i="7"/>
  <c r="M500" i="7"/>
  <c r="Q498" i="7"/>
  <c r="Q496" i="7"/>
  <c r="Q489" i="7"/>
  <c r="Q485" i="7"/>
  <c r="L490" i="7"/>
  <c r="Q481" i="7"/>
  <c r="L478" i="7"/>
  <c r="Q492" i="7"/>
  <c r="L486" i="7"/>
  <c r="Q486" i="7"/>
  <c r="S486" i="7" s="1"/>
  <c r="W486" i="7" s="1"/>
  <c r="T486" i="7" s="1"/>
  <c r="L482" i="7"/>
  <c r="Q474" i="7"/>
  <c r="L474" i="7"/>
  <c r="L470" i="7"/>
  <c r="Q491" i="7"/>
  <c r="Q482" i="7"/>
  <c r="M477" i="7"/>
  <c r="L476" i="7"/>
  <c r="Q466" i="7"/>
  <c r="Q468" i="7"/>
  <c r="Q460" i="7"/>
  <c r="Q462" i="7"/>
  <c r="Q458" i="7"/>
  <c r="Q464" i="7"/>
  <c r="L455" i="7"/>
  <c r="Q454" i="7"/>
  <c r="L442" i="7"/>
  <c r="M452" i="7"/>
  <c r="L447" i="7"/>
  <c r="R446" i="7"/>
  <c r="L438" i="7"/>
  <c r="M421" i="7"/>
  <c r="M419" i="7"/>
  <c r="M411" i="7"/>
  <c r="M403" i="7"/>
  <c r="R437" i="7"/>
  <c r="L386" i="7"/>
  <c r="R385" i="7"/>
  <c r="M423" i="7"/>
  <c r="M415" i="7"/>
  <c r="M407" i="7"/>
  <c r="M399" i="7"/>
  <c r="M391" i="7"/>
  <c r="Q378" i="7"/>
  <c r="S378" i="7" s="1"/>
  <c r="W378" i="7" s="1"/>
  <c r="T378" i="7" s="1"/>
  <c r="Q331" i="7"/>
  <c r="L382" i="7"/>
  <c r="Q377" i="7"/>
  <c r="L374" i="7"/>
  <c r="L370" i="7"/>
  <c r="L366" i="7"/>
  <c r="L362" i="7"/>
  <c r="L358" i="7"/>
  <c r="L354" i="7"/>
  <c r="L350" i="7"/>
  <c r="L346" i="7"/>
  <c r="L342" i="7"/>
  <c r="L338" i="7"/>
  <c r="L334" i="7"/>
  <c r="M387" i="7"/>
  <c r="Q382" i="7"/>
  <c r="Q374" i="7"/>
  <c r="S374" i="7" s="1"/>
  <c r="W374" i="7" s="1"/>
  <c r="T374" i="7" s="1"/>
  <c r="M369" i="7"/>
  <c r="L368" i="7"/>
  <c r="M365" i="7"/>
  <c r="L364" i="7"/>
  <c r="M361" i="7"/>
  <c r="L360" i="7"/>
  <c r="M357" i="7"/>
  <c r="L356" i="7"/>
  <c r="M353" i="7"/>
  <c r="L352" i="7"/>
  <c r="M349" i="7"/>
  <c r="M395" i="7"/>
  <c r="Q381" i="7"/>
  <c r="L378" i="7"/>
  <c r="Q373" i="7"/>
  <c r="L348" i="7"/>
  <c r="M345" i="7"/>
  <c r="Q333" i="7"/>
  <c r="Q329" i="7"/>
  <c r="Q327" i="7"/>
  <c r="Q319" i="7"/>
  <c r="Q311" i="7"/>
  <c r="Q303" i="7"/>
  <c r="L344" i="7"/>
  <c r="M341" i="7"/>
  <c r="Q321" i="7"/>
  <c r="Q313" i="7"/>
  <c r="Q305" i="7"/>
  <c r="L295" i="7"/>
  <c r="L291" i="7"/>
  <c r="L340" i="7"/>
  <c r="M337" i="7"/>
  <c r="Q323" i="7"/>
  <c r="Q315" i="7"/>
  <c r="Q307" i="7"/>
  <c r="Q299" i="7"/>
  <c r="R294" i="7"/>
  <c r="R290" i="7"/>
  <c r="R286" i="7"/>
  <c r="L336" i="7"/>
  <c r="Q325" i="7"/>
  <c r="Q317" i="7"/>
  <c r="Q309" i="7"/>
  <c r="Q301" i="7"/>
  <c r="M272" i="7"/>
  <c r="R270" i="7"/>
  <c r="M270" i="7"/>
  <c r="M262" i="7"/>
  <c r="M254" i="7"/>
  <c r="M246" i="7"/>
  <c r="L283" i="7"/>
  <c r="M276" i="7"/>
  <c r="R274" i="7"/>
  <c r="M268" i="7"/>
  <c r="M260" i="7"/>
  <c r="M252" i="7"/>
  <c r="M244" i="7"/>
  <c r="L287" i="7"/>
  <c r="R278" i="7"/>
  <c r="L271" i="7"/>
  <c r="L267" i="7"/>
  <c r="R266" i="7"/>
  <c r="L259" i="7"/>
  <c r="R258" i="7"/>
  <c r="L251" i="7"/>
  <c r="R250" i="7"/>
  <c r="L243" i="7"/>
  <c r="R242" i="7"/>
  <c r="L235" i="7"/>
  <c r="R234" i="7"/>
  <c r="L227" i="7"/>
  <c r="R226" i="7"/>
  <c r="R282" i="7"/>
  <c r="R222" i="7"/>
  <c r="R168" i="7"/>
  <c r="R164" i="7"/>
  <c r="U164" i="7" s="1"/>
  <c r="R146" i="7"/>
  <c r="R134" i="7"/>
  <c r="L239" i="7"/>
  <c r="L219" i="7"/>
  <c r="R142" i="7"/>
  <c r="U142" i="7" s="1"/>
  <c r="M238" i="7"/>
  <c r="M196" i="7"/>
  <c r="M188" i="7"/>
  <c r="M180" i="7"/>
  <c r="M172" i="7"/>
  <c r="U172" i="7" s="1"/>
  <c r="R170" i="7"/>
  <c r="U170" i="7" s="1"/>
  <c r="R166" i="7"/>
  <c r="U166" i="7" s="1"/>
  <c r="R162" i="7"/>
  <c r="R158" i="7"/>
  <c r="R154" i="7"/>
  <c r="U154" i="7" s="1"/>
  <c r="R150" i="7"/>
  <c r="U150" i="7" s="1"/>
  <c r="R138" i="7"/>
  <c r="M236" i="7"/>
  <c r="R230" i="7"/>
  <c r="M230" i="7"/>
  <c r="M220" i="7"/>
  <c r="R218" i="7"/>
  <c r="L211" i="7"/>
  <c r="R210" i="7"/>
  <c r="U210" i="7" s="1"/>
  <c r="M210" i="7"/>
  <c r="L203" i="7"/>
  <c r="R202" i="7"/>
  <c r="L195" i="7"/>
  <c r="R194" i="7"/>
  <c r="L187" i="7"/>
  <c r="R186" i="7"/>
  <c r="U186" i="7" s="1"/>
  <c r="L179" i="7"/>
  <c r="R178" i="7"/>
  <c r="R76" i="7"/>
  <c r="U76" i="7" s="1"/>
  <c r="L79" i="7"/>
  <c r="R80" i="7"/>
  <c r="U80" i="7" s="1"/>
  <c r="L83" i="7"/>
  <c r="Q84" i="7"/>
  <c r="S84" i="7" s="1"/>
  <c r="W84" i="7" s="1"/>
  <c r="T84" i="7" s="1"/>
  <c r="K87" i="7"/>
  <c r="M87" i="7" s="1"/>
  <c r="M88" i="7"/>
  <c r="O89" i="7"/>
  <c r="Q89" i="7" s="1"/>
  <c r="J89" i="7"/>
  <c r="L89" i="7" s="1"/>
  <c r="O90" i="7"/>
  <c r="Q90" i="7" s="1"/>
  <c r="J90" i="7"/>
  <c r="L90" i="7" s="1"/>
  <c r="L92" i="7"/>
  <c r="P95" i="7"/>
  <c r="R95" i="7" s="1"/>
  <c r="R96" i="7"/>
  <c r="U96" i="7" s="1"/>
  <c r="L99" i="7"/>
  <c r="Q100" i="7"/>
  <c r="K103" i="7"/>
  <c r="M103" i="7" s="1"/>
  <c r="M104" i="7"/>
  <c r="O105" i="7"/>
  <c r="Q105" i="7" s="1"/>
  <c r="S105" i="7" s="1"/>
  <c r="W105" i="7" s="1"/>
  <c r="T105" i="7" s="1"/>
  <c r="J105" i="7"/>
  <c r="L105" i="7" s="1"/>
  <c r="O106" i="7"/>
  <c r="Q106" i="7" s="1"/>
  <c r="J106" i="7"/>
  <c r="L106" i="7" s="1"/>
  <c r="L108" i="7"/>
  <c r="P111" i="7"/>
  <c r="R111" i="7" s="1"/>
  <c r="U111" i="7" s="1"/>
  <c r="R112" i="7"/>
  <c r="U112" i="7" s="1"/>
  <c r="L115" i="7"/>
  <c r="R116" i="7"/>
  <c r="U116" i="7" s="1"/>
  <c r="Q118" i="7"/>
  <c r="K123" i="7"/>
  <c r="M123" i="7" s="1"/>
  <c r="L124" i="7"/>
  <c r="M126" i="7"/>
  <c r="R126" i="7"/>
  <c r="M130" i="7"/>
  <c r="R130" i="7"/>
  <c r="U130" i="7" s="1"/>
  <c r="R136" i="7"/>
  <c r="U136" i="7" s="1"/>
  <c r="Q138" i="7"/>
  <c r="M140" i="7"/>
  <c r="L143" i="7"/>
  <c r="L144" i="7"/>
  <c r="M146" i="7"/>
  <c r="R152" i="7"/>
  <c r="Q154" i="7"/>
  <c r="M156" i="7"/>
  <c r="L159" i="7"/>
  <c r="L160" i="7"/>
  <c r="M162" i="7"/>
  <c r="Q170" i="7"/>
  <c r="L175" i="7"/>
  <c r="M178" i="7"/>
  <c r="M184" i="7"/>
  <c r="R189" i="7"/>
  <c r="U189" i="7" s="1"/>
  <c r="M198" i="7"/>
  <c r="R198" i="7"/>
  <c r="M204" i="7"/>
  <c r="L207" i="7"/>
  <c r="M214" i="7"/>
  <c r="R214" i="7"/>
  <c r="L231" i="7"/>
  <c r="O78" i="7"/>
  <c r="Q78" i="7" s="1"/>
  <c r="S78" i="7" s="1"/>
  <c r="W78" i="7" s="1"/>
  <c r="T78" i="7" s="1"/>
  <c r="X78" i="7" s="1"/>
  <c r="P81" i="7"/>
  <c r="R81" i="7" s="1"/>
  <c r="K81" i="7"/>
  <c r="M81" i="7" s="1"/>
  <c r="R84" i="7"/>
  <c r="U84" i="7" s="1"/>
  <c r="L87" i="7"/>
  <c r="Q88" i="7"/>
  <c r="R90" i="7"/>
  <c r="U90" i="7" s="1"/>
  <c r="K91" i="7"/>
  <c r="M91" i="7" s="1"/>
  <c r="M92" i="7"/>
  <c r="O93" i="7"/>
  <c r="Q93" i="7" s="1"/>
  <c r="J93" i="7"/>
  <c r="L93" i="7" s="1"/>
  <c r="O94" i="7"/>
  <c r="Q94" i="7" s="1"/>
  <c r="J94" i="7"/>
  <c r="L94" i="7" s="1"/>
  <c r="L96" i="7"/>
  <c r="R99" i="7"/>
  <c r="R100" i="7"/>
  <c r="L103" i="7"/>
  <c r="Q104" i="7"/>
  <c r="S104" i="7" s="1"/>
  <c r="W104" i="7" s="1"/>
  <c r="T104" i="7" s="1"/>
  <c r="R106" i="7"/>
  <c r="U106" i="7" s="1"/>
  <c r="K107" i="7"/>
  <c r="M107" i="7" s="1"/>
  <c r="M108" i="7"/>
  <c r="O109" i="7"/>
  <c r="Q109" i="7" s="1"/>
  <c r="J109" i="7"/>
  <c r="L109" i="7" s="1"/>
  <c r="O110" i="7"/>
  <c r="Q110" i="7" s="1"/>
  <c r="J110" i="7"/>
  <c r="L110" i="7" s="1"/>
  <c r="L112" i="7"/>
  <c r="P115" i="7"/>
  <c r="R115" i="7" s="1"/>
  <c r="K119" i="7"/>
  <c r="M119" i="7" s="1"/>
  <c r="L120" i="7"/>
  <c r="L123" i="7"/>
  <c r="M124" i="7"/>
  <c r="L127" i="7"/>
  <c r="L128" i="7"/>
  <c r="L131" i="7"/>
  <c r="L132" i="7"/>
  <c r="M134" i="7"/>
  <c r="R140" i="7"/>
  <c r="U140" i="7" s="1"/>
  <c r="Q142" i="7"/>
  <c r="M144" i="7"/>
  <c r="L147" i="7"/>
  <c r="L148" i="7"/>
  <c r="M150" i="7"/>
  <c r="R156" i="7"/>
  <c r="Q158" i="7"/>
  <c r="M160" i="7"/>
  <c r="L163" i="7"/>
  <c r="L164" i="7"/>
  <c r="M166" i="7"/>
  <c r="M176" i="7"/>
  <c r="R181" i="7"/>
  <c r="M190" i="7"/>
  <c r="R190" i="7"/>
  <c r="U190" i="7" s="1"/>
  <c r="L199" i="7"/>
  <c r="M202" i="7"/>
  <c r="M208" i="7"/>
  <c r="M212" i="7"/>
  <c r="L215" i="7"/>
  <c r="M127" i="7"/>
  <c r="P127" i="7"/>
  <c r="R127" i="7" s="1"/>
  <c r="M131" i="7"/>
  <c r="P131" i="7"/>
  <c r="R131" i="7" s="1"/>
  <c r="U131" i="7" s="1"/>
  <c r="M135" i="7"/>
  <c r="P135" i="7"/>
  <c r="R135" i="7" s="1"/>
  <c r="M139" i="7"/>
  <c r="P139" i="7"/>
  <c r="R139" i="7" s="1"/>
  <c r="U139" i="7" s="1"/>
  <c r="M143" i="7"/>
  <c r="P143" i="7"/>
  <c r="R143" i="7" s="1"/>
  <c r="M147" i="7"/>
  <c r="P147" i="7"/>
  <c r="R147" i="7" s="1"/>
  <c r="U147" i="7" s="1"/>
  <c r="M151" i="7"/>
  <c r="P151" i="7"/>
  <c r="R151" i="7" s="1"/>
  <c r="M155" i="7"/>
  <c r="P155" i="7"/>
  <c r="R155" i="7" s="1"/>
  <c r="U155" i="7" s="1"/>
  <c r="M159" i="7"/>
  <c r="P159" i="7"/>
  <c r="R159" i="7" s="1"/>
  <c r="M163" i="7"/>
  <c r="P163" i="7"/>
  <c r="R163" i="7" s="1"/>
  <c r="U163" i="7" s="1"/>
  <c r="M167" i="7"/>
  <c r="P167" i="7"/>
  <c r="R167" i="7" s="1"/>
  <c r="M171" i="7"/>
  <c r="P171" i="7"/>
  <c r="R171" i="7" s="1"/>
  <c r="U171" i="7" s="1"/>
  <c r="Q172" i="7"/>
  <c r="K175" i="7"/>
  <c r="M175" i="7" s="1"/>
  <c r="P175" i="7"/>
  <c r="R175" i="7" s="1"/>
  <c r="U175" i="7" s="1"/>
  <c r="M177" i="7"/>
  <c r="Q180" i="7"/>
  <c r="K183" i="7"/>
  <c r="M183" i="7" s="1"/>
  <c r="P183" i="7"/>
  <c r="R183" i="7" s="1"/>
  <c r="U183" i="7" s="1"/>
  <c r="M185" i="7"/>
  <c r="Q188" i="7"/>
  <c r="K191" i="7"/>
  <c r="M191" i="7" s="1"/>
  <c r="P191" i="7"/>
  <c r="R191" i="7" s="1"/>
  <c r="U191" i="7" s="1"/>
  <c r="M193" i="7"/>
  <c r="Q196" i="7"/>
  <c r="K199" i="7"/>
  <c r="M199" i="7" s="1"/>
  <c r="P199" i="7"/>
  <c r="R199" i="7" s="1"/>
  <c r="M201" i="7"/>
  <c r="Q204" i="7"/>
  <c r="K207" i="7"/>
  <c r="M207" i="7" s="1"/>
  <c r="P207" i="7"/>
  <c r="R207" i="7" s="1"/>
  <c r="M209" i="7"/>
  <c r="Q212" i="7"/>
  <c r="K215" i="7"/>
  <c r="M215" i="7" s="1"/>
  <c r="P215" i="7"/>
  <c r="R215" i="7" s="1"/>
  <c r="M217" i="7"/>
  <c r="O218" i="7"/>
  <c r="Q218" i="7" s="1"/>
  <c r="J218" i="7"/>
  <c r="L218" i="7" s="1"/>
  <c r="L220" i="7"/>
  <c r="R220" i="7"/>
  <c r="U220" i="7" s="1"/>
  <c r="M221" i="7"/>
  <c r="R227" i="7"/>
  <c r="L228" i="7"/>
  <c r="O230" i="7"/>
  <c r="Q230" i="7" s="1"/>
  <c r="S230" i="7" s="1"/>
  <c r="W230" i="7" s="1"/>
  <c r="T230" i="7" s="1"/>
  <c r="J230" i="7"/>
  <c r="L230" i="7" s="1"/>
  <c r="R236" i="7"/>
  <c r="U236" i="7" s="1"/>
  <c r="M248" i="7"/>
  <c r="R253" i="7"/>
  <c r="R254" i="7"/>
  <c r="U254" i="7" s="1"/>
  <c r="M264" i="7"/>
  <c r="R269" i="7"/>
  <c r="Q120" i="7"/>
  <c r="S120" i="7" s="1"/>
  <c r="W120" i="7" s="1"/>
  <c r="T120" i="7" s="1"/>
  <c r="X120" i="7" s="1"/>
  <c r="Q124" i="7"/>
  <c r="O125" i="7"/>
  <c r="Q125" i="7" s="1"/>
  <c r="O129" i="7"/>
  <c r="Q129" i="7" s="1"/>
  <c r="O133" i="7"/>
  <c r="Q133" i="7" s="1"/>
  <c r="S133" i="7" s="1"/>
  <c r="W133" i="7" s="1"/>
  <c r="T133" i="7" s="1"/>
  <c r="O137" i="7"/>
  <c r="Q137" i="7" s="1"/>
  <c r="Q140" i="7"/>
  <c r="O145" i="7"/>
  <c r="Q145" i="7" s="1"/>
  <c r="Q156" i="7"/>
  <c r="S156" i="7" s="1"/>
  <c r="W156" i="7" s="1"/>
  <c r="T156" i="7" s="1"/>
  <c r="O157" i="7"/>
  <c r="Q157" i="7" s="1"/>
  <c r="Q160" i="7"/>
  <c r="S160" i="7" s="1"/>
  <c r="W160" i="7" s="1"/>
  <c r="T160" i="7" s="1"/>
  <c r="O161" i="7"/>
  <c r="Q161" i="7" s="1"/>
  <c r="Q164" i="7"/>
  <c r="S164" i="7" s="1"/>
  <c r="W164" i="7" s="1"/>
  <c r="T164" i="7" s="1"/>
  <c r="X164" i="7" s="1"/>
  <c r="O165" i="7"/>
  <c r="Q165" i="7" s="1"/>
  <c r="Q168" i="7"/>
  <c r="S168" i="7" s="1"/>
  <c r="W168" i="7" s="1"/>
  <c r="T168" i="7" s="1"/>
  <c r="O169" i="7"/>
  <c r="Q169" i="7" s="1"/>
  <c r="L172" i="7"/>
  <c r="O173" i="7"/>
  <c r="Q173" i="7" s="1"/>
  <c r="J173" i="7"/>
  <c r="L173" i="7" s="1"/>
  <c r="O174" i="7"/>
  <c r="Q174" i="7" s="1"/>
  <c r="J174" i="7"/>
  <c r="L174" i="7" s="1"/>
  <c r="L180" i="7"/>
  <c r="R180" i="7"/>
  <c r="U180" i="7" s="1"/>
  <c r="O181" i="7"/>
  <c r="Q181" i="7" s="1"/>
  <c r="J181" i="7"/>
  <c r="L181" i="7" s="1"/>
  <c r="O182" i="7"/>
  <c r="Q182" i="7" s="1"/>
  <c r="J182" i="7"/>
  <c r="L182" i="7" s="1"/>
  <c r="L188" i="7"/>
  <c r="R188" i="7"/>
  <c r="U188" i="7" s="1"/>
  <c r="O189" i="7"/>
  <c r="Q189" i="7" s="1"/>
  <c r="J189" i="7"/>
  <c r="L189" i="7" s="1"/>
  <c r="O190" i="7"/>
  <c r="Q190" i="7" s="1"/>
  <c r="J190" i="7"/>
  <c r="L190" i="7" s="1"/>
  <c r="L196" i="7"/>
  <c r="R196" i="7"/>
  <c r="U196" i="7" s="1"/>
  <c r="O197" i="7"/>
  <c r="Q197" i="7" s="1"/>
  <c r="J197" i="7"/>
  <c r="L197" i="7" s="1"/>
  <c r="O198" i="7"/>
  <c r="Q198" i="7" s="1"/>
  <c r="J198" i="7"/>
  <c r="L198" i="7" s="1"/>
  <c r="L204" i="7"/>
  <c r="R204" i="7"/>
  <c r="U204" i="7" s="1"/>
  <c r="O205" i="7"/>
  <c r="Q205" i="7" s="1"/>
  <c r="J205" i="7"/>
  <c r="L205" i="7" s="1"/>
  <c r="O206" i="7"/>
  <c r="Q206" i="7" s="1"/>
  <c r="J206" i="7"/>
  <c r="L206" i="7" s="1"/>
  <c r="L212" i="7"/>
  <c r="R212" i="7"/>
  <c r="U212" i="7" s="1"/>
  <c r="O213" i="7"/>
  <c r="Q213" i="7" s="1"/>
  <c r="J213" i="7"/>
  <c r="L213" i="7" s="1"/>
  <c r="O214" i="7"/>
  <c r="Q214" i="7" s="1"/>
  <c r="J214" i="7"/>
  <c r="L214" i="7" s="1"/>
  <c r="P221" i="7"/>
  <c r="R221" i="7" s="1"/>
  <c r="U221" i="7" s="1"/>
  <c r="M222" i="7"/>
  <c r="O229" i="7"/>
  <c r="Q229" i="7" s="1"/>
  <c r="J229" i="7"/>
  <c r="L229" i="7" s="1"/>
  <c r="R235" i="7"/>
  <c r="L236" i="7"/>
  <c r="O238" i="7"/>
  <c r="Q238" i="7" s="1"/>
  <c r="J238" i="7"/>
  <c r="L238" i="7" s="1"/>
  <c r="M240" i="7"/>
  <c r="M242" i="7"/>
  <c r="L255" i="7"/>
  <c r="M258" i="7"/>
  <c r="L275" i="7"/>
  <c r="O117" i="7"/>
  <c r="Q117" i="7" s="1"/>
  <c r="S117" i="7" s="1"/>
  <c r="W117" i="7" s="1"/>
  <c r="T117" i="7" s="1"/>
  <c r="X117" i="7" s="1"/>
  <c r="Q136" i="7"/>
  <c r="S136" i="7" s="1"/>
  <c r="W136" i="7" s="1"/>
  <c r="T136" i="7" s="1"/>
  <c r="Q148" i="7"/>
  <c r="Q152" i="7"/>
  <c r="S152" i="7" s="1"/>
  <c r="W152" i="7" s="1"/>
  <c r="T152" i="7" s="1"/>
  <c r="O153" i="7"/>
  <c r="Q153" i="7" s="1"/>
  <c r="M89" i="7"/>
  <c r="P89" i="7"/>
  <c r="R89" i="7" s="1"/>
  <c r="U89" i="7" s="1"/>
  <c r="M93" i="7"/>
  <c r="P93" i="7"/>
  <c r="R93" i="7" s="1"/>
  <c r="U93" i="7" s="1"/>
  <c r="M97" i="7"/>
  <c r="P97" i="7"/>
  <c r="R97" i="7" s="1"/>
  <c r="U97" i="7" s="1"/>
  <c r="M113" i="7"/>
  <c r="P113" i="7"/>
  <c r="R113" i="7" s="1"/>
  <c r="U113" i="7" s="1"/>
  <c r="M117" i="7"/>
  <c r="P117" i="7"/>
  <c r="R117" i="7" s="1"/>
  <c r="U117" i="7" s="1"/>
  <c r="M121" i="7"/>
  <c r="P121" i="7"/>
  <c r="R121" i="7" s="1"/>
  <c r="U121" i="7" s="1"/>
  <c r="M125" i="7"/>
  <c r="P125" i="7"/>
  <c r="R125" i="7" s="1"/>
  <c r="U125" i="7" s="1"/>
  <c r="M133" i="7"/>
  <c r="P133" i="7"/>
  <c r="R133" i="7" s="1"/>
  <c r="U133" i="7" s="1"/>
  <c r="M145" i="7"/>
  <c r="P145" i="7"/>
  <c r="R145" i="7" s="1"/>
  <c r="U145" i="7" s="1"/>
  <c r="M153" i="7"/>
  <c r="P153" i="7"/>
  <c r="R153" i="7" s="1"/>
  <c r="U153" i="7" s="1"/>
  <c r="M157" i="7"/>
  <c r="P157" i="7"/>
  <c r="R157" i="7" s="1"/>
  <c r="U157" i="7" s="1"/>
  <c r="M161" i="7"/>
  <c r="P161" i="7"/>
  <c r="R161" i="7" s="1"/>
  <c r="U161" i="7" s="1"/>
  <c r="M165" i="7"/>
  <c r="P165" i="7"/>
  <c r="R165" i="7" s="1"/>
  <c r="U165" i="7" s="1"/>
  <c r="M169" i="7"/>
  <c r="P169" i="7"/>
  <c r="R169" i="7" s="1"/>
  <c r="U169" i="7" s="1"/>
  <c r="M173" i="7"/>
  <c r="Q176" i="7"/>
  <c r="K179" i="7"/>
  <c r="M179" i="7" s="1"/>
  <c r="P179" i="7"/>
  <c r="R179" i="7" s="1"/>
  <c r="U179" i="7" s="1"/>
  <c r="M181" i="7"/>
  <c r="Q184" i="7"/>
  <c r="K187" i="7"/>
  <c r="M187" i="7" s="1"/>
  <c r="P187" i="7"/>
  <c r="R187" i="7" s="1"/>
  <c r="U187" i="7" s="1"/>
  <c r="M189" i="7"/>
  <c r="Q192" i="7"/>
  <c r="S192" i="7" s="1"/>
  <c r="W192" i="7" s="1"/>
  <c r="T192" i="7" s="1"/>
  <c r="K195" i="7"/>
  <c r="M195" i="7" s="1"/>
  <c r="P195" i="7"/>
  <c r="R195" i="7" s="1"/>
  <c r="U195" i="7" s="1"/>
  <c r="M197" i="7"/>
  <c r="Q200" i="7"/>
  <c r="K203" i="7"/>
  <c r="M203" i="7" s="1"/>
  <c r="P203" i="7"/>
  <c r="R203" i="7" s="1"/>
  <c r="U203" i="7" s="1"/>
  <c r="M205" i="7"/>
  <c r="Q208" i="7"/>
  <c r="K211" i="7"/>
  <c r="M211" i="7" s="1"/>
  <c r="P211" i="7"/>
  <c r="R211" i="7" s="1"/>
  <c r="U211" i="7" s="1"/>
  <c r="M213" i="7"/>
  <c r="Q216" i="7"/>
  <c r="P217" i="7"/>
  <c r="R217" i="7" s="1"/>
  <c r="M218" i="7"/>
  <c r="Q224" i="7"/>
  <c r="M226" i="7"/>
  <c r="K227" i="7"/>
  <c r="M227" i="7" s="1"/>
  <c r="K229" i="7"/>
  <c r="M229" i="7" s="1"/>
  <c r="M232" i="7"/>
  <c r="O237" i="7"/>
  <c r="Q237" i="7" s="1"/>
  <c r="J237" i="7"/>
  <c r="L237" i="7" s="1"/>
  <c r="Q240" i="7"/>
  <c r="R245" i="7"/>
  <c r="R246" i="7"/>
  <c r="U246" i="7" s="1"/>
  <c r="M256" i="7"/>
  <c r="R261" i="7"/>
  <c r="R262" i="7"/>
  <c r="L279" i="7"/>
  <c r="M284" i="7"/>
  <c r="M288" i="7"/>
  <c r="Q116" i="7"/>
  <c r="S116" i="7" s="1"/>
  <c r="W116" i="7" s="1"/>
  <c r="T116" i="7" s="1"/>
  <c r="O121" i="7"/>
  <c r="Q121" i="7" s="1"/>
  <c r="Q128" i="7"/>
  <c r="S128" i="7" s="1"/>
  <c r="W128" i="7" s="1"/>
  <c r="T128" i="7" s="1"/>
  <c r="X128" i="7" s="1"/>
  <c r="Q132" i="7"/>
  <c r="S132" i="7" s="1"/>
  <c r="W132" i="7" s="1"/>
  <c r="T132" i="7" s="1"/>
  <c r="X132" i="7" s="1"/>
  <c r="O141" i="7"/>
  <c r="Q141" i="7" s="1"/>
  <c r="Q144" i="7"/>
  <c r="S144" i="7" s="1"/>
  <c r="W144" i="7" s="1"/>
  <c r="T144" i="7" s="1"/>
  <c r="O149" i="7"/>
  <c r="Q149" i="7" s="1"/>
  <c r="S149" i="7" s="1"/>
  <c r="W149" i="7" s="1"/>
  <c r="T149" i="7" s="1"/>
  <c r="M85" i="7"/>
  <c r="P85" i="7"/>
  <c r="R85" i="7" s="1"/>
  <c r="M101" i="7"/>
  <c r="P101" i="7"/>
  <c r="R101" i="7" s="1"/>
  <c r="M105" i="7"/>
  <c r="P105" i="7"/>
  <c r="R105" i="7" s="1"/>
  <c r="M109" i="7"/>
  <c r="P109" i="7"/>
  <c r="R109" i="7" s="1"/>
  <c r="M129" i="7"/>
  <c r="P129" i="7"/>
  <c r="R129" i="7" s="1"/>
  <c r="M137" i="7"/>
  <c r="P137" i="7"/>
  <c r="R137" i="7" s="1"/>
  <c r="M141" i="7"/>
  <c r="P141" i="7"/>
  <c r="R141" i="7" s="1"/>
  <c r="M149" i="7"/>
  <c r="P149" i="7"/>
  <c r="R149" i="7" s="1"/>
  <c r="O83" i="7"/>
  <c r="Q83" i="7" s="1"/>
  <c r="S83" i="7" s="1"/>
  <c r="W83" i="7" s="1"/>
  <c r="T83" i="7" s="1"/>
  <c r="O87" i="7"/>
  <c r="Q87" i="7" s="1"/>
  <c r="O91" i="7"/>
  <c r="Q91" i="7" s="1"/>
  <c r="S91" i="7" s="1"/>
  <c r="W91" i="7" s="1"/>
  <c r="T91" i="7" s="1"/>
  <c r="O95" i="7"/>
  <c r="Q95" i="7" s="1"/>
  <c r="S95" i="7" s="1"/>
  <c r="W95" i="7" s="1"/>
  <c r="T95" i="7" s="1"/>
  <c r="O99" i="7"/>
  <c r="Q99" i="7" s="1"/>
  <c r="S99" i="7" s="1"/>
  <c r="W99" i="7" s="1"/>
  <c r="T99" i="7" s="1"/>
  <c r="O103" i="7"/>
  <c r="Q103" i="7" s="1"/>
  <c r="O107" i="7"/>
  <c r="Q107" i="7" s="1"/>
  <c r="S107" i="7" s="1"/>
  <c r="W107" i="7" s="1"/>
  <c r="T107" i="7" s="1"/>
  <c r="O111" i="7"/>
  <c r="Q111" i="7" s="1"/>
  <c r="S111" i="7" s="1"/>
  <c r="W111" i="7" s="1"/>
  <c r="T111" i="7" s="1"/>
  <c r="X111" i="7" s="1"/>
  <c r="O115" i="7"/>
  <c r="Q115" i="7" s="1"/>
  <c r="S115" i="7" s="1"/>
  <c r="W115" i="7" s="1"/>
  <c r="T115" i="7" s="1"/>
  <c r="J117" i="7"/>
  <c r="L117" i="7" s="1"/>
  <c r="J118" i="7"/>
  <c r="L118" i="7" s="1"/>
  <c r="O119" i="7"/>
  <c r="Q119" i="7" s="1"/>
  <c r="S119" i="7" s="1"/>
  <c r="W119" i="7" s="1"/>
  <c r="T119" i="7" s="1"/>
  <c r="X119" i="7" s="1"/>
  <c r="J121" i="7"/>
  <c r="L121" i="7" s="1"/>
  <c r="J122" i="7"/>
  <c r="L122" i="7" s="1"/>
  <c r="O123" i="7"/>
  <c r="Q123" i="7" s="1"/>
  <c r="S123" i="7" s="1"/>
  <c r="W123" i="7" s="1"/>
  <c r="T123" i="7" s="1"/>
  <c r="J125" i="7"/>
  <c r="L125" i="7" s="1"/>
  <c r="J126" i="7"/>
  <c r="L126" i="7" s="1"/>
  <c r="O127" i="7"/>
  <c r="Q127" i="7" s="1"/>
  <c r="J129" i="7"/>
  <c r="L129" i="7" s="1"/>
  <c r="J130" i="7"/>
  <c r="L130" i="7" s="1"/>
  <c r="O131" i="7"/>
  <c r="Q131" i="7" s="1"/>
  <c r="S131" i="7" s="1"/>
  <c r="W131" i="7" s="1"/>
  <c r="T131" i="7" s="1"/>
  <c r="X131" i="7" s="1"/>
  <c r="J133" i="7"/>
  <c r="L133" i="7" s="1"/>
  <c r="J134" i="7"/>
  <c r="L134" i="7" s="1"/>
  <c r="O135" i="7"/>
  <c r="Q135" i="7" s="1"/>
  <c r="S135" i="7" s="1"/>
  <c r="W135" i="7" s="1"/>
  <c r="T135" i="7" s="1"/>
  <c r="J137" i="7"/>
  <c r="L137" i="7" s="1"/>
  <c r="J138" i="7"/>
  <c r="L138" i="7" s="1"/>
  <c r="O139" i="7"/>
  <c r="Q139" i="7" s="1"/>
  <c r="S139" i="7" s="1"/>
  <c r="W139" i="7" s="1"/>
  <c r="T139" i="7" s="1"/>
  <c r="X139" i="7" s="1"/>
  <c r="J141" i="7"/>
  <c r="L141" i="7" s="1"/>
  <c r="J142" i="7"/>
  <c r="L142" i="7" s="1"/>
  <c r="O143" i="7"/>
  <c r="Q143" i="7" s="1"/>
  <c r="S143" i="7" s="1"/>
  <c r="W143" i="7" s="1"/>
  <c r="T143" i="7" s="1"/>
  <c r="J145" i="7"/>
  <c r="L145" i="7" s="1"/>
  <c r="J146" i="7"/>
  <c r="L146" i="7" s="1"/>
  <c r="O147" i="7"/>
  <c r="Q147" i="7" s="1"/>
  <c r="S147" i="7" s="1"/>
  <c r="W147" i="7" s="1"/>
  <c r="T147" i="7" s="1"/>
  <c r="X147" i="7" s="1"/>
  <c r="J149" i="7"/>
  <c r="L149" i="7" s="1"/>
  <c r="J150" i="7"/>
  <c r="L150" i="7" s="1"/>
  <c r="O151" i="7"/>
  <c r="Q151" i="7" s="1"/>
  <c r="S151" i="7" s="1"/>
  <c r="W151" i="7" s="1"/>
  <c r="T151" i="7" s="1"/>
  <c r="J153" i="7"/>
  <c r="L153" i="7" s="1"/>
  <c r="J154" i="7"/>
  <c r="L154" i="7" s="1"/>
  <c r="O155" i="7"/>
  <c r="Q155" i="7" s="1"/>
  <c r="S155" i="7" s="1"/>
  <c r="W155" i="7" s="1"/>
  <c r="T155" i="7" s="1"/>
  <c r="X155" i="7" s="1"/>
  <c r="J157" i="7"/>
  <c r="L157" i="7" s="1"/>
  <c r="J158" i="7"/>
  <c r="L158" i="7" s="1"/>
  <c r="O159" i="7"/>
  <c r="Q159" i="7" s="1"/>
  <c r="S159" i="7" s="1"/>
  <c r="W159" i="7" s="1"/>
  <c r="T159" i="7" s="1"/>
  <c r="J161" i="7"/>
  <c r="L161" i="7" s="1"/>
  <c r="J162" i="7"/>
  <c r="L162" i="7" s="1"/>
  <c r="O163" i="7"/>
  <c r="Q163" i="7" s="1"/>
  <c r="S163" i="7" s="1"/>
  <c r="W163" i="7" s="1"/>
  <c r="T163" i="7" s="1"/>
  <c r="X163" i="7" s="1"/>
  <c r="J165" i="7"/>
  <c r="L165" i="7" s="1"/>
  <c r="J166" i="7"/>
  <c r="L166" i="7" s="1"/>
  <c r="O167" i="7"/>
  <c r="Q167" i="7" s="1"/>
  <c r="S167" i="7" s="1"/>
  <c r="W167" i="7" s="1"/>
  <c r="T167" i="7" s="1"/>
  <c r="J169" i="7"/>
  <c r="L169" i="7" s="1"/>
  <c r="J170" i="7"/>
  <c r="L170" i="7" s="1"/>
  <c r="O171" i="7"/>
  <c r="Q171" i="7" s="1"/>
  <c r="S171" i="7" s="1"/>
  <c r="W171" i="7" s="1"/>
  <c r="T171" i="7" s="1"/>
  <c r="X171" i="7" s="1"/>
  <c r="L176" i="7"/>
  <c r="R176" i="7"/>
  <c r="U176" i="7" s="1"/>
  <c r="O177" i="7"/>
  <c r="Q177" i="7" s="1"/>
  <c r="J177" i="7"/>
  <c r="L177" i="7" s="1"/>
  <c r="P177" i="7"/>
  <c r="R177" i="7" s="1"/>
  <c r="U177" i="7" s="1"/>
  <c r="O178" i="7"/>
  <c r="Q178" i="7" s="1"/>
  <c r="S178" i="7" s="1"/>
  <c r="W178" i="7" s="1"/>
  <c r="T178" i="7" s="1"/>
  <c r="J178" i="7"/>
  <c r="L178" i="7" s="1"/>
  <c r="L184" i="7"/>
  <c r="R184" i="7"/>
  <c r="U184" i="7" s="1"/>
  <c r="O185" i="7"/>
  <c r="Q185" i="7" s="1"/>
  <c r="S185" i="7" s="1"/>
  <c r="W185" i="7" s="1"/>
  <c r="T185" i="7" s="1"/>
  <c r="J185" i="7"/>
  <c r="L185" i="7" s="1"/>
  <c r="P185" i="7"/>
  <c r="R185" i="7" s="1"/>
  <c r="U185" i="7" s="1"/>
  <c r="O186" i="7"/>
  <c r="Q186" i="7" s="1"/>
  <c r="J186" i="7"/>
  <c r="L186" i="7" s="1"/>
  <c r="L192" i="7"/>
  <c r="R192" i="7"/>
  <c r="U192" i="7" s="1"/>
  <c r="O193" i="7"/>
  <c r="Q193" i="7" s="1"/>
  <c r="J193" i="7"/>
  <c r="L193" i="7" s="1"/>
  <c r="P193" i="7"/>
  <c r="R193" i="7" s="1"/>
  <c r="O194" i="7"/>
  <c r="Q194" i="7" s="1"/>
  <c r="S194" i="7" s="1"/>
  <c r="W194" i="7" s="1"/>
  <c r="T194" i="7" s="1"/>
  <c r="J194" i="7"/>
  <c r="L194" i="7" s="1"/>
  <c r="L200" i="7"/>
  <c r="R200" i="7"/>
  <c r="U200" i="7" s="1"/>
  <c r="O201" i="7"/>
  <c r="Q201" i="7" s="1"/>
  <c r="S201" i="7" s="1"/>
  <c r="W201" i="7" s="1"/>
  <c r="T201" i="7" s="1"/>
  <c r="J201" i="7"/>
  <c r="L201" i="7" s="1"/>
  <c r="P201" i="7"/>
  <c r="R201" i="7" s="1"/>
  <c r="U201" i="7" s="1"/>
  <c r="O202" i="7"/>
  <c r="Q202" i="7" s="1"/>
  <c r="J202" i="7"/>
  <c r="L202" i="7" s="1"/>
  <c r="L208" i="7"/>
  <c r="R208" i="7"/>
  <c r="U208" i="7" s="1"/>
  <c r="O209" i="7"/>
  <c r="Q209" i="7" s="1"/>
  <c r="J209" i="7"/>
  <c r="L209" i="7" s="1"/>
  <c r="P209" i="7"/>
  <c r="R209" i="7" s="1"/>
  <c r="U209" i="7" s="1"/>
  <c r="O210" i="7"/>
  <c r="Q210" i="7" s="1"/>
  <c r="J210" i="7"/>
  <c r="L210" i="7" s="1"/>
  <c r="L216" i="7"/>
  <c r="R216" i="7"/>
  <c r="U216" i="7" s="1"/>
  <c r="O217" i="7"/>
  <c r="Q217" i="7" s="1"/>
  <c r="J217" i="7"/>
  <c r="L217" i="7" s="1"/>
  <c r="Q220" i="7"/>
  <c r="S220" i="7" s="1"/>
  <c r="W220" i="7" s="1"/>
  <c r="T220" i="7" s="1"/>
  <c r="X220" i="7" s="1"/>
  <c r="O221" i="7"/>
  <c r="Q221" i="7" s="1"/>
  <c r="J221" i="7"/>
  <c r="L221" i="7" s="1"/>
  <c r="O222" i="7"/>
  <c r="Q222" i="7" s="1"/>
  <c r="J222" i="7"/>
  <c r="L222" i="7" s="1"/>
  <c r="L224" i="7"/>
  <c r="R224" i="7"/>
  <c r="U224" i="7" s="1"/>
  <c r="R228" i="7"/>
  <c r="U228" i="7" s="1"/>
  <c r="P229" i="7"/>
  <c r="R229" i="7" s="1"/>
  <c r="U229" i="7" s="1"/>
  <c r="Q232" i="7"/>
  <c r="M234" i="7"/>
  <c r="K235" i="7"/>
  <c r="M235" i="7" s="1"/>
  <c r="K237" i="7"/>
  <c r="M237" i="7" s="1"/>
  <c r="L247" i="7"/>
  <c r="M250" i="7"/>
  <c r="L263" i="7"/>
  <c r="M266" i="7"/>
  <c r="M280" i="7"/>
  <c r="O175" i="7"/>
  <c r="Q175" i="7" s="1"/>
  <c r="S175" i="7" s="1"/>
  <c r="W175" i="7" s="1"/>
  <c r="T175" i="7" s="1"/>
  <c r="X175" i="7" s="1"/>
  <c r="O179" i="7"/>
  <c r="Q179" i="7" s="1"/>
  <c r="S179" i="7" s="1"/>
  <c r="W179" i="7" s="1"/>
  <c r="T179" i="7" s="1"/>
  <c r="O183" i="7"/>
  <c r="Q183" i="7" s="1"/>
  <c r="S183" i="7" s="1"/>
  <c r="W183" i="7" s="1"/>
  <c r="T183" i="7" s="1"/>
  <c r="X183" i="7" s="1"/>
  <c r="O187" i="7"/>
  <c r="Q187" i="7" s="1"/>
  <c r="S187" i="7" s="1"/>
  <c r="W187" i="7" s="1"/>
  <c r="T187" i="7" s="1"/>
  <c r="O191" i="7"/>
  <c r="Q191" i="7" s="1"/>
  <c r="S191" i="7" s="1"/>
  <c r="W191" i="7" s="1"/>
  <c r="T191" i="7" s="1"/>
  <c r="X191" i="7" s="1"/>
  <c r="O195" i="7"/>
  <c r="Q195" i="7" s="1"/>
  <c r="S195" i="7" s="1"/>
  <c r="W195" i="7" s="1"/>
  <c r="T195" i="7" s="1"/>
  <c r="O199" i="7"/>
  <c r="Q199" i="7" s="1"/>
  <c r="S199" i="7" s="1"/>
  <c r="W199" i="7" s="1"/>
  <c r="T199" i="7" s="1"/>
  <c r="O203" i="7"/>
  <c r="Q203" i="7" s="1"/>
  <c r="S203" i="7" s="1"/>
  <c r="W203" i="7" s="1"/>
  <c r="T203" i="7" s="1"/>
  <c r="O207" i="7"/>
  <c r="Q207" i="7" s="1"/>
  <c r="S207" i="7" s="1"/>
  <c r="W207" i="7" s="1"/>
  <c r="T207" i="7" s="1"/>
  <c r="O211" i="7"/>
  <c r="Q211" i="7" s="1"/>
  <c r="S211" i="7" s="1"/>
  <c r="W211" i="7" s="1"/>
  <c r="T211" i="7" s="1"/>
  <c r="O215" i="7"/>
  <c r="Q215" i="7" s="1"/>
  <c r="S215" i="7" s="1"/>
  <c r="W215" i="7" s="1"/>
  <c r="T215" i="7" s="1"/>
  <c r="O219" i="7"/>
  <c r="Q219" i="7" s="1"/>
  <c r="S219" i="7" s="1"/>
  <c r="W219" i="7" s="1"/>
  <c r="T219" i="7" s="1"/>
  <c r="O223" i="7"/>
  <c r="Q223" i="7" s="1"/>
  <c r="S223" i="7" s="1"/>
  <c r="W223" i="7" s="1"/>
  <c r="T223" i="7" s="1"/>
  <c r="O225" i="7"/>
  <c r="Q225" i="7" s="1"/>
  <c r="J225" i="7"/>
  <c r="L225" i="7" s="1"/>
  <c r="P225" i="7"/>
  <c r="R225" i="7" s="1"/>
  <c r="O226" i="7"/>
  <c r="Q226" i="7" s="1"/>
  <c r="J226" i="7"/>
  <c r="L226" i="7" s="1"/>
  <c r="L232" i="7"/>
  <c r="R232" i="7"/>
  <c r="U232" i="7" s="1"/>
  <c r="O233" i="7"/>
  <c r="Q233" i="7" s="1"/>
  <c r="J233" i="7"/>
  <c r="L233" i="7" s="1"/>
  <c r="P233" i="7"/>
  <c r="R233" i="7" s="1"/>
  <c r="O234" i="7"/>
  <c r="Q234" i="7" s="1"/>
  <c r="J234" i="7"/>
  <c r="L234" i="7" s="1"/>
  <c r="L240" i="7"/>
  <c r="R240" i="7"/>
  <c r="U240" i="7" s="1"/>
  <c r="O241" i="7"/>
  <c r="Q241" i="7" s="1"/>
  <c r="J241" i="7"/>
  <c r="L241" i="7" s="1"/>
  <c r="P241" i="7"/>
  <c r="R241" i="7" s="1"/>
  <c r="O242" i="7"/>
  <c r="Q242" i="7" s="1"/>
  <c r="S242" i="7" s="1"/>
  <c r="W242" i="7" s="1"/>
  <c r="T242" i="7" s="1"/>
  <c r="J242" i="7"/>
  <c r="L242" i="7" s="1"/>
  <c r="L248" i="7"/>
  <c r="R248" i="7"/>
  <c r="U248" i="7" s="1"/>
  <c r="O249" i="7"/>
  <c r="Q249" i="7" s="1"/>
  <c r="S249" i="7" s="1"/>
  <c r="W249" i="7" s="1"/>
  <c r="T249" i="7" s="1"/>
  <c r="J249" i="7"/>
  <c r="L249" i="7" s="1"/>
  <c r="P249" i="7"/>
  <c r="R249" i="7" s="1"/>
  <c r="U249" i="7" s="1"/>
  <c r="O250" i="7"/>
  <c r="Q250" i="7" s="1"/>
  <c r="J250" i="7"/>
  <c r="L250" i="7" s="1"/>
  <c r="L256" i="7"/>
  <c r="R256" i="7"/>
  <c r="U256" i="7" s="1"/>
  <c r="O257" i="7"/>
  <c r="Q257" i="7" s="1"/>
  <c r="J257" i="7"/>
  <c r="L257" i="7" s="1"/>
  <c r="P257" i="7"/>
  <c r="R257" i="7" s="1"/>
  <c r="O258" i="7"/>
  <c r="Q258" i="7" s="1"/>
  <c r="J258" i="7"/>
  <c r="L258" i="7" s="1"/>
  <c r="L264" i="7"/>
  <c r="R264" i="7"/>
  <c r="U264" i="7" s="1"/>
  <c r="O265" i="7"/>
  <c r="Q265" i="7" s="1"/>
  <c r="J265" i="7"/>
  <c r="L265" i="7" s="1"/>
  <c r="P265" i="7"/>
  <c r="R265" i="7" s="1"/>
  <c r="U265" i="7" s="1"/>
  <c r="O266" i="7"/>
  <c r="Q266" i="7" s="1"/>
  <c r="J266" i="7"/>
  <c r="L266" i="7" s="1"/>
  <c r="P273" i="7"/>
  <c r="R273" i="7" s="1"/>
  <c r="M274" i="7"/>
  <c r="Q280" i="7"/>
  <c r="O281" i="7"/>
  <c r="Q281" i="7" s="1"/>
  <c r="J281" i="7"/>
  <c r="L281" i="7" s="1"/>
  <c r="O282" i="7"/>
  <c r="Q282" i="7" s="1"/>
  <c r="S282" i="7" s="1"/>
  <c r="W282" i="7" s="1"/>
  <c r="T282" i="7" s="1"/>
  <c r="J282" i="7"/>
  <c r="L282" i="7" s="1"/>
  <c r="R284" i="7"/>
  <c r="U284" i="7" s="1"/>
  <c r="L288" i="7"/>
  <c r="M290" i="7"/>
  <c r="R292" i="7"/>
  <c r="M294" i="7"/>
  <c r="Q295" i="7"/>
  <c r="S295" i="7" s="1"/>
  <c r="W295" i="7" s="1"/>
  <c r="T295" i="7" s="1"/>
  <c r="M298" i="7"/>
  <c r="M219" i="7"/>
  <c r="P219" i="7"/>
  <c r="R219" i="7" s="1"/>
  <c r="U219" i="7" s="1"/>
  <c r="M223" i="7"/>
  <c r="P223" i="7"/>
  <c r="R223" i="7" s="1"/>
  <c r="M225" i="7"/>
  <c r="Q228" i="7"/>
  <c r="S228" i="7" s="1"/>
  <c r="W228" i="7" s="1"/>
  <c r="T228" i="7" s="1"/>
  <c r="K231" i="7"/>
  <c r="M231" i="7" s="1"/>
  <c r="P231" i="7"/>
  <c r="R231" i="7" s="1"/>
  <c r="M233" i="7"/>
  <c r="Q236" i="7"/>
  <c r="S236" i="7" s="1"/>
  <c r="W236" i="7" s="1"/>
  <c r="T236" i="7" s="1"/>
  <c r="X236" i="7" s="1"/>
  <c r="K239" i="7"/>
  <c r="M239" i="7" s="1"/>
  <c r="P239" i="7"/>
  <c r="R239" i="7" s="1"/>
  <c r="M241" i="7"/>
  <c r="Q244" i="7"/>
  <c r="K247" i="7"/>
  <c r="M247" i="7" s="1"/>
  <c r="P247" i="7"/>
  <c r="R247" i="7" s="1"/>
  <c r="M249" i="7"/>
  <c r="Q252" i="7"/>
  <c r="K255" i="7"/>
  <c r="M255" i="7" s="1"/>
  <c r="P255" i="7"/>
  <c r="R255" i="7" s="1"/>
  <c r="M257" i="7"/>
  <c r="Q260" i="7"/>
  <c r="K263" i="7"/>
  <c r="M263" i="7" s="1"/>
  <c r="P263" i="7"/>
  <c r="R263" i="7" s="1"/>
  <c r="M265" i="7"/>
  <c r="Q268" i="7"/>
  <c r="Q276" i="7"/>
  <c r="S276" i="7" s="1"/>
  <c r="W276" i="7" s="1"/>
  <c r="T276" i="7" s="1"/>
  <c r="O277" i="7"/>
  <c r="Q277" i="7" s="1"/>
  <c r="S277" i="7" s="1"/>
  <c r="W277" i="7" s="1"/>
  <c r="T277" i="7" s="1"/>
  <c r="J277" i="7"/>
  <c r="L277" i="7" s="1"/>
  <c r="O278" i="7"/>
  <c r="Q278" i="7" s="1"/>
  <c r="J278" i="7"/>
  <c r="L278" i="7" s="1"/>
  <c r="L280" i="7"/>
  <c r="R280" i="7"/>
  <c r="U280" i="7" s="1"/>
  <c r="M281" i="7"/>
  <c r="L284" i="7"/>
  <c r="M286" i="7"/>
  <c r="K289" i="7"/>
  <c r="M289" i="7" s="1"/>
  <c r="M301" i="7"/>
  <c r="M321" i="7"/>
  <c r="L244" i="7"/>
  <c r="R244" i="7"/>
  <c r="U244" i="7" s="1"/>
  <c r="O245" i="7"/>
  <c r="Q245" i="7" s="1"/>
  <c r="J245" i="7"/>
  <c r="L245" i="7" s="1"/>
  <c r="O246" i="7"/>
  <c r="Q246" i="7" s="1"/>
  <c r="S246" i="7" s="1"/>
  <c r="W246" i="7" s="1"/>
  <c r="T246" i="7" s="1"/>
  <c r="X246" i="7" s="1"/>
  <c r="J246" i="7"/>
  <c r="L246" i="7" s="1"/>
  <c r="L252" i="7"/>
  <c r="R252" i="7"/>
  <c r="U252" i="7" s="1"/>
  <c r="O253" i="7"/>
  <c r="Q253" i="7" s="1"/>
  <c r="S253" i="7" s="1"/>
  <c r="W253" i="7" s="1"/>
  <c r="T253" i="7" s="1"/>
  <c r="J253" i="7"/>
  <c r="L253" i="7" s="1"/>
  <c r="O254" i="7"/>
  <c r="Q254" i="7" s="1"/>
  <c r="J254" i="7"/>
  <c r="L254" i="7" s="1"/>
  <c r="L260" i="7"/>
  <c r="R260" i="7"/>
  <c r="U260" i="7" s="1"/>
  <c r="O261" i="7"/>
  <c r="Q261" i="7" s="1"/>
  <c r="J261" i="7"/>
  <c r="L261" i="7" s="1"/>
  <c r="O262" i="7"/>
  <c r="Q262" i="7" s="1"/>
  <c r="S262" i="7" s="1"/>
  <c r="W262" i="7" s="1"/>
  <c r="T262" i="7" s="1"/>
  <c r="J262" i="7"/>
  <c r="L262" i="7" s="1"/>
  <c r="L268" i="7"/>
  <c r="R268" i="7"/>
  <c r="U268" i="7" s="1"/>
  <c r="O269" i="7"/>
  <c r="Q269" i="7" s="1"/>
  <c r="S269" i="7" s="1"/>
  <c r="W269" i="7" s="1"/>
  <c r="T269" i="7" s="1"/>
  <c r="J269" i="7"/>
  <c r="L269" i="7" s="1"/>
  <c r="O270" i="7"/>
  <c r="Q270" i="7" s="1"/>
  <c r="J270" i="7"/>
  <c r="L270" i="7" s="1"/>
  <c r="Q272" i="7"/>
  <c r="O273" i="7"/>
  <c r="Q273" i="7" s="1"/>
  <c r="J273" i="7"/>
  <c r="L273" i="7" s="1"/>
  <c r="O274" i="7"/>
  <c r="Q274" i="7" s="1"/>
  <c r="J274" i="7"/>
  <c r="L274" i="7" s="1"/>
  <c r="L276" i="7"/>
  <c r="R276" i="7"/>
  <c r="U276" i="7" s="1"/>
  <c r="M277" i="7"/>
  <c r="R281" i="7"/>
  <c r="U281" i="7" s="1"/>
  <c r="M282" i="7"/>
  <c r="K285" i="7"/>
  <c r="M285" i="7" s="1"/>
  <c r="R289" i="7"/>
  <c r="U289" i="7" s="1"/>
  <c r="Q290" i="7"/>
  <c r="L292" i="7"/>
  <c r="Q294" i="7"/>
  <c r="M297" i="7"/>
  <c r="M313" i="7"/>
  <c r="K243" i="7"/>
  <c r="M243" i="7" s="1"/>
  <c r="P243" i="7"/>
  <c r="R243" i="7" s="1"/>
  <c r="U243" i="7" s="1"/>
  <c r="M245" i="7"/>
  <c r="Q248" i="7"/>
  <c r="S248" i="7" s="1"/>
  <c r="W248" i="7" s="1"/>
  <c r="T248" i="7" s="1"/>
  <c r="K251" i="7"/>
  <c r="M251" i="7" s="1"/>
  <c r="P251" i="7"/>
  <c r="R251" i="7" s="1"/>
  <c r="U251" i="7" s="1"/>
  <c r="M253" i="7"/>
  <c r="Q256" i="7"/>
  <c r="S256" i="7" s="1"/>
  <c r="W256" i="7" s="1"/>
  <c r="T256" i="7" s="1"/>
  <c r="K259" i="7"/>
  <c r="M259" i="7" s="1"/>
  <c r="P259" i="7"/>
  <c r="R259" i="7" s="1"/>
  <c r="U259" i="7" s="1"/>
  <c r="M261" i="7"/>
  <c r="Q264" i="7"/>
  <c r="S264" i="7" s="1"/>
  <c r="W264" i="7" s="1"/>
  <c r="T264" i="7" s="1"/>
  <c r="K267" i="7"/>
  <c r="M267" i="7" s="1"/>
  <c r="P267" i="7"/>
  <c r="R267" i="7" s="1"/>
  <c r="U267" i="7" s="1"/>
  <c r="M269" i="7"/>
  <c r="L272" i="7"/>
  <c r="R272" i="7"/>
  <c r="U272" i="7" s="1"/>
  <c r="M273" i="7"/>
  <c r="P277" i="7"/>
  <c r="R277" i="7" s="1"/>
  <c r="U277" i="7" s="1"/>
  <c r="M278" i="7"/>
  <c r="P285" i="7"/>
  <c r="R285" i="7" s="1"/>
  <c r="Q286" i="7"/>
  <c r="R288" i="7"/>
  <c r="U288" i="7" s="1"/>
  <c r="M292" i="7"/>
  <c r="Q297" i="7"/>
  <c r="M305" i="7"/>
  <c r="M271" i="7"/>
  <c r="P271" i="7"/>
  <c r="R271" i="7" s="1"/>
  <c r="M275" i="7"/>
  <c r="P275" i="7"/>
  <c r="R275" i="7" s="1"/>
  <c r="U275" i="7" s="1"/>
  <c r="M279" i="7"/>
  <c r="P279" i="7"/>
  <c r="R279" i="7" s="1"/>
  <c r="M283" i="7"/>
  <c r="P283" i="7"/>
  <c r="R283" i="7" s="1"/>
  <c r="U283" i="7" s="1"/>
  <c r="M287" i="7"/>
  <c r="P287" i="7"/>
  <c r="R287" i="7" s="1"/>
  <c r="M291" i="7"/>
  <c r="P291" i="7"/>
  <c r="R291" i="7" s="1"/>
  <c r="U291" i="7" s="1"/>
  <c r="P295" i="7"/>
  <c r="R295" i="7" s="1"/>
  <c r="K295" i="7"/>
  <c r="M295" i="7" s="1"/>
  <c r="J296" i="7"/>
  <c r="L296" i="7" s="1"/>
  <c r="O296" i="7"/>
  <c r="Q296" i="7" s="1"/>
  <c r="S296" i="7" s="1"/>
  <c r="W296" i="7" s="1"/>
  <c r="T296" i="7" s="1"/>
  <c r="R296" i="7"/>
  <c r="P299" i="7"/>
  <c r="R299" i="7" s="1"/>
  <c r="L301" i="7"/>
  <c r="M302" i="7"/>
  <c r="R302" i="7"/>
  <c r="J306" i="7"/>
  <c r="L306" i="7" s="1"/>
  <c r="O306" i="7"/>
  <c r="Q306" i="7" s="1"/>
  <c r="P309" i="7"/>
  <c r="R309" i="7" s="1"/>
  <c r="M310" i="7"/>
  <c r="R310" i="7"/>
  <c r="J314" i="7"/>
  <c r="L314" i="7" s="1"/>
  <c r="O314" i="7"/>
  <c r="Q314" i="7" s="1"/>
  <c r="S314" i="7" s="1"/>
  <c r="W314" i="7" s="1"/>
  <c r="T314" i="7" s="1"/>
  <c r="P317" i="7"/>
  <c r="R317" i="7" s="1"/>
  <c r="M318" i="7"/>
  <c r="R318" i="7"/>
  <c r="J322" i="7"/>
  <c r="L322" i="7" s="1"/>
  <c r="O322" i="7"/>
  <c r="Q322" i="7" s="1"/>
  <c r="P325" i="7"/>
  <c r="R325" i="7" s="1"/>
  <c r="M326" i="7"/>
  <c r="R326" i="7"/>
  <c r="U326" i="7" s="1"/>
  <c r="L330" i="7"/>
  <c r="Q337" i="7"/>
  <c r="R338" i="7"/>
  <c r="M342" i="7"/>
  <c r="Q342" i="7"/>
  <c r="S342" i="7" s="1"/>
  <c r="W342" i="7" s="1"/>
  <c r="T342" i="7" s="1"/>
  <c r="M358" i="7"/>
  <c r="Q358" i="7"/>
  <c r="S358" i="7" s="1"/>
  <c r="W358" i="7" s="1"/>
  <c r="T358" i="7" s="1"/>
  <c r="Q365" i="7"/>
  <c r="Q284" i="7"/>
  <c r="S284" i="7" s="1"/>
  <c r="W284" i="7" s="1"/>
  <c r="T284" i="7" s="1"/>
  <c r="O285" i="7"/>
  <c r="Q285" i="7" s="1"/>
  <c r="Q288" i="7"/>
  <c r="O289" i="7"/>
  <c r="Q289" i="7" s="1"/>
  <c r="Q292" i="7"/>
  <c r="S292" i="7" s="1"/>
  <c r="W292" i="7" s="1"/>
  <c r="T292" i="7" s="1"/>
  <c r="O293" i="7"/>
  <c r="Q293" i="7" s="1"/>
  <c r="J300" i="7"/>
  <c r="L300" i="7" s="1"/>
  <c r="O300" i="7"/>
  <c r="Q300" i="7" s="1"/>
  <c r="S300" i="7" s="1"/>
  <c r="W300" i="7" s="1"/>
  <c r="T300" i="7" s="1"/>
  <c r="R300" i="7"/>
  <c r="M303" i="7"/>
  <c r="J304" i="7"/>
  <c r="L304" i="7" s="1"/>
  <c r="O304" i="7"/>
  <c r="Q304" i="7" s="1"/>
  <c r="S304" i="7" s="1"/>
  <c r="W304" i="7" s="1"/>
  <c r="T304" i="7" s="1"/>
  <c r="P307" i="7"/>
  <c r="R307" i="7" s="1"/>
  <c r="M308" i="7"/>
  <c r="R308" i="7"/>
  <c r="M311" i="7"/>
  <c r="J312" i="7"/>
  <c r="L312" i="7" s="1"/>
  <c r="O312" i="7"/>
  <c r="Q312" i="7" s="1"/>
  <c r="P315" i="7"/>
  <c r="R315" i="7" s="1"/>
  <c r="M316" i="7"/>
  <c r="R316" i="7"/>
  <c r="M319" i="7"/>
  <c r="J320" i="7"/>
  <c r="L320" i="7" s="1"/>
  <c r="O320" i="7"/>
  <c r="Q320" i="7" s="1"/>
  <c r="S320" i="7" s="1"/>
  <c r="W320" i="7" s="1"/>
  <c r="T320" i="7" s="1"/>
  <c r="P323" i="7"/>
  <c r="R323" i="7" s="1"/>
  <c r="M324" i="7"/>
  <c r="R324" i="7"/>
  <c r="M327" i="7"/>
  <c r="J328" i="7"/>
  <c r="L328" i="7" s="1"/>
  <c r="O328" i="7"/>
  <c r="Q328" i="7" s="1"/>
  <c r="J332" i="7"/>
  <c r="L332" i="7" s="1"/>
  <c r="O332" i="7"/>
  <c r="Q332" i="7" s="1"/>
  <c r="S332" i="7" s="1"/>
  <c r="W332" i="7" s="1"/>
  <c r="T332" i="7" s="1"/>
  <c r="Q341" i="7"/>
  <c r="R342" i="7"/>
  <c r="M346" i="7"/>
  <c r="Q346" i="7"/>
  <c r="S346" i="7" s="1"/>
  <c r="W346" i="7" s="1"/>
  <c r="T346" i="7" s="1"/>
  <c r="Q349" i="7"/>
  <c r="M362" i="7"/>
  <c r="Q362" i="7"/>
  <c r="S362" i="7" s="1"/>
  <c r="W362" i="7" s="1"/>
  <c r="T362" i="7" s="1"/>
  <c r="Q369" i="7"/>
  <c r="M293" i="7"/>
  <c r="P293" i="7"/>
  <c r="R293" i="7" s="1"/>
  <c r="M296" i="7"/>
  <c r="P297" i="7"/>
  <c r="R297" i="7" s="1"/>
  <c r="Q298" i="7"/>
  <c r="M299" i="7"/>
  <c r="J302" i="7"/>
  <c r="L302" i="7" s="1"/>
  <c r="O302" i="7"/>
  <c r="Q302" i="7" s="1"/>
  <c r="S302" i="7" s="1"/>
  <c r="W302" i="7" s="1"/>
  <c r="T302" i="7" s="1"/>
  <c r="P305" i="7"/>
  <c r="R305" i="7" s="1"/>
  <c r="M306" i="7"/>
  <c r="R306" i="7"/>
  <c r="M309" i="7"/>
  <c r="J310" i="7"/>
  <c r="L310" i="7" s="1"/>
  <c r="O310" i="7"/>
  <c r="Q310" i="7" s="1"/>
  <c r="P313" i="7"/>
  <c r="R313" i="7" s="1"/>
  <c r="M314" i="7"/>
  <c r="R314" i="7"/>
  <c r="M317" i="7"/>
  <c r="J318" i="7"/>
  <c r="L318" i="7" s="1"/>
  <c r="O318" i="7"/>
  <c r="Q318" i="7" s="1"/>
  <c r="S318" i="7" s="1"/>
  <c r="W318" i="7" s="1"/>
  <c r="T318" i="7" s="1"/>
  <c r="P321" i="7"/>
  <c r="R321" i="7" s="1"/>
  <c r="U321" i="7" s="1"/>
  <c r="M322" i="7"/>
  <c r="R322" i="7"/>
  <c r="M325" i="7"/>
  <c r="J326" i="7"/>
  <c r="L326" i="7" s="1"/>
  <c r="O326" i="7"/>
  <c r="Q326" i="7" s="1"/>
  <c r="M329" i="7"/>
  <c r="M330" i="7"/>
  <c r="R330" i="7"/>
  <c r="M333" i="7"/>
  <c r="M334" i="7"/>
  <c r="Q334" i="7"/>
  <c r="S334" i="7" s="1"/>
  <c r="W334" i="7" s="1"/>
  <c r="T334" i="7" s="1"/>
  <c r="X334" i="7" s="1"/>
  <c r="Q345" i="7"/>
  <c r="R346" i="7"/>
  <c r="U346" i="7" s="1"/>
  <c r="M350" i="7"/>
  <c r="Q350" i="7"/>
  <c r="S350" i="7" s="1"/>
  <c r="W350" i="7" s="1"/>
  <c r="T350" i="7" s="1"/>
  <c r="Q353" i="7"/>
  <c r="M366" i="7"/>
  <c r="Q366" i="7"/>
  <c r="S366" i="7" s="1"/>
  <c r="W366" i="7" s="1"/>
  <c r="T366" i="7" s="1"/>
  <c r="O227" i="7"/>
  <c r="Q227" i="7" s="1"/>
  <c r="S227" i="7" s="1"/>
  <c r="W227" i="7" s="1"/>
  <c r="T227" i="7" s="1"/>
  <c r="O231" i="7"/>
  <c r="Q231" i="7" s="1"/>
  <c r="S231" i="7" s="1"/>
  <c r="W231" i="7" s="1"/>
  <c r="T231" i="7" s="1"/>
  <c r="O235" i="7"/>
  <c r="Q235" i="7" s="1"/>
  <c r="S235" i="7" s="1"/>
  <c r="W235" i="7" s="1"/>
  <c r="T235" i="7" s="1"/>
  <c r="O239" i="7"/>
  <c r="Q239" i="7" s="1"/>
  <c r="S239" i="7" s="1"/>
  <c r="W239" i="7" s="1"/>
  <c r="T239" i="7" s="1"/>
  <c r="O243" i="7"/>
  <c r="Q243" i="7" s="1"/>
  <c r="S243" i="7" s="1"/>
  <c r="W243" i="7" s="1"/>
  <c r="T243" i="7" s="1"/>
  <c r="X243" i="7" s="1"/>
  <c r="O247" i="7"/>
  <c r="Q247" i="7" s="1"/>
  <c r="S247" i="7" s="1"/>
  <c r="W247" i="7" s="1"/>
  <c r="T247" i="7" s="1"/>
  <c r="O251" i="7"/>
  <c r="Q251" i="7" s="1"/>
  <c r="S251" i="7" s="1"/>
  <c r="W251" i="7" s="1"/>
  <c r="T251" i="7" s="1"/>
  <c r="X251" i="7" s="1"/>
  <c r="O255" i="7"/>
  <c r="Q255" i="7" s="1"/>
  <c r="S255" i="7" s="1"/>
  <c r="W255" i="7" s="1"/>
  <c r="T255" i="7" s="1"/>
  <c r="O259" i="7"/>
  <c r="Q259" i="7" s="1"/>
  <c r="S259" i="7" s="1"/>
  <c r="W259" i="7" s="1"/>
  <c r="T259" i="7" s="1"/>
  <c r="X259" i="7" s="1"/>
  <c r="O263" i="7"/>
  <c r="Q263" i="7" s="1"/>
  <c r="S263" i="7" s="1"/>
  <c r="W263" i="7" s="1"/>
  <c r="T263" i="7" s="1"/>
  <c r="O267" i="7"/>
  <c r="Q267" i="7" s="1"/>
  <c r="S267" i="7" s="1"/>
  <c r="W267" i="7" s="1"/>
  <c r="T267" i="7" s="1"/>
  <c r="X267" i="7" s="1"/>
  <c r="O271" i="7"/>
  <c r="Q271" i="7" s="1"/>
  <c r="S271" i="7" s="1"/>
  <c r="W271" i="7" s="1"/>
  <c r="T271" i="7" s="1"/>
  <c r="O275" i="7"/>
  <c r="Q275" i="7" s="1"/>
  <c r="S275" i="7" s="1"/>
  <c r="W275" i="7" s="1"/>
  <c r="T275" i="7" s="1"/>
  <c r="X275" i="7" s="1"/>
  <c r="O279" i="7"/>
  <c r="Q279" i="7" s="1"/>
  <c r="S279" i="7" s="1"/>
  <c r="W279" i="7" s="1"/>
  <c r="T279" i="7" s="1"/>
  <c r="O283" i="7"/>
  <c r="Q283" i="7" s="1"/>
  <c r="S283" i="7" s="1"/>
  <c r="W283" i="7" s="1"/>
  <c r="T283" i="7" s="1"/>
  <c r="X283" i="7" s="1"/>
  <c r="J285" i="7"/>
  <c r="L285" i="7" s="1"/>
  <c r="J286" i="7"/>
  <c r="L286" i="7" s="1"/>
  <c r="O287" i="7"/>
  <c r="Q287" i="7" s="1"/>
  <c r="S287" i="7" s="1"/>
  <c r="W287" i="7" s="1"/>
  <c r="T287" i="7" s="1"/>
  <c r="J289" i="7"/>
  <c r="L289" i="7" s="1"/>
  <c r="J290" i="7"/>
  <c r="L290" i="7" s="1"/>
  <c r="O291" i="7"/>
  <c r="Q291" i="7" s="1"/>
  <c r="S291" i="7" s="1"/>
  <c r="W291" i="7" s="1"/>
  <c r="T291" i="7" s="1"/>
  <c r="X291" i="7" s="1"/>
  <c r="J293" i="7"/>
  <c r="L293" i="7" s="1"/>
  <c r="J294" i="7"/>
  <c r="L294" i="7" s="1"/>
  <c r="L297" i="7"/>
  <c r="L298" i="7"/>
  <c r="R298" i="7"/>
  <c r="U298" i="7" s="1"/>
  <c r="M300" i="7"/>
  <c r="P301" i="7"/>
  <c r="R301" i="7" s="1"/>
  <c r="U301" i="7" s="1"/>
  <c r="P303" i="7"/>
  <c r="R303" i="7" s="1"/>
  <c r="U303" i="7" s="1"/>
  <c r="M304" i="7"/>
  <c r="R304" i="7"/>
  <c r="K307" i="7"/>
  <c r="M307" i="7" s="1"/>
  <c r="J308" i="7"/>
  <c r="L308" i="7" s="1"/>
  <c r="O308" i="7"/>
  <c r="Q308" i="7" s="1"/>
  <c r="P311" i="7"/>
  <c r="R311" i="7" s="1"/>
  <c r="U311" i="7" s="1"/>
  <c r="M312" i="7"/>
  <c r="R312" i="7"/>
  <c r="U312" i="7" s="1"/>
  <c r="K315" i="7"/>
  <c r="M315" i="7" s="1"/>
  <c r="J316" i="7"/>
  <c r="L316" i="7" s="1"/>
  <c r="O316" i="7"/>
  <c r="Q316" i="7" s="1"/>
  <c r="P319" i="7"/>
  <c r="R319" i="7" s="1"/>
  <c r="U319" i="7" s="1"/>
  <c r="M320" i="7"/>
  <c r="R320" i="7"/>
  <c r="K323" i="7"/>
  <c r="M323" i="7" s="1"/>
  <c r="J324" i="7"/>
  <c r="L324" i="7" s="1"/>
  <c r="O324" i="7"/>
  <c r="Q324" i="7" s="1"/>
  <c r="P327" i="7"/>
  <c r="R327" i="7" s="1"/>
  <c r="U327" i="7" s="1"/>
  <c r="M328" i="7"/>
  <c r="P331" i="7"/>
  <c r="R331" i="7" s="1"/>
  <c r="K331" i="7"/>
  <c r="M331" i="7" s="1"/>
  <c r="M332" i="7"/>
  <c r="R334" i="7"/>
  <c r="U334" i="7" s="1"/>
  <c r="M338" i="7"/>
  <c r="Q338" i="7"/>
  <c r="S338" i="7" s="1"/>
  <c r="W338" i="7" s="1"/>
  <c r="T338" i="7" s="1"/>
  <c r="M354" i="7"/>
  <c r="Q354" i="7"/>
  <c r="S354" i="7" s="1"/>
  <c r="W354" i="7" s="1"/>
  <c r="T354" i="7" s="1"/>
  <c r="Q357" i="7"/>
  <c r="S357" i="7" s="1"/>
  <c r="W357" i="7" s="1"/>
  <c r="T357" i="7" s="1"/>
  <c r="Q361" i="7"/>
  <c r="M370" i="7"/>
  <c r="Q370" i="7"/>
  <c r="S370" i="7" s="1"/>
  <c r="W370" i="7" s="1"/>
  <c r="T370" i="7" s="1"/>
  <c r="L305" i="7"/>
  <c r="L309" i="7"/>
  <c r="L313" i="7"/>
  <c r="L317" i="7"/>
  <c r="L321" i="7"/>
  <c r="L325" i="7"/>
  <c r="L329" i="7"/>
  <c r="O330" i="7"/>
  <c r="Q330" i="7" s="1"/>
  <c r="L333" i="7"/>
  <c r="L335" i="7"/>
  <c r="P336" i="7"/>
  <c r="R336" i="7" s="1"/>
  <c r="U336" i="7" s="1"/>
  <c r="K336" i="7"/>
  <c r="M336" i="7" s="1"/>
  <c r="L339" i="7"/>
  <c r="P340" i="7"/>
  <c r="R340" i="7" s="1"/>
  <c r="K340" i="7"/>
  <c r="M340" i="7" s="1"/>
  <c r="L343" i="7"/>
  <c r="P344" i="7"/>
  <c r="R344" i="7" s="1"/>
  <c r="K344" i="7"/>
  <c r="M344" i="7" s="1"/>
  <c r="L347" i="7"/>
  <c r="P348" i="7"/>
  <c r="R348" i="7" s="1"/>
  <c r="K348" i="7"/>
  <c r="M348" i="7" s="1"/>
  <c r="L351" i="7"/>
  <c r="P352" i="7"/>
  <c r="R352" i="7" s="1"/>
  <c r="U352" i="7" s="1"/>
  <c r="K352" i="7"/>
  <c r="M352" i="7" s="1"/>
  <c r="L355" i="7"/>
  <c r="P356" i="7"/>
  <c r="R356" i="7" s="1"/>
  <c r="K356" i="7"/>
  <c r="M356" i="7" s="1"/>
  <c r="L359" i="7"/>
  <c r="P360" i="7"/>
  <c r="R360" i="7" s="1"/>
  <c r="K360" i="7"/>
  <c r="M360" i="7" s="1"/>
  <c r="L363" i="7"/>
  <c r="P364" i="7"/>
  <c r="R364" i="7" s="1"/>
  <c r="K364" i="7"/>
  <c r="M364" i="7" s="1"/>
  <c r="L367" i="7"/>
  <c r="P368" i="7"/>
  <c r="R368" i="7" s="1"/>
  <c r="U368" i="7" s="1"/>
  <c r="K368" i="7"/>
  <c r="M368" i="7" s="1"/>
  <c r="L371" i="7"/>
  <c r="P372" i="7"/>
  <c r="R372" i="7" s="1"/>
  <c r="K372" i="7"/>
  <c r="M372" i="7" s="1"/>
  <c r="R374" i="7"/>
  <c r="P375" i="7"/>
  <c r="R375" i="7" s="1"/>
  <c r="K375" i="7"/>
  <c r="M375" i="7" s="1"/>
  <c r="M377" i="7"/>
  <c r="P380" i="7"/>
  <c r="R380" i="7" s="1"/>
  <c r="K380" i="7"/>
  <c r="M380" i="7" s="1"/>
  <c r="Q383" i="7"/>
  <c r="R388" i="7"/>
  <c r="M393" i="7"/>
  <c r="R393" i="7"/>
  <c r="U393" i="7" s="1"/>
  <c r="R395" i="7"/>
  <c r="U395" i="7" s="1"/>
  <c r="O397" i="7"/>
  <c r="Q397" i="7" s="1"/>
  <c r="S397" i="7" s="1"/>
  <c r="W397" i="7" s="1"/>
  <c r="T397" i="7" s="1"/>
  <c r="J397" i="7"/>
  <c r="L397" i="7" s="1"/>
  <c r="M401" i="7"/>
  <c r="R401" i="7"/>
  <c r="L406" i="7"/>
  <c r="L414" i="7"/>
  <c r="L422" i="7"/>
  <c r="M427" i="7"/>
  <c r="M429" i="7"/>
  <c r="R429" i="7"/>
  <c r="R432" i="7"/>
  <c r="L434" i="7"/>
  <c r="R350" i="7"/>
  <c r="U350" i="7" s="1"/>
  <c r="R354" i="7"/>
  <c r="R358" i="7"/>
  <c r="U358" i="7" s="1"/>
  <c r="R362" i="7"/>
  <c r="R366" i="7"/>
  <c r="U366" i="7" s="1"/>
  <c r="R370" i="7"/>
  <c r="Q372" i="7"/>
  <c r="M374" i="7"/>
  <c r="L375" i="7"/>
  <c r="L376" i="7"/>
  <c r="Q379" i="7"/>
  <c r="Q380" i="7"/>
  <c r="M382" i="7"/>
  <c r="L384" i="7"/>
  <c r="M385" i="7"/>
  <c r="R387" i="7"/>
  <c r="U387" i="7" s="1"/>
  <c r="O389" i="7"/>
  <c r="Q389" i="7" s="1"/>
  <c r="S389" i="7" s="1"/>
  <c r="W389" i="7" s="1"/>
  <c r="T389" i="7" s="1"/>
  <c r="J389" i="7"/>
  <c r="L389" i="7" s="1"/>
  <c r="L395" i="7"/>
  <c r="O396" i="7"/>
  <c r="Q396" i="7" s="1"/>
  <c r="J396" i="7"/>
  <c r="L396" i="7" s="1"/>
  <c r="L398" i="7"/>
  <c r="R404" i="7"/>
  <c r="M409" i="7"/>
  <c r="R409" i="7"/>
  <c r="M417" i="7"/>
  <c r="R417" i="7"/>
  <c r="U417" i="7" s="1"/>
  <c r="M425" i="7"/>
  <c r="R425" i="7"/>
  <c r="L430" i="7"/>
  <c r="M435" i="7"/>
  <c r="L299" i="7"/>
  <c r="L303" i="7"/>
  <c r="L307" i="7"/>
  <c r="L311" i="7"/>
  <c r="L315" i="7"/>
  <c r="L319" i="7"/>
  <c r="L323" i="7"/>
  <c r="L327" i="7"/>
  <c r="L331" i="7"/>
  <c r="L337" i="7"/>
  <c r="L341" i="7"/>
  <c r="L345" i="7"/>
  <c r="L349" i="7"/>
  <c r="L353" i="7"/>
  <c r="L357" i="7"/>
  <c r="L361" i="7"/>
  <c r="L365" i="7"/>
  <c r="L369" i="7"/>
  <c r="M373" i="7"/>
  <c r="P376" i="7"/>
  <c r="R376" i="7" s="1"/>
  <c r="K376" i="7"/>
  <c r="M376" i="7" s="1"/>
  <c r="R378" i="7"/>
  <c r="P379" i="7"/>
  <c r="R379" i="7" s="1"/>
  <c r="K379" i="7"/>
  <c r="M379" i="7" s="1"/>
  <c r="M381" i="7"/>
  <c r="P384" i="7"/>
  <c r="R384" i="7" s="1"/>
  <c r="U384" i="7" s="1"/>
  <c r="K384" i="7"/>
  <c r="M384" i="7" s="1"/>
  <c r="L387" i="7"/>
  <c r="O388" i="7"/>
  <c r="Q388" i="7" s="1"/>
  <c r="J388" i="7"/>
  <c r="L388" i="7" s="1"/>
  <c r="L390" i="7"/>
  <c r="R392" i="7"/>
  <c r="M397" i="7"/>
  <c r="R397" i="7"/>
  <c r="R400" i="7"/>
  <c r="L402" i="7"/>
  <c r="R412" i="7"/>
  <c r="R420" i="7"/>
  <c r="R428" i="7"/>
  <c r="M431" i="7"/>
  <c r="M433" i="7"/>
  <c r="R433" i="7"/>
  <c r="R328" i="7"/>
  <c r="U328" i="7" s="1"/>
  <c r="P329" i="7"/>
  <c r="R329" i="7" s="1"/>
  <c r="U329" i="7" s="1"/>
  <c r="R332" i="7"/>
  <c r="P333" i="7"/>
  <c r="R333" i="7" s="1"/>
  <c r="U333" i="7" s="1"/>
  <c r="P335" i="7"/>
  <c r="R335" i="7" s="1"/>
  <c r="K335" i="7"/>
  <c r="M335" i="7" s="1"/>
  <c r="Q335" i="7"/>
  <c r="S335" i="7" s="1"/>
  <c r="W335" i="7" s="1"/>
  <c r="T335" i="7" s="1"/>
  <c r="O336" i="7"/>
  <c r="Q336" i="7" s="1"/>
  <c r="S336" i="7" s="1"/>
  <c r="W336" i="7" s="1"/>
  <c r="T336" i="7" s="1"/>
  <c r="X336" i="7" s="1"/>
  <c r="P339" i="7"/>
  <c r="R339" i="7" s="1"/>
  <c r="K339" i="7"/>
  <c r="M339" i="7" s="1"/>
  <c r="Q339" i="7"/>
  <c r="O340" i="7"/>
  <c r="Q340" i="7" s="1"/>
  <c r="S340" i="7" s="1"/>
  <c r="W340" i="7" s="1"/>
  <c r="T340" i="7" s="1"/>
  <c r="P343" i="7"/>
  <c r="R343" i="7" s="1"/>
  <c r="K343" i="7"/>
  <c r="M343" i="7" s="1"/>
  <c r="Q343" i="7"/>
  <c r="S343" i="7" s="1"/>
  <c r="W343" i="7" s="1"/>
  <c r="T343" i="7" s="1"/>
  <c r="O344" i="7"/>
  <c r="Q344" i="7" s="1"/>
  <c r="S344" i="7" s="1"/>
  <c r="W344" i="7" s="1"/>
  <c r="T344" i="7" s="1"/>
  <c r="P347" i="7"/>
  <c r="R347" i="7" s="1"/>
  <c r="K347" i="7"/>
  <c r="M347" i="7" s="1"/>
  <c r="Q347" i="7"/>
  <c r="O348" i="7"/>
  <c r="Q348" i="7" s="1"/>
  <c r="S348" i="7" s="1"/>
  <c r="W348" i="7" s="1"/>
  <c r="T348" i="7" s="1"/>
  <c r="P351" i="7"/>
  <c r="R351" i="7" s="1"/>
  <c r="K351" i="7"/>
  <c r="M351" i="7" s="1"/>
  <c r="Q351" i="7"/>
  <c r="S351" i="7" s="1"/>
  <c r="W351" i="7" s="1"/>
  <c r="T351" i="7" s="1"/>
  <c r="O352" i="7"/>
  <c r="Q352" i="7" s="1"/>
  <c r="S352" i="7" s="1"/>
  <c r="W352" i="7" s="1"/>
  <c r="T352" i="7" s="1"/>
  <c r="X352" i="7" s="1"/>
  <c r="P355" i="7"/>
  <c r="R355" i="7" s="1"/>
  <c r="K355" i="7"/>
  <c r="M355" i="7" s="1"/>
  <c r="Q355" i="7"/>
  <c r="O356" i="7"/>
  <c r="Q356" i="7" s="1"/>
  <c r="S356" i="7" s="1"/>
  <c r="W356" i="7" s="1"/>
  <c r="T356" i="7" s="1"/>
  <c r="P359" i="7"/>
  <c r="R359" i="7" s="1"/>
  <c r="K359" i="7"/>
  <c r="M359" i="7" s="1"/>
  <c r="Q359" i="7"/>
  <c r="S359" i="7" s="1"/>
  <c r="W359" i="7" s="1"/>
  <c r="T359" i="7" s="1"/>
  <c r="O360" i="7"/>
  <c r="Q360" i="7" s="1"/>
  <c r="S360" i="7" s="1"/>
  <c r="W360" i="7" s="1"/>
  <c r="T360" i="7" s="1"/>
  <c r="P363" i="7"/>
  <c r="R363" i="7" s="1"/>
  <c r="K363" i="7"/>
  <c r="M363" i="7" s="1"/>
  <c r="Q363" i="7"/>
  <c r="O364" i="7"/>
  <c r="Q364" i="7" s="1"/>
  <c r="S364" i="7" s="1"/>
  <c r="W364" i="7" s="1"/>
  <c r="T364" i="7" s="1"/>
  <c r="P367" i="7"/>
  <c r="R367" i="7" s="1"/>
  <c r="K367" i="7"/>
  <c r="M367" i="7" s="1"/>
  <c r="Q367" i="7"/>
  <c r="S367" i="7" s="1"/>
  <c r="W367" i="7" s="1"/>
  <c r="T367" i="7" s="1"/>
  <c r="O368" i="7"/>
  <c r="Q368" i="7" s="1"/>
  <c r="S368" i="7" s="1"/>
  <c r="W368" i="7" s="1"/>
  <c r="T368" i="7" s="1"/>
  <c r="X368" i="7" s="1"/>
  <c r="P371" i="7"/>
  <c r="R371" i="7" s="1"/>
  <c r="K371" i="7"/>
  <c r="M371" i="7" s="1"/>
  <c r="Q371" i="7"/>
  <c r="L372" i="7"/>
  <c r="Q375" i="7"/>
  <c r="O376" i="7"/>
  <c r="Q376" i="7" s="1"/>
  <c r="S376" i="7" s="1"/>
  <c r="W376" i="7" s="1"/>
  <c r="T376" i="7" s="1"/>
  <c r="M378" i="7"/>
  <c r="L379" i="7"/>
  <c r="L380" i="7"/>
  <c r="L383" i="7"/>
  <c r="Q384" i="7"/>
  <c r="S384" i="7" s="1"/>
  <c r="W384" i="7" s="1"/>
  <c r="T384" i="7" s="1"/>
  <c r="M389" i="7"/>
  <c r="R389" i="7"/>
  <c r="L394" i="7"/>
  <c r="R396" i="7"/>
  <c r="M405" i="7"/>
  <c r="R405" i="7"/>
  <c r="R408" i="7"/>
  <c r="L410" i="7"/>
  <c r="R413" i="7"/>
  <c r="R416" i="7"/>
  <c r="L418" i="7"/>
  <c r="R421" i="7"/>
  <c r="U421" i="7" s="1"/>
  <c r="R424" i="7"/>
  <c r="L426" i="7"/>
  <c r="L373" i="7"/>
  <c r="L377" i="7"/>
  <c r="L381" i="7"/>
  <c r="O385" i="7"/>
  <c r="Q385" i="7" s="1"/>
  <c r="J385" i="7"/>
  <c r="L385" i="7" s="1"/>
  <c r="L391" i="7"/>
  <c r="R391" i="7"/>
  <c r="U391" i="7" s="1"/>
  <c r="O392" i="7"/>
  <c r="Q392" i="7" s="1"/>
  <c r="J392" i="7"/>
  <c r="L392" i="7" s="1"/>
  <c r="O393" i="7"/>
  <c r="Q393" i="7" s="1"/>
  <c r="J393" i="7"/>
  <c r="L393" i="7" s="1"/>
  <c r="L399" i="7"/>
  <c r="R399" i="7"/>
  <c r="U399" i="7" s="1"/>
  <c r="O400" i="7"/>
  <c r="Q400" i="7" s="1"/>
  <c r="J400" i="7"/>
  <c r="L400" i="7" s="1"/>
  <c r="O401" i="7"/>
  <c r="Q401" i="7" s="1"/>
  <c r="J401" i="7"/>
  <c r="L401" i="7" s="1"/>
  <c r="L407" i="7"/>
  <c r="R407" i="7"/>
  <c r="U407" i="7" s="1"/>
  <c r="O408" i="7"/>
  <c r="Q408" i="7" s="1"/>
  <c r="J408" i="7"/>
  <c r="L408" i="7" s="1"/>
  <c r="O409" i="7"/>
  <c r="Q409" i="7" s="1"/>
  <c r="J409" i="7"/>
  <c r="L409" i="7" s="1"/>
  <c r="L415" i="7"/>
  <c r="R415" i="7"/>
  <c r="U415" i="7" s="1"/>
  <c r="O416" i="7"/>
  <c r="Q416" i="7" s="1"/>
  <c r="J416" i="7"/>
  <c r="L416" i="7" s="1"/>
  <c r="O417" i="7"/>
  <c r="Q417" i="7" s="1"/>
  <c r="J417" i="7"/>
  <c r="L417" i="7" s="1"/>
  <c r="L423" i="7"/>
  <c r="R423" i="7"/>
  <c r="U423" i="7" s="1"/>
  <c r="O424" i="7"/>
  <c r="Q424" i="7" s="1"/>
  <c r="J424" i="7"/>
  <c r="L424" i="7" s="1"/>
  <c r="O425" i="7"/>
  <c r="Q425" i="7" s="1"/>
  <c r="J425" i="7"/>
  <c r="L425" i="7" s="1"/>
  <c r="L431" i="7"/>
  <c r="R431" i="7"/>
  <c r="U431" i="7" s="1"/>
  <c r="O432" i="7"/>
  <c r="Q432" i="7" s="1"/>
  <c r="J432" i="7"/>
  <c r="L432" i="7" s="1"/>
  <c r="O433" i="7"/>
  <c r="Q433" i="7" s="1"/>
  <c r="J433" i="7"/>
  <c r="L433" i="7" s="1"/>
  <c r="R439" i="7"/>
  <c r="M443" i="7"/>
  <c r="M448" i="7"/>
  <c r="L451" i="7"/>
  <c r="R382" i="7"/>
  <c r="P383" i="7"/>
  <c r="R383" i="7" s="1"/>
  <c r="Q387" i="7"/>
  <c r="K390" i="7"/>
  <c r="M390" i="7" s="1"/>
  <c r="P390" i="7"/>
  <c r="R390" i="7" s="1"/>
  <c r="M392" i="7"/>
  <c r="Q395" i="7"/>
  <c r="K398" i="7"/>
  <c r="M398" i="7" s="1"/>
  <c r="P398" i="7"/>
  <c r="R398" i="7" s="1"/>
  <c r="M400" i="7"/>
  <c r="Q403" i="7"/>
  <c r="K406" i="7"/>
  <c r="M406" i="7" s="1"/>
  <c r="P406" i="7"/>
  <c r="R406" i="7" s="1"/>
  <c r="M408" i="7"/>
  <c r="Q411" i="7"/>
  <c r="K414" i="7"/>
  <c r="M414" i="7" s="1"/>
  <c r="P414" i="7"/>
  <c r="R414" i="7" s="1"/>
  <c r="M416" i="7"/>
  <c r="Q419" i="7"/>
  <c r="K422" i="7"/>
  <c r="M422" i="7" s="1"/>
  <c r="P422" i="7"/>
  <c r="R422" i="7" s="1"/>
  <c r="M424" i="7"/>
  <c r="Q427" i="7"/>
  <c r="K430" i="7"/>
  <c r="M430" i="7" s="1"/>
  <c r="P430" i="7"/>
  <c r="R430" i="7" s="1"/>
  <c r="M432" i="7"/>
  <c r="Q435" i="7"/>
  <c r="O436" i="7"/>
  <c r="Q436" i="7" s="1"/>
  <c r="J436" i="7"/>
  <c r="L436" i="7" s="1"/>
  <c r="O437" i="7"/>
  <c r="Q437" i="7" s="1"/>
  <c r="S437" i="7" s="1"/>
  <c r="W437" i="7" s="1"/>
  <c r="T437" i="7" s="1"/>
  <c r="J437" i="7"/>
  <c r="L437" i="7" s="1"/>
  <c r="M441" i="7"/>
  <c r="R443" i="7"/>
  <c r="M446" i="7"/>
  <c r="L403" i="7"/>
  <c r="R403" i="7"/>
  <c r="U403" i="7" s="1"/>
  <c r="O404" i="7"/>
  <c r="Q404" i="7" s="1"/>
  <c r="J404" i="7"/>
  <c r="L404" i="7" s="1"/>
  <c r="O405" i="7"/>
  <c r="Q405" i="7" s="1"/>
  <c r="J405" i="7"/>
  <c r="L405" i="7" s="1"/>
  <c r="L411" i="7"/>
  <c r="R411" i="7"/>
  <c r="U411" i="7" s="1"/>
  <c r="O412" i="7"/>
  <c r="Q412" i="7" s="1"/>
  <c r="J412" i="7"/>
  <c r="L412" i="7" s="1"/>
  <c r="O413" i="7"/>
  <c r="Q413" i="7" s="1"/>
  <c r="J413" i="7"/>
  <c r="L413" i="7" s="1"/>
  <c r="L419" i="7"/>
  <c r="R419" i="7"/>
  <c r="U419" i="7" s="1"/>
  <c r="O420" i="7"/>
  <c r="Q420" i="7" s="1"/>
  <c r="J420" i="7"/>
  <c r="L420" i="7" s="1"/>
  <c r="O421" i="7"/>
  <c r="Q421" i="7" s="1"/>
  <c r="J421" i="7"/>
  <c r="L421" i="7" s="1"/>
  <c r="L427" i="7"/>
  <c r="R427" i="7"/>
  <c r="O428" i="7"/>
  <c r="Q428" i="7" s="1"/>
  <c r="J428" i="7"/>
  <c r="L428" i="7" s="1"/>
  <c r="O429" i="7"/>
  <c r="Q429" i="7" s="1"/>
  <c r="J429" i="7"/>
  <c r="L429" i="7" s="1"/>
  <c r="L435" i="7"/>
  <c r="R435" i="7"/>
  <c r="U435" i="7" s="1"/>
  <c r="M436" i="7"/>
  <c r="L439" i="7"/>
  <c r="R449" i="7"/>
  <c r="P337" i="7"/>
  <c r="R337" i="7" s="1"/>
  <c r="U337" i="7" s="1"/>
  <c r="P341" i="7"/>
  <c r="R341" i="7" s="1"/>
  <c r="U341" i="7" s="1"/>
  <c r="P345" i="7"/>
  <c r="R345" i="7" s="1"/>
  <c r="U345" i="7" s="1"/>
  <c r="P349" i="7"/>
  <c r="R349" i="7" s="1"/>
  <c r="U349" i="7" s="1"/>
  <c r="P353" i="7"/>
  <c r="R353" i="7" s="1"/>
  <c r="U353" i="7" s="1"/>
  <c r="P357" i="7"/>
  <c r="R357" i="7" s="1"/>
  <c r="U357" i="7" s="1"/>
  <c r="P361" i="7"/>
  <c r="R361" i="7" s="1"/>
  <c r="U361" i="7" s="1"/>
  <c r="P365" i="7"/>
  <c r="R365" i="7" s="1"/>
  <c r="U365" i="7" s="1"/>
  <c r="P369" i="7"/>
  <c r="R369" i="7" s="1"/>
  <c r="U369" i="7" s="1"/>
  <c r="P373" i="7"/>
  <c r="R373" i="7" s="1"/>
  <c r="U373" i="7" s="1"/>
  <c r="P377" i="7"/>
  <c r="R377" i="7" s="1"/>
  <c r="U377" i="7" s="1"/>
  <c r="P381" i="7"/>
  <c r="R381" i="7" s="1"/>
  <c r="K383" i="7"/>
  <c r="M383" i="7" s="1"/>
  <c r="K386" i="7"/>
  <c r="M386" i="7" s="1"/>
  <c r="P386" i="7"/>
  <c r="R386" i="7" s="1"/>
  <c r="M388" i="7"/>
  <c r="Q391" i="7"/>
  <c r="S391" i="7" s="1"/>
  <c r="W391" i="7" s="1"/>
  <c r="T391" i="7" s="1"/>
  <c r="X391" i="7" s="1"/>
  <c r="K394" i="7"/>
  <c r="M394" i="7" s="1"/>
  <c r="P394" i="7"/>
  <c r="R394" i="7" s="1"/>
  <c r="M396" i="7"/>
  <c r="Q399" i="7"/>
  <c r="S399" i="7" s="1"/>
  <c r="W399" i="7" s="1"/>
  <c r="T399" i="7" s="1"/>
  <c r="X399" i="7" s="1"/>
  <c r="K402" i="7"/>
  <c r="M402" i="7" s="1"/>
  <c r="P402" i="7"/>
  <c r="R402" i="7" s="1"/>
  <c r="M404" i="7"/>
  <c r="Q407" i="7"/>
  <c r="S407" i="7" s="1"/>
  <c r="W407" i="7" s="1"/>
  <c r="T407" i="7" s="1"/>
  <c r="X407" i="7" s="1"/>
  <c r="K410" i="7"/>
  <c r="M410" i="7" s="1"/>
  <c r="P410" i="7"/>
  <c r="R410" i="7" s="1"/>
  <c r="M412" i="7"/>
  <c r="Q415" i="7"/>
  <c r="S415" i="7" s="1"/>
  <c r="W415" i="7" s="1"/>
  <c r="T415" i="7" s="1"/>
  <c r="X415" i="7" s="1"/>
  <c r="K418" i="7"/>
  <c r="M418" i="7" s="1"/>
  <c r="P418" i="7"/>
  <c r="R418" i="7" s="1"/>
  <c r="M420" i="7"/>
  <c r="Q423" i="7"/>
  <c r="S423" i="7" s="1"/>
  <c r="W423" i="7" s="1"/>
  <c r="T423" i="7" s="1"/>
  <c r="X423" i="7" s="1"/>
  <c r="K426" i="7"/>
  <c r="M426" i="7" s="1"/>
  <c r="P426" i="7"/>
  <c r="R426" i="7" s="1"/>
  <c r="M428" i="7"/>
  <c r="Q431" i="7"/>
  <c r="S431" i="7" s="1"/>
  <c r="W431" i="7" s="1"/>
  <c r="T431" i="7" s="1"/>
  <c r="X431" i="7" s="1"/>
  <c r="K434" i="7"/>
  <c r="M434" i="7" s="1"/>
  <c r="P434" i="7"/>
  <c r="R434" i="7" s="1"/>
  <c r="R436" i="7"/>
  <c r="M437" i="7"/>
  <c r="M439" i="7"/>
  <c r="Q441" i="7"/>
  <c r="L443" i="7"/>
  <c r="M450" i="7"/>
  <c r="R450" i="7"/>
  <c r="Q439" i="7"/>
  <c r="S439" i="7" s="1"/>
  <c r="W439" i="7" s="1"/>
  <c r="T439" i="7" s="1"/>
  <c r="O440" i="7"/>
  <c r="Q440" i="7" s="1"/>
  <c r="Q443" i="7"/>
  <c r="S443" i="7" s="1"/>
  <c r="W443" i="7" s="1"/>
  <c r="T443" i="7" s="1"/>
  <c r="O444" i="7"/>
  <c r="Q444" i="7" s="1"/>
  <c r="M445" i="7"/>
  <c r="Q448" i="7"/>
  <c r="M451" i="7"/>
  <c r="L452" i="7"/>
  <c r="R452" i="7"/>
  <c r="U452" i="7" s="1"/>
  <c r="M453" i="7"/>
  <c r="P454" i="7"/>
  <c r="R454" i="7" s="1"/>
  <c r="K454" i="7"/>
  <c r="M454" i="7" s="1"/>
  <c r="Q456" i="7"/>
  <c r="L457" i="7"/>
  <c r="M458" i="7"/>
  <c r="M440" i="7"/>
  <c r="P440" i="7"/>
  <c r="R440" i="7" s="1"/>
  <c r="M444" i="7"/>
  <c r="P444" i="7"/>
  <c r="R444" i="7" s="1"/>
  <c r="U444" i="7" s="1"/>
  <c r="L448" i="7"/>
  <c r="R448" i="7"/>
  <c r="U448" i="7" s="1"/>
  <c r="O449" i="7"/>
  <c r="Q449" i="7" s="1"/>
  <c r="J449" i="7"/>
  <c r="L449" i="7" s="1"/>
  <c r="O450" i="7"/>
  <c r="Q450" i="7" s="1"/>
  <c r="J450" i="7"/>
  <c r="L450" i="7" s="1"/>
  <c r="P453" i="7"/>
  <c r="R453" i="7" s="1"/>
  <c r="U453" i="7" s="1"/>
  <c r="R457" i="7"/>
  <c r="O386" i="7"/>
  <c r="Q386" i="7" s="1"/>
  <c r="S386" i="7" s="1"/>
  <c r="W386" i="7" s="1"/>
  <c r="T386" i="7" s="1"/>
  <c r="O390" i="7"/>
  <c r="Q390" i="7" s="1"/>
  <c r="S390" i="7" s="1"/>
  <c r="W390" i="7" s="1"/>
  <c r="T390" i="7" s="1"/>
  <c r="O394" i="7"/>
  <c r="Q394" i="7" s="1"/>
  <c r="O398" i="7"/>
  <c r="Q398" i="7" s="1"/>
  <c r="S398" i="7" s="1"/>
  <c r="W398" i="7" s="1"/>
  <c r="T398" i="7" s="1"/>
  <c r="O402" i="7"/>
  <c r="Q402" i="7" s="1"/>
  <c r="O406" i="7"/>
  <c r="Q406" i="7" s="1"/>
  <c r="S406" i="7" s="1"/>
  <c r="W406" i="7" s="1"/>
  <c r="T406" i="7" s="1"/>
  <c r="O410" i="7"/>
  <c r="Q410" i="7" s="1"/>
  <c r="O414" i="7"/>
  <c r="Q414" i="7" s="1"/>
  <c r="S414" i="7" s="1"/>
  <c r="W414" i="7" s="1"/>
  <c r="T414" i="7" s="1"/>
  <c r="O418" i="7"/>
  <c r="Q418" i="7" s="1"/>
  <c r="O422" i="7"/>
  <c r="Q422" i="7" s="1"/>
  <c r="S422" i="7" s="1"/>
  <c r="W422" i="7" s="1"/>
  <c r="T422" i="7" s="1"/>
  <c r="O426" i="7"/>
  <c r="Q426" i="7" s="1"/>
  <c r="S426" i="7" s="1"/>
  <c r="W426" i="7" s="1"/>
  <c r="T426" i="7" s="1"/>
  <c r="O430" i="7"/>
  <c r="Q430" i="7" s="1"/>
  <c r="S430" i="7" s="1"/>
  <c r="W430" i="7" s="1"/>
  <c r="T430" i="7" s="1"/>
  <c r="O434" i="7"/>
  <c r="Q434" i="7" s="1"/>
  <c r="S434" i="7" s="1"/>
  <c r="W434" i="7" s="1"/>
  <c r="T434" i="7" s="1"/>
  <c r="O438" i="7"/>
  <c r="Q438" i="7" s="1"/>
  <c r="S438" i="7" s="1"/>
  <c r="W438" i="7" s="1"/>
  <c r="T438" i="7" s="1"/>
  <c r="J440" i="7"/>
  <c r="L440" i="7" s="1"/>
  <c r="J441" i="7"/>
  <c r="L441" i="7" s="1"/>
  <c r="O442" i="7"/>
  <c r="Q442" i="7" s="1"/>
  <c r="S442" i="7" s="1"/>
  <c r="W442" i="7" s="1"/>
  <c r="T442" i="7" s="1"/>
  <c r="J444" i="7"/>
  <c r="L444" i="7" s="1"/>
  <c r="K447" i="7"/>
  <c r="M447" i="7" s="1"/>
  <c r="P447" i="7"/>
  <c r="R447" i="7" s="1"/>
  <c r="U447" i="7" s="1"/>
  <c r="M449" i="7"/>
  <c r="M438" i="7"/>
  <c r="P438" i="7"/>
  <c r="R438" i="7" s="1"/>
  <c r="M442" i="7"/>
  <c r="P442" i="7"/>
  <c r="R442" i="7" s="1"/>
  <c r="O445" i="7"/>
  <c r="Q445" i="7" s="1"/>
  <c r="S445" i="7" s="1"/>
  <c r="W445" i="7" s="1"/>
  <c r="T445" i="7" s="1"/>
  <c r="J445" i="7"/>
  <c r="L445" i="7" s="1"/>
  <c r="P445" i="7"/>
  <c r="R445" i="7" s="1"/>
  <c r="U445" i="7" s="1"/>
  <c r="O446" i="7"/>
  <c r="Q446" i="7" s="1"/>
  <c r="J446" i="7"/>
  <c r="L446" i="7" s="1"/>
  <c r="Q452" i="7"/>
  <c r="O453" i="7"/>
  <c r="Q453" i="7" s="1"/>
  <c r="J453" i="7"/>
  <c r="L453" i="7" s="1"/>
  <c r="M466" i="7"/>
  <c r="Q457" i="7"/>
  <c r="S457" i="7" s="1"/>
  <c r="W457" i="7" s="1"/>
  <c r="T457" i="7" s="1"/>
  <c r="M460" i="7"/>
  <c r="M468" i="7"/>
  <c r="O447" i="7"/>
  <c r="Q447" i="7" s="1"/>
  <c r="S447" i="7" s="1"/>
  <c r="W447" i="7" s="1"/>
  <c r="T447" i="7" s="1"/>
  <c r="O451" i="7"/>
  <c r="Q451" i="7" s="1"/>
  <c r="M455" i="7"/>
  <c r="P451" i="7"/>
  <c r="R451" i="7" s="1"/>
  <c r="L456" i="7"/>
  <c r="L454" i="7"/>
  <c r="O455" i="7"/>
  <c r="Q455" i="7" s="1"/>
  <c r="S455" i="7" s="1"/>
  <c r="W455" i="7" s="1"/>
  <c r="T455" i="7" s="1"/>
  <c r="L458" i="7"/>
  <c r="J461" i="7"/>
  <c r="L461" i="7" s="1"/>
  <c r="O461" i="7"/>
  <c r="Q461" i="7" s="1"/>
  <c r="P464" i="7"/>
  <c r="R464" i="7" s="1"/>
  <c r="M465" i="7"/>
  <c r="R465" i="7"/>
  <c r="L472" i="7"/>
  <c r="R455" i="7"/>
  <c r="U455" i="7" s="1"/>
  <c r="P456" i="7"/>
  <c r="R456" i="7" s="1"/>
  <c r="J459" i="7"/>
  <c r="L459" i="7" s="1"/>
  <c r="O459" i="7"/>
  <c r="Q459" i="7" s="1"/>
  <c r="P462" i="7"/>
  <c r="R462" i="7" s="1"/>
  <c r="M463" i="7"/>
  <c r="R463" i="7"/>
  <c r="J467" i="7"/>
  <c r="L467" i="7" s="1"/>
  <c r="O467" i="7"/>
  <c r="Q467" i="7" s="1"/>
  <c r="S467" i="7" s="1"/>
  <c r="W467" i="7" s="1"/>
  <c r="T467" i="7" s="1"/>
  <c r="M469" i="7"/>
  <c r="P460" i="7"/>
  <c r="R460" i="7" s="1"/>
  <c r="M461" i="7"/>
  <c r="R461" i="7"/>
  <c r="U461" i="7" s="1"/>
  <c r="K464" i="7"/>
  <c r="M464" i="7" s="1"/>
  <c r="J465" i="7"/>
  <c r="L465" i="7" s="1"/>
  <c r="O465" i="7"/>
  <c r="Q465" i="7" s="1"/>
  <c r="P468" i="7"/>
  <c r="R468" i="7" s="1"/>
  <c r="M470" i="7"/>
  <c r="Q470" i="7"/>
  <c r="S470" i="7" s="1"/>
  <c r="W470" i="7" s="1"/>
  <c r="T470" i="7" s="1"/>
  <c r="M473" i="7"/>
  <c r="Q473" i="7"/>
  <c r="K456" i="7"/>
  <c r="M456" i="7" s="1"/>
  <c r="K457" i="7"/>
  <c r="M457" i="7" s="1"/>
  <c r="P458" i="7"/>
  <c r="R458" i="7" s="1"/>
  <c r="M459" i="7"/>
  <c r="R459" i="7"/>
  <c r="K462" i="7"/>
  <c r="M462" i="7" s="1"/>
  <c r="J463" i="7"/>
  <c r="L463" i="7" s="1"/>
  <c r="O463" i="7"/>
  <c r="Q463" i="7" s="1"/>
  <c r="S463" i="7" s="1"/>
  <c r="W463" i="7" s="1"/>
  <c r="T463" i="7" s="1"/>
  <c r="P466" i="7"/>
  <c r="R466" i="7" s="1"/>
  <c r="M467" i="7"/>
  <c r="R467" i="7"/>
  <c r="M474" i="7"/>
  <c r="J469" i="7"/>
  <c r="L469" i="7" s="1"/>
  <c r="R470" i="7"/>
  <c r="R474" i="7"/>
  <c r="Q479" i="7"/>
  <c r="Q480" i="7"/>
  <c r="M482" i="7"/>
  <c r="L484" i="7"/>
  <c r="Q487" i="7"/>
  <c r="S487" i="7" s="1"/>
  <c r="W487" i="7" s="1"/>
  <c r="T487" i="7" s="1"/>
  <c r="L460" i="7"/>
  <c r="L464" i="7"/>
  <c r="L468" i="7"/>
  <c r="P469" i="7"/>
  <c r="R469" i="7" s="1"/>
  <c r="O469" i="7"/>
  <c r="Q469" i="7" s="1"/>
  <c r="S469" i="7" s="1"/>
  <c r="W469" i="7" s="1"/>
  <c r="T469" i="7" s="1"/>
  <c r="L473" i="7"/>
  <c r="L477" i="7"/>
  <c r="R478" i="7"/>
  <c r="U478" i="7" s="1"/>
  <c r="P479" i="7"/>
  <c r="R479" i="7" s="1"/>
  <c r="K479" i="7"/>
  <c r="M479" i="7" s="1"/>
  <c r="M481" i="7"/>
  <c r="P484" i="7"/>
  <c r="R484" i="7" s="1"/>
  <c r="K484" i="7"/>
  <c r="M484" i="7" s="1"/>
  <c r="M485" i="7"/>
  <c r="M486" i="7"/>
  <c r="L488" i="7"/>
  <c r="P492" i="7"/>
  <c r="R492" i="7" s="1"/>
  <c r="K492" i="7"/>
  <c r="M492" i="7" s="1"/>
  <c r="P471" i="7"/>
  <c r="R471" i="7" s="1"/>
  <c r="K471" i="7"/>
  <c r="M471" i="7" s="1"/>
  <c r="Q471" i="7"/>
  <c r="O472" i="7"/>
  <c r="Q472" i="7" s="1"/>
  <c r="S472" i="7" s="1"/>
  <c r="W472" i="7" s="1"/>
  <c r="T472" i="7" s="1"/>
  <c r="P475" i="7"/>
  <c r="R475" i="7" s="1"/>
  <c r="K475" i="7"/>
  <c r="M475" i="7" s="1"/>
  <c r="Q475" i="7"/>
  <c r="O476" i="7"/>
  <c r="Q476" i="7" s="1"/>
  <c r="S476" i="7" s="1"/>
  <c r="W476" i="7" s="1"/>
  <c r="T476" i="7" s="1"/>
  <c r="M478" i="7"/>
  <c r="L479" i="7"/>
  <c r="L480" i="7"/>
  <c r="L483" i="7"/>
  <c r="Q484" i="7"/>
  <c r="S484" i="7" s="1"/>
  <c r="W484" i="7" s="1"/>
  <c r="T484" i="7" s="1"/>
  <c r="P488" i="7"/>
  <c r="R488" i="7" s="1"/>
  <c r="K488" i="7"/>
  <c r="M488" i="7" s="1"/>
  <c r="M489" i="7"/>
  <c r="M490" i="7"/>
  <c r="L462" i="7"/>
  <c r="L466" i="7"/>
  <c r="L471" i="7"/>
  <c r="P472" i="7"/>
  <c r="R472" i="7" s="1"/>
  <c r="K472" i="7"/>
  <c r="M472" i="7" s="1"/>
  <c r="L475" i="7"/>
  <c r="P476" i="7"/>
  <c r="R476" i="7" s="1"/>
  <c r="U476" i="7" s="1"/>
  <c r="K476" i="7"/>
  <c r="M476" i="7" s="1"/>
  <c r="P480" i="7"/>
  <c r="R480" i="7" s="1"/>
  <c r="K480" i="7"/>
  <c r="M480" i="7" s="1"/>
  <c r="Q483" i="7"/>
  <c r="S483" i="7" s="1"/>
  <c r="W483" i="7" s="1"/>
  <c r="T483" i="7" s="1"/>
  <c r="L487" i="7"/>
  <c r="Q488" i="7"/>
  <c r="S488" i="7" s="1"/>
  <c r="W488" i="7" s="1"/>
  <c r="T488" i="7" s="1"/>
  <c r="L491" i="7"/>
  <c r="R482" i="7"/>
  <c r="U482" i="7" s="1"/>
  <c r="P483" i="7"/>
  <c r="R483" i="7" s="1"/>
  <c r="R486" i="7"/>
  <c r="U486" i="7" s="1"/>
  <c r="P487" i="7"/>
  <c r="R487" i="7" s="1"/>
  <c r="R490" i="7"/>
  <c r="U490" i="7" s="1"/>
  <c r="P491" i="7"/>
  <c r="R491" i="7" s="1"/>
  <c r="L492" i="7"/>
  <c r="J493" i="7"/>
  <c r="L493" i="7" s="1"/>
  <c r="O493" i="7"/>
  <c r="Q493" i="7" s="1"/>
  <c r="S493" i="7" s="1"/>
  <c r="W493" i="7" s="1"/>
  <c r="T493" i="7" s="1"/>
  <c r="P496" i="7"/>
  <c r="R496" i="7" s="1"/>
  <c r="M497" i="7"/>
  <c r="P494" i="7"/>
  <c r="R494" i="7" s="1"/>
  <c r="U494" i="7" s="1"/>
  <c r="M495" i="7"/>
  <c r="R495" i="7"/>
  <c r="P473" i="7"/>
  <c r="R473" i="7" s="1"/>
  <c r="U473" i="7" s="1"/>
  <c r="P477" i="7"/>
  <c r="R477" i="7" s="1"/>
  <c r="U477" i="7" s="1"/>
  <c r="P481" i="7"/>
  <c r="R481" i="7" s="1"/>
  <c r="U481" i="7" s="1"/>
  <c r="K483" i="7"/>
  <c r="M483" i="7" s="1"/>
  <c r="P485" i="7"/>
  <c r="R485" i="7" s="1"/>
  <c r="U485" i="7" s="1"/>
  <c r="K487" i="7"/>
  <c r="M487" i="7" s="1"/>
  <c r="P489" i="7"/>
  <c r="R489" i="7" s="1"/>
  <c r="U489" i="7" s="1"/>
  <c r="K491" i="7"/>
  <c r="M491" i="7" s="1"/>
  <c r="M493" i="7"/>
  <c r="R493" i="7"/>
  <c r="K496" i="7"/>
  <c r="M496" i="7" s="1"/>
  <c r="J497" i="7"/>
  <c r="L497" i="7" s="1"/>
  <c r="O497" i="7"/>
  <c r="Q497" i="7" s="1"/>
  <c r="S497" i="7" s="1"/>
  <c r="W497" i="7" s="1"/>
  <c r="T497" i="7" s="1"/>
  <c r="M501" i="7"/>
  <c r="Q501" i="7"/>
  <c r="S501" i="7" s="1"/>
  <c r="W501" i="7" s="1"/>
  <c r="T501" i="7" s="1"/>
  <c r="L481" i="7"/>
  <c r="L485" i="7"/>
  <c r="L489" i="7"/>
  <c r="O490" i="7"/>
  <c r="Q490" i="7" s="1"/>
  <c r="S490" i="7" s="1"/>
  <c r="W490" i="7" s="1"/>
  <c r="T490" i="7" s="1"/>
  <c r="X490" i="7" s="1"/>
  <c r="K494" i="7"/>
  <c r="M494" i="7" s="1"/>
  <c r="J495" i="7"/>
  <c r="L495" i="7" s="1"/>
  <c r="O495" i="7"/>
  <c r="Q495" i="7" s="1"/>
  <c r="M498" i="7"/>
  <c r="Q500" i="7"/>
  <c r="R497" i="7"/>
  <c r="U497" i="7" s="1"/>
  <c r="P498" i="7"/>
  <c r="R498" i="7" s="1"/>
  <c r="O499" i="7"/>
  <c r="Q499" i="7" s="1"/>
  <c r="S499" i="7" s="1"/>
  <c r="W499" i="7" s="1"/>
  <c r="T499" i="7" s="1"/>
  <c r="P502" i="7"/>
  <c r="R502" i="7" s="1"/>
  <c r="K502" i="7"/>
  <c r="M502" i="7" s="1"/>
  <c r="Q502" i="7"/>
  <c r="S502" i="7" s="1"/>
  <c r="W502" i="7" s="1"/>
  <c r="T502" i="7" s="1"/>
  <c r="O503" i="7"/>
  <c r="Q503" i="7" s="1"/>
  <c r="S503" i="7" s="1"/>
  <c r="W503" i="7" s="1"/>
  <c r="T503" i="7" s="1"/>
  <c r="M505" i="7"/>
  <c r="L506" i="7"/>
  <c r="L507" i="7"/>
  <c r="R511" i="7"/>
  <c r="U511" i="7" s="1"/>
  <c r="L494" i="7"/>
  <c r="L498" i="7"/>
  <c r="P499" i="7"/>
  <c r="R499" i="7" s="1"/>
  <c r="K499" i="7"/>
  <c r="M499" i="7" s="1"/>
  <c r="L502" i="7"/>
  <c r="P503" i="7"/>
  <c r="R503" i="7" s="1"/>
  <c r="K503" i="7"/>
  <c r="M503" i="7" s="1"/>
  <c r="P507" i="7"/>
  <c r="R507" i="7" s="1"/>
  <c r="U507" i="7" s="1"/>
  <c r="K507" i="7"/>
  <c r="M507" i="7" s="1"/>
  <c r="R509" i="7"/>
  <c r="P510" i="7"/>
  <c r="R510" i="7" s="1"/>
  <c r="K510" i="7"/>
  <c r="M510" i="7" s="1"/>
  <c r="R501" i="7"/>
  <c r="Q506" i="7"/>
  <c r="S506" i="7" s="1"/>
  <c r="W506" i="7" s="1"/>
  <c r="T506" i="7" s="1"/>
  <c r="Q507" i="7"/>
  <c r="S507" i="7" s="1"/>
  <c r="W507" i="7" s="1"/>
  <c r="T507" i="7" s="1"/>
  <c r="M509" i="7"/>
  <c r="L510" i="7"/>
  <c r="M512" i="7"/>
  <c r="M513" i="7"/>
  <c r="Q514" i="7"/>
  <c r="S514" i="7" s="1"/>
  <c r="W514" i="7" s="1"/>
  <c r="T514" i="7" s="1"/>
  <c r="L496" i="7"/>
  <c r="L500" i="7"/>
  <c r="L504" i="7"/>
  <c r="R505" i="7"/>
  <c r="U505" i="7" s="1"/>
  <c r="P506" i="7"/>
  <c r="R506" i="7" s="1"/>
  <c r="K506" i="7"/>
  <c r="M506" i="7" s="1"/>
  <c r="M508" i="7"/>
  <c r="Q510" i="7"/>
  <c r="S510" i="7" s="1"/>
  <c r="W510" i="7" s="1"/>
  <c r="T510" i="7" s="1"/>
  <c r="J511" i="7"/>
  <c r="L511" i="7" s="1"/>
  <c r="O511" i="7"/>
  <c r="Q511" i="7" s="1"/>
  <c r="S511" i="7" s="1"/>
  <c r="W511" i="7" s="1"/>
  <c r="T511" i="7" s="1"/>
  <c r="M515" i="7"/>
  <c r="R513" i="7"/>
  <c r="U513" i="7" s="1"/>
  <c r="P514" i="7"/>
  <c r="R514" i="7" s="1"/>
  <c r="L514" i="7"/>
  <c r="P500" i="7"/>
  <c r="R500" i="7" s="1"/>
  <c r="U500" i="7" s="1"/>
  <c r="P504" i="7"/>
  <c r="R504" i="7" s="1"/>
  <c r="U504" i="7" s="1"/>
  <c r="P508" i="7"/>
  <c r="R508" i="7" s="1"/>
  <c r="K511" i="7"/>
  <c r="M511" i="7" s="1"/>
  <c r="P512" i="7"/>
  <c r="R512" i="7" s="1"/>
  <c r="K514" i="7"/>
  <c r="M514" i="7" s="1"/>
  <c r="O515" i="7"/>
  <c r="Q515" i="7" s="1"/>
  <c r="S515" i="7" s="1"/>
  <c r="W515" i="7" s="1"/>
  <c r="T515" i="7" s="1"/>
  <c r="L508" i="7"/>
  <c r="L512" i="7"/>
  <c r="O513" i="7"/>
  <c r="Q513" i="7" s="1"/>
  <c r="S513" i="7" s="1"/>
  <c r="W513" i="7" s="1"/>
  <c r="T513" i="7" s="1"/>
  <c r="X513" i="7" s="1"/>
  <c r="R515" i="7"/>
  <c r="U512" i="7" l="1"/>
  <c r="S495" i="7"/>
  <c r="W495" i="7" s="1"/>
  <c r="T495" i="7" s="1"/>
  <c r="U493" i="7"/>
  <c r="X493" i="7" s="1"/>
  <c r="S471" i="7"/>
  <c r="W471" i="7" s="1"/>
  <c r="T471" i="7" s="1"/>
  <c r="U462" i="7"/>
  <c r="X497" i="7"/>
  <c r="S473" i="7"/>
  <c r="W473" i="7" s="1"/>
  <c r="T473" i="7" s="1"/>
  <c r="X346" i="7"/>
  <c r="S260" i="7"/>
  <c r="W260" i="7" s="1"/>
  <c r="T260" i="7" s="1"/>
  <c r="S244" i="7"/>
  <c r="W244" i="7" s="1"/>
  <c r="T244" i="7" s="1"/>
  <c r="X244" i="7" s="1"/>
  <c r="X185" i="7"/>
  <c r="S170" i="7"/>
  <c r="W170" i="7" s="1"/>
  <c r="T170" i="7" s="1"/>
  <c r="X170" i="7" s="1"/>
  <c r="U313" i="7"/>
  <c r="X203" i="7"/>
  <c r="X187" i="7"/>
  <c r="X167" i="7"/>
  <c r="U149" i="7"/>
  <c r="U137" i="7"/>
  <c r="U109" i="7"/>
  <c r="U101" i="7"/>
  <c r="U217" i="7"/>
  <c r="U202" i="7"/>
  <c r="U168" i="7"/>
  <c r="S382" i="7"/>
  <c r="W382" i="7" s="1"/>
  <c r="T382" i="7" s="1"/>
  <c r="U213" i="7"/>
  <c r="S113" i="7"/>
  <c r="W113" i="7" s="1"/>
  <c r="T113" i="7" s="1"/>
  <c r="U413" i="7"/>
  <c r="S148" i="7"/>
  <c r="W148" i="7" s="1"/>
  <c r="T148" i="7" s="1"/>
  <c r="X148" i="7" s="1"/>
  <c r="X168" i="7"/>
  <c r="U167" i="7"/>
  <c r="U159" i="7"/>
  <c r="U151" i="7"/>
  <c r="X151" i="7" s="1"/>
  <c r="U143" i="7"/>
  <c r="U135" i="7"/>
  <c r="X135" i="7" s="1"/>
  <c r="U127" i="7"/>
  <c r="U115" i="7"/>
  <c r="X115" i="7" s="1"/>
  <c r="U99" i="7"/>
  <c r="X99" i="7" s="1"/>
  <c r="U214" i="7"/>
  <c r="U198" i="7"/>
  <c r="U95" i="7"/>
  <c r="X95" i="7" s="1"/>
  <c r="S482" i="7"/>
  <c r="W482" i="7" s="1"/>
  <c r="T482" i="7" s="1"/>
  <c r="U206" i="7"/>
  <c r="S96" i="7"/>
  <c r="W96" i="7" s="1"/>
  <c r="T96" i="7" s="1"/>
  <c r="U182" i="7"/>
  <c r="S92" i="7"/>
  <c r="W92" i="7" s="1"/>
  <c r="T92" i="7" s="1"/>
  <c r="U492" i="7"/>
  <c r="U479" i="7"/>
  <c r="U466" i="7"/>
  <c r="U459" i="7"/>
  <c r="U451" i="7"/>
  <c r="S446" i="7"/>
  <c r="W446" i="7" s="1"/>
  <c r="T446" i="7" s="1"/>
  <c r="U442" i="7"/>
  <c r="X442" i="7" s="1"/>
  <c r="S418" i="7"/>
  <c r="W418" i="7" s="1"/>
  <c r="T418" i="7" s="1"/>
  <c r="S402" i="7"/>
  <c r="W402" i="7" s="1"/>
  <c r="T402" i="7" s="1"/>
  <c r="S450" i="7"/>
  <c r="W450" i="7" s="1"/>
  <c r="T450" i="7" s="1"/>
  <c r="X450" i="7" s="1"/>
  <c r="S444" i="7"/>
  <c r="W444" i="7" s="1"/>
  <c r="T444" i="7" s="1"/>
  <c r="X444" i="7" s="1"/>
  <c r="U450" i="7"/>
  <c r="S429" i="7"/>
  <c r="W429" i="7" s="1"/>
  <c r="T429" i="7" s="1"/>
  <c r="S420" i="7"/>
  <c r="W420" i="7" s="1"/>
  <c r="T420" i="7" s="1"/>
  <c r="S413" i="7"/>
  <c r="W413" i="7" s="1"/>
  <c r="T413" i="7" s="1"/>
  <c r="X413" i="7" s="1"/>
  <c r="S404" i="7"/>
  <c r="W404" i="7" s="1"/>
  <c r="T404" i="7" s="1"/>
  <c r="U443" i="7"/>
  <c r="U430" i="7"/>
  <c r="X430" i="7" s="1"/>
  <c r="U422" i="7"/>
  <c r="U414" i="7"/>
  <c r="U406" i="7"/>
  <c r="U398" i="7"/>
  <c r="U390" i="7"/>
  <c r="U382" i="7"/>
  <c r="S432" i="7"/>
  <c r="W432" i="7" s="1"/>
  <c r="T432" i="7" s="1"/>
  <c r="S425" i="7"/>
  <c r="W425" i="7" s="1"/>
  <c r="T425" i="7" s="1"/>
  <c r="S416" i="7"/>
  <c r="W416" i="7" s="1"/>
  <c r="T416" i="7" s="1"/>
  <c r="S409" i="7"/>
  <c r="W409" i="7" s="1"/>
  <c r="T409" i="7" s="1"/>
  <c r="S400" i="7"/>
  <c r="W400" i="7" s="1"/>
  <c r="T400" i="7" s="1"/>
  <c r="S393" i="7"/>
  <c r="W393" i="7" s="1"/>
  <c r="T393" i="7" s="1"/>
  <c r="X393" i="7" s="1"/>
  <c r="U396" i="7"/>
  <c r="X384" i="7"/>
  <c r="S371" i="7"/>
  <c r="W371" i="7" s="1"/>
  <c r="T371" i="7" s="1"/>
  <c r="S363" i="7"/>
  <c r="W363" i="7" s="1"/>
  <c r="T363" i="7" s="1"/>
  <c r="S355" i="7"/>
  <c r="W355" i="7" s="1"/>
  <c r="T355" i="7" s="1"/>
  <c r="S347" i="7"/>
  <c r="W347" i="7" s="1"/>
  <c r="T347" i="7" s="1"/>
  <c r="S339" i="7"/>
  <c r="W339" i="7" s="1"/>
  <c r="T339" i="7" s="1"/>
  <c r="U332" i="7"/>
  <c r="U412" i="7"/>
  <c r="S388" i="7"/>
  <c r="W388" i="7" s="1"/>
  <c r="T388" i="7" s="1"/>
  <c r="S396" i="7"/>
  <c r="W396" i="7" s="1"/>
  <c r="T396" i="7" s="1"/>
  <c r="S380" i="7"/>
  <c r="W380" i="7" s="1"/>
  <c r="T380" i="7" s="1"/>
  <c r="U362" i="7"/>
  <c r="U401" i="7"/>
  <c r="S383" i="7"/>
  <c r="W383" i="7" s="1"/>
  <c r="T383" i="7" s="1"/>
  <c r="U372" i="7"/>
  <c r="U356" i="7"/>
  <c r="U340" i="7"/>
  <c r="S361" i="7"/>
  <c r="W361" i="7" s="1"/>
  <c r="T361" i="7" s="1"/>
  <c r="X361" i="7" s="1"/>
  <c r="S324" i="7"/>
  <c r="W324" i="7" s="1"/>
  <c r="T324" i="7" s="1"/>
  <c r="S308" i="7"/>
  <c r="W308" i="7" s="1"/>
  <c r="T308" i="7" s="1"/>
  <c r="S353" i="7"/>
  <c r="W353" i="7" s="1"/>
  <c r="T353" i="7" s="1"/>
  <c r="S345" i="7"/>
  <c r="W345" i="7" s="1"/>
  <c r="T345" i="7" s="1"/>
  <c r="U330" i="7"/>
  <c r="U314" i="7"/>
  <c r="X314" i="7" s="1"/>
  <c r="U305" i="7"/>
  <c r="S298" i="7"/>
  <c r="W298" i="7" s="1"/>
  <c r="T298" i="7" s="1"/>
  <c r="X298" i="7" s="1"/>
  <c r="S341" i="7"/>
  <c r="W341" i="7" s="1"/>
  <c r="T341" i="7" s="1"/>
  <c r="X341" i="7" s="1"/>
  <c r="U323" i="7"/>
  <c r="U316" i="7"/>
  <c r="U307" i="7"/>
  <c r="U300" i="7"/>
  <c r="X300" i="7" s="1"/>
  <c r="S322" i="7"/>
  <c r="W322" i="7" s="1"/>
  <c r="T322" i="7" s="1"/>
  <c r="U317" i="7"/>
  <c r="U302" i="7"/>
  <c r="X302" i="7" s="1"/>
  <c r="U296" i="7"/>
  <c r="X296" i="7" s="1"/>
  <c r="U295" i="7"/>
  <c r="S274" i="7"/>
  <c r="W274" i="7" s="1"/>
  <c r="T274" i="7" s="1"/>
  <c r="U273" i="7"/>
  <c r="S257" i="7"/>
  <c r="W257" i="7" s="1"/>
  <c r="T257" i="7" s="1"/>
  <c r="S250" i="7"/>
  <c r="W250" i="7" s="1"/>
  <c r="T250" i="7" s="1"/>
  <c r="X248" i="7"/>
  <c r="U241" i="7"/>
  <c r="S225" i="7"/>
  <c r="W225" i="7" s="1"/>
  <c r="T225" i="7" s="1"/>
  <c r="X211" i="7"/>
  <c r="X195" i="7"/>
  <c r="X179" i="7"/>
  <c r="S222" i="7"/>
  <c r="W222" i="7" s="1"/>
  <c r="T222" i="7" s="1"/>
  <c r="S209" i="7"/>
  <c r="W209" i="7" s="1"/>
  <c r="T209" i="7" s="1"/>
  <c r="X209" i="7" s="1"/>
  <c r="S202" i="7"/>
  <c r="W202" i="7" s="1"/>
  <c r="T202" i="7" s="1"/>
  <c r="X202" i="7" s="1"/>
  <c r="X159" i="7"/>
  <c r="X143" i="7"/>
  <c r="U194" i="7"/>
  <c r="X194" i="7" s="1"/>
  <c r="U82" i="7"/>
  <c r="X82" i="7" s="1"/>
  <c r="U510" i="7"/>
  <c r="U499" i="7"/>
  <c r="U487" i="7"/>
  <c r="S475" i="7"/>
  <c r="W475" i="7" s="1"/>
  <c r="T475" i="7" s="1"/>
  <c r="S480" i="7"/>
  <c r="W480" i="7" s="1"/>
  <c r="T480" i="7" s="1"/>
  <c r="U456" i="7"/>
  <c r="U439" i="7"/>
  <c r="X396" i="7"/>
  <c r="X353" i="7"/>
  <c r="X345" i="7"/>
  <c r="S349" i="7"/>
  <c r="W349" i="7" s="1"/>
  <c r="T349" i="7" s="1"/>
  <c r="X349" i="7" s="1"/>
  <c r="X295" i="7"/>
  <c r="U193" i="7"/>
  <c r="S177" i="7"/>
  <c r="W177" i="7" s="1"/>
  <c r="T177" i="7" s="1"/>
  <c r="X177" i="7" s="1"/>
  <c r="S127" i="7"/>
  <c r="W127" i="7" s="1"/>
  <c r="T127" i="7" s="1"/>
  <c r="X127" i="7" s="1"/>
  <c r="S103" i="7"/>
  <c r="W103" i="7" s="1"/>
  <c r="T103" i="7" s="1"/>
  <c r="S87" i="7"/>
  <c r="W87" i="7" s="1"/>
  <c r="T87" i="7" s="1"/>
  <c r="U141" i="7"/>
  <c r="U129" i="7"/>
  <c r="U105" i="7"/>
  <c r="U85" i="7"/>
  <c r="S141" i="7"/>
  <c r="W141" i="7" s="1"/>
  <c r="T141" i="7" s="1"/>
  <c r="X141" i="7" s="1"/>
  <c r="X116" i="7"/>
  <c r="U262" i="7"/>
  <c r="X262" i="7" s="1"/>
  <c r="U245" i="7"/>
  <c r="S224" i="7"/>
  <c r="W224" i="7" s="1"/>
  <c r="T224" i="7" s="1"/>
  <c r="X224" i="7" s="1"/>
  <c r="X136" i="7"/>
  <c r="S238" i="7"/>
  <c r="W238" i="7" s="1"/>
  <c r="T238" i="7" s="1"/>
  <c r="X238" i="7" s="1"/>
  <c r="S229" i="7"/>
  <c r="W229" i="7" s="1"/>
  <c r="T229" i="7" s="1"/>
  <c r="X229" i="7" s="1"/>
  <c r="S214" i="7"/>
  <c r="W214" i="7" s="1"/>
  <c r="T214" i="7" s="1"/>
  <c r="X214" i="7" s="1"/>
  <c r="S205" i="7"/>
  <c r="W205" i="7" s="1"/>
  <c r="T205" i="7" s="1"/>
  <c r="S198" i="7"/>
  <c r="W198" i="7" s="1"/>
  <c r="T198" i="7" s="1"/>
  <c r="X198" i="7" s="1"/>
  <c r="S189" i="7"/>
  <c r="W189" i="7" s="1"/>
  <c r="T189" i="7" s="1"/>
  <c r="X189" i="7" s="1"/>
  <c r="S182" i="7"/>
  <c r="W182" i="7" s="1"/>
  <c r="T182" i="7" s="1"/>
  <c r="X182" i="7" s="1"/>
  <c r="S173" i="7"/>
  <c r="W173" i="7" s="1"/>
  <c r="T173" i="7" s="1"/>
  <c r="S165" i="7"/>
  <c r="W165" i="7" s="1"/>
  <c r="T165" i="7" s="1"/>
  <c r="X165" i="7" s="1"/>
  <c r="S157" i="7"/>
  <c r="W157" i="7" s="1"/>
  <c r="T157" i="7" s="1"/>
  <c r="X157" i="7" s="1"/>
  <c r="S137" i="7"/>
  <c r="W137" i="7" s="1"/>
  <c r="T137" i="7" s="1"/>
  <c r="X137" i="7" s="1"/>
  <c r="S124" i="7"/>
  <c r="W124" i="7" s="1"/>
  <c r="T124" i="7" s="1"/>
  <c r="S218" i="7"/>
  <c r="W218" i="7" s="1"/>
  <c r="T218" i="7" s="1"/>
  <c r="S212" i="7"/>
  <c r="W212" i="7" s="1"/>
  <c r="T212" i="7" s="1"/>
  <c r="X212" i="7" s="1"/>
  <c r="S204" i="7"/>
  <c r="W204" i="7" s="1"/>
  <c r="T204" i="7" s="1"/>
  <c r="X204" i="7" s="1"/>
  <c r="S196" i="7"/>
  <c r="W196" i="7" s="1"/>
  <c r="T196" i="7" s="1"/>
  <c r="X196" i="7" s="1"/>
  <c r="S188" i="7"/>
  <c r="W188" i="7" s="1"/>
  <c r="T188" i="7" s="1"/>
  <c r="X188" i="7" s="1"/>
  <c r="S180" i="7"/>
  <c r="W180" i="7" s="1"/>
  <c r="T180" i="7" s="1"/>
  <c r="X180" i="7" s="1"/>
  <c r="S172" i="7"/>
  <c r="W172" i="7" s="1"/>
  <c r="T172" i="7" s="1"/>
  <c r="X172" i="7" s="1"/>
  <c r="U181" i="7"/>
  <c r="S142" i="7"/>
  <c r="W142" i="7" s="1"/>
  <c r="T142" i="7" s="1"/>
  <c r="X142" i="7" s="1"/>
  <c r="S109" i="7"/>
  <c r="W109" i="7" s="1"/>
  <c r="T109" i="7" s="1"/>
  <c r="X109" i="7" s="1"/>
  <c r="S93" i="7"/>
  <c r="W93" i="7" s="1"/>
  <c r="T93" i="7" s="1"/>
  <c r="X93" i="7" s="1"/>
  <c r="S88" i="7"/>
  <c r="W88" i="7" s="1"/>
  <c r="T88" i="7" s="1"/>
  <c r="U81" i="7"/>
  <c r="S138" i="7"/>
  <c r="W138" i="7" s="1"/>
  <c r="T138" i="7" s="1"/>
  <c r="U126" i="7"/>
  <c r="S118" i="7"/>
  <c r="W118" i="7" s="1"/>
  <c r="T118" i="7" s="1"/>
  <c r="X118" i="7" s="1"/>
  <c r="S100" i="7"/>
  <c r="W100" i="7" s="1"/>
  <c r="T100" i="7" s="1"/>
  <c r="S89" i="7"/>
  <c r="W89" i="7" s="1"/>
  <c r="T89" i="7" s="1"/>
  <c r="X89" i="7" s="1"/>
  <c r="U178" i="7"/>
  <c r="U138" i="7"/>
  <c r="U162" i="7"/>
  <c r="U146" i="7"/>
  <c r="U282" i="7"/>
  <c r="X282" i="7" s="1"/>
  <c r="U274" i="7"/>
  <c r="X274" i="7" s="1"/>
  <c r="S325" i="7"/>
  <c r="W325" i="7" s="1"/>
  <c r="T325" i="7" s="1"/>
  <c r="U294" i="7"/>
  <c r="S323" i="7"/>
  <c r="W323" i="7" s="1"/>
  <c r="T323" i="7" s="1"/>
  <c r="X323" i="7" s="1"/>
  <c r="S319" i="7"/>
  <c r="W319" i="7" s="1"/>
  <c r="T319" i="7" s="1"/>
  <c r="X319" i="7" s="1"/>
  <c r="S381" i="7"/>
  <c r="W381" i="7" s="1"/>
  <c r="T381" i="7" s="1"/>
  <c r="U385" i="7"/>
  <c r="S458" i="7"/>
  <c r="W458" i="7" s="1"/>
  <c r="T458" i="7" s="1"/>
  <c r="S466" i="7"/>
  <c r="W466" i="7" s="1"/>
  <c r="T466" i="7" s="1"/>
  <c r="X466" i="7" s="1"/>
  <c r="S491" i="7"/>
  <c r="W491" i="7" s="1"/>
  <c r="T491" i="7" s="1"/>
  <c r="S489" i="7"/>
  <c r="W489" i="7" s="1"/>
  <c r="T489" i="7" s="1"/>
  <c r="X489" i="7" s="1"/>
  <c r="S494" i="7"/>
  <c r="W494" i="7" s="1"/>
  <c r="T494" i="7" s="1"/>
  <c r="X494" i="7" s="1"/>
  <c r="S508" i="7"/>
  <c r="W508" i="7" s="1"/>
  <c r="T508" i="7" s="1"/>
  <c r="S504" i="7"/>
  <c r="W504" i="7" s="1"/>
  <c r="T504" i="7" s="1"/>
  <c r="X504" i="7" s="1"/>
  <c r="S134" i="7"/>
  <c r="W134" i="7" s="1"/>
  <c r="T134" i="7" s="1"/>
  <c r="S101" i="7"/>
  <c r="W101" i="7" s="1"/>
  <c r="T101" i="7" s="1"/>
  <c r="X101" i="7" s="1"/>
  <c r="S86" i="7"/>
  <c r="W86" i="7" s="1"/>
  <c r="T86" i="7" s="1"/>
  <c r="U79" i="7"/>
  <c r="S146" i="7"/>
  <c r="W146" i="7" s="1"/>
  <c r="T146" i="7" s="1"/>
  <c r="X146" i="7" s="1"/>
  <c r="S126" i="7"/>
  <c r="W126" i="7" s="1"/>
  <c r="T126" i="7" s="1"/>
  <c r="X126" i="7" s="1"/>
  <c r="S114" i="7"/>
  <c r="W114" i="7" s="1"/>
  <c r="T114" i="7" s="1"/>
  <c r="U91" i="7"/>
  <c r="U107" i="7"/>
  <c r="U86" i="7"/>
  <c r="S77" i="7"/>
  <c r="W77" i="7" s="1"/>
  <c r="T77" i="7" s="1"/>
  <c r="X507" i="7"/>
  <c r="U498" i="7"/>
  <c r="X511" i="7"/>
  <c r="U509" i="7"/>
  <c r="U503" i="7"/>
  <c r="X503" i="7" s="1"/>
  <c r="U480" i="7"/>
  <c r="U488" i="7"/>
  <c r="U484" i="7"/>
  <c r="X473" i="7"/>
  <c r="U468" i="7"/>
  <c r="X455" i="7"/>
  <c r="U454" i="7"/>
  <c r="X443" i="7"/>
  <c r="S436" i="7"/>
  <c r="W436" i="7" s="1"/>
  <c r="T436" i="7" s="1"/>
  <c r="U408" i="7"/>
  <c r="U392" i="7"/>
  <c r="U376" i="7"/>
  <c r="X376" i="7" s="1"/>
  <c r="U404" i="7"/>
  <c r="X404" i="7" s="1"/>
  <c r="S379" i="7"/>
  <c r="W379" i="7" s="1"/>
  <c r="T379" i="7" s="1"/>
  <c r="S372" i="7"/>
  <c r="W372" i="7" s="1"/>
  <c r="T372" i="7" s="1"/>
  <c r="X372" i="7" s="1"/>
  <c r="U432" i="7"/>
  <c r="X432" i="7" s="1"/>
  <c r="U375" i="7"/>
  <c r="U360" i="7"/>
  <c r="U344" i="7"/>
  <c r="X357" i="7"/>
  <c r="U331" i="7"/>
  <c r="X350" i="7"/>
  <c r="U297" i="7"/>
  <c r="S369" i="7"/>
  <c r="W369" i="7" s="1"/>
  <c r="T369" i="7" s="1"/>
  <c r="X369" i="7" s="1"/>
  <c r="X332" i="7"/>
  <c r="S289" i="7"/>
  <c r="W289" i="7" s="1"/>
  <c r="T289" i="7" s="1"/>
  <c r="X289" i="7" s="1"/>
  <c r="S365" i="7"/>
  <c r="W365" i="7" s="1"/>
  <c r="T365" i="7" s="1"/>
  <c r="X365" i="7" s="1"/>
  <c r="U309" i="7"/>
  <c r="S286" i="7"/>
  <c r="W286" i="7" s="1"/>
  <c r="T286" i="7" s="1"/>
  <c r="S294" i="7"/>
  <c r="W294" i="7" s="1"/>
  <c r="T294" i="7" s="1"/>
  <c r="X276" i="7"/>
  <c r="S270" i="7"/>
  <c r="W270" i="7" s="1"/>
  <c r="T270" i="7" s="1"/>
  <c r="S261" i="7"/>
  <c r="W261" i="7" s="1"/>
  <c r="T261" i="7" s="1"/>
  <c r="S254" i="7"/>
  <c r="W254" i="7" s="1"/>
  <c r="T254" i="7" s="1"/>
  <c r="X254" i="7" s="1"/>
  <c r="S245" i="7"/>
  <c r="W245" i="7" s="1"/>
  <c r="T245" i="7" s="1"/>
  <c r="X245" i="7" s="1"/>
  <c r="S278" i="7"/>
  <c r="W278" i="7" s="1"/>
  <c r="T278" i="7" s="1"/>
  <c r="S268" i="7"/>
  <c r="W268" i="7" s="1"/>
  <c r="T268" i="7" s="1"/>
  <c r="X268" i="7" s="1"/>
  <c r="S252" i="7"/>
  <c r="W252" i="7" s="1"/>
  <c r="T252" i="7" s="1"/>
  <c r="X252" i="7" s="1"/>
  <c r="X228" i="7"/>
  <c r="X284" i="7"/>
  <c r="S281" i="7"/>
  <c r="W281" i="7" s="1"/>
  <c r="T281" i="7" s="1"/>
  <c r="X281" i="7" s="1"/>
  <c r="S265" i="7"/>
  <c r="W265" i="7" s="1"/>
  <c r="T265" i="7" s="1"/>
  <c r="X265" i="7" s="1"/>
  <c r="S258" i="7"/>
  <c r="W258" i="7" s="1"/>
  <c r="T258" i="7" s="1"/>
  <c r="X256" i="7"/>
  <c r="S233" i="7"/>
  <c r="W233" i="7" s="1"/>
  <c r="T233" i="7" s="1"/>
  <c r="S226" i="7"/>
  <c r="W226" i="7" s="1"/>
  <c r="T226" i="7" s="1"/>
  <c r="S217" i="7"/>
  <c r="W217" i="7" s="1"/>
  <c r="T217" i="7" s="1"/>
  <c r="X217" i="7" s="1"/>
  <c r="S210" i="7"/>
  <c r="W210" i="7" s="1"/>
  <c r="T210" i="7" s="1"/>
  <c r="X210" i="7" s="1"/>
  <c r="X178" i="7"/>
  <c r="U261" i="7"/>
  <c r="S240" i="7"/>
  <c r="W240" i="7" s="1"/>
  <c r="T240" i="7" s="1"/>
  <c r="X240" i="7" s="1"/>
  <c r="S153" i="7"/>
  <c r="W153" i="7" s="1"/>
  <c r="T153" i="7" s="1"/>
  <c r="X153" i="7" s="1"/>
  <c r="X133" i="7"/>
  <c r="U253" i="7"/>
  <c r="X105" i="7"/>
  <c r="U226" i="7"/>
  <c r="U242" i="7"/>
  <c r="U258" i="7"/>
  <c r="X258" i="7" s="1"/>
  <c r="S301" i="7"/>
  <c r="W301" i="7" s="1"/>
  <c r="T301" i="7" s="1"/>
  <c r="X301" i="7" s="1"/>
  <c r="S299" i="7"/>
  <c r="W299" i="7" s="1"/>
  <c r="T299" i="7" s="1"/>
  <c r="S305" i="7"/>
  <c r="W305" i="7" s="1"/>
  <c r="T305" i="7" s="1"/>
  <c r="X305" i="7" s="1"/>
  <c r="S327" i="7"/>
  <c r="W327" i="7" s="1"/>
  <c r="T327" i="7" s="1"/>
  <c r="X327" i="7" s="1"/>
  <c r="S331" i="7"/>
  <c r="W331" i="7" s="1"/>
  <c r="T331" i="7" s="1"/>
  <c r="X331" i="7" s="1"/>
  <c r="U446" i="7"/>
  <c r="X446" i="7" s="1"/>
  <c r="S454" i="7"/>
  <c r="W454" i="7" s="1"/>
  <c r="T454" i="7" s="1"/>
  <c r="X454" i="7" s="1"/>
  <c r="S462" i="7"/>
  <c r="W462" i="7" s="1"/>
  <c r="T462" i="7" s="1"/>
  <c r="X462" i="7" s="1"/>
  <c r="X486" i="7"/>
  <c r="S481" i="7"/>
  <c r="W481" i="7" s="1"/>
  <c r="T481" i="7" s="1"/>
  <c r="X481" i="7" s="1"/>
  <c r="S496" i="7"/>
  <c r="W496" i="7" s="1"/>
  <c r="T496" i="7" s="1"/>
  <c r="S166" i="7"/>
  <c r="W166" i="7" s="1"/>
  <c r="T166" i="7" s="1"/>
  <c r="X166" i="7" s="1"/>
  <c r="U92" i="7"/>
  <c r="X80" i="7"/>
  <c r="W76" i="7"/>
  <c r="T76" i="7" s="1"/>
  <c r="S76" i="7"/>
  <c r="U173" i="7"/>
  <c r="U144" i="7"/>
  <c r="U124" i="7"/>
  <c r="U110" i="7"/>
  <c r="U104" i="7"/>
  <c r="X104" i="7" s="1"/>
  <c r="S98" i="7"/>
  <c r="W98" i="7" s="1"/>
  <c r="T98" i="7" s="1"/>
  <c r="U88" i="7"/>
  <c r="U77" i="7"/>
  <c r="S478" i="7"/>
  <c r="W478" i="7" s="1"/>
  <c r="T478" i="7" s="1"/>
  <c r="X478" i="7" s="1"/>
  <c r="U441" i="7"/>
  <c r="U83" i="7"/>
  <c r="X83" i="7" s="1"/>
  <c r="U114" i="7"/>
  <c r="U98" i="7"/>
  <c r="X488" i="7"/>
  <c r="U469" i="7"/>
  <c r="X469" i="7" s="1"/>
  <c r="X487" i="7"/>
  <c r="S479" i="7"/>
  <c r="W479" i="7" s="1"/>
  <c r="T479" i="7" s="1"/>
  <c r="X479" i="7" s="1"/>
  <c r="U464" i="7"/>
  <c r="S453" i="7"/>
  <c r="W453" i="7" s="1"/>
  <c r="T453" i="7" s="1"/>
  <c r="X453" i="7" s="1"/>
  <c r="X414" i="7"/>
  <c r="X398" i="7"/>
  <c r="U457" i="7"/>
  <c r="U515" i="7"/>
  <c r="X515" i="7" s="1"/>
  <c r="U508" i="7"/>
  <c r="U514" i="7"/>
  <c r="U506" i="7"/>
  <c r="X506" i="7" s="1"/>
  <c r="U501" i="7"/>
  <c r="X501" i="7" s="1"/>
  <c r="U502" i="7"/>
  <c r="X502" i="7" s="1"/>
  <c r="S500" i="7"/>
  <c r="W500" i="7" s="1"/>
  <c r="T500" i="7" s="1"/>
  <c r="X500" i="7" s="1"/>
  <c r="U495" i="7"/>
  <c r="X495" i="7" s="1"/>
  <c r="U496" i="7"/>
  <c r="U491" i="7"/>
  <c r="U483" i="7"/>
  <c r="X483" i="7" s="1"/>
  <c r="U472" i="7"/>
  <c r="X484" i="7"/>
  <c r="U475" i="7"/>
  <c r="U471" i="7"/>
  <c r="X471" i="7" s="1"/>
  <c r="U474" i="7"/>
  <c r="U467" i="7"/>
  <c r="X467" i="7" s="1"/>
  <c r="U458" i="7"/>
  <c r="S465" i="7"/>
  <c r="W465" i="7" s="1"/>
  <c r="T465" i="7" s="1"/>
  <c r="S459" i="7"/>
  <c r="W459" i="7" s="1"/>
  <c r="T459" i="7" s="1"/>
  <c r="X459" i="7" s="1"/>
  <c r="S461" i="7"/>
  <c r="W461" i="7" s="1"/>
  <c r="T461" i="7" s="1"/>
  <c r="X461" i="7" s="1"/>
  <c r="S451" i="7"/>
  <c r="W451" i="7" s="1"/>
  <c r="T451" i="7" s="1"/>
  <c r="X451" i="7" s="1"/>
  <c r="X457" i="7"/>
  <c r="S452" i="7"/>
  <c r="W452" i="7" s="1"/>
  <c r="T452" i="7" s="1"/>
  <c r="X452" i="7" s="1"/>
  <c r="U438" i="7"/>
  <c r="S410" i="7"/>
  <c r="W410" i="7" s="1"/>
  <c r="T410" i="7" s="1"/>
  <c r="S394" i="7"/>
  <c r="W394" i="7" s="1"/>
  <c r="T394" i="7" s="1"/>
  <c r="S449" i="7"/>
  <c r="W449" i="7" s="1"/>
  <c r="T449" i="7" s="1"/>
  <c r="S448" i="7"/>
  <c r="W448" i="7" s="1"/>
  <c r="T448" i="7" s="1"/>
  <c r="X448" i="7" s="1"/>
  <c r="S440" i="7"/>
  <c r="W440" i="7" s="1"/>
  <c r="T440" i="7" s="1"/>
  <c r="U436" i="7"/>
  <c r="U381" i="7"/>
  <c r="U449" i="7"/>
  <c r="S428" i="7"/>
  <c r="W428" i="7" s="1"/>
  <c r="T428" i="7" s="1"/>
  <c r="S421" i="7"/>
  <c r="W421" i="7" s="1"/>
  <c r="T421" i="7" s="1"/>
  <c r="X421" i="7" s="1"/>
  <c r="S412" i="7"/>
  <c r="W412" i="7" s="1"/>
  <c r="T412" i="7" s="1"/>
  <c r="X412" i="7" s="1"/>
  <c r="S405" i="7"/>
  <c r="W405" i="7" s="1"/>
  <c r="T405" i="7" s="1"/>
  <c r="S435" i="7"/>
  <c r="W435" i="7" s="1"/>
  <c r="T435" i="7" s="1"/>
  <c r="X435" i="7" s="1"/>
  <c r="S427" i="7"/>
  <c r="W427" i="7" s="1"/>
  <c r="T427" i="7" s="1"/>
  <c r="S419" i="7"/>
  <c r="W419" i="7" s="1"/>
  <c r="T419" i="7" s="1"/>
  <c r="X419" i="7" s="1"/>
  <c r="S411" i="7"/>
  <c r="W411" i="7" s="1"/>
  <c r="T411" i="7" s="1"/>
  <c r="X411" i="7" s="1"/>
  <c r="S403" i="7"/>
  <c r="W403" i="7" s="1"/>
  <c r="T403" i="7" s="1"/>
  <c r="X403" i="7" s="1"/>
  <c r="S395" i="7"/>
  <c r="W395" i="7" s="1"/>
  <c r="T395" i="7" s="1"/>
  <c r="X395" i="7" s="1"/>
  <c r="S387" i="7"/>
  <c r="W387" i="7" s="1"/>
  <c r="T387" i="7" s="1"/>
  <c r="X387" i="7" s="1"/>
  <c r="S433" i="7"/>
  <c r="W433" i="7" s="1"/>
  <c r="T433" i="7" s="1"/>
  <c r="S424" i="7"/>
  <c r="W424" i="7" s="1"/>
  <c r="T424" i="7" s="1"/>
  <c r="S417" i="7"/>
  <c r="W417" i="7" s="1"/>
  <c r="T417" i="7" s="1"/>
  <c r="X417" i="7" s="1"/>
  <c r="S408" i="7"/>
  <c r="W408" i="7" s="1"/>
  <c r="T408" i="7" s="1"/>
  <c r="X408" i="7" s="1"/>
  <c r="S401" i="7"/>
  <c r="W401" i="7" s="1"/>
  <c r="T401" i="7" s="1"/>
  <c r="X401" i="7" s="1"/>
  <c r="S392" i="7"/>
  <c r="W392" i="7" s="1"/>
  <c r="T392" i="7" s="1"/>
  <c r="X392" i="7" s="1"/>
  <c r="S385" i="7"/>
  <c r="W385" i="7" s="1"/>
  <c r="T385" i="7" s="1"/>
  <c r="X385" i="7" s="1"/>
  <c r="U416" i="7"/>
  <c r="X416" i="7" s="1"/>
  <c r="U405" i="7"/>
  <c r="U389" i="7"/>
  <c r="S375" i="7"/>
  <c r="W375" i="7" s="1"/>
  <c r="T375" i="7" s="1"/>
  <c r="X375" i="7" s="1"/>
  <c r="U371" i="7"/>
  <c r="X371" i="7" s="1"/>
  <c r="U367" i="7"/>
  <c r="X367" i="7" s="1"/>
  <c r="U363" i="7"/>
  <c r="X363" i="7" s="1"/>
  <c r="U359" i="7"/>
  <c r="X359" i="7" s="1"/>
  <c r="U355" i="7"/>
  <c r="X355" i="7" s="1"/>
  <c r="U351" i="7"/>
  <c r="X351" i="7" s="1"/>
  <c r="U347" i="7"/>
  <c r="X347" i="7" s="1"/>
  <c r="U343" i="7"/>
  <c r="X343" i="7" s="1"/>
  <c r="U339" i="7"/>
  <c r="X339" i="7" s="1"/>
  <c r="U335" i="7"/>
  <c r="X335" i="7" s="1"/>
  <c r="U428" i="7"/>
  <c r="U400" i="7"/>
  <c r="X400" i="7" s="1"/>
  <c r="U379" i="7"/>
  <c r="U370" i="7"/>
  <c r="U354" i="7"/>
  <c r="U429" i="7"/>
  <c r="X429" i="7" s="1"/>
  <c r="U380" i="7"/>
  <c r="X380" i="7" s="1"/>
  <c r="U374" i="7"/>
  <c r="X374" i="7" s="1"/>
  <c r="U364" i="7"/>
  <c r="U348" i="7"/>
  <c r="S330" i="7"/>
  <c r="W330" i="7" s="1"/>
  <c r="T330" i="7" s="1"/>
  <c r="X330" i="7" s="1"/>
  <c r="X370" i="7"/>
  <c r="X354" i="7"/>
  <c r="S316" i="7"/>
  <c r="W316" i="7" s="1"/>
  <c r="T316" i="7" s="1"/>
  <c r="X316" i="7" s="1"/>
  <c r="X366" i="7"/>
  <c r="U322" i="7"/>
  <c r="X322" i="7" s="1"/>
  <c r="U306" i="7"/>
  <c r="X362" i="7"/>
  <c r="U324" i="7"/>
  <c r="X324" i="7" s="1"/>
  <c r="U315" i="7"/>
  <c r="U308" i="7"/>
  <c r="X308" i="7" s="1"/>
  <c r="S288" i="7"/>
  <c r="W288" i="7" s="1"/>
  <c r="T288" i="7" s="1"/>
  <c r="X288" i="7" s="1"/>
  <c r="X358" i="7"/>
  <c r="U338" i="7"/>
  <c r="X338" i="7" s="1"/>
  <c r="U318" i="7"/>
  <c r="X318" i="7" s="1"/>
  <c r="S306" i="7"/>
  <c r="W306" i="7" s="1"/>
  <c r="T306" i="7" s="1"/>
  <c r="X306" i="7" s="1"/>
  <c r="S297" i="7"/>
  <c r="W297" i="7" s="1"/>
  <c r="T297" i="7" s="1"/>
  <c r="X297" i="7" s="1"/>
  <c r="U285" i="7"/>
  <c r="S273" i="7"/>
  <c r="W273" i="7" s="1"/>
  <c r="T273" i="7" s="1"/>
  <c r="X273" i="7" s="1"/>
  <c r="X260" i="7"/>
  <c r="U292" i="7"/>
  <c r="X292" i="7" s="1"/>
  <c r="S280" i="7"/>
  <c r="W280" i="7" s="1"/>
  <c r="T280" i="7" s="1"/>
  <c r="X280" i="7" s="1"/>
  <c r="S266" i="7"/>
  <c r="W266" i="7" s="1"/>
  <c r="T266" i="7" s="1"/>
  <c r="X264" i="7"/>
  <c r="U257" i="7"/>
  <c r="X257" i="7" s="1"/>
  <c r="S241" i="7"/>
  <c r="W241" i="7" s="1"/>
  <c r="T241" i="7" s="1"/>
  <c r="X241" i="7" s="1"/>
  <c r="S234" i="7"/>
  <c r="W234" i="7" s="1"/>
  <c r="T234" i="7" s="1"/>
  <c r="U225" i="7"/>
  <c r="X225" i="7" s="1"/>
  <c r="X219" i="7"/>
  <c r="S232" i="7"/>
  <c r="W232" i="7" s="1"/>
  <c r="T232" i="7" s="1"/>
  <c r="X232" i="7" s="1"/>
  <c r="S221" i="7"/>
  <c r="W221" i="7" s="1"/>
  <c r="T221" i="7" s="1"/>
  <c r="X221" i="7" s="1"/>
  <c r="S193" i="7"/>
  <c r="W193" i="7" s="1"/>
  <c r="T193" i="7" s="1"/>
  <c r="X193" i="7" s="1"/>
  <c r="S186" i="7"/>
  <c r="W186" i="7" s="1"/>
  <c r="T186" i="7" s="1"/>
  <c r="X186" i="7" s="1"/>
  <c r="X149" i="7"/>
  <c r="U235" i="7"/>
  <c r="S213" i="7"/>
  <c r="W213" i="7" s="1"/>
  <c r="T213" i="7" s="1"/>
  <c r="X213" i="7" s="1"/>
  <c r="S206" i="7"/>
  <c r="W206" i="7" s="1"/>
  <c r="T206" i="7" s="1"/>
  <c r="X206" i="7" s="1"/>
  <c r="S197" i="7"/>
  <c r="W197" i="7" s="1"/>
  <c r="T197" i="7" s="1"/>
  <c r="X197" i="7" s="1"/>
  <c r="S190" i="7"/>
  <c r="W190" i="7" s="1"/>
  <c r="T190" i="7" s="1"/>
  <c r="X190" i="7" s="1"/>
  <c r="S181" i="7"/>
  <c r="W181" i="7" s="1"/>
  <c r="T181" i="7" s="1"/>
  <c r="X181" i="7" s="1"/>
  <c r="S174" i="7"/>
  <c r="W174" i="7" s="1"/>
  <c r="T174" i="7" s="1"/>
  <c r="X174" i="7" s="1"/>
  <c r="S169" i="7"/>
  <c r="W169" i="7" s="1"/>
  <c r="T169" i="7" s="1"/>
  <c r="X169" i="7" s="1"/>
  <c r="S161" i="7"/>
  <c r="W161" i="7" s="1"/>
  <c r="T161" i="7" s="1"/>
  <c r="X161" i="7" s="1"/>
  <c r="S145" i="7"/>
  <c r="W145" i="7" s="1"/>
  <c r="T145" i="7" s="1"/>
  <c r="X145" i="7" s="1"/>
  <c r="S129" i="7"/>
  <c r="W129" i="7" s="1"/>
  <c r="T129" i="7" s="1"/>
  <c r="X129" i="7" s="1"/>
  <c r="U269" i="7"/>
  <c r="U215" i="7"/>
  <c r="U207" i="7"/>
  <c r="X207" i="7" s="1"/>
  <c r="U199" i="7"/>
  <c r="S158" i="7"/>
  <c r="W158" i="7" s="1"/>
  <c r="T158" i="7" s="1"/>
  <c r="S110" i="7"/>
  <c r="W110" i="7" s="1"/>
  <c r="T110" i="7" s="1"/>
  <c r="X110" i="7" s="1"/>
  <c r="U100" i="7"/>
  <c r="S94" i="7"/>
  <c r="W94" i="7" s="1"/>
  <c r="T94" i="7" s="1"/>
  <c r="S154" i="7"/>
  <c r="W154" i="7" s="1"/>
  <c r="T154" i="7" s="1"/>
  <c r="X154" i="7" s="1"/>
  <c r="S90" i="7"/>
  <c r="W90" i="7" s="1"/>
  <c r="T90" i="7" s="1"/>
  <c r="X90" i="7" s="1"/>
  <c r="U230" i="7"/>
  <c r="X230" i="7" s="1"/>
  <c r="U278" i="7"/>
  <c r="X278" i="7" s="1"/>
  <c r="S309" i="7"/>
  <c r="W309" i="7" s="1"/>
  <c r="T309" i="7" s="1"/>
  <c r="X309" i="7" s="1"/>
  <c r="U286" i="7"/>
  <c r="X286" i="7" s="1"/>
  <c r="S307" i="7"/>
  <c r="W307" i="7" s="1"/>
  <c r="T307" i="7" s="1"/>
  <c r="X307" i="7" s="1"/>
  <c r="S313" i="7"/>
  <c r="W313" i="7" s="1"/>
  <c r="T313" i="7" s="1"/>
  <c r="X313" i="7" s="1"/>
  <c r="S303" i="7"/>
  <c r="W303" i="7" s="1"/>
  <c r="T303" i="7" s="1"/>
  <c r="X303" i="7" s="1"/>
  <c r="S329" i="7"/>
  <c r="W329" i="7" s="1"/>
  <c r="T329" i="7" s="1"/>
  <c r="X329" i="7" s="1"/>
  <c r="S373" i="7"/>
  <c r="W373" i="7" s="1"/>
  <c r="T373" i="7" s="1"/>
  <c r="X373" i="7" s="1"/>
  <c r="X382" i="7"/>
  <c r="U437" i="7"/>
  <c r="S460" i="7"/>
  <c r="W460" i="7" s="1"/>
  <c r="T460" i="7" s="1"/>
  <c r="S498" i="7"/>
  <c r="W498" i="7" s="1"/>
  <c r="T498" i="7" s="1"/>
  <c r="X498" i="7" s="1"/>
  <c r="X505" i="7"/>
  <c r="S512" i="7"/>
  <c r="W512" i="7" s="1"/>
  <c r="T512" i="7" s="1"/>
  <c r="X512" i="7" s="1"/>
  <c r="S150" i="7"/>
  <c r="W150" i="7" s="1"/>
  <c r="T150" i="7" s="1"/>
  <c r="X150" i="7" s="1"/>
  <c r="S102" i="7"/>
  <c r="W102" i="7" s="1"/>
  <c r="T102" i="7" s="1"/>
  <c r="X102" i="7" s="1"/>
  <c r="S85" i="7"/>
  <c r="W85" i="7" s="1"/>
  <c r="T85" i="7" s="1"/>
  <c r="X85" i="7" s="1"/>
  <c r="S79" i="7"/>
  <c r="W79" i="7" s="1"/>
  <c r="T79" i="7" s="1"/>
  <c r="X79" i="7" s="1"/>
  <c r="S162" i="7"/>
  <c r="W162" i="7" s="1"/>
  <c r="T162" i="7" s="1"/>
  <c r="X162" i="7" s="1"/>
  <c r="S130" i="7"/>
  <c r="W130" i="7" s="1"/>
  <c r="T130" i="7" s="1"/>
  <c r="X130" i="7" s="1"/>
  <c r="U123" i="7"/>
  <c r="X113" i="7"/>
  <c r="U103" i="7"/>
  <c r="U87" i="7"/>
  <c r="S509" i="7"/>
  <c r="W509" i="7" s="1"/>
  <c r="T509" i="7" s="1"/>
  <c r="X509" i="7" s="1"/>
  <c r="S477" i="7"/>
  <c r="W477" i="7" s="1"/>
  <c r="T477" i="7" s="1"/>
  <c r="X477" i="7" s="1"/>
  <c r="S81" i="7"/>
  <c r="W81" i="7" s="1"/>
  <c r="T81" i="7" s="1"/>
  <c r="X81" i="7" s="1"/>
  <c r="X510" i="7"/>
  <c r="X514" i="7"/>
  <c r="X499" i="7"/>
  <c r="X476" i="7"/>
  <c r="X472" i="7"/>
  <c r="U470" i="7"/>
  <c r="X470" i="7" s="1"/>
  <c r="U460" i="7"/>
  <c r="U463" i="7"/>
  <c r="X463" i="7" s="1"/>
  <c r="U465" i="7"/>
  <c r="X447" i="7"/>
  <c r="X445" i="7"/>
  <c r="X438" i="7"/>
  <c r="X422" i="7"/>
  <c r="X406" i="7"/>
  <c r="X390" i="7"/>
  <c r="U440" i="7"/>
  <c r="S456" i="7"/>
  <c r="W456" i="7" s="1"/>
  <c r="T456" i="7" s="1"/>
  <c r="X456" i="7" s="1"/>
  <c r="X439" i="7"/>
  <c r="S441" i="7"/>
  <c r="W441" i="7" s="1"/>
  <c r="T441" i="7" s="1"/>
  <c r="X441" i="7" s="1"/>
  <c r="U434" i="7"/>
  <c r="X434" i="7" s="1"/>
  <c r="U426" i="7"/>
  <c r="X426" i="7" s="1"/>
  <c r="U418" i="7"/>
  <c r="X418" i="7" s="1"/>
  <c r="U410" i="7"/>
  <c r="U402" i="7"/>
  <c r="X402" i="7" s="1"/>
  <c r="U394" i="7"/>
  <c r="U386" i="7"/>
  <c r="X386" i="7" s="1"/>
  <c r="U427" i="7"/>
  <c r="X437" i="7"/>
  <c r="U383" i="7"/>
  <c r="X383" i="7" s="1"/>
  <c r="U424" i="7"/>
  <c r="X364" i="7"/>
  <c r="X360" i="7"/>
  <c r="X356" i="7"/>
  <c r="X348" i="7"/>
  <c r="X344" i="7"/>
  <c r="X340" i="7"/>
  <c r="U433" i="7"/>
  <c r="U420" i="7"/>
  <c r="X420" i="7" s="1"/>
  <c r="U397" i="7"/>
  <c r="X397" i="7" s="1"/>
  <c r="U378" i="7"/>
  <c r="X378" i="7" s="1"/>
  <c r="U425" i="7"/>
  <c r="X425" i="7" s="1"/>
  <c r="U409" i="7"/>
  <c r="X409" i="7" s="1"/>
  <c r="X389" i="7"/>
  <c r="U388" i="7"/>
  <c r="X388" i="7" s="1"/>
  <c r="U320" i="7"/>
  <c r="X320" i="7" s="1"/>
  <c r="U304" i="7"/>
  <c r="X304" i="7" s="1"/>
  <c r="X235" i="7"/>
  <c r="S326" i="7"/>
  <c r="W326" i="7" s="1"/>
  <c r="T326" i="7" s="1"/>
  <c r="X326" i="7" s="1"/>
  <c r="S310" i="7"/>
  <c r="W310" i="7" s="1"/>
  <c r="T310" i="7" s="1"/>
  <c r="U293" i="7"/>
  <c r="U342" i="7"/>
  <c r="X342" i="7" s="1"/>
  <c r="S328" i="7"/>
  <c r="W328" i="7" s="1"/>
  <c r="T328" i="7" s="1"/>
  <c r="X328" i="7" s="1"/>
  <c r="S312" i="7"/>
  <c r="W312" i="7" s="1"/>
  <c r="T312" i="7" s="1"/>
  <c r="X312" i="7" s="1"/>
  <c r="S293" i="7"/>
  <c r="W293" i="7" s="1"/>
  <c r="T293" i="7" s="1"/>
  <c r="X293" i="7" s="1"/>
  <c r="S285" i="7"/>
  <c r="W285" i="7" s="1"/>
  <c r="T285" i="7" s="1"/>
  <c r="X285" i="7" s="1"/>
  <c r="S337" i="7"/>
  <c r="W337" i="7" s="1"/>
  <c r="T337" i="7" s="1"/>
  <c r="X337" i="7" s="1"/>
  <c r="U325" i="7"/>
  <c r="U310" i="7"/>
  <c r="U299" i="7"/>
  <c r="U287" i="7"/>
  <c r="X287" i="7" s="1"/>
  <c r="U279" i="7"/>
  <c r="X279" i="7" s="1"/>
  <c r="U271" i="7"/>
  <c r="X271" i="7" s="1"/>
  <c r="S290" i="7"/>
  <c r="W290" i="7" s="1"/>
  <c r="T290" i="7" s="1"/>
  <c r="S272" i="7"/>
  <c r="W272" i="7" s="1"/>
  <c r="T272" i="7" s="1"/>
  <c r="X272" i="7" s="1"/>
  <c r="X269" i="7"/>
  <c r="X253" i="7"/>
  <c r="X277" i="7"/>
  <c r="U263" i="7"/>
  <c r="X263" i="7" s="1"/>
  <c r="U255" i="7"/>
  <c r="X255" i="7" s="1"/>
  <c r="U247" i="7"/>
  <c r="X247" i="7" s="1"/>
  <c r="U239" i="7"/>
  <c r="X239" i="7" s="1"/>
  <c r="U231" i="7"/>
  <c r="X231" i="7" s="1"/>
  <c r="U223" i="7"/>
  <c r="X223" i="7" s="1"/>
  <c r="X249" i="7"/>
  <c r="X242" i="7"/>
  <c r="U233" i="7"/>
  <c r="X215" i="7"/>
  <c r="X199" i="7"/>
  <c r="X201" i="7"/>
  <c r="X123" i="7"/>
  <c r="X107" i="7"/>
  <c r="X91" i="7"/>
  <c r="X144" i="7"/>
  <c r="S121" i="7"/>
  <c r="W121" i="7" s="1"/>
  <c r="T121" i="7" s="1"/>
  <c r="X121" i="7" s="1"/>
  <c r="S237" i="7"/>
  <c r="W237" i="7" s="1"/>
  <c r="T237" i="7" s="1"/>
  <c r="S216" i="7"/>
  <c r="W216" i="7" s="1"/>
  <c r="T216" i="7" s="1"/>
  <c r="X216" i="7" s="1"/>
  <c r="S208" i="7"/>
  <c r="W208" i="7" s="1"/>
  <c r="T208" i="7" s="1"/>
  <c r="X208" i="7" s="1"/>
  <c r="S200" i="7"/>
  <c r="W200" i="7" s="1"/>
  <c r="T200" i="7" s="1"/>
  <c r="X200" i="7" s="1"/>
  <c r="X192" i="7"/>
  <c r="S184" i="7"/>
  <c r="W184" i="7" s="1"/>
  <c r="T184" i="7" s="1"/>
  <c r="X184" i="7" s="1"/>
  <c r="S176" i="7"/>
  <c r="W176" i="7" s="1"/>
  <c r="T176" i="7" s="1"/>
  <c r="X176" i="7" s="1"/>
  <c r="S140" i="7"/>
  <c r="W140" i="7" s="1"/>
  <c r="T140" i="7" s="1"/>
  <c r="X140" i="7" s="1"/>
  <c r="S125" i="7"/>
  <c r="W125" i="7" s="1"/>
  <c r="T125" i="7" s="1"/>
  <c r="X125" i="7" s="1"/>
  <c r="U227" i="7"/>
  <c r="X227" i="7" s="1"/>
  <c r="U156" i="7"/>
  <c r="X156" i="7" s="1"/>
  <c r="U152" i="7"/>
  <c r="X152" i="7" s="1"/>
  <c r="S106" i="7"/>
  <c r="W106" i="7" s="1"/>
  <c r="T106" i="7" s="1"/>
  <c r="X106" i="7" s="1"/>
  <c r="X84" i="7"/>
  <c r="U218" i="7"/>
  <c r="U158" i="7"/>
  <c r="U134" i="7"/>
  <c r="U222" i="7"/>
  <c r="X222" i="7" s="1"/>
  <c r="U234" i="7"/>
  <c r="U250" i="7"/>
  <c r="X250" i="7" s="1"/>
  <c r="U266" i="7"/>
  <c r="X266" i="7" s="1"/>
  <c r="U270" i="7"/>
  <c r="X270" i="7" s="1"/>
  <c r="S317" i="7"/>
  <c r="W317" i="7" s="1"/>
  <c r="T317" i="7" s="1"/>
  <c r="X317" i="7" s="1"/>
  <c r="U290" i="7"/>
  <c r="S315" i="7"/>
  <c r="W315" i="7" s="1"/>
  <c r="T315" i="7" s="1"/>
  <c r="X315" i="7" s="1"/>
  <c r="S321" i="7"/>
  <c r="W321" i="7" s="1"/>
  <c r="T321" i="7" s="1"/>
  <c r="X321" i="7" s="1"/>
  <c r="S311" i="7"/>
  <c r="W311" i="7" s="1"/>
  <c r="T311" i="7" s="1"/>
  <c r="X311" i="7" s="1"/>
  <c r="S333" i="7"/>
  <c r="W333" i="7" s="1"/>
  <c r="T333" i="7" s="1"/>
  <c r="X333" i="7" s="1"/>
  <c r="S377" i="7"/>
  <c r="W377" i="7" s="1"/>
  <c r="T377" i="7" s="1"/>
  <c r="X377" i="7" s="1"/>
  <c r="S464" i="7"/>
  <c r="W464" i="7" s="1"/>
  <c r="T464" i="7" s="1"/>
  <c r="X464" i="7" s="1"/>
  <c r="S468" i="7"/>
  <c r="W468" i="7" s="1"/>
  <c r="T468" i="7" s="1"/>
  <c r="X468" i="7" s="1"/>
  <c r="X482" i="7"/>
  <c r="S474" i="7"/>
  <c r="W474" i="7" s="1"/>
  <c r="T474" i="7" s="1"/>
  <c r="X474" i="7" s="1"/>
  <c r="S492" i="7"/>
  <c r="W492" i="7" s="1"/>
  <c r="T492" i="7" s="1"/>
  <c r="X492" i="7" s="1"/>
  <c r="S485" i="7"/>
  <c r="W485" i="7" s="1"/>
  <c r="T485" i="7" s="1"/>
  <c r="X485" i="7" s="1"/>
  <c r="S122" i="7"/>
  <c r="W122" i="7" s="1"/>
  <c r="T122" i="7" s="1"/>
  <c r="X122" i="7" s="1"/>
  <c r="U108" i="7"/>
  <c r="X96" i="7"/>
  <c r="U237" i="7"/>
  <c r="U205" i="7"/>
  <c r="U160" i="7"/>
  <c r="X160" i="7" s="1"/>
  <c r="S108" i="7"/>
  <c r="W108" i="7" s="1"/>
  <c r="T108" i="7" s="1"/>
  <c r="S97" i="7"/>
  <c r="W97" i="7" s="1"/>
  <c r="T97" i="7" s="1"/>
  <c r="X97" i="7" s="1"/>
  <c r="X92" i="7"/>
  <c r="U94" i="7"/>
  <c r="X76" i="7"/>
  <c r="X496" i="7" l="1"/>
  <c r="X98" i="7"/>
  <c r="X108" i="7"/>
  <c r="X226" i="7"/>
  <c r="X290" i="7"/>
  <c r="X237" i="7"/>
  <c r="X310" i="7"/>
  <c r="X449" i="7"/>
  <c r="X299" i="7"/>
  <c r="X77" i="7"/>
  <c r="X114" i="7"/>
  <c r="X86" i="7"/>
  <c r="X508" i="7"/>
  <c r="X88" i="7"/>
  <c r="X218" i="7"/>
  <c r="X87" i="7"/>
  <c r="X158" i="7"/>
  <c r="X234" i="7"/>
  <c r="X427" i="7"/>
  <c r="X394" i="7"/>
  <c r="X436" i="7"/>
  <c r="X458" i="7"/>
  <c r="X103" i="7"/>
  <c r="X94" i="7"/>
  <c r="X424" i="7"/>
  <c r="X428" i="7"/>
  <c r="X440" i="7"/>
  <c r="X410" i="7"/>
  <c r="X465" i="7"/>
  <c r="X134" i="7"/>
  <c r="X294" i="7"/>
  <c r="X138" i="7"/>
  <c r="X124" i="7"/>
  <c r="X173" i="7"/>
  <c r="X205" i="7"/>
  <c r="X475" i="7"/>
  <c r="X460" i="7"/>
  <c r="X433" i="7"/>
  <c r="X405" i="7"/>
  <c r="X233" i="7"/>
  <c r="X261" i="7"/>
  <c r="X379" i="7"/>
  <c r="X491" i="7"/>
  <c r="X381" i="7"/>
  <c r="X325" i="7"/>
  <c r="X100" i="7"/>
  <c r="X480" i="7"/>
  <c r="AC76" i="5" l="1"/>
  <c r="AD76" i="5"/>
  <c r="AE76" i="5"/>
  <c r="AF76" i="5"/>
  <c r="AG76" i="5"/>
  <c r="AH76" i="5"/>
  <c r="AC77" i="5"/>
  <c r="AD77" i="5"/>
  <c r="AE77" i="5"/>
  <c r="AF77" i="5"/>
  <c r="AG77" i="5"/>
  <c r="AH77" i="5"/>
  <c r="AC78" i="5"/>
  <c r="AD78" i="5"/>
  <c r="AE78" i="5"/>
  <c r="AF78" i="5"/>
  <c r="AG78" i="5"/>
  <c r="AH78" i="5"/>
  <c r="AC79" i="5"/>
  <c r="AD79" i="5"/>
  <c r="AE79" i="5"/>
  <c r="AF79" i="5"/>
  <c r="AG79" i="5"/>
  <c r="AH79" i="5"/>
  <c r="AC80" i="5"/>
  <c r="AD80" i="5"/>
  <c r="AE80" i="5"/>
  <c r="AF80" i="5"/>
  <c r="AG80" i="5"/>
  <c r="AH80" i="5"/>
  <c r="AC81" i="5"/>
  <c r="AD81" i="5"/>
  <c r="AE81" i="5"/>
  <c r="AF81" i="5"/>
  <c r="AG81" i="5"/>
  <c r="AH81" i="5"/>
  <c r="AC82" i="5"/>
  <c r="AD82" i="5"/>
  <c r="AE82" i="5"/>
  <c r="AF82" i="5"/>
  <c r="AG82" i="5"/>
  <c r="AH82" i="5"/>
  <c r="AC83" i="5"/>
  <c r="AD83" i="5"/>
  <c r="AE83" i="5"/>
  <c r="AF83" i="5"/>
  <c r="AG83" i="5"/>
  <c r="AH83" i="5"/>
  <c r="AC84" i="5"/>
  <c r="AD84" i="5"/>
  <c r="AE84" i="5"/>
  <c r="AF84" i="5"/>
  <c r="AG84" i="5"/>
  <c r="AH84" i="5"/>
  <c r="AC85" i="5"/>
  <c r="AD85" i="5"/>
  <c r="AE85" i="5"/>
  <c r="AF85" i="5"/>
  <c r="AG85" i="5"/>
  <c r="AH85" i="5"/>
  <c r="AC86" i="5"/>
  <c r="AD86" i="5"/>
  <c r="AE86" i="5"/>
  <c r="AF86" i="5"/>
  <c r="AG86" i="5"/>
  <c r="AH86" i="5"/>
  <c r="AC87" i="5"/>
  <c r="AD87" i="5"/>
  <c r="AE87" i="5"/>
  <c r="AF87" i="5"/>
  <c r="AG87" i="5"/>
  <c r="AH87" i="5"/>
  <c r="AC88" i="5"/>
  <c r="AD88" i="5"/>
  <c r="AE88" i="5"/>
  <c r="AF88" i="5"/>
  <c r="AG88" i="5"/>
  <c r="AH88" i="5"/>
  <c r="AC89" i="5"/>
  <c r="AD89" i="5"/>
  <c r="AE89" i="5"/>
  <c r="AF89" i="5"/>
  <c r="AG89" i="5"/>
  <c r="AH89" i="5"/>
  <c r="AC90" i="5"/>
  <c r="AD90" i="5"/>
  <c r="AE90" i="5"/>
  <c r="AF90" i="5"/>
  <c r="AG90" i="5"/>
  <c r="AH90" i="5"/>
  <c r="AC91" i="5"/>
  <c r="AD91" i="5"/>
  <c r="AE91" i="5"/>
  <c r="AF91" i="5"/>
  <c r="AG91" i="5"/>
  <c r="AH91" i="5"/>
  <c r="AC92" i="5"/>
  <c r="AD92" i="5"/>
  <c r="AE92" i="5"/>
  <c r="AF92" i="5"/>
  <c r="AG92" i="5"/>
  <c r="AH92" i="5"/>
  <c r="AC93" i="5"/>
  <c r="AD93" i="5"/>
  <c r="AE93" i="5"/>
  <c r="AF93" i="5"/>
  <c r="AG93" i="5"/>
  <c r="AH93" i="5"/>
  <c r="AC94" i="5"/>
  <c r="AD94" i="5"/>
  <c r="AE94" i="5"/>
  <c r="AF94" i="5"/>
  <c r="AG94" i="5"/>
  <c r="AH94" i="5"/>
  <c r="AC95" i="5"/>
  <c r="AD95" i="5"/>
  <c r="AE95" i="5"/>
  <c r="AF95" i="5"/>
  <c r="AG95" i="5"/>
  <c r="AH95" i="5"/>
  <c r="AC96" i="5"/>
  <c r="AD96" i="5"/>
  <c r="AE96" i="5"/>
  <c r="AF96" i="5"/>
  <c r="AG96" i="5"/>
  <c r="AH96" i="5"/>
  <c r="AC97" i="5"/>
  <c r="AD97" i="5"/>
  <c r="AE97" i="5"/>
  <c r="AF97" i="5"/>
  <c r="AG97" i="5"/>
  <c r="AH97" i="5"/>
  <c r="AC98" i="5"/>
  <c r="AD98" i="5"/>
  <c r="AE98" i="5"/>
  <c r="AF98" i="5"/>
  <c r="AG98" i="5"/>
  <c r="AH98" i="5"/>
  <c r="AC99" i="5"/>
  <c r="AD99" i="5"/>
  <c r="AE99" i="5"/>
  <c r="AF99" i="5"/>
  <c r="AG99" i="5"/>
  <c r="AH99" i="5"/>
  <c r="AC100" i="5"/>
  <c r="AD100" i="5"/>
  <c r="AE100" i="5"/>
  <c r="AF100" i="5"/>
  <c r="AG100" i="5"/>
  <c r="AH100" i="5"/>
  <c r="AC101" i="5"/>
  <c r="AD101" i="5"/>
  <c r="AE101" i="5"/>
  <c r="AF101" i="5"/>
  <c r="AG101" i="5"/>
  <c r="AH101" i="5"/>
  <c r="AC102" i="5"/>
  <c r="AD102" i="5"/>
  <c r="AE102" i="5"/>
  <c r="AF102" i="5"/>
  <c r="AG102" i="5"/>
  <c r="AH102" i="5"/>
  <c r="AC103" i="5"/>
  <c r="AD103" i="5"/>
  <c r="AE103" i="5"/>
  <c r="AF103" i="5"/>
  <c r="AG103" i="5"/>
  <c r="AH103" i="5"/>
  <c r="AC104" i="5"/>
  <c r="AD104" i="5"/>
  <c r="AE104" i="5"/>
  <c r="AF104" i="5"/>
  <c r="AG104" i="5"/>
  <c r="AH104" i="5"/>
  <c r="AC105" i="5"/>
  <c r="AD105" i="5"/>
  <c r="AE105" i="5"/>
  <c r="AF105" i="5"/>
  <c r="AG105" i="5"/>
  <c r="AH105" i="5"/>
  <c r="AC106" i="5"/>
  <c r="AD106" i="5"/>
  <c r="AE106" i="5"/>
  <c r="AF106" i="5"/>
  <c r="AG106" i="5"/>
  <c r="AH106" i="5"/>
  <c r="AC107" i="5"/>
  <c r="AD107" i="5"/>
  <c r="AE107" i="5"/>
  <c r="AF107" i="5"/>
  <c r="AG107" i="5"/>
  <c r="AH107" i="5"/>
  <c r="AC108" i="5"/>
  <c r="AD108" i="5"/>
  <c r="AE108" i="5"/>
  <c r="AF108" i="5"/>
  <c r="AG108" i="5"/>
  <c r="AH108" i="5"/>
  <c r="AC109" i="5"/>
  <c r="AD109" i="5"/>
  <c r="AE109" i="5"/>
  <c r="AF109" i="5"/>
  <c r="AG109" i="5"/>
  <c r="AH109" i="5"/>
  <c r="AC110" i="5"/>
  <c r="AD110" i="5"/>
  <c r="AE110" i="5"/>
  <c r="AF110" i="5"/>
  <c r="AG110" i="5"/>
  <c r="AH110" i="5"/>
  <c r="AC111" i="5"/>
  <c r="AD111" i="5"/>
  <c r="AE111" i="5"/>
  <c r="AF111" i="5"/>
  <c r="AG111" i="5"/>
  <c r="AH111" i="5"/>
  <c r="AC112" i="5"/>
  <c r="AD112" i="5"/>
  <c r="AE112" i="5"/>
  <c r="AF112" i="5"/>
  <c r="AG112" i="5"/>
  <c r="AH112" i="5"/>
  <c r="AC113" i="5"/>
  <c r="AD113" i="5"/>
  <c r="AE113" i="5"/>
  <c r="AF113" i="5"/>
  <c r="AG113" i="5"/>
  <c r="AH113" i="5"/>
  <c r="AC114" i="5"/>
  <c r="AD114" i="5"/>
  <c r="AE114" i="5"/>
  <c r="AF114" i="5"/>
  <c r="AG114" i="5"/>
  <c r="AH114" i="5"/>
  <c r="AC115" i="5"/>
  <c r="AD115" i="5"/>
  <c r="AE115" i="5"/>
  <c r="AF115" i="5"/>
  <c r="AG115" i="5"/>
  <c r="AH115" i="5"/>
  <c r="AC116" i="5"/>
  <c r="AD116" i="5"/>
  <c r="AE116" i="5"/>
  <c r="AF116" i="5"/>
  <c r="AG116" i="5"/>
  <c r="AH116" i="5"/>
  <c r="AC117" i="5"/>
  <c r="AD117" i="5"/>
  <c r="AE117" i="5"/>
  <c r="AF117" i="5"/>
  <c r="AG117" i="5"/>
  <c r="AH117" i="5"/>
  <c r="AC118" i="5"/>
  <c r="AD118" i="5"/>
  <c r="AE118" i="5"/>
  <c r="AF118" i="5"/>
  <c r="AG118" i="5"/>
  <c r="AH118" i="5"/>
  <c r="AC119" i="5"/>
  <c r="AD119" i="5"/>
  <c r="AE119" i="5"/>
  <c r="AF119" i="5"/>
  <c r="AG119" i="5"/>
  <c r="AH119" i="5"/>
  <c r="AC120" i="5"/>
  <c r="AD120" i="5"/>
  <c r="AE120" i="5"/>
  <c r="AF120" i="5"/>
  <c r="AG120" i="5"/>
  <c r="AH120" i="5"/>
  <c r="AC121" i="5"/>
  <c r="AD121" i="5"/>
  <c r="AE121" i="5"/>
  <c r="AF121" i="5"/>
  <c r="AG121" i="5"/>
  <c r="AH121" i="5"/>
  <c r="AC122" i="5"/>
  <c r="AD122" i="5"/>
  <c r="AE122" i="5"/>
  <c r="AF122" i="5"/>
  <c r="AG122" i="5"/>
  <c r="AH122" i="5"/>
  <c r="AC123" i="5"/>
  <c r="AD123" i="5"/>
  <c r="AE123" i="5"/>
  <c r="AF123" i="5"/>
  <c r="AG123" i="5"/>
  <c r="AH123" i="5"/>
  <c r="AC124" i="5"/>
  <c r="AD124" i="5"/>
  <c r="AE124" i="5"/>
  <c r="AF124" i="5"/>
  <c r="AG124" i="5"/>
  <c r="AH124" i="5"/>
  <c r="AC125" i="5"/>
  <c r="AD125" i="5"/>
  <c r="AE125" i="5"/>
  <c r="AF125" i="5"/>
  <c r="AG125" i="5"/>
  <c r="AH125" i="5"/>
  <c r="AC126" i="5"/>
  <c r="AD126" i="5"/>
  <c r="AE126" i="5"/>
  <c r="AF126" i="5"/>
  <c r="AG126" i="5"/>
  <c r="AH126" i="5"/>
  <c r="AC127" i="5"/>
  <c r="AD127" i="5"/>
  <c r="AE127" i="5"/>
  <c r="AF127" i="5"/>
  <c r="AG127" i="5"/>
  <c r="AH127" i="5"/>
  <c r="AC128" i="5"/>
  <c r="AD128" i="5"/>
  <c r="AE128" i="5"/>
  <c r="AF128" i="5"/>
  <c r="AG128" i="5"/>
  <c r="AH128" i="5"/>
  <c r="AC129" i="5"/>
  <c r="AD129" i="5"/>
  <c r="AE129" i="5"/>
  <c r="AF129" i="5"/>
  <c r="AG129" i="5"/>
  <c r="AH129" i="5"/>
  <c r="AC130" i="5"/>
  <c r="AD130" i="5"/>
  <c r="AE130" i="5"/>
  <c r="AF130" i="5"/>
  <c r="AG130" i="5"/>
  <c r="AH130" i="5"/>
  <c r="AC131" i="5"/>
  <c r="AD131" i="5"/>
  <c r="AE131" i="5"/>
  <c r="AF131" i="5"/>
  <c r="AG131" i="5"/>
  <c r="AH131" i="5"/>
  <c r="AC132" i="5"/>
  <c r="AD132" i="5"/>
  <c r="AE132" i="5"/>
  <c r="AF132" i="5"/>
  <c r="AG132" i="5"/>
  <c r="AH132" i="5"/>
  <c r="AC133" i="5"/>
  <c r="AD133" i="5"/>
  <c r="AE133" i="5"/>
  <c r="AF133" i="5"/>
  <c r="AG133" i="5"/>
  <c r="AH133" i="5"/>
  <c r="AC134" i="5"/>
  <c r="AD134" i="5"/>
  <c r="AE134" i="5"/>
  <c r="AF134" i="5"/>
  <c r="AG134" i="5"/>
  <c r="AH134" i="5"/>
  <c r="AC135" i="5"/>
  <c r="AD135" i="5"/>
  <c r="AE135" i="5"/>
  <c r="AF135" i="5"/>
  <c r="AG135" i="5"/>
  <c r="AH135" i="5"/>
  <c r="AC136" i="5"/>
  <c r="AD136" i="5"/>
  <c r="AE136" i="5"/>
  <c r="AF136" i="5"/>
  <c r="AG136" i="5"/>
  <c r="AH136" i="5"/>
  <c r="AC137" i="5"/>
  <c r="AD137" i="5"/>
  <c r="AE137" i="5"/>
  <c r="AF137" i="5"/>
  <c r="AG137" i="5"/>
  <c r="AH137" i="5"/>
  <c r="AC138" i="5"/>
  <c r="AD138" i="5"/>
  <c r="AE138" i="5"/>
  <c r="AF138" i="5"/>
  <c r="AG138" i="5"/>
  <c r="AH138" i="5"/>
  <c r="AC139" i="5"/>
  <c r="AD139" i="5"/>
  <c r="AE139" i="5"/>
  <c r="AF139" i="5"/>
  <c r="AG139" i="5"/>
  <c r="AH139" i="5"/>
  <c r="AC140" i="5"/>
  <c r="AD140" i="5"/>
  <c r="AE140" i="5"/>
  <c r="AF140" i="5"/>
  <c r="AG140" i="5"/>
  <c r="AH140" i="5"/>
  <c r="AC141" i="5"/>
  <c r="AD141" i="5"/>
  <c r="AE141" i="5"/>
  <c r="AF141" i="5"/>
  <c r="AG141" i="5"/>
  <c r="AH141" i="5"/>
  <c r="AC142" i="5"/>
  <c r="AD142" i="5"/>
  <c r="AE142" i="5"/>
  <c r="AF142" i="5"/>
  <c r="AG142" i="5"/>
  <c r="AH142" i="5"/>
  <c r="AC143" i="5"/>
  <c r="AD143" i="5"/>
  <c r="AE143" i="5"/>
  <c r="AF143" i="5"/>
  <c r="AG143" i="5"/>
  <c r="AH143" i="5"/>
  <c r="AC144" i="5"/>
  <c r="AD144" i="5"/>
  <c r="AE144" i="5"/>
  <c r="AF144" i="5"/>
  <c r="AG144" i="5"/>
  <c r="AH144" i="5"/>
  <c r="AC145" i="5"/>
  <c r="AD145" i="5"/>
  <c r="AE145" i="5"/>
  <c r="AF145" i="5"/>
  <c r="AG145" i="5"/>
  <c r="AH145" i="5"/>
  <c r="AC146" i="5"/>
  <c r="AD146" i="5"/>
  <c r="AE146" i="5"/>
  <c r="AF146" i="5"/>
  <c r="AG146" i="5"/>
  <c r="AH146" i="5"/>
  <c r="AC147" i="5"/>
  <c r="AD147" i="5"/>
  <c r="AE147" i="5"/>
  <c r="AF147" i="5"/>
  <c r="AG147" i="5"/>
  <c r="AH147" i="5"/>
  <c r="AC148" i="5"/>
  <c r="AD148" i="5"/>
  <c r="AE148" i="5"/>
  <c r="AF148" i="5"/>
  <c r="AG148" i="5"/>
  <c r="AH148" i="5"/>
  <c r="AC149" i="5"/>
  <c r="AD149" i="5"/>
  <c r="AE149" i="5"/>
  <c r="AF149" i="5"/>
  <c r="AG149" i="5"/>
  <c r="AH149" i="5"/>
  <c r="AC150" i="5"/>
  <c r="AD150" i="5"/>
  <c r="AE150" i="5"/>
  <c r="AF150" i="5"/>
  <c r="AG150" i="5"/>
  <c r="AH150" i="5"/>
  <c r="AC151" i="5"/>
  <c r="AD151" i="5"/>
  <c r="AE151" i="5"/>
  <c r="AF151" i="5"/>
  <c r="AG151" i="5"/>
  <c r="AH151" i="5"/>
  <c r="AC152" i="5"/>
  <c r="AD152" i="5"/>
  <c r="AE152" i="5"/>
  <c r="AF152" i="5"/>
  <c r="AG152" i="5"/>
  <c r="AH152" i="5"/>
  <c r="AC153" i="5"/>
  <c r="AD153" i="5"/>
  <c r="AE153" i="5"/>
  <c r="AF153" i="5"/>
  <c r="AG153" i="5"/>
  <c r="AH153" i="5"/>
  <c r="AC154" i="5"/>
  <c r="AD154" i="5"/>
  <c r="AE154" i="5"/>
  <c r="AF154" i="5"/>
  <c r="AG154" i="5"/>
  <c r="AH154" i="5"/>
  <c r="AC155" i="5"/>
  <c r="AD155" i="5"/>
  <c r="AE155" i="5"/>
  <c r="AF155" i="5"/>
  <c r="AG155" i="5"/>
  <c r="AH155" i="5"/>
  <c r="AC156" i="5"/>
  <c r="AD156" i="5"/>
  <c r="AE156" i="5"/>
  <c r="AF156" i="5"/>
  <c r="AG156" i="5"/>
  <c r="AH156" i="5"/>
  <c r="AC157" i="5"/>
  <c r="AD157" i="5"/>
  <c r="AE157" i="5"/>
  <c r="AF157" i="5"/>
  <c r="AG157" i="5"/>
  <c r="AH157" i="5"/>
  <c r="AC158" i="5"/>
  <c r="AD158" i="5"/>
  <c r="AE158" i="5"/>
  <c r="AF158" i="5"/>
  <c r="AG158" i="5"/>
  <c r="AH158" i="5"/>
  <c r="AC159" i="5"/>
  <c r="AD159" i="5"/>
  <c r="AE159" i="5"/>
  <c r="AF159" i="5"/>
  <c r="AG159" i="5"/>
  <c r="AH159" i="5"/>
  <c r="AC160" i="5"/>
  <c r="AD160" i="5"/>
  <c r="AE160" i="5"/>
  <c r="AF160" i="5"/>
  <c r="AG160" i="5"/>
  <c r="AH160" i="5"/>
  <c r="AC161" i="5"/>
  <c r="AD161" i="5"/>
  <c r="AE161" i="5"/>
  <c r="AF161" i="5"/>
  <c r="AG161" i="5"/>
  <c r="AH161" i="5"/>
  <c r="AC162" i="5"/>
  <c r="AD162" i="5"/>
  <c r="AE162" i="5"/>
  <c r="AF162" i="5"/>
  <c r="AG162" i="5"/>
  <c r="AH162" i="5"/>
  <c r="AC163" i="5"/>
  <c r="AD163" i="5"/>
  <c r="AE163" i="5"/>
  <c r="AF163" i="5"/>
  <c r="AG163" i="5"/>
  <c r="AH163" i="5"/>
  <c r="AC164" i="5"/>
  <c r="AD164" i="5"/>
  <c r="AE164" i="5"/>
  <c r="AF164" i="5"/>
  <c r="AG164" i="5"/>
  <c r="AH164" i="5"/>
  <c r="AC165" i="5"/>
  <c r="AD165" i="5"/>
  <c r="AE165" i="5"/>
  <c r="AF165" i="5"/>
  <c r="AG165" i="5"/>
  <c r="AH165" i="5"/>
  <c r="AC166" i="5"/>
  <c r="AD166" i="5"/>
  <c r="AE166" i="5"/>
  <c r="AF166" i="5"/>
  <c r="AG166" i="5"/>
  <c r="AH166" i="5"/>
  <c r="AC167" i="5"/>
  <c r="AD167" i="5"/>
  <c r="AE167" i="5"/>
  <c r="AF167" i="5"/>
  <c r="AG167" i="5"/>
  <c r="AH167" i="5"/>
  <c r="AC168" i="5"/>
  <c r="AD168" i="5"/>
  <c r="AE168" i="5"/>
  <c r="AF168" i="5"/>
  <c r="AG168" i="5"/>
  <c r="AH168" i="5"/>
  <c r="AC169" i="5"/>
  <c r="AD169" i="5"/>
  <c r="AE169" i="5"/>
  <c r="AF169" i="5"/>
  <c r="AG169" i="5"/>
  <c r="AH169" i="5"/>
  <c r="AC170" i="5"/>
  <c r="AD170" i="5"/>
  <c r="AE170" i="5"/>
  <c r="AF170" i="5"/>
  <c r="AG170" i="5"/>
  <c r="AH170" i="5"/>
  <c r="AC171" i="5"/>
  <c r="AD171" i="5"/>
  <c r="AE171" i="5"/>
  <c r="AF171" i="5"/>
  <c r="AG171" i="5"/>
  <c r="AH171" i="5"/>
  <c r="AC172" i="5"/>
  <c r="AD172" i="5"/>
  <c r="AE172" i="5"/>
  <c r="AF172" i="5"/>
  <c r="AG172" i="5"/>
  <c r="AH172" i="5"/>
  <c r="AC173" i="5"/>
  <c r="AD173" i="5"/>
  <c r="AE173" i="5"/>
  <c r="AF173" i="5"/>
  <c r="AG173" i="5"/>
  <c r="AH173" i="5"/>
  <c r="AC174" i="5"/>
  <c r="AD174" i="5"/>
  <c r="AE174" i="5"/>
  <c r="AF174" i="5"/>
  <c r="AG174" i="5"/>
  <c r="AH174" i="5"/>
  <c r="AC175" i="5"/>
  <c r="AD175" i="5"/>
  <c r="AE175" i="5"/>
  <c r="AF175" i="5"/>
  <c r="AG175" i="5"/>
  <c r="AH175" i="5"/>
  <c r="AC176" i="5"/>
  <c r="AD176" i="5"/>
  <c r="AE176" i="5"/>
  <c r="AF176" i="5"/>
  <c r="AG176" i="5"/>
  <c r="AH176" i="5"/>
  <c r="AC177" i="5"/>
  <c r="AD177" i="5"/>
  <c r="AE177" i="5"/>
  <c r="AF177" i="5"/>
  <c r="AG177" i="5"/>
  <c r="AH177" i="5"/>
  <c r="AC178" i="5"/>
  <c r="AD178" i="5"/>
  <c r="AE178" i="5"/>
  <c r="AF178" i="5"/>
  <c r="AG178" i="5"/>
  <c r="AH178" i="5"/>
  <c r="AC179" i="5"/>
  <c r="AD179" i="5"/>
  <c r="AE179" i="5"/>
  <c r="AF179" i="5"/>
  <c r="AG179" i="5"/>
  <c r="AH179" i="5"/>
  <c r="AC180" i="5"/>
  <c r="AD180" i="5"/>
  <c r="AE180" i="5"/>
  <c r="AF180" i="5"/>
  <c r="AG180" i="5"/>
  <c r="AH180" i="5"/>
  <c r="AC181" i="5"/>
  <c r="AD181" i="5"/>
  <c r="AE181" i="5"/>
  <c r="AF181" i="5"/>
  <c r="AG181" i="5"/>
  <c r="AH181" i="5"/>
  <c r="AC182" i="5"/>
  <c r="AD182" i="5"/>
  <c r="AE182" i="5"/>
  <c r="AF182" i="5"/>
  <c r="AG182" i="5"/>
  <c r="AH182" i="5"/>
  <c r="AC183" i="5"/>
  <c r="AD183" i="5"/>
  <c r="AE183" i="5"/>
  <c r="AF183" i="5"/>
  <c r="AG183" i="5"/>
  <c r="AH183" i="5"/>
  <c r="AC184" i="5"/>
  <c r="AD184" i="5"/>
  <c r="AE184" i="5"/>
  <c r="AF184" i="5"/>
  <c r="AG184" i="5"/>
  <c r="AH184" i="5"/>
  <c r="AC185" i="5"/>
  <c r="AD185" i="5"/>
  <c r="AE185" i="5"/>
  <c r="AF185" i="5"/>
  <c r="AG185" i="5"/>
  <c r="AH185" i="5"/>
  <c r="AC186" i="5"/>
  <c r="AD186" i="5"/>
  <c r="AE186" i="5"/>
  <c r="AF186" i="5"/>
  <c r="AG186" i="5"/>
  <c r="AH186" i="5"/>
  <c r="AC187" i="5"/>
  <c r="AD187" i="5"/>
  <c r="AE187" i="5"/>
  <c r="AF187" i="5"/>
  <c r="AG187" i="5"/>
  <c r="AH187" i="5"/>
  <c r="AC188" i="5"/>
  <c r="AD188" i="5"/>
  <c r="AE188" i="5"/>
  <c r="AF188" i="5"/>
  <c r="AG188" i="5"/>
  <c r="AH188" i="5"/>
  <c r="AC189" i="5"/>
  <c r="AD189" i="5"/>
  <c r="AE189" i="5"/>
  <c r="AF189" i="5"/>
  <c r="AG189" i="5"/>
  <c r="AH189" i="5"/>
  <c r="AC190" i="5"/>
  <c r="AD190" i="5"/>
  <c r="AE190" i="5"/>
  <c r="AF190" i="5"/>
  <c r="AG190" i="5"/>
  <c r="AH190" i="5"/>
  <c r="AC191" i="5"/>
  <c r="AD191" i="5"/>
  <c r="AE191" i="5"/>
  <c r="AF191" i="5"/>
  <c r="AG191" i="5"/>
  <c r="AH191" i="5"/>
  <c r="AC192" i="5"/>
  <c r="AD192" i="5"/>
  <c r="AE192" i="5"/>
  <c r="AF192" i="5"/>
  <c r="AG192" i="5"/>
  <c r="AH192" i="5"/>
  <c r="AC193" i="5"/>
  <c r="AD193" i="5"/>
  <c r="AE193" i="5"/>
  <c r="AF193" i="5"/>
  <c r="AG193" i="5"/>
  <c r="AH193" i="5"/>
  <c r="AC194" i="5"/>
  <c r="AD194" i="5"/>
  <c r="AE194" i="5"/>
  <c r="AF194" i="5"/>
  <c r="AG194" i="5"/>
  <c r="AH194" i="5"/>
  <c r="AC195" i="5"/>
  <c r="AD195" i="5"/>
  <c r="AE195" i="5"/>
  <c r="AF195" i="5"/>
  <c r="AG195" i="5"/>
  <c r="AH195" i="5"/>
  <c r="AC196" i="5"/>
  <c r="AD196" i="5"/>
  <c r="AE196" i="5"/>
  <c r="AF196" i="5"/>
  <c r="AG196" i="5"/>
  <c r="AH196" i="5"/>
  <c r="AC197" i="5"/>
  <c r="AD197" i="5"/>
  <c r="AE197" i="5"/>
  <c r="AF197" i="5"/>
  <c r="AG197" i="5"/>
  <c r="AH197" i="5"/>
  <c r="AC198" i="5"/>
  <c r="AD198" i="5"/>
  <c r="AE198" i="5"/>
  <c r="AF198" i="5"/>
  <c r="AG198" i="5"/>
  <c r="AH198" i="5"/>
  <c r="AC199" i="5"/>
  <c r="AD199" i="5"/>
  <c r="AE199" i="5"/>
  <c r="AF199" i="5"/>
  <c r="AG199" i="5"/>
  <c r="AH199" i="5"/>
  <c r="AC200" i="5"/>
  <c r="AD200" i="5"/>
  <c r="AE200" i="5"/>
  <c r="AF200" i="5"/>
  <c r="AG200" i="5"/>
  <c r="AH200" i="5"/>
  <c r="AC201" i="5"/>
  <c r="AD201" i="5"/>
  <c r="AE201" i="5"/>
  <c r="AF201" i="5"/>
  <c r="AG201" i="5"/>
  <c r="AH201" i="5"/>
  <c r="AC202" i="5"/>
  <c r="AD202" i="5"/>
  <c r="AE202" i="5"/>
  <c r="AF202" i="5"/>
  <c r="AG202" i="5"/>
  <c r="AH202" i="5"/>
  <c r="AC203" i="5"/>
  <c r="AD203" i="5"/>
  <c r="AE203" i="5"/>
  <c r="AF203" i="5"/>
  <c r="AG203" i="5"/>
  <c r="AH203" i="5"/>
  <c r="AC204" i="5"/>
  <c r="AD204" i="5"/>
  <c r="AE204" i="5"/>
  <c r="AF204" i="5"/>
  <c r="AG204" i="5"/>
  <c r="AH204" i="5"/>
  <c r="AC205" i="5"/>
  <c r="AD205" i="5"/>
  <c r="AE205" i="5"/>
  <c r="AF205" i="5"/>
  <c r="AG205" i="5"/>
  <c r="AH205" i="5"/>
  <c r="AC206" i="5"/>
  <c r="AD206" i="5"/>
  <c r="AE206" i="5"/>
  <c r="AF206" i="5"/>
  <c r="AG206" i="5"/>
  <c r="AH206" i="5"/>
  <c r="AC207" i="5"/>
  <c r="AD207" i="5"/>
  <c r="AE207" i="5"/>
  <c r="AF207" i="5"/>
  <c r="AG207" i="5"/>
  <c r="AH207" i="5"/>
  <c r="AC208" i="5"/>
  <c r="AD208" i="5"/>
  <c r="AE208" i="5"/>
  <c r="AF208" i="5"/>
  <c r="AG208" i="5"/>
  <c r="AH208" i="5"/>
  <c r="AC209" i="5"/>
  <c r="AD209" i="5"/>
  <c r="AE209" i="5"/>
  <c r="AF209" i="5"/>
  <c r="AG209" i="5"/>
  <c r="AH209" i="5"/>
  <c r="AC210" i="5"/>
  <c r="AD210" i="5"/>
  <c r="AE210" i="5"/>
  <c r="AF210" i="5"/>
  <c r="AG210" i="5"/>
  <c r="AH210" i="5"/>
  <c r="AC211" i="5"/>
  <c r="AD211" i="5"/>
  <c r="AE211" i="5"/>
  <c r="AF211" i="5"/>
  <c r="AG211" i="5"/>
  <c r="AH211" i="5"/>
  <c r="AC212" i="5"/>
  <c r="AD212" i="5"/>
  <c r="AE212" i="5"/>
  <c r="AF212" i="5"/>
  <c r="AG212" i="5"/>
  <c r="AH212" i="5"/>
  <c r="AC213" i="5"/>
  <c r="AD213" i="5"/>
  <c r="AE213" i="5"/>
  <c r="AF213" i="5"/>
  <c r="AG213" i="5"/>
  <c r="AH213" i="5"/>
  <c r="AC214" i="5"/>
  <c r="AD214" i="5"/>
  <c r="AE214" i="5"/>
  <c r="AF214" i="5"/>
  <c r="AG214" i="5"/>
  <c r="AH214" i="5"/>
  <c r="AC215" i="5"/>
  <c r="AD215" i="5"/>
  <c r="AE215" i="5"/>
  <c r="AF215" i="5"/>
  <c r="AG215" i="5"/>
  <c r="AH215" i="5"/>
  <c r="AC216" i="5"/>
  <c r="AD216" i="5"/>
  <c r="AE216" i="5"/>
  <c r="AF216" i="5"/>
  <c r="AG216" i="5"/>
  <c r="AH216" i="5"/>
  <c r="AC217" i="5"/>
  <c r="AD217" i="5"/>
  <c r="AE217" i="5"/>
  <c r="AF217" i="5"/>
  <c r="AG217" i="5"/>
  <c r="AH217" i="5"/>
  <c r="AC218" i="5"/>
  <c r="AD218" i="5"/>
  <c r="AE218" i="5"/>
  <c r="AF218" i="5"/>
  <c r="AG218" i="5"/>
  <c r="AH218" i="5"/>
  <c r="AC219" i="5"/>
  <c r="AD219" i="5"/>
  <c r="AE219" i="5"/>
  <c r="AF219" i="5"/>
  <c r="AG219" i="5"/>
  <c r="AH219" i="5"/>
  <c r="AC220" i="5"/>
  <c r="AD220" i="5"/>
  <c r="AE220" i="5"/>
  <c r="AF220" i="5"/>
  <c r="AG220" i="5"/>
  <c r="AH220" i="5"/>
  <c r="AC221" i="5"/>
  <c r="AD221" i="5"/>
  <c r="AE221" i="5"/>
  <c r="AF221" i="5"/>
  <c r="AG221" i="5"/>
  <c r="AH221" i="5"/>
  <c r="AC222" i="5"/>
  <c r="AD222" i="5"/>
  <c r="AE222" i="5"/>
  <c r="AF222" i="5"/>
  <c r="AG222" i="5"/>
  <c r="AH222" i="5"/>
  <c r="AC223" i="5"/>
  <c r="AD223" i="5"/>
  <c r="AE223" i="5"/>
  <c r="AF223" i="5"/>
  <c r="AG223" i="5"/>
  <c r="AH223" i="5"/>
  <c r="AC224" i="5"/>
  <c r="AD224" i="5"/>
  <c r="AE224" i="5"/>
  <c r="AF224" i="5"/>
  <c r="AG224" i="5"/>
  <c r="AH224" i="5"/>
  <c r="AC225" i="5"/>
  <c r="AD225" i="5"/>
  <c r="AE225" i="5"/>
  <c r="AF225" i="5"/>
  <c r="AG225" i="5"/>
  <c r="AH225" i="5"/>
  <c r="AC226" i="5"/>
  <c r="AD226" i="5"/>
  <c r="AE226" i="5"/>
  <c r="AF226" i="5"/>
  <c r="AG226" i="5"/>
  <c r="AH226" i="5"/>
  <c r="AC227" i="5"/>
  <c r="AD227" i="5"/>
  <c r="AE227" i="5"/>
  <c r="AF227" i="5"/>
  <c r="AG227" i="5"/>
  <c r="AH227" i="5"/>
  <c r="AC228" i="5"/>
  <c r="AD228" i="5"/>
  <c r="AE228" i="5"/>
  <c r="AF228" i="5"/>
  <c r="AG228" i="5"/>
  <c r="AH228" i="5"/>
  <c r="AC229" i="5"/>
  <c r="AD229" i="5"/>
  <c r="AE229" i="5"/>
  <c r="AF229" i="5"/>
  <c r="AG229" i="5"/>
  <c r="AH229" i="5"/>
  <c r="AC230" i="5"/>
  <c r="AD230" i="5"/>
  <c r="AE230" i="5"/>
  <c r="AF230" i="5"/>
  <c r="AG230" i="5"/>
  <c r="AH230" i="5"/>
  <c r="AC231" i="5"/>
  <c r="AD231" i="5"/>
  <c r="AE231" i="5"/>
  <c r="AF231" i="5"/>
  <c r="AG231" i="5"/>
  <c r="AH231" i="5"/>
  <c r="AC232" i="5"/>
  <c r="AD232" i="5"/>
  <c r="AE232" i="5"/>
  <c r="AF232" i="5"/>
  <c r="AG232" i="5"/>
  <c r="AH232" i="5"/>
  <c r="AC233" i="5"/>
  <c r="AD233" i="5"/>
  <c r="AE233" i="5"/>
  <c r="AF233" i="5"/>
  <c r="AG233" i="5"/>
  <c r="AH233" i="5"/>
  <c r="AC234" i="5"/>
  <c r="AD234" i="5"/>
  <c r="AE234" i="5"/>
  <c r="AF234" i="5"/>
  <c r="AG234" i="5"/>
  <c r="AH234" i="5"/>
  <c r="AC235" i="5"/>
  <c r="AD235" i="5"/>
  <c r="AE235" i="5"/>
  <c r="AF235" i="5"/>
  <c r="AG235" i="5"/>
  <c r="AH235" i="5"/>
  <c r="AC236" i="5"/>
  <c r="AD236" i="5"/>
  <c r="AE236" i="5"/>
  <c r="AF236" i="5"/>
  <c r="AG236" i="5"/>
  <c r="AH236" i="5"/>
  <c r="AC237" i="5"/>
  <c r="AD237" i="5"/>
  <c r="AE237" i="5"/>
  <c r="AF237" i="5"/>
  <c r="AG237" i="5"/>
  <c r="AH237" i="5"/>
  <c r="AC238" i="5"/>
  <c r="AD238" i="5"/>
  <c r="AE238" i="5"/>
  <c r="AF238" i="5"/>
  <c r="AG238" i="5"/>
  <c r="AH238" i="5"/>
  <c r="AC239" i="5"/>
  <c r="AD239" i="5"/>
  <c r="AE239" i="5"/>
  <c r="AF239" i="5"/>
  <c r="AG239" i="5"/>
  <c r="AH239" i="5"/>
  <c r="AC240" i="5"/>
  <c r="AD240" i="5"/>
  <c r="AE240" i="5"/>
  <c r="AF240" i="5"/>
  <c r="AG240" i="5"/>
  <c r="AH240" i="5"/>
  <c r="AC241" i="5"/>
  <c r="AD241" i="5"/>
  <c r="AE241" i="5"/>
  <c r="AF241" i="5"/>
  <c r="AG241" i="5"/>
  <c r="AH241" i="5"/>
  <c r="AC242" i="5"/>
  <c r="AD242" i="5"/>
  <c r="AE242" i="5"/>
  <c r="AF242" i="5"/>
  <c r="AG242" i="5"/>
  <c r="AH242" i="5"/>
  <c r="AC243" i="5"/>
  <c r="AD243" i="5"/>
  <c r="AE243" i="5"/>
  <c r="AF243" i="5"/>
  <c r="AG243" i="5"/>
  <c r="AH243" i="5"/>
  <c r="AC244" i="5"/>
  <c r="AD244" i="5"/>
  <c r="AE244" i="5"/>
  <c r="AF244" i="5"/>
  <c r="AG244" i="5"/>
  <c r="AH244" i="5"/>
  <c r="AC245" i="5"/>
  <c r="AD245" i="5"/>
  <c r="AE245" i="5"/>
  <c r="AF245" i="5"/>
  <c r="AG245" i="5"/>
  <c r="AH245" i="5"/>
  <c r="AC246" i="5"/>
  <c r="AD246" i="5"/>
  <c r="AE246" i="5"/>
  <c r="AF246" i="5"/>
  <c r="AG246" i="5"/>
  <c r="AH246" i="5"/>
  <c r="AC247" i="5"/>
  <c r="AD247" i="5"/>
  <c r="AE247" i="5"/>
  <c r="AF247" i="5"/>
  <c r="AG247" i="5"/>
  <c r="AH247" i="5"/>
  <c r="AC248" i="5"/>
  <c r="AD248" i="5"/>
  <c r="AE248" i="5"/>
  <c r="AF248" i="5"/>
  <c r="AG248" i="5"/>
  <c r="AH248" i="5"/>
  <c r="AC249" i="5"/>
  <c r="AD249" i="5"/>
  <c r="AE249" i="5"/>
  <c r="AF249" i="5"/>
  <c r="AG249" i="5"/>
  <c r="AH249" i="5"/>
  <c r="AC250" i="5"/>
  <c r="AD250" i="5"/>
  <c r="AE250" i="5"/>
  <c r="AF250" i="5"/>
  <c r="AG250" i="5"/>
  <c r="AH250" i="5"/>
  <c r="AC251" i="5"/>
  <c r="AD251" i="5"/>
  <c r="AE251" i="5"/>
  <c r="AF251" i="5"/>
  <c r="AG251" i="5"/>
  <c r="AH251" i="5"/>
  <c r="AC252" i="5"/>
  <c r="AD252" i="5"/>
  <c r="AE252" i="5"/>
  <c r="AF252" i="5"/>
  <c r="AG252" i="5"/>
  <c r="AH252" i="5"/>
  <c r="AC253" i="5"/>
  <c r="AD253" i="5"/>
  <c r="AE253" i="5"/>
  <c r="AF253" i="5"/>
  <c r="AG253" i="5"/>
  <c r="AH253" i="5"/>
  <c r="AC254" i="5"/>
  <c r="AD254" i="5"/>
  <c r="AE254" i="5"/>
  <c r="AF254" i="5"/>
  <c r="AG254" i="5"/>
  <c r="AH254" i="5"/>
  <c r="AC255" i="5"/>
  <c r="AD255" i="5"/>
  <c r="AE255" i="5"/>
  <c r="AF255" i="5"/>
  <c r="AG255" i="5"/>
  <c r="AH255" i="5"/>
  <c r="AC256" i="5"/>
  <c r="AD256" i="5"/>
  <c r="AE256" i="5"/>
  <c r="AF256" i="5"/>
  <c r="AG256" i="5"/>
  <c r="AH256" i="5"/>
  <c r="AC257" i="5"/>
  <c r="AD257" i="5"/>
  <c r="AE257" i="5"/>
  <c r="AF257" i="5"/>
  <c r="AG257" i="5"/>
  <c r="AH257" i="5"/>
  <c r="AC258" i="5"/>
  <c r="AD258" i="5"/>
  <c r="AE258" i="5"/>
  <c r="AF258" i="5"/>
  <c r="AG258" i="5"/>
  <c r="AH258" i="5"/>
  <c r="AC259" i="5"/>
  <c r="AD259" i="5"/>
  <c r="AE259" i="5"/>
  <c r="AF259" i="5"/>
  <c r="AG259" i="5"/>
  <c r="AH259" i="5"/>
  <c r="AC260" i="5"/>
  <c r="AD260" i="5"/>
  <c r="AE260" i="5"/>
  <c r="AF260" i="5"/>
  <c r="AG260" i="5"/>
  <c r="AH260" i="5"/>
  <c r="AC261" i="5"/>
  <c r="AD261" i="5"/>
  <c r="AE261" i="5"/>
  <c r="AF261" i="5"/>
  <c r="AG261" i="5"/>
  <c r="AH261" i="5"/>
  <c r="AC262" i="5"/>
  <c r="AD262" i="5"/>
  <c r="AE262" i="5"/>
  <c r="AF262" i="5"/>
  <c r="AG262" i="5"/>
  <c r="AH262" i="5"/>
  <c r="AC263" i="5"/>
  <c r="AD263" i="5"/>
  <c r="AE263" i="5"/>
  <c r="AF263" i="5"/>
  <c r="AG263" i="5"/>
  <c r="AH263" i="5"/>
  <c r="AC264" i="5"/>
  <c r="AD264" i="5"/>
  <c r="AE264" i="5"/>
  <c r="AF264" i="5"/>
  <c r="AG264" i="5"/>
  <c r="AH264" i="5"/>
  <c r="AC265" i="5"/>
  <c r="AD265" i="5"/>
  <c r="AE265" i="5"/>
  <c r="AF265" i="5"/>
  <c r="AG265" i="5"/>
  <c r="AH265" i="5"/>
  <c r="AC266" i="5"/>
  <c r="AD266" i="5"/>
  <c r="AE266" i="5"/>
  <c r="AF266" i="5"/>
  <c r="AG266" i="5"/>
  <c r="AH266" i="5"/>
  <c r="AC267" i="5"/>
  <c r="AD267" i="5"/>
  <c r="AE267" i="5"/>
  <c r="AF267" i="5"/>
  <c r="AG267" i="5"/>
  <c r="AH267" i="5"/>
  <c r="AC268" i="5"/>
  <c r="AD268" i="5"/>
  <c r="AE268" i="5"/>
  <c r="AF268" i="5"/>
  <c r="AG268" i="5"/>
  <c r="AH268" i="5"/>
  <c r="AC269" i="5"/>
  <c r="AD269" i="5"/>
  <c r="AE269" i="5"/>
  <c r="AF269" i="5"/>
  <c r="AG269" i="5"/>
  <c r="AH269" i="5"/>
  <c r="AC270" i="5"/>
  <c r="AD270" i="5"/>
  <c r="AE270" i="5"/>
  <c r="AF270" i="5"/>
  <c r="AG270" i="5"/>
  <c r="AH270" i="5"/>
  <c r="AC271" i="5"/>
  <c r="AD271" i="5"/>
  <c r="AE271" i="5"/>
  <c r="AF271" i="5"/>
  <c r="AG271" i="5"/>
  <c r="AH271" i="5"/>
  <c r="AC272" i="5"/>
  <c r="AD272" i="5"/>
  <c r="AE272" i="5"/>
  <c r="AF272" i="5"/>
  <c r="AG272" i="5"/>
  <c r="AH272" i="5"/>
  <c r="AC273" i="5"/>
  <c r="AD273" i="5"/>
  <c r="AE273" i="5"/>
  <c r="AF273" i="5"/>
  <c r="AG273" i="5"/>
  <c r="AH273" i="5"/>
  <c r="AC274" i="5"/>
  <c r="AD274" i="5"/>
  <c r="AE274" i="5"/>
  <c r="AF274" i="5"/>
  <c r="AG274" i="5"/>
  <c r="AH274" i="5"/>
  <c r="AC275" i="5"/>
  <c r="AD275" i="5"/>
  <c r="AE275" i="5"/>
  <c r="AF275" i="5"/>
  <c r="AG275" i="5"/>
  <c r="AH275" i="5"/>
  <c r="AC276" i="5"/>
  <c r="AD276" i="5"/>
  <c r="AE276" i="5"/>
  <c r="AF276" i="5"/>
  <c r="AG276" i="5"/>
  <c r="AH276" i="5"/>
  <c r="AC277" i="5"/>
  <c r="AD277" i="5"/>
  <c r="AE277" i="5"/>
  <c r="AF277" i="5"/>
  <c r="AG277" i="5"/>
  <c r="AH277" i="5"/>
  <c r="AC278" i="5"/>
  <c r="AD278" i="5"/>
  <c r="AE278" i="5"/>
  <c r="AF278" i="5"/>
  <c r="AG278" i="5"/>
  <c r="AH278" i="5"/>
  <c r="AC279" i="5"/>
  <c r="AD279" i="5"/>
  <c r="AE279" i="5"/>
  <c r="AF279" i="5"/>
  <c r="AG279" i="5"/>
  <c r="AH279" i="5"/>
  <c r="AC280" i="5"/>
  <c r="AD280" i="5"/>
  <c r="AE280" i="5"/>
  <c r="AF280" i="5"/>
  <c r="AG280" i="5"/>
  <c r="AH280" i="5"/>
  <c r="AC281" i="5"/>
  <c r="AD281" i="5"/>
  <c r="AE281" i="5"/>
  <c r="AF281" i="5"/>
  <c r="AG281" i="5"/>
  <c r="AH281" i="5"/>
  <c r="AC282" i="5"/>
  <c r="AD282" i="5"/>
  <c r="AE282" i="5"/>
  <c r="AF282" i="5"/>
  <c r="AG282" i="5"/>
  <c r="AH282" i="5"/>
  <c r="AC283" i="5"/>
  <c r="AD283" i="5"/>
  <c r="AE283" i="5"/>
  <c r="AF283" i="5"/>
  <c r="AG283" i="5"/>
  <c r="AH283" i="5"/>
  <c r="AC284" i="5"/>
  <c r="AD284" i="5"/>
  <c r="AE284" i="5"/>
  <c r="AF284" i="5"/>
  <c r="AG284" i="5"/>
  <c r="AH284" i="5"/>
  <c r="AC285" i="5"/>
  <c r="AD285" i="5"/>
  <c r="AE285" i="5"/>
  <c r="AF285" i="5"/>
  <c r="AG285" i="5"/>
  <c r="AH285" i="5"/>
  <c r="AC286" i="5"/>
  <c r="AD286" i="5"/>
  <c r="AE286" i="5"/>
  <c r="AF286" i="5"/>
  <c r="AG286" i="5"/>
  <c r="AH286" i="5"/>
  <c r="AC287" i="5"/>
  <c r="AD287" i="5"/>
  <c r="AE287" i="5"/>
  <c r="AF287" i="5"/>
  <c r="AG287" i="5"/>
  <c r="AH287" i="5"/>
  <c r="AC288" i="5"/>
  <c r="AD288" i="5"/>
  <c r="AE288" i="5"/>
  <c r="AF288" i="5"/>
  <c r="AG288" i="5"/>
  <c r="AH288" i="5"/>
  <c r="AC289" i="5"/>
  <c r="AD289" i="5"/>
  <c r="AE289" i="5"/>
  <c r="AF289" i="5"/>
  <c r="AG289" i="5"/>
  <c r="AH289" i="5"/>
  <c r="AC290" i="5"/>
  <c r="AD290" i="5"/>
  <c r="AE290" i="5"/>
  <c r="AF290" i="5"/>
  <c r="AG290" i="5"/>
  <c r="AH290" i="5"/>
  <c r="AC291" i="5"/>
  <c r="AD291" i="5"/>
  <c r="AE291" i="5"/>
  <c r="AF291" i="5"/>
  <c r="AG291" i="5"/>
  <c r="AH291" i="5"/>
  <c r="AC292" i="5"/>
  <c r="AD292" i="5"/>
  <c r="AE292" i="5"/>
  <c r="AF292" i="5"/>
  <c r="AG292" i="5"/>
  <c r="AH292" i="5"/>
  <c r="AC293" i="5"/>
  <c r="AD293" i="5"/>
  <c r="AE293" i="5"/>
  <c r="AF293" i="5"/>
  <c r="AG293" i="5"/>
  <c r="AH293" i="5"/>
  <c r="AC294" i="5"/>
  <c r="AD294" i="5"/>
  <c r="AE294" i="5"/>
  <c r="AF294" i="5"/>
  <c r="AG294" i="5"/>
  <c r="AH294" i="5"/>
  <c r="AC295" i="5"/>
  <c r="AD295" i="5"/>
  <c r="AE295" i="5"/>
  <c r="AF295" i="5"/>
  <c r="AG295" i="5"/>
  <c r="AH295" i="5"/>
  <c r="AC296" i="5"/>
  <c r="AD296" i="5"/>
  <c r="AE296" i="5"/>
  <c r="AF296" i="5"/>
  <c r="AG296" i="5"/>
  <c r="AH296" i="5"/>
  <c r="AC297" i="5"/>
  <c r="AD297" i="5"/>
  <c r="AE297" i="5"/>
  <c r="AF297" i="5"/>
  <c r="AG297" i="5"/>
  <c r="AH297" i="5"/>
  <c r="AC298" i="5"/>
  <c r="AD298" i="5"/>
  <c r="AE298" i="5"/>
  <c r="AF298" i="5"/>
  <c r="AG298" i="5"/>
  <c r="AH298" i="5"/>
  <c r="AC299" i="5"/>
  <c r="AD299" i="5"/>
  <c r="AE299" i="5"/>
  <c r="AF299" i="5"/>
  <c r="AG299" i="5"/>
  <c r="AH299" i="5"/>
  <c r="AC300" i="5"/>
  <c r="AD300" i="5"/>
  <c r="AE300" i="5"/>
  <c r="AF300" i="5"/>
  <c r="AG300" i="5"/>
  <c r="AH300" i="5"/>
  <c r="AC301" i="5"/>
  <c r="AD301" i="5"/>
  <c r="AE301" i="5"/>
  <c r="AF301" i="5"/>
  <c r="AG301" i="5"/>
  <c r="AH301" i="5"/>
  <c r="AC302" i="5"/>
  <c r="AD302" i="5"/>
  <c r="AE302" i="5"/>
  <c r="AF302" i="5"/>
  <c r="AG302" i="5"/>
  <c r="AH302" i="5"/>
  <c r="AC303" i="5"/>
  <c r="AD303" i="5"/>
  <c r="AE303" i="5"/>
  <c r="AF303" i="5"/>
  <c r="AG303" i="5"/>
  <c r="AH303" i="5"/>
  <c r="AC304" i="5"/>
  <c r="AD304" i="5"/>
  <c r="AE304" i="5"/>
  <c r="AF304" i="5"/>
  <c r="AG304" i="5"/>
  <c r="AH304" i="5"/>
  <c r="AC305" i="5"/>
  <c r="AD305" i="5"/>
  <c r="AE305" i="5"/>
  <c r="AF305" i="5"/>
  <c r="AG305" i="5"/>
  <c r="AH305" i="5"/>
  <c r="AC306" i="5"/>
  <c r="AD306" i="5"/>
  <c r="AE306" i="5"/>
  <c r="AF306" i="5"/>
  <c r="AG306" i="5"/>
  <c r="AH306" i="5"/>
  <c r="AC307" i="5"/>
  <c r="AD307" i="5"/>
  <c r="AE307" i="5"/>
  <c r="AF307" i="5"/>
  <c r="AG307" i="5"/>
  <c r="AH307" i="5"/>
  <c r="AC308" i="5"/>
  <c r="AD308" i="5"/>
  <c r="AE308" i="5"/>
  <c r="AF308" i="5"/>
  <c r="AG308" i="5"/>
  <c r="AH308" i="5"/>
  <c r="AC309" i="5"/>
  <c r="AD309" i="5"/>
  <c r="AE309" i="5"/>
  <c r="AF309" i="5"/>
  <c r="AG309" i="5"/>
  <c r="AH309" i="5"/>
  <c r="AC310" i="5"/>
  <c r="AD310" i="5"/>
  <c r="AE310" i="5"/>
  <c r="AF310" i="5"/>
  <c r="AG310" i="5"/>
  <c r="AH310" i="5"/>
  <c r="AC311" i="5"/>
  <c r="AD311" i="5"/>
  <c r="AE311" i="5"/>
  <c r="AF311" i="5"/>
  <c r="AG311" i="5"/>
  <c r="AH311" i="5"/>
  <c r="AC312" i="5"/>
  <c r="AD312" i="5"/>
  <c r="AE312" i="5"/>
  <c r="AF312" i="5"/>
  <c r="AG312" i="5"/>
  <c r="AH312" i="5"/>
  <c r="AC313" i="5"/>
  <c r="AD313" i="5"/>
  <c r="AE313" i="5"/>
  <c r="AF313" i="5"/>
  <c r="AG313" i="5"/>
  <c r="AH313" i="5"/>
  <c r="AC314" i="5"/>
  <c r="AD314" i="5"/>
  <c r="AE314" i="5"/>
  <c r="AF314" i="5"/>
  <c r="AG314" i="5"/>
  <c r="AH314" i="5"/>
  <c r="AC315" i="5"/>
  <c r="AD315" i="5"/>
  <c r="AE315" i="5"/>
  <c r="AF315" i="5"/>
  <c r="AG315" i="5"/>
  <c r="AH315" i="5"/>
  <c r="AC316" i="5"/>
  <c r="AD316" i="5"/>
  <c r="AE316" i="5"/>
  <c r="AF316" i="5"/>
  <c r="AG316" i="5"/>
  <c r="AH316" i="5"/>
  <c r="AC317" i="5"/>
  <c r="AD317" i="5"/>
  <c r="AE317" i="5"/>
  <c r="AF317" i="5"/>
  <c r="AG317" i="5"/>
  <c r="AH317" i="5"/>
  <c r="AC318" i="5"/>
  <c r="AD318" i="5"/>
  <c r="AE318" i="5"/>
  <c r="AF318" i="5"/>
  <c r="AG318" i="5"/>
  <c r="AH318" i="5"/>
  <c r="AC319" i="5"/>
  <c r="AD319" i="5"/>
  <c r="AE319" i="5"/>
  <c r="AF319" i="5"/>
  <c r="AG319" i="5"/>
  <c r="AH319" i="5"/>
  <c r="AC320" i="5"/>
  <c r="AD320" i="5"/>
  <c r="AE320" i="5"/>
  <c r="AF320" i="5"/>
  <c r="AG320" i="5"/>
  <c r="AH320" i="5"/>
  <c r="AC321" i="5"/>
  <c r="AD321" i="5"/>
  <c r="AE321" i="5"/>
  <c r="AF321" i="5"/>
  <c r="AG321" i="5"/>
  <c r="AH321" i="5"/>
  <c r="AC322" i="5"/>
  <c r="AD322" i="5"/>
  <c r="AE322" i="5"/>
  <c r="AF322" i="5"/>
  <c r="AG322" i="5"/>
  <c r="AH322" i="5"/>
  <c r="AC323" i="5"/>
  <c r="AD323" i="5"/>
  <c r="AE323" i="5"/>
  <c r="AF323" i="5"/>
  <c r="AG323" i="5"/>
  <c r="AH323" i="5"/>
  <c r="AC324" i="5"/>
  <c r="AD324" i="5"/>
  <c r="AE324" i="5"/>
  <c r="AF324" i="5"/>
  <c r="AG324" i="5"/>
  <c r="AH324" i="5"/>
  <c r="AC325" i="5"/>
  <c r="AD325" i="5"/>
  <c r="AE325" i="5"/>
  <c r="AF325" i="5"/>
  <c r="AG325" i="5"/>
  <c r="AH325" i="5"/>
  <c r="AC326" i="5"/>
  <c r="AD326" i="5"/>
  <c r="AE326" i="5"/>
  <c r="AF326" i="5"/>
  <c r="AG326" i="5"/>
  <c r="AH326" i="5"/>
  <c r="AC327" i="5"/>
  <c r="AD327" i="5"/>
  <c r="AE327" i="5"/>
  <c r="AF327" i="5"/>
  <c r="AG327" i="5"/>
  <c r="AH327" i="5"/>
  <c r="AC328" i="5"/>
  <c r="AD328" i="5"/>
  <c r="AE328" i="5"/>
  <c r="AF328" i="5"/>
  <c r="AG328" i="5"/>
  <c r="AH328" i="5"/>
  <c r="AC329" i="5"/>
  <c r="AD329" i="5"/>
  <c r="AE329" i="5"/>
  <c r="AF329" i="5"/>
  <c r="AG329" i="5"/>
  <c r="AH329" i="5"/>
  <c r="AC330" i="5"/>
  <c r="AD330" i="5"/>
  <c r="AE330" i="5"/>
  <c r="AF330" i="5"/>
  <c r="AG330" i="5"/>
  <c r="AH330" i="5"/>
  <c r="AC331" i="5"/>
  <c r="AD331" i="5"/>
  <c r="AE331" i="5"/>
  <c r="AF331" i="5"/>
  <c r="AG331" i="5"/>
  <c r="AH331" i="5"/>
  <c r="AC332" i="5"/>
  <c r="AD332" i="5"/>
  <c r="AE332" i="5"/>
  <c r="AF332" i="5"/>
  <c r="AG332" i="5"/>
  <c r="AH332" i="5"/>
  <c r="AC333" i="5"/>
  <c r="AD333" i="5"/>
  <c r="AE333" i="5"/>
  <c r="AF333" i="5"/>
  <c r="AG333" i="5"/>
  <c r="AH333" i="5"/>
  <c r="AC334" i="5"/>
  <c r="AD334" i="5"/>
  <c r="AE334" i="5"/>
  <c r="AF334" i="5"/>
  <c r="AG334" i="5"/>
  <c r="AH334" i="5"/>
  <c r="AC335" i="5"/>
  <c r="AD335" i="5"/>
  <c r="AE335" i="5"/>
  <c r="AF335" i="5"/>
  <c r="AG335" i="5"/>
  <c r="AH335" i="5"/>
  <c r="AC336" i="5"/>
  <c r="AD336" i="5"/>
  <c r="AE336" i="5"/>
  <c r="AF336" i="5"/>
  <c r="AG336" i="5"/>
  <c r="AH336" i="5"/>
  <c r="AC337" i="5"/>
  <c r="AD337" i="5"/>
  <c r="AE337" i="5"/>
  <c r="AF337" i="5"/>
  <c r="AG337" i="5"/>
  <c r="AH337" i="5"/>
  <c r="AC338" i="5"/>
  <c r="AD338" i="5"/>
  <c r="AE338" i="5"/>
  <c r="AF338" i="5"/>
  <c r="AG338" i="5"/>
  <c r="AH338" i="5"/>
  <c r="AC339" i="5"/>
  <c r="AD339" i="5"/>
  <c r="AE339" i="5"/>
  <c r="AF339" i="5"/>
  <c r="AG339" i="5"/>
  <c r="AH339" i="5"/>
  <c r="AC340" i="5"/>
  <c r="AD340" i="5"/>
  <c r="AE340" i="5"/>
  <c r="AF340" i="5"/>
  <c r="AG340" i="5"/>
  <c r="AH340" i="5"/>
  <c r="AC341" i="5"/>
  <c r="AD341" i="5"/>
  <c r="AE341" i="5"/>
  <c r="AF341" i="5"/>
  <c r="AG341" i="5"/>
  <c r="AH341" i="5"/>
  <c r="AC342" i="5"/>
  <c r="AD342" i="5"/>
  <c r="AE342" i="5"/>
  <c r="AF342" i="5"/>
  <c r="AG342" i="5"/>
  <c r="AH342" i="5"/>
  <c r="AC343" i="5"/>
  <c r="AD343" i="5"/>
  <c r="AE343" i="5"/>
  <c r="AF343" i="5"/>
  <c r="AG343" i="5"/>
  <c r="AH343" i="5"/>
  <c r="AC344" i="5"/>
  <c r="AD344" i="5"/>
  <c r="AE344" i="5"/>
  <c r="AF344" i="5"/>
  <c r="AG344" i="5"/>
  <c r="AH344" i="5"/>
  <c r="AC345" i="5"/>
  <c r="AD345" i="5"/>
  <c r="AE345" i="5"/>
  <c r="AF345" i="5"/>
  <c r="AG345" i="5"/>
  <c r="AH345" i="5"/>
  <c r="AC346" i="5"/>
  <c r="AD346" i="5"/>
  <c r="AE346" i="5"/>
  <c r="AF346" i="5"/>
  <c r="AG346" i="5"/>
  <c r="AH346" i="5"/>
  <c r="AC347" i="5"/>
  <c r="AD347" i="5"/>
  <c r="AE347" i="5"/>
  <c r="AF347" i="5"/>
  <c r="AG347" i="5"/>
  <c r="AH347" i="5"/>
  <c r="AC348" i="5"/>
  <c r="AD348" i="5"/>
  <c r="AE348" i="5"/>
  <c r="AF348" i="5"/>
  <c r="AG348" i="5"/>
  <c r="AH348" i="5"/>
  <c r="AC349" i="5"/>
  <c r="AD349" i="5"/>
  <c r="AE349" i="5"/>
  <c r="AF349" i="5"/>
  <c r="AG349" i="5"/>
  <c r="AH349" i="5"/>
  <c r="AC350" i="5"/>
  <c r="AD350" i="5"/>
  <c r="AE350" i="5"/>
  <c r="AF350" i="5"/>
  <c r="AG350" i="5"/>
  <c r="AH350" i="5"/>
  <c r="AC351" i="5"/>
  <c r="AD351" i="5"/>
  <c r="AE351" i="5"/>
  <c r="AF351" i="5"/>
  <c r="AG351" i="5"/>
  <c r="AH351" i="5"/>
  <c r="AC352" i="5"/>
  <c r="AD352" i="5"/>
  <c r="AE352" i="5"/>
  <c r="AF352" i="5"/>
  <c r="AG352" i="5"/>
  <c r="AH352" i="5"/>
  <c r="AC353" i="5"/>
  <c r="AD353" i="5"/>
  <c r="AE353" i="5"/>
  <c r="AF353" i="5"/>
  <c r="AG353" i="5"/>
  <c r="AH353" i="5"/>
  <c r="AC354" i="5"/>
  <c r="AD354" i="5"/>
  <c r="AE354" i="5"/>
  <c r="AF354" i="5"/>
  <c r="AG354" i="5"/>
  <c r="AH354" i="5"/>
  <c r="AC355" i="5"/>
  <c r="AD355" i="5"/>
  <c r="AE355" i="5"/>
  <c r="AF355" i="5"/>
  <c r="AG355" i="5"/>
  <c r="AH355" i="5"/>
  <c r="AC356" i="5"/>
  <c r="AD356" i="5"/>
  <c r="AE356" i="5"/>
  <c r="AF356" i="5"/>
  <c r="AG356" i="5"/>
  <c r="AH356" i="5"/>
  <c r="AC357" i="5"/>
  <c r="AD357" i="5"/>
  <c r="AE357" i="5"/>
  <c r="AF357" i="5"/>
  <c r="AG357" i="5"/>
  <c r="AH357" i="5"/>
  <c r="AC358" i="5"/>
  <c r="AD358" i="5"/>
  <c r="AE358" i="5"/>
  <c r="AF358" i="5"/>
  <c r="AG358" i="5"/>
  <c r="AH358" i="5"/>
  <c r="AC359" i="5"/>
  <c r="AD359" i="5"/>
  <c r="AE359" i="5"/>
  <c r="AF359" i="5"/>
  <c r="AG359" i="5"/>
  <c r="AH359" i="5"/>
  <c r="AC360" i="5"/>
  <c r="AD360" i="5"/>
  <c r="AE360" i="5"/>
  <c r="AF360" i="5"/>
  <c r="AG360" i="5"/>
  <c r="AH360" i="5"/>
  <c r="AC361" i="5"/>
  <c r="AD361" i="5"/>
  <c r="AE361" i="5"/>
  <c r="AF361" i="5"/>
  <c r="AG361" i="5"/>
  <c r="AH361" i="5"/>
  <c r="AC362" i="5"/>
  <c r="AD362" i="5"/>
  <c r="AE362" i="5"/>
  <c r="AF362" i="5"/>
  <c r="AG362" i="5"/>
  <c r="AH362" i="5"/>
  <c r="AC363" i="5"/>
  <c r="AD363" i="5"/>
  <c r="AE363" i="5"/>
  <c r="AF363" i="5"/>
  <c r="AG363" i="5"/>
  <c r="AH363" i="5"/>
  <c r="AC364" i="5"/>
  <c r="AD364" i="5"/>
  <c r="AE364" i="5"/>
  <c r="AF364" i="5"/>
  <c r="AG364" i="5"/>
  <c r="AH364" i="5"/>
  <c r="AC365" i="5"/>
  <c r="AD365" i="5"/>
  <c r="AE365" i="5"/>
  <c r="AF365" i="5"/>
  <c r="AG365" i="5"/>
  <c r="AH365" i="5"/>
  <c r="AC366" i="5"/>
  <c r="AD366" i="5"/>
  <c r="AE366" i="5"/>
  <c r="AF366" i="5"/>
  <c r="AG366" i="5"/>
  <c r="AH366" i="5"/>
  <c r="AC367" i="5"/>
  <c r="AD367" i="5"/>
  <c r="AE367" i="5"/>
  <c r="AF367" i="5"/>
  <c r="AG367" i="5"/>
  <c r="AH367" i="5"/>
  <c r="AC368" i="5"/>
  <c r="AD368" i="5"/>
  <c r="AE368" i="5"/>
  <c r="AF368" i="5"/>
  <c r="AG368" i="5"/>
  <c r="AH368" i="5"/>
  <c r="AC369" i="5"/>
  <c r="AD369" i="5"/>
  <c r="AE369" i="5"/>
  <c r="AF369" i="5"/>
  <c r="AG369" i="5"/>
  <c r="AH369" i="5"/>
  <c r="AC370" i="5"/>
  <c r="AD370" i="5"/>
  <c r="AE370" i="5"/>
  <c r="AF370" i="5"/>
  <c r="AG370" i="5"/>
  <c r="AH370" i="5"/>
  <c r="AC371" i="5"/>
  <c r="AD371" i="5"/>
  <c r="AE371" i="5"/>
  <c r="AF371" i="5"/>
  <c r="AG371" i="5"/>
  <c r="AH371" i="5"/>
  <c r="AC372" i="5"/>
  <c r="AD372" i="5"/>
  <c r="AE372" i="5"/>
  <c r="AF372" i="5"/>
  <c r="AG372" i="5"/>
  <c r="AH372" i="5"/>
  <c r="AC373" i="5"/>
  <c r="AD373" i="5"/>
  <c r="AE373" i="5"/>
  <c r="AF373" i="5"/>
  <c r="AG373" i="5"/>
  <c r="AH373" i="5"/>
  <c r="AC374" i="5"/>
  <c r="AD374" i="5"/>
  <c r="AE374" i="5"/>
  <c r="AF374" i="5"/>
  <c r="AG374" i="5"/>
  <c r="AH374" i="5"/>
  <c r="AC375" i="5"/>
  <c r="AD375" i="5"/>
  <c r="AE375" i="5"/>
  <c r="AF375" i="5"/>
  <c r="AG375" i="5"/>
  <c r="AH375" i="5"/>
  <c r="AC376" i="5"/>
  <c r="AD376" i="5"/>
  <c r="AE376" i="5"/>
  <c r="AF376" i="5"/>
  <c r="AG376" i="5"/>
  <c r="AH376" i="5"/>
  <c r="AC377" i="5"/>
  <c r="AD377" i="5"/>
  <c r="AE377" i="5"/>
  <c r="AF377" i="5"/>
  <c r="AG377" i="5"/>
  <c r="AH377" i="5"/>
  <c r="AC378" i="5"/>
  <c r="AD378" i="5"/>
  <c r="AE378" i="5"/>
  <c r="AF378" i="5"/>
  <c r="AG378" i="5"/>
  <c r="AH378" i="5"/>
  <c r="AC379" i="5"/>
  <c r="AD379" i="5"/>
  <c r="AE379" i="5"/>
  <c r="AF379" i="5"/>
  <c r="AG379" i="5"/>
  <c r="AH379" i="5"/>
  <c r="AC380" i="5"/>
  <c r="AD380" i="5"/>
  <c r="AE380" i="5"/>
  <c r="AF380" i="5"/>
  <c r="AG380" i="5"/>
  <c r="AH380" i="5"/>
  <c r="AC381" i="5"/>
  <c r="AD381" i="5"/>
  <c r="AE381" i="5"/>
  <c r="AF381" i="5"/>
  <c r="AG381" i="5"/>
  <c r="AH381" i="5"/>
  <c r="AC382" i="5"/>
  <c r="AD382" i="5"/>
  <c r="AE382" i="5"/>
  <c r="AF382" i="5"/>
  <c r="AG382" i="5"/>
  <c r="AH382" i="5"/>
  <c r="AC383" i="5"/>
  <c r="AD383" i="5"/>
  <c r="AE383" i="5"/>
  <c r="AF383" i="5"/>
  <c r="AG383" i="5"/>
  <c r="AH383" i="5"/>
  <c r="AC384" i="5"/>
  <c r="AD384" i="5"/>
  <c r="AE384" i="5"/>
  <c r="AF384" i="5"/>
  <c r="AG384" i="5"/>
  <c r="AH384" i="5"/>
  <c r="AC385" i="5"/>
  <c r="AD385" i="5"/>
  <c r="AE385" i="5"/>
  <c r="AF385" i="5"/>
  <c r="AG385" i="5"/>
  <c r="AH385" i="5"/>
  <c r="AC386" i="5"/>
  <c r="AD386" i="5"/>
  <c r="AE386" i="5"/>
  <c r="AF386" i="5"/>
  <c r="AG386" i="5"/>
  <c r="AH386" i="5"/>
  <c r="AC387" i="5"/>
  <c r="AD387" i="5"/>
  <c r="AE387" i="5"/>
  <c r="AF387" i="5"/>
  <c r="AG387" i="5"/>
  <c r="AH387" i="5"/>
  <c r="AC388" i="5"/>
  <c r="AD388" i="5"/>
  <c r="AE388" i="5"/>
  <c r="AF388" i="5"/>
  <c r="AG388" i="5"/>
  <c r="AH388" i="5"/>
  <c r="AC389" i="5"/>
  <c r="AD389" i="5"/>
  <c r="AE389" i="5"/>
  <c r="AF389" i="5"/>
  <c r="AG389" i="5"/>
  <c r="AH389" i="5"/>
  <c r="AC390" i="5"/>
  <c r="AD390" i="5"/>
  <c r="AE390" i="5"/>
  <c r="AF390" i="5"/>
  <c r="AG390" i="5"/>
  <c r="AH390" i="5"/>
  <c r="AC391" i="5"/>
  <c r="AD391" i="5"/>
  <c r="AE391" i="5"/>
  <c r="AF391" i="5"/>
  <c r="AG391" i="5"/>
  <c r="AH391" i="5"/>
  <c r="AC392" i="5"/>
  <c r="AD392" i="5"/>
  <c r="AE392" i="5"/>
  <c r="AF392" i="5"/>
  <c r="AG392" i="5"/>
  <c r="AH392" i="5"/>
  <c r="AC393" i="5"/>
  <c r="AD393" i="5"/>
  <c r="AE393" i="5"/>
  <c r="AF393" i="5"/>
  <c r="AG393" i="5"/>
  <c r="AH393" i="5"/>
  <c r="AC394" i="5"/>
  <c r="AD394" i="5"/>
  <c r="AE394" i="5"/>
  <c r="AF394" i="5"/>
  <c r="AG394" i="5"/>
  <c r="AH394" i="5"/>
  <c r="AC395" i="5"/>
  <c r="AD395" i="5"/>
  <c r="AE395" i="5"/>
  <c r="AF395" i="5"/>
  <c r="AG395" i="5"/>
  <c r="AH395" i="5"/>
  <c r="AC396" i="5"/>
  <c r="AD396" i="5"/>
  <c r="AE396" i="5"/>
  <c r="AF396" i="5"/>
  <c r="AG396" i="5"/>
  <c r="AH396" i="5"/>
  <c r="AC397" i="5"/>
  <c r="AD397" i="5"/>
  <c r="AE397" i="5"/>
  <c r="AF397" i="5"/>
  <c r="AG397" i="5"/>
  <c r="AH397" i="5"/>
  <c r="AC398" i="5"/>
  <c r="AD398" i="5"/>
  <c r="AE398" i="5"/>
  <c r="AF398" i="5"/>
  <c r="AG398" i="5"/>
  <c r="AH398" i="5"/>
  <c r="AC399" i="5"/>
  <c r="AD399" i="5"/>
  <c r="AE399" i="5"/>
  <c r="AF399" i="5"/>
  <c r="AG399" i="5"/>
  <c r="AH399" i="5"/>
  <c r="AC400" i="5"/>
  <c r="AD400" i="5"/>
  <c r="AE400" i="5"/>
  <c r="AF400" i="5"/>
  <c r="AG400" i="5"/>
  <c r="AH400" i="5"/>
  <c r="AC401" i="5"/>
  <c r="AD401" i="5"/>
  <c r="AE401" i="5"/>
  <c r="AF401" i="5"/>
  <c r="AG401" i="5"/>
  <c r="AH401" i="5"/>
  <c r="AC402" i="5"/>
  <c r="AD402" i="5"/>
  <c r="AE402" i="5"/>
  <c r="AF402" i="5"/>
  <c r="AG402" i="5"/>
  <c r="AH402" i="5"/>
  <c r="AC403" i="5"/>
  <c r="AD403" i="5"/>
  <c r="AE403" i="5"/>
  <c r="AF403" i="5"/>
  <c r="AG403" i="5"/>
  <c r="AH403" i="5"/>
  <c r="AC404" i="5"/>
  <c r="AD404" i="5"/>
  <c r="AE404" i="5"/>
  <c r="AF404" i="5"/>
  <c r="AG404" i="5"/>
  <c r="AH404" i="5"/>
  <c r="AC405" i="5"/>
  <c r="AD405" i="5"/>
  <c r="AE405" i="5"/>
  <c r="AF405" i="5"/>
  <c r="AG405" i="5"/>
  <c r="AH405" i="5"/>
  <c r="AC406" i="5"/>
  <c r="AD406" i="5"/>
  <c r="AE406" i="5"/>
  <c r="AF406" i="5"/>
  <c r="AG406" i="5"/>
  <c r="AH406" i="5"/>
  <c r="AC407" i="5"/>
  <c r="AD407" i="5"/>
  <c r="AE407" i="5"/>
  <c r="AF407" i="5"/>
  <c r="AG407" i="5"/>
  <c r="AH407" i="5"/>
  <c r="AC408" i="5"/>
  <c r="AD408" i="5"/>
  <c r="AE408" i="5"/>
  <c r="AF408" i="5"/>
  <c r="AG408" i="5"/>
  <c r="AH408" i="5"/>
  <c r="AC409" i="5"/>
  <c r="AD409" i="5"/>
  <c r="AE409" i="5"/>
  <c r="AF409" i="5"/>
  <c r="AG409" i="5"/>
  <c r="AH409" i="5"/>
  <c r="AC410" i="5"/>
  <c r="AD410" i="5"/>
  <c r="AE410" i="5"/>
  <c r="AF410" i="5"/>
  <c r="AG410" i="5"/>
  <c r="AH410" i="5"/>
  <c r="AC411" i="5"/>
  <c r="AD411" i="5"/>
  <c r="AE411" i="5"/>
  <c r="AF411" i="5"/>
  <c r="AG411" i="5"/>
  <c r="AH411" i="5"/>
  <c r="AC412" i="5"/>
  <c r="AD412" i="5"/>
  <c r="AE412" i="5"/>
  <c r="AF412" i="5"/>
  <c r="AG412" i="5"/>
  <c r="AH412" i="5"/>
  <c r="AC413" i="5"/>
  <c r="AD413" i="5"/>
  <c r="AE413" i="5"/>
  <c r="AF413" i="5"/>
  <c r="AG413" i="5"/>
  <c r="AH413" i="5"/>
  <c r="AC414" i="5"/>
  <c r="AD414" i="5"/>
  <c r="AE414" i="5"/>
  <c r="AF414" i="5"/>
  <c r="AG414" i="5"/>
  <c r="AH414" i="5"/>
  <c r="AC415" i="5"/>
  <c r="AD415" i="5"/>
  <c r="AE415" i="5"/>
  <c r="AF415" i="5"/>
  <c r="AG415" i="5"/>
  <c r="AH415" i="5"/>
  <c r="AC416" i="5"/>
  <c r="AD416" i="5"/>
  <c r="AE416" i="5"/>
  <c r="AF416" i="5"/>
  <c r="AG416" i="5"/>
  <c r="AH416" i="5"/>
  <c r="AC417" i="5"/>
  <c r="AD417" i="5"/>
  <c r="AE417" i="5"/>
  <c r="AF417" i="5"/>
  <c r="AG417" i="5"/>
  <c r="AH417" i="5"/>
  <c r="AC418" i="5"/>
  <c r="AD418" i="5"/>
  <c r="AE418" i="5"/>
  <c r="AF418" i="5"/>
  <c r="AG418" i="5"/>
  <c r="AH418" i="5"/>
  <c r="AC419" i="5"/>
  <c r="AD419" i="5"/>
  <c r="AE419" i="5"/>
  <c r="AF419" i="5"/>
  <c r="AG419" i="5"/>
  <c r="AH419" i="5"/>
  <c r="AC420" i="5"/>
  <c r="AD420" i="5"/>
  <c r="AE420" i="5"/>
  <c r="AF420" i="5"/>
  <c r="AG420" i="5"/>
  <c r="AH420" i="5"/>
  <c r="AC421" i="5"/>
  <c r="AD421" i="5"/>
  <c r="AE421" i="5"/>
  <c r="AF421" i="5"/>
  <c r="AG421" i="5"/>
  <c r="AH421" i="5"/>
  <c r="AC422" i="5"/>
  <c r="AD422" i="5"/>
  <c r="AE422" i="5"/>
  <c r="AF422" i="5"/>
  <c r="AG422" i="5"/>
  <c r="AH422" i="5"/>
  <c r="AC423" i="5"/>
  <c r="AD423" i="5"/>
  <c r="AE423" i="5"/>
  <c r="AF423" i="5"/>
  <c r="AG423" i="5"/>
  <c r="AH423" i="5"/>
  <c r="AC424" i="5"/>
  <c r="AD424" i="5"/>
  <c r="AE424" i="5"/>
  <c r="AF424" i="5"/>
  <c r="AG424" i="5"/>
  <c r="AH424" i="5"/>
  <c r="AC425" i="5"/>
  <c r="AD425" i="5"/>
  <c r="AE425" i="5"/>
  <c r="AF425" i="5"/>
  <c r="AG425" i="5"/>
  <c r="AH425" i="5"/>
  <c r="AC426" i="5"/>
  <c r="AD426" i="5"/>
  <c r="AE426" i="5"/>
  <c r="AF426" i="5"/>
  <c r="AG426" i="5"/>
  <c r="AH426" i="5"/>
  <c r="AC427" i="5"/>
  <c r="AD427" i="5"/>
  <c r="AE427" i="5"/>
  <c r="AF427" i="5"/>
  <c r="AG427" i="5"/>
  <c r="AH427" i="5"/>
  <c r="AC428" i="5"/>
  <c r="AD428" i="5"/>
  <c r="AE428" i="5"/>
  <c r="AF428" i="5"/>
  <c r="AG428" i="5"/>
  <c r="AH428" i="5"/>
  <c r="AC429" i="5"/>
  <c r="AD429" i="5"/>
  <c r="AE429" i="5"/>
  <c r="AF429" i="5"/>
  <c r="AG429" i="5"/>
  <c r="AH429" i="5"/>
  <c r="AC430" i="5"/>
  <c r="AD430" i="5"/>
  <c r="AE430" i="5"/>
  <c r="AF430" i="5"/>
  <c r="AG430" i="5"/>
  <c r="AH430" i="5"/>
  <c r="AC431" i="5"/>
  <c r="AD431" i="5"/>
  <c r="AE431" i="5"/>
  <c r="AF431" i="5"/>
  <c r="AG431" i="5"/>
  <c r="AH431" i="5"/>
  <c r="AC432" i="5"/>
  <c r="AD432" i="5"/>
  <c r="AE432" i="5"/>
  <c r="AF432" i="5"/>
  <c r="AG432" i="5"/>
  <c r="AH432" i="5"/>
  <c r="AC433" i="5"/>
  <c r="AD433" i="5"/>
  <c r="AE433" i="5"/>
  <c r="AF433" i="5"/>
  <c r="AG433" i="5"/>
  <c r="AH433" i="5"/>
  <c r="AC434" i="5"/>
  <c r="AD434" i="5"/>
  <c r="AE434" i="5"/>
  <c r="AF434" i="5"/>
  <c r="AG434" i="5"/>
  <c r="AH434" i="5"/>
  <c r="AC435" i="5"/>
  <c r="AD435" i="5"/>
  <c r="AE435" i="5"/>
  <c r="AF435" i="5"/>
  <c r="AG435" i="5"/>
  <c r="AH435" i="5"/>
  <c r="AC436" i="5"/>
  <c r="AD436" i="5"/>
  <c r="AE436" i="5"/>
  <c r="AF436" i="5"/>
  <c r="AG436" i="5"/>
  <c r="AH436" i="5"/>
  <c r="AC437" i="5"/>
  <c r="AD437" i="5"/>
  <c r="AE437" i="5"/>
  <c r="AF437" i="5"/>
  <c r="AG437" i="5"/>
  <c r="AH437" i="5"/>
  <c r="AC438" i="5"/>
  <c r="AD438" i="5"/>
  <c r="AE438" i="5"/>
  <c r="AF438" i="5"/>
  <c r="AG438" i="5"/>
  <c r="AH438" i="5"/>
  <c r="AC439" i="5"/>
  <c r="AD439" i="5"/>
  <c r="AE439" i="5"/>
  <c r="AF439" i="5"/>
  <c r="AG439" i="5"/>
  <c r="AH439" i="5"/>
  <c r="AC440" i="5"/>
  <c r="AD440" i="5"/>
  <c r="AE440" i="5"/>
  <c r="AF440" i="5"/>
  <c r="AG440" i="5"/>
  <c r="AH440" i="5"/>
  <c r="AC441" i="5"/>
  <c r="AD441" i="5"/>
  <c r="AE441" i="5"/>
  <c r="AF441" i="5"/>
  <c r="AG441" i="5"/>
  <c r="AH441" i="5"/>
  <c r="AC442" i="5"/>
  <c r="AD442" i="5"/>
  <c r="AE442" i="5"/>
  <c r="AF442" i="5"/>
  <c r="AG442" i="5"/>
  <c r="AH442" i="5"/>
  <c r="AC443" i="5"/>
  <c r="AD443" i="5"/>
  <c r="AE443" i="5"/>
  <c r="AF443" i="5"/>
  <c r="AG443" i="5"/>
  <c r="AH443" i="5"/>
  <c r="AC444" i="5"/>
  <c r="AD444" i="5"/>
  <c r="AE444" i="5"/>
  <c r="AF444" i="5"/>
  <c r="AG444" i="5"/>
  <c r="AH444" i="5"/>
  <c r="AC445" i="5"/>
  <c r="AD445" i="5"/>
  <c r="AE445" i="5"/>
  <c r="AF445" i="5"/>
  <c r="AG445" i="5"/>
  <c r="AH445" i="5"/>
  <c r="AC446" i="5"/>
  <c r="AD446" i="5"/>
  <c r="AE446" i="5"/>
  <c r="AF446" i="5"/>
  <c r="AG446" i="5"/>
  <c r="AH446" i="5"/>
  <c r="AC447" i="5"/>
  <c r="AD447" i="5"/>
  <c r="AE447" i="5"/>
  <c r="AF447" i="5"/>
  <c r="AG447" i="5"/>
  <c r="AH447" i="5"/>
  <c r="AC448" i="5"/>
  <c r="AD448" i="5"/>
  <c r="AE448" i="5"/>
  <c r="AF448" i="5"/>
  <c r="AG448" i="5"/>
  <c r="AH448" i="5"/>
  <c r="AC449" i="5"/>
  <c r="AD449" i="5"/>
  <c r="AE449" i="5"/>
  <c r="AF449" i="5"/>
  <c r="AG449" i="5"/>
  <c r="AH449" i="5"/>
  <c r="AC450" i="5"/>
  <c r="AD450" i="5"/>
  <c r="AE450" i="5"/>
  <c r="AF450" i="5"/>
  <c r="AG450" i="5"/>
  <c r="AH450" i="5"/>
  <c r="AC451" i="5"/>
  <c r="AD451" i="5"/>
  <c r="AE451" i="5"/>
  <c r="AF451" i="5"/>
  <c r="AG451" i="5"/>
  <c r="AH451" i="5"/>
  <c r="AC452" i="5"/>
  <c r="AD452" i="5"/>
  <c r="AE452" i="5"/>
  <c r="AF452" i="5"/>
  <c r="AG452" i="5"/>
  <c r="AH452" i="5"/>
  <c r="AC453" i="5"/>
  <c r="AD453" i="5"/>
  <c r="AE453" i="5"/>
  <c r="AF453" i="5"/>
  <c r="AG453" i="5"/>
  <c r="AH453" i="5"/>
  <c r="AC454" i="5"/>
  <c r="AD454" i="5"/>
  <c r="AE454" i="5"/>
  <c r="AF454" i="5"/>
  <c r="AG454" i="5"/>
  <c r="AH454" i="5"/>
  <c r="AC455" i="5"/>
  <c r="AD455" i="5"/>
  <c r="AE455" i="5"/>
  <c r="AF455" i="5"/>
  <c r="AG455" i="5"/>
  <c r="AH455" i="5"/>
  <c r="AC456" i="5"/>
  <c r="AD456" i="5"/>
  <c r="AE456" i="5"/>
  <c r="AF456" i="5"/>
  <c r="AG456" i="5"/>
  <c r="AH456" i="5"/>
  <c r="AC457" i="5"/>
  <c r="AD457" i="5"/>
  <c r="AE457" i="5"/>
  <c r="AF457" i="5"/>
  <c r="AG457" i="5"/>
  <c r="AH457" i="5"/>
  <c r="AC458" i="5"/>
  <c r="AD458" i="5"/>
  <c r="AE458" i="5"/>
  <c r="AF458" i="5"/>
  <c r="AG458" i="5"/>
  <c r="AH458" i="5"/>
  <c r="AC459" i="5"/>
  <c r="AD459" i="5"/>
  <c r="AE459" i="5"/>
  <c r="AF459" i="5"/>
  <c r="AG459" i="5"/>
  <c r="AH459" i="5"/>
  <c r="AC460" i="5"/>
  <c r="AD460" i="5"/>
  <c r="AE460" i="5"/>
  <c r="AF460" i="5"/>
  <c r="AG460" i="5"/>
  <c r="AH460" i="5"/>
  <c r="AC461" i="5"/>
  <c r="AD461" i="5"/>
  <c r="AE461" i="5"/>
  <c r="AF461" i="5"/>
  <c r="AG461" i="5"/>
  <c r="AH461" i="5"/>
  <c r="AC462" i="5"/>
  <c r="AD462" i="5"/>
  <c r="AE462" i="5"/>
  <c r="AF462" i="5"/>
  <c r="AG462" i="5"/>
  <c r="AH462" i="5"/>
  <c r="AC463" i="5"/>
  <c r="AD463" i="5"/>
  <c r="AE463" i="5"/>
  <c r="AF463" i="5"/>
  <c r="AG463" i="5"/>
  <c r="AH463" i="5"/>
  <c r="AC464" i="5"/>
  <c r="AD464" i="5"/>
  <c r="AE464" i="5"/>
  <c r="AF464" i="5"/>
  <c r="AG464" i="5"/>
  <c r="AH464" i="5"/>
  <c r="AC465" i="5"/>
  <c r="AD465" i="5"/>
  <c r="AE465" i="5"/>
  <c r="AF465" i="5"/>
  <c r="AG465" i="5"/>
  <c r="AH465" i="5"/>
  <c r="AC466" i="5"/>
  <c r="AD466" i="5"/>
  <c r="AE466" i="5"/>
  <c r="AF466" i="5"/>
  <c r="AG466" i="5"/>
  <c r="AH466" i="5"/>
  <c r="AC467" i="5"/>
  <c r="AD467" i="5"/>
  <c r="AE467" i="5"/>
  <c r="AF467" i="5"/>
  <c r="AG467" i="5"/>
  <c r="AH467" i="5"/>
  <c r="AC468" i="5"/>
  <c r="AD468" i="5"/>
  <c r="AE468" i="5"/>
  <c r="AF468" i="5"/>
  <c r="AG468" i="5"/>
  <c r="AH468" i="5"/>
  <c r="AC469" i="5"/>
  <c r="AD469" i="5"/>
  <c r="AE469" i="5"/>
  <c r="AF469" i="5"/>
  <c r="AG469" i="5"/>
  <c r="AH469" i="5"/>
  <c r="AC470" i="5"/>
  <c r="AD470" i="5"/>
  <c r="AE470" i="5"/>
  <c r="AF470" i="5"/>
  <c r="AG470" i="5"/>
  <c r="AH470" i="5"/>
  <c r="AC471" i="5"/>
  <c r="AD471" i="5"/>
  <c r="AE471" i="5"/>
  <c r="AF471" i="5"/>
  <c r="AG471" i="5"/>
  <c r="AH471" i="5"/>
  <c r="AC472" i="5"/>
  <c r="AD472" i="5"/>
  <c r="AE472" i="5"/>
  <c r="AF472" i="5"/>
  <c r="AG472" i="5"/>
  <c r="AH472" i="5"/>
  <c r="AC473" i="5"/>
  <c r="AD473" i="5"/>
  <c r="AE473" i="5"/>
  <c r="AF473" i="5"/>
  <c r="AG473" i="5"/>
  <c r="AH473" i="5"/>
  <c r="AC474" i="5"/>
  <c r="AD474" i="5"/>
  <c r="AE474" i="5"/>
  <c r="AF474" i="5"/>
  <c r="AG474" i="5"/>
  <c r="AH474" i="5"/>
  <c r="AC475" i="5"/>
  <c r="AD475" i="5"/>
  <c r="AE475" i="5"/>
  <c r="AF475" i="5"/>
  <c r="AG475" i="5"/>
  <c r="AH475" i="5"/>
  <c r="AC476" i="5"/>
  <c r="AD476" i="5"/>
  <c r="AE476" i="5"/>
  <c r="AF476" i="5"/>
  <c r="AG476" i="5"/>
  <c r="AH476" i="5"/>
  <c r="AC477" i="5"/>
  <c r="AD477" i="5"/>
  <c r="AE477" i="5"/>
  <c r="AF477" i="5"/>
  <c r="AG477" i="5"/>
  <c r="AH477" i="5"/>
  <c r="AC478" i="5"/>
  <c r="AD478" i="5"/>
  <c r="AE478" i="5"/>
  <c r="AF478" i="5"/>
  <c r="AG478" i="5"/>
  <c r="AH478" i="5"/>
  <c r="AC479" i="5"/>
  <c r="AD479" i="5"/>
  <c r="AE479" i="5"/>
  <c r="AF479" i="5"/>
  <c r="AG479" i="5"/>
  <c r="AH479" i="5"/>
  <c r="AC480" i="5"/>
  <c r="AD480" i="5"/>
  <c r="AE480" i="5"/>
  <c r="AF480" i="5"/>
  <c r="AG480" i="5"/>
  <c r="AH480" i="5"/>
  <c r="AC481" i="5"/>
  <c r="AD481" i="5"/>
  <c r="AE481" i="5"/>
  <c r="AF481" i="5"/>
  <c r="AG481" i="5"/>
  <c r="AH481" i="5"/>
  <c r="AC482" i="5"/>
  <c r="AD482" i="5"/>
  <c r="AE482" i="5"/>
  <c r="AF482" i="5"/>
  <c r="AG482" i="5"/>
  <c r="AH482" i="5"/>
  <c r="AC483" i="5"/>
  <c r="AD483" i="5"/>
  <c r="AE483" i="5"/>
  <c r="AF483" i="5"/>
  <c r="AG483" i="5"/>
  <c r="AH483" i="5"/>
  <c r="AC484" i="5"/>
  <c r="AD484" i="5"/>
  <c r="AE484" i="5"/>
  <c r="AF484" i="5"/>
  <c r="AG484" i="5"/>
  <c r="AH484" i="5"/>
  <c r="AC485" i="5"/>
  <c r="AD485" i="5"/>
  <c r="AE485" i="5"/>
  <c r="AF485" i="5"/>
  <c r="AG485" i="5"/>
  <c r="AH485" i="5"/>
  <c r="AC486" i="5"/>
  <c r="AD486" i="5"/>
  <c r="AE486" i="5"/>
  <c r="AF486" i="5"/>
  <c r="AG486" i="5"/>
  <c r="AH486" i="5"/>
  <c r="AC487" i="5"/>
  <c r="AD487" i="5"/>
  <c r="AE487" i="5"/>
  <c r="AF487" i="5"/>
  <c r="AG487" i="5"/>
  <c r="AH487" i="5"/>
  <c r="AC488" i="5"/>
  <c r="AD488" i="5"/>
  <c r="AE488" i="5"/>
  <c r="AF488" i="5"/>
  <c r="AG488" i="5"/>
  <c r="AH488" i="5"/>
  <c r="AC489" i="5"/>
  <c r="AD489" i="5"/>
  <c r="AE489" i="5"/>
  <c r="AF489" i="5"/>
  <c r="AG489" i="5"/>
  <c r="AH489" i="5"/>
  <c r="AC490" i="5"/>
  <c r="AD490" i="5"/>
  <c r="AE490" i="5"/>
  <c r="AF490" i="5"/>
  <c r="AG490" i="5"/>
  <c r="AH490" i="5"/>
  <c r="AC491" i="5"/>
  <c r="AD491" i="5"/>
  <c r="AE491" i="5"/>
  <c r="AF491" i="5"/>
  <c r="AG491" i="5"/>
  <c r="AH491" i="5"/>
  <c r="AC492" i="5"/>
  <c r="AD492" i="5"/>
  <c r="AE492" i="5"/>
  <c r="AF492" i="5"/>
  <c r="AG492" i="5"/>
  <c r="AH492" i="5"/>
  <c r="AC493" i="5"/>
  <c r="AD493" i="5"/>
  <c r="AE493" i="5"/>
  <c r="AF493" i="5"/>
  <c r="AG493" i="5"/>
  <c r="AH493" i="5"/>
  <c r="AC494" i="5"/>
  <c r="AD494" i="5"/>
  <c r="AE494" i="5"/>
  <c r="AF494" i="5"/>
  <c r="AG494" i="5"/>
  <c r="AH494" i="5"/>
  <c r="AC495" i="5"/>
  <c r="AD495" i="5"/>
  <c r="AE495" i="5"/>
  <c r="AF495" i="5"/>
  <c r="AG495" i="5"/>
  <c r="AH495" i="5"/>
  <c r="AC496" i="5"/>
  <c r="AD496" i="5"/>
  <c r="AE496" i="5"/>
  <c r="AF496" i="5"/>
  <c r="AG496" i="5"/>
  <c r="AH496" i="5"/>
  <c r="AC497" i="5"/>
  <c r="AD497" i="5"/>
  <c r="AE497" i="5"/>
  <c r="AF497" i="5"/>
  <c r="AG497" i="5"/>
  <c r="AH497" i="5"/>
  <c r="AC498" i="5"/>
  <c r="AD498" i="5"/>
  <c r="AE498" i="5"/>
  <c r="AF498" i="5"/>
  <c r="AG498" i="5"/>
  <c r="AH498" i="5"/>
  <c r="AC499" i="5"/>
  <c r="AD499" i="5"/>
  <c r="AE499" i="5"/>
  <c r="AF499" i="5"/>
  <c r="AG499" i="5"/>
  <c r="AH499" i="5"/>
  <c r="AC500" i="5"/>
  <c r="AD500" i="5"/>
  <c r="AE500" i="5"/>
  <c r="AF500" i="5"/>
  <c r="AG500" i="5"/>
  <c r="AH500" i="5"/>
  <c r="AC501" i="5"/>
  <c r="AD501" i="5"/>
  <c r="AE501" i="5"/>
  <c r="AF501" i="5"/>
  <c r="AG501" i="5"/>
  <c r="AH501" i="5"/>
  <c r="AC502" i="5"/>
  <c r="AD502" i="5"/>
  <c r="AE502" i="5"/>
  <c r="AF502" i="5"/>
  <c r="AG502" i="5"/>
  <c r="AH502" i="5"/>
  <c r="AC503" i="5"/>
  <c r="AD503" i="5"/>
  <c r="AE503" i="5"/>
  <c r="AF503" i="5"/>
  <c r="AG503" i="5"/>
  <c r="AH503" i="5"/>
  <c r="AC504" i="5"/>
  <c r="AD504" i="5"/>
  <c r="AE504" i="5"/>
  <c r="AF504" i="5"/>
  <c r="AG504" i="5"/>
  <c r="AH504" i="5"/>
  <c r="AC505" i="5"/>
  <c r="AD505" i="5"/>
  <c r="AE505" i="5"/>
  <c r="AF505" i="5"/>
  <c r="AG505" i="5"/>
  <c r="AH505" i="5"/>
  <c r="AC506" i="5"/>
  <c r="AD506" i="5"/>
  <c r="AE506" i="5"/>
  <c r="AF506" i="5"/>
  <c r="AG506" i="5"/>
  <c r="AH506" i="5"/>
  <c r="AC507" i="5"/>
  <c r="AD507" i="5"/>
  <c r="AE507" i="5"/>
  <c r="AF507" i="5"/>
  <c r="AG507" i="5"/>
  <c r="AH507" i="5"/>
  <c r="AC508" i="5"/>
  <c r="AD508" i="5"/>
  <c r="AE508" i="5"/>
  <c r="AF508" i="5"/>
  <c r="AG508" i="5"/>
  <c r="AH508" i="5"/>
  <c r="AC509" i="5"/>
  <c r="AD509" i="5"/>
  <c r="AE509" i="5"/>
  <c r="AF509" i="5"/>
  <c r="AG509" i="5"/>
  <c r="AH509" i="5"/>
  <c r="AC510" i="5"/>
  <c r="AD510" i="5"/>
  <c r="AE510" i="5"/>
  <c r="AF510" i="5"/>
  <c r="AG510" i="5"/>
  <c r="AH510" i="5"/>
  <c r="AC511" i="5"/>
  <c r="AD511" i="5"/>
  <c r="AE511" i="5"/>
  <c r="AF511" i="5"/>
  <c r="AG511" i="5"/>
  <c r="AH511" i="5"/>
  <c r="AC512" i="5"/>
  <c r="AD512" i="5"/>
  <c r="AE512" i="5"/>
  <c r="AF512" i="5"/>
  <c r="AG512" i="5"/>
  <c r="AH512" i="5"/>
  <c r="AC513" i="5"/>
  <c r="AD513" i="5"/>
  <c r="AE513" i="5"/>
  <c r="AF513" i="5"/>
  <c r="AG513" i="5"/>
  <c r="AH513" i="5"/>
  <c r="AC514" i="5"/>
  <c r="AD514" i="5"/>
  <c r="AE514" i="5"/>
  <c r="AF514" i="5"/>
  <c r="AG514" i="5"/>
  <c r="AH514" i="5"/>
  <c r="AC515" i="5"/>
  <c r="AD515" i="5"/>
  <c r="AE515" i="5"/>
  <c r="AF515" i="5"/>
  <c r="AG515" i="5"/>
  <c r="AH51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H76" i="5"/>
  <c r="I76" i="5"/>
  <c r="M76" i="5"/>
  <c r="P76" i="5"/>
  <c r="H77" i="5"/>
  <c r="S77" i="5" s="1"/>
  <c r="U77" i="5" s="1"/>
  <c r="I77" i="5"/>
  <c r="M77" i="5"/>
  <c r="P77" i="5"/>
  <c r="H78" i="5"/>
  <c r="I78" i="5"/>
  <c r="M78" i="5"/>
  <c r="P78" i="5"/>
  <c r="H79" i="5"/>
  <c r="S79" i="5" s="1"/>
  <c r="U79" i="5" s="1"/>
  <c r="I79" i="5"/>
  <c r="M79" i="5"/>
  <c r="P79" i="5"/>
  <c r="H80" i="5"/>
  <c r="I80" i="5"/>
  <c r="M80" i="5"/>
  <c r="P80" i="5"/>
  <c r="H81" i="5"/>
  <c r="S81" i="5" s="1"/>
  <c r="U81" i="5" s="1"/>
  <c r="I81" i="5"/>
  <c r="T81" i="5" s="1"/>
  <c r="V81" i="5" s="1"/>
  <c r="M81" i="5"/>
  <c r="P81" i="5"/>
  <c r="H82" i="5"/>
  <c r="S82" i="5" s="1"/>
  <c r="U82" i="5" s="1"/>
  <c r="I82" i="5"/>
  <c r="M82" i="5"/>
  <c r="P82" i="5"/>
  <c r="H83" i="5"/>
  <c r="I83" i="5"/>
  <c r="T83" i="5" s="1"/>
  <c r="V83" i="5" s="1"/>
  <c r="M83" i="5"/>
  <c r="P83" i="5"/>
  <c r="H84" i="5"/>
  <c r="I84" i="5"/>
  <c r="T84" i="5" s="1"/>
  <c r="V84" i="5" s="1"/>
  <c r="M84" i="5"/>
  <c r="P84" i="5"/>
  <c r="H85" i="5"/>
  <c r="S85" i="5" s="1"/>
  <c r="U85" i="5" s="1"/>
  <c r="I85" i="5"/>
  <c r="M85" i="5"/>
  <c r="P85" i="5"/>
  <c r="H86" i="5"/>
  <c r="S86" i="5" s="1"/>
  <c r="U86" i="5" s="1"/>
  <c r="I86" i="5"/>
  <c r="M86" i="5"/>
  <c r="P86" i="5"/>
  <c r="H87" i="5"/>
  <c r="S87" i="5" s="1"/>
  <c r="U87" i="5" s="1"/>
  <c r="I87" i="5"/>
  <c r="T87" i="5" s="1"/>
  <c r="V87" i="5" s="1"/>
  <c r="M87" i="5"/>
  <c r="P87" i="5"/>
  <c r="H88" i="5"/>
  <c r="S88" i="5" s="1"/>
  <c r="U88" i="5" s="1"/>
  <c r="I88" i="5"/>
  <c r="K88" i="5" s="1"/>
  <c r="O88" i="5" s="1"/>
  <c r="Q88" i="5" s="1"/>
  <c r="M88" i="5"/>
  <c r="P88" i="5"/>
  <c r="H89" i="5"/>
  <c r="I89" i="5"/>
  <c r="T89" i="5" s="1"/>
  <c r="V89" i="5" s="1"/>
  <c r="M89" i="5"/>
  <c r="P89" i="5"/>
  <c r="H90" i="5"/>
  <c r="S90" i="5" s="1"/>
  <c r="U90" i="5" s="1"/>
  <c r="I90" i="5"/>
  <c r="T90" i="5" s="1"/>
  <c r="V90" i="5" s="1"/>
  <c r="M90" i="5"/>
  <c r="P90" i="5"/>
  <c r="H91" i="5"/>
  <c r="I91" i="5"/>
  <c r="M91" i="5"/>
  <c r="P91" i="5"/>
  <c r="H92" i="5"/>
  <c r="S92" i="5" s="1"/>
  <c r="U92" i="5" s="1"/>
  <c r="I92" i="5"/>
  <c r="M92" i="5"/>
  <c r="P92" i="5"/>
  <c r="H93" i="5"/>
  <c r="I93" i="5"/>
  <c r="T93" i="5" s="1"/>
  <c r="V93" i="5" s="1"/>
  <c r="M93" i="5"/>
  <c r="P93" i="5"/>
  <c r="H94" i="5"/>
  <c r="I94" i="5"/>
  <c r="T94" i="5" s="1"/>
  <c r="V94" i="5" s="1"/>
  <c r="M94" i="5"/>
  <c r="P94" i="5"/>
  <c r="H95" i="5"/>
  <c r="I95" i="5"/>
  <c r="M95" i="5"/>
  <c r="P95" i="5"/>
  <c r="H96" i="5"/>
  <c r="S96" i="5" s="1"/>
  <c r="U96" i="5" s="1"/>
  <c r="I96" i="5"/>
  <c r="M96" i="5"/>
  <c r="P96" i="5"/>
  <c r="H97" i="5"/>
  <c r="S97" i="5" s="1"/>
  <c r="U97" i="5" s="1"/>
  <c r="I97" i="5"/>
  <c r="T97" i="5" s="1"/>
  <c r="V97" i="5" s="1"/>
  <c r="M97" i="5"/>
  <c r="P97" i="5"/>
  <c r="H98" i="5"/>
  <c r="S98" i="5" s="1"/>
  <c r="U98" i="5" s="1"/>
  <c r="I98" i="5"/>
  <c r="T98" i="5" s="1"/>
  <c r="V98" i="5" s="1"/>
  <c r="M98" i="5"/>
  <c r="P98" i="5"/>
  <c r="H99" i="5"/>
  <c r="S99" i="5" s="1"/>
  <c r="U99" i="5" s="1"/>
  <c r="I99" i="5"/>
  <c r="T99" i="5" s="1"/>
  <c r="V99" i="5" s="1"/>
  <c r="M99" i="5"/>
  <c r="P99" i="5"/>
  <c r="H100" i="5"/>
  <c r="S100" i="5" s="1"/>
  <c r="U100" i="5" s="1"/>
  <c r="I100" i="5"/>
  <c r="T100" i="5" s="1"/>
  <c r="V100" i="5" s="1"/>
  <c r="M100" i="5"/>
  <c r="P100" i="5"/>
  <c r="H101" i="5"/>
  <c r="S101" i="5" s="1"/>
  <c r="U101" i="5" s="1"/>
  <c r="I101" i="5"/>
  <c r="T101" i="5" s="1"/>
  <c r="V101" i="5" s="1"/>
  <c r="M101" i="5"/>
  <c r="P101" i="5"/>
  <c r="H102" i="5"/>
  <c r="S102" i="5" s="1"/>
  <c r="U102" i="5" s="1"/>
  <c r="I102" i="5"/>
  <c r="T102" i="5" s="1"/>
  <c r="V102" i="5" s="1"/>
  <c r="M102" i="5"/>
  <c r="P102" i="5"/>
  <c r="H103" i="5"/>
  <c r="S103" i="5" s="1"/>
  <c r="U103" i="5" s="1"/>
  <c r="I103" i="5"/>
  <c r="T103" i="5" s="1"/>
  <c r="V103" i="5" s="1"/>
  <c r="M103" i="5"/>
  <c r="P103" i="5"/>
  <c r="H104" i="5"/>
  <c r="S104" i="5" s="1"/>
  <c r="U104" i="5" s="1"/>
  <c r="I104" i="5"/>
  <c r="T104" i="5" s="1"/>
  <c r="V104" i="5" s="1"/>
  <c r="M104" i="5"/>
  <c r="P104" i="5"/>
  <c r="H105" i="5"/>
  <c r="S105" i="5" s="1"/>
  <c r="U105" i="5" s="1"/>
  <c r="I105" i="5"/>
  <c r="T105" i="5" s="1"/>
  <c r="V105" i="5" s="1"/>
  <c r="M105" i="5"/>
  <c r="P105" i="5"/>
  <c r="H106" i="5"/>
  <c r="S106" i="5" s="1"/>
  <c r="U106" i="5" s="1"/>
  <c r="I106" i="5"/>
  <c r="T106" i="5" s="1"/>
  <c r="V106" i="5" s="1"/>
  <c r="M106" i="5"/>
  <c r="P106" i="5"/>
  <c r="H107" i="5"/>
  <c r="S107" i="5" s="1"/>
  <c r="U107" i="5" s="1"/>
  <c r="I107" i="5"/>
  <c r="T107" i="5" s="1"/>
  <c r="V107" i="5" s="1"/>
  <c r="M107" i="5"/>
  <c r="P107" i="5"/>
  <c r="H108" i="5"/>
  <c r="S108" i="5" s="1"/>
  <c r="U108" i="5" s="1"/>
  <c r="I108" i="5"/>
  <c r="T108" i="5" s="1"/>
  <c r="V108" i="5" s="1"/>
  <c r="M108" i="5"/>
  <c r="P108" i="5"/>
  <c r="H109" i="5"/>
  <c r="S109" i="5" s="1"/>
  <c r="U109" i="5" s="1"/>
  <c r="I109" i="5"/>
  <c r="T109" i="5" s="1"/>
  <c r="V109" i="5" s="1"/>
  <c r="M109" i="5"/>
  <c r="P109" i="5"/>
  <c r="H110" i="5"/>
  <c r="S110" i="5" s="1"/>
  <c r="U110" i="5" s="1"/>
  <c r="I110" i="5"/>
  <c r="T110" i="5" s="1"/>
  <c r="V110" i="5" s="1"/>
  <c r="M110" i="5"/>
  <c r="P110" i="5"/>
  <c r="H111" i="5"/>
  <c r="S111" i="5" s="1"/>
  <c r="U111" i="5" s="1"/>
  <c r="I111" i="5"/>
  <c r="T111" i="5" s="1"/>
  <c r="V111" i="5" s="1"/>
  <c r="M111" i="5"/>
  <c r="P111" i="5"/>
  <c r="H112" i="5"/>
  <c r="S112" i="5" s="1"/>
  <c r="U112" i="5" s="1"/>
  <c r="I112" i="5"/>
  <c r="T112" i="5" s="1"/>
  <c r="V112" i="5" s="1"/>
  <c r="M112" i="5"/>
  <c r="P112" i="5"/>
  <c r="H113" i="5"/>
  <c r="S113" i="5" s="1"/>
  <c r="U113" i="5" s="1"/>
  <c r="I113" i="5"/>
  <c r="T113" i="5" s="1"/>
  <c r="V113" i="5" s="1"/>
  <c r="M113" i="5"/>
  <c r="P113" i="5"/>
  <c r="H114" i="5"/>
  <c r="S114" i="5" s="1"/>
  <c r="U114" i="5" s="1"/>
  <c r="I114" i="5"/>
  <c r="T114" i="5" s="1"/>
  <c r="V114" i="5" s="1"/>
  <c r="M114" i="5"/>
  <c r="P114" i="5"/>
  <c r="H115" i="5"/>
  <c r="S115" i="5" s="1"/>
  <c r="U115" i="5" s="1"/>
  <c r="I115" i="5"/>
  <c r="K115" i="5" s="1"/>
  <c r="O115" i="5" s="1"/>
  <c r="M115" i="5"/>
  <c r="P115" i="5"/>
  <c r="H116" i="5"/>
  <c r="S116" i="5" s="1"/>
  <c r="U116" i="5" s="1"/>
  <c r="I116" i="5"/>
  <c r="T116" i="5" s="1"/>
  <c r="V116" i="5" s="1"/>
  <c r="M116" i="5"/>
  <c r="P116" i="5"/>
  <c r="H117" i="5"/>
  <c r="S117" i="5" s="1"/>
  <c r="U117" i="5" s="1"/>
  <c r="I117" i="5"/>
  <c r="T117" i="5" s="1"/>
  <c r="V117" i="5" s="1"/>
  <c r="M117" i="5"/>
  <c r="P117" i="5"/>
  <c r="H118" i="5"/>
  <c r="S118" i="5" s="1"/>
  <c r="U118" i="5" s="1"/>
  <c r="I118" i="5"/>
  <c r="T118" i="5" s="1"/>
  <c r="V118" i="5" s="1"/>
  <c r="M118" i="5"/>
  <c r="P118" i="5"/>
  <c r="H119" i="5"/>
  <c r="S119" i="5" s="1"/>
  <c r="U119" i="5" s="1"/>
  <c r="I119" i="5"/>
  <c r="T119" i="5" s="1"/>
  <c r="V119" i="5" s="1"/>
  <c r="M119" i="5"/>
  <c r="P119" i="5"/>
  <c r="H120" i="5"/>
  <c r="S120" i="5" s="1"/>
  <c r="U120" i="5" s="1"/>
  <c r="I120" i="5"/>
  <c r="T120" i="5" s="1"/>
  <c r="V120" i="5" s="1"/>
  <c r="M120" i="5"/>
  <c r="P120" i="5"/>
  <c r="H121" i="5"/>
  <c r="S121" i="5" s="1"/>
  <c r="U121" i="5" s="1"/>
  <c r="I121" i="5"/>
  <c r="T121" i="5" s="1"/>
  <c r="V121" i="5" s="1"/>
  <c r="M121" i="5"/>
  <c r="P121" i="5"/>
  <c r="H122" i="5"/>
  <c r="S122" i="5" s="1"/>
  <c r="U122" i="5" s="1"/>
  <c r="I122" i="5"/>
  <c r="T122" i="5" s="1"/>
  <c r="V122" i="5" s="1"/>
  <c r="M122" i="5"/>
  <c r="P122" i="5"/>
  <c r="H123" i="5"/>
  <c r="S123" i="5" s="1"/>
  <c r="U123" i="5" s="1"/>
  <c r="I123" i="5"/>
  <c r="T123" i="5" s="1"/>
  <c r="V123" i="5" s="1"/>
  <c r="M123" i="5"/>
  <c r="P123" i="5"/>
  <c r="H124" i="5"/>
  <c r="S124" i="5" s="1"/>
  <c r="U124" i="5" s="1"/>
  <c r="I124" i="5"/>
  <c r="T124" i="5" s="1"/>
  <c r="V124" i="5" s="1"/>
  <c r="M124" i="5"/>
  <c r="P124" i="5"/>
  <c r="H125" i="5"/>
  <c r="S125" i="5" s="1"/>
  <c r="U125" i="5" s="1"/>
  <c r="I125" i="5"/>
  <c r="T125" i="5" s="1"/>
  <c r="V125" i="5" s="1"/>
  <c r="M125" i="5"/>
  <c r="P125" i="5"/>
  <c r="H126" i="5"/>
  <c r="S126" i="5" s="1"/>
  <c r="U126" i="5" s="1"/>
  <c r="I126" i="5"/>
  <c r="T126" i="5" s="1"/>
  <c r="V126" i="5" s="1"/>
  <c r="M126" i="5"/>
  <c r="P126" i="5"/>
  <c r="H127" i="5"/>
  <c r="S127" i="5" s="1"/>
  <c r="U127" i="5" s="1"/>
  <c r="I127" i="5"/>
  <c r="T127" i="5" s="1"/>
  <c r="V127" i="5" s="1"/>
  <c r="M127" i="5"/>
  <c r="P127" i="5"/>
  <c r="H128" i="5"/>
  <c r="S128" i="5" s="1"/>
  <c r="U128" i="5" s="1"/>
  <c r="I128" i="5"/>
  <c r="T128" i="5" s="1"/>
  <c r="V128" i="5" s="1"/>
  <c r="M128" i="5"/>
  <c r="P128" i="5"/>
  <c r="H129" i="5"/>
  <c r="S129" i="5" s="1"/>
  <c r="U129" i="5" s="1"/>
  <c r="I129" i="5"/>
  <c r="T129" i="5" s="1"/>
  <c r="V129" i="5" s="1"/>
  <c r="M129" i="5"/>
  <c r="P129" i="5"/>
  <c r="H130" i="5"/>
  <c r="S130" i="5" s="1"/>
  <c r="U130" i="5" s="1"/>
  <c r="I130" i="5"/>
  <c r="T130" i="5" s="1"/>
  <c r="V130" i="5" s="1"/>
  <c r="M130" i="5"/>
  <c r="P130" i="5"/>
  <c r="H131" i="5"/>
  <c r="S131" i="5" s="1"/>
  <c r="U131" i="5" s="1"/>
  <c r="I131" i="5"/>
  <c r="T131" i="5" s="1"/>
  <c r="V131" i="5" s="1"/>
  <c r="M131" i="5"/>
  <c r="P131" i="5"/>
  <c r="H132" i="5"/>
  <c r="S132" i="5" s="1"/>
  <c r="U132" i="5" s="1"/>
  <c r="I132" i="5"/>
  <c r="T132" i="5" s="1"/>
  <c r="V132" i="5" s="1"/>
  <c r="M132" i="5"/>
  <c r="P132" i="5"/>
  <c r="H133" i="5"/>
  <c r="S133" i="5" s="1"/>
  <c r="U133" i="5" s="1"/>
  <c r="I133" i="5"/>
  <c r="T133" i="5" s="1"/>
  <c r="V133" i="5" s="1"/>
  <c r="M133" i="5"/>
  <c r="P133" i="5"/>
  <c r="H134" i="5"/>
  <c r="S134" i="5" s="1"/>
  <c r="U134" i="5" s="1"/>
  <c r="I134" i="5"/>
  <c r="T134" i="5" s="1"/>
  <c r="V134" i="5" s="1"/>
  <c r="M134" i="5"/>
  <c r="P134" i="5"/>
  <c r="H135" i="5"/>
  <c r="S135" i="5" s="1"/>
  <c r="U135" i="5" s="1"/>
  <c r="I135" i="5"/>
  <c r="T135" i="5" s="1"/>
  <c r="V135" i="5" s="1"/>
  <c r="M135" i="5"/>
  <c r="P135" i="5"/>
  <c r="H136" i="5"/>
  <c r="S136" i="5" s="1"/>
  <c r="U136" i="5" s="1"/>
  <c r="I136" i="5"/>
  <c r="T136" i="5" s="1"/>
  <c r="V136" i="5" s="1"/>
  <c r="M136" i="5"/>
  <c r="P136" i="5"/>
  <c r="H137" i="5"/>
  <c r="S137" i="5" s="1"/>
  <c r="U137" i="5" s="1"/>
  <c r="I137" i="5"/>
  <c r="T137" i="5" s="1"/>
  <c r="V137" i="5" s="1"/>
  <c r="M137" i="5"/>
  <c r="P137" i="5"/>
  <c r="H138" i="5"/>
  <c r="S138" i="5" s="1"/>
  <c r="U138" i="5" s="1"/>
  <c r="I138" i="5"/>
  <c r="T138" i="5" s="1"/>
  <c r="V138" i="5" s="1"/>
  <c r="M138" i="5"/>
  <c r="P138" i="5"/>
  <c r="H139" i="5"/>
  <c r="S139" i="5" s="1"/>
  <c r="U139" i="5" s="1"/>
  <c r="I139" i="5"/>
  <c r="T139" i="5" s="1"/>
  <c r="V139" i="5" s="1"/>
  <c r="M139" i="5"/>
  <c r="P139" i="5"/>
  <c r="H140" i="5"/>
  <c r="S140" i="5" s="1"/>
  <c r="U140" i="5" s="1"/>
  <c r="I140" i="5"/>
  <c r="T140" i="5" s="1"/>
  <c r="V140" i="5" s="1"/>
  <c r="M140" i="5"/>
  <c r="P140" i="5"/>
  <c r="H141" i="5"/>
  <c r="S141" i="5" s="1"/>
  <c r="U141" i="5" s="1"/>
  <c r="I141" i="5"/>
  <c r="T141" i="5" s="1"/>
  <c r="V141" i="5" s="1"/>
  <c r="M141" i="5"/>
  <c r="P141" i="5"/>
  <c r="H142" i="5"/>
  <c r="S142" i="5" s="1"/>
  <c r="U142" i="5" s="1"/>
  <c r="I142" i="5"/>
  <c r="T142" i="5" s="1"/>
  <c r="V142" i="5" s="1"/>
  <c r="K142" i="5"/>
  <c r="O142" i="5" s="1"/>
  <c r="M142" i="5"/>
  <c r="P142" i="5"/>
  <c r="H143" i="5"/>
  <c r="S143" i="5" s="1"/>
  <c r="U143" i="5" s="1"/>
  <c r="I143" i="5"/>
  <c r="T143" i="5" s="1"/>
  <c r="V143" i="5" s="1"/>
  <c r="K143" i="5"/>
  <c r="O143" i="5" s="1"/>
  <c r="Q143" i="5" s="1"/>
  <c r="M143" i="5"/>
  <c r="P143" i="5"/>
  <c r="H144" i="5"/>
  <c r="S144" i="5" s="1"/>
  <c r="U144" i="5" s="1"/>
  <c r="I144" i="5"/>
  <c r="T144" i="5" s="1"/>
  <c r="V144" i="5" s="1"/>
  <c r="M144" i="5"/>
  <c r="P144" i="5"/>
  <c r="H145" i="5"/>
  <c r="S145" i="5" s="1"/>
  <c r="U145" i="5" s="1"/>
  <c r="I145" i="5"/>
  <c r="T145" i="5" s="1"/>
  <c r="V145" i="5" s="1"/>
  <c r="M145" i="5"/>
  <c r="P145" i="5"/>
  <c r="H146" i="5"/>
  <c r="S146" i="5" s="1"/>
  <c r="U146" i="5" s="1"/>
  <c r="I146" i="5"/>
  <c r="T146" i="5" s="1"/>
  <c r="V146" i="5" s="1"/>
  <c r="M146" i="5"/>
  <c r="P146" i="5"/>
  <c r="H147" i="5"/>
  <c r="S147" i="5" s="1"/>
  <c r="U147" i="5" s="1"/>
  <c r="I147" i="5"/>
  <c r="T147" i="5" s="1"/>
  <c r="V147" i="5" s="1"/>
  <c r="M147" i="5"/>
  <c r="P147" i="5"/>
  <c r="H148" i="5"/>
  <c r="S148" i="5" s="1"/>
  <c r="U148" i="5" s="1"/>
  <c r="I148" i="5"/>
  <c r="T148" i="5" s="1"/>
  <c r="V148" i="5" s="1"/>
  <c r="M148" i="5"/>
  <c r="P148" i="5"/>
  <c r="H149" i="5"/>
  <c r="S149" i="5" s="1"/>
  <c r="U149" i="5" s="1"/>
  <c r="I149" i="5"/>
  <c r="T149" i="5" s="1"/>
  <c r="V149" i="5" s="1"/>
  <c r="M149" i="5"/>
  <c r="P149" i="5"/>
  <c r="H150" i="5"/>
  <c r="S150" i="5" s="1"/>
  <c r="U150" i="5" s="1"/>
  <c r="I150" i="5"/>
  <c r="T150" i="5" s="1"/>
  <c r="V150" i="5" s="1"/>
  <c r="M150" i="5"/>
  <c r="P150" i="5"/>
  <c r="H151" i="5"/>
  <c r="S151" i="5" s="1"/>
  <c r="U151" i="5" s="1"/>
  <c r="I151" i="5"/>
  <c r="T151" i="5" s="1"/>
  <c r="V151" i="5" s="1"/>
  <c r="M151" i="5"/>
  <c r="P151" i="5"/>
  <c r="H152" i="5"/>
  <c r="S152" i="5" s="1"/>
  <c r="U152" i="5" s="1"/>
  <c r="I152" i="5"/>
  <c r="T152" i="5" s="1"/>
  <c r="V152" i="5" s="1"/>
  <c r="M152" i="5"/>
  <c r="P152" i="5"/>
  <c r="H153" i="5"/>
  <c r="S153" i="5" s="1"/>
  <c r="U153" i="5" s="1"/>
  <c r="I153" i="5"/>
  <c r="M153" i="5"/>
  <c r="P153" i="5"/>
  <c r="H154" i="5"/>
  <c r="S154" i="5" s="1"/>
  <c r="U154" i="5" s="1"/>
  <c r="I154" i="5"/>
  <c r="M154" i="5"/>
  <c r="P154" i="5"/>
  <c r="H155" i="5"/>
  <c r="S155" i="5" s="1"/>
  <c r="U155" i="5" s="1"/>
  <c r="I155" i="5"/>
  <c r="M155" i="5"/>
  <c r="P155" i="5"/>
  <c r="H156" i="5"/>
  <c r="S156" i="5" s="1"/>
  <c r="U156" i="5" s="1"/>
  <c r="I156" i="5"/>
  <c r="M156" i="5"/>
  <c r="P156" i="5"/>
  <c r="H157" i="5"/>
  <c r="S157" i="5" s="1"/>
  <c r="U157" i="5" s="1"/>
  <c r="I157" i="5"/>
  <c r="T157" i="5" s="1"/>
  <c r="V157" i="5" s="1"/>
  <c r="M157" i="5"/>
  <c r="P157" i="5"/>
  <c r="H158" i="5"/>
  <c r="S158" i="5" s="1"/>
  <c r="U158" i="5" s="1"/>
  <c r="I158" i="5"/>
  <c r="T158" i="5" s="1"/>
  <c r="V158" i="5" s="1"/>
  <c r="M158" i="5"/>
  <c r="P158" i="5"/>
  <c r="H159" i="5"/>
  <c r="I159" i="5"/>
  <c r="T159" i="5" s="1"/>
  <c r="V159" i="5" s="1"/>
  <c r="M159" i="5"/>
  <c r="P159" i="5"/>
  <c r="H160" i="5"/>
  <c r="I160" i="5"/>
  <c r="T160" i="5" s="1"/>
  <c r="V160" i="5" s="1"/>
  <c r="M160" i="5"/>
  <c r="P160" i="5"/>
  <c r="H161" i="5"/>
  <c r="S161" i="5" s="1"/>
  <c r="U161" i="5" s="1"/>
  <c r="I161" i="5"/>
  <c r="T161" i="5" s="1"/>
  <c r="V161" i="5" s="1"/>
  <c r="M161" i="5"/>
  <c r="P161" i="5"/>
  <c r="H162" i="5"/>
  <c r="S162" i="5" s="1"/>
  <c r="U162" i="5" s="1"/>
  <c r="I162" i="5"/>
  <c r="T162" i="5" s="1"/>
  <c r="V162" i="5" s="1"/>
  <c r="K162" i="5"/>
  <c r="O162" i="5" s="1"/>
  <c r="M162" i="5"/>
  <c r="P162" i="5"/>
  <c r="H163" i="5"/>
  <c r="S163" i="5" s="1"/>
  <c r="U163" i="5" s="1"/>
  <c r="I163" i="5"/>
  <c r="T163" i="5" s="1"/>
  <c r="V163" i="5" s="1"/>
  <c r="M163" i="5"/>
  <c r="P163" i="5"/>
  <c r="H164" i="5"/>
  <c r="S164" i="5" s="1"/>
  <c r="U164" i="5" s="1"/>
  <c r="I164" i="5"/>
  <c r="T164" i="5" s="1"/>
  <c r="V164" i="5" s="1"/>
  <c r="M164" i="5"/>
  <c r="P164" i="5"/>
  <c r="H165" i="5"/>
  <c r="I165" i="5"/>
  <c r="M165" i="5"/>
  <c r="P165" i="5"/>
  <c r="H166" i="5"/>
  <c r="S166" i="5" s="1"/>
  <c r="U166" i="5" s="1"/>
  <c r="I166" i="5"/>
  <c r="M166" i="5"/>
  <c r="P166" i="5"/>
  <c r="H167" i="5"/>
  <c r="S167" i="5" s="1"/>
  <c r="U167" i="5" s="1"/>
  <c r="I167" i="5"/>
  <c r="T167" i="5" s="1"/>
  <c r="V167" i="5" s="1"/>
  <c r="M167" i="5"/>
  <c r="P167" i="5"/>
  <c r="H168" i="5"/>
  <c r="S168" i="5" s="1"/>
  <c r="U168" i="5" s="1"/>
  <c r="I168" i="5"/>
  <c r="T168" i="5" s="1"/>
  <c r="V168" i="5" s="1"/>
  <c r="M168" i="5"/>
  <c r="P168" i="5"/>
  <c r="H169" i="5"/>
  <c r="I169" i="5"/>
  <c r="T169" i="5" s="1"/>
  <c r="V169" i="5" s="1"/>
  <c r="K169" i="5"/>
  <c r="O169" i="5" s="1"/>
  <c r="Q169" i="5" s="1"/>
  <c r="M169" i="5"/>
  <c r="P169" i="5"/>
  <c r="H170" i="5"/>
  <c r="I170" i="5"/>
  <c r="M170" i="5"/>
  <c r="P170" i="5"/>
  <c r="H171" i="5"/>
  <c r="S171" i="5" s="1"/>
  <c r="U171" i="5" s="1"/>
  <c r="I171" i="5"/>
  <c r="M171" i="5"/>
  <c r="P171" i="5"/>
  <c r="H172" i="5"/>
  <c r="S172" i="5" s="1"/>
  <c r="U172" i="5" s="1"/>
  <c r="I172" i="5"/>
  <c r="M172" i="5"/>
  <c r="P172" i="5"/>
  <c r="H173" i="5"/>
  <c r="S173" i="5" s="1"/>
  <c r="U173" i="5" s="1"/>
  <c r="I173" i="5"/>
  <c r="T173" i="5" s="1"/>
  <c r="V173" i="5" s="1"/>
  <c r="M173" i="5"/>
  <c r="P173" i="5"/>
  <c r="H174" i="5"/>
  <c r="I174" i="5"/>
  <c r="T174" i="5" s="1"/>
  <c r="V174" i="5" s="1"/>
  <c r="M174" i="5"/>
  <c r="P174" i="5"/>
  <c r="H175" i="5"/>
  <c r="I175" i="5"/>
  <c r="M175" i="5"/>
  <c r="P175" i="5"/>
  <c r="H176" i="5"/>
  <c r="I176" i="5"/>
  <c r="M176" i="5"/>
  <c r="P176" i="5"/>
  <c r="H177" i="5"/>
  <c r="S177" i="5" s="1"/>
  <c r="U177" i="5" s="1"/>
  <c r="I177" i="5"/>
  <c r="M177" i="5"/>
  <c r="P177" i="5"/>
  <c r="H178" i="5"/>
  <c r="S178" i="5" s="1"/>
  <c r="U178" i="5" s="1"/>
  <c r="I178" i="5"/>
  <c r="T178" i="5" s="1"/>
  <c r="V178" i="5" s="1"/>
  <c r="M178" i="5"/>
  <c r="P178" i="5"/>
  <c r="H179" i="5"/>
  <c r="I179" i="5"/>
  <c r="T179" i="5" s="1"/>
  <c r="V179" i="5" s="1"/>
  <c r="M179" i="5"/>
  <c r="P179" i="5"/>
  <c r="H180" i="5"/>
  <c r="I180" i="5"/>
  <c r="T180" i="5" s="1"/>
  <c r="V180" i="5" s="1"/>
  <c r="M180" i="5"/>
  <c r="P180" i="5"/>
  <c r="H181" i="5"/>
  <c r="I181" i="5"/>
  <c r="M181" i="5"/>
  <c r="P181" i="5"/>
  <c r="H182" i="5"/>
  <c r="S182" i="5" s="1"/>
  <c r="U182" i="5" s="1"/>
  <c r="I182" i="5"/>
  <c r="M182" i="5"/>
  <c r="P182" i="5"/>
  <c r="H183" i="5"/>
  <c r="S183" i="5" s="1"/>
  <c r="U183" i="5" s="1"/>
  <c r="I183" i="5"/>
  <c r="T183" i="5" s="1"/>
  <c r="V183" i="5" s="1"/>
  <c r="M183" i="5"/>
  <c r="P183" i="5"/>
  <c r="H184" i="5"/>
  <c r="S184" i="5" s="1"/>
  <c r="U184" i="5" s="1"/>
  <c r="I184" i="5"/>
  <c r="T184" i="5" s="1"/>
  <c r="V184" i="5" s="1"/>
  <c r="M184" i="5"/>
  <c r="P184" i="5"/>
  <c r="H185" i="5"/>
  <c r="I185" i="5"/>
  <c r="T185" i="5" s="1"/>
  <c r="V185" i="5" s="1"/>
  <c r="M185" i="5"/>
  <c r="P185" i="5"/>
  <c r="H186" i="5"/>
  <c r="I186" i="5"/>
  <c r="M186" i="5"/>
  <c r="P186" i="5"/>
  <c r="H187" i="5"/>
  <c r="S187" i="5" s="1"/>
  <c r="U187" i="5" s="1"/>
  <c r="I187" i="5"/>
  <c r="M187" i="5"/>
  <c r="P187" i="5"/>
  <c r="H188" i="5"/>
  <c r="S188" i="5" s="1"/>
  <c r="U188" i="5" s="1"/>
  <c r="I188" i="5"/>
  <c r="M188" i="5"/>
  <c r="P188" i="5"/>
  <c r="H189" i="5"/>
  <c r="S189" i="5" s="1"/>
  <c r="U189" i="5" s="1"/>
  <c r="I189" i="5"/>
  <c r="T189" i="5" s="1"/>
  <c r="V189" i="5" s="1"/>
  <c r="M189" i="5"/>
  <c r="P189" i="5"/>
  <c r="H190" i="5"/>
  <c r="I190" i="5"/>
  <c r="T190" i="5" s="1"/>
  <c r="V190" i="5" s="1"/>
  <c r="M190" i="5"/>
  <c r="P190" i="5"/>
  <c r="H191" i="5"/>
  <c r="I191" i="5"/>
  <c r="M191" i="5"/>
  <c r="P191" i="5"/>
  <c r="H192" i="5"/>
  <c r="I192" i="5"/>
  <c r="M192" i="5"/>
  <c r="P192" i="5"/>
  <c r="H193" i="5"/>
  <c r="S193" i="5" s="1"/>
  <c r="U193" i="5" s="1"/>
  <c r="I193" i="5"/>
  <c r="M193" i="5"/>
  <c r="P193" i="5"/>
  <c r="H194" i="5"/>
  <c r="S194" i="5" s="1"/>
  <c r="U194" i="5" s="1"/>
  <c r="I194" i="5"/>
  <c r="T194" i="5" s="1"/>
  <c r="V194" i="5" s="1"/>
  <c r="K194" i="5"/>
  <c r="O194" i="5" s="1"/>
  <c r="M194" i="5"/>
  <c r="P194" i="5"/>
  <c r="H195" i="5"/>
  <c r="I195" i="5"/>
  <c r="T195" i="5" s="1"/>
  <c r="V195" i="5" s="1"/>
  <c r="M195" i="5"/>
  <c r="P195" i="5"/>
  <c r="H196" i="5"/>
  <c r="I196" i="5"/>
  <c r="T196" i="5" s="1"/>
  <c r="V196" i="5" s="1"/>
  <c r="M196" i="5"/>
  <c r="P196" i="5"/>
  <c r="H197" i="5"/>
  <c r="I197" i="5"/>
  <c r="M197" i="5"/>
  <c r="P197" i="5"/>
  <c r="H198" i="5"/>
  <c r="S198" i="5" s="1"/>
  <c r="U198" i="5" s="1"/>
  <c r="I198" i="5"/>
  <c r="J198" i="5"/>
  <c r="L198" i="5" s="1"/>
  <c r="M198" i="5"/>
  <c r="P198" i="5"/>
  <c r="H199" i="5"/>
  <c r="S199" i="5" s="1"/>
  <c r="U199" i="5" s="1"/>
  <c r="I199" i="5"/>
  <c r="T199" i="5" s="1"/>
  <c r="V199" i="5" s="1"/>
  <c r="M199" i="5"/>
  <c r="P199" i="5"/>
  <c r="H200" i="5"/>
  <c r="S200" i="5" s="1"/>
  <c r="U200" i="5" s="1"/>
  <c r="I200" i="5"/>
  <c r="T200" i="5" s="1"/>
  <c r="V200" i="5" s="1"/>
  <c r="M200" i="5"/>
  <c r="P200" i="5"/>
  <c r="H201" i="5"/>
  <c r="I201" i="5"/>
  <c r="T201" i="5" s="1"/>
  <c r="V201" i="5" s="1"/>
  <c r="M201" i="5"/>
  <c r="P201" i="5"/>
  <c r="H202" i="5"/>
  <c r="I202" i="5"/>
  <c r="M202" i="5"/>
  <c r="P202" i="5"/>
  <c r="H203" i="5"/>
  <c r="S203" i="5" s="1"/>
  <c r="U203" i="5" s="1"/>
  <c r="I203" i="5"/>
  <c r="M203" i="5"/>
  <c r="P203" i="5"/>
  <c r="H204" i="5"/>
  <c r="S204" i="5" s="1"/>
  <c r="U204" i="5" s="1"/>
  <c r="I204" i="5"/>
  <c r="M204" i="5"/>
  <c r="P204" i="5"/>
  <c r="H205" i="5"/>
  <c r="S205" i="5" s="1"/>
  <c r="U205" i="5" s="1"/>
  <c r="I205" i="5"/>
  <c r="T205" i="5" s="1"/>
  <c r="V205" i="5" s="1"/>
  <c r="M205" i="5"/>
  <c r="P205" i="5"/>
  <c r="H206" i="5"/>
  <c r="I206" i="5"/>
  <c r="T206" i="5" s="1"/>
  <c r="V206" i="5" s="1"/>
  <c r="M206" i="5"/>
  <c r="P206" i="5"/>
  <c r="H207" i="5"/>
  <c r="I207" i="5"/>
  <c r="M207" i="5"/>
  <c r="P207" i="5"/>
  <c r="H208" i="5"/>
  <c r="I208" i="5"/>
  <c r="M208" i="5"/>
  <c r="P208" i="5"/>
  <c r="H209" i="5"/>
  <c r="S209" i="5" s="1"/>
  <c r="U209" i="5" s="1"/>
  <c r="I209" i="5"/>
  <c r="M209" i="5"/>
  <c r="P209" i="5"/>
  <c r="H210" i="5"/>
  <c r="S210" i="5" s="1"/>
  <c r="U210" i="5" s="1"/>
  <c r="I210" i="5"/>
  <c r="T210" i="5" s="1"/>
  <c r="V210" i="5" s="1"/>
  <c r="M210" i="5"/>
  <c r="P210" i="5"/>
  <c r="H211" i="5"/>
  <c r="I211" i="5"/>
  <c r="T211" i="5" s="1"/>
  <c r="V211" i="5" s="1"/>
  <c r="M211" i="5"/>
  <c r="P211" i="5"/>
  <c r="H212" i="5"/>
  <c r="I212" i="5"/>
  <c r="T212" i="5" s="1"/>
  <c r="V212" i="5" s="1"/>
  <c r="M212" i="5"/>
  <c r="P212" i="5"/>
  <c r="H213" i="5"/>
  <c r="I213" i="5"/>
  <c r="M213" i="5"/>
  <c r="P213" i="5"/>
  <c r="H214" i="5"/>
  <c r="S214" i="5" s="1"/>
  <c r="U214" i="5" s="1"/>
  <c r="I214" i="5"/>
  <c r="M214" i="5"/>
  <c r="P214" i="5"/>
  <c r="H215" i="5"/>
  <c r="S215" i="5" s="1"/>
  <c r="U215" i="5" s="1"/>
  <c r="I215" i="5"/>
  <c r="T215" i="5" s="1"/>
  <c r="V215" i="5" s="1"/>
  <c r="M215" i="5"/>
  <c r="P215" i="5"/>
  <c r="H216" i="5"/>
  <c r="S216" i="5" s="1"/>
  <c r="U216" i="5" s="1"/>
  <c r="I216" i="5"/>
  <c r="T216" i="5" s="1"/>
  <c r="V216" i="5" s="1"/>
  <c r="M216" i="5"/>
  <c r="P216" i="5"/>
  <c r="H217" i="5"/>
  <c r="I217" i="5"/>
  <c r="T217" i="5" s="1"/>
  <c r="V217" i="5" s="1"/>
  <c r="M217" i="5"/>
  <c r="P217" i="5"/>
  <c r="H218" i="5"/>
  <c r="I218" i="5"/>
  <c r="M218" i="5"/>
  <c r="P218" i="5"/>
  <c r="H219" i="5"/>
  <c r="S219" i="5" s="1"/>
  <c r="U219" i="5" s="1"/>
  <c r="I219" i="5"/>
  <c r="M219" i="5"/>
  <c r="P219" i="5"/>
  <c r="H220" i="5"/>
  <c r="S220" i="5" s="1"/>
  <c r="U220" i="5" s="1"/>
  <c r="I220" i="5"/>
  <c r="T220" i="5" s="1"/>
  <c r="V220" i="5" s="1"/>
  <c r="K220" i="5"/>
  <c r="O220" i="5" s="1"/>
  <c r="M220" i="5"/>
  <c r="P220" i="5"/>
  <c r="H221" i="5"/>
  <c r="I221" i="5"/>
  <c r="T221" i="5" s="1"/>
  <c r="V221" i="5" s="1"/>
  <c r="M221" i="5"/>
  <c r="P221" i="5"/>
  <c r="H222" i="5"/>
  <c r="I222" i="5"/>
  <c r="T222" i="5" s="1"/>
  <c r="V222" i="5" s="1"/>
  <c r="M222" i="5"/>
  <c r="P222" i="5"/>
  <c r="H223" i="5"/>
  <c r="I223" i="5"/>
  <c r="M223" i="5"/>
  <c r="P223" i="5"/>
  <c r="H224" i="5"/>
  <c r="I224" i="5"/>
  <c r="M224" i="5"/>
  <c r="P224" i="5"/>
  <c r="H225" i="5"/>
  <c r="S225" i="5" s="1"/>
  <c r="U225" i="5" s="1"/>
  <c r="I225" i="5"/>
  <c r="J225" i="5"/>
  <c r="L225" i="5" s="1"/>
  <c r="M225" i="5"/>
  <c r="P225" i="5"/>
  <c r="H226" i="5"/>
  <c r="S226" i="5" s="1"/>
  <c r="U226" i="5" s="1"/>
  <c r="I226" i="5"/>
  <c r="T226" i="5" s="1"/>
  <c r="V226" i="5" s="1"/>
  <c r="M226" i="5"/>
  <c r="P226" i="5"/>
  <c r="H227" i="5"/>
  <c r="I227" i="5"/>
  <c r="T227" i="5" s="1"/>
  <c r="V227" i="5" s="1"/>
  <c r="M227" i="5"/>
  <c r="P227" i="5"/>
  <c r="H228" i="5"/>
  <c r="S228" i="5" s="1"/>
  <c r="U228" i="5" s="1"/>
  <c r="I228" i="5"/>
  <c r="M228" i="5"/>
  <c r="P228" i="5"/>
  <c r="H229" i="5"/>
  <c r="S229" i="5" s="1"/>
  <c r="U229" i="5" s="1"/>
  <c r="I229" i="5"/>
  <c r="T229" i="5" s="1"/>
  <c r="V229" i="5" s="1"/>
  <c r="M229" i="5"/>
  <c r="P229" i="5"/>
  <c r="H230" i="5"/>
  <c r="S230" i="5" s="1"/>
  <c r="U230" i="5" s="1"/>
  <c r="I230" i="5"/>
  <c r="T230" i="5" s="1"/>
  <c r="V230" i="5" s="1"/>
  <c r="M230" i="5"/>
  <c r="P230" i="5"/>
  <c r="H231" i="5"/>
  <c r="S231" i="5" s="1"/>
  <c r="U231" i="5" s="1"/>
  <c r="I231" i="5"/>
  <c r="T231" i="5" s="1"/>
  <c r="V231" i="5" s="1"/>
  <c r="M231" i="5"/>
  <c r="P231" i="5"/>
  <c r="H232" i="5"/>
  <c r="I232" i="5"/>
  <c r="T232" i="5" s="1"/>
  <c r="V232" i="5" s="1"/>
  <c r="M232" i="5"/>
  <c r="P232" i="5"/>
  <c r="H233" i="5"/>
  <c r="I233" i="5"/>
  <c r="M233" i="5"/>
  <c r="P233" i="5"/>
  <c r="H234" i="5"/>
  <c r="S234" i="5" s="1"/>
  <c r="U234" i="5" s="1"/>
  <c r="I234" i="5"/>
  <c r="M234" i="5"/>
  <c r="P234" i="5"/>
  <c r="H235" i="5"/>
  <c r="S235" i="5" s="1"/>
  <c r="U235" i="5" s="1"/>
  <c r="I235" i="5"/>
  <c r="M235" i="5"/>
  <c r="P235" i="5"/>
  <c r="H236" i="5"/>
  <c r="S236" i="5" s="1"/>
  <c r="U236" i="5" s="1"/>
  <c r="I236" i="5"/>
  <c r="T236" i="5" s="1"/>
  <c r="V236" i="5" s="1"/>
  <c r="M236" i="5"/>
  <c r="P236" i="5"/>
  <c r="H237" i="5"/>
  <c r="I237" i="5"/>
  <c r="T237" i="5" s="1"/>
  <c r="V237" i="5" s="1"/>
  <c r="M237" i="5"/>
  <c r="P237" i="5"/>
  <c r="H238" i="5"/>
  <c r="I238" i="5"/>
  <c r="T238" i="5" s="1"/>
  <c r="V238" i="5" s="1"/>
  <c r="M238" i="5"/>
  <c r="P238" i="5"/>
  <c r="H239" i="5"/>
  <c r="S239" i="5" s="1"/>
  <c r="U239" i="5" s="1"/>
  <c r="I239" i="5"/>
  <c r="M239" i="5"/>
  <c r="P239" i="5"/>
  <c r="H240" i="5"/>
  <c r="I240" i="5"/>
  <c r="M240" i="5"/>
  <c r="P240" i="5"/>
  <c r="H241" i="5"/>
  <c r="S241" i="5" s="1"/>
  <c r="U241" i="5" s="1"/>
  <c r="I241" i="5"/>
  <c r="T241" i="5" s="1"/>
  <c r="V241" i="5" s="1"/>
  <c r="M241" i="5"/>
  <c r="P241" i="5"/>
  <c r="H242" i="5"/>
  <c r="I242" i="5"/>
  <c r="T242" i="5" s="1"/>
  <c r="V242" i="5" s="1"/>
  <c r="M242" i="5"/>
  <c r="P242" i="5"/>
  <c r="H243" i="5"/>
  <c r="I243" i="5"/>
  <c r="M243" i="5"/>
  <c r="P243" i="5"/>
  <c r="H244" i="5"/>
  <c r="S244" i="5" s="1"/>
  <c r="U244" i="5" s="1"/>
  <c r="I244" i="5"/>
  <c r="M244" i="5"/>
  <c r="P244" i="5"/>
  <c r="H245" i="5"/>
  <c r="S245" i="5" s="1"/>
  <c r="U245" i="5" s="1"/>
  <c r="I245" i="5"/>
  <c r="M245" i="5"/>
  <c r="P245" i="5"/>
  <c r="H246" i="5"/>
  <c r="S246" i="5" s="1"/>
  <c r="U246" i="5" s="1"/>
  <c r="I246" i="5"/>
  <c r="M246" i="5"/>
  <c r="P246" i="5"/>
  <c r="H247" i="5"/>
  <c r="S247" i="5" s="1"/>
  <c r="U247" i="5" s="1"/>
  <c r="I247" i="5"/>
  <c r="T247" i="5" s="1"/>
  <c r="V247" i="5" s="1"/>
  <c r="M247" i="5"/>
  <c r="P247" i="5"/>
  <c r="H248" i="5"/>
  <c r="I248" i="5"/>
  <c r="M248" i="5"/>
  <c r="P248" i="5"/>
  <c r="H249" i="5"/>
  <c r="I249" i="5"/>
  <c r="T249" i="5" s="1"/>
  <c r="V249" i="5" s="1"/>
  <c r="M249" i="5"/>
  <c r="P249" i="5"/>
  <c r="H250" i="5"/>
  <c r="I250" i="5"/>
  <c r="M250" i="5"/>
  <c r="P250" i="5"/>
  <c r="H251" i="5"/>
  <c r="I251" i="5"/>
  <c r="M251" i="5"/>
  <c r="P251" i="5"/>
  <c r="H252" i="5"/>
  <c r="S252" i="5" s="1"/>
  <c r="U252" i="5" s="1"/>
  <c r="I252" i="5"/>
  <c r="T252" i="5" s="1"/>
  <c r="V252" i="5" s="1"/>
  <c r="M252" i="5"/>
  <c r="P252" i="5"/>
  <c r="H253" i="5"/>
  <c r="S253" i="5" s="1"/>
  <c r="U253" i="5" s="1"/>
  <c r="I253" i="5"/>
  <c r="T253" i="5" s="1"/>
  <c r="V253" i="5" s="1"/>
  <c r="M253" i="5"/>
  <c r="P253" i="5"/>
  <c r="H254" i="5"/>
  <c r="I254" i="5"/>
  <c r="T254" i="5" s="1"/>
  <c r="V254" i="5" s="1"/>
  <c r="K254" i="5"/>
  <c r="O254" i="5" s="1"/>
  <c r="M254" i="5"/>
  <c r="P254" i="5"/>
  <c r="H255" i="5"/>
  <c r="I255" i="5"/>
  <c r="M255" i="5"/>
  <c r="P255" i="5"/>
  <c r="H256" i="5"/>
  <c r="S256" i="5" s="1"/>
  <c r="U256" i="5" s="1"/>
  <c r="I256" i="5"/>
  <c r="M256" i="5"/>
  <c r="P256" i="5"/>
  <c r="H257" i="5"/>
  <c r="S257" i="5" s="1"/>
  <c r="U257" i="5" s="1"/>
  <c r="I257" i="5"/>
  <c r="M257" i="5"/>
  <c r="P257" i="5"/>
  <c r="H258" i="5"/>
  <c r="I258" i="5"/>
  <c r="M258" i="5"/>
  <c r="P258" i="5"/>
  <c r="H259" i="5"/>
  <c r="I259" i="5"/>
  <c r="M259" i="5"/>
  <c r="P259" i="5"/>
  <c r="H260" i="5"/>
  <c r="I260" i="5"/>
  <c r="M260" i="5"/>
  <c r="P260" i="5"/>
  <c r="H261" i="5"/>
  <c r="I261" i="5"/>
  <c r="M261" i="5"/>
  <c r="P261" i="5"/>
  <c r="H262" i="5"/>
  <c r="S262" i="5" s="1"/>
  <c r="U262" i="5" s="1"/>
  <c r="I262" i="5"/>
  <c r="T262" i="5" s="1"/>
  <c r="V262" i="5" s="1"/>
  <c r="J262" i="5"/>
  <c r="L262" i="5" s="1"/>
  <c r="M262" i="5"/>
  <c r="P262" i="5"/>
  <c r="H263" i="5"/>
  <c r="I263" i="5"/>
  <c r="T263" i="5" s="1"/>
  <c r="V263" i="5" s="1"/>
  <c r="M263" i="5"/>
  <c r="P263" i="5"/>
  <c r="H264" i="5"/>
  <c r="I264" i="5"/>
  <c r="M264" i="5"/>
  <c r="P264" i="5"/>
  <c r="H265" i="5"/>
  <c r="I265" i="5"/>
  <c r="M265" i="5"/>
  <c r="P265" i="5"/>
  <c r="H266" i="5"/>
  <c r="S266" i="5" s="1"/>
  <c r="U266" i="5" s="1"/>
  <c r="I266" i="5"/>
  <c r="M266" i="5"/>
  <c r="P266" i="5"/>
  <c r="H267" i="5"/>
  <c r="S267" i="5" s="1"/>
  <c r="U267" i="5" s="1"/>
  <c r="I267" i="5"/>
  <c r="M267" i="5"/>
  <c r="P267" i="5"/>
  <c r="H268" i="5"/>
  <c r="S268" i="5" s="1"/>
  <c r="U268" i="5" s="1"/>
  <c r="I268" i="5"/>
  <c r="M268" i="5"/>
  <c r="P268" i="5"/>
  <c r="H269" i="5"/>
  <c r="S269" i="5" s="1"/>
  <c r="U269" i="5" s="1"/>
  <c r="I269" i="5"/>
  <c r="T269" i="5" s="1"/>
  <c r="V269" i="5" s="1"/>
  <c r="M269" i="5"/>
  <c r="P269" i="5"/>
  <c r="H270" i="5"/>
  <c r="I270" i="5"/>
  <c r="M270" i="5"/>
  <c r="P270" i="5"/>
  <c r="H271" i="5"/>
  <c r="I271" i="5"/>
  <c r="T271" i="5" s="1"/>
  <c r="V271" i="5" s="1"/>
  <c r="M271" i="5"/>
  <c r="P271" i="5"/>
  <c r="H272" i="5"/>
  <c r="S272" i="5" s="1"/>
  <c r="U272" i="5" s="1"/>
  <c r="I272" i="5"/>
  <c r="T272" i="5" s="1"/>
  <c r="V272" i="5" s="1"/>
  <c r="M272" i="5"/>
  <c r="P272" i="5"/>
  <c r="H273" i="5"/>
  <c r="I273" i="5"/>
  <c r="M273" i="5"/>
  <c r="P273" i="5"/>
  <c r="H274" i="5"/>
  <c r="I274" i="5"/>
  <c r="M274" i="5"/>
  <c r="P274" i="5"/>
  <c r="H275" i="5"/>
  <c r="S275" i="5" s="1"/>
  <c r="U275" i="5" s="1"/>
  <c r="I275" i="5"/>
  <c r="M275" i="5"/>
  <c r="P275" i="5"/>
  <c r="H276" i="5"/>
  <c r="I276" i="5"/>
  <c r="M276" i="5"/>
  <c r="P276" i="5"/>
  <c r="H277" i="5"/>
  <c r="S277" i="5" s="1"/>
  <c r="U277" i="5" s="1"/>
  <c r="I277" i="5"/>
  <c r="M277" i="5"/>
  <c r="P277" i="5"/>
  <c r="H278" i="5"/>
  <c r="I278" i="5"/>
  <c r="T278" i="5" s="1"/>
  <c r="V278" i="5" s="1"/>
  <c r="M278" i="5"/>
  <c r="P278" i="5"/>
  <c r="H279" i="5"/>
  <c r="I279" i="5"/>
  <c r="T279" i="5" s="1"/>
  <c r="V279" i="5" s="1"/>
  <c r="M279" i="5"/>
  <c r="P279" i="5"/>
  <c r="H280" i="5"/>
  <c r="S280" i="5" s="1"/>
  <c r="U280" i="5" s="1"/>
  <c r="I280" i="5"/>
  <c r="T280" i="5" s="1"/>
  <c r="V280" i="5" s="1"/>
  <c r="M280" i="5"/>
  <c r="P280" i="5"/>
  <c r="H281" i="5"/>
  <c r="I281" i="5"/>
  <c r="T281" i="5" s="1"/>
  <c r="V281" i="5" s="1"/>
  <c r="M281" i="5"/>
  <c r="P281" i="5"/>
  <c r="H282" i="5"/>
  <c r="S282" i="5" s="1"/>
  <c r="U282" i="5" s="1"/>
  <c r="I282" i="5"/>
  <c r="T282" i="5" s="1"/>
  <c r="V282" i="5" s="1"/>
  <c r="M282" i="5"/>
  <c r="P282" i="5"/>
  <c r="H283" i="5"/>
  <c r="S283" i="5" s="1"/>
  <c r="U283" i="5" s="1"/>
  <c r="I283" i="5"/>
  <c r="T283" i="5" s="1"/>
  <c r="V283" i="5" s="1"/>
  <c r="M283" i="5"/>
  <c r="P283" i="5"/>
  <c r="H284" i="5"/>
  <c r="S284" i="5" s="1"/>
  <c r="U284" i="5" s="1"/>
  <c r="I284" i="5"/>
  <c r="T284" i="5" s="1"/>
  <c r="V284" i="5" s="1"/>
  <c r="M284" i="5"/>
  <c r="P284" i="5"/>
  <c r="H285" i="5"/>
  <c r="S285" i="5" s="1"/>
  <c r="U285" i="5" s="1"/>
  <c r="I285" i="5"/>
  <c r="T285" i="5" s="1"/>
  <c r="V285" i="5" s="1"/>
  <c r="M285" i="5"/>
  <c r="P285" i="5"/>
  <c r="H286" i="5"/>
  <c r="S286" i="5" s="1"/>
  <c r="U286" i="5" s="1"/>
  <c r="I286" i="5"/>
  <c r="M286" i="5"/>
  <c r="P286" i="5"/>
  <c r="H287" i="5"/>
  <c r="I287" i="5"/>
  <c r="M287" i="5"/>
  <c r="P287" i="5"/>
  <c r="H288" i="5"/>
  <c r="I288" i="5"/>
  <c r="T288" i="5" s="1"/>
  <c r="V288" i="5" s="1"/>
  <c r="K288" i="5"/>
  <c r="O288" i="5" s="1"/>
  <c r="Q288" i="5" s="1"/>
  <c r="M288" i="5"/>
  <c r="P288" i="5"/>
  <c r="H289" i="5"/>
  <c r="S289" i="5" s="1"/>
  <c r="U289" i="5" s="1"/>
  <c r="I289" i="5"/>
  <c r="M289" i="5"/>
  <c r="P289" i="5"/>
  <c r="H290" i="5"/>
  <c r="S290" i="5" s="1"/>
  <c r="U290" i="5" s="1"/>
  <c r="I290" i="5"/>
  <c r="T290" i="5" s="1"/>
  <c r="V290" i="5" s="1"/>
  <c r="M290" i="5"/>
  <c r="P290" i="5"/>
  <c r="H291" i="5"/>
  <c r="S291" i="5" s="1"/>
  <c r="U291" i="5" s="1"/>
  <c r="I291" i="5"/>
  <c r="M291" i="5"/>
  <c r="P291" i="5"/>
  <c r="H292" i="5"/>
  <c r="I292" i="5"/>
  <c r="T292" i="5" s="1"/>
  <c r="V292" i="5" s="1"/>
  <c r="M292" i="5"/>
  <c r="P292" i="5"/>
  <c r="H293" i="5"/>
  <c r="S293" i="5" s="1"/>
  <c r="U293" i="5" s="1"/>
  <c r="I293" i="5"/>
  <c r="M293" i="5"/>
  <c r="P293" i="5"/>
  <c r="H294" i="5"/>
  <c r="S294" i="5" s="1"/>
  <c r="U294" i="5" s="1"/>
  <c r="I294" i="5"/>
  <c r="T294" i="5" s="1"/>
  <c r="V294" i="5" s="1"/>
  <c r="M294" i="5"/>
  <c r="P294" i="5"/>
  <c r="H295" i="5"/>
  <c r="S295" i="5" s="1"/>
  <c r="U295" i="5" s="1"/>
  <c r="I295" i="5"/>
  <c r="M295" i="5"/>
  <c r="P295" i="5"/>
  <c r="H296" i="5"/>
  <c r="I296" i="5"/>
  <c r="T296" i="5" s="1"/>
  <c r="V296" i="5" s="1"/>
  <c r="M296" i="5"/>
  <c r="P296" i="5"/>
  <c r="H297" i="5"/>
  <c r="S297" i="5" s="1"/>
  <c r="U297" i="5" s="1"/>
  <c r="I297" i="5"/>
  <c r="M297" i="5"/>
  <c r="P297" i="5"/>
  <c r="H298" i="5"/>
  <c r="S298" i="5" s="1"/>
  <c r="U298" i="5" s="1"/>
  <c r="I298" i="5"/>
  <c r="T298" i="5" s="1"/>
  <c r="V298" i="5" s="1"/>
  <c r="M298" i="5"/>
  <c r="P298" i="5"/>
  <c r="H299" i="5"/>
  <c r="S299" i="5" s="1"/>
  <c r="U299" i="5" s="1"/>
  <c r="I299" i="5"/>
  <c r="M299" i="5"/>
  <c r="P299" i="5"/>
  <c r="H300" i="5"/>
  <c r="S300" i="5" s="1"/>
  <c r="U300" i="5" s="1"/>
  <c r="I300" i="5"/>
  <c r="T300" i="5" s="1"/>
  <c r="V300" i="5" s="1"/>
  <c r="M300" i="5"/>
  <c r="P300" i="5"/>
  <c r="H301" i="5"/>
  <c r="S301" i="5" s="1"/>
  <c r="U301" i="5" s="1"/>
  <c r="I301" i="5"/>
  <c r="T301" i="5" s="1"/>
  <c r="V301" i="5" s="1"/>
  <c r="M301" i="5"/>
  <c r="P301" i="5"/>
  <c r="H302" i="5"/>
  <c r="S302" i="5" s="1"/>
  <c r="U302" i="5" s="1"/>
  <c r="I302" i="5"/>
  <c r="T302" i="5" s="1"/>
  <c r="V302" i="5" s="1"/>
  <c r="M302" i="5"/>
  <c r="P302" i="5"/>
  <c r="H303" i="5"/>
  <c r="S303" i="5" s="1"/>
  <c r="U303" i="5" s="1"/>
  <c r="I303" i="5"/>
  <c r="T303" i="5" s="1"/>
  <c r="V303" i="5" s="1"/>
  <c r="M303" i="5"/>
  <c r="P303" i="5"/>
  <c r="H304" i="5"/>
  <c r="S304" i="5" s="1"/>
  <c r="U304" i="5" s="1"/>
  <c r="I304" i="5"/>
  <c r="T304" i="5" s="1"/>
  <c r="V304" i="5" s="1"/>
  <c r="M304" i="5"/>
  <c r="P304" i="5"/>
  <c r="H305" i="5"/>
  <c r="S305" i="5" s="1"/>
  <c r="U305" i="5" s="1"/>
  <c r="I305" i="5"/>
  <c r="T305" i="5" s="1"/>
  <c r="V305" i="5" s="1"/>
  <c r="M305" i="5"/>
  <c r="P305" i="5"/>
  <c r="H306" i="5"/>
  <c r="I306" i="5"/>
  <c r="T306" i="5" s="1"/>
  <c r="V306" i="5" s="1"/>
  <c r="M306" i="5"/>
  <c r="P306" i="5"/>
  <c r="H307" i="5"/>
  <c r="S307" i="5" s="1"/>
  <c r="U307" i="5" s="1"/>
  <c r="I307" i="5"/>
  <c r="T307" i="5" s="1"/>
  <c r="V307" i="5" s="1"/>
  <c r="M307" i="5"/>
  <c r="P307" i="5"/>
  <c r="H308" i="5"/>
  <c r="I308" i="5"/>
  <c r="M308" i="5"/>
  <c r="P308" i="5"/>
  <c r="H309" i="5"/>
  <c r="I309" i="5"/>
  <c r="M309" i="5"/>
  <c r="P309" i="5"/>
  <c r="H310" i="5"/>
  <c r="S310" i="5" s="1"/>
  <c r="U310" i="5" s="1"/>
  <c r="I310" i="5"/>
  <c r="T310" i="5" s="1"/>
  <c r="V310" i="5" s="1"/>
  <c r="M310" i="5"/>
  <c r="P310" i="5"/>
  <c r="H311" i="5"/>
  <c r="S311" i="5" s="1"/>
  <c r="U311" i="5" s="1"/>
  <c r="I311" i="5"/>
  <c r="T311" i="5" s="1"/>
  <c r="V311" i="5" s="1"/>
  <c r="K311" i="5"/>
  <c r="O311" i="5" s="1"/>
  <c r="M311" i="5"/>
  <c r="P311" i="5"/>
  <c r="H312" i="5"/>
  <c r="S312" i="5" s="1"/>
  <c r="U312" i="5" s="1"/>
  <c r="I312" i="5"/>
  <c r="T312" i="5" s="1"/>
  <c r="V312" i="5" s="1"/>
  <c r="M312" i="5"/>
  <c r="P312" i="5"/>
  <c r="H313" i="5"/>
  <c r="S313" i="5" s="1"/>
  <c r="U313" i="5" s="1"/>
  <c r="I313" i="5"/>
  <c r="T313" i="5" s="1"/>
  <c r="V313" i="5" s="1"/>
  <c r="M313" i="5"/>
  <c r="P313" i="5"/>
  <c r="H314" i="5"/>
  <c r="S314" i="5" s="1"/>
  <c r="U314" i="5" s="1"/>
  <c r="I314" i="5"/>
  <c r="T314" i="5" s="1"/>
  <c r="V314" i="5" s="1"/>
  <c r="M314" i="5"/>
  <c r="P314" i="5"/>
  <c r="H315" i="5"/>
  <c r="I315" i="5"/>
  <c r="T315" i="5" s="1"/>
  <c r="V315" i="5" s="1"/>
  <c r="M315" i="5"/>
  <c r="P315" i="5"/>
  <c r="H316" i="5"/>
  <c r="I316" i="5"/>
  <c r="T316" i="5" s="1"/>
  <c r="V316" i="5" s="1"/>
  <c r="M316" i="5"/>
  <c r="P316" i="5"/>
  <c r="H317" i="5"/>
  <c r="S317" i="5" s="1"/>
  <c r="U317" i="5" s="1"/>
  <c r="I317" i="5"/>
  <c r="J317" i="5"/>
  <c r="L317" i="5" s="1"/>
  <c r="M317" i="5"/>
  <c r="P317" i="5"/>
  <c r="H318" i="5"/>
  <c r="S318" i="5" s="1"/>
  <c r="U318" i="5" s="1"/>
  <c r="I318" i="5"/>
  <c r="T318" i="5" s="1"/>
  <c r="V318" i="5" s="1"/>
  <c r="M318" i="5"/>
  <c r="P318" i="5"/>
  <c r="H319" i="5"/>
  <c r="S319" i="5" s="1"/>
  <c r="U319" i="5" s="1"/>
  <c r="I319" i="5"/>
  <c r="M319" i="5"/>
  <c r="P319" i="5"/>
  <c r="H320" i="5"/>
  <c r="S320" i="5" s="1"/>
  <c r="U320" i="5" s="1"/>
  <c r="I320" i="5"/>
  <c r="T320" i="5" s="1"/>
  <c r="V320" i="5" s="1"/>
  <c r="M320" i="5"/>
  <c r="P320" i="5"/>
  <c r="H321" i="5"/>
  <c r="S321" i="5" s="1"/>
  <c r="U321" i="5" s="1"/>
  <c r="I321" i="5"/>
  <c r="T321" i="5" s="1"/>
  <c r="V321" i="5" s="1"/>
  <c r="M321" i="5"/>
  <c r="P321" i="5"/>
  <c r="H322" i="5"/>
  <c r="I322" i="5"/>
  <c r="M322" i="5"/>
  <c r="P322" i="5"/>
  <c r="H323" i="5"/>
  <c r="I323" i="5"/>
  <c r="T323" i="5" s="1"/>
  <c r="V323" i="5" s="1"/>
  <c r="M323" i="5"/>
  <c r="P323" i="5"/>
  <c r="H324" i="5"/>
  <c r="S324" i="5" s="1"/>
  <c r="U324" i="5" s="1"/>
  <c r="I324" i="5"/>
  <c r="T324" i="5" s="1"/>
  <c r="V324" i="5" s="1"/>
  <c r="M324" i="5"/>
  <c r="P324" i="5"/>
  <c r="H325" i="5"/>
  <c r="S325" i="5" s="1"/>
  <c r="U325" i="5" s="1"/>
  <c r="I325" i="5"/>
  <c r="M325" i="5"/>
  <c r="P325" i="5"/>
  <c r="H326" i="5"/>
  <c r="S326" i="5" s="1"/>
  <c r="U326" i="5" s="1"/>
  <c r="I326" i="5"/>
  <c r="T326" i="5" s="1"/>
  <c r="V326" i="5" s="1"/>
  <c r="M326" i="5"/>
  <c r="P326" i="5"/>
  <c r="H327" i="5"/>
  <c r="S327" i="5" s="1"/>
  <c r="U327" i="5" s="1"/>
  <c r="I327" i="5"/>
  <c r="T327" i="5" s="1"/>
  <c r="V327" i="5" s="1"/>
  <c r="M327" i="5"/>
  <c r="P327" i="5"/>
  <c r="H328" i="5"/>
  <c r="I328" i="5"/>
  <c r="T328" i="5" s="1"/>
  <c r="V328" i="5" s="1"/>
  <c r="M328" i="5"/>
  <c r="P328" i="5"/>
  <c r="H329" i="5"/>
  <c r="I329" i="5"/>
  <c r="T329" i="5" s="1"/>
  <c r="V329" i="5" s="1"/>
  <c r="M329" i="5"/>
  <c r="P329" i="5"/>
  <c r="H330" i="5"/>
  <c r="I330" i="5"/>
  <c r="M330" i="5"/>
  <c r="P330" i="5"/>
  <c r="H331" i="5"/>
  <c r="I331" i="5"/>
  <c r="T331" i="5" s="1"/>
  <c r="V331" i="5" s="1"/>
  <c r="M331" i="5"/>
  <c r="P331" i="5"/>
  <c r="H332" i="5"/>
  <c r="S332" i="5" s="1"/>
  <c r="U332" i="5" s="1"/>
  <c r="I332" i="5"/>
  <c r="T332" i="5" s="1"/>
  <c r="V332" i="5" s="1"/>
  <c r="M332" i="5"/>
  <c r="P332" i="5"/>
  <c r="H333" i="5"/>
  <c r="S333" i="5" s="1"/>
  <c r="U333" i="5" s="1"/>
  <c r="I333" i="5"/>
  <c r="T333" i="5" s="1"/>
  <c r="V333" i="5" s="1"/>
  <c r="M333" i="5"/>
  <c r="P333" i="5"/>
  <c r="H334" i="5"/>
  <c r="S334" i="5" s="1"/>
  <c r="U334" i="5" s="1"/>
  <c r="I334" i="5"/>
  <c r="T334" i="5" s="1"/>
  <c r="V334" i="5" s="1"/>
  <c r="M334" i="5"/>
  <c r="P334" i="5"/>
  <c r="H335" i="5"/>
  <c r="I335" i="5"/>
  <c r="M335" i="5"/>
  <c r="P335" i="5"/>
  <c r="H336" i="5"/>
  <c r="S336" i="5" s="1"/>
  <c r="U336" i="5" s="1"/>
  <c r="I336" i="5"/>
  <c r="T336" i="5" s="1"/>
  <c r="V336" i="5" s="1"/>
  <c r="M336" i="5"/>
  <c r="P336" i="5"/>
  <c r="H337" i="5"/>
  <c r="I337" i="5"/>
  <c r="T337" i="5" s="1"/>
  <c r="V337" i="5" s="1"/>
  <c r="M337" i="5"/>
  <c r="P337" i="5"/>
  <c r="H338" i="5"/>
  <c r="S338" i="5" s="1"/>
  <c r="U338" i="5" s="1"/>
  <c r="I338" i="5"/>
  <c r="T338" i="5" s="1"/>
  <c r="V338" i="5" s="1"/>
  <c r="M338" i="5"/>
  <c r="P338" i="5"/>
  <c r="H339" i="5"/>
  <c r="S339" i="5" s="1"/>
  <c r="U339" i="5" s="1"/>
  <c r="I339" i="5"/>
  <c r="T339" i="5" s="1"/>
  <c r="V339" i="5" s="1"/>
  <c r="M339" i="5"/>
  <c r="P339" i="5"/>
  <c r="H340" i="5"/>
  <c r="I340" i="5"/>
  <c r="T340" i="5" s="1"/>
  <c r="V340" i="5" s="1"/>
  <c r="M340" i="5"/>
  <c r="P340" i="5"/>
  <c r="H341" i="5"/>
  <c r="I341" i="5"/>
  <c r="T341" i="5" s="1"/>
  <c r="V341" i="5" s="1"/>
  <c r="M341" i="5"/>
  <c r="P341" i="5"/>
  <c r="H342" i="5"/>
  <c r="I342" i="5"/>
  <c r="T342" i="5" s="1"/>
  <c r="V342" i="5" s="1"/>
  <c r="M342" i="5"/>
  <c r="P342" i="5"/>
  <c r="H343" i="5"/>
  <c r="I343" i="5"/>
  <c r="T343" i="5" s="1"/>
  <c r="V343" i="5" s="1"/>
  <c r="M343" i="5"/>
  <c r="P343" i="5"/>
  <c r="H344" i="5"/>
  <c r="S344" i="5" s="1"/>
  <c r="U344" i="5" s="1"/>
  <c r="I344" i="5"/>
  <c r="T344" i="5" s="1"/>
  <c r="V344" i="5" s="1"/>
  <c r="K344" i="5"/>
  <c r="O344" i="5" s="1"/>
  <c r="M344" i="5"/>
  <c r="P344" i="5"/>
  <c r="H345" i="5"/>
  <c r="I345" i="5"/>
  <c r="T345" i="5" s="1"/>
  <c r="V345" i="5" s="1"/>
  <c r="M345" i="5"/>
  <c r="P345" i="5"/>
  <c r="H346" i="5"/>
  <c r="I346" i="5"/>
  <c r="M346" i="5"/>
  <c r="P346" i="5"/>
  <c r="H347" i="5"/>
  <c r="S347" i="5" s="1"/>
  <c r="U347" i="5" s="1"/>
  <c r="I347" i="5"/>
  <c r="T347" i="5" s="1"/>
  <c r="V347" i="5" s="1"/>
  <c r="M347" i="5"/>
  <c r="P347" i="5"/>
  <c r="H348" i="5"/>
  <c r="I348" i="5"/>
  <c r="T348" i="5" s="1"/>
  <c r="V348" i="5" s="1"/>
  <c r="M348" i="5"/>
  <c r="P348" i="5"/>
  <c r="H349" i="5"/>
  <c r="S349" i="5" s="1"/>
  <c r="U349" i="5" s="1"/>
  <c r="I349" i="5"/>
  <c r="T349" i="5" s="1"/>
  <c r="V349" i="5" s="1"/>
  <c r="J349" i="5"/>
  <c r="L349" i="5" s="1"/>
  <c r="M349" i="5"/>
  <c r="P349" i="5"/>
  <c r="H350" i="5"/>
  <c r="I350" i="5"/>
  <c r="M350" i="5"/>
  <c r="P350" i="5"/>
  <c r="H351" i="5"/>
  <c r="S351" i="5" s="1"/>
  <c r="U351" i="5" s="1"/>
  <c r="I351" i="5"/>
  <c r="M351" i="5"/>
  <c r="P351" i="5"/>
  <c r="H352" i="5"/>
  <c r="I352" i="5"/>
  <c r="M352" i="5"/>
  <c r="P352" i="5"/>
  <c r="H353" i="5"/>
  <c r="S353" i="5" s="1"/>
  <c r="U353" i="5" s="1"/>
  <c r="I353" i="5"/>
  <c r="T353" i="5" s="1"/>
  <c r="V353" i="5" s="1"/>
  <c r="M353" i="5"/>
  <c r="P353" i="5"/>
  <c r="H354" i="5"/>
  <c r="I354" i="5"/>
  <c r="T354" i="5" s="1"/>
  <c r="V354" i="5" s="1"/>
  <c r="M354" i="5"/>
  <c r="P354" i="5"/>
  <c r="H355" i="5"/>
  <c r="S355" i="5" s="1"/>
  <c r="U355" i="5" s="1"/>
  <c r="I355" i="5"/>
  <c r="T355" i="5" s="1"/>
  <c r="V355" i="5" s="1"/>
  <c r="M355" i="5"/>
  <c r="P355" i="5"/>
  <c r="H356" i="5"/>
  <c r="S356" i="5" s="1"/>
  <c r="U356" i="5" s="1"/>
  <c r="I356" i="5"/>
  <c r="T356" i="5" s="1"/>
  <c r="V356" i="5" s="1"/>
  <c r="M356" i="5"/>
  <c r="P356" i="5"/>
  <c r="H357" i="5"/>
  <c r="S357" i="5" s="1"/>
  <c r="U357" i="5" s="1"/>
  <c r="I357" i="5"/>
  <c r="M357" i="5"/>
  <c r="P357" i="5"/>
  <c r="H358" i="5"/>
  <c r="S358" i="5" s="1"/>
  <c r="U358" i="5" s="1"/>
  <c r="I358" i="5"/>
  <c r="T358" i="5" s="1"/>
  <c r="V358" i="5" s="1"/>
  <c r="M358" i="5"/>
  <c r="P358" i="5"/>
  <c r="H359" i="5"/>
  <c r="I359" i="5"/>
  <c r="T359" i="5" s="1"/>
  <c r="V359" i="5" s="1"/>
  <c r="M359" i="5"/>
  <c r="P359" i="5"/>
  <c r="H360" i="5"/>
  <c r="I360" i="5"/>
  <c r="T360" i="5" s="1"/>
  <c r="V360" i="5" s="1"/>
  <c r="M360" i="5"/>
  <c r="P360" i="5"/>
  <c r="H361" i="5"/>
  <c r="I361" i="5"/>
  <c r="M361" i="5"/>
  <c r="P361" i="5"/>
  <c r="H362" i="5"/>
  <c r="I362" i="5"/>
  <c r="T362" i="5" s="1"/>
  <c r="V362" i="5" s="1"/>
  <c r="M362" i="5"/>
  <c r="P362" i="5"/>
  <c r="H363" i="5"/>
  <c r="S363" i="5" s="1"/>
  <c r="U363" i="5" s="1"/>
  <c r="I363" i="5"/>
  <c r="T363" i="5" s="1"/>
  <c r="V363" i="5" s="1"/>
  <c r="M363" i="5"/>
  <c r="P363" i="5"/>
  <c r="H364" i="5"/>
  <c r="S364" i="5" s="1"/>
  <c r="U364" i="5" s="1"/>
  <c r="I364" i="5"/>
  <c r="T364" i="5" s="1"/>
  <c r="V364" i="5" s="1"/>
  <c r="M364" i="5"/>
  <c r="P364" i="5"/>
  <c r="H365" i="5"/>
  <c r="S365" i="5" s="1"/>
  <c r="U365" i="5" s="1"/>
  <c r="I365" i="5"/>
  <c r="M365" i="5"/>
  <c r="P365" i="5"/>
  <c r="H366" i="5"/>
  <c r="S366" i="5" s="1"/>
  <c r="U366" i="5" s="1"/>
  <c r="I366" i="5"/>
  <c r="T366" i="5" s="1"/>
  <c r="V366" i="5" s="1"/>
  <c r="M366" i="5"/>
  <c r="P366" i="5"/>
  <c r="H367" i="5"/>
  <c r="S367" i="5" s="1"/>
  <c r="U367" i="5" s="1"/>
  <c r="I367" i="5"/>
  <c r="T367" i="5" s="1"/>
  <c r="V367" i="5" s="1"/>
  <c r="M367" i="5"/>
  <c r="P367" i="5"/>
  <c r="H368" i="5"/>
  <c r="S368" i="5" s="1"/>
  <c r="U368" i="5" s="1"/>
  <c r="I368" i="5"/>
  <c r="T368" i="5" s="1"/>
  <c r="V368" i="5" s="1"/>
  <c r="M368" i="5"/>
  <c r="P368" i="5"/>
  <c r="H369" i="5"/>
  <c r="I369" i="5"/>
  <c r="T369" i="5" s="1"/>
  <c r="V369" i="5" s="1"/>
  <c r="M369" i="5"/>
  <c r="P369" i="5"/>
  <c r="H370" i="5"/>
  <c r="S370" i="5" s="1"/>
  <c r="U370" i="5" s="1"/>
  <c r="I370" i="5"/>
  <c r="M370" i="5"/>
  <c r="P370" i="5"/>
  <c r="H371" i="5"/>
  <c r="S371" i="5" s="1"/>
  <c r="U371" i="5" s="1"/>
  <c r="I371" i="5"/>
  <c r="T371" i="5" s="1"/>
  <c r="V371" i="5" s="1"/>
  <c r="M371" i="5"/>
  <c r="P371" i="5"/>
  <c r="H372" i="5"/>
  <c r="S372" i="5" s="1"/>
  <c r="U372" i="5" s="1"/>
  <c r="I372" i="5"/>
  <c r="T372" i="5" s="1"/>
  <c r="V372" i="5" s="1"/>
  <c r="M372" i="5"/>
  <c r="P372" i="5"/>
  <c r="H373" i="5"/>
  <c r="S373" i="5" s="1"/>
  <c r="U373" i="5" s="1"/>
  <c r="I373" i="5"/>
  <c r="T373" i="5" s="1"/>
  <c r="V373" i="5" s="1"/>
  <c r="M373" i="5"/>
  <c r="P373" i="5"/>
  <c r="H374" i="5"/>
  <c r="S374" i="5" s="1"/>
  <c r="U374" i="5" s="1"/>
  <c r="I374" i="5"/>
  <c r="T374" i="5" s="1"/>
  <c r="V374" i="5" s="1"/>
  <c r="M374" i="5"/>
  <c r="P374" i="5"/>
  <c r="H375" i="5"/>
  <c r="S375" i="5" s="1"/>
  <c r="U375" i="5" s="1"/>
  <c r="I375" i="5"/>
  <c r="T375" i="5" s="1"/>
  <c r="V375" i="5" s="1"/>
  <c r="M375" i="5"/>
  <c r="P375" i="5"/>
  <c r="H376" i="5"/>
  <c r="I376" i="5"/>
  <c r="T376" i="5" s="1"/>
  <c r="V376" i="5" s="1"/>
  <c r="M376" i="5"/>
  <c r="P376" i="5"/>
  <c r="H377" i="5"/>
  <c r="S377" i="5" s="1"/>
  <c r="U377" i="5" s="1"/>
  <c r="I377" i="5"/>
  <c r="T377" i="5" s="1"/>
  <c r="V377" i="5" s="1"/>
  <c r="M377" i="5"/>
  <c r="P377" i="5"/>
  <c r="H378" i="5"/>
  <c r="S378" i="5" s="1"/>
  <c r="U378" i="5" s="1"/>
  <c r="I378" i="5"/>
  <c r="T378" i="5" s="1"/>
  <c r="V378" i="5" s="1"/>
  <c r="M378" i="5"/>
  <c r="P378" i="5"/>
  <c r="H379" i="5"/>
  <c r="I379" i="5"/>
  <c r="T379" i="5" s="1"/>
  <c r="V379" i="5" s="1"/>
  <c r="M379" i="5"/>
  <c r="P379" i="5"/>
  <c r="H380" i="5"/>
  <c r="S380" i="5" s="1"/>
  <c r="U380" i="5" s="1"/>
  <c r="I380" i="5"/>
  <c r="M380" i="5"/>
  <c r="P380" i="5"/>
  <c r="H381" i="5"/>
  <c r="S381" i="5" s="1"/>
  <c r="U381" i="5" s="1"/>
  <c r="I381" i="5"/>
  <c r="M381" i="5"/>
  <c r="P381" i="5"/>
  <c r="H382" i="5"/>
  <c r="S382" i="5" s="1"/>
  <c r="U382" i="5" s="1"/>
  <c r="I382" i="5"/>
  <c r="T382" i="5" s="1"/>
  <c r="V382" i="5" s="1"/>
  <c r="M382" i="5"/>
  <c r="P382" i="5"/>
  <c r="H383" i="5"/>
  <c r="S383" i="5" s="1"/>
  <c r="U383" i="5" s="1"/>
  <c r="I383" i="5"/>
  <c r="T383" i="5" s="1"/>
  <c r="V383" i="5" s="1"/>
  <c r="J383" i="5"/>
  <c r="L383" i="5" s="1"/>
  <c r="M383" i="5"/>
  <c r="P383" i="5"/>
  <c r="H384" i="5"/>
  <c r="S384" i="5" s="1"/>
  <c r="U384" i="5" s="1"/>
  <c r="I384" i="5"/>
  <c r="M384" i="5"/>
  <c r="P384" i="5"/>
  <c r="H385" i="5"/>
  <c r="S385" i="5" s="1"/>
  <c r="U385" i="5" s="1"/>
  <c r="I385" i="5"/>
  <c r="T385" i="5" s="1"/>
  <c r="V385" i="5" s="1"/>
  <c r="K385" i="5"/>
  <c r="O385" i="5" s="1"/>
  <c r="Q385" i="5" s="1"/>
  <c r="M385" i="5"/>
  <c r="P385" i="5"/>
  <c r="H386" i="5"/>
  <c r="S386" i="5" s="1"/>
  <c r="U386" i="5" s="1"/>
  <c r="I386" i="5"/>
  <c r="T386" i="5" s="1"/>
  <c r="V386" i="5" s="1"/>
  <c r="M386" i="5"/>
  <c r="P386" i="5"/>
  <c r="H387" i="5"/>
  <c r="I387" i="5"/>
  <c r="T387" i="5" s="1"/>
  <c r="V387" i="5" s="1"/>
  <c r="M387" i="5"/>
  <c r="P387" i="5"/>
  <c r="H388" i="5"/>
  <c r="S388" i="5" s="1"/>
  <c r="U388" i="5" s="1"/>
  <c r="I388" i="5"/>
  <c r="T388" i="5" s="1"/>
  <c r="V388" i="5" s="1"/>
  <c r="M388" i="5"/>
  <c r="P388" i="5"/>
  <c r="H389" i="5"/>
  <c r="I389" i="5"/>
  <c r="M389" i="5"/>
  <c r="P389" i="5"/>
  <c r="H390" i="5"/>
  <c r="S390" i="5" s="1"/>
  <c r="U390" i="5" s="1"/>
  <c r="I390" i="5"/>
  <c r="T390" i="5" s="1"/>
  <c r="V390" i="5" s="1"/>
  <c r="M390" i="5"/>
  <c r="P390" i="5"/>
  <c r="H391" i="5"/>
  <c r="S391" i="5" s="1"/>
  <c r="U391" i="5" s="1"/>
  <c r="I391" i="5"/>
  <c r="T391" i="5" s="1"/>
  <c r="V391" i="5" s="1"/>
  <c r="M391" i="5"/>
  <c r="P391" i="5"/>
  <c r="H392" i="5"/>
  <c r="S392" i="5" s="1"/>
  <c r="U392" i="5" s="1"/>
  <c r="I392" i="5"/>
  <c r="M392" i="5"/>
  <c r="P392" i="5"/>
  <c r="H393" i="5"/>
  <c r="S393" i="5" s="1"/>
  <c r="U393" i="5" s="1"/>
  <c r="I393" i="5"/>
  <c r="M393" i="5"/>
  <c r="P393" i="5"/>
  <c r="H394" i="5"/>
  <c r="S394" i="5" s="1"/>
  <c r="U394" i="5" s="1"/>
  <c r="I394" i="5"/>
  <c r="T394" i="5" s="1"/>
  <c r="V394" i="5" s="1"/>
  <c r="M394" i="5"/>
  <c r="P394" i="5"/>
  <c r="H395" i="5"/>
  <c r="I395" i="5"/>
  <c r="T395" i="5" s="1"/>
  <c r="V395" i="5" s="1"/>
  <c r="M395" i="5"/>
  <c r="P395" i="5"/>
  <c r="H396" i="5"/>
  <c r="S396" i="5" s="1"/>
  <c r="U396" i="5" s="1"/>
  <c r="I396" i="5"/>
  <c r="T396" i="5" s="1"/>
  <c r="V396" i="5" s="1"/>
  <c r="M396" i="5"/>
  <c r="P396" i="5"/>
  <c r="H397" i="5"/>
  <c r="S397" i="5" s="1"/>
  <c r="U397" i="5" s="1"/>
  <c r="I397" i="5"/>
  <c r="M397" i="5"/>
  <c r="P397" i="5"/>
  <c r="H398" i="5"/>
  <c r="S398" i="5" s="1"/>
  <c r="U398" i="5" s="1"/>
  <c r="I398" i="5"/>
  <c r="T398" i="5" s="1"/>
  <c r="V398" i="5" s="1"/>
  <c r="K398" i="5"/>
  <c r="O398" i="5" s="1"/>
  <c r="M398" i="5"/>
  <c r="P398" i="5"/>
  <c r="H399" i="5"/>
  <c r="I399" i="5"/>
  <c r="T399" i="5" s="1"/>
  <c r="V399" i="5" s="1"/>
  <c r="M399" i="5"/>
  <c r="P399" i="5"/>
  <c r="H400" i="5"/>
  <c r="S400" i="5" s="1"/>
  <c r="U400" i="5" s="1"/>
  <c r="I400" i="5"/>
  <c r="M400" i="5"/>
  <c r="P400" i="5"/>
  <c r="H401" i="5"/>
  <c r="S401" i="5" s="1"/>
  <c r="U401" i="5" s="1"/>
  <c r="I401" i="5"/>
  <c r="T401" i="5" s="1"/>
  <c r="V401" i="5" s="1"/>
  <c r="J401" i="5"/>
  <c r="L401" i="5" s="1"/>
  <c r="M401" i="5"/>
  <c r="P401" i="5"/>
  <c r="H402" i="5"/>
  <c r="S402" i="5" s="1"/>
  <c r="U402" i="5" s="1"/>
  <c r="I402" i="5"/>
  <c r="T402" i="5" s="1"/>
  <c r="V402" i="5" s="1"/>
  <c r="M402" i="5"/>
  <c r="P402" i="5"/>
  <c r="H403" i="5"/>
  <c r="I403" i="5"/>
  <c r="M403" i="5"/>
  <c r="P403" i="5"/>
  <c r="H404" i="5"/>
  <c r="S404" i="5" s="1"/>
  <c r="U404" i="5" s="1"/>
  <c r="I404" i="5"/>
  <c r="T404" i="5" s="1"/>
  <c r="V404" i="5" s="1"/>
  <c r="M404" i="5"/>
  <c r="P404" i="5"/>
  <c r="H405" i="5"/>
  <c r="S405" i="5" s="1"/>
  <c r="U405" i="5" s="1"/>
  <c r="I405" i="5"/>
  <c r="M405" i="5"/>
  <c r="P405" i="5"/>
  <c r="H406" i="5"/>
  <c r="S406" i="5" s="1"/>
  <c r="U406" i="5" s="1"/>
  <c r="I406" i="5"/>
  <c r="T406" i="5" s="1"/>
  <c r="V406" i="5" s="1"/>
  <c r="M406" i="5"/>
  <c r="P406" i="5"/>
  <c r="H407" i="5"/>
  <c r="S407" i="5" s="1"/>
  <c r="U407" i="5" s="1"/>
  <c r="I407" i="5"/>
  <c r="T407" i="5" s="1"/>
  <c r="V407" i="5" s="1"/>
  <c r="M407" i="5"/>
  <c r="P407" i="5"/>
  <c r="H408" i="5"/>
  <c r="S408" i="5" s="1"/>
  <c r="U408" i="5" s="1"/>
  <c r="I408" i="5"/>
  <c r="M408" i="5"/>
  <c r="P408" i="5"/>
  <c r="H409" i="5"/>
  <c r="S409" i="5" s="1"/>
  <c r="U409" i="5" s="1"/>
  <c r="I409" i="5"/>
  <c r="T409" i="5" s="1"/>
  <c r="V409" i="5" s="1"/>
  <c r="M409" i="5"/>
  <c r="P409" i="5"/>
  <c r="H410" i="5"/>
  <c r="S410" i="5" s="1"/>
  <c r="U410" i="5" s="1"/>
  <c r="I410" i="5"/>
  <c r="T410" i="5" s="1"/>
  <c r="V410" i="5" s="1"/>
  <c r="M410" i="5"/>
  <c r="P410" i="5"/>
  <c r="H411" i="5"/>
  <c r="I411" i="5"/>
  <c r="T411" i="5" s="1"/>
  <c r="V411" i="5" s="1"/>
  <c r="M411" i="5"/>
  <c r="P411" i="5"/>
  <c r="H412" i="5"/>
  <c r="S412" i="5" s="1"/>
  <c r="U412" i="5" s="1"/>
  <c r="I412" i="5"/>
  <c r="T412" i="5" s="1"/>
  <c r="V412" i="5" s="1"/>
  <c r="M412" i="5"/>
  <c r="P412" i="5"/>
  <c r="H413" i="5"/>
  <c r="S413" i="5" s="1"/>
  <c r="U413" i="5" s="1"/>
  <c r="I413" i="5"/>
  <c r="T413" i="5" s="1"/>
  <c r="V413" i="5" s="1"/>
  <c r="M413" i="5"/>
  <c r="P413" i="5"/>
  <c r="H414" i="5"/>
  <c r="S414" i="5" s="1"/>
  <c r="U414" i="5" s="1"/>
  <c r="I414" i="5"/>
  <c r="T414" i="5" s="1"/>
  <c r="V414" i="5" s="1"/>
  <c r="M414" i="5"/>
  <c r="P414" i="5"/>
  <c r="H415" i="5"/>
  <c r="S415" i="5" s="1"/>
  <c r="U415" i="5" s="1"/>
  <c r="I415" i="5"/>
  <c r="T415" i="5" s="1"/>
  <c r="V415" i="5" s="1"/>
  <c r="M415" i="5"/>
  <c r="P415" i="5"/>
  <c r="H416" i="5"/>
  <c r="S416" i="5" s="1"/>
  <c r="U416" i="5" s="1"/>
  <c r="I416" i="5"/>
  <c r="T416" i="5" s="1"/>
  <c r="V416" i="5" s="1"/>
  <c r="M416" i="5"/>
  <c r="P416" i="5"/>
  <c r="H417" i="5"/>
  <c r="S417" i="5" s="1"/>
  <c r="U417" i="5" s="1"/>
  <c r="I417" i="5"/>
  <c r="T417" i="5" s="1"/>
  <c r="V417" i="5" s="1"/>
  <c r="J417" i="5"/>
  <c r="L417" i="5" s="1"/>
  <c r="M417" i="5"/>
  <c r="P417" i="5"/>
  <c r="H418" i="5"/>
  <c r="S418" i="5" s="1"/>
  <c r="U418" i="5" s="1"/>
  <c r="I418" i="5"/>
  <c r="T418" i="5" s="1"/>
  <c r="V418" i="5" s="1"/>
  <c r="M418" i="5"/>
  <c r="P418" i="5"/>
  <c r="H419" i="5"/>
  <c r="S419" i="5" s="1"/>
  <c r="U419" i="5" s="1"/>
  <c r="I419" i="5"/>
  <c r="T419" i="5" s="1"/>
  <c r="V419" i="5" s="1"/>
  <c r="M419" i="5"/>
  <c r="P419" i="5"/>
  <c r="H420" i="5"/>
  <c r="S420" i="5" s="1"/>
  <c r="U420" i="5" s="1"/>
  <c r="I420" i="5"/>
  <c r="T420" i="5" s="1"/>
  <c r="V420" i="5" s="1"/>
  <c r="M420" i="5"/>
  <c r="P420" i="5"/>
  <c r="H421" i="5"/>
  <c r="S421" i="5" s="1"/>
  <c r="U421" i="5" s="1"/>
  <c r="I421" i="5"/>
  <c r="T421" i="5" s="1"/>
  <c r="V421" i="5" s="1"/>
  <c r="M421" i="5"/>
  <c r="P421" i="5"/>
  <c r="H422" i="5"/>
  <c r="S422" i="5" s="1"/>
  <c r="U422" i="5" s="1"/>
  <c r="I422" i="5"/>
  <c r="T422" i="5" s="1"/>
  <c r="V422" i="5" s="1"/>
  <c r="M422" i="5"/>
  <c r="P422" i="5"/>
  <c r="H423" i="5"/>
  <c r="S423" i="5" s="1"/>
  <c r="U423" i="5" s="1"/>
  <c r="I423" i="5"/>
  <c r="T423" i="5" s="1"/>
  <c r="V423" i="5" s="1"/>
  <c r="M423" i="5"/>
  <c r="P423" i="5"/>
  <c r="H424" i="5"/>
  <c r="S424" i="5" s="1"/>
  <c r="U424" i="5" s="1"/>
  <c r="I424" i="5"/>
  <c r="T424" i="5" s="1"/>
  <c r="V424" i="5" s="1"/>
  <c r="M424" i="5"/>
  <c r="P424" i="5"/>
  <c r="H425" i="5"/>
  <c r="S425" i="5" s="1"/>
  <c r="U425" i="5" s="1"/>
  <c r="I425" i="5"/>
  <c r="T425" i="5" s="1"/>
  <c r="V425" i="5" s="1"/>
  <c r="M425" i="5"/>
  <c r="P425" i="5"/>
  <c r="H426" i="5"/>
  <c r="S426" i="5" s="1"/>
  <c r="U426" i="5" s="1"/>
  <c r="I426" i="5"/>
  <c r="T426" i="5" s="1"/>
  <c r="V426" i="5" s="1"/>
  <c r="M426" i="5"/>
  <c r="P426" i="5"/>
  <c r="H427" i="5"/>
  <c r="S427" i="5" s="1"/>
  <c r="U427" i="5" s="1"/>
  <c r="I427" i="5"/>
  <c r="T427" i="5" s="1"/>
  <c r="V427" i="5" s="1"/>
  <c r="K427" i="5"/>
  <c r="O427" i="5" s="1"/>
  <c r="Q427" i="5" s="1"/>
  <c r="M427" i="5"/>
  <c r="P427" i="5"/>
  <c r="H428" i="5"/>
  <c r="S428" i="5" s="1"/>
  <c r="U428" i="5" s="1"/>
  <c r="I428" i="5"/>
  <c r="T428" i="5" s="1"/>
  <c r="V428" i="5" s="1"/>
  <c r="M428" i="5"/>
  <c r="P428" i="5"/>
  <c r="H429" i="5"/>
  <c r="S429" i="5" s="1"/>
  <c r="U429" i="5" s="1"/>
  <c r="I429" i="5"/>
  <c r="T429" i="5" s="1"/>
  <c r="V429" i="5" s="1"/>
  <c r="M429" i="5"/>
  <c r="P429" i="5"/>
  <c r="H430" i="5"/>
  <c r="S430" i="5" s="1"/>
  <c r="U430" i="5" s="1"/>
  <c r="I430" i="5"/>
  <c r="T430" i="5" s="1"/>
  <c r="V430" i="5" s="1"/>
  <c r="M430" i="5"/>
  <c r="P430" i="5"/>
  <c r="H431" i="5"/>
  <c r="S431" i="5" s="1"/>
  <c r="U431" i="5" s="1"/>
  <c r="I431" i="5"/>
  <c r="T431" i="5" s="1"/>
  <c r="V431" i="5" s="1"/>
  <c r="M431" i="5"/>
  <c r="P431" i="5"/>
  <c r="H432" i="5"/>
  <c r="S432" i="5" s="1"/>
  <c r="U432" i="5" s="1"/>
  <c r="I432" i="5"/>
  <c r="T432" i="5" s="1"/>
  <c r="V432" i="5" s="1"/>
  <c r="M432" i="5"/>
  <c r="P432" i="5"/>
  <c r="H433" i="5"/>
  <c r="S433" i="5" s="1"/>
  <c r="U433" i="5" s="1"/>
  <c r="I433" i="5"/>
  <c r="T433" i="5" s="1"/>
  <c r="V433" i="5" s="1"/>
  <c r="M433" i="5"/>
  <c r="P433" i="5"/>
  <c r="H434" i="5"/>
  <c r="S434" i="5" s="1"/>
  <c r="U434" i="5" s="1"/>
  <c r="I434" i="5"/>
  <c r="T434" i="5" s="1"/>
  <c r="V434" i="5" s="1"/>
  <c r="M434" i="5"/>
  <c r="P434" i="5"/>
  <c r="H435" i="5"/>
  <c r="S435" i="5" s="1"/>
  <c r="U435" i="5" s="1"/>
  <c r="I435" i="5"/>
  <c r="T435" i="5" s="1"/>
  <c r="V435" i="5" s="1"/>
  <c r="M435" i="5"/>
  <c r="P435" i="5"/>
  <c r="H436" i="5"/>
  <c r="S436" i="5" s="1"/>
  <c r="U436" i="5" s="1"/>
  <c r="I436" i="5"/>
  <c r="T436" i="5" s="1"/>
  <c r="V436" i="5" s="1"/>
  <c r="M436" i="5"/>
  <c r="P436" i="5"/>
  <c r="H437" i="5"/>
  <c r="S437" i="5" s="1"/>
  <c r="U437" i="5" s="1"/>
  <c r="I437" i="5"/>
  <c r="T437" i="5" s="1"/>
  <c r="V437" i="5" s="1"/>
  <c r="M437" i="5"/>
  <c r="P437" i="5"/>
  <c r="H438" i="5"/>
  <c r="S438" i="5" s="1"/>
  <c r="U438" i="5" s="1"/>
  <c r="I438" i="5"/>
  <c r="T438" i="5" s="1"/>
  <c r="V438" i="5" s="1"/>
  <c r="M438" i="5"/>
  <c r="P438" i="5"/>
  <c r="H439" i="5"/>
  <c r="S439" i="5" s="1"/>
  <c r="U439" i="5" s="1"/>
  <c r="I439" i="5"/>
  <c r="T439" i="5" s="1"/>
  <c r="V439" i="5" s="1"/>
  <c r="M439" i="5"/>
  <c r="P439" i="5"/>
  <c r="H440" i="5"/>
  <c r="S440" i="5" s="1"/>
  <c r="U440" i="5" s="1"/>
  <c r="I440" i="5"/>
  <c r="T440" i="5" s="1"/>
  <c r="V440" i="5" s="1"/>
  <c r="M440" i="5"/>
  <c r="P440" i="5"/>
  <c r="H441" i="5"/>
  <c r="S441" i="5" s="1"/>
  <c r="U441" i="5" s="1"/>
  <c r="I441" i="5"/>
  <c r="T441" i="5" s="1"/>
  <c r="V441" i="5" s="1"/>
  <c r="M441" i="5"/>
  <c r="P441" i="5"/>
  <c r="H442" i="5"/>
  <c r="S442" i="5" s="1"/>
  <c r="U442" i="5" s="1"/>
  <c r="I442" i="5"/>
  <c r="T442" i="5" s="1"/>
  <c r="V442" i="5" s="1"/>
  <c r="M442" i="5"/>
  <c r="P442" i="5"/>
  <c r="H443" i="5"/>
  <c r="S443" i="5" s="1"/>
  <c r="U443" i="5" s="1"/>
  <c r="I443" i="5"/>
  <c r="T443" i="5" s="1"/>
  <c r="V443" i="5" s="1"/>
  <c r="M443" i="5"/>
  <c r="P443" i="5"/>
  <c r="H444" i="5"/>
  <c r="S444" i="5" s="1"/>
  <c r="U444" i="5" s="1"/>
  <c r="I444" i="5"/>
  <c r="T444" i="5" s="1"/>
  <c r="V444" i="5" s="1"/>
  <c r="M444" i="5"/>
  <c r="P444" i="5"/>
  <c r="H445" i="5"/>
  <c r="S445" i="5" s="1"/>
  <c r="U445" i="5" s="1"/>
  <c r="I445" i="5"/>
  <c r="T445" i="5" s="1"/>
  <c r="V445" i="5" s="1"/>
  <c r="M445" i="5"/>
  <c r="P445" i="5"/>
  <c r="H446" i="5"/>
  <c r="S446" i="5" s="1"/>
  <c r="U446" i="5" s="1"/>
  <c r="I446" i="5"/>
  <c r="T446" i="5" s="1"/>
  <c r="V446" i="5" s="1"/>
  <c r="M446" i="5"/>
  <c r="P446" i="5"/>
  <c r="H447" i="5"/>
  <c r="S447" i="5" s="1"/>
  <c r="U447" i="5" s="1"/>
  <c r="I447" i="5"/>
  <c r="T447" i="5" s="1"/>
  <c r="V447" i="5" s="1"/>
  <c r="M447" i="5"/>
  <c r="P447" i="5"/>
  <c r="H448" i="5"/>
  <c r="S448" i="5" s="1"/>
  <c r="U448" i="5" s="1"/>
  <c r="I448" i="5"/>
  <c r="T448" i="5" s="1"/>
  <c r="V448" i="5" s="1"/>
  <c r="M448" i="5"/>
  <c r="P448" i="5"/>
  <c r="H449" i="5"/>
  <c r="S449" i="5" s="1"/>
  <c r="U449" i="5" s="1"/>
  <c r="I449" i="5"/>
  <c r="T449" i="5" s="1"/>
  <c r="V449" i="5" s="1"/>
  <c r="M449" i="5"/>
  <c r="P449" i="5"/>
  <c r="H450" i="5"/>
  <c r="S450" i="5" s="1"/>
  <c r="U450" i="5" s="1"/>
  <c r="I450" i="5"/>
  <c r="T450" i="5" s="1"/>
  <c r="V450" i="5" s="1"/>
  <c r="M450" i="5"/>
  <c r="P450" i="5"/>
  <c r="H451" i="5"/>
  <c r="S451" i="5" s="1"/>
  <c r="U451" i="5" s="1"/>
  <c r="I451" i="5"/>
  <c r="T451" i="5" s="1"/>
  <c r="V451" i="5" s="1"/>
  <c r="M451" i="5"/>
  <c r="P451" i="5"/>
  <c r="H452" i="5"/>
  <c r="S452" i="5" s="1"/>
  <c r="U452" i="5" s="1"/>
  <c r="I452" i="5"/>
  <c r="T452" i="5" s="1"/>
  <c r="V452" i="5" s="1"/>
  <c r="M452" i="5"/>
  <c r="P452" i="5"/>
  <c r="H453" i="5"/>
  <c r="S453" i="5" s="1"/>
  <c r="U453" i="5" s="1"/>
  <c r="I453" i="5"/>
  <c r="T453" i="5" s="1"/>
  <c r="V453" i="5" s="1"/>
  <c r="M453" i="5"/>
  <c r="P453" i="5"/>
  <c r="H454" i="5"/>
  <c r="S454" i="5" s="1"/>
  <c r="U454" i="5" s="1"/>
  <c r="I454" i="5"/>
  <c r="T454" i="5" s="1"/>
  <c r="V454" i="5" s="1"/>
  <c r="J454" i="5"/>
  <c r="L454" i="5" s="1"/>
  <c r="M454" i="5"/>
  <c r="P454" i="5"/>
  <c r="H455" i="5"/>
  <c r="S455" i="5" s="1"/>
  <c r="U455" i="5" s="1"/>
  <c r="I455" i="5"/>
  <c r="T455" i="5" s="1"/>
  <c r="V455" i="5" s="1"/>
  <c r="M455" i="5"/>
  <c r="P455" i="5"/>
  <c r="H456" i="5"/>
  <c r="S456" i="5" s="1"/>
  <c r="U456" i="5" s="1"/>
  <c r="I456" i="5"/>
  <c r="T456" i="5" s="1"/>
  <c r="V456" i="5" s="1"/>
  <c r="M456" i="5"/>
  <c r="P456" i="5"/>
  <c r="H457" i="5"/>
  <c r="S457" i="5" s="1"/>
  <c r="U457" i="5" s="1"/>
  <c r="I457" i="5"/>
  <c r="T457" i="5" s="1"/>
  <c r="V457" i="5" s="1"/>
  <c r="M457" i="5"/>
  <c r="P457" i="5"/>
  <c r="H458" i="5"/>
  <c r="S458" i="5" s="1"/>
  <c r="U458" i="5" s="1"/>
  <c r="I458" i="5"/>
  <c r="T458" i="5" s="1"/>
  <c r="V458" i="5" s="1"/>
  <c r="M458" i="5"/>
  <c r="P458" i="5"/>
  <c r="H459" i="5"/>
  <c r="S459" i="5" s="1"/>
  <c r="U459" i="5" s="1"/>
  <c r="I459" i="5"/>
  <c r="T459" i="5" s="1"/>
  <c r="V459" i="5" s="1"/>
  <c r="M459" i="5"/>
  <c r="P459" i="5"/>
  <c r="H460" i="5"/>
  <c r="S460" i="5" s="1"/>
  <c r="U460" i="5" s="1"/>
  <c r="I460" i="5"/>
  <c r="T460" i="5" s="1"/>
  <c r="V460" i="5" s="1"/>
  <c r="M460" i="5"/>
  <c r="P460" i="5"/>
  <c r="H461" i="5"/>
  <c r="S461" i="5" s="1"/>
  <c r="U461" i="5" s="1"/>
  <c r="I461" i="5"/>
  <c r="T461" i="5" s="1"/>
  <c r="V461" i="5" s="1"/>
  <c r="M461" i="5"/>
  <c r="P461" i="5"/>
  <c r="H462" i="5"/>
  <c r="S462" i="5" s="1"/>
  <c r="U462" i="5" s="1"/>
  <c r="I462" i="5"/>
  <c r="T462" i="5" s="1"/>
  <c r="V462" i="5" s="1"/>
  <c r="M462" i="5"/>
  <c r="P462" i="5"/>
  <c r="H463" i="5"/>
  <c r="S463" i="5" s="1"/>
  <c r="U463" i="5" s="1"/>
  <c r="I463" i="5"/>
  <c r="T463" i="5" s="1"/>
  <c r="V463" i="5" s="1"/>
  <c r="M463" i="5"/>
  <c r="P463" i="5"/>
  <c r="H464" i="5"/>
  <c r="S464" i="5" s="1"/>
  <c r="U464" i="5" s="1"/>
  <c r="I464" i="5"/>
  <c r="T464" i="5" s="1"/>
  <c r="V464" i="5" s="1"/>
  <c r="M464" i="5"/>
  <c r="P464" i="5"/>
  <c r="H465" i="5"/>
  <c r="S465" i="5" s="1"/>
  <c r="U465" i="5" s="1"/>
  <c r="I465" i="5"/>
  <c r="T465" i="5" s="1"/>
  <c r="V465" i="5" s="1"/>
  <c r="M465" i="5"/>
  <c r="P465" i="5"/>
  <c r="H466" i="5"/>
  <c r="S466" i="5" s="1"/>
  <c r="U466" i="5" s="1"/>
  <c r="I466" i="5"/>
  <c r="T466" i="5" s="1"/>
  <c r="V466" i="5" s="1"/>
  <c r="M466" i="5"/>
  <c r="P466" i="5"/>
  <c r="H467" i="5"/>
  <c r="S467" i="5" s="1"/>
  <c r="U467" i="5" s="1"/>
  <c r="I467" i="5"/>
  <c r="T467" i="5" s="1"/>
  <c r="V467" i="5" s="1"/>
  <c r="M467" i="5"/>
  <c r="P467" i="5"/>
  <c r="H468" i="5"/>
  <c r="S468" i="5" s="1"/>
  <c r="U468" i="5" s="1"/>
  <c r="I468" i="5"/>
  <c r="T468" i="5" s="1"/>
  <c r="V468" i="5" s="1"/>
  <c r="M468" i="5"/>
  <c r="P468" i="5"/>
  <c r="H469" i="5"/>
  <c r="S469" i="5" s="1"/>
  <c r="U469" i="5" s="1"/>
  <c r="I469" i="5"/>
  <c r="T469" i="5" s="1"/>
  <c r="V469" i="5" s="1"/>
  <c r="M469" i="5"/>
  <c r="P469" i="5"/>
  <c r="H470" i="5"/>
  <c r="S470" i="5" s="1"/>
  <c r="U470" i="5" s="1"/>
  <c r="I470" i="5"/>
  <c r="T470" i="5" s="1"/>
  <c r="V470" i="5" s="1"/>
  <c r="M470" i="5"/>
  <c r="P470" i="5"/>
  <c r="H471" i="5"/>
  <c r="S471" i="5" s="1"/>
  <c r="U471" i="5" s="1"/>
  <c r="I471" i="5"/>
  <c r="T471" i="5" s="1"/>
  <c r="V471" i="5" s="1"/>
  <c r="K471" i="5"/>
  <c r="O471" i="5" s="1"/>
  <c r="M471" i="5"/>
  <c r="P471" i="5"/>
  <c r="H472" i="5"/>
  <c r="S472" i="5" s="1"/>
  <c r="U472" i="5" s="1"/>
  <c r="I472" i="5"/>
  <c r="T472" i="5" s="1"/>
  <c r="V472" i="5" s="1"/>
  <c r="M472" i="5"/>
  <c r="P472" i="5"/>
  <c r="H473" i="5"/>
  <c r="S473" i="5" s="1"/>
  <c r="U473" i="5" s="1"/>
  <c r="I473" i="5"/>
  <c r="T473" i="5" s="1"/>
  <c r="V473" i="5" s="1"/>
  <c r="M473" i="5"/>
  <c r="P473" i="5"/>
  <c r="H474" i="5"/>
  <c r="S474" i="5" s="1"/>
  <c r="U474" i="5" s="1"/>
  <c r="I474" i="5"/>
  <c r="T474" i="5" s="1"/>
  <c r="V474" i="5" s="1"/>
  <c r="M474" i="5"/>
  <c r="P474" i="5"/>
  <c r="H475" i="5"/>
  <c r="S475" i="5" s="1"/>
  <c r="U475" i="5" s="1"/>
  <c r="I475" i="5"/>
  <c r="T475" i="5" s="1"/>
  <c r="V475" i="5" s="1"/>
  <c r="M475" i="5"/>
  <c r="P475" i="5"/>
  <c r="H476" i="5"/>
  <c r="S476" i="5" s="1"/>
  <c r="U476" i="5" s="1"/>
  <c r="I476" i="5"/>
  <c r="T476" i="5" s="1"/>
  <c r="V476" i="5" s="1"/>
  <c r="M476" i="5"/>
  <c r="P476" i="5"/>
  <c r="H477" i="5"/>
  <c r="S477" i="5" s="1"/>
  <c r="U477" i="5" s="1"/>
  <c r="I477" i="5"/>
  <c r="T477" i="5" s="1"/>
  <c r="V477" i="5" s="1"/>
  <c r="M477" i="5"/>
  <c r="P477" i="5"/>
  <c r="H478" i="5"/>
  <c r="S478" i="5" s="1"/>
  <c r="U478" i="5" s="1"/>
  <c r="I478" i="5"/>
  <c r="T478" i="5" s="1"/>
  <c r="V478" i="5" s="1"/>
  <c r="M478" i="5"/>
  <c r="P478" i="5"/>
  <c r="H479" i="5"/>
  <c r="S479" i="5" s="1"/>
  <c r="U479" i="5" s="1"/>
  <c r="I479" i="5"/>
  <c r="T479" i="5" s="1"/>
  <c r="V479" i="5" s="1"/>
  <c r="M479" i="5"/>
  <c r="P479" i="5"/>
  <c r="H480" i="5"/>
  <c r="S480" i="5" s="1"/>
  <c r="U480" i="5" s="1"/>
  <c r="I480" i="5"/>
  <c r="T480" i="5" s="1"/>
  <c r="V480" i="5" s="1"/>
  <c r="M480" i="5"/>
  <c r="P480" i="5"/>
  <c r="H481" i="5"/>
  <c r="S481" i="5" s="1"/>
  <c r="U481" i="5" s="1"/>
  <c r="I481" i="5"/>
  <c r="T481" i="5" s="1"/>
  <c r="V481" i="5" s="1"/>
  <c r="M481" i="5"/>
  <c r="P481" i="5"/>
  <c r="H482" i="5"/>
  <c r="S482" i="5" s="1"/>
  <c r="U482" i="5" s="1"/>
  <c r="I482" i="5"/>
  <c r="T482" i="5" s="1"/>
  <c r="V482" i="5" s="1"/>
  <c r="M482" i="5"/>
  <c r="P482" i="5"/>
  <c r="H483" i="5"/>
  <c r="S483" i="5" s="1"/>
  <c r="U483" i="5" s="1"/>
  <c r="I483" i="5"/>
  <c r="T483" i="5" s="1"/>
  <c r="V483" i="5" s="1"/>
  <c r="M483" i="5"/>
  <c r="P483" i="5"/>
  <c r="H484" i="5"/>
  <c r="S484" i="5" s="1"/>
  <c r="U484" i="5" s="1"/>
  <c r="I484" i="5"/>
  <c r="T484" i="5" s="1"/>
  <c r="V484" i="5" s="1"/>
  <c r="M484" i="5"/>
  <c r="P484" i="5"/>
  <c r="H485" i="5"/>
  <c r="S485" i="5" s="1"/>
  <c r="U485" i="5" s="1"/>
  <c r="I485" i="5"/>
  <c r="T485" i="5" s="1"/>
  <c r="V485" i="5" s="1"/>
  <c r="M485" i="5"/>
  <c r="P485" i="5"/>
  <c r="H486" i="5"/>
  <c r="S486" i="5" s="1"/>
  <c r="U486" i="5" s="1"/>
  <c r="I486" i="5"/>
  <c r="T486" i="5" s="1"/>
  <c r="V486" i="5" s="1"/>
  <c r="M486" i="5"/>
  <c r="P486" i="5"/>
  <c r="H487" i="5"/>
  <c r="S487" i="5" s="1"/>
  <c r="U487" i="5" s="1"/>
  <c r="I487" i="5"/>
  <c r="T487" i="5" s="1"/>
  <c r="V487" i="5" s="1"/>
  <c r="M487" i="5"/>
  <c r="P487" i="5"/>
  <c r="H488" i="5"/>
  <c r="S488" i="5" s="1"/>
  <c r="U488" i="5" s="1"/>
  <c r="I488" i="5"/>
  <c r="T488" i="5" s="1"/>
  <c r="V488" i="5" s="1"/>
  <c r="M488" i="5"/>
  <c r="P488" i="5"/>
  <c r="H489" i="5"/>
  <c r="S489" i="5" s="1"/>
  <c r="U489" i="5" s="1"/>
  <c r="I489" i="5"/>
  <c r="T489" i="5" s="1"/>
  <c r="V489" i="5" s="1"/>
  <c r="M489" i="5"/>
  <c r="P489" i="5"/>
  <c r="H490" i="5"/>
  <c r="S490" i="5" s="1"/>
  <c r="U490" i="5" s="1"/>
  <c r="I490" i="5"/>
  <c r="T490" i="5" s="1"/>
  <c r="V490" i="5" s="1"/>
  <c r="M490" i="5"/>
  <c r="P490" i="5"/>
  <c r="H491" i="5"/>
  <c r="S491" i="5" s="1"/>
  <c r="U491" i="5" s="1"/>
  <c r="I491" i="5"/>
  <c r="T491" i="5" s="1"/>
  <c r="V491" i="5" s="1"/>
  <c r="M491" i="5"/>
  <c r="P491" i="5"/>
  <c r="H492" i="5"/>
  <c r="S492" i="5" s="1"/>
  <c r="U492" i="5" s="1"/>
  <c r="I492" i="5"/>
  <c r="T492" i="5" s="1"/>
  <c r="V492" i="5" s="1"/>
  <c r="M492" i="5"/>
  <c r="P492" i="5"/>
  <c r="H493" i="5"/>
  <c r="S493" i="5" s="1"/>
  <c r="U493" i="5" s="1"/>
  <c r="I493" i="5"/>
  <c r="T493" i="5" s="1"/>
  <c r="V493" i="5" s="1"/>
  <c r="M493" i="5"/>
  <c r="P493" i="5"/>
  <c r="H494" i="5"/>
  <c r="S494" i="5" s="1"/>
  <c r="U494" i="5" s="1"/>
  <c r="I494" i="5"/>
  <c r="T494" i="5" s="1"/>
  <c r="V494" i="5" s="1"/>
  <c r="M494" i="5"/>
  <c r="P494" i="5"/>
  <c r="H495" i="5"/>
  <c r="S495" i="5" s="1"/>
  <c r="U495" i="5" s="1"/>
  <c r="I495" i="5"/>
  <c r="T495" i="5" s="1"/>
  <c r="V495" i="5" s="1"/>
  <c r="M495" i="5"/>
  <c r="P495" i="5"/>
  <c r="H496" i="5"/>
  <c r="S496" i="5" s="1"/>
  <c r="U496" i="5" s="1"/>
  <c r="I496" i="5"/>
  <c r="T496" i="5" s="1"/>
  <c r="V496" i="5" s="1"/>
  <c r="M496" i="5"/>
  <c r="P496" i="5"/>
  <c r="H497" i="5"/>
  <c r="S497" i="5" s="1"/>
  <c r="U497" i="5" s="1"/>
  <c r="I497" i="5"/>
  <c r="T497" i="5" s="1"/>
  <c r="V497" i="5" s="1"/>
  <c r="M497" i="5"/>
  <c r="P497" i="5"/>
  <c r="H498" i="5"/>
  <c r="S498" i="5" s="1"/>
  <c r="U498" i="5" s="1"/>
  <c r="I498" i="5"/>
  <c r="T498" i="5" s="1"/>
  <c r="V498" i="5" s="1"/>
  <c r="M498" i="5"/>
  <c r="P498" i="5"/>
  <c r="H499" i="5"/>
  <c r="S499" i="5" s="1"/>
  <c r="U499" i="5" s="1"/>
  <c r="I499" i="5"/>
  <c r="T499" i="5" s="1"/>
  <c r="V499" i="5" s="1"/>
  <c r="M499" i="5"/>
  <c r="P499" i="5"/>
  <c r="H500" i="5"/>
  <c r="S500" i="5" s="1"/>
  <c r="U500" i="5" s="1"/>
  <c r="I500" i="5"/>
  <c r="T500" i="5" s="1"/>
  <c r="V500" i="5" s="1"/>
  <c r="M500" i="5"/>
  <c r="P500" i="5"/>
  <c r="H501" i="5"/>
  <c r="S501" i="5" s="1"/>
  <c r="U501" i="5" s="1"/>
  <c r="I501" i="5"/>
  <c r="T501" i="5" s="1"/>
  <c r="V501" i="5" s="1"/>
  <c r="M501" i="5"/>
  <c r="P501" i="5"/>
  <c r="H502" i="5"/>
  <c r="S502" i="5" s="1"/>
  <c r="U502" i="5" s="1"/>
  <c r="I502" i="5"/>
  <c r="T502" i="5" s="1"/>
  <c r="V502" i="5" s="1"/>
  <c r="M502" i="5"/>
  <c r="P502" i="5"/>
  <c r="H503" i="5"/>
  <c r="S503" i="5" s="1"/>
  <c r="U503" i="5" s="1"/>
  <c r="I503" i="5"/>
  <c r="T503" i="5" s="1"/>
  <c r="V503" i="5" s="1"/>
  <c r="M503" i="5"/>
  <c r="P503" i="5"/>
  <c r="H504" i="5"/>
  <c r="S504" i="5" s="1"/>
  <c r="U504" i="5" s="1"/>
  <c r="I504" i="5"/>
  <c r="T504" i="5" s="1"/>
  <c r="V504" i="5" s="1"/>
  <c r="M504" i="5"/>
  <c r="P504" i="5"/>
  <c r="H505" i="5"/>
  <c r="S505" i="5" s="1"/>
  <c r="U505" i="5" s="1"/>
  <c r="I505" i="5"/>
  <c r="T505" i="5" s="1"/>
  <c r="V505" i="5" s="1"/>
  <c r="M505" i="5"/>
  <c r="P505" i="5"/>
  <c r="H506" i="5"/>
  <c r="S506" i="5" s="1"/>
  <c r="U506" i="5" s="1"/>
  <c r="I506" i="5"/>
  <c r="T506" i="5" s="1"/>
  <c r="V506" i="5" s="1"/>
  <c r="M506" i="5"/>
  <c r="P506" i="5"/>
  <c r="H507" i="5"/>
  <c r="S507" i="5" s="1"/>
  <c r="U507" i="5" s="1"/>
  <c r="I507" i="5"/>
  <c r="T507" i="5" s="1"/>
  <c r="V507" i="5" s="1"/>
  <c r="M507" i="5"/>
  <c r="P507" i="5"/>
  <c r="H508" i="5"/>
  <c r="S508" i="5" s="1"/>
  <c r="U508" i="5" s="1"/>
  <c r="I508" i="5"/>
  <c r="T508" i="5" s="1"/>
  <c r="V508" i="5" s="1"/>
  <c r="M508" i="5"/>
  <c r="P508" i="5"/>
  <c r="H509" i="5"/>
  <c r="S509" i="5" s="1"/>
  <c r="U509" i="5" s="1"/>
  <c r="I509" i="5"/>
  <c r="T509" i="5" s="1"/>
  <c r="V509" i="5" s="1"/>
  <c r="M509" i="5"/>
  <c r="P509" i="5"/>
  <c r="H510" i="5"/>
  <c r="S510" i="5" s="1"/>
  <c r="U510" i="5" s="1"/>
  <c r="I510" i="5"/>
  <c r="T510" i="5" s="1"/>
  <c r="V510" i="5" s="1"/>
  <c r="K510" i="5"/>
  <c r="O510" i="5" s="1"/>
  <c r="M510" i="5"/>
  <c r="P510" i="5"/>
  <c r="H511" i="5"/>
  <c r="S511" i="5" s="1"/>
  <c r="U511" i="5" s="1"/>
  <c r="I511" i="5"/>
  <c r="T511" i="5" s="1"/>
  <c r="V511" i="5" s="1"/>
  <c r="M511" i="5"/>
  <c r="P511" i="5"/>
  <c r="H512" i="5"/>
  <c r="S512" i="5" s="1"/>
  <c r="U512" i="5" s="1"/>
  <c r="I512" i="5"/>
  <c r="T512" i="5" s="1"/>
  <c r="V512" i="5" s="1"/>
  <c r="J512" i="5"/>
  <c r="L512" i="5" s="1"/>
  <c r="M512" i="5"/>
  <c r="P512" i="5"/>
  <c r="H513" i="5"/>
  <c r="S513" i="5" s="1"/>
  <c r="U513" i="5" s="1"/>
  <c r="I513" i="5"/>
  <c r="T513" i="5" s="1"/>
  <c r="V513" i="5" s="1"/>
  <c r="M513" i="5"/>
  <c r="P513" i="5"/>
  <c r="H514" i="5"/>
  <c r="S514" i="5" s="1"/>
  <c r="U514" i="5" s="1"/>
  <c r="I514" i="5"/>
  <c r="T514" i="5" s="1"/>
  <c r="V514" i="5" s="1"/>
  <c r="M514" i="5"/>
  <c r="P514" i="5"/>
  <c r="H515" i="5"/>
  <c r="S515" i="5" s="1"/>
  <c r="U515" i="5" s="1"/>
  <c r="I515" i="5"/>
  <c r="T515" i="5" s="1"/>
  <c r="V515" i="5" s="1"/>
  <c r="M515" i="5"/>
  <c r="P515"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29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76" i="5"/>
  <c r="F29" i="4"/>
  <c r="B76" i="4"/>
  <c r="H76" i="4"/>
  <c r="J76" i="4" s="1"/>
  <c r="L76" i="4" s="1"/>
  <c r="I76" i="4"/>
  <c r="K76" i="4" s="1"/>
  <c r="O76" i="4" s="1"/>
  <c r="M76" i="4"/>
  <c r="P76" i="4"/>
  <c r="S76" i="4"/>
  <c r="U76" i="4" s="1"/>
  <c r="W76" i="4"/>
  <c r="G76" i="4"/>
  <c r="R76" i="4"/>
  <c r="AG76" i="4"/>
  <c r="AH76" i="4"/>
  <c r="AI76" i="4"/>
  <c r="AJ76" i="4"/>
  <c r="AK76" i="4"/>
  <c r="AL76" i="4"/>
  <c r="B77" i="4"/>
  <c r="H77" i="4"/>
  <c r="I77" i="4"/>
  <c r="M77" i="4"/>
  <c r="P77" i="4"/>
  <c r="G77" i="4"/>
  <c r="R77" i="4"/>
  <c r="AG77" i="4"/>
  <c r="AH77" i="4"/>
  <c r="AI77" i="4"/>
  <c r="AJ77" i="4"/>
  <c r="AK77" i="4"/>
  <c r="AL77" i="4"/>
  <c r="B78" i="4"/>
  <c r="H78" i="4"/>
  <c r="I78" i="4"/>
  <c r="X78" i="4" s="1"/>
  <c r="M78" i="4"/>
  <c r="P78" i="4"/>
  <c r="G78" i="4"/>
  <c r="R78" i="4"/>
  <c r="AG78" i="4"/>
  <c r="AH78" i="4"/>
  <c r="AI78" i="4"/>
  <c r="AJ78" i="4"/>
  <c r="AK78" i="4"/>
  <c r="AL78" i="4"/>
  <c r="B79" i="4"/>
  <c r="H79" i="4"/>
  <c r="I79" i="4"/>
  <c r="M79" i="4"/>
  <c r="P79" i="4"/>
  <c r="G79" i="4"/>
  <c r="R79" i="4"/>
  <c r="AG79" i="4"/>
  <c r="AH79" i="4"/>
  <c r="AI79" i="4"/>
  <c r="AJ79" i="4"/>
  <c r="AK79" i="4"/>
  <c r="AL79" i="4"/>
  <c r="B80" i="4"/>
  <c r="H80" i="4"/>
  <c r="J80" i="4" s="1"/>
  <c r="I80" i="4"/>
  <c r="M80" i="4"/>
  <c r="P80" i="4"/>
  <c r="S80" i="4"/>
  <c r="G80" i="4"/>
  <c r="R80" i="4"/>
  <c r="AG80" i="4"/>
  <c r="AH80" i="4"/>
  <c r="AI80" i="4"/>
  <c r="AJ80" i="4"/>
  <c r="AK80" i="4"/>
  <c r="AL80" i="4"/>
  <c r="B81" i="4"/>
  <c r="H81" i="4"/>
  <c r="I81" i="4"/>
  <c r="M81" i="4"/>
  <c r="P81" i="4"/>
  <c r="G81" i="4"/>
  <c r="R81" i="4"/>
  <c r="AG81" i="4"/>
  <c r="AH81" i="4"/>
  <c r="AI81" i="4"/>
  <c r="AJ81" i="4"/>
  <c r="AK81" i="4"/>
  <c r="AL81" i="4"/>
  <c r="B82" i="4"/>
  <c r="H82" i="4"/>
  <c r="J82" i="4" s="1"/>
  <c r="I82" i="4"/>
  <c r="K82" i="4" s="1"/>
  <c r="O82" i="4" s="1"/>
  <c r="M82" i="4"/>
  <c r="P82" i="4"/>
  <c r="G82" i="4"/>
  <c r="R82" i="4"/>
  <c r="AG82" i="4"/>
  <c r="AH82" i="4"/>
  <c r="AI82" i="4"/>
  <c r="AJ82" i="4"/>
  <c r="AK82" i="4"/>
  <c r="AL82" i="4"/>
  <c r="B83" i="4"/>
  <c r="H83" i="4"/>
  <c r="I83" i="4"/>
  <c r="M83" i="4"/>
  <c r="P83" i="4"/>
  <c r="G83" i="4"/>
  <c r="R83" i="4"/>
  <c r="AG83" i="4"/>
  <c r="AH83" i="4"/>
  <c r="AI83" i="4"/>
  <c r="AJ83" i="4"/>
  <c r="AK83" i="4"/>
  <c r="AL83" i="4"/>
  <c r="B84" i="4"/>
  <c r="H84" i="4"/>
  <c r="J84" i="4" s="1"/>
  <c r="I84" i="4"/>
  <c r="M84" i="4"/>
  <c r="P84" i="4"/>
  <c r="S84" i="4"/>
  <c r="G84" i="4"/>
  <c r="R84" i="4"/>
  <c r="AG84" i="4"/>
  <c r="AH84" i="4"/>
  <c r="AI84" i="4"/>
  <c r="AJ84" i="4"/>
  <c r="AK84" i="4"/>
  <c r="AL84" i="4"/>
  <c r="B85" i="4"/>
  <c r="H85" i="4"/>
  <c r="I85" i="4"/>
  <c r="M85" i="4"/>
  <c r="P85" i="4"/>
  <c r="G85" i="4"/>
  <c r="R85" i="4"/>
  <c r="AG85" i="4"/>
  <c r="AH85" i="4"/>
  <c r="AI85" i="4"/>
  <c r="AJ85" i="4"/>
  <c r="AK85" i="4"/>
  <c r="AL85" i="4"/>
  <c r="B86" i="4"/>
  <c r="H86" i="4"/>
  <c r="I86" i="4"/>
  <c r="T86" i="4" s="1"/>
  <c r="M86" i="4"/>
  <c r="P86" i="4"/>
  <c r="G86" i="4"/>
  <c r="R86" i="4"/>
  <c r="AG86" i="4"/>
  <c r="AH86" i="4"/>
  <c r="AI86" i="4"/>
  <c r="AJ86" i="4"/>
  <c r="AK86" i="4"/>
  <c r="AL86" i="4"/>
  <c r="B87" i="4"/>
  <c r="H87" i="4"/>
  <c r="I87" i="4"/>
  <c r="M87" i="4"/>
  <c r="P87" i="4"/>
  <c r="G87" i="4"/>
  <c r="R87" i="4"/>
  <c r="AG87" i="4"/>
  <c r="AH87" i="4"/>
  <c r="AI87" i="4"/>
  <c r="AJ87" i="4"/>
  <c r="AK87" i="4"/>
  <c r="AL87" i="4"/>
  <c r="B88" i="4"/>
  <c r="H88" i="4"/>
  <c r="J88" i="4" s="1"/>
  <c r="L88" i="4" s="1"/>
  <c r="I88" i="4"/>
  <c r="T88" i="4" s="1"/>
  <c r="M88" i="4"/>
  <c r="P88" i="4"/>
  <c r="G88" i="4"/>
  <c r="R88" i="4"/>
  <c r="AG88" i="4"/>
  <c r="AH88" i="4"/>
  <c r="AI88" i="4"/>
  <c r="AJ88" i="4"/>
  <c r="AK88" i="4"/>
  <c r="AL88" i="4"/>
  <c r="B89" i="4"/>
  <c r="H89" i="4"/>
  <c r="J89" i="4" s="1"/>
  <c r="L89" i="4" s="1"/>
  <c r="I89" i="4"/>
  <c r="M89" i="4"/>
  <c r="P89" i="4"/>
  <c r="S89" i="4"/>
  <c r="U89" i="4" s="1"/>
  <c r="G89" i="4"/>
  <c r="R89" i="4"/>
  <c r="AG89" i="4"/>
  <c r="AH89" i="4"/>
  <c r="AI89" i="4"/>
  <c r="AJ89" i="4"/>
  <c r="AK89" i="4"/>
  <c r="AL89" i="4"/>
  <c r="B90" i="4"/>
  <c r="H90" i="4"/>
  <c r="J90" i="4" s="1"/>
  <c r="I90" i="4"/>
  <c r="K90" i="4" s="1"/>
  <c r="M90" i="4"/>
  <c r="P90" i="4"/>
  <c r="W90" i="4"/>
  <c r="X90" i="4"/>
  <c r="G90" i="4"/>
  <c r="R90" i="4"/>
  <c r="AG90" i="4"/>
  <c r="AH90" i="4"/>
  <c r="AI90" i="4"/>
  <c r="AJ90" i="4"/>
  <c r="AK90" i="4"/>
  <c r="AL90" i="4"/>
  <c r="B91" i="4"/>
  <c r="H91" i="4"/>
  <c r="J91" i="4" s="1"/>
  <c r="I91" i="4"/>
  <c r="M91" i="4"/>
  <c r="P91" i="4"/>
  <c r="S91" i="4"/>
  <c r="G91" i="4"/>
  <c r="R91" i="4"/>
  <c r="AG91" i="4"/>
  <c r="AH91" i="4"/>
  <c r="AI91" i="4"/>
  <c r="AJ91" i="4"/>
  <c r="AK91" i="4"/>
  <c r="AL91" i="4"/>
  <c r="B92" i="4"/>
  <c r="H92" i="4"/>
  <c r="I92" i="4"/>
  <c r="K92" i="4" s="1"/>
  <c r="O92" i="4" s="1"/>
  <c r="M92" i="4"/>
  <c r="P92" i="4"/>
  <c r="G92" i="4"/>
  <c r="R92" i="4"/>
  <c r="AG92" i="4"/>
  <c r="AH92" i="4"/>
  <c r="AI92" i="4"/>
  <c r="AJ92" i="4"/>
  <c r="AK92" i="4"/>
  <c r="AL92" i="4"/>
  <c r="B93" i="4"/>
  <c r="H93" i="4"/>
  <c r="W93" i="4" s="1"/>
  <c r="I93" i="4"/>
  <c r="M93" i="4"/>
  <c r="P93" i="4"/>
  <c r="G93" i="4"/>
  <c r="R93" i="4"/>
  <c r="AG93" i="4"/>
  <c r="AH93" i="4"/>
  <c r="AI93" i="4"/>
  <c r="AJ93" i="4"/>
  <c r="AK93" i="4"/>
  <c r="AL93" i="4"/>
  <c r="B94" i="4"/>
  <c r="H94" i="4"/>
  <c r="I94" i="4"/>
  <c r="K94" i="4" s="1"/>
  <c r="M94" i="4"/>
  <c r="P94" i="4"/>
  <c r="W94" i="4"/>
  <c r="X94" i="4"/>
  <c r="G94" i="4"/>
  <c r="R94" i="4"/>
  <c r="AG94" i="4"/>
  <c r="AH94" i="4"/>
  <c r="AI94" i="4"/>
  <c r="AJ94" i="4"/>
  <c r="AK94" i="4"/>
  <c r="AL94" i="4"/>
  <c r="B95" i="4"/>
  <c r="H95" i="4"/>
  <c r="I95" i="4"/>
  <c r="M95" i="4"/>
  <c r="P95" i="4"/>
  <c r="G95" i="4"/>
  <c r="R95" i="4"/>
  <c r="AG95" i="4"/>
  <c r="AH95" i="4"/>
  <c r="AI95" i="4"/>
  <c r="AJ95" i="4"/>
  <c r="AK95" i="4"/>
  <c r="AL95" i="4"/>
  <c r="B96" i="4"/>
  <c r="H96" i="4"/>
  <c r="S96" i="4" s="1"/>
  <c r="I96" i="4"/>
  <c r="X96" i="4" s="1"/>
  <c r="M96" i="4"/>
  <c r="P96" i="4"/>
  <c r="G96" i="4"/>
  <c r="R96" i="4"/>
  <c r="AG96" i="4"/>
  <c r="AH96" i="4"/>
  <c r="AI96" i="4"/>
  <c r="AJ96" i="4"/>
  <c r="AK96" i="4"/>
  <c r="AL96" i="4"/>
  <c r="B97" i="4"/>
  <c r="H97" i="4"/>
  <c r="W97" i="4" s="1"/>
  <c r="I97" i="4"/>
  <c r="M97" i="4"/>
  <c r="P97" i="4"/>
  <c r="G97" i="4"/>
  <c r="R97" i="4"/>
  <c r="AG97" i="4"/>
  <c r="AH97" i="4"/>
  <c r="AI97" i="4"/>
  <c r="AJ97" i="4"/>
  <c r="AK97" i="4"/>
  <c r="AL97" i="4"/>
  <c r="B98" i="4"/>
  <c r="H98" i="4"/>
  <c r="I98" i="4"/>
  <c r="M98" i="4"/>
  <c r="P98" i="4"/>
  <c r="G98" i="4"/>
  <c r="R98" i="4"/>
  <c r="AG98" i="4"/>
  <c r="AH98" i="4"/>
  <c r="AI98" i="4"/>
  <c r="AJ98" i="4"/>
  <c r="AK98" i="4"/>
  <c r="AL98" i="4"/>
  <c r="B99" i="4"/>
  <c r="H99" i="4"/>
  <c r="I99" i="4"/>
  <c r="M99" i="4"/>
  <c r="P99" i="4"/>
  <c r="S99" i="4"/>
  <c r="G99" i="4"/>
  <c r="R99" i="4"/>
  <c r="AG99" i="4"/>
  <c r="AH99" i="4"/>
  <c r="AI99" i="4"/>
  <c r="AJ99" i="4"/>
  <c r="AK99" i="4"/>
  <c r="AL99" i="4"/>
  <c r="B100" i="4"/>
  <c r="H100" i="4"/>
  <c r="J100" i="4" s="1"/>
  <c r="I100" i="4"/>
  <c r="M100" i="4"/>
  <c r="P100" i="4"/>
  <c r="G100" i="4"/>
  <c r="R100" i="4"/>
  <c r="AG100" i="4"/>
  <c r="AH100" i="4"/>
  <c r="AI100" i="4"/>
  <c r="AJ100" i="4"/>
  <c r="AK100" i="4"/>
  <c r="AL100" i="4"/>
  <c r="B101" i="4"/>
  <c r="H101" i="4"/>
  <c r="I101" i="4"/>
  <c r="M101" i="4"/>
  <c r="P101" i="4"/>
  <c r="G101" i="4"/>
  <c r="R101" i="4"/>
  <c r="AG101" i="4"/>
  <c r="AH101" i="4"/>
  <c r="AI101" i="4"/>
  <c r="AJ101" i="4"/>
  <c r="AK101" i="4"/>
  <c r="AL101" i="4"/>
  <c r="B102" i="4"/>
  <c r="H102" i="4"/>
  <c r="J102" i="4" s="1"/>
  <c r="L102" i="4" s="1"/>
  <c r="I102" i="4"/>
  <c r="M102" i="4"/>
  <c r="P102" i="4"/>
  <c r="S102" i="4"/>
  <c r="G102" i="4"/>
  <c r="R102" i="4"/>
  <c r="AG102" i="4"/>
  <c r="AH102" i="4"/>
  <c r="AI102" i="4"/>
  <c r="AJ102" i="4"/>
  <c r="AK102" i="4"/>
  <c r="AL102" i="4"/>
  <c r="B103" i="4"/>
  <c r="H103" i="4"/>
  <c r="J103" i="4" s="1"/>
  <c r="I103" i="4"/>
  <c r="M103" i="4"/>
  <c r="P103" i="4"/>
  <c r="G103" i="4"/>
  <c r="R103" i="4"/>
  <c r="AG103" i="4"/>
  <c r="AH103" i="4"/>
  <c r="AI103" i="4"/>
  <c r="AJ103" i="4"/>
  <c r="AK103" i="4"/>
  <c r="AL103" i="4"/>
  <c r="B104" i="4"/>
  <c r="H104" i="4"/>
  <c r="W104" i="4" s="1"/>
  <c r="I104" i="4"/>
  <c r="M104" i="4"/>
  <c r="P104" i="4"/>
  <c r="G104" i="4"/>
  <c r="R104" i="4"/>
  <c r="AG104" i="4"/>
  <c r="AH104" i="4"/>
  <c r="AI104" i="4"/>
  <c r="AJ104" i="4"/>
  <c r="AK104" i="4"/>
  <c r="AL104" i="4"/>
  <c r="B105" i="4"/>
  <c r="H105" i="4"/>
  <c r="I105" i="4"/>
  <c r="M105" i="4"/>
  <c r="P105" i="4"/>
  <c r="S105" i="4"/>
  <c r="G105" i="4"/>
  <c r="R105" i="4"/>
  <c r="AG105" i="4"/>
  <c r="AH105" i="4"/>
  <c r="AI105" i="4"/>
  <c r="AJ105" i="4"/>
  <c r="AK105" i="4"/>
  <c r="AL105" i="4"/>
  <c r="B106" i="4"/>
  <c r="H106" i="4"/>
  <c r="J106" i="4" s="1"/>
  <c r="I106" i="4"/>
  <c r="X106" i="4" s="1"/>
  <c r="M106" i="4"/>
  <c r="P106" i="4"/>
  <c r="G106" i="4"/>
  <c r="R106" i="4"/>
  <c r="AG106" i="4"/>
  <c r="AH106" i="4"/>
  <c r="AI106" i="4"/>
  <c r="AJ106" i="4"/>
  <c r="AK106" i="4"/>
  <c r="AL106" i="4"/>
  <c r="B107" i="4"/>
  <c r="H107" i="4"/>
  <c r="I107" i="4"/>
  <c r="M107" i="4"/>
  <c r="P107" i="4"/>
  <c r="W107" i="4"/>
  <c r="G107" i="4"/>
  <c r="R107" i="4"/>
  <c r="AG107" i="4"/>
  <c r="AH107" i="4"/>
  <c r="AI107" i="4"/>
  <c r="AJ107" i="4"/>
  <c r="AK107" i="4"/>
  <c r="AL107" i="4"/>
  <c r="B108" i="4"/>
  <c r="H108" i="4"/>
  <c r="I108" i="4"/>
  <c r="K108" i="4" s="1"/>
  <c r="O108" i="4" s="1"/>
  <c r="M108" i="4"/>
  <c r="P108" i="4"/>
  <c r="W108" i="4"/>
  <c r="X108" i="4"/>
  <c r="G108" i="4"/>
  <c r="R108" i="4"/>
  <c r="AG108" i="4"/>
  <c r="AH108" i="4"/>
  <c r="AI108" i="4"/>
  <c r="AJ108" i="4"/>
  <c r="AK108" i="4"/>
  <c r="AL108" i="4"/>
  <c r="B109" i="4"/>
  <c r="H109" i="4"/>
  <c r="I109" i="4"/>
  <c r="T109" i="4" s="1"/>
  <c r="M109" i="4"/>
  <c r="P109" i="4"/>
  <c r="G109" i="4"/>
  <c r="R109" i="4"/>
  <c r="AG109" i="4"/>
  <c r="AH109" i="4"/>
  <c r="AI109" i="4"/>
  <c r="AJ109" i="4"/>
  <c r="AK109" i="4"/>
  <c r="AL109" i="4"/>
  <c r="B110" i="4"/>
  <c r="H110" i="4"/>
  <c r="I110" i="4"/>
  <c r="X110" i="4" s="1"/>
  <c r="M110" i="4"/>
  <c r="P110" i="4"/>
  <c r="G110" i="4"/>
  <c r="R110" i="4"/>
  <c r="AG110" i="4"/>
  <c r="AH110" i="4"/>
  <c r="AI110" i="4"/>
  <c r="AJ110" i="4"/>
  <c r="AK110" i="4"/>
  <c r="AL110" i="4"/>
  <c r="B111" i="4"/>
  <c r="H111" i="4"/>
  <c r="I111" i="4"/>
  <c r="K111" i="4" s="1"/>
  <c r="M111" i="4"/>
  <c r="P111" i="4"/>
  <c r="G111" i="4"/>
  <c r="R111" i="4"/>
  <c r="AG111" i="4"/>
  <c r="AH111" i="4"/>
  <c r="AI111" i="4"/>
  <c r="AJ111" i="4"/>
  <c r="AK111" i="4"/>
  <c r="AL111" i="4"/>
  <c r="B112" i="4"/>
  <c r="H112" i="4"/>
  <c r="I112" i="4"/>
  <c r="T112" i="4" s="1"/>
  <c r="M112" i="4"/>
  <c r="P112" i="4"/>
  <c r="G112" i="4"/>
  <c r="R112" i="4"/>
  <c r="AG112" i="4"/>
  <c r="AH112" i="4"/>
  <c r="AI112" i="4"/>
  <c r="AJ112" i="4"/>
  <c r="AK112" i="4"/>
  <c r="AL112" i="4"/>
  <c r="B113" i="4"/>
  <c r="H113" i="4"/>
  <c r="I113" i="4"/>
  <c r="K113" i="4" s="1"/>
  <c r="M113" i="4"/>
  <c r="P113" i="4"/>
  <c r="G113" i="4"/>
  <c r="R113" i="4"/>
  <c r="AG113" i="4"/>
  <c r="AH113" i="4"/>
  <c r="AI113" i="4"/>
  <c r="AJ113" i="4"/>
  <c r="AK113" i="4"/>
  <c r="AL113" i="4"/>
  <c r="B114" i="4"/>
  <c r="H114" i="4"/>
  <c r="J114" i="4" s="1"/>
  <c r="L114" i="4" s="1"/>
  <c r="I114" i="4"/>
  <c r="X114" i="4" s="1"/>
  <c r="M114" i="4"/>
  <c r="P114" i="4"/>
  <c r="G114" i="4"/>
  <c r="R114" i="4"/>
  <c r="AG114" i="4"/>
  <c r="AH114" i="4"/>
  <c r="AI114" i="4"/>
  <c r="AJ114" i="4"/>
  <c r="AK114" i="4"/>
  <c r="AL114" i="4"/>
  <c r="B115" i="4"/>
  <c r="H115" i="4"/>
  <c r="I115" i="4"/>
  <c r="K115" i="4" s="1"/>
  <c r="M115" i="4"/>
  <c r="P115" i="4"/>
  <c r="G115" i="4"/>
  <c r="R115" i="4"/>
  <c r="AG115" i="4"/>
  <c r="AH115" i="4"/>
  <c r="AI115" i="4"/>
  <c r="AJ115" i="4"/>
  <c r="AK115" i="4"/>
  <c r="AL115" i="4"/>
  <c r="B116" i="4"/>
  <c r="H116" i="4"/>
  <c r="J116" i="4" s="1"/>
  <c r="L116" i="4" s="1"/>
  <c r="I116" i="4"/>
  <c r="K116" i="4" s="1"/>
  <c r="M116" i="4"/>
  <c r="P116" i="4"/>
  <c r="W116" i="4"/>
  <c r="X116" i="4"/>
  <c r="G116" i="4"/>
  <c r="R116" i="4"/>
  <c r="AG116" i="4"/>
  <c r="AH116" i="4"/>
  <c r="AI116" i="4"/>
  <c r="AJ116" i="4"/>
  <c r="AK116" i="4"/>
  <c r="AL116" i="4"/>
  <c r="B117" i="4"/>
  <c r="H117" i="4"/>
  <c r="I117" i="4"/>
  <c r="M117" i="4"/>
  <c r="P117" i="4"/>
  <c r="G117" i="4"/>
  <c r="R117" i="4"/>
  <c r="AG117" i="4"/>
  <c r="AH117" i="4"/>
  <c r="AI117" i="4"/>
  <c r="AJ117" i="4"/>
  <c r="AK117" i="4"/>
  <c r="AL117" i="4"/>
  <c r="B118" i="4"/>
  <c r="H118" i="4"/>
  <c r="I118" i="4"/>
  <c r="K118" i="4" s="1"/>
  <c r="M118" i="4"/>
  <c r="P118" i="4"/>
  <c r="W118" i="4"/>
  <c r="X118" i="4"/>
  <c r="G118" i="4"/>
  <c r="R118" i="4"/>
  <c r="AG118" i="4"/>
  <c r="AH118" i="4"/>
  <c r="AI118" i="4"/>
  <c r="AJ118" i="4"/>
  <c r="AK118" i="4"/>
  <c r="AL118" i="4"/>
  <c r="B119" i="4"/>
  <c r="H119" i="4"/>
  <c r="I119" i="4"/>
  <c r="M119" i="4"/>
  <c r="P119" i="4"/>
  <c r="G119" i="4"/>
  <c r="R119" i="4"/>
  <c r="AG119" i="4"/>
  <c r="AH119" i="4"/>
  <c r="AI119" i="4"/>
  <c r="AJ119" i="4"/>
  <c r="AK119" i="4"/>
  <c r="AL119" i="4"/>
  <c r="B120" i="4"/>
  <c r="H120" i="4"/>
  <c r="S120" i="4" s="1"/>
  <c r="I120" i="4"/>
  <c r="M120" i="4"/>
  <c r="P120" i="4"/>
  <c r="G120" i="4"/>
  <c r="R120" i="4"/>
  <c r="AG120" i="4"/>
  <c r="AH120" i="4"/>
  <c r="AI120" i="4"/>
  <c r="AJ120" i="4"/>
  <c r="AK120" i="4"/>
  <c r="AL120" i="4"/>
  <c r="B121" i="4"/>
  <c r="H121" i="4"/>
  <c r="I121" i="4"/>
  <c r="T121" i="4" s="1"/>
  <c r="V121" i="4" s="1"/>
  <c r="M121" i="4"/>
  <c r="P121" i="4"/>
  <c r="G121" i="4"/>
  <c r="R121" i="4"/>
  <c r="AG121" i="4"/>
  <c r="AH121" i="4"/>
  <c r="AI121" i="4"/>
  <c r="AJ121" i="4"/>
  <c r="AK121" i="4"/>
  <c r="AL121" i="4"/>
  <c r="B122" i="4"/>
  <c r="H122" i="4"/>
  <c r="I122" i="4"/>
  <c r="M122" i="4"/>
  <c r="P122" i="4"/>
  <c r="S122" i="4"/>
  <c r="X122" i="4"/>
  <c r="G122" i="4"/>
  <c r="R122" i="4"/>
  <c r="AG122" i="4"/>
  <c r="AH122" i="4"/>
  <c r="AI122" i="4"/>
  <c r="AJ122" i="4"/>
  <c r="AK122" i="4"/>
  <c r="AL122" i="4"/>
  <c r="B123" i="4"/>
  <c r="H123" i="4"/>
  <c r="I123" i="4"/>
  <c r="X123" i="4" s="1"/>
  <c r="M123" i="4"/>
  <c r="P123" i="4"/>
  <c r="G123" i="4"/>
  <c r="R123" i="4"/>
  <c r="AG123" i="4"/>
  <c r="AH123" i="4"/>
  <c r="AI123" i="4"/>
  <c r="AJ123" i="4"/>
  <c r="AK123" i="4"/>
  <c r="AL123" i="4"/>
  <c r="B124" i="4"/>
  <c r="H124" i="4"/>
  <c r="I124" i="4"/>
  <c r="M124" i="4"/>
  <c r="P124" i="4"/>
  <c r="W124" i="4"/>
  <c r="X124" i="4"/>
  <c r="G124" i="4"/>
  <c r="R124" i="4"/>
  <c r="AG124" i="4"/>
  <c r="AH124" i="4"/>
  <c r="AI124" i="4"/>
  <c r="AJ124" i="4"/>
  <c r="AK124" i="4"/>
  <c r="AL124" i="4"/>
  <c r="B125" i="4"/>
  <c r="H125" i="4"/>
  <c r="I125" i="4"/>
  <c r="M125" i="4"/>
  <c r="P125" i="4"/>
  <c r="G125" i="4"/>
  <c r="R125" i="4"/>
  <c r="AG125" i="4"/>
  <c r="AH125" i="4"/>
  <c r="AI125" i="4"/>
  <c r="AJ125" i="4"/>
  <c r="AK125" i="4"/>
  <c r="AL125" i="4"/>
  <c r="B126" i="4"/>
  <c r="H126" i="4"/>
  <c r="I126" i="4"/>
  <c r="K126" i="4" s="1"/>
  <c r="M126" i="4"/>
  <c r="P126" i="4"/>
  <c r="G126" i="4"/>
  <c r="R126" i="4"/>
  <c r="AG126" i="4"/>
  <c r="AH126" i="4"/>
  <c r="AI126" i="4"/>
  <c r="AJ126" i="4"/>
  <c r="AK126" i="4"/>
  <c r="AL126" i="4"/>
  <c r="B127" i="4"/>
  <c r="H127" i="4"/>
  <c r="I127" i="4"/>
  <c r="X127" i="4" s="1"/>
  <c r="M127" i="4"/>
  <c r="P127" i="4"/>
  <c r="G127" i="4"/>
  <c r="R127" i="4"/>
  <c r="AG127" i="4"/>
  <c r="AH127" i="4"/>
  <c r="AI127" i="4"/>
  <c r="AJ127" i="4"/>
  <c r="AK127" i="4"/>
  <c r="AL127" i="4"/>
  <c r="B128" i="4"/>
  <c r="H128" i="4"/>
  <c r="I128" i="4"/>
  <c r="M128" i="4"/>
  <c r="P128" i="4"/>
  <c r="W128" i="4"/>
  <c r="X128" i="4"/>
  <c r="G128" i="4"/>
  <c r="R128" i="4"/>
  <c r="AG128" i="4"/>
  <c r="AH128" i="4"/>
  <c r="AI128" i="4"/>
  <c r="AJ128" i="4"/>
  <c r="AK128" i="4"/>
  <c r="AL128" i="4"/>
  <c r="B129" i="4"/>
  <c r="H129" i="4"/>
  <c r="I129" i="4"/>
  <c r="K129" i="4" s="1"/>
  <c r="M129" i="4"/>
  <c r="P129" i="4"/>
  <c r="G129" i="4"/>
  <c r="R129" i="4"/>
  <c r="AG129" i="4"/>
  <c r="AH129" i="4"/>
  <c r="AI129" i="4"/>
  <c r="AJ129" i="4"/>
  <c r="AK129" i="4"/>
  <c r="AL129" i="4"/>
  <c r="B130" i="4"/>
  <c r="H130" i="4"/>
  <c r="I130" i="4"/>
  <c r="X130" i="4" s="1"/>
  <c r="M130" i="4"/>
  <c r="P130" i="4"/>
  <c r="G130" i="4"/>
  <c r="R130" i="4"/>
  <c r="AG130" i="4"/>
  <c r="AH130" i="4"/>
  <c r="AI130" i="4"/>
  <c r="AJ130" i="4"/>
  <c r="AK130" i="4"/>
  <c r="AL130" i="4"/>
  <c r="B131" i="4"/>
  <c r="H131" i="4"/>
  <c r="I131" i="4"/>
  <c r="X131" i="4" s="1"/>
  <c r="M131" i="4"/>
  <c r="P131" i="4"/>
  <c r="G131" i="4"/>
  <c r="R131" i="4"/>
  <c r="AG131" i="4"/>
  <c r="AH131" i="4"/>
  <c r="AI131" i="4"/>
  <c r="AJ131" i="4"/>
  <c r="AK131" i="4"/>
  <c r="AL131" i="4"/>
  <c r="B132" i="4"/>
  <c r="H132" i="4"/>
  <c r="I132" i="4"/>
  <c r="K132" i="4" s="1"/>
  <c r="M132" i="4"/>
  <c r="P132" i="4"/>
  <c r="S132" i="4"/>
  <c r="X132" i="4"/>
  <c r="G132" i="4"/>
  <c r="R132" i="4"/>
  <c r="AG132" i="4"/>
  <c r="AH132" i="4"/>
  <c r="AI132" i="4"/>
  <c r="AJ132" i="4"/>
  <c r="AK132" i="4"/>
  <c r="AL132" i="4"/>
  <c r="B133" i="4"/>
  <c r="H133" i="4"/>
  <c r="I133" i="4"/>
  <c r="T133" i="4" s="1"/>
  <c r="M133" i="4"/>
  <c r="P133" i="4"/>
  <c r="G133" i="4"/>
  <c r="R133" i="4"/>
  <c r="AG133" i="4"/>
  <c r="AH133" i="4"/>
  <c r="AI133" i="4"/>
  <c r="AJ133" i="4"/>
  <c r="AK133" i="4"/>
  <c r="AL133" i="4"/>
  <c r="B134" i="4"/>
  <c r="H134" i="4"/>
  <c r="I134" i="4"/>
  <c r="K134" i="4" s="1"/>
  <c r="M134" i="4"/>
  <c r="P134" i="4"/>
  <c r="G134" i="4"/>
  <c r="R134" i="4"/>
  <c r="AG134" i="4"/>
  <c r="AH134" i="4"/>
  <c r="AI134" i="4"/>
  <c r="AJ134" i="4"/>
  <c r="AK134" i="4"/>
  <c r="AL134" i="4"/>
  <c r="B135" i="4"/>
  <c r="H135" i="4"/>
  <c r="I135" i="4"/>
  <c r="M135" i="4"/>
  <c r="P135" i="4"/>
  <c r="G135" i="4"/>
  <c r="R135" i="4"/>
  <c r="AG135" i="4"/>
  <c r="AH135" i="4"/>
  <c r="AI135" i="4"/>
  <c r="AJ135" i="4"/>
  <c r="AK135" i="4"/>
  <c r="AL135" i="4"/>
  <c r="B136" i="4"/>
  <c r="H136" i="4"/>
  <c r="I136" i="4"/>
  <c r="M136" i="4"/>
  <c r="P136" i="4"/>
  <c r="W136" i="4"/>
  <c r="G136" i="4"/>
  <c r="R136" i="4"/>
  <c r="AG136" i="4"/>
  <c r="AH136" i="4"/>
  <c r="AI136" i="4"/>
  <c r="AJ136" i="4"/>
  <c r="AK136" i="4"/>
  <c r="AL136" i="4"/>
  <c r="B137" i="4"/>
  <c r="H137" i="4"/>
  <c r="I137" i="4"/>
  <c r="M137" i="4"/>
  <c r="P137" i="4"/>
  <c r="G137" i="4"/>
  <c r="R137" i="4"/>
  <c r="AG137" i="4"/>
  <c r="AH137" i="4"/>
  <c r="AI137" i="4"/>
  <c r="AJ137" i="4"/>
  <c r="AK137" i="4"/>
  <c r="AL137" i="4"/>
  <c r="B138" i="4"/>
  <c r="H138" i="4"/>
  <c r="S138" i="4" s="1"/>
  <c r="I138" i="4"/>
  <c r="X138" i="4" s="1"/>
  <c r="M138" i="4"/>
  <c r="P138" i="4"/>
  <c r="G138" i="4"/>
  <c r="R138" i="4"/>
  <c r="AG138" i="4"/>
  <c r="AH138" i="4"/>
  <c r="AI138" i="4"/>
  <c r="AJ138" i="4"/>
  <c r="AK138" i="4"/>
  <c r="AL138" i="4"/>
  <c r="B139" i="4"/>
  <c r="H139" i="4"/>
  <c r="I139" i="4"/>
  <c r="X139" i="4" s="1"/>
  <c r="M139" i="4"/>
  <c r="P139" i="4"/>
  <c r="G139" i="4"/>
  <c r="R139" i="4"/>
  <c r="AG139" i="4"/>
  <c r="AH139" i="4"/>
  <c r="AI139" i="4"/>
  <c r="AJ139" i="4"/>
  <c r="AK139" i="4"/>
  <c r="AL139" i="4"/>
  <c r="B140" i="4"/>
  <c r="H140" i="4"/>
  <c r="I140" i="4"/>
  <c r="K140" i="4" s="1"/>
  <c r="M140" i="4"/>
  <c r="P140" i="4"/>
  <c r="S140" i="4"/>
  <c r="G140" i="4"/>
  <c r="R140" i="4"/>
  <c r="AG140" i="4"/>
  <c r="AH140" i="4"/>
  <c r="AI140" i="4"/>
  <c r="AJ140" i="4"/>
  <c r="AK140" i="4"/>
  <c r="AL140" i="4"/>
  <c r="B141" i="4"/>
  <c r="H141" i="4"/>
  <c r="I141" i="4"/>
  <c r="X141" i="4" s="1"/>
  <c r="M141" i="4"/>
  <c r="P141" i="4"/>
  <c r="G141" i="4"/>
  <c r="R141" i="4"/>
  <c r="AG141" i="4"/>
  <c r="AH141" i="4"/>
  <c r="AI141" i="4"/>
  <c r="AJ141" i="4"/>
  <c r="AK141" i="4"/>
  <c r="AL141" i="4"/>
  <c r="B142" i="4"/>
  <c r="H142" i="4"/>
  <c r="I142" i="4"/>
  <c r="M142" i="4"/>
  <c r="P142" i="4"/>
  <c r="W142" i="4"/>
  <c r="G142" i="4"/>
  <c r="R142" i="4"/>
  <c r="AG142" i="4"/>
  <c r="AH142" i="4"/>
  <c r="AI142" i="4"/>
  <c r="AJ142" i="4"/>
  <c r="AK142" i="4"/>
  <c r="AL142" i="4"/>
  <c r="B143" i="4"/>
  <c r="H143" i="4"/>
  <c r="I143" i="4"/>
  <c r="T143" i="4" s="1"/>
  <c r="V143" i="4" s="1"/>
  <c r="M143" i="4"/>
  <c r="P143" i="4"/>
  <c r="G143" i="4"/>
  <c r="R143" i="4"/>
  <c r="AG143" i="4"/>
  <c r="AH143" i="4"/>
  <c r="AI143" i="4"/>
  <c r="AJ143" i="4"/>
  <c r="AK143" i="4"/>
  <c r="AL143" i="4"/>
  <c r="B144" i="4"/>
  <c r="H144" i="4"/>
  <c r="I144" i="4"/>
  <c r="M144" i="4"/>
  <c r="P144" i="4"/>
  <c r="G144" i="4"/>
  <c r="R144" i="4"/>
  <c r="AG144" i="4"/>
  <c r="AH144" i="4"/>
  <c r="AI144" i="4"/>
  <c r="AJ144" i="4"/>
  <c r="AK144" i="4"/>
  <c r="AL144" i="4"/>
  <c r="B145" i="4"/>
  <c r="H145" i="4"/>
  <c r="S145" i="4" s="1"/>
  <c r="I145" i="4"/>
  <c r="T145" i="4" s="1"/>
  <c r="M145" i="4"/>
  <c r="P145" i="4"/>
  <c r="G145" i="4"/>
  <c r="R145" i="4"/>
  <c r="AG145" i="4"/>
  <c r="AH145" i="4"/>
  <c r="AI145" i="4"/>
  <c r="AJ145" i="4"/>
  <c r="AK145" i="4"/>
  <c r="AL145" i="4"/>
  <c r="B146" i="4"/>
  <c r="H146" i="4"/>
  <c r="I146" i="4"/>
  <c r="X146" i="4" s="1"/>
  <c r="M146" i="4"/>
  <c r="P146" i="4"/>
  <c r="G146" i="4"/>
  <c r="R146" i="4"/>
  <c r="AG146" i="4"/>
  <c r="AH146" i="4"/>
  <c r="AI146" i="4"/>
  <c r="AJ146" i="4"/>
  <c r="AK146" i="4"/>
  <c r="AL146" i="4"/>
  <c r="B147" i="4"/>
  <c r="H147" i="4"/>
  <c r="S147" i="4" s="1"/>
  <c r="I147" i="4"/>
  <c r="K147" i="4" s="1"/>
  <c r="M147" i="4"/>
  <c r="P147" i="4"/>
  <c r="G147" i="4"/>
  <c r="R147" i="4"/>
  <c r="AG147" i="4"/>
  <c r="AH147" i="4"/>
  <c r="AI147" i="4"/>
  <c r="AJ147" i="4"/>
  <c r="AK147" i="4"/>
  <c r="AL147" i="4"/>
  <c r="B148" i="4"/>
  <c r="H148" i="4"/>
  <c r="I148" i="4"/>
  <c r="T148" i="4" s="1"/>
  <c r="M148" i="4"/>
  <c r="P148" i="4"/>
  <c r="G148" i="4"/>
  <c r="R148" i="4"/>
  <c r="AG148" i="4"/>
  <c r="AH148" i="4"/>
  <c r="AI148" i="4"/>
  <c r="AJ148" i="4"/>
  <c r="AK148" i="4"/>
  <c r="AL148" i="4"/>
  <c r="B149" i="4"/>
  <c r="H149" i="4"/>
  <c r="J149" i="4" s="1"/>
  <c r="I149" i="4"/>
  <c r="M149" i="4"/>
  <c r="P149" i="4"/>
  <c r="G149" i="4"/>
  <c r="R149" i="4"/>
  <c r="AG149" i="4"/>
  <c r="AH149" i="4"/>
  <c r="AI149" i="4"/>
  <c r="AJ149" i="4"/>
  <c r="AK149" i="4"/>
  <c r="AL149" i="4"/>
  <c r="B150" i="4"/>
  <c r="H150" i="4"/>
  <c r="I150" i="4"/>
  <c r="K150" i="4" s="1"/>
  <c r="O150" i="4" s="1"/>
  <c r="M150" i="4"/>
  <c r="P150" i="4"/>
  <c r="G150" i="4"/>
  <c r="R150" i="4"/>
  <c r="AG150" i="4"/>
  <c r="AH150" i="4"/>
  <c r="AI150" i="4"/>
  <c r="AJ150" i="4"/>
  <c r="AK150" i="4"/>
  <c r="AL150" i="4"/>
  <c r="B151" i="4"/>
  <c r="H151" i="4"/>
  <c r="I151" i="4"/>
  <c r="T151" i="4" s="1"/>
  <c r="M151" i="4"/>
  <c r="P151" i="4"/>
  <c r="G151" i="4"/>
  <c r="R151" i="4"/>
  <c r="AG151" i="4"/>
  <c r="AH151" i="4"/>
  <c r="AI151" i="4"/>
  <c r="AJ151" i="4"/>
  <c r="AK151" i="4"/>
  <c r="AL151" i="4"/>
  <c r="B152" i="4"/>
  <c r="H152" i="4"/>
  <c r="I152" i="4"/>
  <c r="K152" i="4" s="1"/>
  <c r="M152" i="4"/>
  <c r="P152" i="4"/>
  <c r="G152" i="4"/>
  <c r="R152" i="4"/>
  <c r="AG152" i="4"/>
  <c r="AH152" i="4"/>
  <c r="AI152" i="4"/>
  <c r="AJ152" i="4"/>
  <c r="AK152" i="4"/>
  <c r="AL152" i="4"/>
  <c r="B153" i="4"/>
  <c r="H153" i="4"/>
  <c r="S153" i="4" s="1"/>
  <c r="I153" i="4"/>
  <c r="X153" i="4" s="1"/>
  <c r="M153" i="4"/>
  <c r="P153" i="4"/>
  <c r="G153" i="4"/>
  <c r="R153" i="4"/>
  <c r="AG153" i="4"/>
  <c r="AH153" i="4"/>
  <c r="AI153" i="4"/>
  <c r="AJ153" i="4"/>
  <c r="AK153" i="4"/>
  <c r="AL153" i="4"/>
  <c r="B154" i="4"/>
  <c r="H154" i="4"/>
  <c r="I154" i="4"/>
  <c r="M154" i="4"/>
  <c r="P154" i="4"/>
  <c r="G154" i="4"/>
  <c r="R154" i="4"/>
  <c r="AG154" i="4"/>
  <c r="AH154" i="4"/>
  <c r="AI154" i="4"/>
  <c r="AJ154" i="4"/>
  <c r="AK154" i="4"/>
  <c r="AL154" i="4"/>
  <c r="B155" i="4"/>
  <c r="H155" i="4"/>
  <c r="I155" i="4"/>
  <c r="X155" i="4" s="1"/>
  <c r="M155" i="4"/>
  <c r="P155" i="4"/>
  <c r="G155" i="4"/>
  <c r="R155" i="4"/>
  <c r="AG155" i="4"/>
  <c r="AH155" i="4"/>
  <c r="AI155" i="4"/>
  <c r="AJ155" i="4"/>
  <c r="AK155" i="4"/>
  <c r="AL155" i="4"/>
  <c r="B156" i="4"/>
  <c r="H156" i="4"/>
  <c r="I156" i="4"/>
  <c r="T156" i="4" s="1"/>
  <c r="M156" i="4"/>
  <c r="P156" i="4"/>
  <c r="G156" i="4"/>
  <c r="R156" i="4"/>
  <c r="AG156" i="4"/>
  <c r="AH156" i="4"/>
  <c r="AI156" i="4"/>
  <c r="AJ156" i="4"/>
  <c r="AK156" i="4"/>
  <c r="AL156" i="4"/>
  <c r="B157" i="4"/>
  <c r="H157" i="4"/>
  <c r="W157" i="4" s="1"/>
  <c r="I157" i="4"/>
  <c r="M157" i="4"/>
  <c r="P157" i="4"/>
  <c r="G157" i="4"/>
  <c r="R157" i="4"/>
  <c r="AG157" i="4"/>
  <c r="AH157" i="4"/>
  <c r="AI157" i="4"/>
  <c r="AJ157" i="4"/>
  <c r="AK157" i="4"/>
  <c r="AL157" i="4"/>
  <c r="B158" i="4"/>
  <c r="H158" i="4"/>
  <c r="I158" i="4"/>
  <c r="M158" i="4"/>
  <c r="P158" i="4"/>
  <c r="G158" i="4"/>
  <c r="R158" i="4"/>
  <c r="AG158" i="4"/>
  <c r="AH158" i="4"/>
  <c r="AI158" i="4"/>
  <c r="AJ158" i="4"/>
  <c r="AK158" i="4"/>
  <c r="AL158" i="4"/>
  <c r="B159" i="4"/>
  <c r="H159" i="4"/>
  <c r="W159" i="4" s="1"/>
  <c r="I159" i="4"/>
  <c r="T159" i="4" s="1"/>
  <c r="M159" i="4"/>
  <c r="P159" i="4"/>
  <c r="G159" i="4"/>
  <c r="R159" i="4"/>
  <c r="AG159" i="4"/>
  <c r="AH159" i="4"/>
  <c r="AI159" i="4"/>
  <c r="AJ159" i="4"/>
  <c r="AK159" i="4"/>
  <c r="AL159" i="4"/>
  <c r="B160" i="4"/>
  <c r="H160" i="4"/>
  <c r="I160" i="4"/>
  <c r="M160" i="4"/>
  <c r="P160" i="4"/>
  <c r="G160" i="4"/>
  <c r="R160" i="4"/>
  <c r="AG160" i="4"/>
  <c r="AH160" i="4"/>
  <c r="AI160" i="4"/>
  <c r="AJ160" i="4"/>
  <c r="AK160" i="4"/>
  <c r="AL160" i="4"/>
  <c r="B161" i="4"/>
  <c r="H161" i="4"/>
  <c r="J161" i="4" s="1"/>
  <c r="L161" i="4" s="1"/>
  <c r="I161" i="4"/>
  <c r="X161" i="4" s="1"/>
  <c r="M161" i="4"/>
  <c r="P161" i="4"/>
  <c r="S161" i="4"/>
  <c r="U161" i="4" s="1"/>
  <c r="G161" i="4"/>
  <c r="R161" i="4"/>
  <c r="AG161" i="4"/>
  <c r="AH161" i="4"/>
  <c r="AI161" i="4"/>
  <c r="AJ161" i="4"/>
  <c r="AK161" i="4"/>
  <c r="AL161" i="4"/>
  <c r="B162" i="4"/>
  <c r="H162" i="4"/>
  <c r="I162" i="4"/>
  <c r="M162" i="4"/>
  <c r="P162" i="4"/>
  <c r="G162" i="4"/>
  <c r="R162" i="4"/>
  <c r="AG162" i="4"/>
  <c r="AH162" i="4"/>
  <c r="AI162" i="4"/>
  <c r="AJ162" i="4"/>
  <c r="AK162" i="4"/>
  <c r="AL162" i="4"/>
  <c r="B163" i="4"/>
  <c r="H163" i="4"/>
  <c r="S163" i="4" s="1"/>
  <c r="I163" i="4"/>
  <c r="M163" i="4"/>
  <c r="P163" i="4"/>
  <c r="G163" i="4"/>
  <c r="R163" i="4"/>
  <c r="AG163" i="4"/>
  <c r="AH163" i="4"/>
  <c r="AI163" i="4"/>
  <c r="AJ163" i="4"/>
  <c r="AK163" i="4"/>
  <c r="AL163" i="4"/>
  <c r="B164" i="4"/>
  <c r="H164" i="4"/>
  <c r="I164" i="4"/>
  <c r="T164" i="4" s="1"/>
  <c r="M164" i="4"/>
  <c r="P164" i="4"/>
  <c r="G164" i="4"/>
  <c r="R164" i="4"/>
  <c r="AG164" i="4"/>
  <c r="AH164" i="4"/>
  <c r="AI164" i="4"/>
  <c r="AJ164" i="4"/>
  <c r="AK164" i="4"/>
  <c r="AL164" i="4"/>
  <c r="B165" i="4"/>
  <c r="H165" i="4"/>
  <c r="J165" i="4" s="1"/>
  <c r="I165" i="4"/>
  <c r="X165" i="4" s="1"/>
  <c r="M165" i="4"/>
  <c r="P165" i="4"/>
  <c r="W165" i="4"/>
  <c r="G165" i="4"/>
  <c r="R165" i="4"/>
  <c r="AG165" i="4"/>
  <c r="AH165" i="4"/>
  <c r="AI165" i="4"/>
  <c r="AJ165" i="4"/>
  <c r="AK165" i="4"/>
  <c r="AL165" i="4"/>
  <c r="B166" i="4"/>
  <c r="H166" i="4"/>
  <c r="I166" i="4"/>
  <c r="K166" i="4" s="1"/>
  <c r="O166" i="4" s="1"/>
  <c r="M166" i="4"/>
  <c r="P166" i="4"/>
  <c r="G166" i="4"/>
  <c r="R166" i="4"/>
  <c r="AG166" i="4"/>
  <c r="AH166" i="4"/>
  <c r="AI166" i="4"/>
  <c r="AJ166" i="4"/>
  <c r="AK166" i="4"/>
  <c r="AL166" i="4"/>
  <c r="B167" i="4"/>
  <c r="H167" i="4"/>
  <c r="J167" i="4" s="1"/>
  <c r="L167" i="4" s="1"/>
  <c r="I167" i="4"/>
  <c r="T167" i="4" s="1"/>
  <c r="M167" i="4"/>
  <c r="P167" i="4"/>
  <c r="G167" i="4"/>
  <c r="R167" i="4"/>
  <c r="AG167" i="4"/>
  <c r="AH167" i="4"/>
  <c r="AI167" i="4"/>
  <c r="AJ167" i="4"/>
  <c r="AK167" i="4"/>
  <c r="AL167" i="4"/>
  <c r="B168" i="4"/>
  <c r="H168" i="4"/>
  <c r="I168" i="4"/>
  <c r="M168" i="4"/>
  <c r="P168" i="4"/>
  <c r="G168" i="4"/>
  <c r="R168" i="4"/>
  <c r="AG168" i="4"/>
  <c r="AH168" i="4"/>
  <c r="AI168" i="4"/>
  <c r="AJ168" i="4"/>
  <c r="AK168" i="4"/>
  <c r="AL168" i="4"/>
  <c r="B169" i="4"/>
  <c r="H169" i="4"/>
  <c r="S169" i="4" s="1"/>
  <c r="I169" i="4"/>
  <c r="K169" i="4" s="1"/>
  <c r="M169" i="4"/>
  <c r="P169" i="4"/>
  <c r="G169" i="4"/>
  <c r="R169" i="4"/>
  <c r="AG169" i="4"/>
  <c r="AH169" i="4"/>
  <c r="AI169" i="4"/>
  <c r="AJ169" i="4"/>
  <c r="AK169" i="4"/>
  <c r="AL169" i="4"/>
  <c r="B170" i="4"/>
  <c r="H170" i="4"/>
  <c r="I170" i="4"/>
  <c r="K170" i="4" s="1"/>
  <c r="M170" i="4"/>
  <c r="P170" i="4"/>
  <c r="G170" i="4"/>
  <c r="R170" i="4"/>
  <c r="AG170" i="4"/>
  <c r="AH170" i="4"/>
  <c r="AI170" i="4"/>
  <c r="AJ170" i="4"/>
  <c r="AK170" i="4"/>
  <c r="AL170" i="4"/>
  <c r="B171" i="4"/>
  <c r="H171" i="4"/>
  <c r="J171" i="4" s="1"/>
  <c r="I171" i="4"/>
  <c r="T171" i="4" s="1"/>
  <c r="M171" i="4"/>
  <c r="P171" i="4"/>
  <c r="G171" i="4"/>
  <c r="R171" i="4"/>
  <c r="AG171" i="4"/>
  <c r="AH171" i="4"/>
  <c r="AI171" i="4"/>
  <c r="AJ171" i="4"/>
  <c r="AK171" i="4"/>
  <c r="AL171" i="4"/>
  <c r="B172" i="4"/>
  <c r="H172" i="4"/>
  <c r="I172" i="4"/>
  <c r="T172" i="4" s="1"/>
  <c r="V172" i="4" s="1"/>
  <c r="M172" i="4"/>
  <c r="P172" i="4"/>
  <c r="G172" i="4"/>
  <c r="R172" i="4"/>
  <c r="AG172" i="4"/>
  <c r="AH172" i="4"/>
  <c r="AI172" i="4"/>
  <c r="AJ172" i="4"/>
  <c r="AK172" i="4"/>
  <c r="AL172" i="4"/>
  <c r="B173" i="4"/>
  <c r="H173" i="4"/>
  <c r="J173" i="4" s="1"/>
  <c r="I173" i="4"/>
  <c r="K173" i="4" s="1"/>
  <c r="O173" i="4" s="1"/>
  <c r="M173" i="4"/>
  <c r="P173" i="4"/>
  <c r="W173" i="4"/>
  <c r="X173" i="4"/>
  <c r="G173" i="4"/>
  <c r="R173" i="4"/>
  <c r="AG173" i="4"/>
  <c r="AH173" i="4"/>
  <c r="AI173" i="4"/>
  <c r="AJ173" i="4"/>
  <c r="AK173" i="4"/>
  <c r="AL173" i="4"/>
  <c r="B174" i="4"/>
  <c r="H174" i="4"/>
  <c r="I174" i="4"/>
  <c r="M174" i="4"/>
  <c r="P174" i="4"/>
  <c r="G174" i="4"/>
  <c r="R174" i="4"/>
  <c r="AG174" i="4"/>
  <c r="AH174" i="4"/>
  <c r="AI174" i="4"/>
  <c r="AJ174" i="4"/>
  <c r="AK174" i="4"/>
  <c r="AL174" i="4"/>
  <c r="B175" i="4"/>
  <c r="H175" i="4"/>
  <c r="J175" i="4" s="1"/>
  <c r="I175" i="4"/>
  <c r="T175" i="4" s="1"/>
  <c r="M175" i="4"/>
  <c r="P175" i="4"/>
  <c r="G175" i="4"/>
  <c r="R175" i="4"/>
  <c r="AG175" i="4"/>
  <c r="AH175" i="4"/>
  <c r="AI175" i="4"/>
  <c r="AJ175" i="4"/>
  <c r="AK175" i="4"/>
  <c r="AL175" i="4"/>
  <c r="B176" i="4"/>
  <c r="H176" i="4"/>
  <c r="I176" i="4"/>
  <c r="K176" i="4" s="1"/>
  <c r="M176" i="4"/>
  <c r="P176" i="4"/>
  <c r="G176" i="4"/>
  <c r="R176" i="4"/>
  <c r="AG176" i="4"/>
  <c r="AH176" i="4"/>
  <c r="AI176" i="4"/>
  <c r="AJ176" i="4"/>
  <c r="AK176" i="4"/>
  <c r="AL176" i="4"/>
  <c r="B177" i="4"/>
  <c r="H177" i="4"/>
  <c r="I177" i="4"/>
  <c r="K177" i="4" s="1"/>
  <c r="M177" i="4"/>
  <c r="P177" i="4"/>
  <c r="G177" i="4"/>
  <c r="R177" i="4"/>
  <c r="AG177" i="4"/>
  <c r="AH177" i="4"/>
  <c r="AI177" i="4"/>
  <c r="AJ177" i="4"/>
  <c r="AK177" i="4"/>
  <c r="AL177" i="4"/>
  <c r="B178" i="4"/>
  <c r="H178" i="4"/>
  <c r="I178" i="4"/>
  <c r="K178" i="4" s="1"/>
  <c r="M178" i="4"/>
  <c r="P178" i="4"/>
  <c r="G178" i="4"/>
  <c r="R178" i="4"/>
  <c r="AG178" i="4"/>
  <c r="AH178" i="4"/>
  <c r="AI178" i="4"/>
  <c r="AJ178" i="4"/>
  <c r="AK178" i="4"/>
  <c r="AL178" i="4"/>
  <c r="B179" i="4"/>
  <c r="H179" i="4"/>
  <c r="J179" i="4" s="1"/>
  <c r="L179" i="4" s="1"/>
  <c r="I179" i="4"/>
  <c r="M179" i="4"/>
  <c r="P179" i="4"/>
  <c r="S179" i="4"/>
  <c r="U179" i="4" s="1"/>
  <c r="G179" i="4"/>
  <c r="R179" i="4"/>
  <c r="AG179" i="4"/>
  <c r="AH179" i="4"/>
  <c r="AI179" i="4"/>
  <c r="AJ179" i="4"/>
  <c r="AK179" i="4"/>
  <c r="AL179" i="4"/>
  <c r="B180" i="4"/>
  <c r="H180" i="4"/>
  <c r="I180" i="4"/>
  <c r="M180" i="4"/>
  <c r="P180" i="4"/>
  <c r="G180" i="4"/>
  <c r="R180" i="4"/>
  <c r="AG180" i="4"/>
  <c r="AH180" i="4"/>
  <c r="AI180" i="4"/>
  <c r="AJ180" i="4"/>
  <c r="AK180" i="4"/>
  <c r="AL180" i="4"/>
  <c r="B181" i="4"/>
  <c r="H181" i="4"/>
  <c r="J181" i="4" s="1"/>
  <c r="L181" i="4" s="1"/>
  <c r="I181" i="4"/>
  <c r="K181" i="4" s="1"/>
  <c r="M181" i="4"/>
  <c r="P181" i="4"/>
  <c r="G181" i="4"/>
  <c r="R181" i="4"/>
  <c r="AG181" i="4"/>
  <c r="AH181" i="4"/>
  <c r="AI181" i="4"/>
  <c r="AJ181" i="4"/>
  <c r="AK181" i="4"/>
  <c r="AL181" i="4"/>
  <c r="B182" i="4"/>
  <c r="H182" i="4"/>
  <c r="I182" i="4"/>
  <c r="T182" i="4" s="1"/>
  <c r="M182" i="4"/>
  <c r="P182" i="4"/>
  <c r="G182" i="4"/>
  <c r="R182" i="4"/>
  <c r="AG182" i="4"/>
  <c r="AH182" i="4"/>
  <c r="AI182" i="4"/>
  <c r="AJ182" i="4"/>
  <c r="AK182" i="4"/>
  <c r="AL182" i="4"/>
  <c r="B183" i="4"/>
  <c r="H183" i="4"/>
  <c r="I183" i="4"/>
  <c r="M183" i="4"/>
  <c r="P183" i="4"/>
  <c r="G183" i="4"/>
  <c r="R183" i="4"/>
  <c r="AG183" i="4"/>
  <c r="AH183" i="4"/>
  <c r="AI183" i="4"/>
  <c r="AJ183" i="4"/>
  <c r="AK183" i="4"/>
  <c r="AL183" i="4"/>
  <c r="B184" i="4"/>
  <c r="H184" i="4"/>
  <c r="I184" i="4"/>
  <c r="K184" i="4" s="1"/>
  <c r="M184" i="4"/>
  <c r="P184" i="4"/>
  <c r="G184" i="4"/>
  <c r="R184" i="4"/>
  <c r="AG184" i="4"/>
  <c r="AH184" i="4"/>
  <c r="AI184" i="4"/>
  <c r="AJ184" i="4"/>
  <c r="AK184" i="4"/>
  <c r="AL184" i="4"/>
  <c r="B185" i="4"/>
  <c r="H185" i="4"/>
  <c r="J185" i="4" s="1"/>
  <c r="I185" i="4"/>
  <c r="K185" i="4" s="1"/>
  <c r="O185" i="4" s="1"/>
  <c r="M185" i="4"/>
  <c r="P185" i="4"/>
  <c r="W185" i="4"/>
  <c r="X185" i="4"/>
  <c r="G185" i="4"/>
  <c r="R185" i="4"/>
  <c r="AG185" i="4"/>
  <c r="AH185" i="4"/>
  <c r="AI185" i="4"/>
  <c r="AJ185" i="4"/>
  <c r="AK185" i="4"/>
  <c r="AL185" i="4"/>
  <c r="B186" i="4"/>
  <c r="H186" i="4"/>
  <c r="I186" i="4"/>
  <c r="X186" i="4" s="1"/>
  <c r="M186" i="4"/>
  <c r="P186" i="4"/>
  <c r="G186" i="4"/>
  <c r="R186" i="4"/>
  <c r="AG186" i="4"/>
  <c r="AH186" i="4"/>
  <c r="AI186" i="4"/>
  <c r="AJ186" i="4"/>
  <c r="AK186" i="4"/>
  <c r="AL186" i="4"/>
  <c r="B187" i="4"/>
  <c r="H187" i="4"/>
  <c r="J187" i="4" s="1"/>
  <c r="L187" i="4" s="1"/>
  <c r="I187" i="4"/>
  <c r="K187" i="4" s="1"/>
  <c r="M187" i="4"/>
  <c r="P187" i="4"/>
  <c r="G187" i="4"/>
  <c r="R187" i="4"/>
  <c r="AG187" i="4"/>
  <c r="AH187" i="4"/>
  <c r="AI187" i="4"/>
  <c r="AJ187" i="4"/>
  <c r="AK187" i="4"/>
  <c r="AL187" i="4"/>
  <c r="B188" i="4"/>
  <c r="H188" i="4"/>
  <c r="I188" i="4"/>
  <c r="M188" i="4"/>
  <c r="P188" i="4"/>
  <c r="G188" i="4"/>
  <c r="R188" i="4"/>
  <c r="AG188" i="4"/>
  <c r="AH188" i="4"/>
  <c r="AI188" i="4"/>
  <c r="AJ188" i="4"/>
  <c r="AK188" i="4"/>
  <c r="AL188" i="4"/>
  <c r="B189" i="4"/>
  <c r="H189" i="4"/>
  <c r="I189" i="4"/>
  <c r="K189" i="4" s="1"/>
  <c r="O189" i="4" s="1"/>
  <c r="M189" i="4"/>
  <c r="P189" i="4"/>
  <c r="W189" i="4"/>
  <c r="X189" i="4"/>
  <c r="G189" i="4"/>
  <c r="R189" i="4"/>
  <c r="AG189" i="4"/>
  <c r="AH189" i="4"/>
  <c r="AI189" i="4"/>
  <c r="AJ189" i="4"/>
  <c r="AK189" i="4"/>
  <c r="AL189" i="4"/>
  <c r="B190" i="4"/>
  <c r="H190" i="4"/>
  <c r="I190" i="4"/>
  <c r="M190" i="4"/>
  <c r="P190" i="4"/>
  <c r="G190" i="4"/>
  <c r="R190" i="4"/>
  <c r="AG190" i="4"/>
  <c r="AH190" i="4"/>
  <c r="AI190" i="4"/>
  <c r="AJ190" i="4"/>
  <c r="AK190" i="4"/>
  <c r="AL190" i="4"/>
  <c r="B191" i="4"/>
  <c r="H191" i="4"/>
  <c r="J191" i="4" s="1"/>
  <c r="L191" i="4" s="1"/>
  <c r="I191" i="4"/>
  <c r="M191" i="4"/>
  <c r="P191" i="4"/>
  <c r="W191" i="4"/>
  <c r="G191" i="4"/>
  <c r="R191" i="4"/>
  <c r="AG191" i="4"/>
  <c r="AH191" i="4"/>
  <c r="AI191" i="4"/>
  <c r="AJ191" i="4"/>
  <c r="AK191" i="4"/>
  <c r="AL191" i="4"/>
  <c r="B192" i="4"/>
  <c r="H192" i="4"/>
  <c r="I192" i="4"/>
  <c r="T192" i="4" s="1"/>
  <c r="V192" i="4" s="1"/>
  <c r="M192" i="4"/>
  <c r="P192" i="4"/>
  <c r="G192" i="4"/>
  <c r="R192" i="4"/>
  <c r="AG192" i="4"/>
  <c r="AH192" i="4"/>
  <c r="AI192" i="4"/>
  <c r="AJ192" i="4"/>
  <c r="AK192" i="4"/>
  <c r="AL192" i="4"/>
  <c r="B193" i="4"/>
  <c r="H193" i="4"/>
  <c r="S193" i="4" s="1"/>
  <c r="I193" i="4"/>
  <c r="T193" i="4" s="1"/>
  <c r="M193" i="4"/>
  <c r="P193" i="4"/>
  <c r="G193" i="4"/>
  <c r="R193" i="4"/>
  <c r="AG193" i="4"/>
  <c r="AH193" i="4"/>
  <c r="AI193" i="4"/>
  <c r="AJ193" i="4"/>
  <c r="AK193" i="4"/>
  <c r="AL193" i="4"/>
  <c r="B194" i="4"/>
  <c r="H194" i="4"/>
  <c r="I194" i="4"/>
  <c r="X194" i="4" s="1"/>
  <c r="M194" i="4"/>
  <c r="P194" i="4"/>
  <c r="G194" i="4"/>
  <c r="R194" i="4"/>
  <c r="AG194" i="4"/>
  <c r="AH194" i="4"/>
  <c r="AI194" i="4"/>
  <c r="AJ194" i="4"/>
  <c r="AK194" i="4"/>
  <c r="AL194" i="4"/>
  <c r="B195" i="4"/>
  <c r="H195" i="4"/>
  <c r="S195" i="4" s="1"/>
  <c r="I195" i="4"/>
  <c r="M195" i="4"/>
  <c r="P195" i="4"/>
  <c r="G195" i="4"/>
  <c r="R195" i="4"/>
  <c r="AG195" i="4"/>
  <c r="AH195" i="4"/>
  <c r="AI195" i="4"/>
  <c r="AJ195" i="4"/>
  <c r="AK195" i="4"/>
  <c r="AL195" i="4"/>
  <c r="B196" i="4"/>
  <c r="H196" i="4"/>
  <c r="I196" i="4"/>
  <c r="T196" i="4" s="1"/>
  <c r="M196" i="4"/>
  <c r="P196" i="4"/>
  <c r="G196" i="4"/>
  <c r="R196" i="4"/>
  <c r="AG196" i="4"/>
  <c r="AH196" i="4"/>
  <c r="AI196" i="4"/>
  <c r="AJ196" i="4"/>
  <c r="AK196" i="4"/>
  <c r="AL196" i="4"/>
  <c r="B197" i="4"/>
  <c r="H197" i="4"/>
  <c r="J197" i="4" s="1"/>
  <c r="L197" i="4" s="1"/>
  <c r="I197" i="4"/>
  <c r="M197" i="4"/>
  <c r="P197" i="4"/>
  <c r="G197" i="4"/>
  <c r="R197" i="4"/>
  <c r="AG197" i="4"/>
  <c r="AH197" i="4"/>
  <c r="AI197" i="4"/>
  <c r="AJ197" i="4"/>
  <c r="AK197" i="4"/>
  <c r="AL197" i="4"/>
  <c r="B198" i="4"/>
  <c r="H198" i="4"/>
  <c r="I198" i="4"/>
  <c r="K198" i="4" s="1"/>
  <c r="M198" i="4"/>
  <c r="P198" i="4"/>
  <c r="G198" i="4"/>
  <c r="R198" i="4"/>
  <c r="AG198" i="4"/>
  <c r="AH198" i="4"/>
  <c r="AI198" i="4"/>
  <c r="AJ198" i="4"/>
  <c r="AK198" i="4"/>
  <c r="AL198" i="4"/>
  <c r="B199" i="4"/>
  <c r="H199" i="4"/>
  <c r="S199" i="4" s="1"/>
  <c r="I199" i="4"/>
  <c r="M199" i="4"/>
  <c r="P199" i="4"/>
  <c r="W199" i="4"/>
  <c r="G199" i="4"/>
  <c r="R199" i="4"/>
  <c r="AG199" i="4"/>
  <c r="AH199" i="4"/>
  <c r="AI199" i="4"/>
  <c r="AJ199" i="4"/>
  <c r="AK199" i="4"/>
  <c r="AL199" i="4"/>
  <c r="B200" i="4"/>
  <c r="H200" i="4"/>
  <c r="I200" i="4"/>
  <c r="K200" i="4" s="1"/>
  <c r="M200" i="4"/>
  <c r="P200" i="4"/>
  <c r="G200" i="4"/>
  <c r="R200" i="4"/>
  <c r="AG200" i="4"/>
  <c r="AH200" i="4"/>
  <c r="AI200" i="4"/>
  <c r="AJ200" i="4"/>
  <c r="AK200" i="4"/>
  <c r="AL200" i="4"/>
  <c r="B201" i="4"/>
  <c r="H201" i="4"/>
  <c r="I201" i="4"/>
  <c r="X201" i="4" s="1"/>
  <c r="M201" i="4"/>
  <c r="P201" i="4"/>
  <c r="G201" i="4"/>
  <c r="R201" i="4"/>
  <c r="AG201" i="4"/>
  <c r="AH201" i="4"/>
  <c r="AI201" i="4"/>
  <c r="AJ201" i="4"/>
  <c r="AK201" i="4"/>
  <c r="AL201" i="4"/>
  <c r="B202" i="4"/>
  <c r="H202" i="4"/>
  <c r="I202" i="4"/>
  <c r="K202" i="4" s="1"/>
  <c r="M202" i="4"/>
  <c r="P202" i="4"/>
  <c r="G202" i="4"/>
  <c r="R202" i="4"/>
  <c r="AG202" i="4"/>
  <c r="AH202" i="4"/>
  <c r="AI202" i="4"/>
  <c r="AJ202" i="4"/>
  <c r="AK202" i="4"/>
  <c r="AL202" i="4"/>
  <c r="B203" i="4"/>
  <c r="H203" i="4"/>
  <c r="I203" i="4"/>
  <c r="K203" i="4" s="1"/>
  <c r="M203" i="4"/>
  <c r="P203" i="4"/>
  <c r="G203" i="4"/>
  <c r="R203" i="4"/>
  <c r="AG203" i="4"/>
  <c r="AH203" i="4"/>
  <c r="AI203" i="4"/>
  <c r="AJ203" i="4"/>
  <c r="AK203" i="4"/>
  <c r="AL203" i="4"/>
  <c r="B204" i="4"/>
  <c r="H204" i="4"/>
  <c r="I204" i="4"/>
  <c r="T204" i="4" s="1"/>
  <c r="V204" i="4" s="1"/>
  <c r="M204" i="4"/>
  <c r="P204" i="4"/>
  <c r="G204" i="4"/>
  <c r="R204" i="4"/>
  <c r="AG204" i="4"/>
  <c r="AH204" i="4"/>
  <c r="AI204" i="4"/>
  <c r="AJ204" i="4"/>
  <c r="AK204" i="4"/>
  <c r="AL204" i="4"/>
  <c r="B205" i="4"/>
  <c r="H205" i="4"/>
  <c r="J205" i="4" s="1"/>
  <c r="L205" i="4" s="1"/>
  <c r="I205" i="4"/>
  <c r="M205" i="4"/>
  <c r="P205" i="4"/>
  <c r="S205" i="4"/>
  <c r="U205" i="4" s="1"/>
  <c r="G205" i="4"/>
  <c r="R205" i="4"/>
  <c r="AG205" i="4"/>
  <c r="AH205" i="4"/>
  <c r="AI205" i="4"/>
  <c r="AJ205" i="4"/>
  <c r="AK205" i="4"/>
  <c r="AL205" i="4"/>
  <c r="B206" i="4"/>
  <c r="H206" i="4"/>
  <c r="I206" i="4"/>
  <c r="M206" i="4"/>
  <c r="P206" i="4"/>
  <c r="G206" i="4"/>
  <c r="R206" i="4"/>
  <c r="AG206" i="4"/>
  <c r="AH206" i="4"/>
  <c r="AI206" i="4"/>
  <c r="AJ206" i="4"/>
  <c r="AK206" i="4"/>
  <c r="AL206" i="4"/>
  <c r="B207" i="4"/>
  <c r="H207" i="4"/>
  <c r="I207" i="4"/>
  <c r="T207" i="4" s="1"/>
  <c r="M207" i="4"/>
  <c r="P207" i="4"/>
  <c r="G207" i="4"/>
  <c r="R207" i="4"/>
  <c r="AG207" i="4"/>
  <c r="AH207" i="4"/>
  <c r="AI207" i="4"/>
  <c r="AJ207" i="4"/>
  <c r="AK207" i="4"/>
  <c r="AL207" i="4"/>
  <c r="B208" i="4"/>
  <c r="H208" i="4"/>
  <c r="I208" i="4"/>
  <c r="K208" i="4" s="1"/>
  <c r="M208" i="4"/>
  <c r="P208" i="4"/>
  <c r="G208" i="4"/>
  <c r="R208" i="4"/>
  <c r="AG208" i="4"/>
  <c r="AH208" i="4"/>
  <c r="AI208" i="4"/>
  <c r="AJ208" i="4"/>
  <c r="AK208" i="4"/>
  <c r="AL208" i="4"/>
  <c r="B209" i="4"/>
  <c r="H209" i="4"/>
  <c r="J209" i="4" s="1"/>
  <c r="L209" i="4" s="1"/>
  <c r="I209" i="4"/>
  <c r="K209" i="4" s="1"/>
  <c r="M209" i="4"/>
  <c r="P209" i="4"/>
  <c r="W209" i="4"/>
  <c r="X209" i="4"/>
  <c r="G209" i="4"/>
  <c r="R209" i="4"/>
  <c r="AG209" i="4"/>
  <c r="AH209" i="4"/>
  <c r="AI209" i="4"/>
  <c r="AJ209" i="4"/>
  <c r="AK209" i="4"/>
  <c r="AL209" i="4"/>
  <c r="B210" i="4"/>
  <c r="H210" i="4"/>
  <c r="I210" i="4"/>
  <c r="M210" i="4"/>
  <c r="P210" i="4"/>
  <c r="G210" i="4"/>
  <c r="R210" i="4"/>
  <c r="AG210" i="4"/>
  <c r="AH210" i="4"/>
  <c r="AI210" i="4"/>
  <c r="AJ210" i="4"/>
  <c r="AK210" i="4"/>
  <c r="AL210" i="4"/>
  <c r="B211" i="4"/>
  <c r="H211" i="4"/>
  <c r="J211" i="4" s="1"/>
  <c r="L211" i="4" s="1"/>
  <c r="I211" i="4"/>
  <c r="K211" i="4" s="1"/>
  <c r="M211" i="4"/>
  <c r="P211" i="4"/>
  <c r="G211" i="4"/>
  <c r="R211" i="4"/>
  <c r="AG211" i="4"/>
  <c r="AH211" i="4"/>
  <c r="AI211" i="4"/>
  <c r="AJ211" i="4"/>
  <c r="AK211" i="4"/>
  <c r="AL211" i="4"/>
  <c r="B212" i="4"/>
  <c r="H212" i="4"/>
  <c r="I212" i="4"/>
  <c r="X212" i="4" s="1"/>
  <c r="M212" i="4"/>
  <c r="P212" i="4"/>
  <c r="G212" i="4"/>
  <c r="R212" i="4"/>
  <c r="AG212" i="4"/>
  <c r="AH212" i="4"/>
  <c r="AI212" i="4"/>
  <c r="AJ212" i="4"/>
  <c r="AK212" i="4"/>
  <c r="AL212" i="4"/>
  <c r="B213" i="4"/>
  <c r="H213" i="4"/>
  <c r="I213" i="4"/>
  <c r="K213" i="4" s="1"/>
  <c r="M213" i="4"/>
  <c r="P213" i="4"/>
  <c r="G213" i="4"/>
  <c r="R213" i="4"/>
  <c r="AG213" i="4"/>
  <c r="AH213" i="4"/>
  <c r="AI213" i="4"/>
  <c r="AJ213" i="4"/>
  <c r="AK213" i="4"/>
  <c r="AL213" i="4"/>
  <c r="B214" i="4"/>
  <c r="H214" i="4"/>
  <c r="I214" i="4"/>
  <c r="M214" i="4"/>
  <c r="P214" i="4"/>
  <c r="G214" i="4"/>
  <c r="R214" i="4"/>
  <c r="AG214" i="4"/>
  <c r="AH214" i="4"/>
  <c r="AI214" i="4"/>
  <c r="AJ214" i="4"/>
  <c r="AK214" i="4"/>
  <c r="AL214" i="4"/>
  <c r="B215" i="4"/>
  <c r="H215" i="4"/>
  <c r="J215" i="4" s="1"/>
  <c r="I215" i="4"/>
  <c r="M215" i="4"/>
  <c r="P215" i="4"/>
  <c r="G215" i="4"/>
  <c r="R215" i="4"/>
  <c r="AG215" i="4"/>
  <c r="AH215" i="4"/>
  <c r="AI215" i="4"/>
  <c r="AJ215" i="4"/>
  <c r="AK215" i="4"/>
  <c r="AL215" i="4"/>
  <c r="B216" i="4"/>
  <c r="H216" i="4"/>
  <c r="I216" i="4"/>
  <c r="M216" i="4"/>
  <c r="P216" i="4"/>
  <c r="G216" i="4"/>
  <c r="R216" i="4"/>
  <c r="AG216" i="4"/>
  <c r="AH216" i="4"/>
  <c r="AI216" i="4"/>
  <c r="AJ216" i="4"/>
  <c r="AK216" i="4"/>
  <c r="AL216" i="4"/>
  <c r="B217" i="4"/>
  <c r="H217" i="4"/>
  <c r="I217" i="4"/>
  <c r="M217" i="4"/>
  <c r="P217" i="4"/>
  <c r="S217" i="4"/>
  <c r="G217" i="4"/>
  <c r="R217" i="4"/>
  <c r="AG217" i="4"/>
  <c r="AH217" i="4"/>
  <c r="AI217" i="4"/>
  <c r="AJ217" i="4"/>
  <c r="AK217" i="4"/>
  <c r="AL217" i="4"/>
  <c r="B218" i="4"/>
  <c r="H218" i="4"/>
  <c r="I218" i="4"/>
  <c r="M218" i="4"/>
  <c r="P218" i="4"/>
  <c r="G218" i="4"/>
  <c r="R218" i="4"/>
  <c r="AG218" i="4"/>
  <c r="AH218" i="4"/>
  <c r="AI218" i="4"/>
  <c r="AJ218" i="4"/>
  <c r="AK218" i="4"/>
  <c r="AL218" i="4"/>
  <c r="B219" i="4"/>
  <c r="H219" i="4"/>
  <c r="W219" i="4" s="1"/>
  <c r="I219" i="4"/>
  <c r="X219" i="4" s="1"/>
  <c r="M219" i="4"/>
  <c r="P219" i="4"/>
  <c r="G219" i="4"/>
  <c r="R219" i="4"/>
  <c r="AG219" i="4"/>
  <c r="AH219" i="4"/>
  <c r="AI219" i="4"/>
  <c r="AJ219" i="4"/>
  <c r="AK219" i="4"/>
  <c r="AL219" i="4"/>
  <c r="B220" i="4"/>
  <c r="H220" i="4"/>
  <c r="I220" i="4"/>
  <c r="X220" i="4" s="1"/>
  <c r="M220" i="4"/>
  <c r="P220" i="4"/>
  <c r="G220" i="4"/>
  <c r="R220" i="4"/>
  <c r="AG220" i="4"/>
  <c r="AH220" i="4"/>
  <c r="AI220" i="4"/>
  <c r="AJ220" i="4"/>
  <c r="AK220" i="4"/>
  <c r="AL220" i="4"/>
  <c r="B221" i="4"/>
  <c r="H221" i="4"/>
  <c r="S221" i="4" s="1"/>
  <c r="I221" i="4"/>
  <c r="M221" i="4"/>
  <c r="P221" i="4"/>
  <c r="W221" i="4"/>
  <c r="G221" i="4"/>
  <c r="R221" i="4"/>
  <c r="AG221" i="4"/>
  <c r="AH221" i="4"/>
  <c r="AI221" i="4"/>
  <c r="AJ221" i="4"/>
  <c r="AK221" i="4"/>
  <c r="AL221" i="4"/>
  <c r="B222" i="4"/>
  <c r="H222" i="4"/>
  <c r="I222" i="4"/>
  <c r="M222" i="4"/>
  <c r="P222" i="4"/>
  <c r="T222" i="4"/>
  <c r="G222" i="4"/>
  <c r="R222" i="4"/>
  <c r="AG222" i="4"/>
  <c r="AH222" i="4"/>
  <c r="AI222" i="4"/>
  <c r="AJ222" i="4"/>
  <c r="AK222" i="4"/>
  <c r="AL222" i="4"/>
  <c r="B223" i="4"/>
  <c r="H223" i="4"/>
  <c r="J223" i="4" s="1"/>
  <c r="L223" i="4" s="1"/>
  <c r="I223" i="4"/>
  <c r="M223" i="4"/>
  <c r="P223" i="4"/>
  <c r="G223" i="4"/>
  <c r="R223" i="4"/>
  <c r="AG223" i="4"/>
  <c r="AH223" i="4"/>
  <c r="AI223" i="4"/>
  <c r="AJ223" i="4"/>
  <c r="AK223" i="4"/>
  <c r="AL223" i="4"/>
  <c r="B224" i="4"/>
  <c r="H224" i="4"/>
  <c r="I224" i="4"/>
  <c r="K224" i="4" s="1"/>
  <c r="M224" i="4"/>
  <c r="P224" i="4"/>
  <c r="G224" i="4"/>
  <c r="R224" i="4"/>
  <c r="AG224" i="4"/>
  <c r="AH224" i="4"/>
  <c r="AI224" i="4"/>
  <c r="AJ224" i="4"/>
  <c r="AK224" i="4"/>
  <c r="AL224" i="4"/>
  <c r="B225" i="4"/>
  <c r="H225" i="4"/>
  <c r="I225" i="4"/>
  <c r="K225" i="4" s="1"/>
  <c r="M225" i="4"/>
  <c r="P225" i="4"/>
  <c r="T225" i="4"/>
  <c r="G225" i="4"/>
  <c r="R225" i="4"/>
  <c r="AG225" i="4"/>
  <c r="AH225" i="4"/>
  <c r="AI225" i="4"/>
  <c r="AJ225" i="4"/>
  <c r="AK225" i="4"/>
  <c r="AL225" i="4"/>
  <c r="B226" i="4"/>
  <c r="H226" i="4"/>
  <c r="I226" i="4"/>
  <c r="X226" i="4" s="1"/>
  <c r="M226" i="4"/>
  <c r="P226" i="4"/>
  <c r="G226" i="4"/>
  <c r="R226" i="4"/>
  <c r="AG226" i="4"/>
  <c r="AH226" i="4"/>
  <c r="AI226" i="4"/>
  <c r="AJ226" i="4"/>
  <c r="AK226" i="4"/>
  <c r="AL226" i="4"/>
  <c r="B227" i="4"/>
  <c r="H227" i="4"/>
  <c r="I227" i="4"/>
  <c r="M227" i="4"/>
  <c r="P227" i="4"/>
  <c r="G227" i="4"/>
  <c r="R227" i="4"/>
  <c r="AG227" i="4"/>
  <c r="AH227" i="4"/>
  <c r="AI227" i="4"/>
  <c r="AJ227" i="4"/>
  <c r="AK227" i="4"/>
  <c r="AL227" i="4"/>
  <c r="B228" i="4"/>
  <c r="H228" i="4"/>
  <c r="I228" i="4"/>
  <c r="M228" i="4"/>
  <c r="P228" i="4"/>
  <c r="G228" i="4"/>
  <c r="R228" i="4"/>
  <c r="AG228" i="4"/>
  <c r="AH228" i="4"/>
  <c r="AI228" i="4"/>
  <c r="AJ228" i="4"/>
  <c r="AK228" i="4"/>
  <c r="AL228" i="4"/>
  <c r="B229" i="4"/>
  <c r="H229" i="4"/>
  <c r="I229" i="4"/>
  <c r="M229" i="4"/>
  <c r="P229" i="4"/>
  <c r="S229" i="4"/>
  <c r="G229" i="4"/>
  <c r="R229" i="4"/>
  <c r="AG229" i="4"/>
  <c r="AH229" i="4"/>
  <c r="AI229" i="4"/>
  <c r="AJ229" i="4"/>
  <c r="AK229" i="4"/>
  <c r="AL229" i="4"/>
  <c r="B230" i="4"/>
  <c r="H230" i="4"/>
  <c r="I230" i="4"/>
  <c r="T230" i="4" s="1"/>
  <c r="V230" i="4" s="1"/>
  <c r="M230" i="4"/>
  <c r="P230" i="4"/>
  <c r="G230" i="4"/>
  <c r="R230" i="4"/>
  <c r="AG230" i="4"/>
  <c r="AH230" i="4"/>
  <c r="AI230" i="4"/>
  <c r="AJ230" i="4"/>
  <c r="AK230" i="4"/>
  <c r="AL230" i="4"/>
  <c r="B231" i="4"/>
  <c r="H231" i="4"/>
  <c r="S231" i="4" s="1"/>
  <c r="I231" i="4"/>
  <c r="M231" i="4"/>
  <c r="P231" i="4"/>
  <c r="G231" i="4"/>
  <c r="R231" i="4"/>
  <c r="AG231" i="4"/>
  <c r="AH231" i="4"/>
  <c r="AI231" i="4"/>
  <c r="AJ231" i="4"/>
  <c r="AK231" i="4"/>
  <c r="AL231" i="4"/>
  <c r="B232" i="4"/>
  <c r="H232" i="4"/>
  <c r="I232" i="4"/>
  <c r="M232" i="4"/>
  <c r="P232" i="4"/>
  <c r="G232" i="4"/>
  <c r="R232" i="4"/>
  <c r="AG232" i="4"/>
  <c r="AH232" i="4"/>
  <c r="AI232" i="4"/>
  <c r="AJ232" i="4"/>
  <c r="AK232" i="4"/>
  <c r="AL232" i="4"/>
  <c r="B233" i="4"/>
  <c r="H233" i="4"/>
  <c r="S233" i="4" s="1"/>
  <c r="I233" i="4"/>
  <c r="M233" i="4"/>
  <c r="P233" i="4"/>
  <c r="G233" i="4"/>
  <c r="R233" i="4"/>
  <c r="AG233" i="4"/>
  <c r="AH233" i="4"/>
  <c r="AI233" i="4"/>
  <c r="AJ233" i="4"/>
  <c r="AK233" i="4"/>
  <c r="AL233" i="4"/>
  <c r="B234" i="4"/>
  <c r="H234" i="4"/>
  <c r="I234" i="4"/>
  <c r="M234" i="4"/>
  <c r="P234" i="4"/>
  <c r="G234" i="4"/>
  <c r="R234" i="4"/>
  <c r="AG234" i="4"/>
  <c r="AH234" i="4"/>
  <c r="AI234" i="4"/>
  <c r="AJ234" i="4"/>
  <c r="AK234" i="4"/>
  <c r="AL234" i="4"/>
  <c r="B235" i="4"/>
  <c r="H235" i="4"/>
  <c r="I235" i="4"/>
  <c r="M235" i="4"/>
  <c r="P235" i="4"/>
  <c r="G235" i="4"/>
  <c r="R235" i="4"/>
  <c r="AG235" i="4"/>
  <c r="AH235" i="4"/>
  <c r="AI235" i="4"/>
  <c r="AJ235" i="4"/>
  <c r="AK235" i="4"/>
  <c r="AL235" i="4"/>
  <c r="B236" i="4"/>
  <c r="H236" i="4"/>
  <c r="I236" i="4"/>
  <c r="K236" i="4" s="1"/>
  <c r="M236" i="4"/>
  <c r="P236" i="4"/>
  <c r="W236" i="4"/>
  <c r="X236" i="4"/>
  <c r="G236" i="4"/>
  <c r="R236" i="4"/>
  <c r="AG236" i="4"/>
  <c r="AH236" i="4"/>
  <c r="AI236" i="4"/>
  <c r="AJ236" i="4"/>
  <c r="AK236" i="4"/>
  <c r="AL236" i="4"/>
  <c r="B237" i="4"/>
  <c r="H237" i="4"/>
  <c r="J237" i="4" s="1"/>
  <c r="I237" i="4"/>
  <c r="M237" i="4"/>
  <c r="P237" i="4"/>
  <c r="S237" i="4"/>
  <c r="G237" i="4"/>
  <c r="R237" i="4"/>
  <c r="AG237" i="4"/>
  <c r="AH237" i="4"/>
  <c r="AI237" i="4"/>
  <c r="AJ237" i="4"/>
  <c r="AK237" i="4"/>
  <c r="AL237" i="4"/>
  <c r="B238" i="4"/>
  <c r="H238" i="4"/>
  <c r="I238" i="4"/>
  <c r="M238" i="4"/>
  <c r="P238" i="4"/>
  <c r="W238" i="4"/>
  <c r="X238" i="4"/>
  <c r="G238" i="4"/>
  <c r="R238" i="4"/>
  <c r="AG238" i="4"/>
  <c r="AH238" i="4"/>
  <c r="AI238" i="4"/>
  <c r="AJ238" i="4"/>
  <c r="AK238" i="4"/>
  <c r="AL238" i="4"/>
  <c r="B239" i="4"/>
  <c r="H239" i="4"/>
  <c r="W239" i="4" s="1"/>
  <c r="I239" i="4"/>
  <c r="M239" i="4"/>
  <c r="P239" i="4"/>
  <c r="G239" i="4"/>
  <c r="R239" i="4"/>
  <c r="AG239" i="4"/>
  <c r="AH239" i="4"/>
  <c r="AI239" i="4"/>
  <c r="AJ239" i="4"/>
  <c r="AK239" i="4"/>
  <c r="AL239" i="4"/>
  <c r="B240" i="4"/>
  <c r="H240" i="4"/>
  <c r="I240" i="4"/>
  <c r="K240" i="4" s="1"/>
  <c r="M240" i="4"/>
  <c r="P240" i="4"/>
  <c r="G240" i="4"/>
  <c r="R240" i="4"/>
  <c r="AG240" i="4"/>
  <c r="AH240" i="4"/>
  <c r="AI240" i="4"/>
  <c r="AJ240" i="4"/>
  <c r="AK240" i="4"/>
  <c r="AL240" i="4"/>
  <c r="B241" i="4"/>
  <c r="H241" i="4"/>
  <c r="S241" i="4" s="1"/>
  <c r="U241" i="4" s="1"/>
  <c r="I241" i="4"/>
  <c r="M241" i="4"/>
  <c r="P241" i="4"/>
  <c r="G241" i="4"/>
  <c r="R241" i="4"/>
  <c r="AG241" i="4"/>
  <c r="AH241" i="4"/>
  <c r="AI241" i="4"/>
  <c r="AJ241" i="4"/>
  <c r="AK241" i="4"/>
  <c r="AL241" i="4"/>
  <c r="B242" i="4"/>
  <c r="H242" i="4"/>
  <c r="W242" i="4" s="1"/>
  <c r="I242" i="4"/>
  <c r="M242" i="4"/>
  <c r="P242" i="4"/>
  <c r="G242" i="4"/>
  <c r="R242" i="4"/>
  <c r="AG242" i="4"/>
  <c r="AH242" i="4"/>
  <c r="AI242" i="4"/>
  <c r="AJ242" i="4"/>
  <c r="AK242" i="4"/>
  <c r="AL242" i="4"/>
  <c r="B243" i="4"/>
  <c r="H243" i="4"/>
  <c r="I243" i="4"/>
  <c r="M243" i="4"/>
  <c r="P243" i="4"/>
  <c r="S243" i="4"/>
  <c r="U243" i="4" s="1"/>
  <c r="G243" i="4"/>
  <c r="R243" i="4"/>
  <c r="AG243" i="4"/>
  <c r="AH243" i="4"/>
  <c r="AI243" i="4"/>
  <c r="AJ243" i="4"/>
  <c r="AK243" i="4"/>
  <c r="AL243" i="4"/>
  <c r="B244" i="4"/>
  <c r="H244" i="4"/>
  <c r="I244" i="4"/>
  <c r="M244" i="4"/>
  <c r="P244" i="4"/>
  <c r="S244" i="4"/>
  <c r="U244" i="4" s="1"/>
  <c r="X244" i="4"/>
  <c r="G244" i="4"/>
  <c r="R244" i="4"/>
  <c r="AG244" i="4"/>
  <c r="AH244" i="4"/>
  <c r="AI244" i="4"/>
  <c r="AJ244" i="4"/>
  <c r="AK244" i="4"/>
  <c r="AL244" i="4"/>
  <c r="B245" i="4"/>
  <c r="H245" i="4"/>
  <c r="J245" i="4" s="1"/>
  <c r="I245" i="4"/>
  <c r="M245" i="4"/>
  <c r="P245" i="4"/>
  <c r="S245" i="4"/>
  <c r="G245" i="4"/>
  <c r="R245" i="4"/>
  <c r="AG245" i="4"/>
  <c r="AH245" i="4"/>
  <c r="AI245" i="4"/>
  <c r="AJ245" i="4"/>
  <c r="AK245" i="4"/>
  <c r="AL245" i="4"/>
  <c r="B246" i="4"/>
  <c r="H246" i="4"/>
  <c r="S246" i="4" s="1"/>
  <c r="I246" i="4"/>
  <c r="X246" i="4" s="1"/>
  <c r="M246" i="4"/>
  <c r="P246" i="4"/>
  <c r="G246" i="4"/>
  <c r="R246" i="4"/>
  <c r="AG246" i="4"/>
  <c r="AH246" i="4"/>
  <c r="AI246" i="4"/>
  <c r="AJ246" i="4"/>
  <c r="AK246" i="4"/>
  <c r="AL246" i="4"/>
  <c r="B247" i="4"/>
  <c r="H247" i="4"/>
  <c r="I247" i="4"/>
  <c r="M247" i="4"/>
  <c r="P247" i="4"/>
  <c r="G247" i="4"/>
  <c r="R247" i="4"/>
  <c r="AG247" i="4"/>
  <c r="AH247" i="4"/>
  <c r="AI247" i="4"/>
  <c r="AJ247" i="4"/>
  <c r="AK247" i="4"/>
  <c r="AL247" i="4"/>
  <c r="B248" i="4"/>
  <c r="H248" i="4"/>
  <c r="I248" i="4"/>
  <c r="M248" i="4"/>
  <c r="P248" i="4"/>
  <c r="W248" i="4"/>
  <c r="X248" i="4"/>
  <c r="G248" i="4"/>
  <c r="R248" i="4"/>
  <c r="AG248" i="4"/>
  <c r="AH248" i="4"/>
  <c r="AI248" i="4"/>
  <c r="AJ248" i="4"/>
  <c r="AK248" i="4"/>
  <c r="AL248" i="4"/>
  <c r="B249" i="4"/>
  <c r="H249" i="4"/>
  <c r="S249" i="4" s="1"/>
  <c r="I249" i="4"/>
  <c r="M249" i="4"/>
  <c r="P249" i="4"/>
  <c r="G249" i="4"/>
  <c r="R249" i="4"/>
  <c r="AG249" i="4"/>
  <c r="AH249" i="4"/>
  <c r="AI249" i="4"/>
  <c r="AJ249" i="4"/>
  <c r="AK249" i="4"/>
  <c r="AL249" i="4"/>
  <c r="B250" i="4"/>
  <c r="H250" i="4"/>
  <c r="W250" i="4" s="1"/>
  <c r="I250" i="4"/>
  <c r="K250" i="4" s="1"/>
  <c r="M250" i="4"/>
  <c r="P250" i="4"/>
  <c r="G250" i="4"/>
  <c r="R250" i="4"/>
  <c r="AG250" i="4"/>
  <c r="AH250" i="4"/>
  <c r="AI250" i="4"/>
  <c r="AJ250" i="4"/>
  <c r="AK250" i="4"/>
  <c r="AL250" i="4"/>
  <c r="B251" i="4"/>
  <c r="H251" i="4"/>
  <c r="I251" i="4"/>
  <c r="M251" i="4"/>
  <c r="P251" i="4"/>
  <c r="S251" i="4"/>
  <c r="U251" i="4" s="1"/>
  <c r="G251" i="4"/>
  <c r="R251" i="4"/>
  <c r="AG251" i="4"/>
  <c r="AH251" i="4"/>
  <c r="AI251" i="4"/>
  <c r="AJ251" i="4"/>
  <c r="AK251" i="4"/>
  <c r="AL251" i="4"/>
  <c r="B252" i="4"/>
  <c r="H252" i="4"/>
  <c r="J252" i="4" s="1"/>
  <c r="L252" i="4" s="1"/>
  <c r="I252" i="4"/>
  <c r="X252" i="4" s="1"/>
  <c r="M252" i="4"/>
  <c r="P252" i="4"/>
  <c r="W252" i="4"/>
  <c r="G252" i="4"/>
  <c r="R252" i="4"/>
  <c r="AG252" i="4"/>
  <c r="AH252" i="4"/>
  <c r="AI252" i="4"/>
  <c r="AJ252" i="4"/>
  <c r="AK252" i="4"/>
  <c r="AL252" i="4"/>
  <c r="B253" i="4"/>
  <c r="H253" i="4"/>
  <c r="J253" i="4" s="1"/>
  <c r="L253" i="4" s="1"/>
  <c r="I253" i="4"/>
  <c r="M253" i="4"/>
  <c r="P253" i="4"/>
  <c r="S253" i="4"/>
  <c r="U253" i="4" s="1"/>
  <c r="G253" i="4"/>
  <c r="R253" i="4"/>
  <c r="AG253" i="4"/>
  <c r="AH253" i="4"/>
  <c r="AI253" i="4"/>
  <c r="AJ253" i="4"/>
  <c r="AK253" i="4"/>
  <c r="AL253" i="4"/>
  <c r="B254" i="4"/>
  <c r="H254" i="4"/>
  <c r="J254" i="4" s="1"/>
  <c r="L254" i="4" s="1"/>
  <c r="I254" i="4"/>
  <c r="K254" i="4" s="1"/>
  <c r="O254" i="4" s="1"/>
  <c r="M254" i="4"/>
  <c r="P254" i="4"/>
  <c r="W254" i="4"/>
  <c r="X254" i="4"/>
  <c r="G254" i="4"/>
  <c r="R254" i="4"/>
  <c r="AG254" i="4"/>
  <c r="AH254" i="4"/>
  <c r="AI254" i="4"/>
  <c r="AJ254" i="4"/>
  <c r="AK254" i="4"/>
  <c r="AL254" i="4"/>
  <c r="B255" i="4"/>
  <c r="H255" i="4"/>
  <c r="I255" i="4"/>
  <c r="M255" i="4"/>
  <c r="P255" i="4"/>
  <c r="S255" i="4"/>
  <c r="G255" i="4"/>
  <c r="R255" i="4"/>
  <c r="AG255" i="4"/>
  <c r="AH255" i="4"/>
  <c r="AI255" i="4"/>
  <c r="AJ255" i="4"/>
  <c r="AK255" i="4"/>
  <c r="AL255" i="4"/>
  <c r="B256" i="4"/>
  <c r="H256" i="4"/>
  <c r="I256" i="4"/>
  <c r="M256" i="4"/>
  <c r="P256" i="4"/>
  <c r="W256" i="4"/>
  <c r="G256" i="4"/>
  <c r="R256" i="4"/>
  <c r="AG256" i="4"/>
  <c r="AH256" i="4"/>
  <c r="AI256" i="4"/>
  <c r="AJ256" i="4"/>
  <c r="AK256" i="4"/>
  <c r="AL256" i="4"/>
  <c r="B257" i="4"/>
  <c r="H257" i="4"/>
  <c r="I257" i="4"/>
  <c r="M257" i="4"/>
  <c r="P257" i="4"/>
  <c r="G257" i="4"/>
  <c r="R257" i="4"/>
  <c r="AG257" i="4"/>
  <c r="AH257" i="4"/>
  <c r="AI257" i="4"/>
  <c r="AJ257" i="4"/>
  <c r="AK257" i="4"/>
  <c r="AL257" i="4"/>
  <c r="B258" i="4"/>
  <c r="H258" i="4"/>
  <c r="W258" i="4" s="1"/>
  <c r="I258" i="4"/>
  <c r="T258" i="4" s="1"/>
  <c r="V258" i="4" s="1"/>
  <c r="M258" i="4"/>
  <c r="P258" i="4"/>
  <c r="G258" i="4"/>
  <c r="R258" i="4"/>
  <c r="AG258" i="4"/>
  <c r="AH258" i="4"/>
  <c r="AI258" i="4"/>
  <c r="AJ258" i="4"/>
  <c r="AK258" i="4"/>
  <c r="AL258" i="4"/>
  <c r="B259" i="4"/>
  <c r="H259" i="4"/>
  <c r="I259" i="4"/>
  <c r="M259" i="4"/>
  <c r="P259" i="4"/>
  <c r="S259" i="4"/>
  <c r="U259" i="4" s="1"/>
  <c r="G259" i="4"/>
  <c r="R259" i="4"/>
  <c r="AG259" i="4"/>
  <c r="AH259" i="4"/>
  <c r="AI259" i="4"/>
  <c r="AJ259" i="4"/>
  <c r="AK259" i="4"/>
  <c r="AL259" i="4"/>
  <c r="B260" i="4"/>
  <c r="H260" i="4"/>
  <c r="J260" i="4" s="1"/>
  <c r="L260" i="4" s="1"/>
  <c r="I260" i="4"/>
  <c r="X260" i="4" s="1"/>
  <c r="M260" i="4"/>
  <c r="P260" i="4"/>
  <c r="W260" i="4"/>
  <c r="G260" i="4"/>
  <c r="R260" i="4"/>
  <c r="AG260" i="4"/>
  <c r="AH260" i="4"/>
  <c r="AI260" i="4"/>
  <c r="AJ260" i="4"/>
  <c r="AK260" i="4"/>
  <c r="AL260" i="4"/>
  <c r="B261" i="4"/>
  <c r="H261" i="4"/>
  <c r="J261" i="4" s="1"/>
  <c r="L261" i="4" s="1"/>
  <c r="I261" i="4"/>
  <c r="M261" i="4"/>
  <c r="P261" i="4"/>
  <c r="S261" i="4"/>
  <c r="U261" i="4" s="1"/>
  <c r="G261" i="4"/>
  <c r="R261" i="4"/>
  <c r="AG261" i="4"/>
  <c r="AH261" i="4"/>
  <c r="AI261" i="4"/>
  <c r="AJ261" i="4"/>
  <c r="AK261" i="4"/>
  <c r="AL261" i="4"/>
  <c r="B262" i="4"/>
  <c r="H262" i="4"/>
  <c r="W262" i="4" s="1"/>
  <c r="I262" i="4"/>
  <c r="M262" i="4"/>
  <c r="P262" i="4"/>
  <c r="G262" i="4"/>
  <c r="R262" i="4"/>
  <c r="AG262" i="4"/>
  <c r="AH262" i="4"/>
  <c r="AI262" i="4"/>
  <c r="AJ262" i="4"/>
  <c r="AK262" i="4"/>
  <c r="AL262" i="4"/>
  <c r="B263" i="4"/>
  <c r="H263" i="4"/>
  <c r="W263" i="4" s="1"/>
  <c r="I263" i="4"/>
  <c r="M263" i="4"/>
  <c r="P263" i="4"/>
  <c r="G263" i="4"/>
  <c r="R263" i="4"/>
  <c r="AG263" i="4"/>
  <c r="AH263" i="4"/>
  <c r="AI263" i="4"/>
  <c r="AJ263" i="4"/>
  <c r="AK263" i="4"/>
  <c r="AL263" i="4"/>
  <c r="B264" i="4"/>
  <c r="H264" i="4"/>
  <c r="J264" i="4" s="1"/>
  <c r="L264" i="4" s="1"/>
  <c r="I264" i="4"/>
  <c r="X264" i="4" s="1"/>
  <c r="M264" i="4"/>
  <c r="P264" i="4"/>
  <c r="G264" i="4"/>
  <c r="R264" i="4"/>
  <c r="AG264" i="4"/>
  <c r="AH264" i="4"/>
  <c r="AI264" i="4"/>
  <c r="AJ264" i="4"/>
  <c r="AK264" i="4"/>
  <c r="AL264" i="4"/>
  <c r="B265" i="4"/>
  <c r="H265" i="4"/>
  <c r="I265" i="4"/>
  <c r="M265" i="4"/>
  <c r="P265" i="4"/>
  <c r="S265" i="4"/>
  <c r="U265" i="4" s="1"/>
  <c r="G265" i="4"/>
  <c r="R265" i="4"/>
  <c r="AG265" i="4"/>
  <c r="AH265" i="4"/>
  <c r="AI265" i="4"/>
  <c r="AJ265" i="4"/>
  <c r="AK265" i="4"/>
  <c r="AL265" i="4"/>
  <c r="B266" i="4"/>
  <c r="H266" i="4"/>
  <c r="I266" i="4"/>
  <c r="T266" i="4" s="1"/>
  <c r="V266" i="4" s="1"/>
  <c r="M266" i="4"/>
  <c r="P266" i="4"/>
  <c r="W266" i="4"/>
  <c r="G266" i="4"/>
  <c r="R266" i="4"/>
  <c r="AG266" i="4"/>
  <c r="AH266" i="4"/>
  <c r="AI266" i="4"/>
  <c r="AJ266" i="4"/>
  <c r="AK266" i="4"/>
  <c r="AL266" i="4"/>
  <c r="B267" i="4"/>
  <c r="H267" i="4"/>
  <c r="I267" i="4"/>
  <c r="M267" i="4"/>
  <c r="P267" i="4"/>
  <c r="S267" i="4"/>
  <c r="U267" i="4" s="1"/>
  <c r="G267" i="4"/>
  <c r="R267" i="4"/>
  <c r="AG267" i="4"/>
  <c r="AH267" i="4"/>
  <c r="AI267" i="4"/>
  <c r="AJ267" i="4"/>
  <c r="AK267" i="4"/>
  <c r="AL267" i="4"/>
  <c r="B268" i="4"/>
  <c r="H268" i="4"/>
  <c r="I268" i="4"/>
  <c r="K268" i="4" s="1"/>
  <c r="O268" i="4" s="1"/>
  <c r="M268" i="4"/>
  <c r="P268" i="4"/>
  <c r="W268" i="4"/>
  <c r="X268" i="4"/>
  <c r="G268" i="4"/>
  <c r="R268" i="4"/>
  <c r="AG268" i="4"/>
  <c r="AH268" i="4"/>
  <c r="AI268" i="4"/>
  <c r="AJ268" i="4"/>
  <c r="AK268" i="4"/>
  <c r="AL268" i="4"/>
  <c r="B269" i="4"/>
  <c r="H269" i="4"/>
  <c r="J269" i="4" s="1"/>
  <c r="L269" i="4" s="1"/>
  <c r="I269" i="4"/>
  <c r="M269" i="4"/>
  <c r="P269" i="4"/>
  <c r="S269" i="4"/>
  <c r="U269" i="4" s="1"/>
  <c r="G269" i="4"/>
  <c r="R269" i="4"/>
  <c r="AG269" i="4"/>
  <c r="AH269" i="4"/>
  <c r="AI269" i="4"/>
  <c r="AJ269" i="4"/>
  <c r="AK269" i="4"/>
  <c r="AL269" i="4"/>
  <c r="B270" i="4"/>
  <c r="H270" i="4"/>
  <c r="I270" i="4"/>
  <c r="M270" i="4"/>
  <c r="P270" i="4"/>
  <c r="W270" i="4"/>
  <c r="X270" i="4"/>
  <c r="G270" i="4"/>
  <c r="R270" i="4"/>
  <c r="AG270" i="4"/>
  <c r="AH270" i="4"/>
  <c r="AI270" i="4"/>
  <c r="AJ270" i="4"/>
  <c r="AK270" i="4"/>
  <c r="AL270" i="4"/>
  <c r="B271" i="4"/>
  <c r="H271" i="4"/>
  <c r="W271" i="4" s="1"/>
  <c r="I271" i="4"/>
  <c r="M271" i="4"/>
  <c r="P271" i="4"/>
  <c r="G271" i="4"/>
  <c r="R271" i="4"/>
  <c r="AG271" i="4"/>
  <c r="AH271" i="4"/>
  <c r="AI271" i="4"/>
  <c r="AJ271" i="4"/>
  <c r="AK271" i="4"/>
  <c r="AL271" i="4"/>
  <c r="B272" i="4"/>
  <c r="H272" i="4"/>
  <c r="I272" i="4"/>
  <c r="M272" i="4"/>
  <c r="P272" i="4"/>
  <c r="G272" i="4"/>
  <c r="R272" i="4"/>
  <c r="AG272" i="4"/>
  <c r="AH272" i="4"/>
  <c r="AI272" i="4"/>
  <c r="AJ272" i="4"/>
  <c r="AK272" i="4"/>
  <c r="AL272" i="4"/>
  <c r="B273" i="4"/>
  <c r="H273" i="4"/>
  <c r="S273" i="4" s="1"/>
  <c r="U273" i="4" s="1"/>
  <c r="I273" i="4"/>
  <c r="M273" i="4"/>
  <c r="P273" i="4"/>
  <c r="G273" i="4"/>
  <c r="R273" i="4"/>
  <c r="AG273" i="4"/>
  <c r="AH273" i="4"/>
  <c r="AI273" i="4"/>
  <c r="AJ273" i="4"/>
  <c r="AK273" i="4"/>
  <c r="AL273" i="4"/>
  <c r="B274" i="4"/>
  <c r="H274" i="4"/>
  <c r="W274" i="4" s="1"/>
  <c r="I274" i="4"/>
  <c r="M274" i="4"/>
  <c r="P274" i="4"/>
  <c r="G274" i="4"/>
  <c r="R274" i="4"/>
  <c r="AG274" i="4"/>
  <c r="AH274" i="4"/>
  <c r="AI274" i="4"/>
  <c r="AJ274" i="4"/>
  <c r="AK274" i="4"/>
  <c r="AL274" i="4"/>
  <c r="B275" i="4"/>
  <c r="H275" i="4"/>
  <c r="J275" i="4" s="1"/>
  <c r="L275" i="4" s="1"/>
  <c r="I275" i="4"/>
  <c r="M275" i="4"/>
  <c r="P275" i="4"/>
  <c r="G275" i="4"/>
  <c r="R275" i="4"/>
  <c r="AG275" i="4"/>
  <c r="AH275" i="4"/>
  <c r="AI275" i="4"/>
  <c r="AJ275" i="4"/>
  <c r="AK275" i="4"/>
  <c r="AL275" i="4"/>
  <c r="B276" i="4"/>
  <c r="H276" i="4"/>
  <c r="I276" i="4"/>
  <c r="K276" i="4" s="1"/>
  <c r="M276" i="4"/>
  <c r="P276" i="4"/>
  <c r="G276" i="4"/>
  <c r="R276" i="4"/>
  <c r="AG276" i="4"/>
  <c r="AH276" i="4"/>
  <c r="AI276" i="4"/>
  <c r="AJ276" i="4"/>
  <c r="AK276" i="4"/>
  <c r="AL276" i="4"/>
  <c r="B277" i="4"/>
  <c r="H277" i="4"/>
  <c r="I277" i="4"/>
  <c r="M277" i="4"/>
  <c r="P277" i="4"/>
  <c r="S277" i="4"/>
  <c r="U277" i="4" s="1"/>
  <c r="G277" i="4"/>
  <c r="R277" i="4"/>
  <c r="AG277" i="4"/>
  <c r="AH277" i="4"/>
  <c r="AI277" i="4"/>
  <c r="AJ277" i="4"/>
  <c r="AK277" i="4"/>
  <c r="AL277" i="4"/>
  <c r="B278" i="4"/>
  <c r="H278" i="4"/>
  <c r="J278" i="4" s="1"/>
  <c r="L278" i="4" s="1"/>
  <c r="I278" i="4"/>
  <c r="X278" i="4" s="1"/>
  <c r="M278" i="4"/>
  <c r="P278" i="4"/>
  <c r="S278" i="4"/>
  <c r="U278" i="4" s="1"/>
  <c r="G278" i="4"/>
  <c r="R278" i="4"/>
  <c r="AG278" i="4"/>
  <c r="AH278" i="4"/>
  <c r="AI278" i="4"/>
  <c r="AJ278" i="4"/>
  <c r="AK278" i="4"/>
  <c r="AL278" i="4"/>
  <c r="B279" i="4"/>
  <c r="H279" i="4"/>
  <c r="I279" i="4"/>
  <c r="M279" i="4"/>
  <c r="P279" i="4"/>
  <c r="S279" i="4"/>
  <c r="U279" i="4" s="1"/>
  <c r="G279" i="4"/>
  <c r="R279" i="4"/>
  <c r="AG279" i="4"/>
  <c r="AH279" i="4"/>
  <c r="AI279" i="4"/>
  <c r="AJ279" i="4"/>
  <c r="AK279" i="4"/>
  <c r="AL279" i="4"/>
  <c r="B280" i="4"/>
  <c r="H280" i="4"/>
  <c r="S280" i="4" s="1"/>
  <c r="U280" i="4" s="1"/>
  <c r="I280" i="4"/>
  <c r="M280" i="4"/>
  <c r="P280" i="4"/>
  <c r="G280" i="4"/>
  <c r="R280" i="4"/>
  <c r="AG280" i="4"/>
  <c r="AH280" i="4"/>
  <c r="AI280" i="4"/>
  <c r="AJ280" i="4"/>
  <c r="AK280" i="4"/>
  <c r="AL280" i="4"/>
  <c r="B281" i="4"/>
  <c r="H281" i="4"/>
  <c r="S281" i="4" s="1"/>
  <c r="U281" i="4" s="1"/>
  <c r="I281" i="4"/>
  <c r="M281" i="4"/>
  <c r="P281" i="4"/>
  <c r="G281" i="4"/>
  <c r="R281" i="4"/>
  <c r="AG281" i="4"/>
  <c r="AH281" i="4"/>
  <c r="AI281" i="4"/>
  <c r="AJ281" i="4"/>
  <c r="AK281" i="4"/>
  <c r="AL281" i="4"/>
  <c r="B282" i="4"/>
  <c r="H282" i="4"/>
  <c r="W282" i="4" s="1"/>
  <c r="I282" i="4"/>
  <c r="K282" i="4" s="1"/>
  <c r="O282" i="4" s="1"/>
  <c r="M282" i="4"/>
  <c r="P282" i="4"/>
  <c r="G282" i="4"/>
  <c r="R282" i="4"/>
  <c r="AG282" i="4"/>
  <c r="AH282" i="4"/>
  <c r="AI282" i="4"/>
  <c r="AJ282" i="4"/>
  <c r="AK282" i="4"/>
  <c r="AL282" i="4"/>
  <c r="B283" i="4"/>
  <c r="H283" i="4"/>
  <c r="J283" i="4" s="1"/>
  <c r="L283" i="4" s="1"/>
  <c r="I283" i="4"/>
  <c r="M283" i="4"/>
  <c r="P283" i="4"/>
  <c r="S283" i="4"/>
  <c r="U283" i="4" s="1"/>
  <c r="G283" i="4"/>
  <c r="R283" i="4"/>
  <c r="AG283" i="4"/>
  <c r="AH283" i="4"/>
  <c r="AI283" i="4"/>
  <c r="AJ283" i="4"/>
  <c r="AK283" i="4"/>
  <c r="AL283" i="4"/>
  <c r="B284" i="4"/>
  <c r="H284" i="4"/>
  <c r="J284" i="4" s="1"/>
  <c r="L284" i="4" s="1"/>
  <c r="I284" i="4"/>
  <c r="X284" i="4" s="1"/>
  <c r="M284" i="4"/>
  <c r="P284" i="4"/>
  <c r="S284" i="4"/>
  <c r="U284" i="4" s="1"/>
  <c r="G284" i="4"/>
  <c r="R284" i="4"/>
  <c r="AG284" i="4"/>
  <c r="AH284" i="4"/>
  <c r="AI284" i="4"/>
  <c r="AJ284" i="4"/>
  <c r="AK284" i="4"/>
  <c r="AL284" i="4"/>
  <c r="B285" i="4"/>
  <c r="H285" i="4"/>
  <c r="I285" i="4"/>
  <c r="M285" i="4"/>
  <c r="P285" i="4"/>
  <c r="G285" i="4"/>
  <c r="R285" i="4"/>
  <c r="AG285" i="4"/>
  <c r="AH285" i="4"/>
  <c r="AI285" i="4"/>
  <c r="AJ285" i="4"/>
  <c r="AK285" i="4"/>
  <c r="AL285" i="4"/>
  <c r="B286" i="4"/>
  <c r="H286" i="4"/>
  <c r="W286" i="4" s="1"/>
  <c r="I286" i="4"/>
  <c r="K286" i="4" s="1"/>
  <c r="O286" i="4" s="1"/>
  <c r="M286" i="4"/>
  <c r="P286" i="4"/>
  <c r="G286" i="4"/>
  <c r="R286" i="4"/>
  <c r="AG286" i="4"/>
  <c r="AH286" i="4"/>
  <c r="AI286" i="4"/>
  <c r="AJ286" i="4"/>
  <c r="AK286" i="4"/>
  <c r="AL286" i="4"/>
  <c r="B287" i="4"/>
  <c r="H287" i="4"/>
  <c r="W287" i="4" s="1"/>
  <c r="I287" i="4"/>
  <c r="M287" i="4"/>
  <c r="P287" i="4"/>
  <c r="G287" i="4"/>
  <c r="R287" i="4"/>
  <c r="AG287" i="4"/>
  <c r="AH287" i="4"/>
  <c r="AI287" i="4"/>
  <c r="AJ287" i="4"/>
  <c r="AK287" i="4"/>
  <c r="AL287" i="4"/>
  <c r="B288" i="4"/>
  <c r="H288" i="4"/>
  <c r="W288" i="4" s="1"/>
  <c r="I288" i="4"/>
  <c r="K288" i="4" s="1"/>
  <c r="O288" i="4" s="1"/>
  <c r="M288" i="4"/>
  <c r="P288" i="4"/>
  <c r="G288" i="4"/>
  <c r="R288" i="4"/>
  <c r="AG288" i="4"/>
  <c r="AH288" i="4"/>
  <c r="AI288" i="4"/>
  <c r="AJ288" i="4"/>
  <c r="AK288" i="4"/>
  <c r="AL288" i="4"/>
  <c r="B289" i="4"/>
  <c r="H289" i="4"/>
  <c r="S289" i="4" s="1"/>
  <c r="U289" i="4" s="1"/>
  <c r="I289" i="4"/>
  <c r="M289" i="4"/>
  <c r="P289" i="4"/>
  <c r="G289" i="4"/>
  <c r="R289" i="4"/>
  <c r="AG289" i="4"/>
  <c r="AH289" i="4"/>
  <c r="AI289" i="4"/>
  <c r="AJ289" i="4"/>
  <c r="AK289" i="4"/>
  <c r="AL289" i="4"/>
  <c r="B290" i="4"/>
  <c r="H290" i="4"/>
  <c r="W290" i="4" s="1"/>
  <c r="I290" i="4"/>
  <c r="K290" i="4" s="1"/>
  <c r="O290" i="4" s="1"/>
  <c r="M290" i="4"/>
  <c r="P290" i="4"/>
  <c r="G290" i="4"/>
  <c r="R290" i="4"/>
  <c r="AG290" i="4"/>
  <c r="AH290" i="4"/>
  <c r="AI290" i="4"/>
  <c r="AJ290" i="4"/>
  <c r="AK290" i="4"/>
  <c r="AL290" i="4"/>
  <c r="B291" i="4"/>
  <c r="H291" i="4"/>
  <c r="W291" i="4" s="1"/>
  <c r="I291" i="4"/>
  <c r="M291" i="4"/>
  <c r="P291" i="4"/>
  <c r="G291" i="4"/>
  <c r="R291" i="4"/>
  <c r="AG291" i="4"/>
  <c r="AH291" i="4"/>
  <c r="AI291" i="4"/>
  <c r="AJ291" i="4"/>
  <c r="AK291" i="4"/>
  <c r="AL291" i="4"/>
  <c r="B292" i="4"/>
  <c r="H292" i="4"/>
  <c r="I292" i="4"/>
  <c r="K292" i="4" s="1"/>
  <c r="O292" i="4" s="1"/>
  <c r="M292" i="4"/>
  <c r="P292" i="4"/>
  <c r="G292" i="4"/>
  <c r="R292" i="4"/>
  <c r="AG292" i="4"/>
  <c r="AH292" i="4"/>
  <c r="AI292" i="4"/>
  <c r="AJ292" i="4"/>
  <c r="AK292" i="4"/>
  <c r="AL292" i="4"/>
  <c r="B293" i="4"/>
  <c r="H293" i="4"/>
  <c r="I293" i="4"/>
  <c r="M293" i="4"/>
  <c r="P293" i="4"/>
  <c r="S293" i="4"/>
  <c r="U293" i="4" s="1"/>
  <c r="G293" i="4"/>
  <c r="R293" i="4"/>
  <c r="AG293" i="4"/>
  <c r="AH293" i="4"/>
  <c r="AI293" i="4"/>
  <c r="AJ293" i="4"/>
  <c r="AK293" i="4"/>
  <c r="AL293" i="4"/>
  <c r="B294" i="4"/>
  <c r="H294" i="4"/>
  <c r="W294" i="4" s="1"/>
  <c r="I294" i="4"/>
  <c r="K294" i="4" s="1"/>
  <c r="O294" i="4" s="1"/>
  <c r="M294" i="4"/>
  <c r="P294" i="4"/>
  <c r="G294" i="4"/>
  <c r="R294" i="4"/>
  <c r="AG294" i="4"/>
  <c r="AH294" i="4"/>
  <c r="AI294" i="4"/>
  <c r="AJ294" i="4"/>
  <c r="AK294" i="4"/>
  <c r="AL294" i="4"/>
  <c r="B295" i="4"/>
  <c r="H295" i="4"/>
  <c r="W295" i="4" s="1"/>
  <c r="I295" i="4"/>
  <c r="M295" i="4"/>
  <c r="P295" i="4"/>
  <c r="G295" i="4"/>
  <c r="R295" i="4"/>
  <c r="AG295" i="4"/>
  <c r="AH295" i="4"/>
  <c r="AI295" i="4"/>
  <c r="AJ295" i="4"/>
  <c r="AK295" i="4"/>
  <c r="AL295" i="4"/>
  <c r="B296" i="4"/>
  <c r="H296" i="4"/>
  <c r="W296" i="4" s="1"/>
  <c r="I296" i="4"/>
  <c r="K296" i="4" s="1"/>
  <c r="O296" i="4" s="1"/>
  <c r="M296" i="4"/>
  <c r="P296" i="4"/>
  <c r="G296" i="4"/>
  <c r="R296" i="4"/>
  <c r="AG296" i="4"/>
  <c r="AH296" i="4"/>
  <c r="AI296" i="4"/>
  <c r="AJ296" i="4"/>
  <c r="AK296" i="4"/>
  <c r="AL296" i="4"/>
  <c r="B297" i="4"/>
  <c r="H297" i="4"/>
  <c r="S297" i="4" s="1"/>
  <c r="U297" i="4" s="1"/>
  <c r="I297" i="4"/>
  <c r="M297" i="4"/>
  <c r="P297" i="4"/>
  <c r="G297" i="4"/>
  <c r="R297" i="4"/>
  <c r="AG297" i="4"/>
  <c r="AH297" i="4"/>
  <c r="AI297" i="4"/>
  <c r="AJ297" i="4"/>
  <c r="AK297" i="4"/>
  <c r="AL297" i="4"/>
  <c r="B298" i="4"/>
  <c r="H298" i="4"/>
  <c r="S298" i="4" s="1"/>
  <c r="U298" i="4" s="1"/>
  <c r="I298" i="4"/>
  <c r="T298" i="4" s="1"/>
  <c r="V298" i="4" s="1"/>
  <c r="M298" i="4"/>
  <c r="P298" i="4"/>
  <c r="G298" i="4"/>
  <c r="R298" i="4"/>
  <c r="AG298" i="4"/>
  <c r="AH298" i="4"/>
  <c r="AI298" i="4"/>
  <c r="AJ298" i="4"/>
  <c r="AK298" i="4"/>
  <c r="AL298" i="4"/>
  <c r="B299" i="4"/>
  <c r="H299" i="4"/>
  <c r="W299" i="4" s="1"/>
  <c r="I299" i="4"/>
  <c r="M299" i="4"/>
  <c r="P299" i="4"/>
  <c r="G299" i="4"/>
  <c r="R299" i="4"/>
  <c r="AG299" i="4"/>
  <c r="AH299" i="4"/>
  <c r="AI299" i="4"/>
  <c r="AJ299" i="4"/>
  <c r="AK299" i="4"/>
  <c r="AL299" i="4"/>
  <c r="B300" i="4"/>
  <c r="H300" i="4"/>
  <c r="J300" i="4" s="1"/>
  <c r="L300" i="4" s="1"/>
  <c r="I300" i="4"/>
  <c r="X300" i="4" s="1"/>
  <c r="M300" i="4"/>
  <c r="P300" i="4"/>
  <c r="S300" i="4"/>
  <c r="U300" i="4" s="1"/>
  <c r="G300" i="4"/>
  <c r="R300" i="4"/>
  <c r="AG300" i="4"/>
  <c r="AH300" i="4"/>
  <c r="AI300" i="4"/>
  <c r="AJ300" i="4"/>
  <c r="AK300" i="4"/>
  <c r="AL300" i="4"/>
  <c r="B301" i="4"/>
  <c r="H301" i="4"/>
  <c r="I301" i="4"/>
  <c r="M301" i="4"/>
  <c r="P301" i="4"/>
  <c r="G301" i="4"/>
  <c r="R301" i="4"/>
  <c r="AG301" i="4"/>
  <c r="AH301" i="4"/>
  <c r="AI301" i="4"/>
  <c r="AJ301" i="4"/>
  <c r="AK301" i="4"/>
  <c r="AL301" i="4"/>
  <c r="B302" i="4"/>
  <c r="H302" i="4"/>
  <c r="S302" i="4" s="1"/>
  <c r="U302" i="4" s="1"/>
  <c r="I302" i="4"/>
  <c r="K302" i="4" s="1"/>
  <c r="O302" i="4" s="1"/>
  <c r="M302" i="4"/>
  <c r="P302" i="4"/>
  <c r="G302" i="4"/>
  <c r="R302" i="4"/>
  <c r="AG302" i="4"/>
  <c r="AH302" i="4"/>
  <c r="AI302" i="4"/>
  <c r="AJ302" i="4"/>
  <c r="AK302" i="4"/>
  <c r="AL302" i="4"/>
  <c r="B303" i="4"/>
  <c r="H303" i="4"/>
  <c r="I303" i="4"/>
  <c r="M303" i="4"/>
  <c r="P303" i="4"/>
  <c r="S303" i="4"/>
  <c r="U303" i="4" s="1"/>
  <c r="G303" i="4"/>
  <c r="R303" i="4"/>
  <c r="AG303" i="4"/>
  <c r="AH303" i="4"/>
  <c r="AI303" i="4"/>
  <c r="AJ303" i="4"/>
  <c r="AK303" i="4"/>
  <c r="AL303" i="4"/>
  <c r="B304" i="4"/>
  <c r="H304" i="4"/>
  <c r="I304" i="4"/>
  <c r="K304" i="4" s="1"/>
  <c r="O304" i="4" s="1"/>
  <c r="M304" i="4"/>
  <c r="P304" i="4"/>
  <c r="G304" i="4"/>
  <c r="R304" i="4"/>
  <c r="AG304" i="4"/>
  <c r="AH304" i="4"/>
  <c r="AI304" i="4"/>
  <c r="AJ304" i="4"/>
  <c r="AK304" i="4"/>
  <c r="AL304" i="4"/>
  <c r="B305" i="4"/>
  <c r="H305" i="4"/>
  <c r="J305" i="4" s="1"/>
  <c r="L305" i="4" s="1"/>
  <c r="I305" i="4"/>
  <c r="M305" i="4"/>
  <c r="P305" i="4"/>
  <c r="G305" i="4"/>
  <c r="R305" i="4"/>
  <c r="AG305" i="4"/>
  <c r="AH305" i="4"/>
  <c r="AI305" i="4"/>
  <c r="AJ305" i="4"/>
  <c r="AK305" i="4"/>
  <c r="AL305" i="4"/>
  <c r="B306" i="4"/>
  <c r="H306" i="4"/>
  <c r="J306" i="4" s="1"/>
  <c r="L306" i="4" s="1"/>
  <c r="I306" i="4"/>
  <c r="K306" i="4" s="1"/>
  <c r="O306" i="4" s="1"/>
  <c r="M306" i="4"/>
  <c r="P306" i="4"/>
  <c r="W306" i="4"/>
  <c r="G306" i="4"/>
  <c r="R306" i="4"/>
  <c r="AG306" i="4"/>
  <c r="AH306" i="4"/>
  <c r="AI306" i="4"/>
  <c r="AJ306" i="4"/>
  <c r="AK306" i="4"/>
  <c r="AL306" i="4"/>
  <c r="B307" i="4"/>
  <c r="H307" i="4"/>
  <c r="I307" i="4"/>
  <c r="M307" i="4"/>
  <c r="P307" i="4"/>
  <c r="S307" i="4"/>
  <c r="U307" i="4" s="1"/>
  <c r="G307" i="4"/>
  <c r="R307" i="4"/>
  <c r="AG307" i="4"/>
  <c r="AH307" i="4"/>
  <c r="AI307" i="4"/>
  <c r="AJ307" i="4"/>
  <c r="AK307" i="4"/>
  <c r="AL307" i="4"/>
  <c r="B308" i="4"/>
  <c r="H308" i="4"/>
  <c r="I308" i="4"/>
  <c r="X308" i="4" s="1"/>
  <c r="M308" i="4"/>
  <c r="P308" i="4"/>
  <c r="G308" i="4"/>
  <c r="R308" i="4"/>
  <c r="AG308" i="4"/>
  <c r="AH308" i="4"/>
  <c r="AI308" i="4"/>
  <c r="AJ308" i="4"/>
  <c r="AK308" i="4"/>
  <c r="AL308" i="4"/>
  <c r="B309" i="4"/>
  <c r="H309" i="4"/>
  <c r="S309" i="4" s="1"/>
  <c r="U309" i="4" s="1"/>
  <c r="I309" i="4"/>
  <c r="M309" i="4"/>
  <c r="P309" i="4"/>
  <c r="G309" i="4"/>
  <c r="R309" i="4"/>
  <c r="AG309" i="4"/>
  <c r="AH309" i="4"/>
  <c r="AI309" i="4"/>
  <c r="AJ309" i="4"/>
  <c r="AK309" i="4"/>
  <c r="AL309" i="4"/>
  <c r="B310" i="4"/>
  <c r="H310" i="4"/>
  <c r="I310" i="4"/>
  <c r="M310" i="4"/>
  <c r="P310" i="4"/>
  <c r="W310" i="4"/>
  <c r="G310" i="4"/>
  <c r="R310" i="4"/>
  <c r="AG310" i="4"/>
  <c r="AH310" i="4"/>
  <c r="AI310" i="4"/>
  <c r="AJ310" i="4"/>
  <c r="AK310" i="4"/>
  <c r="AL310" i="4"/>
  <c r="B311" i="4"/>
  <c r="H311" i="4"/>
  <c r="S311" i="4" s="1"/>
  <c r="U311" i="4" s="1"/>
  <c r="I311" i="4"/>
  <c r="M311" i="4"/>
  <c r="P311" i="4"/>
  <c r="G311" i="4"/>
  <c r="R311" i="4"/>
  <c r="AG311" i="4"/>
  <c r="AH311" i="4"/>
  <c r="AI311" i="4"/>
  <c r="AJ311" i="4"/>
  <c r="AK311" i="4"/>
  <c r="AL311" i="4"/>
  <c r="B312" i="4"/>
  <c r="H312" i="4"/>
  <c r="I312" i="4"/>
  <c r="K312" i="4" s="1"/>
  <c r="O312" i="4" s="1"/>
  <c r="M312" i="4"/>
  <c r="P312" i="4"/>
  <c r="G312" i="4"/>
  <c r="R312" i="4"/>
  <c r="AG312" i="4"/>
  <c r="AH312" i="4"/>
  <c r="AI312" i="4"/>
  <c r="AJ312" i="4"/>
  <c r="AK312" i="4"/>
  <c r="AL312" i="4"/>
  <c r="B313" i="4"/>
  <c r="H313" i="4"/>
  <c r="I313" i="4"/>
  <c r="M313" i="4"/>
  <c r="P313" i="4"/>
  <c r="G313" i="4"/>
  <c r="R313" i="4"/>
  <c r="AG313" i="4"/>
  <c r="AH313" i="4"/>
  <c r="AI313" i="4"/>
  <c r="AJ313" i="4"/>
  <c r="AK313" i="4"/>
  <c r="AL313" i="4"/>
  <c r="B314" i="4"/>
  <c r="H314" i="4"/>
  <c r="J314" i="4" s="1"/>
  <c r="L314" i="4" s="1"/>
  <c r="I314" i="4"/>
  <c r="M314" i="4"/>
  <c r="P314" i="4"/>
  <c r="S314" i="4"/>
  <c r="U314" i="4" s="1"/>
  <c r="X314" i="4"/>
  <c r="G314" i="4"/>
  <c r="R314" i="4"/>
  <c r="AG314" i="4"/>
  <c r="AH314" i="4"/>
  <c r="AI314" i="4"/>
  <c r="AJ314" i="4"/>
  <c r="AK314" i="4"/>
  <c r="AL314" i="4"/>
  <c r="B315" i="4"/>
  <c r="H315" i="4"/>
  <c r="W315" i="4" s="1"/>
  <c r="I315" i="4"/>
  <c r="M315" i="4"/>
  <c r="P315" i="4"/>
  <c r="G315" i="4"/>
  <c r="R315" i="4"/>
  <c r="AG315" i="4"/>
  <c r="AH315" i="4"/>
  <c r="AI315" i="4"/>
  <c r="AJ315" i="4"/>
  <c r="AK315" i="4"/>
  <c r="AL315" i="4"/>
  <c r="B316" i="4"/>
  <c r="H316" i="4"/>
  <c r="W316" i="4" s="1"/>
  <c r="I316" i="4"/>
  <c r="K316" i="4" s="1"/>
  <c r="O316" i="4" s="1"/>
  <c r="M316" i="4"/>
  <c r="P316" i="4"/>
  <c r="G316" i="4"/>
  <c r="R316" i="4"/>
  <c r="AG316" i="4"/>
  <c r="AH316" i="4"/>
  <c r="AI316" i="4"/>
  <c r="AJ316" i="4"/>
  <c r="AK316" i="4"/>
  <c r="AL316" i="4"/>
  <c r="B317" i="4"/>
  <c r="H317" i="4"/>
  <c r="S317" i="4" s="1"/>
  <c r="U317" i="4" s="1"/>
  <c r="I317" i="4"/>
  <c r="M317" i="4"/>
  <c r="P317" i="4"/>
  <c r="G317" i="4"/>
  <c r="R317" i="4"/>
  <c r="AG317" i="4"/>
  <c r="AH317" i="4"/>
  <c r="AI317" i="4"/>
  <c r="AJ317" i="4"/>
  <c r="AK317" i="4"/>
  <c r="AL317" i="4"/>
  <c r="B318" i="4"/>
  <c r="H318" i="4"/>
  <c r="S318" i="4" s="1"/>
  <c r="U318" i="4" s="1"/>
  <c r="I318" i="4"/>
  <c r="X318" i="4" s="1"/>
  <c r="M318" i="4"/>
  <c r="P318" i="4"/>
  <c r="G318" i="4"/>
  <c r="R318" i="4"/>
  <c r="AG318" i="4"/>
  <c r="AH318" i="4"/>
  <c r="AI318" i="4"/>
  <c r="AJ318" i="4"/>
  <c r="AK318" i="4"/>
  <c r="AL318" i="4"/>
  <c r="B319" i="4"/>
  <c r="H319" i="4"/>
  <c r="I319" i="4"/>
  <c r="M319" i="4"/>
  <c r="P319" i="4"/>
  <c r="S319" i="4"/>
  <c r="U319" i="4" s="1"/>
  <c r="G319" i="4"/>
  <c r="R319" i="4"/>
  <c r="AG319" i="4"/>
  <c r="AH319" i="4"/>
  <c r="AI319" i="4"/>
  <c r="AJ319" i="4"/>
  <c r="AK319" i="4"/>
  <c r="AL319" i="4"/>
  <c r="B320" i="4"/>
  <c r="H320" i="4"/>
  <c r="W320" i="4" s="1"/>
  <c r="I320" i="4"/>
  <c r="K320" i="4" s="1"/>
  <c r="O320" i="4" s="1"/>
  <c r="M320" i="4"/>
  <c r="P320" i="4"/>
  <c r="G320" i="4"/>
  <c r="R320" i="4"/>
  <c r="AG320" i="4"/>
  <c r="AH320" i="4"/>
  <c r="AI320" i="4"/>
  <c r="AJ320" i="4"/>
  <c r="AK320" i="4"/>
  <c r="AL320" i="4"/>
  <c r="B321" i="4"/>
  <c r="H321" i="4"/>
  <c r="I321" i="4"/>
  <c r="M321" i="4"/>
  <c r="P321" i="4"/>
  <c r="G321" i="4"/>
  <c r="R321" i="4"/>
  <c r="AG321" i="4"/>
  <c r="AH321" i="4"/>
  <c r="AI321" i="4"/>
  <c r="AJ321" i="4"/>
  <c r="AK321" i="4"/>
  <c r="AL321" i="4"/>
  <c r="B322" i="4"/>
  <c r="H322" i="4"/>
  <c r="W322" i="4" s="1"/>
  <c r="I322" i="4"/>
  <c r="M322" i="4"/>
  <c r="P322" i="4"/>
  <c r="G322" i="4"/>
  <c r="R322" i="4"/>
  <c r="AG322" i="4"/>
  <c r="AH322" i="4"/>
  <c r="AI322" i="4"/>
  <c r="AJ322" i="4"/>
  <c r="AK322" i="4"/>
  <c r="AL322" i="4"/>
  <c r="B323" i="4"/>
  <c r="H323" i="4"/>
  <c r="W323" i="4" s="1"/>
  <c r="I323" i="4"/>
  <c r="M323" i="4"/>
  <c r="P323" i="4"/>
  <c r="G323" i="4"/>
  <c r="R323" i="4"/>
  <c r="AG323" i="4"/>
  <c r="AH323" i="4"/>
  <c r="AI323" i="4"/>
  <c r="AJ323" i="4"/>
  <c r="AK323" i="4"/>
  <c r="AL323" i="4"/>
  <c r="B324" i="4"/>
  <c r="H324" i="4"/>
  <c r="W324" i="4" s="1"/>
  <c r="I324" i="4"/>
  <c r="K324" i="4" s="1"/>
  <c r="O324" i="4" s="1"/>
  <c r="M324" i="4"/>
  <c r="P324" i="4"/>
  <c r="G324" i="4"/>
  <c r="R324" i="4"/>
  <c r="AG324" i="4"/>
  <c r="AH324" i="4"/>
  <c r="AI324" i="4"/>
  <c r="AJ324" i="4"/>
  <c r="AK324" i="4"/>
  <c r="AL324" i="4"/>
  <c r="B325" i="4"/>
  <c r="H325" i="4"/>
  <c r="W325" i="4" s="1"/>
  <c r="I325" i="4"/>
  <c r="M325" i="4"/>
  <c r="P325" i="4"/>
  <c r="G325" i="4"/>
  <c r="R325" i="4"/>
  <c r="AG325" i="4"/>
  <c r="AH325" i="4"/>
  <c r="AI325" i="4"/>
  <c r="AJ325" i="4"/>
  <c r="AK325" i="4"/>
  <c r="AL325" i="4"/>
  <c r="B326" i="4"/>
  <c r="H326" i="4"/>
  <c r="W326" i="4" s="1"/>
  <c r="I326" i="4"/>
  <c r="X326" i="4" s="1"/>
  <c r="M326" i="4"/>
  <c r="P326" i="4"/>
  <c r="G326" i="4"/>
  <c r="R326" i="4"/>
  <c r="AG326" i="4"/>
  <c r="AH326" i="4"/>
  <c r="AI326" i="4"/>
  <c r="AJ326" i="4"/>
  <c r="AK326" i="4"/>
  <c r="AL326" i="4"/>
  <c r="B327" i="4"/>
  <c r="H327" i="4"/>
  <c r="J327" i="4" s="1"/>
  <c r="L327" i="4" s="1"/>
  <c r="I327" i="4"/>
  <c r="M327" i="4"/>
  <c r="P327" i="4"/>
  <c r="G327" i="4"/>
  <c r="R327" i="4"/>
  <c r="AG327" i="4"/>
  <c r="AH327" i="4"/>
  <c r="AI327" i="4"/>
  <c r="AJ327" i="4"/>
  <c r="AK327" i="4"/>
  <c r="AL327" i="4"/>
  <c r="B328" i="4"/>
  <c r="H328" i="4"/>
  <c r="S328" i="4" s="1"/>
  <c r="U328" i="4" s="1"/>
  <c r="I328" i="4"/>
  <c r="T328" i="4" s="1"/>
  <c r="V328" i="4" s="1"/>
  <c r="M328" i="4"/>
  <c r="P328" i="4"/>
  <c r="G328" i="4"/>
  <c r="R328" i="4"/>
  <c r="AG328" i="4"/>
  <c r="AH328" i="4"/>
  <c r="AI328" i="4"/>
  <c r="AJ328" i="4"/>
  <c r="AK328" i="4"/>
  <c r="AL328" i="4"/>
  <c r="B329" i="4"/>
  <c r="H329" i="4"/>
  <c r="W329" i="4" s="1"/>
  <c r="I329" i="4"/>
  <c r="M329" i="4"/>
  <c r="P329" i="4"/>
  <c r="G329" i="4"/>
  <c r="R329" i="4"/>
  <c r="AG329" i="4"/>
  <c r="AH329" i="4"/>
  <c r="AI329" i="4"/>
  <c r="AJ329" i="4"/>
  <c r="AK329" i="4"/>
  <c r="AL329" i="4"/>
  <c r="B330" i="4"/>
  <c r="H330" i="4"/>
  <c r="I330" i="4"/>
  <c r="X330" i="4" s="1"/>
  <c r="M330" i="4"/>
  <c r="P330" i="4"/>
  <c r="S330" i="4"/>
  <c r="U330" i="4" s="1"/>
  <c r="G330" i="4"/>
  <c r="R330" i="4"/>
  <c r="AG330" i="4"/>
  <c r="AH330" i="4"/>
  <c r="AI330" i="4"/>
  <c r="AJ330" i="4"/>
  <c r="AK330" i="4"/>
  <c r="AL330" i="4"/>
  <c r="B331" i="4"/>
  <c r="H331" i="4"/>
  <c r="J331" i="4" s="1"/>
  <c r="L331" i="4" s="1"/>
  <c r="I331" i="4"/>
  <c r="M331" i="4"/>
  <c r="P331" i="4"/>
  <c r="G331" i="4"/>
  <c r="R331" i="4"/>
  <c r="AG331" i="4"/>
  <c r="AH331" i="4"/>
  <c r="AI331" i="4"/>
  <c r="AJ331" i="4"/>
  <c r="AK331" i="4"/>
  <c r="AL331" i="4"/>
  <c r="B332" i="4"/>
  <c r="H332" i="4"/>
  <c r="I332" i="4"/>
  <c r="K332" i="4" s="1"/>
  <c r="O332" i="4" s="1"/>
  <c r="M332" i="4"/>
  <c r="P332" i="4"/>
  <c r="G332" i="4"/>
  <c r="R332" i="4"/>
  <c r="AG332" i="4"/>
  <c r="AH332" i="4"/>
  <c r="AI332" i="4"/>
  <c r="AJ332" i="4"/>
  <c r="AK332" i="4"/>
  <c r="AL332" i="4"/>
  <c r="B333" i="4"/>
  <c r="H333" i="4"/>
  <c r="W333" i="4" s="1"/>
  <c r="I333" i="4"/>
  <c r="M333" i="4"/>
  <c r="P333" i="4"/>
  <c r="G333" i="4"/>
  <c r="R333" i="4"/>
  <c r="AG333" i="4"/>
  <c r="AH333" i="4"/>
  <c r="AI333" i="4"/>
  <c r="AJ333" i="4"/>
  <c r="AK333" i="4"/>
  <c r="AL333" i="4"/>
  <c r="B334" i="4"/>
  <c r="H334" i="4"/>
  <c r="I334" i="4"/>
  <c r="X334" i="4" s="1"/>
  <c r="M334" i="4"/>
  <c r="P334" i="4"/>
  <c r="S334" i="4"/>
  <c r="U334" i="4" s="1"/>
  <c r="G334" i="4"/>
  <c r="R334" i="4"/>
  <c r="AG334" i="4"/>
  <c r="AH334" i="4"/>
  <c r="AI334" i="4"/>
  <c r="AJ334" i="4"/>
  <c r="AK334" i="4"/>
  <c r="AL334" i="4"/>
  <c r="B335" i="4"/>
  <c r="H335" i="4"/>
  <c r="I335" i="4"/>
  <c r="M335" i="4"/>
  <c r="P335" i="4"/>
  <c r="S335" i="4"/>
  <c r="U335" i="4" s="1"/>
  <c r="G335" i="4"/>
  <c r="R335" i="4"/>
  <c r="AG335" i="4"/>
  <c r="AH335" i="4"/>
  <c r="AI335" i="4"/>
  <c r="AJ335" i="4"/>
  <c r="AK335" i="4"/>
  <c r="AL335" i="4"/>
  <c r="B336" i="4"/>
  <c r="H336" i="4"/>
  <c r="S336" i="4" s="1"/>
  <c r="U336" i="4" s="1"/>
  <c r="I336" i="4"/>
  <c r="X336" i="4" s="1"/>
  <c r="M336" i="4"/>
  <c r="P336" i="4"/>
  <c r="G336" i="4"/>
  <c r="R336" i="4"/>
  <c r="AG336" i="4"/>
  <c r="AH336" i="4"/>
  <c r="AI336" i="4"/>
  <c r="AJ336" i="4"/>
  <c r="AK336" i="4"/>
  <c r="AL336" i="4"/>
  <c r="B337" i="4"/>
  <c r="H337" i="4"/>
  <c r="J337" i="4" s="1"/>
  <c r="L337" i="4" s="1"/>
  <c r="I337" i="4"/>
  <c r="M337" i="4"/>
  <c r="P337" i="4"/>
  <c r="W337" i="4"/>
  <c r="G337" i="4"/>
  <c r="R337" i="4"/>
  <c r="AG337" i="4"/>
  <c r="AH337" i="4"/>
  <c r="AI337" i="4"/>
  <c r="AJ337" i="4"/>
  <c r="AK337" i="4"/>
  <c r="AL337" i="4"/>
  <c r="B338" i="4"/>
  <c r="H338" i="4"/>
  <c r="J338" i="4" s="1"/>
  <c r="L338" i="4" s="1"/>
  <c r="I338" i="4"/>
  <c r="K338" i="4" s="1"/>
  <c r="O338" i="4" s="1"/>
  <c r="M338" i="4"/>
  <c r="P338" i="4"/>
  <c r="G338" i="4"/>
  <c r="R338" i="4"/>
  <c r="AG338" i="4"/>
  <c r="AH338" i="4"/>
  <c r="AI338" i="4"/>
  <c r="AJ338" i="4"/>
  <c r="AK338" i="4"/>
  <c r="AL338" i="4"/>
  <c r="B339" i="4"/>
  <c r="H339" i="4"/>
  <c r="J339" i="4" s="1"/>
  <c r="L339" i="4" s="1"/>
  <c r="I339" i="4"/>
  <c r="M339" i="4"/>
  <c r="P339" i="4"/>
  <c r="W339" i="4"/>
  <c r="G339" i="4"/>
  <c r="R339" i="4"/>
  <c r="AG339" i="4"/>
  <c r="AH339" i="4"/>
  <c r="AI339" i="4"/>
  <c r="AJ339" i="4"/>
  <c r="AK339" i="4"/>
  <c r="AL339" i="4"/>
  <c r="B340" i="4"/>
  <c r="H340" i="4"/>
  <c r="I340" i="4"/>
  <c r="M340" i="4"/>
  <c r="P340" i="4"/>
  <c r="W340" i="4"/>
  <c r="X340" i="4"/>
  <c r="G340" i="4"/>
  <c r="R340" i="4"/>
  <c r="AG340" i="4"/>
  <c r="AH340" i="4"/>
  <c r="AI340" i="4"/>
  <c r="AJ340" i="4"/>
  <c r="AK340" i="4"/>
  <c r="AL340" i="4"/>
  <c r="B341" i="4"/>
  <c r="H341" i="4"/>
  <c r="W341" i="4" s="1"/>
  <c r="I341" i="4"/>
  <c r="M341" i="4"/>
  <c r="P341" i="4"/>
  <c r="G341" i="4"/>
  <c r="R341" i="4"/>
  <c r="AG341" i="4"/>
  <c r="AH341" i="4"/>
  <c r="AI341" i="4"/>
  <c r="AJ341" i="4"/>
  <c r="AK341" i="4"/>
  <c r="AL341" i="4"/>
  <c r="B342" i="4"/>
  <c r="H342" i="4"/>
  <c r="W342" i="4" s="1"/>
  <c r="I342" i="4"/>
  <c r="K342" i="4" s="1"/>
  <c r="O342" i="4" s="1"/>
  <c r="M342" i="4"/>
  <c r="P342" i="4"/>
  <c r="G342" i="4"/>
  <c r="R342" i="4"/>
  <c r="AG342" i="4"/>
  <c r="AH342" i="4"/>
  <c r="AI342" i="4"/>
  <c r="AJ342" i="4"/>
  <c r="AK342" i="4"/>
  <c r="AL342" i="4"/>
  <c r="B343" i="4"/>
  <c r="H343" i="4"/>
  <c r="I343" i="4"/>
  <c r="T343" i="4" s="1"/>
  <c r="V343" i="4" s="1"/>
  <c r="M343" i="4"/>
  <c r="P343" i="4"/>
  <c r="G343" i="4"/>
  <c r="R343" i="4"/>
  <c r="AG343" i="4"/>
  <c r="AH343" i="4"/>
  <c r="AI343" i="4"/>
  <c r="AJ343" i="4"/>
  <c r="AK343" i="4"/>
  <c r="AL343" i="4"/>
  <c r="B344" i="4"/>
  <c r="H344" i="4"/>
  <c r="S344" i="4" s="1"/>
  <c r="U344" i="4" s="1"/>
  <c r="I344" i="4"/>
  <c r="T344" i="4" s="1"/>
  <c r="V344" i="4" s="1"/>
  <c r="M344" i="4"/>
  <c r="P344" i="4"/>
  <c r="G344" i="4"/>
  <c r="R344" i="4"/>
  <c r="AG344" i="4"/>
  <c r="AH344" i="4"/>
  <c r="AI344" i="4"/>
  <c r="AJ344" i="4"/>
  <c r="AK344" i="4"/>
  <c r="AL344" i="4"/>
  <c r="B345" i="4"/>
  <c r="H345" i="4"/>
  <c r="I345" i="4"/>
  <c r="K345" i="4" s="1"/>
  <c r="O345" i="4" s="1"/>
  <c r="M345" i="4"/>
  <c r="P345" i="4"/>
  <c r="G345" i="4"/>
  <c r="R345" i="4"/>
  <c r="AG345" i="4"/>
  <c r="AH345" i="4"/>
  <c r="AI345" i="4"/>
  <c r="AJ345" i="4"/>
  <c r="AK345" i="4"/>
  <c r="AL345" i="4"/>
  <c r="B346" i="4"/>
  <c r="H346" i="4"/>
  <c r="S346" i="4" s="1"/>
  <c r="U346" i="4" s="1"/>
  <c r="I346" i="4"/>
  <c r="M346" i="4"/>
  <c r="P346" i="4"/>
  <c r="G346" i="4"/>
  <c r="R346" i="4"/>
  <c r="AG346" i="4"/>
  <c r="AH346" i="4"/>
  <c r="AI346" i="4"/>
  <c r="AJ346" i="4"/>
  <c r="AK346" i="4"/>
  <c r="AL346" i="4"/>
  <c r="B347" i="4"/>
  <c r="H347" i="4"/>
  <c r="I347" i="4"/>
  <c r="K347" i="4" s="1"/>
  <c r="O347" i="4" s="1"/>
  <c r="M347" i="4"/>
  <c r="P347" i="4"/>
  <c r="G347" i="4"/>
  <c r="R347" i="4"/>
  <c r="AG347" i="4"/>
  <c r="AH347" i="4"/>
  <c r="AI347" i="4"/>
  <c r="AJ347" i="4"/>
  <c r="AK347" i="4"/>
  <c r="AL347" i="4"/>
  <c r="B348" i="4"/>
  <c r="H348" i="4"/>
  <c r="I348" i="4"/>
  <c r="K348" i="4" s="1"/>
  <c r="O348" i="4" s="1"/>
  <c r="M348" i="4"/>
  <c r="P348" i="4"/>
  <c r="G348" i="4"/>
  <c r="R348" i="4"/>
  <c r="AG348" i="4"/>
  <c r="AH348" i="4"/>
  <c r="AI348" i="4"/>
  <c r="AJ348" i="4"/>
  <c r="AK348" i="4"/>
  <c r="AL348" i="4"/>
  <c r="B349" i="4"/>
  <c r="H349" i="4"/>
  <c r="I349" i="4"/>
  <c r="X349" i="4" s="1"/>
  <c r="M349" i="4"/>
  <c r="P349" i="4"/>
  <c r="G349" i="4"/>
  <c r="R349" i="4"/>
  <c r="AG349" i="4"/>
  <c r="AH349" i="4"/>
  <c r="AI349" i="4"/>
  <c r="AJ349" i="4"/>
  <c r="AK349" i="4"/>
  <c r="AL349" i="4"/>
  <c r="B350" i="4"/>
  <c r="H350" i="4"/>
  <c r="S350" i="4" s="1"/>
  <c r="U350" i="4" s="1"/>
  <c r="I350" i="4"/>
  <c r="X350" i="4" s="1"/>
  <c r="M350" i="4"/>
  <c r="P350" i="4"/>
  <c r="G350" i="4"/>
  <c r="R350" i="4"/>
  <c r="AG350" i="4"/>
  <c r="AH350" i="4"/>
  <c r="AI350" i="4"/>
  <c r="AJ350" i="4"/>
  <c r="AK350" i="4"/>
  <c r="AL350" i="4"/>
  <c r="B351" i="4"/>
  <c r="H351" i="4"/>
  <c r="I351" i="4"/>
  <c r="T351" i="4" s="1"/>
  <c r="V351" i="4" s="1"/>
  <c r="M351" i="4"/>
  <c r="P351" i="4"/>
  <c r="G351" i="4"/>
  <c r="R351" i="4"/>
  <c r="AG351" i="4"/>
  <c r="AH351" i="4"/>
  <c r="AI351" i="4"/>
  <c r="AJ351" i="4"/>
  <c r="AK351" i="4"/>
  <c r="AL351" i="4"/>
  <c r="B352" i="4"/>
  <c r="H352" i="4"/>
  <c r="I352" i="4"/>
  <c r="T352" i="4" s="1"/>
  <c r="V352" i="4" s="1"/>
  <c r="M352" i="4"/>
  <c r="P352" i="4"/>
  <c r="S352" i="4"/>
  <c r="U352" i="4" s="1"/>
  <c r="X352" i="4"/>
  <c r="G352" i="4"/>
  <c r="R352" i="4"/>
  <c r="AG352" i="4"/>
  <c r="AH352" i="4"/>
  <c r="AI352" i="4"/>
  <c r="AJ352" i="4"/>
  <c r="AK352" i="4"/>
  <c r="AL352" i="4"/>
  <c r="B353" i="4"/>
  <c r="H353" i="4"/>
  <c r="I353" i="4"/>
  <c r="K353" i="4" s="1"/>
  <c r="O353" i="4" s="1"/>
  <c r="M353" i="4"/>
  <c r="P353" i="4"/>
  <c r="G353" i="4"/>
  <c r="R353" i="4"/>
  <c r="AG353" i="4"/>
  <c r="AH353" i="4"/>
  <c r="AI353" i="4"/>
  <c r="AJ353" i="4"/>
  <c r="AK353" i="4"/>
  <c r="AL353" i="4"/>
  <c r="B354" i="4"/>
  <c r="H354" i="4"/>
  <c r="I354" i="4"/>
  <c r="K354" i="4" s="1"/>
  <c r="O354" i="4" s="1"/>
  <c r="M354" i="4"/>
  <c r="P354" i="4"/>
  <c r="G354" i="4"/>
  <c r="R354" i="4"/>
  <c r="AG354" i="4"/>
  <c r="AH354" i="4"/>
  <c r="AI354" i="4"/>
  <c r="AJ354" i="4"/>
  <c r="AK354" i="4"/>
  <c r="AL354" i="4"/>
  <c r="B355" i="4"/>
  <c r="H355" i="4"/>
  <c r="I355" i="4"/>
  <c r="K355" i="4" s="1"/>
  <c r="O355" i="4" s="1"/>
  <c r="M355" i="4"/>
  <c r="P355" i="4"/>
  <c r="G355" i="4"/>
  <c r="R355" i="4"/>
  <c r="AG355" i="4"/>
  <c r="AH355" i="4"/>
  <c r="AI355" i="4"/>
  <c r="AJ355" i="4"/>
  <c r="AK355" i="4"/>
  <c r="AL355" i="4"/>
  <c r="B356" i="4"/>
  <c r="H356" i="4"/>
  <c r="S356" i="4" s="1"/>
  <c r="U356" i="4" s="1"/>
  <c r="I356" i="4"/>
  <c r="X356" i="4" s="1"/>
  <c r="M356" i="4"/>
  <c r="P356" i="4"/>
  <c r="W356" i="4"/>
  <c r="G356" i="4"/>
  <c r="R356" i="4"/>
  <c r="AG356" i="4"/>
  <c r="AH356" i="4"/>
  <c r="AI356" i="4"/>
  <c r="AJ356" i="4"/>
  <c r="AK356" i="4"/>
  <c r="AL356" i="4"/>
  <c r="B357" i="4"/>
  <c r="H357" i="4"/>
  <c r="I357" i="4"/>
  <c r="X357" i="4" s="1"/>
  <c r="M357" i="4"/>
  <c r="P357" i="4"/>
  <c r="G357" i="4"/>
  <c r="R357" i="4"/>
  <c r="AG357" i="4"/>
  <c r="AH357" i="4"/>
  <c r="AI357" i="4"/>
  <c r="AJ357" i="4"/>
  <c r="AK357" i="4"/>
  <c r="AL357" i="4"/>
  <c r="B358" i="4"/>
  <c r="H358" i="4"/>
  <c r="S358" i="4" s="1"/>
  <c r="U358" i="4" s="1"/>
  <c r="I358" i="4"/>
  <c r="X358" i="4" s="1"/>
  <c r="M358" i="4"/>
  <c r="P358" i="4"/>
  <c r="G358" i="4"/>
  <c r="R358" i="4"/>
  <c r="AG358" i="4"/>
  <c r="AH358" i="4"/>
  <c r="AI358" i="4"/>
  <c r="AJ358" i="4"/>
  <c r="AK358" i="4"/>
  <c r="AL358" i="4"/>
  <c r="B359" i="4"/>
  <c r="H359" i="4"/>
  <c r="I359" i="4"/>
  <c r="X359" i="4" s="1"/>
  <c r="M359" i="4"/>
  <c r="P359" i="4"/>
  <c r="G359" i="4"/>
  <c r="R359" i="4"/>
  <c r="AG359" i="4"/>
  <c r="AH359" i="4"/>
  <c r="AI359" i="4"/>
  <c r="AJ359" i="4"/>
  <c r="AK359" i="4"/>
  <c r="AL359" i="4"/>
  <c r="B360" i="4"/>
  <c r="H360" i="4"/>
  <c r="S360" i="4" s="1"/>
  <c r="U360" i="4" s="1"/>
  <c r="I360" i="4"/>
  <c r="M360" i="4"/>
  <c r="P360" i="4"/>
  <c r="G360" i="4"/>
  <c r="R360" i="4"/>
  <c r="AG360" i="4"/>
  <c r="AH360" i="4"/>
  <c r="AI360" i="4"/>
  <c r="AJ360" i="4"/>
  <c r="AK360" i="4"/>
  <c r="AL360" i="4"/>
  <c r="B361" i="4"/>
  <c r="H361" i="4"/>
  <c r="I361" i="4"/>
  <c r="M361" i="4"/>
  <c r="P361" i="4"/>
  <c r="G361" i="4"/>
  <c r="R361" i="4"/>
  <c r="AG361" i="4"/>
  <c r="AH361" i="4"/>
  <c r="AI361" i="4"/>
  <c r="AJ361" i="4"/>
  <c r="AK361" i="4"/>
  <c r="AL361" i="4"/>
  <c r="B362" i="4"/>
  <c r="H362" i="4"/>
  <c r="I362" i="4"/>
  <c r="M362" i="4"/>
  <c r="P362" i="4"/>
  <c r="S362" i="4"/>
  <c r="U362" i="4" s="1"/>
  <c r="X362" i="4"/>
  <c r="G362" i="4"/>
  <c r="R362" i="4"/>
  <c r="AG362" i="4"/>
  <c r="AH362" i="4"/>
  <c r="AI362" i="4"/>
  <c r="AJ362" i="4"/>
  <c r="AK362" i="4"/>
  <c r="AL362" i="4"/>
  <c r="B363" i="4"/>
  <c r="H363" i="4"/>
  <c r="I363" i="4"/>
  <c r="M363" i="4"/>
  <c r="P363" i="4"/>
  <c r="G363" i="4"/>
  <c r="R363" i="4"/>
  <c r="AG363" i="4"/>
  <c r="AH363" i="4"/>
  <c r="AI363" i="4"/>
  <c r="AJ363" i="4"/>
  <c r="AK363" i="4"/>
  <c r="AL363" i="4"/>
  <c r="B364" i="4"/>
  <c r="H364" i="4"/>
  <c r="S364" i="4" s="1"/>
  <c r="U364" i="4" s="1"/>
  <c r="I364" i="4"/>
  <c r="K364" i="4" s="1"/>
  <c r="O364" i="4" s="1"/>
  <c r="M364" i="4"/>
  <c r="P364" i="4"/>
  <c r="G364" i="4"/>
  <c r="R364" i="4"/>
  <c r="AG364" i="4"/>
  <c r="AH364" i="4"/>
  <c r="AI364" i="4"/>
  <c r="AJ364" i="4"/>
  <c r="AK364" i="4"/>
  <c r="AL364" i="4"/>
  <c r="B365" i="4"/>
  <c r="H365" i="4"/>
  <c r="I365" i="4"/>
  <c r="K365" i="4" s="1"/>
  <c r="O365" i="4" s="1"/>
  <c r="M365" i="4"/>
  <c r="P365" i="4"/>
  <c r="G365" i="4"/>
  <c r="R365" i="4"/>
  <c r="AG365" i="4"/>
  <c r="AH365" i="4"/>
  <c r="AI365" i="4"/>
  <c r="AJ365" i="4"/>
  <c r="AK365" i="4"/>
  <c r="AL365" i="4"/>
  <c r="B366" i="4"/>
  <c r="H366" i="4"/>
  <c r="J366" i="4" s="1"/>
  <c r="L366" i="4" s="1"/>
  <c r="I366" i="4"/>
  <c r="K366" i="4" s="1"/>
  <c r="O366" i="4" s="1"/>
  <c r="M366" i="4"/>
  <c r="P366" i="4"/>
  <c r="S366" i="4"/>
  <c r="U366" i="4" s="1"/>
  <c r="G366" i="4"/>
  <c r="R366" i="4"/>
  <c r="AG366" i="4"/>
  <c r="AH366" i="4"/>
  <c r="AI366" i="4"/>
  <c r="AJ366" i="4"/>
  <c r="AK366" i="4"/>
  <c r="AL366" i="4"/>
  <c r="B367" i="4"/>
  <c r="H367" i="4"/>
  <c r="I367" i="4"/>
  <c r="T367" i="4" s="1"/>
  <c r="V367" i="4" s="1"/>
  <c r="M367" i="4"/>
  <c r="P367" i="4"/>
  <c r="G367" i="4"/>
  <c r="R367" i="4"/>
  <c r="AG367" i="4"/>
  <c r="AH367" i="4"/>
  <c r="AI367" i="4"/>
  <c r="AJ367" i="4"/>
  <c r="AK367" i="4"/>
  <c r="AL367" i="4"/>
  <c r="B368" i="4"/>
  <c r="H368" i="4"/>
  <c r="J368" i="4" s="1"/>
  <c r="L368" i="4" s="1"/>
  <c r="I368" i="4"/>
  <c r="X368" i="4" s="1"/>
  <c r="M368" i="4"/>
  <c r="P368" i="4"/>
  <c r="S368" i="4"/>
  <c r="U368" i="4" s="1"/>
  <c r="G368" i="4"/>
  <c r="R368" i="4"/>
  <c r="AG368" i="4"/>
  <c r="AH368" i="4"/>
  <c r="AI368" i="4"/>
  <c r="AJ368" i="4"/>
  <c r="AK368" i="4"/>
  <c r="AL368" i="4"/>
  <c r="B369" i="4"/>
  <c r="H369" i="4"/>
  <c r="I369" i="4"/>
  <c r="K369" i="4" s="1"/>
  <c r="O369" i="4" s="1"/>
  <c r="M369" i="4"/>
  <c r="P369" i="4"/>
  <c r="G369" i="4"/>
  <c r="R369" i="4"/>
  <c r="AG369" i="4"/>
  <c r="AH369" i="4"/>
  <c r="AI369" i="4"/>
  <c r="AJ369" i="4"/>
  <c r="AK369" i="4"/>
  <c r="AL369" i="4"/>
  <c r="B370" i="4"/>
  <c r="H370" i="4"/>
  <c r="I370" i="4"/>
  <c r="K370" i="4" s="1"/>
  <c r="O370" i="4" s="1"/>
  <c r="M370" i="4"/>
  <c r="P370" i="4"/>
  <c r="G370" i="4"/>
  <c r="R370" i="4"/>
  <c r="AG370" i="4"/>
  <c r="AH370" i="4"/>
  <c r="AI370" i="4"/>
  <c r="AJ370" i="4"/>
  <c r="AK370" i="4"/>
  <c r="AL370" i="4"/>
  <c r="B371" i="4"/>
  <c r="H371" i="4"/>
  <c r="I371" i="4"/>
  <c r="T371" i="4" s="1"/>
  <c r="V371" i="4" s="1"/>
  <c r="M371" i="4"/>
  <c r="P371" i="4"/>
  <c r="G371" i="4"/>
  <c r="R371" i="4"/>
  <c r="AG371" i="4"/>
  <c r="AH371" i="4"/>
  <c r="AI371" i="4"/>
  <c r="AJ371" i="4"/>
  <c r="AK371" i="4"/>
  <c r="AL371" i="4"/>
  <c r="B372" i="4"/>
  <c r="H372" i="4"/>
  <c r="J372" i="4" s="1"/>
  <c r="L372" i="4" s="1"/>
  <c r="I372" i="4"/>
  <c r="K372" i="4" s="1"/>
  <c r="O372" i="4" s="1"/>
  <c r="M372" i="4"/>
  <c r="P372" i="4"/>
  <c r="S372" i="4"/>
  <c r="U372" i="4" s="1"/>
  <c r="G372" i="4"/>
  <c r="R372" i="4"/>
  <c r="AG372" i="4"/>
  <c r="AH372" i="4"/>
  <c r="AI372" i="4"/>
  <c r="AJ372" i="4"/>
  <c r="AK372" i="4"/>
  <c r="AL372" i="4"/>
  <c r="B373" i="4"/>
  <c r="H373" i="4"/>
  <c r="I373" i="4"/>
  <c r="K373" i="4" s="1"/>
  <c r="O373" i="4" s="1"/>
  <c r="M373" i="4"/>
  <c r="P373" i="4"/>
  <c r="G373" i="4"/>
  <c r="R373" i="4"/>
  <c r="AG373" i="4"/>
  <c r="AH373" i="4"/>
  <c r="AI373" i="4"/>
  <c r="AJ373" i="4"/>
  <c r="AK373" i="4"/>
  <c r="AL373" i="4"/>
  <c r="B374" i="4"/>
  <c r="H374" i="4"/>
  <c r="I374" i="4"/>
  <c r="X374" i="4" s="1"/>
  <c r="M374" i="4"/>
  <c r="P374" i="4"/>
  <c r="W374" i="4"/>
  <c r="G374" i="4"/>
  <c r="R374" i="4"/>
  <c r="AG374" i="4"/>
  <c r="AH374" i="4"/>
  <c r="AI374" i="4"/>
  <c r="AJ374" i="4"/>
  <c r="AK374" i="4"/>
  <c r="AL374" i="4"/>
  <c r="B375" i="4"/>
  <c r="H375" i="4"/>
  <c r="I375" i="4"/>
  <c r="T375" i="4" s="1"/>
  <c r="V375" i="4" s="1"/>
  <c r="M375" i="4"/>
  <c r="P375" i="4"/>
  <c r="G375" i="4"/>
  <c r="R375" i="4"/>
  <c r="AG375" i="4"/>
  <c r="AH375" i="4"/>
  <c r="AI375" i="4"/>
  <c r="AJ375" i="4"/>
  <c r="AK375" i="4"/>
  <c r="AL375" i="4"/>
  <c r="B376" i="4"/>
  <c r="H376" i="4"/>
  <c r="W376" i="4" s="1"/>
  <c r="I376" i="4"/>
  <c r="X376" i="4" s="1"/>
  <c r="M376" i="4"/>
  <c r="P376" i="4"/>
  <c r="G376" i="4"/>
  <c r="R376" i="4"/>
  <c r="AG376" i="4"/>
  <c r="AH376" i="4"/>
  <c r="AI376" i="4"/>
  <c r="AJ376" i="4"/>
  <c r="AK376" i="4"/>
  <c r="AL376" i="4"/>
  <c r="B377" i="4"/>
  <c r="H377" i="4"/>
  <c r="I377" i="4"/>
  <c r="T377" i="4" s="1"/>
  <c r="V377" i="4" s="1"/>
  <c r="M377" i="4"/>
  <c r="P377" i="4"/>
  <c r="G377" i="4"/>
  <c r="R377" i="4"/>
  <c r="AG377" i="4"/>
  <c r="AH377" i="4"/>
  <c r="AI377" i="4"/>
  <c r="AJ377" i="4"/>
  <c r="AK377" i="4"/>
  <c r="AL377" i="4"/>
  <c r="B378" i="4"/>
  <c r="H378" i="4"/>
  <c r="S378" i="4" s="1"/>
  <c r="U378" i="4" s="1"/>
  <c r="I378" i="4"/>
  <c r="K378" i="4" s="1"/>
  <c r="O378" i="4" s="1"/>
  <c r="M378" i="4"/>
  <c r="P378" i="4"/>
  <c r="G378" i="4"/>
  <c r="R378" i="4"/>
  <c r="AG378" i="4"/>
  <c r="AH378" i="4"/>
  <c r="AI378" i="4"/>
  <c r="AJ378" i="4"/>
  <c r="AK378" i="4"/>
  <c r="AL378" i="4"/>
  <c r="B379" i="4"/>
  <c r="H379" i="4"/>
  <c r="I379" i="4"/>
  <c r="T379" i="4" s="1"/>
  <c r="V379" i="4" s="1"/>
  <c r="M379" i="4"/>
  <c r="P379" i="4"/>
  <c r="G379" i="4"/>
  <c r="R379" i="4"/>
  <c r="AG379" i="4"/>
  <c r="AH379" i="4"/>
  <c r="AI379" i="4"/>
  <c r="AJ379" i="4"/>
  <c r="AK379" i="4"/>
  <c r="AL379" i="4"/>
  <c r="B380" i="4"/>
  <c r="H380" i="4"/>
  <c r="I380" i="4"/>
  <c r="M380" i="4"/>
  <c r="P380" i="4"/>
  <c r="S380" i="4"/>
  <c r="U380" i="4" s="1"/>
  <c r="G380" i="4"/>
  <c r="R380" i="4"/>
  <c r="AG380" i="4"/>
  <c r="AH380" i="4"/>
  <c r="AI380" i="4"/>
  <c r="AJ380" i="4"/>
  <c r="AK380" i="4"/>
  <c r="AL380" i="4"/>
  <c r="B381" i="4"/>
  <c r="H381" i="4"/>
  <c r="I381" i="4"/>
  <c r="X381" i="4" s="1"/>
  <c r="M381" i="4"/>
  <c r="P381" i="4"/>
  <c r="G381" i="4"/>
  <c r="R381" i="4"/>
  <c r="AG381" i="4"/>
  <c r="AH381" i="4"/>
  <c r="AI381" i="4"/>
  <c r="AJ381" i="4"/>
  <c r="AK381" i="4"/>
  <c r="AL381" i="4"/>
  <c r="B382" i="4"/>
  <c r="H382" i="4"/>
  <c r="J382" i="4" s="1"/>
  <c r="L382" i="4" s="1"/>
  <c r="I382" i="4"/>
  <c r="X382" i="4" s="1"/>
  <c r="M382" i="4"/>
  <c r="P382" i="4"/>
  <c r="T382" i="4"/>
  <c r="V382" i="4" s="1"/>
  <c r="G382" i="4"/>
  <c r="R382" i="4"/>
  <c r="AG382" i="4"/>
  <c r="AH382" i="4"/>
  <c r="AI382" i="4"/>
  <c r="AJ382" i="4"/>
  <c r="AK382" i="4"/>
  <c r="AL382" i="4"/>
  <c r="B383" i="4"/>
  <c r="H383" i="4"/>
  <c r="I383" i="4"/>
  <c r="X383" i="4" s="1"/>
  <c r="M383" i="4"/>
  <c r="P383" i="4"/>
  <c r="G383" i="4"/>
  <c r="R383" i="4"/>
  <c r="AG383" i="4"/>
  <c r="AH383" i="4"/>
  <c r="AI383" i="4"/>
  <c r="AJ383" i="4"/>
  <c r="AK383" i="4"/>
  <c r="AL383" i="4"/>
  <c r="B384" i="4"/>
  <c r="H384" i="4"/>
  <c r="S384" i="4" s="1"/>
  <c r="U384" i="4" s="1"/>
  <c r="I384" i="4"/>
  <c r="T384" i="4" s="1"/>
  <c r="V384" i="4" s="1"/>
  <c r="M384" i="4"/>
  <c r="P384" i="4"/>
  <c r="G384" i="4"/>
  <c r="R384" i="4"/>
  <c r="AG384" i="4"/>
  <c r="AH384" i="4"/>
  <c r="AI384" i="4"/>
  <c r="AJ384" i="4"/>
  <c r="AK384" i="4"/>
  <c r="AL384" i="4"/>
  <c r="B385" i="4"/>
  <c r="H385" i="4"/>
  <c r="I385" i="4"/>
  <c r="K385" i="4" s="1"/>
  <c r="O385" i="4" s="1"/>
  <c r="M385" i="4"/>
  <c r="P385" i="4"/>
  <c r="G385" i="4"/>
  <c r="R385" i="4"/>
  <c r="AG385" i="4"/>
  <c r="AH385" i="4"/>
  <c r="AI385" i="4"/>
  <c r="AJ385" i="4"/>
  <c r="AK385" i="4"/>
  <c r="AL385" i="4"/>
  <c r="B386" i="4"/>
  <c r="H386" i="4"/>
  <c r="W386" i="4" s="1"/>
  <c r="I386" i="4"/>
  <c r="T386" i="4" s="1"/>
  <c r="V386" i="4" s="1"/>
  <c r="M386" i="4"/>
  <c r="P386" i="4"/>
  <c r="S386" i="4"/>
  <c r="U386" i="4" s="1"/>
  <c r="G386" i="4"/>
  <c r="R386" i="4"/>
  <c r="AG386" i="4"/>
  <c r="AH386" i="4"/>
  <c r="AI386" i="4"/>
  <c r="AJ386" i="4"/>
  <c r="AK386" i="4"/>
  <c r="AL386" i="4"/>
  <c r="B387" i="4"/>
  <c r="H387" i="4"/>
  <c r="I387" i="4"/>
  <c r="K387" i="4" s="1"/>
  <c r="O387" i="4" s="1"/>
  <c r="M387" i="4"/>
  <c r="P387" i="4"/>
  <c r="G387" i="4"/>
  <c r="R387" i="4"/>
  <c r="AG387" i="4"/>
  <c r="AH387" i="4"/>
  <c r="AI387" i="4"/>
  <c r="AJ387" i="4"/>
  <c r="AK387" i="4"/>
  <c r="AL387" i="4"/>
  <c r="B388" i="4"/>
  <c r="H388" i="4"/>
  <c r="W388" i="4" s="1"/>
  <c r="I388" i="4"/>
  <c r="K388" i="4" s="1"/>
  <c r="O388" i="4" s="1"/>
  <c r="M388" i="4"/>
  <c r="P388" i="4"/>
  <c r="G388" i="4"/>
  <c r="R388" i="4"/>
  <c r="AG388" i="4"/>
  <c r="AH388" i="4"/>
  <c r="AI388" i="4"/>
  <c r="AJ388" i="4"/>
  <c r="AK388" i="4"/>
  <c r="AL388" i="4"/>
  <c r="B389" i="4"/>
  <c r="H389" i="4"/>
  <c r="I389" i="4"/>
  <c r="X389" i="4" s="1"/>
  <c r="M389" i="4"/>
  <c r="P389" i="4"/>
  <c r="G389" i="4"/>
  <c r="R389" i="4"/>
  <c r="AG389" i="4"/>
  <c r="AH389" i="4"/>
  <c r="AI389" i="4"/>
  <c r="AJ389" i="4"/>
  <c r="AK389" i="4"/>
  <c r="AL389" i="4"/>
  <c r="B390" i="4"/>
  <c r="H390" i="4"/>
  <c r="S390" i="4" s="1"/>
  <c r="U390" i="4" s="1"/>
  <c r="I390" i="4"/>
  <c r="X390" i="4" s="1"/>
  <c r="M390" i="4"/>
  <c r="P390" i="4"/>
  <c r="G390" i="4"/>
  <c r="R390" i="4"/>
  <c r="AG390" i="4"/>
  <c r="AH390" i="4"/>
  <c r="AI390" i="4"/>
  <c r="AJ390" i="4"/>
  <c r="AK390" i="4"/>
  <c r="AL390" i="4"/>
  <c r="B391" i="4"/>
  <c r="H391" i="4"/>
  <c r="I391" i="4"/>
  <c r="T391" i="4" s="1"/>
  <c r="V391" i="4" s="1"/>
  <c r="M391" i="4"/>
  <c r="P391" i="4"/>
  <c r="G391" i="4"/>
  <c r="R391" i="4"/>
  <c r="AG391" i="4"/>
  <c r="AH391" i="4"/>
  <c r="AI391" i="4"/>
  <c r="AJ391" i="4"/>
  <c r="AK391" i="4"/>
  <c r="AL391" i="4"/>
  <c r="B392" i="4"/>
  <c r="H392" i="4"/>
  <c r="J392" i="4" s="1"/>
  <c r="L392" i="4" s="1"/>
  <c r="I392" i="4"/>
  <c r="T392" i="4" s="1"/>
  <c r="V392" i="4" s="1"/>
  <c r="M392" i="4"/>
  <c r="P392" i="4"/>
  <c r="W392" i="4"/>
  <c r="G392" i="4"/>
  <c r="R392" i="4"/>
  <c r="AG392" i="4"/>
  <c r="AH392" i="4"/>
  <c r="AI392" i="4"/>
  <c r="AJ392" i="4"/>
  <c r="AK392" i="4"/>
  <c r="AL392" i="4"/>
  <c r="B393" i="4"/>
  <c r="H393" i="4"/>
  <c r="I393" i="4"/>
  <c r="K393" i="4" s="1"/>
  <c r="O393" i="4" s="1"/>
  <c r="M393" i="4"/>
  <c r="P393" i="4"/>
  <c r="G393" i="4"/>
  <c r="R393" i="4"/>
  <c r="AG393" i="4"/>
  <c r="AH393" i="4"/>
  <c r="AI393" i="4"/>
  <c r="AJ393" i="4"/>
  <c r="AK393" i="4"/>
  <c r="AL393" i="4"/>
  <c r="B394" i="4"/>
  <c r="H394" i="4"/>
  <c r="S394" i="4" s="1"/>
  <c r="U394" i="4" s="1"/>
  <c r="I394" i="4"/>
  <c r="K394" i="4" s="1"/>
  <c r="O394" i="4" s="1"/>
  <c r="M394" i="4"/>
  <c r="P394" i="4"/>
  <c r="G394" i="4"/>
  <c r="R394" i="4"/>
  <c r="AG394" i="4"/>
  <c r="AH394" i="4"/>
  <c r="AI394" i="4"/>
  <c r="AJ394" i="4"/>
  <c r="AK394" i="4"/>
  <c r="AL394" i="4"/>
  <c r="B395" i="4"/>
  <c r="H395" i="4"/>
  <c r="I395" i="4"/>
  <c r="K395" i="4" s="1"/>
  <c r="O395" i="4" s="1"/>
  <c r="M395" i="4"/>
  <c r="P395" i="4"/>
  <c r="X395" i="4"/>
  <c r="G395" i="4"/>
  <c r="R395" i="4"/>
  <c r="AG395" i="4"/>
  <c r="AH395" i="4"/>
  <c r="AI395" i="4"/>
  <c r="AJ395" i="4"/>
  <c r="AK395" i="4"/>
  <c r="AL395" i="4"/>
  <c r="B396" i="4"/>
  <c r="H396" i="4"/>
  <c r="J396" i="4" s="1"/>
  <c r="L396" i="4" s="1"/>
  <c r="I396" i="4"/>
  <c r="K396" i="4" s="1"/>
  <c r="O396" i="4" s="1"/>
  <c r="M396" i="4"/>
  <c r="P396" i="4"/>
  <c r="G396" i="4"/>
  <c r="R396" i="4"/>
  <c r="AG396" i="4"/>
  <c r="AH396" i="4"/>
  <c r="AI396" i="4"/>
  <c r="AJ396" i="4"/>
  <c r="AK396" i="4"/>
  <c r="AL396" i="4"/>
  <c r="B397" i="4"/>
  <c r="H397" i="4"/>
  <c r="I397" i="4"/>
  <c r="M397" i="4"/>
  <c r="P397" i="4"/>
  <c r="G397" i="4"/>
  <c r="R397" i="4"/>
  <c r="AG397" i="4"/>
  <c r="AH397" i="4"/>
  <c r="AI397" i="4"/>
  <c r="AJ397" i="4"/>
  <c r="AK397" i="4"/>
  <c r="AL397" i="4"/>
  <c r="B398" i="4"/>
  <c r="H398" i="4"/>
  <c r="J398" i="4" s="1"/>
  <c r="L398" i="4" s="1"/>
  <c r="I398" i="4"/>
  <c r="K398" i="4" s="1"/>
  <c r="O398" i="4" s="1"/>
  <c r="M398" i="4"/>
  <c r="P398" i="4"/>
  <c r="S398" i="4"/>
  <c r="U398" i="4" s="1"/>
  <c r="G398" i="4"/>
  <c r="R398" i="4"/>
  <c r="AG398" i="4"/>
  <c r="AH398" i="4"/>
  <c r="AI398" i="4"/>
  <c r="AJ398" i="4"/>
  <c r="AK398" i="4"/>
  <c r="AL398" i="4"/>
  <c r="B399" i="4"/>
  <c r="H399" i="4"/>
  <c r="I399" i="4"/>
  <c r="M399" i="4"/>
  <c r="P399" i="4"/>
  <c r="G399" i="4"/>
  <c r="R399" i="4"/>
  <c r="AG399" i="4"/>
  <c r="AH399" i="4"/>
  <c r="AI399" i="4"/>
  <c r="AJ399" i="4"/>
  <c r="AK399" i="4"/>
  <c r="AL399" i="4"/>
  <c r="B400" i="4"/>
  <c r="H400" i="4"/>
  <c r="W400" i="4" s="1"/>
  <c r="I400" i="4"/>
  <c r="X400" i="4" s="1"/>
  <c r="M400" i="4"/>
  <c r="P400" i="4"/>
  <c r="G400" i="4"/>
  <c r="R400" i="4"/>
  <c r="AG400" i="4"/>
  <c r="AH400" i="4"/>
  <c r="AI400" i="4"/>
  <c r="AJ400" i="4"/>
  <c r="AK400" i="4"/>
  <c r="AL400" i="4"/>
  <c r="B401" i="4"/>
  <c r="H401" i="4"/>
  <c r="I401" i="4"/>
  <c r="M401" i="4"/>
  <c r="P401" i="4"/>
  <c r="G401" i="4"/>
  <c r="R401" i="4"/>
  <c r="AG401" i="4"/>
  <c r="AH401" i="4"/>
  <c r="AI401" i="4"/>
  <c r="AJ401" i="4"/>
  <c r="AK401" i="4"/>
  <c r="AL401" i="4"/>
  <c r="B402" i="4"/>
  <c r="H402" i="4"/>
  <c r="J402" i="4" s="1"/>
  <c r="L402" i="4" s="1"/>
  <c r="I402" i="4"/>
  <c r="M402" i="4"/>
  <c r="P402" i="4"/>
  <c r="S402" i="4"/>
  <c r="U402" i="4" s="1"/>
  <c r="G402" i="4"/>
  <c r="R402" i="4"/>
  <c r="AG402" i="4"/>
  <c r="AH402" i="4"/>
  <c r="AI402" i="4"/>
  <c r="AJ402" i="4"/>
  <c r="AK402" i="4"/>
  <c r="AL402" i="4"/>
  <c r="B403" i="4"/>
  <c r="H403" i="4"/>
  <c r="I403" i="4"/>
  <c r="K403" i="4" s="1"/>
  <c r="O403" i="4" s="1"/>
  <c r="M403" i="4"/>
  <c r="P403" i="4"/>
  <c r="G403" i="4"/>
  <c r="R403" i="4"/>
  <c r="AG403" i="4"/>
  <c r="AH403" i="4"/>
  <c r="AI403" i="4"/>
  <c r="AJ403" i="4"/>
  <c r="AK403" i="4"/>
  <c r="AL403" i="4"/>
  <c r="B404" i="4"/>
  <c r="H404" i="4"/>
  <c r="S404" i="4" s="1"/>
  <c r="U404" i="4" s="1"/>
  <c r="I404" i="4"/>
  <c r="X404" i="4" s="1"/>
  <c r="M404" i="4"/>
  <c r="P404" i="4"/>
  <c r="G404" i="4"/>
  <c r="R404" i="4"/>
  <c r="AG404" i="4"/>
  <c r="AH404" i="4"/>
  <c r="AI404" i="4"/>
  <c r="AJ404" i="4"/>
  <c r="AK404" i="4"/>
  <c r="AL404" i="4"/>
  <c r="B405" i="4"/>
  <c r="H405" i="4"/>
  <c r="I405" i="4"/>
  <c r="X405" i="4" s="1"/>
  <c r="M405" i="4"/>
  <c r="P405" i="4"/>
  <c r="G405" i="4"/>
  <c r="R405" i="4"/>
  <c r="AG405" i="4"/>
  <c r="AH405" i="4"/>
  <c r="AI405" i="4"/>
  <c r="AJ405" i="4"/>
  <c r="AK405" i="4"/>
  <c r="AL405" i="4"/>
  <c r="B406" i="4"/>
  <c r="H406" i="4"/>
  <c r="W406" i="4" s="1"/>
  <c r="I406" i="4"/>
  <c r="X406" i="4" s="1"/>
  <c r="M406" i="4"/>
  <c r="P406" i="4"/>
  <c r="G406" i="4"/>
  <c r="R406" i="4"/>
  <c r="AG406" i="4"/>
  <c r="AH406" i="4"/>
  <c r="AI406" i="4"/>
  <c r="AJ406" i="4"/>
  <c r="AK406" i="4"/>
  <c r="AL406" i="4"/>
  <c r="B407" i="4"/>
  <c r="H407" i="4"/>
  <c r="I407" i="4"/>
  <c r="T407" i="4" s="1"/>
  <c r="V407" i="4" s="1"/>
  <c r="M407" i="4"/>
  <c r="P407" i="4"/>
  <c r="G407" i="4"/>
  <c r="R407" i="4"/>
  <c r="AG407" i="4"/>
  <c r="AH407" i="4"/>
  <c r="AI407" i="4"/>
  <c r="AJ407" i="4"/>
  <c r="AK407" i="4"/>
  <c r="AL407" i="4"/>
  <c r="B408" i="4"/>
  <c r="H408" i="4"/>
  <c r="S408" i="4" s="1"/>
  <c r="U408" i="4" s="1"/>
  <c r="I408" i="4"/>
  <c r="T408" i="4" s="1"/>
  <c r="V408" i="4" s="1"/>
  <c r="M408" i="4"/>
  <c r="P408" i="4"/>
  <c r="G408" i="4"/>
  <c r="R408" i="4"/>
  <c r="AG408" i="4"/>
  <c r="AH408" i="4"/>
  <c r="AI408" i="4"/>
  <c r="AJ408" i="4"/>
  <c r="AK408" i="4"/>
  <c r="AL408" i="4"/>
  <c r="B409" i="4"/>
  <c r="H409" i="4"/>
  <c r="I409" i="4"/>
  <c r="K409" i="4" s="1"/>
  <c r="O409" i="4" s="1"/>
  <c r="M409" i="4"/>
  <c r="P409" i="4"/>
  <c r="G409" i="4"/>
  <c r="R409" i="4"/>
  <c r="AG409" i="4"/>
  <c r="AH409" i="4"/>
  <c r="AI409" i="4"/>
  <c r="AJ409" i="4"/>
  <c r="AK409" i="4"/>
  <c r="AL409" i="4"/>
  <c r="B410" i="4"/>
  <c r="H410" i="4"/>
  <c r="S410" i="4" s="1"/>
  <c r="U410" i="4" s="1"/>
  <c r="I410" i="4"/>
  <c r="K410" i="4" s="1"/>
  <c r="O410" i="4" s="1"/>
  <c r="M410" i="4"/>
  <c r="P410" i="4"/>
  <c r="G410" i="4"/>
  <c r="R410" i="4"/>
  <c r="AG410" i="4"/>
  <c r="AH410" i="4"/>
  <c r="AI410" i="4"/>
  <c r="AJ410" i="4"/>
  <c r="AK410" i="4"/>
  <c r="AL410" i="4"/>
  <c r="B411" i="4"/>
  <c r="H411" i="4"/>
  <c r="I411" i="4"/>
  <c r="M411" i="4"/>
  <c r="P411" i="4"/>
  <c r="G411" i="4"/>
  <c r="R411" i="4"/>
  <c r="AG411" i="4"/>
  <c r="AH411" i="4"/>
  <c r="AI411" i="4"/>
  <c r="AJ411" i="4"/>
  <c r="AK411" i="4"/>
  <c r="AL411" i="4"/>
  <c r="B412" i="4"/>
  <c r="H412" i="4"/>
  <c r="J412" i="4" s="1"/>
  <c r="L412" i="4" s="1"/>
  <c r="I412" i="4"/>
  <c r="X412" i="4" s="1"/>
  <c r="M412" i="4"/>
  <c r="P412" i="4"/>
  <c r="S412" i="4"/>
  <c r="U412" i="4" s="1"/>
  <c r="G412" i="4"/>
  <c r="R412" i="4"/>
  <c r="AG412" i="4"/>
  <c r="AH412" i="4"/>
  <c r="AI412" i="4"/>
  <c r="AJ412" i="4"/>
  <c r="AK412" i="4"/>
  <c r="AL412" i="4"/>
  <c r="B413" i="4"/>
  <c r="H413" i="4"/>
  <c r="I413" i="4"/>
  <c r="X413" i="4" s="1"/>
  <c r="M413" i="4"/>
  <c r="P413" i="4"/>
  <c r="G413" i="4"/>
  <c r="R413" i="4"/>
  <c r="AG413" i="4"/>
  <c r="AH413" i="4"/>
  <c r="AI413" i="4"/>
  <c r="AJ413" i="4"/>
  <c r="AK413" i="4"/>
  <c r="AL413" i="4"/>
  <c r="B414" i="4"/>
  <c r="H414" i="4"/>
  <c r="S414" i="4" s="1"/>
  <c r="U414" i="4" s="1"/>
  <c r="I414" i="4"/>
  <c r="X414" i="4" s="1"/>
  <c r="M414" i="4"/>
  <c r="P414" i="4"/>
  <c r="G414" i="4"/>
  <c r="R414" i="4"/>
  <c r="AG414" i="4"/>
  <c r="AH414" i="4"/>
  <c r="AI414" i="4"/>
  <c r="AJ414" i="4"/>
  <c r="AK414" i="4"/>
  <c r="AL414" i="4"/>
  <c r="B415" i="4"/>
  <c r="H415" i="4"/>
  <c r="J415" i="4" s="1"/>
  <c r="L415" i="4" s="1"/>
  <c r="I415" i="4"/>
  <c r="M415" i="4"/>
  <c r="P415" i="4"/>
  <c r="S415" i="4"/>
  <c r="U415" i="4" s="1"/>
  <c r="G415" i="4"/>
  <c r="R415" i="4"/>
  <c r="AG415" i="4"/>
  <c r="AH415" i="4"/>
  <c r="AI415" i="4"/>
  <c r="AJ415" i="4"/>
  <c r="AK415" i="4"/>
  <c r="AL415" i="4"/>
  <c r="B416" i="4"/>
  <c r="H416" i="4"/>
  <c r="I416" i="4"/>
  <c r="K416" i="4" s="1"/>
  <c r="O416" i="4" s="1"/>
  <c r="M416" i="4"/>
  <c r="P416" i="4"/>
  <c r="G416" i="4"/>
  <c r="R416" i="4"/>
  <c r="AG416" i="4"/>
  <c r="AH416" i="4"/>
  <c r="AI416" i="4"/>
  <c r="AJ416" i="4"/>
  <c r="AK416" i="4"/>
  <c r="AL416" i="4"/>
  <c r="B417" i="4"/>
  <c r="H417" i="4"/>
  <c r="J417" i="4" s="1"/>
  <c r="L417" i="4" s="1"/>
  <c r="I417" i="4"/>
  <c r="M417" i="4"/>
  <c r="P417" i="4"/>
  <c r="S417" i="4"/>
  <c r="U417" i="4" s="1"/>
  <c r="G417" i="4"/>
  <c r="R417" i="4"/>
  <c r="AG417" i="4"/>
  <c r="AH417" i="4"/>
  <c r="AI417" i="4"/>
  <c r="AJ417" i="4"/>
  <c r="AK417" i="4"/>
  <c r="AL417" i="4"/>
  <c r="B418" i="4"/>
  <c r="H418" i="4"/>
  <c r="W418" i="4" s="1"/>
  <c r="I418" i="4"/>
  <c r="T418" i="4" s="1"/>
  <c r="V418" i="4" s="1"/>
  <c r="M418" i="4"/>
  <c r="P418" i="4"/>
  <c r="G418" i="4"/>
  <c r="R418" i="4"/>
  <c r="AG418" i="4"/>
  <c r="AH418" i="4"/>
  <c r="AI418" i="4"/>
  <c r="AJ418" i="4"/>
  <c r="AK418" i="4"/>
  <c r="AL418" i="4"/>
  <c r="B419" i="4"/>
  <c r="H419" i="4"/>
  <c r="I419" i="4"/>
  <c r="M419" i="4"/>
  <c r="P419" i="4"/>
  <c r="G419" i="4"/>
  <c r="R419" i="4"/>
  <c r="AG419" i="4"/>
  <c r="AH419" i="4"/>
  <c r="AI419" i="4"/>
  <c r="AJ419" i="4"/>
  <c r="AK419" i="4"/>
  <c r="AL419" i="4"/>
  <c r="B420" i="4"/>
  <c r="H420" i="4"/>
  <c r="W420" i="4" s="1"/>
  <c r="I420" i="4"/>
  <c r="X420" i="4" s="1"/>
  <c r="M420" i="4"/>
  <c r="P420" i="4"/>
  <c r="G420" i="4"/>
  <c r="R420" i="4"/>
  <c r="AG420" i="4"/>
  <c r="AH420" i="4"/>
  <c r="AI420" i="4"/>
  <c r="AJ420" i="4"/>
  <c r="AK420" i="4"/>
  <c r="AL420" i="4"/>
  <c r="B421" i="4"/>
  <c r="H421" i="4"/>
  <c r="J421" i="4" s="1"/>
  <c r="L421" i="4" s="1"/>
  <c r="I421" i="4"/>
  <c r="M421" i="4"/>
  <c r="P421" i="4"/>
  <c r="S421" i="4"/>
  <c r="U421" i="4" s="1"/>
  <c r="G421" i="4"/>
  <c r="R421" i="4"/>
  <c r="AG421" i="4"/>
  <c r="AH421" i="4"/>
  <c r="AI421" i="4"/>
  <c r="AJ421" i="4"/>
  <c r="AK421" i="4"/>
  <c r="AL421" i="4"/>
  <c r="B422" i="4"/>
  <c r="H422" i="4"/>
  <c r="S422" i="4" s="1"/>
  <c r="U422" i="4" s="1"/>
  <c r="I422" i="4"/>
  <c r="X422" i="4" s="1"/>
  <c r="M422" i="4"/>
  <c r="P422" i="4"/>
  <c r="W422" i="4"/>
  <c r="G422" i="4"/>
  <c r="R422" i="4"/>
  <c r="AG422" i="4"/>
  <c r="AH422" i="4"/>
  <c r="AI422" i="4"/>
  <c r="AJ422" i="4"/>
  <c r="AK422" i="4"/>
  <c r="AL422" i="4"/>
  <c r="B423" i="4"/>
  <c r="H423" i="4"/>
  <c r="J423" i="4" s="1"/>
  <c r="L423" i="4" s="1"/>
  <c r="I423" i="4"/>
  <c r="M423" i="4"/>
  <c r="P423" i="4"/>
  <c r="S423" i="4"/>
  <c r="U423" i="4" s="1"/>
  <c r="G423" i="4"/>
  <c r="R423" i="4"/>
  <c r="AG423" i="4"/>
  <c r="AH423" i="4"/>
  <c r="AI423" i="4"/>
  <c r="AJ423" i="4"/>
  <c r="AK423" i="4"/>
  <c r="AL423" i="4"/>
  <c r="B424" i="4"/>
  <c r="H424" i="4"/>
  <c r="I424" i="4"/>
  <c r="K424" i="4" s="1"/>
  <c r="O424" i="4" s="1"/>
  <c r="M424" i="4"/>
  <c r="P424" i="4"/>
  <c r="S424" i="4"/>
  <c r="U424" i="4" s="1"/>
  <c r="G424" i="4"/>
  <c r="R424" i="4"/>
  <c r="AG424" i="4"/>
  <c r="AH424" i="4"/>
  <c r="AI424" i="4"/>
  <c r="AJ424" i="4"/>
  <c r="AK424" i="4"/>
  <c r="AL424" i="4"/>
  <c r="B425" i="4"/>
  <c r="H425" i="4"/>
  <c r="J425" i="4" s="1"/>
  <c r="L425" i="4" s="1"/>
  <c r="I425" i="4"/>
  <c r="M425" i="4"/>
  <c r="P425" i="4"/>
  <c r="S425" i="4"/>
  <c r="U425" i="4" s="1"/>
  <c r="G425" i="4"/>
  <c r="R425" i="4"/>
  <c r="AG425" i="4"/>
  <c r="AH425" i="4"/>
  <c r="AI425" i="4"/>
  <c r="AJ425" i="4"/>
  <c r="AK425" i="4"/>
  <c r="AL425" i="4"/>
  <c r="B426" i="4"/>
  <c r="H426" i="4"/>
  <c r="S426" i="4" s="1"/>
  <c r="U426" i="4" s="1"/>
  <c r="I426" i="4"/>
  <c r="X426" i="4" s="1"/>
  <c r="M426" i="4"/>
  <c r="P426" i="4"/>
  <c r="G426" i="4"/>
  <c r="R426" i="4"/>
  <c r="AG426" i="4"/>
  <c r="AH426" i="4"/>
  <c r="AI426" i="4"/>
  <c r="AJ426" i="4"/>
  <c r="AK426" i="4"/>
  <c r="AL426" i="4"/>
  <c r="B427" i="4"/>
  <c r="H427" i="4"/>
  <c r="W427" i="4" s="1"/>
  <c r="I427" i="4"/>
  <c r="M427" i="4"/>
  <c r="P427" i="4"/>
  <c r="G427" i="4"/>
  <c r="R427" i="4"/>
  <c r="AG427" i="4"/>
  <c r="AH427" i="4"/>
  <c r="AI427" i="4"/>
  <c r="AJ427" i="4"/>
  <c r="AK427" i="4"/>
  <c r="AL427" i="4"/>
  <c r="B428" i="4"/>
  <c r="H428" i="4"/>
  <c r="J428" i="4" s="1"/>
  <c r="L428" i="4" s="1"/>
  <c r="I428" i="4"/>
  <c r="K428" i="4" s="1"/>
  <c r="O428" i="4" s="1"/>
  <c r="M428" i="4"/>
  <c r="P428" i="4"/>
  <c r="S428" i="4"/>
  <c r="U428" i="4" s="1"/>
  <c r="G428" i="4"/>
  <c r="R428" i="4"/>
  <c r="AG428" i="4"/>
  <c r="AH428" i="4"/>
  <c r="AI428" i="4"/>
  <c r="AJ428" i="4"/>
  <c r="AK428" i="4"/>
  <c r="AL428" i="4"/>
  <c r="B429" i="4"/>
  <c r="H429" i="4"/>
  <c r="I429" i="4"/>
  <c r="M429" i="4"/>
  <c r="P429" i="4"/>
  <c r="S429" i="4"/>
  <c r="U429" i="4" s="1"/>
  <c r="G429" i="4"/>
  <c r="R429" i="4"/>
  <c r="AG429" i="4"/>
  <c r="AH429" i="4"/>
  <c r="AI429" i="4"/>
  <c r="AJ429" i="4"/>
  <c r="AK429" i="4"/>
  <c r="AL429" i="4"/>
  <c r="B430" i="4"/>
  <c r="H430" i="4"/>
  <c r="S430" i="4" s="1"/>
  <c r="U430" i="4" s="1"/>
  <c r="I430" i="4"/>
  <c r="X430" i="4" s="1"/>
  <c r="M430" i="4"/>
  <c r="P430" i="4"/>
  <c r="G430" i="4"/>
  <c r="R430" i="4"/>
  <c r="AG430" i="4"/>
  <c r="AH430" i="4"/>
  <c r="AI430" i="4"/>
  <c r="AJ430" i="4"/>
  <c r="AK430" i="4"/>
  <c r="AL430" i="4"/>
  <c r="B431" i="4"/>
  <c r="H431" i="4"/>
  <c r="J431" i="4" s="1"/>
  <c r="L431" i="4" s="1"/>
  <c r="I431" i="4"/>
  <c r="M431" i="4"/>
  <c r="P431" i="4"/>
  <c r="S431" i="4"/>
  <c r="U431" i="4" s="1"/>
  <c r="G431" i="4"/>
  <c r="R431" i="4"/>
  <c r="AG431" i="4"/>
  <c r="AH431" i="4"/>
  <c r="AI431" i="4"/>
  <c r="AJ431" i="4"/>
  <c r="AK431" i="4"/>
  <c r="AL431" i="4"/>
  <c r="B432" i="4"/>
  <c r="H432" i="4"/>
  <c r="I432" i="4"/>
  <c r="K432" i="4" s="1"/>
  <c r="O432" i="4" s="1"/>
  <c r="M432" i="4"/>
  <c r="P432" i="4"/>
  <c r="G432" i="4"/>
  <c r="R432" i="4"/>
  <c r="AG432" i="4"/>
  <c r="AH432" i="4"/>
  <c r="AI432" i="4"/>
  <c r="AJ432" i="4"/>
  <c r="AK432" i="4"/>
  <c r="AL432" i="4"/>
  <c r="B433" i="4"/>
  <c r="H433" i="4"/>
  <c r="J433" i="4" s="1"/>
  <c r="L433" i="4" s="1"/>
  <c r="I433" i="4"/>
  <c r="M433" i="4"/>
  <c r="P433" i="4"/>
  <c r="S433" i="4"/>
  <c r="U433" i="4" s="1"/>
  <c r="G433" i="4"/>
  <c r="R433" i="4"/>
  <c r="AG433" i="4"/>
  <c r="AH433" i="4"/>
  <c r="AI433" i="4"/>
  <c r="AJ433" i="4"/>
  <c r="AK433" i="4"/>
  <c r="AL433" i="4"/>
  <c r="B434" i="4"/>
  <c r="H434" i="4"/>
  <c r="I434" i="4"/>
  <c r="X434" i="4" s="1"/>
  <c r="M434" i="4"/>
  <c r="P434" i="4"/>
  <c r="W434" i="4"/>
  <c r="G434" i="4"/>
  <c r="R434" i="4"/>
  <c r="AG434" i="4"/>
  <c r="AH434" i="4"/>
  <c r="AI434" i="4"/>
  <c r="AJ434" i="4"/>
  <c r="AK434" i="4"/>
  <c r="AL434" i="4"/>
  <c r="B435" i="4"/>
  <c r="H435" i="4"/>
  <c r="W435" i="4" s="1"/>
  <c r="I435" i="4"/>
  <c r="M435" i="4"/>
  <c r="P435" i="4"/>
  <c r="G435" i="4"/>
  <c r="R435" i="4"/>
  <c r="AG435" i="4"/>
  <c r="AH435" i="4"/>
  <c r="AI435" i="4"/>
  <c r="AJ435" i="4"/>
  <c r="AK435" i="4"/>
  <c r="AL435" i="4"/>
  <c r="B436" i="4"/>
  <c r="H436" i="4"/>
  <c r="J436" i="4" s="1"/>
  <c r="L436" i="4" s="1"/>
  <c r="I436" i="4"/>
  <c r="X436" i="4" s="1"/>
  <c r="M436" i="4"/>
  <c r="P436" i="4"/>
  <c r="G436" i="4"/>
  <c r="R436" i="4"/>
  <c r="AG436" i="4"/>
  <c r="AH436" i="4"/>
  <c r="AI436" i="4"/>
  <c r="AJ436" i="4"/>
  <c r="AK436" i="4"/>
  <c r="AL436" i="4"/>
  <c r="B437" i="4"/>
  <c r="H437" i="4"/>
  <c r="J437" i="4" s="1"/>
  <c r="L437" i="4" s="1"/>
  <c r="I437" i="4"/>
  <c r="M437" i="4"/>
  <c r="P437" i="4"/>
  <c r="S437" i="4"/>
  <c r="U437" i="4" s="1"/>
  <c r="G437" i="4"/>
  <c r="R437" i="4"/>
  <c r="AG437" i="4"/>
  <c r="AH437" i="4"/>
  <c r="AI437" i="4"/>
  <c r="AJ437" i="4"/>
  <c r="AK437" i="4"/>
  <c r="AL437" i="4"/>
  <c r="B438" i="4"/>
  <c r="H438" i="4"/>
  <c r="S438" i="4" s="1"/>
  <c r="U438" i="4" s="1"/>
  <c r="I438" i="4"/>
  <c r="X438" i="4" s="1"/>
  <c r="M438" i="4"/>
  <c r="P438" i="4"/>
  <c r="W438" i="4"/>
  <c r="G438" i="4"/>
  <c r="R438" i="4"/>
  <c r="AG438" i="4"/>
  <c r="AH438" i="4"/>
  <c r="AI438" i="4"/>
  <c r="AJ438" i="4"/>
  <c r="AK438" i="4"/>
  <c r="AL438" i="4"/>
  <c r="B439" i="4"/>
  <c r="H439" i="4"/>
  <c r="I439" i="4"/>
  <c r="M439" i="4"/>
  <c r="P439" i="4"/>
  <c r="S439" i="4"/>
  <c r="U439" i="4" s="1"/>
  <c r="G439" i="4"/>
  <c r="R439" i="4"/>
  <c r="AG439" i="4"/>
  <c r="AH439" i="4"/>
  <c r="AI439" i="4"/>
  <c r="AJ439" i="4"/>
  <c r="AK439" i="4"/>
  <c r="AL439" i="4"/>
  <c r="B440" i="4"/>
  <c r="H440" i="4"/>
  <c r="J440" i="4" s="1"/>
  <c r="L440" i="4" s="1"/>
  <c r="I440" i="4"/>
  <c r="K440" i="4" s="1"/>
  <c r="O440" i="4" s="1"/>
  <c r="M440" i="4"/>
  <c r="P440" i="4"/>
  <c r="G440" i="4"/>
  <c r="R440" i="4"/>
  <c r="AG440" i="4"/>
  <c r="AH440" i="4"/>
  <c r="AI440" i="4"/>
  <c r="AJ440" i="4"/>
  <c r="AK440" i="4"/>
  <c r="AL440" i="4"/>
  <c r="B441" i="4"/>
  <c r="H441" i="4"/>
  <c r="J441" i="4" s="1"/>
  <c r="L441" i="4" s="1"/>
  <c r="I441" i="4"/>
  <c r="M441" i="4"/>
  <c r="P441" i="4"/>
  <c r="S441" i="4"/>
  <c r="U441" i="4" s="1"/>
  <c r="G441" i="4"/>
  <c r="R441" i="4"/>
  <c r="AG441" i="4"/>
  <c r="AH441" i="4"/>
  <c r="AI441" i="4"/>
  <c r="AJ441" i="4"/>
  <c r="AK441" i="4"/>
  <c r="AL441" i="4"/>
  <c r="B442" i="4"/>
  <c r="H442" i="4"/>
  <c r="S442" i="4" s="1"/>
  <c r="U442" i="4" s="1"/>
  <c r="I442" i="4"/>
  <c r="K442" i="4" s="1"/>
  <c r="O442" i="4" s="1"/>
  <c r="M442" i="4"/>
  <c r="P442" i="4"/>
  <c r="G442" i="4"/>
  <c r="R442" i="4"/>
  <c r="AG442" i="4"/>
  <c r="AH442" i="4"/>
  <c r="AI442" i="4"/>
  <c r="AJ442" i="4"/>
  <c r="AK442" i="4"/>
  <c r="AL442" i="4"/>
  <c r="B443" i="4"/>
  <c r="H443" i="4"/>
  <c r="W443" i="4" s="1"/>
  <c r="I443" i="4"/>
  <c r="M443" i="4"/>
  <c r="P443" i="4"/>
  <c r="G443" i="4"/>
  <c r="R443" i="4"/>
  <c r="AG443" i="4"/>
  <c r="AH443" i="4"/>
  <c r="AI443" i="4"/>
  <c r="AJ443" i="4"/>
  <c r="AK443" i="4"/>
  <c r="AL443" i="4"/>
  <c r="B444" i="4"/>
  <c r="H444" i="4"/>
  <c r="S444" i="4" s="1"/>
  <c r="U444" i="4" s="1"/>
  <c r="I444" i="4"/>
  <c r="K444" i="4" s="1"/>
  <c r="O444" i="4" s="1"/>
  <c r="M444" i="4"/>
  <c r="P444" i="4"/>
  <c r="G444" i="4"/>
  <c r="R444" i="4"/>
  <c r="AG444" i="4"/>
  <c r="AH444" i="4"/>
  <c r="AI444" i="4"/>
  <c r="AJ444" i="4"/>
  <c r="AK444" i="4"/>
  <c r="AL444" i="4"/>
  <c r="B445" i="4"/>
  <c r="H445" i="4"/>
  <c r="S445" i="4" s="1"/>
  <c r="U445" i="4" s="1"/>
  <c r="I445" i="4"/>
  <c r="M445" i="4"/>
  <c r="P445" i="4"/>
  <c r="G445" i="4"/>
  <c r="R445" i="4"/>
  <c r="AG445" i="4"/>
  <c r="AH445" i="4"/>
  <c r="AI445" i="4"/>
  <c r="AJ445" i="4"/>
  <c r="AK445" i="4"/>
  <c r="AL445" i="4"/>
  <c r="B446" i="4"/>
  <c r="H446" i="4"/>
  <c r="I446" i="4"/>
  <c r="K446" i="4" s="1"/>
  <c r="O446" i="4" s="1"/>
  <c r="M446" i="4"/>
  <c r="P446" i="4"/>
  <c r="G446" i="4"/>
  <c r="R446" i="4"/>
  <c r="AG446" i="4"/>
  <c r="AH446" i="4"/>
  <c r="AI446" i="4"/>
  <c r="AJ446" i="4"/>
  <c r="AK446" i="4"/>
  <c r="AL446" i="4"/>
  <c r="B447" i="4"/>
  <c r="H447" i="4"/>
  <c r="I447" i="4"/>
  <c r="M447" i="4"/>
  <c r="P447" i="4"/>
  <c r="S447" i="4"/>
  <c r="U447" i="4" s="1"/>
  <c r="G447" i="4"/>
  <c r="R447" i="4"/>
  <c r="AG447" i="4"/>
  <c r="AH447" i="4"/>
  <c r="AI447" i="4"/>
  <c r="AJ447" i="4"/>
  <c r="AK447" i="4"/>
  <c r="AL447" i="4"/>
  <c r="B448" i="4"/>
  <c r="H448" i="4"/>
  <c r="J448" i="4" s="1"/>
  <c r="L448" i="4" s="1"/>
  <c r="I448" i="4"/>
  <c r="K448" i="4" s="1"/>
  <c r="O448" i="4" s="1"/>
  <c r="M448" i="4"/>
  <c r="P448" i="4"/>
  <c r="W448" i="4"/>
  <c r="X448" i="4"/>
  <c r="G448" i="4"/>
  <c r="R448" i="4"/>
  <c r="AG448" i="4"/>
  <c r="AH448" i="4"/>
  <c r="AI448" i="4"/>
  <c r="AJ448" i="4"/>
  <c r="AK448" i="4"/>
  <c r="AL448" i="4"/>
  <c r="B449" i="4"/>
  <c r="H449" i="4"/>
  <c r="J449" i="4" s="1"/>
  <c r="L449" i="4" s="1"/>
  <c r="I449" i="4"/>
  <c r="M449" i="4"/>
  <c r="P449" i="4"/>
  <c r="S449" i="4"/>
  <c r="U449" i="4" s="1"/>
  <c r="G449" i="4"/>
  <c r="R449" i="4"/>
  <c r="AG449" i="4"/>
  <c r="AH449" i="4"/>
  <c r="AI449" i="4"/>
  <c r="AJ449" i="4"/>
  <c r="AK449" i="4"/>
  <c r="AL449" i="4"/>
  <c r="B450" i="4"/>
  <c r="H450" i="4"/>
  <c r="S450" i="4" s="1"/>
  <c r="U450" i="4" s="1"/>
  <c r="I450" i="4"/>
  <c r="T450" i="4" s="1"/>
  <c r="V450" i="4" s="1"/>
  <c r="M450" i="4"/>
  <c r="P450" i="4"/>
  <c r="G450" i="4"/>
  <c r="R450" i="4"/>
  <c r="AG450" i="4"/>
  <c r="AH450" i="4"/>
  <c r="AI450" i="4"/>
  <c r="AJ450" i="4"/>
  <c r="AK450" i="4"/>
  <c r="AL450" i="4"/>
  <c r="B451" i="4"/>
  <c r="H451" i="4"/>
  <c r="W451" i="4" s="1"/>
  <c r="I451" i="4"/>
  <c r="M451" i="4"/>
  <c r="P451" i="4"/>
  <c r="G451" i="4"/>
  <c r="R451" i="4"/>
  <c r="AG451" i="4"/>
  <c r="AH451" i="4"/>
  <c r="AI451" i="4"/>
  <c r="AJ451" i="4"/>
  <c r="AK451" i="4"/>
  <c r="AL451" i="4"/>
  <c r="B452" i="4"/>
  <c r="H452" i="4"/>
  <c r="J452" i="4" s="1"/>
  <c r="L452" i="4" s="1"/>
  <c r="I452" i="4"/>
  <c r="K452" i="4" s="1"/>
  <c r="O452" i="4" s="1"/>
  <c r="M452" i="4"/>
  <c r="P452" i="4"/>
  <c r="W452" i="4"/>
  <c r="X452" i="4"/>
  <c r="G452" i="4"/>
  <c r="R452" i="4"/>
  <c r="AG452" i="4"/>
  <c r="AH452" i="4"/>
  <c r="AI452" i="4"/>
  <c r="AJ452" i="4"/>
  <c r="AK452" i="4"/>
  <c r="AL452" i="4"/>
  <c r="B453" i="4"/>
  <c r="H453" i="4"/>
  <c r="S453" i="4" s="1"/>
  <c r="U453" i="4" s="1"/>
  <c r="I453" i="4"/>
  <c r="M453" i="4"/>
  <c r="P453" i="4"/>
  <c r="G453" i="4"/>
  <c r="R453" i="4"/>
  <c r="AG453" i="4"/>
  <c r="AH453" i="4"/>
  <c r="AI453" i="4"/>
  <c r="AJ453" i="4"/>
  <c r="AK453" i="4"/>
  <c r="AL453" i="4"/>
  <c r="B454" i="4"/>
  <c r="H454" i="4"/>
  <c r="S454" i="4" s="1"/>
  <c r="U454" i="4" s="1"/>
  <c r="I454" i="4"/>
  <c r="K454" i="4" s="1"/>
  <c r="O454" i="4" s="1"/>
  <c r="M454" i="4"/>
  <c r="P454" i="4"/>
  <c r="G454" i="4"/>
  <c r="R454" i="4"/>
  <c r="AG454" i="4"/>
  <c r="AH454" i="4"/>
  <c r="AI454" i="4"/>
  <c r="AJ454" i="4"/>
  <c r="AK454" i="4"/>
  <c r="AL454" i="4"/>
  <c r="B455" i="4"/>
  <c r="H455" i="4"/>
  <c r="W455" i="4" s="1"/>
  <c r="I455" i="4"/>
  <c r="M455" i="4"/>
  <c r="P455" i="4"/>
  <c r="G455" i="4"/>
  <c r="R455" i="4"/>
  <c r="AG455" i="4"/>
  <c r="AH455" i="4"/>
  <c r="AI455" i="4"/>
  <c r="AJ455" i="4"/>
  <c r="AK455" i="4"/>
  <c r="AL455" i="4"/>
  <c r="B456" i="4"/>
  <c r="H456" i="4"/>
  <c r="J456" i="4" s="1"/>
  <c r="L456" i="4" s="1"/>
  <c r="I456" i="4"/>
  <c r="X456" i="4" s="1"/>
  <c r="M456" i="4"/>
  <c r="P456" i="4"/>
  <c r="W456" i="4"/>
  <c r="G456" i="4"/>
  <c r="R456" i="4"/>
  <c r="AG456" i="4"/>
  <c r="AH456" i="4"/>
  <c r="AI456" i="4"/>
  <c r="AJ456" i="4"/>
  <c r="AK456" i="4"/>
  <c r="AL456" i="4"/>
  <c r="B457" i="4"/>
  <c r="H457" i="4"/>
  <c r="J457" i="4" s="1"/>
  <c r="L457" i="4" s="1"/>
  <c r="I457" i="4"/>
  <c r="M457" i="4"/>
  <c r="P457" i="4"/>
  <c r="S457" i="4"/>
  <c r="U457" i="4" s="1"/>
  <c r="G457" i="4"/>
  <c r="R457" i="4"/>
  <c r="AG457" i="4"/>
  <c r="AH457" i="4"/>
  <c r="AI457" i="4"/>
  <c r="AJ457" i="4"/>
  <c r="AK457" i="4"/>
  <c r="AL457" i="4"/>
  <c r="B458" i="4"/>
  <c r="H458" i="4"/>
  <c r="S458" i="4" s="1"/>
  <c r="U458" i="4" s="1"/>
  <c r="I458" i="4"/>
  <c r="K458" i="4" s="1"/>
  <c r="O458" i="4" s="1"/>
  <c r="M458" i="4"/>
  <c r="P458" i="4"/>
  <c r="G458" i="4"/>
  <c r="R458" i="4"/>
  <c r="AG458" i="4"/>
  <c r="AH458" i="4"/>
  <c r="AI458" i="4"/>
  <c r="AJ458" i="4"/>
  <c r="AK458" i="4"/>
  <c r="AL458" i="4"/>
  <c r="B459" i="4"/>
  <c r="H459" i="4"/>
  <c r="W459" i="4" s="1"/>
  <c r="I459" i="4"/>
  <c r="M459" i="4"/>
  <c r="P459" i="4"/>
  <c r="G459" i="4"/>
  <c r="R459" i="4"/>
  <c r="AG459" i="4"/>
  <c r="AH459" i="4"/>
  <c r="AI459" i="4"/>
  <c r="AJ459" i="4"/>
  <c r="AK459" i="4"/>
  <c r="AL459" i="4"/>
  <c r="B460" i="4"/>
  <c r="H460" i="4"/>
  <c r="J460" i="4" s="1"/>
  <c r="L460" i="4" s="1"/>
  <c r="I460" i="4"/>
  <c r="K460" i="4" s="1"/>
  <c r="O460" i="4" s="1"/>
  <c r="M460" i="4"/>
  <c r="P460" i="4"/>
  <c r="G460" i="4"/>
  <c r="R460" i="4"/>
  <c r="AG460" i="4"/>
  <c r="AH460" i="4"/>
  <c r="AI460" i="4"/>
  <c r="AJ460" i="4"/>
  <c r="AK460" i="4"/>
  <c r="AL460" i="4"/>
  <c r="B461" i="4"/>
  <c r="H461" i="4"/>
  <c r="J461" i="4" s="1"/>
  <c r="L461" i="4" s="1"/>
  <c r="I461" i="4"/>
  <c r="M461" i="4"/>
  <c r="P461" i="4"/>
  <c r="S461" i="4"/>
  <c r="U461" i="4" s="1"/>
  <c r="G461" i="4"/>
  <c r="R461" i="4"/>
  <c r="AG461" i="4"/>
  <c r="AH461" i="4"/>
  <c r="AI461" i="4"/>
  <c r="AJ461" i="4"/>
  <c r="AK461" i="4"/>
  <c r="AL461" i="4"/>
  <c r="B462" i="4"/>
  <c r="H462" i="4"/>
  <c r="S462" i="4" s="1"/>
  <c r="U462" i="4" s="1"/>
  <c r="I462" i="4"/>
  <c r="K462" i="4" s="1"/>
  <c r="O462" i="4" s="1"/>
  <c r="M462" i="4"/>
  <c r="P462" i="4"/>
  <c r="G462" i="4"/>
  <c r="R462" i="4"/>
  <c r="AG462" i="4"/>
  <c r="AH462" i="4"/>
  <c r="AI462" i="4"/>
  <c r="AJ462" i="4"/>
  <c r="AK462" i="4"/>
  <c r="AL462" i="4"/>
  <c r="B463" i="4"/>
  <c r="H463" i="4"/>
  <c r="W463" i="4" s="1"/>
  <c r="I463" i="4"/>
  <c r="M463" i="4"/>
  <c r="P463" i="4"/>
  <c r="G463" i="4"/>
  <c r="R463" i="4"/>
  <c r="AG463" i="4"/>
  <c r="AH463" i="4"/>
  <c r="AI463" i="4"/>
  <c r="AJ463" i="4"/>
  <c r="AK463" i="4"/>
  <c r="AL463" i="4"/>
  <c r="B464" i="4"/>
  <c r="H464" i="4"/>
  <c r="J464" i="4" s="1"/>
  <c r="L464" i="4" s="1"/>
  <c r="I464" i="4"/>
  <c r="K464" i="4" s="1"/>
  <c r="O464" i="4" s="1"/>
  <c r="M464" i="4"/>
  <c r="P464" i="4"/>
  <c r="G464" i="4"/>
  <c r="R464" i="4"/>
  <c r="AG464" i="4"/>
  <c r="AH464" i="4"/>
  <c r="AI464" i="4"/>
  <c r="AJ464" i="4"/>
  <c r="AK464" i="4"/>
  <c r="AL464" i="4"/>
  <c r="B465" i="4"/>
  <c r="H465" i="4"/>
  <c r="J465" i="4" s="1"/>
  <c r="L465" i="4" s="1"/>
  <c r="I465" i="4"/>
  <c r="M465" i="4"/>
  <c r="P465" i="4"/>
  <c r="G465" i="4"/>
  <c r="R465" i="4"/>
  <c r="AG465" i="4"/>
  <c r="AH465" i="4"/>
  <c r="AI465" i="4"/>
  <c r="AJ465" i="4"/>
  <c r="AK465" i="4"/>
  <c r="AL465" i="4"/>
  <c r="B466" i="4"/>
  <c r="H466" i="4"/>
  <c r="J466" i="4" s="1"/>
  <c r="L466" i="4" s="1"/>
  <c r="I466" i="4"/>
  <c r="K466" i="4" s="1"/>
  <c r="O466" i="4" s="1"/>
  <c r="M466" i="4"/>
  <c r="P466" i="4"/>
  <c r="G466" i="4"/>
  <c r="R466" i="4"/>
  <c r="AG466" i="4"/>
  <c r="AH466" i="4"/>
  <c r="AI466" i="4"/>
  <c r="AJ466" i="4"/>
  <c r="AK466" i="4"/>
  <c r="AL466" i="4"/>
  <c r="B467" i="4"/>
  <c r="H467" i="4"/>
  <c r="W467" i="4" s="1"/>
  <c r="I467" i="4"/>
  <c r="M467" i="4"/>
  <c r="P467" i="4"/>
  <c r="G467" i="4"/>
  <c r="R467" i="4"/>
  <c r="AG467" i="4"/>
  <c r="AH467" i="4"/>
  <c r="AI467" i="4"/>
  <c r="AJ467" i="4"/>
  <c r="AK467" i="4"/>
  <c r="AL467" i="4"/>
  <c r="B468" i="4"/>
  <c r="H468" i="4"/>
  <c r="J468" i="4" s="1"/>
  <c r="L468" i="4" s="1"/>
  <c r="I468" i="4"/>
  <c r="K468" i="4" s="1"/>
  <c r="O468" i="4" s="1"/>
  <c r="M468" i="4"/>
  <c r="P468" i="4"/>
  <c r="S468" i="4"/>
  <c r="U468" i="4" s="1"/>
  <c r="G468" i="4"/>
  <c r="R468" i="4"/>
  <c r="AG468" i="4"/>
  <c r="AH468" i="4"/>
  <c r="AI468" i="4"/>
  <c r="AJ468" i="4"/>
  <c r="AK468" i="4"/>
  <c r="AL468" i="4"/>
  <c r="B469" i="4"/>
  <c r="H469" i="4"/>
  <c r="S469" i="4" s="1"/>
  <c r="U469" i="4" s="1"/>
  <c r="I469" i="4"/>
  <c r="M469" i="4"/>
  <c r="P469" i="4"/>
  <c r="G469" i="4"/>
  <c r="R469" i="4"/>
  <c r="AG469" i="4"/>
  <c r="AH469" i="4"/>
  <c r="AI469" i="4"/>
  <c r="AJ469" i="4"/>
  <c r="AK469" i="4"/>
  <c r="AL469" i="4"/>
  <c r="B470" i="4"/>
  <c r="H470" i="4"/>
  <c r="S470" i="4" s="1"/>
  <c r="U470" i="4" s="1"/>
  <c r="I470" i="4"/>
  <c r="K470" i="4" s="1"/>
  <c r="O470" i="4" s="1"/>
  <c r="M470" i="4"/>
  <c r="P470" i="4"/>
  <c r="G470" i="4"/>
  <c r="R470" i="4"/>
  <c r="AG470" i="4"/>
  <c r="AH470" i="4"/>
  <c r="AI470" i="4"/>
  <c r="AJ470" i="4"/>
  <c r="AK470" i="4"/>
  <c r="AL470" i="4"/>
  <c r="B471" i="4"/>
  <c r="H471" i="4"/>
  <c r="S471" i="4" s="1"/>
  <c r="U471" i="4" s="1"/>
  <c r="I471" i="4"/>
  <c r="M471" i="4"/>
  <c r="P471" i="4"/>
  <c r="W471" i="4"/>
  <c r="G471" i="4"/>
  <c r="R471" i="4"/>
  <c r="AG471" i="4"/>
  <c r="AH471" i="4"/>
  <c r="AI471" i="4"/>
  <c r="AJ471" i="4"/>
  <c r="AK471" i="4"/>
  <c r="AL471" i="4"/>
  <c r="B472" i="4"/>
  <c r="H472" i="4"/>
  <c r="J472" i="4" s="1"/>
  <c r="L472" i="4" s="1"/>
  <c r="I472" i="4"/>
  <c r="K472" i="4" s="1"/>
  <c r="O472" i="4" s="1"/>
  <c r="M472" i="4"/>
  <c r="P472" i="4"/>
  <c r="G472" i="4"/>
  <c r="R472" i="4"/>
  <c r="AG472" i="4"/>
  <c r="AH472" i="4"/>
  <c r="AI472" i="4"/>
  <c r="AJ472" i="4"/>
  <c r="AK472" i="4"/>
  <c r="AL472" i="4"/>
  <c r="B473" i="4"/>
  <c r="H473" i="4"/>
  <c r="J473" i="4" s="1"/>
  <c r="L473" i="4" s="1"/>
  <c r="I473" i="4"/>
  <c r="M473" i="4"/>
  <c r="P473" i="4"/>
  <c r="S473" i="4"/>
  <c r="U473" i="4" s="1"/>
  <c r="G473" i="4"/>
  <c r="R473" i="4"/>
  <c r="AG473" i="4"/>
  <c r="AH473" i="4"/>
  <c r="AI473" i="4"/>
  <c r="AJ473" i="4"/>
  <c r="AK473" i="4"/>
  <c r="AL473" i="4"/>
  <c r="B474" i="4"/>
  <c r="H474" i="4"/>
  <c r="S474" i="4" s="1"/>
  <c r="U474" i="4" s="1"/>
  <c r="I474" i="4"/>
  <c r="K474" i="4" s="1"/>
  <c r="O474" i="4" s="1"/>
  <c r="M474" i="4"/>
  <c r="P474" i="4"/>
  <c r="G474" i="4"/>
  <c r="R474" i="4"/>
  <c r="AG474" i="4"/>
  <c r="AH474" i="4"/>
  <c r="AI474" i="4"/>
  <c r="AJ474" i="4"/>
  <c r="AK474" i="4"/>
  <c r="AL474" i="4"/>
  <c r="B475" i="4"/>
  <c r="H475" i="4"/>
  <c r="W475" i="4" s="1"/>
  <c r="I475" i="4"/>
  <c r="M475" i="4"/>
  <c r="P475" i="4"/>
  <c r="G475" i="4"/>
  <c r="R475" i="4"/>
  <c r="AG475" i="4"/>
  <c r="AH475" i="4"/>
  <c r="AI475" i="4"/>
  <c r="AJ475" i="4"/>
  <c r="AK475" i="4"/>
  <c r="AL475" i="4"/>
  <c r="B476" i="4"/>
  <c r="H476" i="4"/>
  <c r="J476" i="4" s="1"/>
  <c r="L476" i="4" s="1"/>
  <c r="I476" i="4"/>
  <c r="K476" i="4" s="1"/>
  <c r="O476" i="4" s="1"/>
  <c r="M476" i="4"/>
  <c r="P476" i="4"/>
  <c r="W476" i="4"/>
  <c r="X476" i="4"/>
  <c r="G476" i="4"/>
  <c r="R476" i="4"/>
  <c r="AG476" i="4"/>
  <c r="AH476" i="4"/>
  <c r="AI476" i="4"/>
  <c r="AJ476" i="4"/>
  <c r="AK476" i="4"/>
  <c r="AL476" i="4"/>
  <c r="B477" i="4"/>
  <c r="H477" i="4"/>
  <c r="S477" i="4" s="1"/>
  <c r="U477" i="4" s="1"/>
  <c r="I477" i="4"/>
  <c r="M477" i="4"/>
  <c r="P477" i="4"/>
  <c r="W477" i="4"/>
  <c r="G477" i="4"/>
  <c r="R477" i="4"/>
  <c r="AG477" i="4"/>
  <c r="AH477" i="4"/>
  <c r="AI477" i="4"/>
  <c r="AJ477" i="4"/>
  <c r="AK477" i="4"/>
  <c r="AL477" i="4"/>
  <c r="B478" i="4"/>
  <c r="H478" i="4"/>
  <c r="S478" i="4" s="1"/>
  <c r="U478" i="4" s="1"/>
  <c r="I478" i="4"/>
  <c r="T478" i="4" s="1"/>
  <c r="V478" i="4" s="1"/>
  <c r="M478" i="4"/>
  <c r="P478" i="4"/>
  <c r="G478" i="4"/>
  <c r="R478" i="4"/>
  <c r="AG478" i="4"/>
  <c r="AH478" i="4"/>
  <c r="AI478" i="4"/>
  <c r="AJ478" i="4"/>
  <c r="AK478" i="4"/>
  <c r="AL478" i="4"/>
  <c r="B479" i="4"/>
  <c r="H479" i="4"/>
  <c r="S479" i="4" s="1"/>
  <c r="U479" i="4" s="1"/>
  <c r="I479" i="4"/>
  <c r="M479" i="4"/>
  <c r="P479" i="4"/>
  <c r="G479" i="4"/>
  <c r="R479" i="4"/>
  <c r="AG479" i="4"/>
  <c r="AH479" i="4"/>
  <c r="AI479" i="4"/>
  <c r="AJ479" i="4"/>
  <c r="AK479" i="4"/>
  <c r="AL479" i="4"/>
  <c r="B480" i="4"/>
  <c r="H480" i="4"/>
  <c r="J480" i="4" s="1"/>
  <c r="L480" i="4" s="1"/>
  <c r="I480" i="4"/>
  <c r="K480" i="4" s="1"/>
  <c r="O480" i="4" s="1"/>
  <c r="M480" i="4"/>
  <c r="P480" i="4"/>
  <c r="G480" i="4"/>
  <c r="R480" i="4"/>
  <c r="AG480" i="4"/>
  <c r="AH480" i="4"/>
  <c r="AI480" i="4"/>
  <c r="AJ480" i="4"/>
  <c r="AK480" i="4"/>
  <c r="AL480" i="4"/>
  <c r="B481" i="4"/>
  <c r="H481" i="4"/>
  <c r="J481" i="4" s="1"/>
  <c r="L481" i="4" s="1"/>
  <c r="I481" i="4"/>
  <c r="M481" i="4"/>
  <c r="P481" i="4"/>
  <c r="S481" i="4"/>
  <c r="U481" i="4" s="1"/>
  <c r="G481" i="4"/>
  <c r="R481" i="4"/>
  <c r="AG481" i="4"/>
  <c r="AH481" i="4"/>
  <c r="AI481" i="4"/>
  <c r="AJ481" i="4"/>
  <c r="AK481" i="4"/>
  <c r="AL481" i="4"/>
  <c r="B482" i="4"/>
  <c r="H482" i="4"/>
  <c r="J482" i="4" s="1"/>
  <c r="L482" i="4" s="1"/>
  <c r="I482" i="4"/>
  <c r="K482" i="4" s="1"/>
  <c r="O482" i="4" s="1"/>
  <c r="M482" i="4"/>
  <c r="P482" i="4"/>
  <c r="S482" i="4"/>
  <c r="U482" i="4" s="1"/>
  <c r="G482" i="4"/>
  <c r="R482" i="4"/>
  <c r="AG482" i="4"/>
  <c r="AH482" i="4"/>
  <c r="AI482" i="4"/>
  <c r="AJ482" i="4"/>
  <c r="AK482" i="4"/>
  <c r="AL482" i="4"/>
  <c r="B483" i="4"/>
  <c r="H483" i="4"/>
  <c r="W483" i="4" s="1"/>
  <c r="I483" i="4"/>
  <c r="M483" i="4"/>
  <c r="P483" i="4"/>
  <c r="S483" i="4"/>
  <c r="U483" i="4" s="1"/>
  <c r="G483" i="4"/>
  <c r="R483" i="4"/>
  <c r="AG483" i="4"/>
  <c r="AH483" i="4"/>
  <c r="AI483" i="4"/>
  <c r="AJ483" i="4"/>
  <c r="AK483" i="4"/>
  <c r="AL483" i="4"/>
  <c r="B484" i="4"/>
  <c r="H484" i="4"/>
  <c r="J484" i="4" s="1"/>
  <c r="L484" i="4" s="1"/>
  <c r="I484" i="4"/>
  <c r="K484" i="4" s="1"/>
  <c r="O484" i="4" s="1"/>
  <c r="M484" i="4"/>
  <c r="P484" i="4"/>
  <c r="S484" i="4"/>
  <c r="U484" i="4" s="1"/>
  <c r="G484" i="4"/>
  <c r="R484" i="4"/>
  <c r="AG484" i="4"/>
  <c r="AH484" i="4"/>
  <c r="AI484" i="4"/>
  <c r="AJ484" i="4"/>
  <c r="AK484" i="4"/>
  <c r="AL484" i="4"/>
  <c r="B485" i="4"/>
  <c r="H485" i="4"/>
  <c r="S485" i="4" s="1"/>
  <c r="U485" i="4" s="1"/>
  <c r="I485" i="4"/>
  <c r="M485" i="4"/>
  <c r="P485" i="4"/>
  <c r="G485" i="4"/>
  <c r="R485" i="4"/>
  <c r="AG485" i="4"/>
  <c r="AH485" i="4"/>
  <c r="AI485" i="4"/>
  <c r="AJ485" i="4"/>
  <c r="AK485" i="4"/>
  <c r="AL485" i="4"/>
  <c r="B486" i="4"/>
  <c r="H486" i="4"/>
  <c r="S486" i="4" s="1"/>
  <c r="U486" i="4" s="1"/>
  <c r="I486" i="4"/>
  <c r="T486" i="4" s="1"/>
  <c r="V486" i="4" s="1"/>
  <c r="M486" i="4"/>
  <c r="P486" i="4"/>
  <c r="G486" i="4"/>
  <c r="R486" i="4"/>
  <c r="AG486" i="4"/>
  <c r="AH486" i="4"/>
  <c r="AI486" i="4"/>
  <c r="AJ486" i="4"/>
  <c r="AK486" i="4"/>
  <c r="AL486" i="4"/>
  <c r="B487" i="4"/>
  <c r="H487" i="4"/>
  <c r="S487" i="4" s="1"/>
  <c r="U487" i="4" s="1"/>
  <c r="I487" i="4"/>
  <c r="M487" i="4"/>
  <c r="P487" i="4"/>
  <c r="G487" i="4"/>
  <c r="R487" i="4"/>
  <c r="AG487" i="4"/>
  <c r="AH487" i="4"/>
  <c r="AI487" i="4"/>
  <c r="AJ487" i="4"/>
  <c r="AK487" i="4"/>
  <c r="AL487" i="4"/>
  <c r="B488" i="4"/>
  <c r="H488" i="4"/>
  <c r="J488" i="4" s="1"/>
  <c r="L488" i="4" s="1"/>
  <c r="I488" i="4"/>
  <c r="K488" i="4" s="1"/>
  <c r="O488" i="4" s="1"/>
  <c r="M488" i="4"/>
  <c r="P488" i="4"/>
  <c r="G488" i="4"/>
  <c r="R488" i="4"/>
  <c r="AG488" i="4"/>
  <c r="AH488" i="4"/>
  <c r="AI488" i="4"/>
  <c r="AJ488" i="4"/>
  <c r="AK488" i="4"/>
  <c r="AL488" i="4"/>
  <c r="B489" i="4"/>
  <c r="H489" i="4"/>
  <c r="J489" i="4" s="1"/>
  <c r="L489" i="4" s="1"/>
  <c r="I489" i="4"/>
  <c r="M489" i="4"/>
  <c r="P489" i="4"/>
  <c r="S489" i="4"/>
  <c r="U489" i="4" s="1"/>
  <c r="G489" i="4"/>
  <c r="R489" i="4"/>
  <c r="AG489" i="4"/>
  <c r="AH489" i="4"/>
  <c r="AI489" i="4"/>
  <c r="AJ489" i="4"/>
  <c r="AK489" i="4"/>
  <c r="AL489" i="4"/>
  <c r="B490" i="4"/>
  <c r="H490" i="4"/>
  <c r="J490" i="4" s="1"/>
  <c r="L490" i="4" s="1"/>
  <c r="I490" i="4"/>
  <c r="X490" i="4" s="1"/>
  <c r="M490" i="4"/>
  <c r="P490" i="4"/>
  <c r="S490" i="4"/>
  <c r="U490" i="4" s="1"/>
  <c r="G490" i="4"/>
  <c r="R490" i="4"/>
  <c r="AG490" i="4"/>
  <c r="AH490" i="4"/>
  <c r="AI490" i="4"/>
  <c r="AJ490" i="4"/>
  <c r="AK490" i="4"/>
  <c r="AL490" i="4"/>
  <c r="B491" i="4"/>
  <c r="H491" i="4"/>
  <c r="W491" i="4" s="1"/>
  <c r="I491" i="4"/>
  <c r="M491" i="4"/>
  <c r="P491" i="4"/>
  <c r="S491" i="4"/>
  <c r="U491" i="4" s="1"/>
  <c r="G491" i="4"/>
  <c r="R491" i="4"/>
  <c r="AG491" i="4"/>
  <c r="AH491" i="4"/>
  <c r="AI491" i="4"/>
  <c r="AJ491" i="4"/>
  <c r="AK491" i="4"/>
  <c r="AL491" i="4"/>
  <c r="B492" i="4"/>
  <c r="H492" i="4"/>
  <c r="J492" i="4" s="1"/>
  <c r="L492" i="4" s="1"/>
  <c r="I492" i="4"/>
  <c r="K492" i="4" s="1"/>
  <c r="O492" i="4" s="1"/>
  <c r="M492" i="4"/>
  <c r="P492" i="4"/>
  <c r="G492" i="4"/>
  <c r="R492" i="4"/>
  <c r="AG492" i="4"/>
  <c r="AH492" i="4"/>
  <c r="AI492" i="4"/>
  <c r="AJ492" i="4"/>
  <c r="AK492" i="4"/>
  <c r="AL492" i="4"/>
  <c r="B493" i="4"/>
  <c r="H493" i="4"/>
  <c r="S493" i="4" s="1"/>
  <c r="U493" i="4" s="1"/>
  <c r="I493" i="4"/>
  <c r="M493" i="4"/>
  <c r="P493" i="4"/>
  <c r="W493" i="4"/>
  <c r="G493" i="4"/>
  <c r="R493" i="4"/>
  <c r="AG493" i="4"/>
  <c r="AH493" i="4"/>
  <c r="AI493" i="4"/>
  <c r="AJ493" i="4"/>
  <c r="AK493" i="4"/>
  <c r="AL493" i="4"/>
  <c r="B494" i="4"/>
  <c r="H494" i="4"/>
  <c r="S494" i="4" s="1"/>
  <c r="U494" i="4" s="1"/>
  <c r="I494" i="4"/>
  <c r="X494" i="4" s="1"/>
  <c r="M494" i="4"/>
  <c r="P494" i="4"/>
  <c r="G494" i="4"/>
  <c r="R494" i="4"/>
  <c r="AG494" i="4"/>
  <c r="AH494" i="4"/>
  <c r="AI494" i="4"/>
  <c r="AJ494" i="4"/>
  <c r="AK494" i="4"/>
  <c r="AL494" i="4"/>
  <c r="B495" i="4"/>
  <c r="H495" i="4"/>
  <c r="J495" i="4" s="1"/>
  <c r="L495" i="4" s="1"/>
  <c r="I495" i="4"/>
  <c r="M495" i="4"/>
  <c r="P495" i="4"/>
  <c r="G495" i="4"/>
  <c r="R495" i="4"/>
  <c r="AG495" i="4"/>
  <c r="AH495" i="4"/>
  <c r="AI495" i="4"/>
  <c r="AJ495" i="4"/>
  <c r="AK495" i="4"/>
  <c r="AL495" i="4"/>
  <c r="B496" i="4"/>
  <c r="H496" i="4"/>
  <c r="J496" i="4" s="1"/>
  <c r="L496" i="4" s="1"/>
  <c r="I496" i="4"/>
  <c r="K496" i="4" s="1"/>
  <c r="O496" i="4" s="1"/>
  <c r="M496" i="4"/>
  <c r="P496" i="4"/>
  <c r="G496" i="4"/>
  <c r="R496" i="4"/>
  <c r="AG496" i="4"/>
  <c r="AH496" i="4"/>
  <c r="AI496" i="4"/>
  <c r="AJ496" i="4"/>
  <c r="AK496" i="4"/>
  <c r="AL496" i="4"/>
  <c r="B497" i="4"/>
  <c r="H497" i="4"/>
  <c r="J497" i="4" s="1"/>
  <c r="L497" i="4" s="1"/>
  <c r="I497" i="4"/>
  <c r="M497" i="4"/>
  <c r="P497" i="4"/>
  <c r="S497" i="4"/>
  <c r="U497" i="4" s="1"/>
  <c r="G497" i="4"/>
  <c r="R497" i="4"/>
  <c r="AG497" i="4"/>
  <c r="AH497" i="4"/>
  <c r="AI497" i="4"/>
  <c r="AJ497" i="4"/>
  <c r="AK497" i="4"/>
  <c r="AL497" i="4"/>
  <c r="B498" i="4"/>
  <c r="H498" i="4"/>
  <c r="J498" i="4" s="1"/>
  <c r="L498" i="4" s="1"/>
  <c r="I498" i="4"/>
  <c r="K498" i="4" s="1"/>
  <c r="O498" i="4" s="1"/>
  <c r="M498" i="4"/>
  <c r="P498" i="4"/>
  <c r="S498" i="4"/>
  <c r="U498" i="4" s="1"/>
  <c r="G498" i="4"/>
  <c r="R498" i="4"/>
  <c r="AG498" i="4"/>
  <c r="AH498" i="4"/>
  <c r="AI498" i="4"/>
  <c r="AJ498" i="4"/>
  <c r="AK498" i="4"/>
  <c r="AL498" i="4"/>
  <c r="B499" i="4"/>
  <c r="H499" i="4"/>
  <c r="W499" i="4" s="1"/>
  <c r="I499" i="4"/>
  <c r="M499" i="4"/>
  <c r="P499" i="4"/>
  <c r="S499" i="4"/>
  <c r="U499" i="4" s="1"/>
  <c r="G499" i="4"/>
  <c r="R499" i="4"/>
  <c r="AD499" i="4" s="1"/>
  <c r="AG499" i="4"/>
  <c r="AH499" i="4"/>
  <c r="AI499" i="4"/>
  <c r="AJ499" i="4"/>
  <c r="AK499" i="4"/>
  <c r="AL499" i="4"/>
  <c r="B500" i="4"/>
  <c r="H500" i="4"/>
  <c r="S500" i="4" s="1"/>
  <c r="U500" i="4" s="1"/>
  <c r="I500" i="4"/>
  <c r="K500" i="4" s="1"/>
  <c r="O500" i="4" s="1"/>
  <c r="M500" i="4"/>
  <c r="P500" i="4"/>
  <c r="G500" i="4"/>
  <c r="R500" i="4"/>
  <c r="AG500" i="4"/>
  <c r="AH500" i="4"/>
  <c r="AI500" i="4"/>
  <c r="AJ500" i="4"/>
  <c r="AK500" i="4"/>
  <c r="AL500" i="4"/>
  <c r="B501" i="4"/>
  <c r="H501" i="4"/>
  <c r="S501" i="4" s="1"/>
  <c r="U501" i="4" s="1"/>
  <c r="I501" i="4"/>
  <c r="M501" i="4"/>
  <c r="P501" i="4"/>
  <c r="G501" i="4"/>
  <c r="R501" i="4"/>
  <c r="AG501" i="4"/>
  <c r="AH501" i="4"/>
  <c r="AI501" i="4"/>
  <c r="AJ501" i="4"/>
  <c r="AK501" i="4"/>
  <c r="AL501" i="4"/>
  <c r="B502" i="4"/>
  <c r="H502" i="4"/>
  <c r="S502" i="4" s="1"/>
  <c r="U502" i="4" s="1"/>
  <c r="I502" i="4"/>
  <c r="T502" i="4" s="1"/>
  <c r="V502" i="4" s="1"/>
  <c r="M502" i="4"/>
  <c r="P502" i="4"/>
  <c r="G502" i="4"/>
  <c r="R502" i="4"/>
  <c r="AG502" i="4"/>
  <c r="AH502" i="4"/>
  <c r="AI502" i="4"/>
  <c r="AJ502" i="4"/>
  <c r="AK502" i="4"/>
  <c r="AL502" i="4"/>
  <c r="B503" i="4"/>
  <c r="H503" i="4"/>
  <c r="S503" i="4" s="1"/>
  <c r="U503" i="4" s="1"/>
  <c r="I503" i="4"/>
  <c r="M503" i="4"/>
  <c r="P503" i="4"/>
  <c r="G503" i="4"/>
  <c r="R503" i="4"/>
  <c r="AG503" i="4"/>
  <c r="AH503" i="4"/>
  <c r="AI503" i="4"/>
  <c r="AJ503" i="4"/>
  <c r="AK503" i="4"/>
  <c r="AL503" i="4"/>
  <c r="B504" i="4"/>
  <c r="H504" i="4"/>
  <c r="J504" i="4" s="1"/>
  <c r="L504" i="4" s="1"/>
  <c r="I504" i="4"/>
  <c r="K504" i="4" s="1"/>
  <c r="O504" i="4" s="1"/>
  <c r="M504" i="4"/>
  <c r="P504" i="4"/>
  <c r="G504" i="4"/>
  <c r="R504" i="4"/>
  <c r="AG504" i="4"/>
  <c r="AH504" i="4"/>
  <c r="AI504" i="4"/>
  <c r="AJ504" i="4"/>
  <c r="AK504" i="4"/>
  <c r="AL504" i="4"/>
  <c r="B505" i="4"/>
  <c r="H505" i="4"/>
  <c r="J505" i="4" s="1"/>
  <c r="L505" i="4" s="1"/>
  <c r="I505" i="4"/>
  <c r="M505" i="4"/>
  <c r="P505" i="4"/>
  <c r="S505" i="4"/>
  <c r="U505" i="4" s="1"/>
  <c r="G505" i="4"/>
  <c r="R505" i="4"/>
  <c r="AG505" i="4"/>
  <c r="AH505" i="4"/>
  <c r="AI505" i="4"/>
  <c r="AJ505" i="4"/>
  <c r="AK505" i="4"/>
  <c r="AL505" i="4"/>
  <c r="B506" i="4"/>
  <c r="H506" i="4"/>
  <c r="J506" i="4" s="1"/>
  <c r="L506" i="4" s="1"/>
  <c r="I506" i="4"/>
  <c r="X506" i="4" s="1"/>
  <c r="M506" i="4"/>
  <c r="P506" i="4"/>
  <c r="G506" i="4"/>
  <c r="R506" i="4"/>
  <c r="AG506" i="4"/>
  <c r="AH506" i="4"/>
  <c r="AI506" i="4"/>
  <c r="AJ506" i="4"/>
  <c r="AK506" i="4"/>
  <c r="AL506" i="4"/>
  <c r="B507" i="4"/>
  <c r="H507" i="4"/>
  <c r="W507" i="4" s="1"/>
  <c r="I507" i="4"/>
  <c r="M507" i="4"/>
  <c r="P507" i="4"/>
  <c r="S507" i="4"/>
  <c r="U507" i="4" s="1"/>
  <c r="G507" i="4"/>
  <c r="R507" i="4"/>
  <c r="AG507" i="4"/>
  <c r="AH507" i="4"/>
  <c r="AI507" i="4"/>
  <c r="AJ507" i="4"/>
  <c r="AK507" i="4"/>
  <c r="AL507" i="4"/>
  <c r="B508" i="4"/>
  <c r="H508" i="4"/>
  <c r="J508" i="4" s="1"/>
  <c r="L508" i="4" s="1"/>
  <c r="I508" i="4"/>
  <c r="K508" i="4" s="1"/>
  <c r="O508" i="4" s="1"/>
  <c r="M508" i="4"/>
  <c r="P508" i="4"/>
  <c r="G508" i="4"/>
  <c r="R508" i="4"/>
  <c r="AG508" i="4"/>
  <c r="AH508" i="4"/>
  <c r="AI508" i="4"/>
  <c r="AJ508" i="4"/>
  <c r="AK508" i="4"/>
  <c r="AL508" i="4"/>
  <c r="B509" i="4"/>
  <c r="H509" i="4"/>
  <c r="S509" i="4" s="1"/>
  <c r="U509" i="4" s="1"/>
  <c r="I509" i="4"/>
  <c r="M509" i="4"/>
  <c r="P509" i="4"/>
  <c r="G509" i="4"/>
  <c r="R509" i="4"/>
  <c r="AG509" i="4"/>
  <c r="AH509" i="4"/>
  <c r="AI509" i="4"/>
  <c r="AJ509" i="4"/>
  <c r="AK509" i="4"/>
  <c r="AL509" i="4"/>
  <c r="B510" i="4"/>
  <c r="H510" i="4"/>
  <c r="S510" i="4" s="1"/>
  <c r="U510" i="4" s="1"/>
  <c r="I510" i="4"/>
  <c r="X510" i="4" s="1"/>
  <c r="M510" i="4"/>
  <c r="P510" i="4"/>
  <c r="G510" i="4"/>
  <c r="R510" i="4"/>
  <c r="AG510" i="4"/>
  <c r="AH510" i="4"/>
  <c r="AI510" i="4"/>
  <c r="AJ510" i="4"/>
  <c r="AK510" i="4"/>
  <c r="AL510" i="4"/>
  <c r="B511" i="4"/>
  <c r="H511" i="4"/>
  <c r="J511" i="4" s="1"/>
  <c r="L511" i="4" s="1"/>
  <c r="I511" i="4"/>
  <c r="M511" i="4"/>
  <c r="P511" i="4"/>
  <c r="S511" i="4"/>
  <c r="U511" i="4" s="1"/>
  <c r="G511" i="4"/>
  <c r="R511" i="4"/>
  <c r="AG511" i="4"/>
  <c r="AH511" i="4"/>
  <c r="AI511" i="4"/>
  <c r="AJ511" i="4"/>
  <c r="AK511" i="4"/>
  <c r="AL511" i="4"/>
  <c r="B512" i="4"/>
  <c r="H512" i="4"/>
  <c r="J512" i="4" s="1"/>
  <c r="L512" i="4" s="1"/>
  <c r="I512" i="4"/>
  <c r="K512" i="4" s="1"/>
  <c r="O512" i="4" s="1"/>
  <c r="M512" i="4"/>
  <c r="P512" i="4"/>
  <c r="G512" i="4"/>
  <c r="R512" i="4"/>
  <c r="AG512" i="4"/>
  <c r="AH512" i="4"/>
  <c r="AI512" i="4"/>
  <c r="AJ512" i="4"/>
  <c r="AK512" i="4"/>
  <c r="AL512" i="4"/>
  <c r="B513" i="4"/>
  <c r="H513" i="4"/>
  <c r="J513" i="4" s="1"/>
  <c r="L513" i="4" s="1"/>
  <c r="I513" i="4"/>
  <c r="M513" i="4"/>
  <c r="P513" i="4"/>
  <c r="S513" i="4"/>
  <c r="U513" i="4" s="1"/>
  <c r="G513" i="4"/>
  <c r="R513" i="4"/>
  <c r="AG513" i="4"/>
  <c r="AH513" i="4"/>
  <c r="AI513" i="4"/>
  <c r="AJ513" i="4"/>
  <c r="AK513" i="4"/>
  <c r="AL513" i="4"/>
  <c r="B514" i="4"/>
  <c r="H514" i="4"/>
  <c r="J514" i="4" s="1"/>
  <c r="L514" i="4" s="1"/>
  <c r="I514" i="4"/>
  <c r="K514" i="4" s="1"/>
  <c r="O514" i="4" s="1"/>
  <c r="M514" i="4"/>
  <c r="P514" i="4"/>
  <c r="S514" i="4"/>
  <c r="U514" i="4" s="1"/>
  <c r="G514" i="4"/>
  <c r="R514" i="4"/>
  <c r="AG514" i="4"/>
  <c r="AH514" i="4"/>
  <c r="AI514" i="4"/>
  <c r="AJ514" i="4"/>
  <c r="AK514" i="4"/>
  <c r="AL514" i="4"/>
  <c r="B515" i="4"/>
  <c r="H515" i="4"/>
  <c r="W515" i="4" s="1"/>
  <c r="I515" i="4"/>
  <c r="M515" i="4"/>
  <c r="P515" i="4"/>
  <c r="S515" i="4"/>
  <c r="U515" i="4" s="1"/>
  <c r="G515" i="4"/>
  <c r="R515" i="4"/>
  <c r="AG515" i="4"/>
  <c r="AH515" i="4"/>
  <c r="AI515" i="4"/>
  <c r="AJ515" i="4"/>
  <c r="AK515" i="4"/>
  <c r="AL515" i="4"/>
  <c r="X298" i="4" l="1"/>
  <c r="K513" i="5"/>
  <c r="O513" i="5" s="1"/>
  <c r="J492" i="5"/>
  <c r="L492" i="5" s="1"/>
  <c r="K463" i="5"/>
  <c r="O463" i="5" s="1"/>
  <c r="K429" i="5"/>
  <c r="O429" i="5" s="1"/>
  <c r="K401" i="5"/>
  <c r="O401" i="5" s="1"/>
  <c r="Q401" i="5" s="1"/>
  <c r="J393" i="5"/>
  <c r="L393" i="5" s="1"/>
  <c r="K377" i="5"/>
  <c r="O377" i="5" s="1"/>
  <c r="Q377" i="5" s="1"/>
  <c r="J333" i="5"/>
  <c r="L333" i="5" s="1"/>
  <c r="J285" i="5"/>
  <c r="L285" i="5" s="1"/>
  <c r="Q142" i="5"/>
  <c r="J98" i="5"/>
  <c r="L98" i="5" s="1"/>
  <c r="K483" i="5"/>
  <c r="O483" i="5" s="1"/>
  <c r="K349" i="5"/>
  <c r="O349" i="5" s="1"/>
  <c r="Q349" i="5" s="1"/>
  <c r="K324" i="5"/>
  <c r="O324" i="5" s="1"/>
  <c r="K305" i="5"/>
  <c r="O305" i="5" s="1"/>
  <c r="Q305" i="5" s="1"/>
  <c r="J275" i="5"/>
  <c r="L275" i="5" s="1"/>
  <c r="J245" i="5"/>
  <c r="L245" i="5" s="1"/>
  <c r="J214" i="5"/>
  <c r="L214" i="5" s="1"/>
  <c r="K185" i="5"/>
  <c r="O185" i="5" s="1"/>
  <c r="Q185" i="5" s="1"/>
  <c r="J155" i="5"/>
  <c r="L155" i="5" s="1"/>
  <c r="K137" i="5"/>
  <c r="O137" i="5" s="1"/>
  <c r="K93" i="5"/>
  <c r="O93" i="5" s="1"/>
  <c r="J449" i="5"/>
  <c r="L449" i="5" s="1"/>
  <c r="K318" i="5"/>
  <c r="O318" i="5" s="1"/>
  <c r="K296" i="5"/>
  <c r="O296" i="5" s="1"/>
  <c r="K263" i="5"/>
  <c r="O263" i="5" s="1"/>
  <c r="J226" i="5"/>
  <c r="L226" i="5" s="1"/>
  <c r="J199" i="5"/>
  <c r="L199" i="5" s="1"/>
  <c r="K178" i="5"/>
  <c r="O178" i="5" s="1"/>
  <c r="K152" i="5"/>
  <c r="O152" i="5" s="1"/>
  <c r="Q152" i="5" s="1"/>
  <c r="J121" i="5"/>
  <c r="L121" i="5" s="1"/>
  <c r="J504" i="5"/>
  <c r="L504" i="5" s="1"/>
  <c r="J468" i="5"/>
  <c r="L468" i="5" s="1"/>
  <c r="K444" i="5"/>
  <c r="O444" i="5" s="1"/>
  <c r="K410" i="5"/>
  <c r="O410" i="5" s="1"/>
  <c r="K396" i="5"/>
  <c r="O396" i="5" s="1"/>
  <c r="K382" i="5"/>
  <c r="O382" i="5" s="1"/>
  <c r="K110" i="5"/>
  <c r="O110" i="5" s="1"/>
  <c r="K382" i="4"/>
  <c r="O382" i="4" s="1"/>
  <c r="T381" i="4"/>
  <c r="V381" i="4" s="1"/>
  <c r="AD377" i="4"/>
  <c r="K505" i="5"/>
  <c r="O505" i="5" s="1"/>
  <c r="J497" i="5"/>
  <c r="L497" i="5" s="1"/>
  <c r="J477" i="5"/>
  <c r="L477" i="5" s="1"/>
  <c r="K458" i="5"/>
  <c r="O458" i="5" s="1"/>
  <c r="Q458" i="5" s="1"/>
  <c r="J438" i="5"/>
  <c r="L438" i="5" s="1"/>
  <c r="K421" i="5"/>
  <c r="O421" i="5" s="1"/>
  <c r="Q421" i="5" s="1"/>
  <c r="K406" i="5"/>
  <c r="O406" i="5" s="1"/>
  <c r="J397" i="5"/>
  <c r="L397" i="5" s="1"/>
  <c r="K390" i="5"/>
  <c r="O390" i="5" s="1"/>
  <c r="K378" i="5"/>
  <c r="O378" i="5" s="1"/>
  <c r="Q378" i="5" s="1"/>
  <c r="K355" i="5"/>
  <c r="O355" i="5" s="1"/>
  <c r="Q355" i="5" s="1"/>
  <c r="K342" i="5"/>
  <c r="O342" i="5" s="1"/>
  <c r="Q342" i="5" s="1"/>
  <c r="K323" i="5"/>
  <c r="O323" i="5" s="1"/>
  <c r="Q323" i="5" s="1"/>
  <c r="K310" i="5"/>
  <c r="O310" i="5" s="1"/>
  <c r="J294" i="5"/>
  <c r="L294" i="5" s="1"/>
  <c r="J280" i="5"/>
  <c r="L280" i="5" s="1"/>
  <c r="J269" i="5"/>
  <c r="L269" i="5" s="1"/>
  <c r="K253" i="5"/>
  <c r="O253" i="5" s="1"/>
  <c r="Q253" i="5" s="1"/>
  <c r="K232" i="5"/>
  <c r="O232" i="5" s="1"/>
  <c r="K217" i="5"/>
  <c r="O217" i="5" s="1"/>
  <c r="Q217" i="5" s="1"/>
  <c r="J205" i="5"/>
  <c r="L205" i="5" s="1"/>
  <c r="K190" i="5"/>
  <c r="O190" i="5" s="1"/>
  <c r="Q190" i="5" s="1"/>
  <c r="K174" i="5"/>
  <c r="O174" i="5" s="1"/>
  <c r="Q174" i="5" s="1"/>
  <c r="J161" i="5"/>
  <c r="L161" i="5" s="1"/>
  <c r="J146" i="5"/>
  <c r="L146" i="5" s="1"/>
  <c r="J135" i="5"/>
  <c r="L135" i="5" s="1"/>
  <c r="J108" i="5"/>
  <c r="L108" i="5" s="1"/>
  <c r="K89" i="5"/>
  <c r="O89" i="5" s="1"/>
  <c r="J103" i="5"/>
  <c r="L103" i="5" s="1"/>
  <c r="J82" i="5"/>
  <c r="L82" i="5" s="1"/>
  <c r="K502" i="5"/>
  <c r="O502" i="5" s="1"/>
  <c r="Q502" i="5" s="1"/>
  <c r="K487" i="5"/>
  <c r="O487" i="5" s="1"/>
  <c r="K413" i="5"/>
  <c r="O413" i="5" s="1"/>
  <c r="K363" i="5"/>
  <c r="O363" i="5" s="1"/>
  <c r="Q363" i="5" s="1"/>
  <c r="K331" i="5"/>
  <c r="O331" i="5" s="1"/>
  <c r="Q331" i="5" s="1"/>
  <c r="K303" i="5"/>
  <c r="O303" i="5" s="1"/>
  <c r="Q303" i="5" s="1"/>
  <c r="K272" i="5"/>
  <c r="O272" i="5" s="1"/>
  <c r="K241" i="5"/>
  <c r="O241" i="5" s="1"/>
  <c r="Q241" i="5" s="1"/>
  <c r="K212" i="5"/>
  <c r="O212" i="5" s="1"/>
  <c r="K183" i="5"/>
  <c r="O183" i="5" s="1"/>
  <c r="Q183" i="5" s="1"/>
  <c r="K167" i="5"/>
  <c r="O167" i="5" s="1"/>
  <c r="Q167" i="5" s="1"/>
  <c r="K113" i="5"/>
  <c r="O113" i="5" s="1"/>
  <c r="Q510" i="5"/>
  <c r="J499" i="5"/>
  <c r="L499" i="5" s="1"/>
  <c r="Q483" i="5"/>
  <c r="J427" i="5"/>
  <c r="L427" i="5" s="1"/>
  <c r="Q410" i="5"/>
  <c r="J391" i="5"/>
  <c r="L391" i="5" s="1"/>
  <c r="N391" i="5" s="1"/>
  <c r="J356" i="5"/>
  <c r="L356" i="5" s="1"/>
  <c r="Q324" i="5"/>
  <c r="Q311" i="5"/>
  <c r="Q296" i="5"/>
  <c r="J282" i="5"/>
  <c r="L282" i="5" s="1"/>
  <c r="K269" i="5"/>
  <c r="O269" i="5" s="1"/>
  <c r="Q269" i="5" s="1"/>
  <c r="Q254" i="5"/>
  <c r="J235" i="5"/>
  <c r="L235" i="5" s="1"/>
  <c r="Q220" i="5"/>
  <c r="K205" i="5"/>
  <c r="O205" i="5" s="1"/>
  <c r="Q205" i="5" s="1"/>
  <c r="Q178" i="5"/>
  <c r="J148" i="5"/>
  <c r="L148" i="5" s="1"/>
  <c r="Q137" i="5"/>
  <c r="Q110" i="5"/>
  <c r="Q429" i="5"/>
  <c r="J425" i="5"/>
  <c r="L425" i="5" s="1"/>
  <c r="K419" i="5"/>
  <c r="O419" i="5" s="1"/>
  <c r="Q419" i="5" s="1"/>
  <c r="Q413" i="5"/>
  <c r="K407" i="5"/>
  <c r="O407" i="5" s="1"/>
  <c r="Q407" i="5" s="1"/>
  <c r="Y378" i="5"/>
  <c r="S361" i="5"/>
  <c r="U361" i="5" s="1"/>
  <c r="J361" i="5"/>
  <c r="L361" i="5" s="1"/>
  <c r="S360" i="5"/>
  <c r="U360" i="5" s="1"/>
  <c r="J360" i="5"/>
  <c r="L360" i="5" s="1"/>
  <c r="S346" i="5"/>
  <c r="U346" i="5" s="1"/>
  <c r="J346" i="5"/>
  <c r="L346" i="5" s="1"/>
  <c r="S345" i="5"/>
  <c r="U345" i="5" s="1"/>
  <c r="J345" i="5"/>
  <c r="L345" i="5" s="1"/>
  <c r="Y344" i="5"/>
  <c r="S330" i="5"/>
  <c r="U330" i="5" s="1"/>
  <c r="J330" i="5"/>
  <c r="L330" i="5" s="1"/>
  <c r="S329" i="5"/>
  <c r="U329" i="5" s="1"/>
  <c r="J329" i="5"/>
  <c r="L329" i="5" s="1"/>
  <c r="Y324" i="5"/>
  <c r="X492" i="4"/>
  <c r="T176" i="4"/>
  <c r="J514" i="5"/>
  <c r="L514" i="5" s="1"/>
  <c r="W512" i="5"/>
  <c r="AA512" i="5" s="1"/>
  <c r="X512" i="5" s="1"/>
  <c r="Y510" i="5"/>
  <c r="J506" i="5"/>
  <c r="L506" i="5" s="1"/>
  <c r="W504" i="5"/>
  <c r="AA504" i="5" s="1"/>
  <c r="X504" i="5" s="1"/>
  <c r="Y502" i="5"/>
  <c r="K500" i="5"/>
  <c r="O500" i="5" s="1"/>
  <c r="K496" i="5"/>
  <c r="O496" i="5" s="1"/>
  <c r="Q496" i="5" s="1"/>
  <c r="Y487" i="5"/>
  <c r="K486" i="5"/>
  <c r="O486" i="5" s="1"/>
  <c r="Q486" i="5" s="1"/>
  <c r="J483" i="5"/>
  <c r="L483" i="5" s="1"/>
  <c r="J476" i="5"/>
  <c r="L476" i="5" s="1"/>
  <c r="N476" i="5" s="1"/>
  <c r="J467" i="5"/>
  <c r="L467" i="5" s="1"/>
  <c r="N467" i="5" s="1"/>
  <c r="J458" i="5"/>
  <c r="L458" i="5" s="1"/>
  <c r="K448" i="5"/>
  <c r="O448" i="5" s="1"/>
  <c r="Q448" i="5" s="1"/>
  <c r="J436" i="5"/>
  <c r="L436" i="5" s="1"/>
  <c r="N436" i="5" s="1"/>
  <c r="Y429" i="5"/>
  <c r="K428" i="5"/>
  <c r="O428" i="5" s="1"/>
  <c r="K424" i="5"/>
  <c r="O424" i="5" s="1"/>
  <c r="Q424" i="5" s="1"/>
  <c r="J419" i="5"/>
  <c r="L419" i="5" s="1"/>
  <c r="Y413" i="5"/>
  <c r="K412" i="5"/>
  <c r="O412" i="5" s="1"/>
  <c r="J407" i="5"/>
  <c r="L407" i="5" s="1"/>
  <c r="K399" i="5"/>
  <c r="O399" i="5" s="1"/>
  <c r="Q399" i="5" s="1"/>
  <c r="S389" i="5"/>
  <c r="U389" i="5" s="1"/>
  <c r="J389" i="5"/>
  <c r="L389" i="5" s="1"/>
  <c r="Y385" i="5"/>
  <c r="N383" i="5"/>
  <c r="K366" i="5"/>
  <c r="O366" i="5" s="1"/>
  <c r="T351" i="5"/>
  <c r="V351" i="5" s="1"/>
  <c r="K351" i="5"/>
  <c r="O351" i="5" s="1"/>
  <c r="Q351" i="5" s="1"/>
  <c r="T319" i="5"/>
  <c r="V319" i="5" s="1"/>
  <c r="K319" i="5"/>
  <c r="O319" i="5" s="1"/>
  <c r="Q319" i="5" s="1"/>
  <c r="T308" i="5"/>
  <c r="V308" i="5" s="1"/>
  <c r="K308" i="5"/>
  <c r="O308" i="5" s="1"/>
  <c r="Q308" i="5" s="1"/>
  <c r="J163" i="4"/>
  <c r="Q513" i="5"/>
  <c r="Q505" i="5"/>
  <c r="K499" i="5"/>
  <c r="O499" i="5" s="1"/>
  <c r="Q499" i="5" s="1"/>
  <c r="W497" i="5"/>
  <c r="AA497" i="5" s="1"/>
  <c r="X497" i="5" s="1"/>
  <c r="J493" i="5"/>
  <c r="L493" i="5" s="1"/>
  <c r="W493" i="5" s="1"/>
  <c r="AA493" i="5" s="1"/>
  <c r="X493" i="5" s="1"/>
  <c r="J486" i="5"/>
  <c r="L486" i="5" s="1"/>
  <c r="N486" i="5" s="1"/>
  <c r="Y483" i="5"/>
  <c r="J481" i="5"/>
  <c r="L481" i="5" s="1"/>
  <c r="W477" i="5"/>
  <c r="AA477" i="5" s="1"/>
  <c r="X477" i="5" s="1"/>
  <c r="J456" i="5"/>
  <c r="L456" i="5" s="1"/>
  <c r="Q444" i="5"/>
  <c r="J433" i="5"/>
  <c r="L433" i="5" s="1"/>
  <c r="T393" i="5"/>
  <c r="V393" i="5" s="1"/>
  <c r="K393" i="5"/>
  <c r="O393" i="5" s="1"/>
  <c r="Q393" i="5" s="1"/>
  <c r="S369" i="5"/>
  <c r="U369" i="5" s="1"/>
  <c r="J369" i="5"/>
  <c r="L369" i="5" s="1"/>
  <c r="Y366" i="5"/>
  <c r="S352" i="5"/>
  <c r="U352" i="5" s="1"/>
  <c r="J352" i="5"/>
  <c r="L352" i="5" s="1"/>
  <c r="S342" i="5"/>
  <c r="U342" i="5" s="1"/>
  <c r="J342" i="5"/>
  <c r="L342" i="5" s="1"/>
  <c r="S337" i="5"/>
  <c r="U337" i="5" s="1"/>
  <c r="J337" i="5"/>
  <c r="L337" i="5" s="1"/>
  <c r="S322" i="5"/>
  <c r="U322" i="5" s="1"/>
  <c r="J322" i="5"/>
  <c r="L322" i="5" s="1"/>
  <c r="S309" i="5"/>
  <c r="U309" i="5" s="1"/>
  <c r="J309" i="5"/>
  <c r="L309" i="5" s="1"/>
  <c r="T393" i="4"/>
  <c r="V393" i="4" s="1"/>
  <c r="X250" i="4"/>
  <c r="J239" i="4"/>
  <c r="L239" i="4" s="1"/>
  <c r="T169" i="4"/>
  <c r="W163" i="4"/>
  <c r="K484" i="5"/>
  <c r="O484" i="5" s="1"/>
  <c r="K480" i="5"/>
  <c r="O480" i="5" s="1"/>
  <c r="Q480" i="5" s="1"/>
  <c r="K469" i="5"/>
  <c r="O469" i="5" s="1"/>
  <c r="Q469" i="5" s="1"/>
  <c r="K460" i="5"/>
  <c r="O460" i="5" s="1"/>
  <c r="Q460" i="5" s="1"/>
  <c r="K441" i="5"/>
  <c r="O441" i="5" s="1"/>
  <c r="Q441" i="5" s="1"/>
  <c r="K432" i="5"/>
  <c r="O432" i="5" s="1"/>
  <c r="Q432" i="5" s="1"/>
  <c r="K420" i="5"/>
  <c r="O420" i="5" s="1"/>
  <c r="K416" i="5"/>
  <c r="O416" i="5" s="1"/>
  <c r="Q416" i="5" s="1"/>
  <c r="K409" i="5"/>
  <c r="O409" i="5" s="1"/>
  <c r="Q409" i="5" s="1"/>
  <c r="T403" i="5"/>
  <c r="V403" i="5" s="1"/>
  <c r="K403" i="5"/>
  <c r="O403" i="5" s="1"/>
  <c r="Q403" i="5" s="1"/>
  <c r="S399" i="5"/>
  <c r="U399" i="5" s="1"/>
  <c r="J399" i="5"/>
  <c r="L399" i="5" s="1"/>
  <c r="Y398" i="5"/>
  <c r="N397" i="5"/>
  <c r="T380" i="5"/>
  <c r="V380" i="5" s="1"/>
  <c r="K380" i="5"/>
  <c r="O380" i="5" s="1"/>
  <c r="Q380" i="5" s="1"/>
  <c r="K128" i="5"/>
  <c r="O128" i="5" s="1"/>
  <c r="Q128" i="5" s="1"/>
  <c r="K112" i="5"/>
  <c r="O112" i="5" s="1"/>
  <c r="Q112" i="5" s="1"/>
  <c r="K87" i="5"/>
  <c r="O87" i="5" s="1"/>
  <c r="Q87" i="5" s="1"/>
  <c r="K81" i="5"/>
  <c r="O81" i="5" s="1"/>
  <c r="Q81" i="5" s="1"/>
  <c r="Z515" i="5"/>
  <c r="Z511" i="5"/>
  <c r="Z507" i="5"/>
  <c r="Z503" i="5"/>
  <c r="Z499" i="5"/>
  <c r="Z495" i="5"/>
  <c r="Z491" i="5"/>
  <c r="Z487" i="5"/>
  <c r="Z483" i="5"/>
  <c r="Z479" i="5"/>
  <c r="Z475" i="5"/>
  <c r="Z471" i="5"/>
  <c r="Z467" i="5"/>
  <c r="Z463" i="5"/>
  <c r="Z459" i="5"/>
  <c r="Z455" i="5"/>
  <c r="Z451" i="5"/>
  <c r="Z447" i="5"/>
  <c r="Z443" i="5"/>
  <c r="Z439" i="5"/>
  <c r="Z435" i="5"/>
  <c r="Z431" i="5"/>
  <c r="Z427" i="5"/>
  <c r="Z423" i="5"/>
  <c r="Z419" i="5"/>
  <c r="Z415" i="5"/>
  <c r="Z411" i="5"/>
  <c r="Z407" i="5"/>
  <c r="Z403" i="5"/>
  <c r="Z399" i="5"/>
  <c r="Z395" i="5"/>
  <c r="Z391" i="5"/>
  <c r="Z387" i="5"/>
  <c r="Z383" i="5"/>
  <c r="Z379" i="5"/>
  <c r="Z375" i="5"/>
  <c r="Z371" i="5"/>
  <c r="Z367" i="5"/>
  <c r="Z363" i="5"/>
  <c r="Z359" i="5"/>
  <c r="Z355" i="5"/>
  <c r="Z351" i="5"/>
  <c r="Z347" i="5"/>
  <c r="Z343" i="5"/>
  <c r="Z339" i="5"/>
  <c r="Z335" i="5"/>
  <c r="Z331" i="5"/>
  <c r="Z327" i="5"/>
  <c r="Z323" i="5"/>
  <c r="Z319" i="5"/>
  <c r="Z315" i="5"/>
  <c r="Z311" i="5"/>
  <c r="Z307" i="5"/>
  <c r="Y318" i="5"/>
  <c r="N317" i="5"/>
  <c r="Y311" i="5"/>
  <c r="Y305" i="5"/>
  <c r="Y296" i="5"/>
  <c r="Y288" i="5"/>
  <c r="N285" i="5"/>
  <c r="N280" i="5"/>
  <c r="Y263" i="5"/>
  <c r="N262" i="5"/>
  <c r="Y254" i="5"/>
  <c r="Y220" i="5"/>
  <c r="Y194" i="5"/>
  <c r="Y185" i="5"/>
  <c r="Y178" i="5"/>
  <c r="Y169" i="5"/>
  <c r="Y162" i="5"/>
  <c r="N161" i="5"/>
  <c r="N146" i="5"/>
  <c r="Y143" i="5"/>
  <c r="Y137" i="5"/>
  <c r="N135" i="5"/>
  <c r="J125" i="5"/>
  <c r="L125" i="5" s="1"/>
  <c r="N125" i="5" s="1"/>
  <c r="J118" i="5"/>
  <c r="L118" i="5" s="1"/>
  <c r="N118" i="5" s="1"/>
  <c r="Y112" i="5"/>
  <c r="J101" i="5"/>
  <c r="L101" i="5" s="1"/>
  <c r="N101" i="5" s="1"/>
  <c r="Y93" i="5"/>
  <c r="K90" i="5"/>
  <c r="O90" i="5" s="1"/>
  <c r="Q90" i="5" s="1"/>
  <c r="Y87" i="5"/>
  <c r="J85" i="5"/>
  <c r="L85" i="5" s="1"/>
  <c r="J81" i="5"/>
  <c r="L81" i="5" s="1"/>
  <c r="Z514" i="5"/>
  <c r="Z510" i="5"/>
  <c r="Z506" i="5"/>
  <c r="Z502" i="5"/>
  <c r="Z498" i="5"/>
  <c r="Z494" i="5"/>
  <c r="Z490" i="5"/>
  <c r="Z486" i="5"/>
  <c r="Z482" i="5"/>
  <c r="Z478" i="5"/>
  <c r="Z474" i="5"/>
  <c r="Z470" i="5"/>
  <c r="Z466" i="5"/>
  <c r="Z462" i="5"/>
  <c r="Z458" i="5"/>
  <c r="Z454" i="5"/>
  <c r="Z450" i="5"/>
  <c r="Z446" i="5"/>
  <c r="Z442" i="5"/>
  <c r="Z438" i="5"/>
  <c r="Z434" i="5"/>
  <c r="Z430" i="5"/>
  <c r="Z426" i="5"/>
  <c r="Z422" i="5"/>
  <c r="Z418" i="5"/>
  <c r="Z414" i="5"/>
  <c r="Z410" i="5"/>
  <c r="Z406" i="5"/>
  <c r="Z402" i="5"/>
  <c r="Z398" i="5"/>
  <c r="Z394" i="5"/>
  <c r="Z390" i="5"/>
  <c r="Z386" i="5"/>
  <c r="Z382" i="5"/>
  <c r="Z378" i="5"/>
  <c r="Z374" i="5"/>
  <c r="Z370" i="5"/>
  <c r="Z366" i="5"/>
  <c r="Z362" i="5"/>
  <c r="Z358" i="5"/>
  <c r="Z354" i="5"/>
  <c r="Z350" i="5"/>
  <c r="Z346" i="5"/>
  <c r="Z342" i="5"/>
  <c r="Z338" i="5"/>
  <c r="Z334" i="5"/>
  <c r="Z330" i="5"/>
  <c r="Z326" i="5"/>
  <c r="Z322" i="5"/>
  <c r="Z318" i="5"/>
  <c r="Z314" i="5"/>
  <c r="Z310" i="5"/>
  <c r="Z306" i="5"/>
  <c r="Q396" i="5"/>
  <c r="Q390" i="5"/>
  <c r="Q382" i="5"/>
  <c r="K373" i="5"/>
  <c r="O373" i="5" s="1"/>
  <c r="Q373" i="5" s="1"/>
  <c r="K316" i="5"/>
  <c r="O316" i="5" s="1"/>
  <c r="Q316" i="5" s="1"/>
  <c r="K301" i="5"/>
  <c r="O301" i="5" s="1"/>
  <c r="J293" i="5"/>
  <c r="L293" i="5" s="1"/>
  <c r="J284" i="5"/>
  <c r="L284" i="5" s="1"/>
  <c r="K279" i="5"/>
  <c r="O279" i="5" s="1"/>
  <c r="Q279" i="5" s="1"/>
  <c r="J272" i="5"/>
  <c r="L272" i="5" s="1"/>
  <c r="J267" i="5"/>
  <c r="L267" i="5" s="1"/>
  <c r="J257" i="5"/>
  <c r="L257" i="5" s="1"/>
  <c r="J252" i="5"/>
  <c r="L252" i="5" s="1"/>
  <c r="J241" i="5"/>
  <c r="L241" i="5" s="1"/>
  <c r="W235" i="5"/>
  <c r="AA235" i="5" s="1"/>
  <c r="X235" i="5" s="1"/>
  <c r="J230" i="5"/>
  <c r="L230" i="5" s="1"/>
  <c r="K222" i="5"/>
  <c r="O222" i="5" s="1"/>
  <c r="K216" i="5"/>
  <c r="O216" i="5" s="1"/>
  <c r="K210" i="5"/>
  <c r="O210" i="5" s="1"/>
  <c r="Q210" i="5" s="1"/>
  <c r="K201" i="5"/>
  <c r="O201" i="5" s="1"/>
  <c r="Q201" i="5" s="1"/>
  <c r="K196" i="5"/>
  <c r="O196" i="5" s="1"/>
  <c r="K189" i="5"/>
  <c r="O189" i="5" s="1"/>
  <c r="J183" i="5"/>
  <c r="L183" i="5" s="1"/>
  <c r="K173" i="5"/>
  <c r="O173" i="5" s="1"/>
  <c r="K164" i="5"/>
  <c r="O164" i="5" s="1"/>
  <c r="Q164" i="5" s="1"/>
  <c r="K158" i="5"/>
  <c r="O158" i="5" s="1"/>
  <c r="Q158" i="5" s="1"/>
  <c r="K151" i="5"/>
  <c r="O151" i="5" s="1"/>
  <c r="Q151" i="5" s="1"/>
  <c r="J145" i="5"/>
  <c r="L145" i="5" s="1"/>
  <c r="W145" i="5" s="1"/>
  <c r="AA145" i="5" s="1"/>
  <c r="X145" i="5" s="1"/>
  <c r="K141" i="5"/>
  <c r="O141" i="5" s="1"/>
  <c r="K134" i="5"/>
  <c r="O134" i="5" s="1"/>
  <c r="Q134" i="5" s="1"/>
  <c r="K124" i="5"/>
  <c r="O124" i="5" s="1"/>
  <c r="Q124" i="5" s="1"/>
  <c r="K117" i="5"/>
  <c r="O117" i="5" s="1"/>
  <c r="Q117" i="5" s="1"/>
  <c r="K108" i="5"/>
  <c r="O108" i="5" s="1"/>
  <c r="Q108" i="5" s="1"/>
  <c r="J99" i="5"/>
  <c r="L99" i="5" s="1"/>
  <c r="J90" i="5"/>
  <c r="L90" i="5" s="1"/>
  <c r="K84" i="5"/>
  <c r="O84" i="5" s="1"/>
  <c r="Q84" i="5" s="1"/>
  <c r="Y81" i="5"/>
  <c r="Z513" i="5"/>
  <c r="Z509" i="5"/>
  <c r="Z505" i="5"/>
  <c r="Z501" i="5"/>
  <c r="Z497" i="5"/>
  <c r="Z493" i="5"/>
  <c r="Z489" i="5"/>
  <c r="Z485" i="5"/>
  <c r="Z481" i="5"/>
  <c r="Z477" i="5"/>
  <c r="Z473" i="5"/>
  <c r="Z469" i="5"/>
  <c r="Z465" i="5"/>
  <c r="Z461" i="5"/>
  <c r="Z457" i="5"/>
  <c r="Z453" i="5"/>
  <c r="Z449" i="5"/>
  <c r="Z445" i="5"/>
  <c r="Z441" i="5"/>
  <c r="Z437" i="5"/>
  <c r="Z433" i="5"/>
  <c r="Z429" i="5"/>
  <c r="Z425" i="5"/>
  <c r="Z421" i="5"/>
  <c r="Z417" i="5"/>
  <c r="Z413" i="5"/>
  <c r="Z409" i="5"/>
  <c r="Z405" i="5"/>
  <c r="Z401" i="5"/>
  <c r="Z397" i="5"/>
  <c r="Z393" i="5"/>
  <c r="Z389" i="5"/>
  <c r="Z385" i="5"/>
  <c r="Z381" i="5"/>
  <c r="Z377" i="5"/>
  <c r="Z373" i="5"/>
  <c r="Z369" i="5"/>
  <c r="Z365" i="5"/>
  <c r="Z361" i="5"/>
  <c r="Z357" i="5"/>
  <c r="Z353" i="5"/>
  <c r="Z349" i="5"/>
  <c r="Z345" i="5"/>
  <c r="Z341" i="5"/>
  <c r="Z337" i="5"/>
  <c r="Z333" i="5"/>
  <c r="Z329" i="5"/>
  <c r="Z325" i="5"/>
  <c r="Z321" i="5"/>
  <c r="Z317" i="5"/>
  <c r="Z313" i="5"/>
  <c r="Z309" i="5"/>
  <c r="Z305" i="5"/>
  <c r="Z301" i="5"/>
  <c r="Z297" i="5"/>
  <c r="Z293" i="5"/>
  <c r="Z289" i="5"/>
  <c r="Z285" i="5"/>
  <c r="Z281" i="5"/>
  <c r="Z277" i="5"/>
  <c r="Z273" i="5"/>
  <c r="Z269" i="5"/>
  <c r="Z265" i="5"/>
  <c r="J314" i="5"/>
  <c r="L314" i="5" s="1"/>
  <c r="J298" i="5"/>
  <c r="L298" i="5" s="1"/>
  <c r="J290" i="5"/>
  <c r="L290" i="5" s="1"/>
  <c r="K282" i="5"/>
  <c r="O282" i="5" s="1"/>
  <c r="Q282" i="5" s="1"/>
  <c r="K278" i="5"/>
  <c r="O278" i="5" s="1"/>
  <c r="K271" i="5"/>
  <c r="O271" i="5" s="1"/>
  <c r="J266" i="5"/>
  <c r="L266" i="5" s="1"/>
  <c r="J256" i="5"/>
  <c r="L256" i="5" s="1"/>
  <c r="W256" i="5" s="1"/>
  <c r="AA256" i="5" s="1"/>
  <c r="X256" i="5" s="1"/>
  <c r="K247" i="5"/>
  <c r="O247" i="5" s="1"/>
  <c r="Q247" i="5" s="1"/>
  <c r="J236" i="5"/>
  <c r="L236" i="5" s="1"/>
  <c r="J229" i="5"/>
  <c r="L229" i="5" s="1"/>
  <c r="K221" i="5"/>
  <c r="O221" i="5" s="1"/>
  <c r="Q221" i="5" s="1"/>
  <c r="J215" i="5"/>
  <c r="L215" i="5" s="1"/>
  <c r="N215" i="5" s="1"/>
  <c r="J210" i="5"/>
  <c r="L210" i="5" s="1"/>
  <c r="K200" i="5"/>
  <c r="O200" i="5" s="1"/>
  <c r="Q200" i="5" s="1"/>
  <c r="K195" i="5"/>
  <c r="O195" i="5" s="1"/>
  <c r="Q195" i="5" s="1"/>
  <c r="J187" i="5"/>
  <c r="L187" i="5" s="1"/>
  <c r="N187" i="5" s="1"/>
  <c r="K179" i="5"/>
  <c r="O179" i="5" s="1"/>
  <c r="Q179" i="5" s="1"/>
  <c r="J171" i="5"/>
  <c r="L171" i="5" s="1"/>
  <c r="K163" i="5"/>
  <c r="O163" i="5" s="1"/>
  <c r="Q163" i="5" s="1"/>
  <c r="K157" i="5"/>
  <c r="O157" i="5" s="1"/>
  <c r="K149" i="5"/>
  <c r="O149" i="5" s="1"/>
  <c r="Q149" i="5" s="1"/>
  <c r="K144" i="5"/>
  <c r="O144" i="5" s="1"/>
  <c r="K138" i="5"/>
  <c r="O138" i="5" s="1"/>
  <c r="Q138" i="5" s="1"/>
  <c r="J131" i="5"/>
  <c r="L131" i="5" s="1"/>
  <c r="N131" i="5" s="1"/>
  <c r="J122" i="5"/>
  <c r="L122" i="5" s="1"/>
  <c r="Q113" i="5"/>
  <c r="Z512" i="5"/>
  <c r="Z508" i="5"/>
  <c r="Z504" i="5"/>
  <c r="Z500" i="5"/>
  <c r="Z496" i="5"/>
  <c r="Z492" i="5"/>
  <c r="Z488" i="5"/>
  <c r="Z484" i="5"/>
  <c r="Z480" i="5"/>
  <c r="Z476" i="5"/>
  <c r="Z472" i="5"/>
  <c r="Z468" i="5"/>
  <c r="Z464" i="5"/>
  <c r="Z460" i="5"/>
  <c r="Z456" i="5"/>
  <c r="Z452" i="5"/>
  <c r="Z448" i="5"/>
  <c r="Z444" i="5"/>
  <c r="Z440" i="5"/>
  <c r="Z436" i="5"/>
  <c r="Z432" i="5"/>
  <c r="Z428" i="5"/>
  <c r="Z424" i="5"/>
  <c r="Z420" i="5"/>
  <c r="Z416" i="5"/>
  <c r="Z412" i="5"/>
  <c r="Z408" i="5"/>
  <c r="Z404" i="5"/>
  <c r="Z400" i="5"/>
  <c r="Z396" i="5"/>
  <c r="Z392" i="5"/>
  <c r="Z388" i="5"/>
  <c r="Z384" i="5"/>
  <c r="Z380" i="5"/>
  <c r="Z376" i="5"/>
  <c r="Z372" i="5"/>
  <c r="Z368" i="5"/>
  <c r="Z364" i="5"/>
  <c r="Z360" i="5"/>
  <c r="Z356" i="5"/>
  <c r="Z352" i="5"/>
  <c r="Z348" i="5"/>
  <c r="Z344" i="5"/>
  <c r="Z340" i="5"/>
  <c r="Z336" i="5"/>
  <c r="Z332" i="5"/>
  <c r="Z328" i="5"/>
  <c r="Z324" i="5"/>
  <c r="Z320" i="5"/>
  <c r="Z316" i="5"/>
  <c r="Z312" i="5"/>
  <c r="Z308" i="5"/>
  <c r="Z304" i="5"/>
  <c r="Z300" i="5"/>
  <c r="Z296" i="5"/>
  <c r="Z292" i="5"/>
  <c r="Z288" i="5"/>
  <c r="Z284" i="5"/>
  <c r="Z280" i="5"/>
  <c r="Z276" i="5"/>
  <c r="Z272" i="5"/>
  <c r="Z268" i="5"/>
  <c r="Z264" i="5"/>
  <c r="Z260" i="5"/>
  <c r="Z256" i="5"/>
  <c r="Z252" i="5"/>
  <c r="Z248" i="5"/>
  <c r="Z244" i="5"/>
  <c r="Z240" i="5"/>
  <c r="Z236" i="5"/>
  <c r="Z76" i="5"/>
  <c r="Z261" i="5"/>
  <c r="Z257" i="5"/>
  <c r="Z253" i="5"/>
  <c r="Z249" i="5"/>
  <c r="Z245" i="5"/>
  <c r="Z241" i="5"/>
  <c r="Z237" i="5"/>
  <c r="Z233" i="5"/>
  <c r="Z229" i="5"/>
  <c r="Z225" i="5"/>
  <c r="Z221" i="5"/>
  <c r="Z217" i="5"/>
  <c r="Z213" i="5"/>
  <c r="Z209" i="5"/>
  <c r="Z205" i="5"/>
  <c r="Z201" i="5"/>
  <c r="Z197" i="5"/>
  <c r="Z193" i="5"/>
  <c r="Z189" i="5"/>
  <c r="Z185" i="5"/>
  <c r="Z181" i="5"/>
  <c r="Z177" i="5"/>
  <c r="Z173" i="5"/>
  <c r="Z169" i="5"/>
  <c r="Z165" i="5"/>
  <c r="Z161" i="5"/>
  <c r="Z157" i="5"/>
  <c r="Z153" i="5"/>
  <c r="Z149" i="5"/>
  <c r="Z145" i="5"/>
  <c r="Z141" i="5"/>
  <c r="Z137" i="5"/>
  <c r="Z133" i="5"/>
  <c r="Z129" i="5"/>
  <c r="Z125" i="5"/>
  <c r="Z121" i="5"/>
  <c r="Z117" i="5"/>
  <c r="Z113" i="5"/>
  <c r="Z109" i="5"/>
  <c r="Z105" i="5"/>
  <c r="Z101" i="5"/>
  <c r="Z97" i="5"/>
  <c r="Z93" i="5"/>
  <c r="Z89" i="5"/>
  <c r="Z85" i="5"/>
  <c r="Z81" i="5"/>
  <c r="Z77" i="5"/>
  <c r="Z232" i="5"/>
  <c r="Z228" i="5"/>
  <c r="Z224" i="5"/>
  <c r="Z220" i="5"/>
  <c r="Z216" i="5"/>
  <c r="Z212" i="5"/>
  <c r="Z208" i="5"/>
  <c r="Z204" i="5"/>
  <c r="Z200" i="5"/>
  <c r="Z196" i="5"/>
  <c r="Z192" i="5"/>
  <c r="Z188" i="5"/>
  <c r="Z184" i="5"/>
  <c r="Z180" i="5"/>
  <c r="Z176" i="5"/>
  <c r="Z172" i="5"/>
  <c r="Z168" i="5"/>
  <c r="Z164" i="5"/>
  <c r="Z160" i="5"/>
  <c r="Z156" i="5"/>
  <c r="Z152" i="5"/>
  <c r="Z148" i="5"/>
  <c r="Z144" i="5"/>
  <c r="Z140" i="5"/>
  <c r="Z136" i="5"/>
  <c r="Z132" i="5"/>
  <c r="Z128" i="5"/>
  <c r="Z124" i="5"/>
  <c r="Z120" i="5"/>
  <c r="Z116" i="5"/>
  <c r="Z112" i="5"/>
  <c r="Z108" i="5"/>
  <c r="Z104" i="5"/>
  <c r="Z100" i="5"/>
  <c r="Z96" i="5"/>
  <c r="Z92" i="5"/>
  <c r="Z88" i="5"/>
  <c r="Z84" i="5"/>
  <c r="Z80" i="5"/>
  <c r="Z303" i="5"/>
  <c r="Z299" i="5"/>
  <c r="Z295" i="5"/>
  <c r="Z291" i="5"/>
  <c r="Z287" i="5"/>
  <c r="Z283" i="5"/>
  <c r="Z279" i="5"/>
  <c r="Z275" i="5"/>
  <c r="Z271" i="5"/>
  <c r="Z267" i="5"/>
  <c r="Z263" i="5"/>
  <c r="Z259" i="5"/>
  <c r="Z255" i="5"/>
  <c r="Z251" i="5"/>
  <c r="Z247" i="5"/>
  <c r="Z243" i="5"/>
  <c r="Z239" i="5"/>
  <c r="Z235" i="5"/>
  <c r="Z231" i="5"/>
  <c r="Z227" i="5"/>
  <c r="Z223" i="5"/>
  <c r="Z219" i="5"/>
  <c r="Z215" i="5"/>
  <c r="Z211" i="5"/>
  <c r="Z207" i="5"/>
  <c r="Z203" i="5"/>
  <c r="Z199" i="5"/>
  <c r="Z195" i="5"/>
  <c r="Z191" i="5"/>
  <c r="Z187" i="5"/>
  <c r="Z183" i="5"/>
  <c r="Z179" i="5"/>
  <c r="Z175" i="5"/>
  <c r="Z171" i="5"/>
  <c r="Z167" i="5"/>
  <c r="Z163" i="5"/>
  <c r="Z159" i="5"/>
  <c r="Z155" i="5"/>
  <c r="Z151" i="5"/>
  <c r="Z147" i="5"/>
  <c r="Z143" i="5"/>
  <c r="Z139" i="5"/>
  <c r="Z135" i="5"/>
  <c r="Z131" i="5"/>
  <c r="Z127" i="5"/>
  <c r="Z123" i="5"/>
  <c r="Z119" i="5"/>
  <c r="Z115" i="5"/>
  <c r="Z111" i="5"/>
  <c r="Z107" i="5"/>
  <c r="Z103" i="5"/>
  <c r="Z99" i="5"/>
  <c r="Z95" i="5"/>
  <c r="Z91" i="5"/>
  <c r="Z87" i="5"/>
  <c r="Z83" i="5"/>
  <c r="Z79" i="5"/>
  <c r="Z302" i="5"/>
  <c r="Z298" i="5"/>
  <c r="Z294" i="5"/>
  <c r="Z290" i="5"/>
  <c r="Z286" i="5"/>
  <c r="Z282" i="5"/>
  <c r="Z278" i="5"/>
  <c r="Z274" i="5"/>
  <c r="Z270" i="5"/>
  <c r="Z266" i="5"/>
  <c r="Z262" i="5"/>
  <c r="Z258" i="5"/>
  <c r="Z254" i="5"/>
  <c r="Z250" i="5"/>
  <c r="Z246" i="5"/>
  <c r="Z242" i="5"/>
  <c r="Z238" i="5"/>
  <c r="Z234" i="5"/>
  <c r="Z230" i="5"/>
  <c r="Z226" i="5"/>
  <c r="Z222" i="5"/>
  <c r="Z218" i="5"/>
  <c r="Z214" i="5"/>
  <c r="Z210" i="5"/>
  <c r="Z206" i="5"/>
  <c r="Z202" i="5"/>
  <c r="Z198" i="5"/>
  <c r="Z194" i="5"/>
  <c r="Z190" i="5"/>
  <c r="Z186" i="5"/>
  <c r="Z182" i="5"/>
  <c r="Z178" i="5"/>
  <c r="Z174" i="5"/>
  <c r="Z170" i="5"/>
  <c r="Z166" i="5"/>
  <c r="Z162" i="5"/>
  <c r="Z158" i="5"/>
  <c r="Z154" i="5"/>
  <c r="Z150" i="5"/>
  <c r="Z146" i="5"/>
  <c r="Z142" i="5"/>
  <c r="Z138" i="5"/>
  <c r="Z134" i="5"/>
  <c r="Z130" i="5"/>
  <c r="Z126" i="5"/>
  <c r="Z122" i="5"/>
  <c r="Z118" i="5"/>
  <c r="Z114" i="5"/>
  <c r="Z110" i="5"/>
  <c r="Z106" i="5"/>
  <c r="Z102" i="5"/>
  <c r="Z98" i="5"/>
  <c r="Z94" i="5"/>
  <c r="Z90" i="5"/>
  <c r="Z86" i="5"/>
  <c r="Z82" i="5"/>
  <c r="Z78" i="5"/>
  <c r="AD231" i="4"/>
  <c r="T208" i="4"/>
  <c r="AD185" i="4"/>
  <c r="T181" i="4"/>
  <c r="V181" i="4" s="1"/>
  <c r="T436" i="4"/>
  <c r="V436" i="4" s="1"/>
  <c r="T294" i="4"/>
  <c r="V294" i="4" s="1"/>
  <c r="T292" i="4"/>
  <c r="V292" i="4" s="1"/>
  <c r="T276" i="4"/>
  <c r="V276" i="4" s="1"/>
  <c r="X76" i="4"/>
  <c r="Y500" i="5"/>
  <c r="Y496" i="5"/>
  <c r="N481" i="5"/>
  <c r="W468" i="5"/>
  <c r="AA468" i="5" s="1"/>
  <c r="X468" i="5" s="1"/>
  <c r="Y458" i="5"/>
  <c r="N456" i="5"/>
  <c r="W449" i="5"/>
  <c r="AA449" i="5" s="1"/>
  <c r="X449" i="5" s="1"/>
  <c r="Y448" i="5"/>
  <c r="W438" i="5"/>
  <c r="AA438" i="5" s="1"/>
  <c r="X438" i="5" s="1"/>
  <c r="N433" i="5"/>
  <c r="Y428" i="5"/>
  <c r="W425" i="5"/>
  <c r="AA425" i="5" s="1"/>
  <c r="X425" i="5" s="1"/>
  <c r="Y424" i="5"/>
  <c r="Y419" i="5"/>
  <c r="N417" i="5"/>
  <c r="Y412" i="5"/>
  <c r="Y407" i="5"/>
  <c r="Y401" i="5"/>
  <c r="W393" i="5"/>
  <c r="AA393" i="5" s="1"/>
  <c r="X393" i="5" s="1"/>
  <c r="Y377" i="5"/>
  <c r="Y363" i="5"/>
  <c r="W356" i="5"/>
  <c r="AA356" i="5" s="1"/>
  <c r="X356" i="5" s="1"/>
  <c r="Y355" i="5"/>
  <c r="Y349" i="5"/>
  <c r="N346" i="5"/>
  <c r="N342" i="5"/>
  <c r="W333" i="5"/>
  <c r="AA333" i="5" s="1"/>
  <c r="X333" i="5" s="1"/>
  <c r="Y331" i="5"/>
  <c r="Y323" i="5"/>
  <c r="N322" i="5"/>
  <c r="Y310" i="5"/>
  <c r="Y303" i="5"/>
  <c r="W293" i="5"/>
  <c r="AA293" i="5" s="1"/>
  <c r="X293" i="5" s="1"/>
  <c r="W282" i="5"/>
  <c r="AA282" i="5" s="1"/>
  <c r="X282" i="5" s="1"/>
  <c r="W275" i="5"/>
  <c r="AA275" i="5" s="1"/>
  <c r="X275" i="5" s="1"/>
  <c r="N272" i="5"/>
  <c r="Y269" i="5"/>
  <c r="N267" i="5"/>
  <c r="N257" i="5"/>
  <c r="Y253" i="5"/>
  <c r="N252" i="5"/>
  <c r="W245" i="5"/>
  <c r="AA245" i="5" s="1"/>
  <c r="X245" i="5" s="1"/>
  <c r="Y232" i="5"/>
  <c r="W226" i="5"/>
  <c r="AA226" i="5" s="1"/>
  <c r="X226" i="5" s="1"/>
  <c r="Y217" i="5"/>
  <c r="W214" i="5"/>
  <c r="AA214" i="5" s="1"/>
  <c r="X214" i="5" s="1"/>
  <c r="Y212" i="5"/>
  <c r="Y205" i="5"/>
  <c r="W199" i="5"/>
  <c r="AA199" i="5" s="1"/>
  <c r="X199" i="5" s="1"/>
  <c r="Y190" i="5"/>
  <c r="N183" i="5"/>
  <c r="Y174" i="5"/>
  <c r="Y167" i="5"/>
  <c r="W155" i="5"/>
  <c r="AA155" i="5" s="1"/>
  <c r="X155" i="5" s="1"/>
  <c r="Y152" i="5"/>
  <c r="W148" i="5"/>
  <c r="AA148" i="5" s="1"/>
  <c r="X148" i="5" s="1"/>
  <c r="Y142" i="5"/>
  <c r="W121" i="5"/>
  <c r="AA121" i="5" s="1"/>
  <c r="X121" i="5" s="1"/>
  <c r="Y110" i="5"/>
  <c r="W103" i="5"/>
  <c r="AA103" i="5" s="1"/>
  <c r="X103" i="5" s="1"/>
  <c r="N99" i="5"/>
  <c r="N90" i="5"/>
  <c r="T492" i="4"/>
  <c r="V492" i="4" s="1"/>
  <c r="X418" i="4"/>
  <c r="T410" i="4"/>
  <c r="V410" i="4" s="1"/>
  <c r="AD376" i="4"/>
  <c r="X375" i="4"/>
  <c r="T342" i="4"/>
  <c r="V342" i="4" s="1"/>
  <c r="T338" i="4"/>
  <c r="V338" i="4" s="1"/>
  <c r="AD325" i="4"/>
  <c r="T316" i="4"/>
  <c r="V316" i="4" s="1"/>
  <c r="X282" i="4"/>
  <c r="J281" i="4"/>
  <c r="L281" i="4" s="1"/>
  <c r="AD253" i="4"/>
  <c r="AD251" i="4"/>
  <c r="AD247" i="4"/>
  <c r="AD119" i="4"/>
  <c r="W514" i="5"/>
  <c r="AA514" i="5" s="1"/>
  <c r="X514" i="5" s="1"/>
  <c r="W506" i="5"/>
  <c r="AA506" i="5" s="1"/>
  <c r="X506" i="5" s="1"/>
  <c r="N499" i="5"/>
  <c r="Y486" i="5"/>
  <c r="W483" i="5"/>
  <c r="AA483" i="5" s="1"/>
  <c r="X483" i="5" s="1"/>
  <c r="AB483" i="5" s="1"/>
  <c r="W476" i="5"/>
  <c r="AA476" i="5" s="1"/>
  <c r="X476" i="5" s="1"/>
  <c r="W467" i="5"/>
  <c r="AA467" i="5" s="1"/>
  <c r="X467" i="5" s="1"/>
  <c r="W458" i="5"/>
  <c r="AA458" i="5" s="1"/>
  <c r="X458" i="5" s="1"/>
  <c r="W436" i="5"/>
  <c r="AA436" i="5" s="1"/>
  <c r="X436" i="5" s="1"/>
  <c r="N427" i="5"/>
  <c r="W419" i="5"/>
  <c r="AA419" i="5" s="1"/>
  <c r="X419" i="5" s="1"/>
  <c r="W407" i="5"/>
  <c r="AA407" i="5" s="1"/>
  <c r="X407" i="5" s="1"/>
  <c r="AB407" i="5" s="1"/>
  <c r="W401" i="5"/>
  <c r="AA401" i="5" s="1"/>
  <c r="X401" i="5" s="1"/>
  <c r="AB401" i="5" s="1"/>
  <c r="N399" i="5"/>
  <c r="W397" i="5"/>
  <c r="AA397" i="5" s="1"/>
  <c r="X397" i="5" s="1"/>
  <c r="W391" i="5"/>
  <c r="AA391" i="5" s="1"/>
  <c r="X391" i="5" s="1"/>
  <c r="W383" i="5"/>
  <c r="AA383" i="5" s="1"/>
  <c r="X383" i="5" s="1"/>
  <c r="W349" i="5"/>
  <c r="AA349" i="5" s="1"/>
  <c r="X349" i="5" s="1"/>
  <c r="Y342" i="5"/>
  <c r="W317" i="5"/>
  <c r="AA317" i="5" s="1"/>
  <c r="X317" i="5" s="1"/>
  <c r="W294" i="5"/>
  <c r="AA294" i="5" s="1"/>
  <c r="X294" i="5" s="1"/>
  <c r="W285" i="5"/>
  <c r="AA285" i="5" s="1"/>
  <c r="X285" i="5" s="1"/>
  <c r="W280" i="5"/>
  <c r="AA280" i="5" s="1"/>
  <c r="X280" i="5" s="1"/>
  <c r="Y272" i="5"/>
  <c r="Y271" i="5"/>
  <c r="W269" i="5"/>
  <c r="AA269" i="5" s="1"/>
  <c r="X269" i="5" s="1"/>
  <c r="W266" i="5"/>
  <c r="AA266" i="5" s="1"/>
  <c r="X266" i="5" s="1"/>
  <c r="W262" i="5"/>
  <c r="AA262" i="5" s="1"/>
  <c r="X262" i="5" s="1"/>
  <c r="Y241" i="5"/>
  <c r="W229" i="5"/>
  <c r="AA229" i="5" s="1"/>
  <c r="X229" i="5" s="1"/>
  <c r="W225" i="5"/>
  <c r="AA225" i="5" s="1"/>
  <c r="X225" i="5" s="1"/>
  <c r="N210" i="5"/>
  <c r="W205" i="5"/>
  <c r="AA205" i="5" s="1"/>
  <c r="X205" i="5" s="1"/>
  <c r="W198" i="5"/>
  <c r="AA198" i="5" s="1"/>
  <c r="X198" i="5" s="1"/>
  <c r="Y183" i="5"/>
  <c r="W161" i="5"/>
  <c r="AA161" i="5" s="1"/>
  <c r="X161" i="5" s="1"/>
  <c r="W146" i="5"/>
  <c r="AA146" i="5" s="1"/>
  <c r="X146" i="5" s="1"/>
  <c r="W135" i="5"/>
  <c r="AA135" i="5" s="1"/>
  <c r="X135" i="5" s="1"/>
  <c r="W125" i="5"/>
  <c r="AA125" i="5" s="1"/>
  <c r="X125" i="5" s="1"/>
  <c r="W118" i="5"/>
  <c r="AA118" i="5" s="1"/>
  <c r="X118" i="5" s="1"/>
  <c r="W101" i="5"/>
  <c r="AA101" i="5" s="1"/>
  <c r="X101" i="5" s="1"/>
  <c r="Y90" i="5"/>
  <c r="W85" i="5"/>
  <c r="AA85" i="5" s="1"/>
  <c r="X85" i="5" s="1"/>
  <c r="W81" i="5"/>
  <c r="AA81" i="5" s="1"/>
  <c r="X81" i="5" s="1"/>
  <c r="AB81" i="5" s="1"/>
  <c r="J356" i="4"/>
  <c r="L356" i="4" s="1"/>
  <c r="J462" i="4"/>
  <c r="L462" i="4" s="1"/>
  <c r="W461" i="4"/>
  <c r="J404" i="4"/>
  <c r="L404" i="4" s="1"/>
  <c r="J334" i="4"/>
  <c r="L334" i="4" s="1"/>
  <c r="W334" i="4"/>
  <c r="K322" i="4"/>
  <c r="O322" i="4" s="1"/>
  <c r="T322" i="4"/>
  <c r="V322" i="4" s="1"/>
  <c r="K197" i="4"/>
  <c r="T197" i="4"/>
  <c r="V197" i="4" s="1"/>
  <c r="W404" i="4"/>
  <c r="J319" i="4"/>
  <c r="L319" i="4" s="1"/>
  <c r="W319" i="4"/>
  <c r="S308" i="4"/>
  <c r="U308" i="4" s="1"/>
  <c r="J308" i="4"/>
  <c r="L308" i="4" s="1"/>
  <c r="K234" i="4"/>
  <c r="O234" i="4" s="1"/>
  <c r="T234" i="4"/>
  <c r="X478" i="4"/>
  <c r="T510" i="4"/>
  <c r="V510" i="4" s="1"/>
  <c r="AD493" i="4"/>
  <c r="X464" i="4"/>
  <c r="AD413" i="4"/>
  <c r="T409" i="4"/>
  <c r="V409" i="4" s="1"/>
  <c r="X343" i="4"/>
  <c r="T318" i="4"/>
  <c r="V318" i="4" s="1"/>
  <c r="K232" i="4"/>
  <c r="O232" i="4" s="1"/>
  <c r="T232" i="4"/>
  <c r="V232" i="4" s="1"/>
  <c r="J233" i="4"/>
  <c r="L233" i="4" s="1"/>
  <c r="X170" i="4"/>
  <c r="X147" i="4"/>
  <c r="T113" i="4"/>
  <c r="N361" i="5"/>
  <c r="W361" i="5"/>
  <c r="AA361" i="5" s="1"/>
  <c r="X361" i="5" s="1"/>
  <c r="N352" i="5"/>
  <c r="W352" i="5"/>
  <c r="AA352" i="5" s="1"/>
  <c r="X352" i="5" s="1"/>
  <c r="N330" i="5"/>
  <c r="W330" i="5"/>
  <c r="AA330" i="5" s="1"/>
  <c r="X330" i="5" s="1"/>
  <c r="N309" i="5"/>
  <c r="W309" i="5"/>
  <c r="AA309" i="5" s="1"/>
  <c r="X309" i="5" s="1"/>
  <c r="N241" i="5"/>
  <c r="W241" i="5"/>
  <c r="AA241" i="5" s="1"/>
  <c r="X241" i="5" s="1"/>
  <c r="N230" i="5"/>
  <c r="W230" i="5"/>
  <c r="AA230" i="5" s="1"/>
  <c r="X230" i="5" s="1"/>
  <c r="W267" i="5"/>
  <c r="AA267" i="5" s="1"/>
  <c r="X267" i="5" s="1"/>
  <c r="X202" i="4"/>
  <c r="X177" i="4"/>
  <c r="T129" i="4"/>
  <c r="V129" i="4" s="1"/>
  <c r="Y513" i="5"/>
  <c r="N512" i="5"/>
  <c r="Y505" i="5"/>
  <c r="N504" i="5"/>
  <c r="N492" i="5"/>
  <c r="W492" i="5"/>
  <c r="AA492" i="5" s="1"/>
  <c r="X492" i="5" s="1"/>
  <c r="Y471" i="5"/>
  <c r="Y463" i="5"/>
  <c r="AB458" i="5"/>
  <c r="N454" i="5"/>
  <c r="Y444" i="5"/>
  <c r="Y421" i="5"/>
  <c r="Y410" i="5"/>
  <c r="Y406" i="5"/>
  <c r="Y396" i="5"/>
  <c r="Y390" i="5"/>
  <c r="N389" i="5"/>
  <c r="Y382" i="5"/>
  <c r="Y373" i="5"/>
  <c r="N337" i="5"/>
  <c r="W337" i="5"/>
  <c r="AA337" i="5" s="1"/>
  <c r="X337" i="5" s="1"/>
  <c r="N329" i="5"/>
  <c r="Y316" i="5"/>
  <c r="N314" i="5"/>
  <c r="W314" i="5"/>
  <c r="AA314" i="5" s="1"/>
  <c r="X314" i="5" s="1"/>
  <c r="Y301" i="5"/>
  <c r="N298" i="5"/>
  <c r="W298" i="5"/>
  <c r="AA298" i="5" s="1"/>
  <c r="X298" i="5" s="1"/>
  <c r="N290" i="5"/>
  <c r="Y279" i="5"/>
  <c r="N236" i="5"/>
  <c r="Y222" i="5"/>
  <c r="Y216" i="5"/>
  <c r="Y201" i="5"/>
  <c r="Y196" i="5"/>
  <c r="Y189" i="5"/>
  <c r="Y173" i="5"/>
  <c r="N171" i="5"/>
  <c r="Y164" i="5"/>
  <c r="Y158" i="5"/>
  <c r="Y151" i="5"/>
  <c r="Y141" i="5"/>
  <c r="Y134" i="5"/>
  <c r="Y124" i="5"/>
  <c r="N122" i="5"/>
  <c r="Y117" i="5"/>
  <c r="N98" i="5"/>
  <c r="Y84" i="5"/>
  <c r="N82" i="5"/>
  <c r="W257" i="5"/>
  <c r="AA257" i="5" s="1"/>
  <c r="X257" i="5" s="1"/>
  <c r="AD269" i="4"/>
  <c r="W169" i="4"/>
  <c r="J169" i="4"/>
  <c r="L169" i="4" s="1"/>
  <c r="T165" i="4"/>
  <c r="W481" i="5"/>
  <c r="AA481" i="5" s="1"/>
  <c r="X481" i="5" s="1"/>
  <c r="W456" i="5"/>
  <c r="AA456" i="5" s="1"/>
  <c r="X456" i="5" s="1"/>
  <c r="W433" i="5"/>
  <c r="AA433" i="5" s="1"/>
  <c r="X433" i="5" s="1"/>
  <c r="W417" i="5"/>
  <c r="AA417" i="5" s="1"/>
  <c r="X417" i="5" s="1"/>
  <c r="Y200" i="5"/>
  <c r="Y499" i="5"/>
  <c r="N497" i="5"/>
  <c r="W486" i="5"/>
  <c r="AA486" i="5" s="1"/>
  <c r="X486" i="5" s="1"/>
  <c r="Y484" i="5"/>
  <c r="Y480" i="5"/>
  <c r="Y469" i="5"/>
  <c r="N468" i="5"/>
  <c r="Y460" i="5"/>
  <c r="N449" i="5"/>
  <c r="Y441" i="5"/>
  <c r="Y432" i="5"/>
  <c r="Y427" i="5"/>
  <c r="N425" i="5"/>
  <c r="Y420" i="5"/>
  <c r="Y416" i="5"/>
  <c r="W346" i="5"/>
  <c r="AA346" i="5" s="1"/>
  <c r="X346" i="5" s="1"/>
  <c r="W342" i="5"/>
  <c r="AA342" i="5" s="1"/>
  <c r="X342" i="5" s="1"/>
  <c r="AB342" i="5" s="1"/>
  <c r="W322" i="5"/>
  <c r="AA322" i="5" s="1"/>
  <c r="X322" i="5" s="1"/>
  <c r="W90" i="5"/>
  <c r="AA90" i="5" s="1"/>
  <c r="X90" i="5" s="1"/>
  <c r="X86" i="4"/>
  <c r="W499" i="5"/>
  <c r="AA499" i="5" s="1"/>
  <c r="X499" i="5" s="1"/>
  <c r="N483" i="5"/>
  <c r="N458" i="5"/>
  <c r="W454" i="5"/>
  <c r="AA454" i="5" s="1"/>
  <c r="X454" i="5" s="1"/>
  <c r="W427" i="5"/>
  <c r="AA427" i="5" s="1"/>
  <c r="X427" i="5" s="1"/>
  <c r="N419" i="5"/>
  <c r="N407" i="5"/>
  <c r="N401" i="5"/>
  <c r="W399" i="5"/>
  <c r="AA399" i="5" s="1"/>
  <c r="X399" i="5" s="1"/>
  <c r="Y393" i="5"/>
  <c r="N349" i="5"/>
  <c r="W329" i="5"/>
  <c r="AA329" i="5" s="1"/>
  <c r="X329" i="5" s="1"/>
  <c r="W290" i="5"/>
  <c r="AA290" i="5" s="1"/>
  <c r="X290" i="5" s="1"/>
  <c r="W210" i="5"/>
  <c r="AA210" i="5" s="1"/>
  <c r="X210" i="5" s="1"/>
  <c r="AB210" i="5" s="1"/>
  <c r="W122" i="5"/>
  <c r="AA122" i="5" s="1"/>
  <c r="X122" i="5" s="1"/>
  <c r="W98" i="5"/>
  <c r="AA98" i="5" s="1"/>
  <c r="X98" i="5" s="1"/>
  <c r="W82" i="5"/>
  <c r="AA82" i="5" s="1"/>
  <c r="X82" i="5" s="1"/>
  <c r="Y409" i="5"/>
  <c r="Y403" i="5"/>
  <c r="Y399" i="5"/>
  <c r="N393" i="5"/>
  <c r="Y380" i="5"/>
  <c r="N356" i="5"/>
  <c r="Y351" i="5"/>
  <c r="N333" i="5"/>
  <c r="Y319" i="5"/>
  <c r="Y308" i="5"/>
  <c r="W284" i="5"/>
  <c r="AA284" i="5" s="1"/>
  <c r="X284" i="5" s="1"/>
  <c r="Y278" i="5"/>
  <c r="N275" i="5"/>
  <c r="W272" i="5"/>
  <c r="AA272" i="5" s="1"/>
  <c r="X272" i="5" s="1"/>
  <c r="W252" i="5"/>
  <c r="AA252" i="5" s="1"/>
  <c r="X252" i="5" s="1"/>
  <c r="N245" i="5"/>
  <c r="N226" i="5"/>
  <c r="Y221" i="5"/>
  <c r="Y210" i="5"/>
  <c r="N199" i="5"/>
  <c r="Y195" i="5"/>
  <c r="W183" i="5"/>
  <c r="AA183" i="5" s="1"/>
  <c r="X183" i="5" s="1"/>
  <c r="AB183" i="5" s="1"/>
  <c r="Y179" i="5"/>
  <c r="Y163" i="5"/>
  <c r="Y157" i="5"/>
  <c r="Y149" i="5"/>
  <c r="Y144" i="5"/>
  <c r="Y138" i="5"/>
  <c r="Y113" i="5"/>
  <c r="Y108" i="5"/>
  <c r="N103" i="5"/>
  <c r="W99" i="5"/>
  <c r="AA99" i="5" s="1"/>
  <c r="X99" i="5" s="1"/>
  <c r="Y89" i="5"/>
  <c r="N269" i="5"/>
  <c r="W236" i="5"/>
  <c r="AA236" i="5" s="1"/>
  <c r="X236" i="5" s="1"/>
  <c r="W215" i="5"/>
  <c r="AA215" i="5" s="1"/>
  <c r="X215" i="5" s="1"/>
  <c r="N205" i="5"/>
  <c r="W171" i="5"/>
  <c r="AA171" i="5" s="1"/>
  <c r="X171" i="5" s="1"/>
  <c r="W131" i="5"/>
  <c r="AA131" i="5" s="1"/>
  <c r="X131" i="5" s="1"/>
  <c r="W108" i="5"/>
  <c r="AA108" i="5" s="1"/>
  <c r="X108" i="5" s="1"/>
  <c r="Q89" i="5"/>
  <c r="N85" i="5"/>
  <c r="N514" i="5"/>
  <c r="N506" i="5"/>
  <c r="N493" i="5"/>
  <c r="N477" i="5"/>
  <c r="K470" i="5"/>
  <c r="O470" i="5" s="1"/>
  <c r="Q470" i="5" s="1"/>
  <c r="K461" i="5"/>
  <c r="O461" i="5" s="1"/>
  <c r="Q461" i="5" s="1"/>
  <c r="K445" i="5"/>
  <c r="O445" i="5" s="1"/>
  <c r="Q445" i="5" s="1"/>
  <c r="K442" i="5"/>
  <c r="O442" i="5" s="1"/>
  <c r="Q442" i="5" s="1"/>
  <c r="N438" i="5"/>
  <c r="K430" i="5"/>
  <c r="O430" i="5" s="1"/>
  <c r="Q430" i="5" s="1"/>
  <c r="K422" i="5"/>
  <c r="O422" i="5" s="1"/>
  <c r="Q422" i="5" s="1"/>
  <c r="K414" i="5"/>
  <c r="O414" i="5" s="1"/>
  <c r="K411" i="5"/>
  <c r="O411" i="5" s="1"/>
  <c r="Q411" i="5" s="1"/>
  <c r="T408" i="5"/>
  <c r="V408" i="5" s="1"/>
  <c r="K408" i="5"/>
  <c r="O408" i="5" s="1"/>
  <c r="Q408" i="5" s="1"/>
  <c r="T405" i="5"/>
  <c r="V405" i="5" s="1"/>
  <c r="K405" i="5"/>
  <c r="O405" i="5" s="1"/>
  <c r="Q405" i="5" s="1"/>
  <c r="K404" i="5"/>
  <c r="O404" i="5" s="1"/>
  <c r="Q404" i="5" s="1"/>
  <c r="S395" i="5"/>
  <c r="U395" i="5" s="1"/>
  <c r="J395" i="5"/>
  <c r="L395" i="5" s="1"/>
  <c r="N395" i="5" s="1"/>
  <c r="K386" i="5"/>
  <c r="O386" i="5" s="1"/>
  <c r="Q386" i="5" s="1"/>
  <c r="K379" i="5"/>
  <c r="O379" i="5" s="1"/>
  <c r="Q379" i="5" s="1"/>
  <c r="K374" i="5"/>
  <c r="O374" i="5" s="1"/>
  <c r="Q374" i="5" s="1"/>
  <c r="T370" i="5"/>
  <c r="V370" i="5" s="1"/>
  <c r="K370" i="5"/>
  <c r="O370" i="5" s="1"/>
  <c r="Q370" i="5" s="1"/>
  <c r="N369" i="5"/>
  <c r="S343" i="5"/>
  <c r="U343" i="5" s="1"/>
  <c r="J343" i="5"/>
  <c r="L343" i="5" s="1"/>
  <c r="N343" i="5" s="1"/>
  <c r="S335" i="5"/>
  <c r="U335" i="5" s="1"/>
  <c r="J335" i="5"/>
  <c r="L335" i="5" s="1"/>
  <c r="N335" i="5" s="1"/>
  <c r="S328" i="5"/>
  <c r="U328" i="5" s="1"/>
  <c r="J328" i="5"/>
  <c r="L328" i="5" s="1"/>
  <c r="N328" i="5" s="1"/>
  <c r="S308" i="5"/>
  <c r="U308" i="5" s="1"/>
  <c r="J308" i="5"/>
  <c r="L308" i="5" s="1"/>
  <c r="N308" i="5" s="1"/>
  <c r="S306" i="5"/>
  <c r="U306" i="5" s="1"/>
  <c r="J306" i="5"/>
  <c r="L306" i="5" s="1"/>
  <c r="N306" i="5" s="1"/>
  <c r="T273" i="5"/>
  <c r="V273" i="5" s="1"/>
  <c r="K273" i="5"/>
  <c r="O273" i="5" s="1"/>
  <c r="Q273" i="5" s="1"/>
  <c r="T255" i="5"/>
  <c r="V255" i="5" s="1"/>
  <c r="K255" i="5"/>
  <c r="O255" i="5" s="1"/>
  <c r="Q255" i="5" s="1"/>
  <c r="T400" i="5"/>
  <c r="V400" i="5" s="1"/>
  <c r="K400" i="5"/>
  <c r="O400" i="5" s="1"/>
  <c r="Q400" i="5" s="1"/>
  <c r="T397" i="5"/>
  <c r="V397" i="5" s="1"/>
  <c r="K397" i="5"/>
  <c r="O397" i="5" s="1"/>
  <c r="Q397" i="5" s="1"/>
  <c r="S387" i="5"/>
  <c r="U387" i="5" s="1"/>
  <c r="J387" i="5"/>
  <c r="L387" i="5" s="1"/>
  <c r="N387" i="5" s="1"/>
  <c r="S376" i="5"/>
  <c r="U376" i="5" s="1"/>
  <c r="J376" i="5"/>
  <c r="L376" i="5" s="1"/>
  <c r="N376" i="5" s="1"/>
  <c r="Q366" i="5"/>
  <c r="S362" i="5"/>
  <c r="U362" i="5" s="1"/>
  <c r="J362" i="5"/>
  <c r="L362" i="5" s="1"/>
  <c r="N362" i="5" s="1"/>
  <c r="T361" i="5"/>
  <c r="V361" i="5" s="1"/>
  <c r="K361" i="5"/>
  <c r="O361" i="5" s="1"/>
  <c r="Q361" i="5" s="1"/>
  <c r="N360" i="5"/>
  <c r="S354" i="5"/>
  <c r="U354" i="5" s="1"/>
  <c r="J354" i="5"/>
  <c r="L354" i="5" s="1"/>
  <c r="N354" i="5" s="1"/>
  <c r="T352" i="5"/>
  <c r="V352" i="5" s="1"/>
  <c r="K352" i="5"/>
  <c r="O352" i="5" s="1"/>
  <c r="Q352" i="5" s="1"/>
  <c r="S348" i="5"/>
  <c r="U348" i="5" s="1"/>
  <c r="J348" i="5"/>
  <c r="L348" i="5" s="1"/>
  <c r="N348" i="5" s="1"/>
  <c r="T346" i="5"/>
  <c r="V346" i="5" s="1"/>
  <c r="K346" i="5"/>
  <c r="O346" i="5" s="1"/>
  <c r="Q346" i="5" s="1"/>
  <c r="N345" i="5"/>
  <c r="K338" i="5"/>
  <c r="O338" i="5" s="1"/>
  <c r="Q338" i="5" s="1"/>
  <c r="T317" i="5"/>
  <c r="V317" i="5" s="1"/>
  <c r="K317" i="5"/>
  <c r="O317" i="5" s="1"/>
  <c r="Q317" i="5" s="1"/>
  <c r="S296" i="5"/>
  <c r="U296" i="5" s="1"/>
  <c r="J296" i="5"/>
  <c r="L296" i="5" s="1"/>
  <c r="N296" i="5" s="1"/>
  <c r="S287" i="5"/>
  <c r="U287" i="5" s="1"/>
  <c r="J287" i="5"/>
  <c r="L287" i="5" s="1"/>
  <c r="N287" i="5" s="1"/>
  <c r="S274" i="5"/>
  <c r="U274" i="5" s="1"/>
  <c r="J274" i="5"/>
  <c r="L274" i="5" s="1"/>
  <c r="N274" i="5" s="1"/>
  <c r="T268" i="5"/>
  <c r="V268" i="5" s="1"/>
  <c r="K268" i="5"/>
  <c r="O268" i="5" s="1"/>
  <c r="Q268" i="5" s="1"/>
  <c r="K515" i="5"/>
  <c r="O515" i="5" s="1"/>
  <c r="Q515" i="5" s="1"/>
  <c r="J513" i="5"/>
  <c r="L513" i="5" s="1"/>
  <c r="N513" i="5" s="1"/>
  <c r="K507" i="5"/>
  <c r="O507" i="5" s="1"/>
  <c r="Q507" i="5" s="1"/>
  <c r="J505" i="5"/>
  <c r="L505" i="5" s="1"/>
  <c r="N505" i="5" s="1"/>
  <c r="K501" i="5"/>
  <c r="O501" i="5" s="1"/>
  <c r="Q501" i="5" s="1"/>
  <c r="J498" i="5"/>
  <c r="L498" i="5" s="1"/>
  <c r="N498" i="5" s="1"/>
  <c r="J496" i="5"/>
  <c r="L496" i="5" s="1"/>
  <c r="N496" i="5" s="1"/>
  <c r="K490" i="5"/>
  <c r="O490" i="5" s="1"/>
  <c r="Q490" i="5" s="1"/>
  <c r="K485" i="5"/>
  <c r="O485" i="5" s="1"/>
  <c r="Q485" i="5" s="1"/>
  <c r="J482" i="5"/>
  <c r="L482" i="5" s="1"/>
  <c r="N482" i="5" s="1"/>
  <c r="J480" i="5"/>
  <c r="L480" i="5" s="1"/>
  <c r="N480" i="5" s="1"/>
  <c r="K474" i="5"/>
  <c r="O474" i="5" s="1"/>
  <c r="Q474" i="5" s="1"/>
  <c r="J469" i="5"/>
  <c r="L469" i="5" s="1"/>
  <c r="J466" i="5"/>
  <c r="L466" i="5" s="1"/>
  <c r="N466" i="5" s="1"/>
  <c r="K459" i="5"/>
  <c r="O459" i="5" s="1"/>
  <c r="Q459" i="5" s="1"/>
  <c r="J457" i="5"/>
  <c r="L457" i="5" s="1"/>
  <c r="N457" i="5" s="1"/>
  <c r="J452" i="5"/>
  <c r="L452" i="5" s="1"/>
  <c r="J448" i="5"/>
  <c r="L448" i="5" s="1"/>
  <c r="N448" i="5" s="1"/>
  <c r="K443" i="5"/>
  <c r="O443" i="5" s="1"/>
  <c r="Q443" i="5" s="1"/>
  <c r="J441" i="5"/>
  <c r="L441" i="5" s="1"/>
  <c r="N441" i="5" s="1"/>
  <c r="K434" i="5"/>
  <c r="O434" i="5" s="1"/>
  <c r="Q434" i="5" s="1"/>
  <c r="K431" i="5"/>
  <c r="O431" i="5" s="1"/>
  <c r="Q431" i="5" s="1"/>
  <c r="J429" i="5"/>
  <c r="L429" i="5" s="1"/>
  <c r="N429" i="5" s="1"/>
  <c r="K426" i="5"/>
  <c r="O426" i="5" s="1"/>
  <c r="Q426" i="5" s="1"/>
  <c r="K423" i="5"/>
  <c r="O423" i="5" s="1"/>
  <c r="Q423" i="5" s="1"/>
  <c r="J421" i="5"/>
  <c r="L421" i="5" s="1"/>
  <c r="K418" i="5"/>
  <c r="O418" i="5" s="1"/>
  <c r="Q418" i="5" s="1"/>
  <c r="K415" i="5"/>
  <c r="O415" i="5" s="1"/>
  <c r="Q415" i="5" s="1"/>
  <c r="J413" i="5"/>
  <c r="L413" i="5" s="1"/>
  <c r="N413" i="5" s="1"/>
  <c r="S411" i="5"/>
  <c r="U411" i="5" s="1"/>
  <c r="J411" i="5"/>
  <c r="L411" i="5" s="1"/>
  <c r="N411" i="5" s="1"/>
  <c r="Q406" i="5"/>
  <c r="K402" i="5"/>
  <c r="O402" i="5" s="1"/>
  <c r="Q402" i="5" s="1"/>
  <c r="K395" i="5"/>
  <c r="O395" i="5" s="1"/>
  <c r="T392" i="5"/>
  <c r="V392" i="5" s="1"/>
  <c r="K392" i="5"/>
  <c r="O392" i="5" s="1"/>
  <c r="Q392" i="5" s="1"/>
  <c r="K391" i="5"/>
  <c r="O391" i="5" s="1"/>
  <c r="Q391" i="5" s="1"/>
  <c r="T389" i="5"/>
  <c r="V389" i="5" s="1"/>
  <c r="K389" i="5"/>
  <c r="O389" i="5" s="1"/>
  <c r="Q389" i="5" s="1"/>
  <c r="K388" i="5"/>
  <c r="O388" i="5" s="1"/>
  <c r="Q388" i="5" s="1"/>
  <c r="J385" i="5"/>
  <c r="L385" i="5" s="1"/>
  <c r="N385" i="5" s="1"/>
  <c r="J381" i="5"/>
  <c r="L381" i="5" s="1"/>
  <c r="S379" i="5"/>
  <c r="U379" i="5" s="1"/>
  <c r="J379" i="5"/>
  <c r="L379" i="5" s="1"/>
  <c r="N379" i="5" s="1"/>
  <c r="J372" i="5"/>
  <c r="L372" i="5" s="1"/>
  <c r="J365" i="5"/>
  <c r="L365" i="5" s="1"/>
  <c r="T357" i="5"/>
  <c r="V357" i="5" s="1"/>
  <c r="K357" i="5"/>
  <c r="O357" i="5" s="1"/>
  <c r="Q357" i="5" s="1"/>
  <c r="T350" i="5"/>
  <c r="V350" i="5" s="1"/>
  <c r="K350" i="5"/>
  <c r="O350" i="5" s="1"/>
  <c r="Q350" i="5" s="1"/>
  <c r="S341" i="5"/>
  <c r="U341" i="5" s="1"/>
  <c r="J341" i="5"/>
  <c r="L341" i="5" s="1"/>
  <c r="N341" i="5" s="1"/>
  <c r="S340" i="5"/>
  <c r="U340" i="5" s="1"/>
  <c r="J340" i="5"/>
  <c r="L340" i="5" s="1"/>
  <c r="N340" i="5" s="1"/>
  <c r="S331" i="5"/>
  <c r="U331" i="5" s="1"/>
  <c r="J331" i="5"/>
  <c r="L331" i="5" s="1"/>
  <c r="N331" i="5" s="1"/>
  <c r="T330" i="5"/>
  <c r="V330" i="5" s="1"/>
  <c r="K330" i="5"/>
  <c r="O330" i="5" s="1"/>
  <c r="Q330" i="5" s="1"/>
  <c r="S323" i="5"/>
  <c r="U323" i="5" s="1"/>
  <c r="J323" i="5"/>
  <c r="L323" i="5" s="1"/>
  <c r="N323" i="5" s="1"/>
  <c r="T322" i="5"/>
  <c r="V322" i="5" s="1"/>
  <c r="K322" i="5"/>
  <c r="O322" i="5" s="1"/>
  <c r="Q322" i="5" s="1"/>
  <c r="T309" i="5"/>
  <c r="V309" i="5" s="1"/>
  <c r="K309" i="5"/>
  <c r="O309" i="5" s="1"/>
  <c r="Q309" i="5" s="1"/>
  <c r="T258" i="5"/>
  <c r="V258" i="5" s="1"/>
  <c r="K258" i="5"/>
  <c r="O258" i="5" s="1"/>
  <c r="Q258" i="5" s="1"/>
  <c r="J515" i="5"/>
  <c r="L515" i="5" s="1"/>
  <c r="N515" i="5" s="1"/>
  <c r="K512" i="5"/>
  <c r="O512" i="5" s="1"/>
  <c r="Q512" i="5" s="1"/>
  <c r="J507" i="5"/>
  <c r="L507" i="5" s="1"/>
  <c r="N507" i="5" s="1"/>
  <c r="K504" i="5"/>
  <c r="O504" i="5" s="1"/>
  <c r="Q500" i="5"/>
  <c r="K497" i="5"/>
  <c r="O497" i="5" s="1"/>
  <c r="Q497" i="5" s="1"/>
  <c r="J495" i="5"/>
  <c r="L495" i="5" s="1"/>
  <c r="N495" i="5" s="1"/>
  <c r="Q487" i="5"/>
  <c r="Q484" i="5"/>
  <c r="K481" i="5"/>
  <c r="O481" i="5" s="1"/>
  <c r="Q481" i="5" s="1"/>
  <c r="J479" i="5"/>
  <c r="L479" i="5" s="1"/>
  <c r="N479" i="5" s="1"/>
  <c r="Q471" i="5"/>
  <c r="K468" i="5"/>
  <c r="O468" i="5" s="1"/>
  <c r="Q468" i="5" s="1"/>
  <c r="Q463" i="5"/>
  <c r="J459" i="5"/>
  <c r="L459" i="5" s="1"/>
  <c r="N459" i="5" s="1"/>
  <c r="K456" i="5"/>
  <c r="O456" i="5" s="1"/>
  <c r="K449" i="5"/>
  <c r="O449" i="5" s="1"/>
  <c r="Q449" i="5" s="1"/>
  <c r="J446" i="5"/>
  <c r="L446" i="5" s="1"/>
  <c r="N446" i="5" s="1"/>
  <c r="J443" i="5"/>
  <c r="L443" i="5" s="1"/>
  <c r="N443" i="5" s="1"/>
  <c r="J440" i="5"/>
  <c r="L440" i="5" s="1"/>
  <c r="K433" i="5"/>
  <c r="O433" i="5" s="1"/>
  <c r="Q433" i="5" s="1"/>
  <c r="J431" i="5"/>
  <c r="L431" i="5" s="1"/>
  <c r="N431" i="5" s="1"/>
  <c r="Q428" i="5"/>
  <c r="K425" i="5"/>
  <c r="O425" i="5" s="1"/>
  <c r="J423" i="5"/>
  <c r="L423" i="5" s="1"/>
  <c r="N423" i="5" s="1"/>
  <c r="Q420" i="5"/>
  <c r="K417" i="5"/>
  <c r="O417" i="5" s="1"/>
  <c r="Q417" i="5" s="1"/>
  <c r="J415" i="5"/>
  <c r="L415" i="5" s="1"/>
  <c r="Q412" i="5"/>
  <c r="J409" i="5"/>
  <c r="L409" i="5" s="1"/>
  <c r="N409" i="5" s="1"/>
  <c r="J405" i="5"/>
  <c r="L405" i="5" s="1"/>
  <c r="S403" i="5"/>
  <c r="U403" i="5" s="1"/>
  <c r="J403" i="5"/>
  <c r="L403" i="5" s="1"/>
  <c r="N403" i="5" s="1"/>
  <c r="Q398" i="5"/>
  <c r="K394" i="5"/>
  <c r="O394" i="5" s="1"/>
  <c r="Q394" i="5" s="1"/>
  <c r="K387" i="5"/>
  <c r="O387" i="5" s="1"/>
  <c r="T384" i="5"/>
  <c r="V384" i="5" s="1"/>
  <c r="K384" i="5"/>
  <c r="O384" i="5" s="1"/>
  <c r="Q384" i="5" s="1"/>
  <c r="K383" i="5"/>
  <c r="O383" i="5" s="1"/>
  <c r="Q383" i="5" s="1"/>
  <c r="T381" i="5"/>
  <c r="V381" i="5" s="1"/>
  <c r="K381" i="5"/>
  <c r="O381" i="5" s="1"/>
  <c r="Q381" i="5" s="1"/>
  <c r="J377" i="5"/>
  <c r="L377" i="5" s="1"/>
  <c r="N377" i="5" s="1"/>
  <c r="J370" i="5"/>
  <c r="L370" i="5" s="1"/>
  <c r="N370" i="5" s="1"/>
  <c r="T365" i="5"/>
  <c r="V365" i="5" s="1"/>
  <c r="K365" i="5"/>
  <c r="O365" i="5" s="1"/>
  <c r="Q365" i="5" s="1"/>
  <c r="S359" i="5"/>
  <c r="U359" i="5" s="1"/>
  <c r="J359" i="5"/>
  <c r="L359" i="5" s="1"/>
  <c r="N359" i="5" s="1"/>
  <c r="S350" i="5"/>
  <c r="U350" i="5" s="1"/>
  <c r="J350" i="5"/>
  <c r="L350" i="5" s="1"/>
  <c r="N350" i="5" s="1"/>
  <c r="T335" i="5"/>
  <c r="V335" i="5" s="1"/>
  <c r="K335" i="5"/>
  <c r="O335" i="5" s="1"/>
  <c r="Q335" i="5" s="1"/>
  <c r="T325" i="5"/>
  <c r="V325" i="5" s="1"/>
  <c r="K325" i="5"/>
  <c r="O325" i="5" s="1"/>
  <c r="Q325" i="5" s="1"/>
  <c r="S316" i="5"/>
  <c r="U316" i="5" s="1"/>
  <c r="J316" i="5"/>
  <c r="L316" i="5" s="1"/>
  <c r="N316" i="5" s="1"/>
  <c r="S315" i="5"/>
  <c r="U315" i="5" s="1"/>
  <c r="J315" i="5"/>
  <c r="L315" i="5" s="1"/>
  <c r="N315" i="5" s="1"/>
  <c r="S292" i="5"/>
  <c r="U292" i="5" s="1"/>
  <c r="J292" i="5"/>
  <c r="L292" i="5" s="1"/>
  <c r="N292" i="5" s="1"/>
  <c r="T270" i="5"/>
  <c r="V270" i="5" s="1"/>
  <c r="K270" i="5"/>
  <c r="O270" i="5" s="1"/>
  <c r="Q270" i="5" s="1"/>
  <c r="S259" i="5"/>
  <c r="U259" i="5" s="1"/>
  <c r="J259" i="5"/>
  <c r="L259" i="5" s="1"/>
  <c r="N259" i="5" s="1"/>
  <c r="K104" i="5"/>
  <c r="O104" i="5" s="1"/>
  <c r="K100" i="5"/>
  <c r="O100" i="5" s="1"/>
  <c r="Q100" i="5" s="1"/>
  <c r="J97" i="5"/>
  <c r="L97" i="5" s="1"/>
  <c r="W97" i="5" s="1"/>
  <c r="AA97" i="5" s="1"/>
  <c r="X97" i="5" s="1"/>
  <c r="J92" i="5"/>
  <c r="L92" i="5" s="1"/>
  <c r="N92" i="5" s="1"/>
  <c r="J88" i="5"/>
  <c r="L88" i="5" s="1"/>
  <c r="J86" i="5"/>
  <c r="L86" i="5" s="1"/>
  <c r="N86" i="5" s="1"/>
  <c r="J77" i="5"/>
  <c r="L77" i="5" s="1"/>
  <c r="N77" i="5" s="1"/>
  <c r="N293" i="5"/>
  <c r="N235" i="5"/>
  <c r="N229" i="5"/>
  <c r="N225" i="5"/>
  <c r="N214" i="5"/>
  <c r="N148" i="5"/>
  <c r="N145" i="5"/>
  <c r="N121" i="5"/>
  <c r="K103" i="5"/>
  <c r="O103" i="5" s="1"/>
  <c r="Y103" i="5" s="1"/>
  <c r="AB103" i="5" s="1"/>
  <c r="K99" i="5"/>
  <c r="O99" i="5" s="1"/>
  <c r="J96" i="5"/>
  <c r="L96" i="5" s="1"/>
  <c r="N96" i="5" s="1"/>
  <c r="Q344" i="5"/>
  <c r="Q318" i="5"/>
  <c r="Q310" i="5"/>
  <c r="Q301" i="5"/>
  <c r="Q278" i="5"/>
  <c r="Q271" i="5"/>
  <c r="Q263" i="5"/>
  <c r="J253" i="5"/>
  <c r="L253" i="5" s="1"/>
  <c r="N253" i="5" s="1"/>
  <c r="J247" i="5"/>
  <c r="L247" i="5" s="1"/>
  <c r="N247" i="5" s="1"/>
  <c r="J244" i="5"/>
  <c r="L244" i="5" s="1"/>
  <c r="N244" i="5" s="1"/>
  <c r="J239" i="5"/>
  <c r="L239" i="5" s="1"/>
  <c r="Q232" i="5"/>
  <c r="Q222" i="5"/>
  <c r="J220" i="5"/>
  <c r="L220" i="5" s="1"/>
  <c r="N220" i="5" s="1"/>
  <c r="J216" i="5"/>
  <c r="L216" i="5" s="1"/>
  <c r="Q212" i="5"/>
  <c r="J209" i="5"/>
  <c r="L209" i="5" s="1"/>
  <c r="N209" i="5" s="1"/>
  <c r="J204" i="5"/>
  <c r="L204" i="5" s="1"/>
  <c r="N204" i="5" s="1"/>
  <c r="J200" i="5"/>
  <c r="L200" i="5" s="1"/>
  <c r="Q196" i="5"/>
  <c r="J194" i="5"/>
  <c r="L194" i="5" s="1"/>
  <c r="N194" i="5" s="1"/>
  <c r="J189" i="5"/>
  <c r="L189" i="5" s="1"/>
  <c r="K184" i="5"/>
  <c r="O184" i="5" s="1"/>
  <c r="Y184" i="5" s="1"/>
  <c r="J182" i="5"/>
  <c r="L182" i="5" s="1"/>
  <c r="J178" i="5"/>
  <c r="L178" i="5" s="1"/>
  <c r="N178" i="5" s="1"/>
  <c r="J173" i="5"/>
  <c r="L173" i="5" s="1"/>
  <c r="K168" i="5"/>
  <c r="O168" i="5" s="1"/>
  <c r="J167" i="5"/>
  <c r="L167" i="5" s="1"/>
  <c r="N167" i="5" s="1"/>
  <c r="Q162" i="5"/>
  <c r="Q157" i="5"/>
  <c r="J154" i="5"/>
  <c r="L154" i="5" s="1"/>
  <c r="J147" i="5"/>
  <c r="L147" i="5" s="1"/>
  <c r="N147" i="5" s="1"/>
  <c r="Q144" i="5"/>
  <c r="Q141" i="5"/>
  <c r="K136" i="5"/>
  <c r="O136" i="5" s="1"/>
  <c r="K132" i="5"/>
  <c r="O132" i="5" s="1"/>
  <c r="Q132" i="5" s="1"/>
  <c r="K127" i="5"/>
  <c r="O127" i="5" s="1"/>
  <c r="Y127" i="5" s="1"/>
  <c r="K123" i="5"/>
  <c r="O123" i="5" s="1"/>
  <c r="Y123" i="5" s="1"/>
  <c r="K119" i="5"/>
  <c r="O119" i="5" s="1"/>
  <c r="J116" i="5"/>
  <c r="L116" i="5" s="1"/>
  <c r="N116" i="5" s="1"/>
  <c r="J112" i="5"/>
  <c r="L112" i="5" s="1"/>
  <c r="N112" i="5" s="1"/>
  <c r="N108" i="5"/>
  <c r="K94" i="5"/>
  <c r="O94" i="5" s="1"/>
  <c r="N81" i="5"/>
  <c r="J299" i="5"/>
  <c r="L299" i="5" s="1"/>
  <c r="W299" i="5" s="1"/>
  <c r="AA299" i="5" s="1"/>
  <c r="X299" i="5" s="1"/>
  <c r="K294" i="5"/>
  <c r="O294" i="5" s="1"/>
  <c r="Q294" i="5" s="1"/>
  <c r="J291" i="5"/>
  <c r="L291" i="5" s="1"/>
  <c r="K285" i="5"/>
  <c r="O285" i="5" s="1"/>
  <c r="Q285" i="5" s="1"/>
  <c r="J283" i="5"/>
  <c r="L283" i="5" s="1"/>
  <c r="K280" i="5"/>
  <c r="O280" i="5" s="1"/>
  <c r="Q280" i="5" s="1"/>
  <c r="J277" i="5"/>
  <c r="L277" i="5" s="1"/>
  <c r="J268" i="5"/>
  <c r="L268" i="5" s="1"/>
  <c r="N268" i="5" s="1"/>
  <c r="K262" i="5"/>
  <c r="O262" i="5" s="1"/>
  <c r="Q262" i="5" s="1"/>
  <c r="K252" i="5"/>
  <c r="O252" i="5" s="1"/>
  <c r="Q252" i="5" s="1"/>
  <c r="J246" i="5"/>
  <c r="L246" i="5" s="1"/>
  <c r="K242" i="5"/>
  <c r="O242" i="5" s="1"/>
  <c r="Q242" i="5" s="1"/>
  <c r="K236" i="5"/>
  <c r="O236" i="5" s="1"/>
  <c r="Y236" i="5" s="1"/>
  <c r="K231" i="5"/>
  <c r="O231" i="5" s="1"/>
  <c r="Q231" i="5" s="1"/>
  <c r="K226" i="5"/>
  <c r="O226" i="5" s="1"/>
  <c r="Y226" i="5" s="1"/>
  <c r="AB226" i="5" s="1"/>
  <c r="J219" i="5"/>
  <c r="L219" i="5" s="1"/>
  <c r="N219" i="5" s="1"/>
  <c r="K215" i="5"/>
  <c r="O215" i="5" s="1"/>
  <c r="Q215" i="5" s="1"/>
  <c r="K211" i="5"/>
  <c r="O211" i="5" s="1"/>
  <c r="Q211" i="5" s="1"/>
  <c r="K206" i="5"/>
  <c r="O206" i="5" s="1"/>
  <c r="J203" i="5"/>
  <c r="L203" i="5" s="1"/>
  <c r="N203" i="5" s="1"/>
  <c r="K199" i="5"/>
  <c r="O199" i="5" s="1"/>
  <c r="J193" i="5"/>
  <c r="L193" i="5" s="1"/>
  <c r="N193" i="5" s="1"/>
  <c r="J188" i="5"/>
  <c r="L188" i="5" s="1"/>
  <c r="J184" i="5"/>
  <c r="L184" i="5" s="1"/>
  <c r="N184" i="5" s="1"/>
  <c r="K180" i="5"/>
  <c r="O180" i="5" s="1"/>
  <c r="Q180" i="5" s="1"/>
  <c r="J177" i="5"/>
  <c r="L177" i="5" s="1"/>
  <c r="N177" i="5" s="1"/>
  <c r="J172" i="5"/>
  <c r="L172" i="5" s="1"/>
  <c r="J168" i="5"/>
  <c r="L168" i="5" s="1"/>
  <c r="N168" i="5" s="1"/>
  <c r="J166" i="5"/>
  <c r="L166" i="5" s="1"/>
  <c r="W166" i="5" s="1"/>
  <c r="AA166" i="5" s="1"/>
  <c r="X166" i="5" s="1"/>
  <c r="K161" i="5"/>
  <c r="O161" i="5" s="1"/>
  <c r="Q161" i="5" s="1"/>
  <c r="J156" i="5"/>
  <c r="L156" i="5" s="1"/>
  <c r="J153" i="5"/>
  <c r="L153" i="5" s="1"/>
  <c r="N153" i="5" s="1"/>
  <c r="K150" i="5"/>
  <c r="O150" i="5" s="1"/>
  <c r="Q150" i="5" s="1"/>
  <c r="J140" i="5"/>
  <c r="L140" i="5" s="1"/>
  <c r="N140" i="5" s="1"/>
  <c r="J136" i="5"/>
  <c r="L136" i="5" s="1"/>
  <c r="J132" i="5"/>
  <c r="L132" i="5" s="1"/>
  <c r="N132" i="5" s="1"/>
  <c r="J127" i="5"/>
  <c r="L127" i="5" s="1"/>
  <c r="N127" i="5" s="1"/>
  <c r="J123" i="5"/>
  <c r="L123" i="5" s="1"/>
  <c r="N123" i="5" s="1"/>
  <c r="K118" i="5"/>
  <c r="O118" i="5" s="1"/>
  <c r="Q115" i="5"/>
  <c r="K114" i="5"/>
  <c r="O114" i="5" s="1"/>
  <c r="Q114" i="5" s="1"/>
  <c r="J111" i="5"/>
  <c r="L111" i="5" s="1"/>
  <c r="N111" i="5" s="1"/>
  <c r="J107" i="5"/>
  <c r="L107" i="5" s="1"/>
  <c r="Q93" i="5"/>
  <c r="J87" i="5"/>
  <c r="L87" i="5" s="1"/>
  <c r="N87" i="5" s="1"/>
  <c r="K83" i="5"/>
  <c r="O83" i="5" s="1"/>
  <c r="Q83" i="5" s="1"/>
  <c r="J79" i="5"/>
  <c r="L79" i="5" s="1"/>
  <c r="T295" i="5"/>
  <c r="V295" i="5" s="1"/>
  <c r="K295" i="5"/>
  <c r="O295" i="5" s="1"/>
  <c r="Q295" i="5" s="1"/>
  <c r="T286" i="5"/>
  <c r="V286" i="5" s="1"/>
  <c r="K286" i="5"/>
  <c r="O286" i="5" s="1"/>
  <c r="Q286" i="5" s="1"/>
  <c r="S278" i="5"/>
  <c r="U278" i="5" s="1"/>
  <c r="J278" i="5"/>
  <c r="L278" i="5" s="1"/>
  <c r="N278" i="5" s="1"/>
  <c r="T277" i="5"/>
  <c r="V277" i="5" s="1"/>
  <c r="K277" i="5"/>
  <c r="O277" i="5" s="1"/>
  <c r="Q277" i="5" s="1"/>
  <c r="T275" i="5"/>
  <c r="V275" i="5" s="1"/>
  <c r="K275" i="5"/>
  <c r="O275" i="5" s="1"/>
  <c r="Q275" i="5" s="1"/>
  <c r="S273" i="5"/>
  <c r="U273" i="5" s="1"/>
  <c r="J273" i="5"/>
  <c r="L273" i="5" s="1"/>
  <c r="N273" i="5" s="1"/>
  <c r="S271" i="5"/>
  <c r="U271" i="5" s="1"/>
  <c r="J271" i="5"/>
  <c r="L271" i="5" s="1"/>
  <c r="N271" i="5" s="1"/>
  <c r="T267" i="5"/>
  <c r="V267" i="5" s="1"/>
  <c r="K267" i="5"/>
  <c r="O267" i="5" s="1"/>
  <c r="Q267" i="5" s="1"/>
  <c r="S265" i="5"/>
  <c r="U265" i="5" s="1"/>
  <c r="J265" i="5"/>
  <c r="L265" i="5" s="1"/>
  <c r="N265" i="5" s="1"/>
  <c r="T264" i="5"/>
  <c r="V264" i="5" s="1"/>
  <c r="K264" i="5"/>
  <c r="O264" i="5" s="1"/>
  <c r="Q264" i="5" s="1"/>
  <c r="S261" i="5"/>
  <c r="U261" i="5" s="1"/>
  <c r="J261" i="5"/>
  <c r="L261" i="5" s="1"/>
  <c r="N261" i="5" s="1"/>
  <c r="T260" i="5"/>
  <c r="V260" i="5" s="1"/>
  <c r="K260" i="5"/>
  <c r="O260" i="5" s="1"/>
  <c r="Q260" i="5" s="1"/>
  <c r="S254" i="5"/>
  <c r="U254" i="5" s="1"/>
  <c r="J254" i="5"/>
  <c r="L254" i="5" s="1"/>
  <c r="N254" i="5" s="1"/>
  <c r="S248" i="5"/>
  <c r="U248" i="5" s="1"/>
  <c r="J248" i="5"/>
  <c r="L248" i="5" s="1"/>
  <c r="N248" i="5" s="1"/>
  <c r="T245" i="5"/>
  <c r="V245" i="5" s="1"/>
  <c r="K245" i="5"/>
  <c r="O245" i="5" s="1"/>
  <c r="Q245" i="5" s="1"/>
  <c r="S243" i="5"/>
  <c r="U243" i="5" s="1"/>
  <c r="J243" i="5"/>
  <c r="L243" i="5" s="1"/>
  <c r="N243" i="5" s="1"/>
  <c r="S240" i="5"/>
  <c r="U240" i="5" s="1"/>
  <c r="J240" i="5"/>
  <c r="L240" i="5" s="1"/>
  <c r="N240" i="5" s="1"/>
  <c r="T235" i="5"/>
  <c r="V235" i="5" s="1"/>
  <c r="K235" i="5"/>
  <c r="O235" i="5" s="1"/>
  <c r="Q235" i="5" s="1"/>
  <c r="S232" i="5"/>
  <c r="U232" i="5" s="1"/>
  <c r="J232" i="5"/>
  <c r="L232" i="5" s="1"/>
  <c r="N232" i="5" s="1"/>
  <c r="T293" i="5"/>
  <c r="V293" i="5" s="1"/>
  <c r="K293" i="5"/>
  <c r="O293" i="5" s="1"/>
  <c r="Q293" i="5" s="1"/>
  <c r="T287" i="5"/>
  <c r="V287" i="5" s="1"/>
  <c r="K287" i="5"/>
  <c r="O287" i="5" s="1"/>
  <c r="Q287" i="5" s="1"/>
  <c r="S281" i="5"/>
  <c r="U281" i="5" s="1"/>
  <c r="J281" i="5"/>
  <c r="L281" i="5" s="1"/>
  <c r="N281" i="5" s="1"/>
  <c r="T276" i="5"/>
  <c r="V276" i="5" s="1"/>
  <c r="K276" i="5"/>
  <c r="O276" i="5" s="1"/>
  <c r="Q276" i="5" s="1"/>
  <c r="N266" i="5"/>
  <c r="S264" i="5"/>
  <c r="U264" i="5" s="1"/>
  <c r="J264" i="5"/>
  <c r="L264" i="5" s="1"/>
  <c r="N264" i="5" s="1"/>
  <c r="S260" i="5"/>
  <c r="U260" i="5" s="1"/>
  <c r="J260" i="5"/>
  <c r="L260" i="5" s="1"/>
  <c r="N260" i="5" s="1"/>
  <c r="T251" i="5"/>
  <c r="V251" i="5" s="1"/>
  <c r="K251" i="5"/>
  <c r="O251" i="5" s="1"/>
  <c r="Q251" i="5" s="1"/>
  <c r="S238" i="5"/>
  <c r="U238" i="5" s="1"/>
  <c r="J238" i="5"/>
  <c r="L238" i="5" s="1"/>
  <c r="N238" i="5" s="1"/>
  <c r="T233" i="5"/>
  <c r="V233" i="5" s="1"/>
  <c r="K233" i="5"/>
  <c r="O233" i="5" s="1"/>
  <c r="Q233" i="5" s="1"/>
  <c r="K511" i="5"/>
  <c r="O511" i="5" s="1"/>
  <c r="Q511" i="5" s="1"/>
  <c r="J510" i="5"/>
  <c r="L510" i="5" s="1"/>
  <c r="N510" i="5" s="1"/>
  <c r="K509" i="5"/>
  <c r="O509" i="5" s="1"/>
  <c r="K508" i="5"/>
  <c r="O508" i="5" s="1"/>
  <c r="K503" i="5"/>
  <c r="O503" i="5" s="1"/>
  <c r="Q503" i="5" s="1"/>
  <c r="J502" i="5"/>
  <c r="L502" i="5" s="1"/>
  <c r="N502" i="5" s="1"/>
  <c r="J501" i="5"/>
  <c r="L501" i="5" s="1"/>
  <c r="N501" i="5" s="1"/>
  <c r="J500" i="5"/>
  <c r="L500" i="5" s="1"/>
  <c r="K494" i="5"/>
  <c r="O494" i="5" s="1"/>
  <c r="Q494" i="5" s="1"/>
  <c r="K491" i="5"/>
  <c r="O491" i="5" s="1"/>
  <c r="Q491" i="5" s="1"/>
  <c r="J490" i="5"/>
  <c r="L490" i="5" s="1"/>
  <c r="N490" i="5" s="1"/>
  <c r="K489" i="5"/>
  <c r="O489" i="5" s="1"/>
  <c r="K488" i="5"/>
  <c r="O488" i="5" s="1"/>
  <c r="Q488" i="5" s="1"/>
  <c r="J487" i="5"/>
  <c r="L487" i="5" s="1"/>
  <c r="N487" i="5" s="1"/>
  <c r="J485" i="5"/>
  <c r="L485" i="5" s="1"/>
  <c r="J484" i="5"/>
  <c r="L484" i="5" s="1"/>
  <c r="K478" i="5"/>
  <c r="O478" i="5" s="1"/>
  <c r="K475" i="5"/>
  <c r="O475" i="5" s="1"/>
  <c r="Q475" i="5" s="1"/>
  <c r="J474" i="5"/>
  <c r="L474" i="5" s="1"/>
  <c r="N474" i="5" s="1"/>
  <c r="K473" i="5"/>
  <c r="O473" i="5" s="1"/>
  <c r="K472" i="5"/>
  <c r="O472" i="5" s="1"/>
  <c r="Q472" i="5" s="1"/>
  <c r="J471" i="5"/>
  <c r="L471" i="5" s="1"/>
  <c r="N471" i="5" s="1"/>
  <c r="J470" i="5"/>
  <c r="L470" i="5" s="1"/>
  <c r="N470" i="5" s="1"/>
  <c r="K465" i="5"/>
  <c r="O465" i="5" s="1"/>
  <c r="K464" i="5"/>
  <c r="O464" i="5" s="1"/>
  <c r="Q464" i="5" s="1"/>
  <c r="J463" i="5"/>
  <c r="L463" i="5" s="1"/>
  <c r="N463" i="5" s="1"/>
  <c r="K462" i="5"/>
  <c r="O462" i="5" s="1"/>
  <c r="Q462" i="5" s="1"/>
  <c r="J461" i="5"/>
  <c r="L461" i="5" s="1"/>
  <c r="J460" i="5"/>
  <c r="L460" i="5" s="1"/>
  <c r="K455" i="5"/>
  <c r="O455" i="5" s="1"/>
  <c r="Q455" i="5" s="1"/>
  <c r="K453" i="5"/>
  <c r="O453" i="5" s="1"/>
  <c r="Q453" i="5" s="1"/>
  <c r="K451" i="5"/>
  <c r="O451" i="5" s="1"/>
  <c r="K450" i="5"/>
  <c r="O450" i="5" s="1"/>
  <c r="Q450" i="5" s="1"/>
  <c r="K447" i="5"/>
  <c r="O447" i="5" s="1"/>
  <c r="Q447" i="5" s="1"/>
  <c r="J445" i="5"/>
  <c r="L445" i="5" s="1"/>
  <c r="N445" i="5" s="1"/>
  <c r="J444" i="5"/>
  <c r="L444" i="5" s="1"/>
  <c r="J442" i="5"/>
  <c r="L442" i="5" s="1"/>
  <c r="N442" i="5" s="1"/>
  <c r="K439" i="5"/>
  <c r="O439" i="5" s="1"/>
  <c r="Q439" i="5" s="1"/>
  <c r="K437" i="5"/>
  <c r="O437" i="5" s="1"/>
  <c r="Q437" i="5" s="1"/>
  <c r="K435" i="5"/>
  <c r="O435" i="5" s="1"/>
  <c r="J434" i="5"/>
  <c r="L434" i="5" s="1"/>
  <c r="N434" i="5" s="1"/>
  <c r="J432" i="5"/>
  <c r="L432" i="5" s="1"/>
  <c r="N432" i="5" s="1"/>
  <c r="J430" i="5"/>
  <c r="L430" i="5" s="1"/>
  <c r="N430" i="5" s="1"/>
  <c r="J428" i="5"/>
  <c r="L428" i="5" s="1"/>
  <c r="J426" i="5"/>
  <c r="L426" i="5" s="1"/>
  <c r="N426" i="5" s="1"/>
  <c r="J424" i="5"/>
  <c r="L424" i="5" s="1"/>
  <c r="N424" i="5" s="1"/>
  <c r="J422" i="5"/>
  <c r="L422" i="5" s="1"/>
  <c r="N422" i="5" s="1"/>
  <c r="J420" i="5"/>
  <c r="L420" i="5" s="1"/>
  <c r="J418" i="5"/>
  <c r="L418" i="5" s="1"/>
  <c r="N418" i="5" s="1"/>
  <c r="J416" i="5"/>
  <c r="L416" i="5" s="1"/>
  <c r="N416" i="5" s="1"/>
  <c r="J414" i="5"/>
  <c r="L414" i="5" s="1"/>
  <c r="N414" i="5" s="1"/>
  <c r="J412" i="5"/>
  <c r="L412" i="5" s="1"/>
  <c r="J410" i="5"/>
  <c r="L410" i="5" s="1"/>
  <c r="N410" i="5" s="1"/>
  <c r="J408" i="5"/>
  <c r="L408" i="5" s="1"/>
  <c r="N408" i="5" s="1"/>
  <c r="J406" i="5"/>
  <c r="L406" i="5" s="1"/>
  <c r="N406" i="5" s="1"/>
  <c r="J404" i="5"/>
  <c r="L404" i="5" s="1"/>
  <c r="J402" i="5"/>
  <c r="L402" i="5" s="1"/>
  <c r="N402" i="5" s="1"/>
  <c r="J400" i="5"/>
  <c r="L400" i="5" s="1"/>
  <c r="N400" i="5" s="1"/>
  <c r="J398" i="5"/>
  <c r="L398" i="5" s="1"/>
  <c r="N398" i="5" s="1"/>
  <c r="J396" i="5"/>
  <c r="L396" i="5" s="1"/>
  <c r="J394" i="5"/>
  <c r="L394" i="5" s="1"/>
  <c r="N394" i="5" s="1"/>
  <c r="J392" i="5"/>
  <c r="L392" i="5" s="1"/>
  <c r="N392" i="5" s="1"/>
  <c r="J390" i="5"/>
  <c r="L390" i="5" s="1"/>
  <c r="N390" i="5" s="1"/>
  <c r="J388" i="5"/>
  <c r="L388" i="5" s="1"/>
  <c r="J386" i="5"/>
  <c r="L386" i="5" s="1"/>
  <c r="N386" i="5" s="1"/>
  <c r="J384" i="5"/>
  <c r="L384" i="5" s="1"/>
  <c r="N384" i="5" s="1"/>
  <c r="J382" i="5"/>
  <c r="L382" i="5" s="1"/>
  <c r="N382" i="5" s="1"/>
  <c r="J380" i="5"/>
  <c r="L380" i="5" s="1"/>
  <c r="J378" i="5"/>
  <c r="L378" i="5" s="1"/>
  <c r="N378" i="5" s="1"/>
  <c r="K375" i="5"/>
  <c r="O375" i="5" s="1"/>
  <c r="Q375" i="5" s="1"/>
  <c r="J374" i="5"/>
  <c r="L374" i="5" s="1"/>
  <c r="N374" i="5" s="1"/>
  <c r="J373" i="5"/>
  <c r="L373" i="5" s="1"/>
  <c r="K371" i="5"/>
  <c r="O371" i="5" s="1"/>
  <c r="Q371" i="5" s="1"/>
  <c r="K368" i="5"/>
  <c r="O368" i="5" s="1"/>
  <c r="Q368" i="5" s="1"/>
  <c r="K367" i="5"/>
  <c r="O367" i="5" s="1"/>
  <c r="Q367" i="5" s="1"/>
  <c r="J366" i="5"/>
  <c r="L366" i="5" s="1"/>
  <c r="K364" i="5"/>
  <c r="O364" i="5" s="1"/>
  <c r="Q364" i="5" s="1"/>
  <c r="J363" i="5"/>
  <c r="L363" i="5" s="1"/>
  <c r="N363" i="5" s="1"/>
  <c r="K358" i="5"/>
  <c r="O358" i="5" s="1"/>
  <c r="Q358" i="5" s="1"/>
  <c r="J357" i="5"/>
  <c r="L357" i="5" s="1"/>
  <c r="J355" i="5"/>
  <c r="L355" i="5" s="1"/>
  <c r="N355" i="5" s="1"/>
  <c r="K353" i="5"/>
  <c r="O353" i="5" s="1"/>
  <c r="Q353" i="5" s="1"/>
  <c r="J351" i="5"/>
  <c r="L351" i="5" s="1"/>
  <c r="N351" i="5" s="1"/>
  <c r="K347" i="5"/>
  <c r="O347" i="5" s="1"/>
  <c r="J344" i="5"/>
  <c r="L344" i="5" s="1"/>
  <c r="N344" i="5" s="1"/>
  <c r="K339" i="5"/>
  <c r="O339" i="5" s="1"/>
  <c r="Q339" i="5" s="1"/>
  <c r="J338" i="5"/>
  <c r="L338" i="5" s="1"/>
  <c r="N338" i="5" s="1"/>
  <c r="K336" i="5"/>
  <c r="O336" i="5" s="1"/>
  <c r="K334" i="5"/>
  <c r="O334" i="5" s="1"/>
  <c r="K332" i="5"/>
  <c r="O332" i="5" s="1"/>
  <c r="Q332" i="5" s="1"/>
  <c r="K327" i="5"/>
  <c r="O327" i="5" s="1"/>
  <c r="Q327" i="5" s="1"/>
  <c r="K326" i="5"/>
  <c r="O326" i="5" s="1"/>
  <c r="J325" i="5"/>
  <c r="L325" i="5" s="1"/>
  <c r="J324" i="5"/>
  <c r="L324" i="5" s="1"/>
  <c r="N324" i="5" s="1"/>
  <c r="K321" i="5"/>
  <c r="O321" i="5" s="1"/>
  <c r="Q321" i="5" s="1"/>
  <c r="K320" i="5"/>
  <c r="O320" i="5" s="1"/>
  <c r="J319" i="5"/>
  <c r="L319" i="5" s="1"/>
  <c r="J318" i="5"/>
  <c r="L318" i="5" s="1"/>
  <c r="N318" i="5" s="1"/>
  <c r="K313" i="5"/>
  <c r="O313" i="5" s="1"/>
  <c r="Q313" i="5" s="1"/>
  <c r="K312" i="5"/>
  <c r="O312" i="5" s="1"/>
  <c r="J311" i="5"/>
  <c r="L311" i="5" s="1"/>
  <c r="N311" i="5" s="1"/>
  <c r="J310" i="5"/>
  <c r="L310" i="5" s="1"/>
  <c r="N310" i="5" s="1"/>
  <c r="K307" i="5"/>
  <c r="O307" i="5" s="1"/>
  <c r="Q307" i="5" s="1"/>
  <c r="J305" i="5"/>
  <c r="L305" i="5" s="1"/>
  <c r="K304" i="5"/>
  <c r="O304" i="5" s="1"/>
  <c r="Q304" i="5" s="1"/>
  <c r="J303" i="5"/>
  <c r="L303" i="5" s="1"/>
  <c r="N303" i="5" s="1"/>
  <c r="K302" i="5"/>
  <c r="O302" i="5" s="1"/>
  <c r="Q302" i="5" s="1"/>
  <c r="J301" i="5"/>
  <c r="L301" i="5" s="1"/>
  <c r="K300" i="5"/>
  <c r="O300" i="5" s="1"/>
  <c r="Q300" i="5" s="1"/>
  <c r="T299" i="5"/>
  <c r="V299" i="5" s="1"/>
  <c r="K299" i="5"/>
  <c r="O299" i="5" s="1"/>
  <c r="Q299" i="5" s="1"/>
  <c r="J297" i="5"/>
  <c r="L297" i="5" s="1"/>
  <c r="N294" i="5"/>
  <c r="K292" i="5"/>
  <c r="O292" i="5" s="1"/>
  <c r="Q292" i="5" s="1"/>
  <c r="T291" i="5"/>
  <c r="V291" i="5" s="1"/>
  <c r="K291" i="5"/>
  <c r="O291" i="5" s="1"/>
  <c r="Q291" i="5" s="1"/>
  <c r="J289" i="5"/>
  <c r="L289" i="5" s="1"/>
  <c r="S288" i="5"/>
  <c r="U288" i="5" s="1"/>
  <c r="J288" i="5"/>
  <c r="L288" i="5" s="1"/>
  <c r="N288" i="5" s="1"/>
  <c r="K284" i="5"/>
  <c r="O284" i="5" s="1"/>
  <c r="K283" i="5"/>
  <c r="O283" i="5" s="1"/>
  <c r="Q283" i="5" s="1"/>
  <c r="N282" i="5"/>
  <c r="S279" i="5"/>
  <c r="U279" i="5" s="1"/>
  <c r="J279" i="5"/>
  <c r="L279" i="5" s="1"/>
  <c r="N279" i="5" s="1"/>
  <c r="S276" i="5"/>
  <c r="U276" i="5" s="1"/>
  <c r="J276" i="5"/>
  <c r="L276" i="5" s="1"/>
  <c r="N276" i="5" s="1"/>
  <c r="T274" i="5"/>
  <c r="V274" i="5" s="1"/>
  <c r="K274" i="5"/>
  <c r="O274" i="5" s="1"/>
  <c r="Q274" i="5" s="1"/>
  <c r="S270" i="5"/>
  <c r="U270" i="5" s="1"/>
  <c r="J270" i="5"/>
  <c r="L270" i="5" s="1"/>
  <c r="N270" i="5" s="1"/>
  <c r="T266" i="5"/>
  <c r="V266" i="5" s="1"/>
  <c r="K266" i="5"/>
  <c r="O266" i="5" s="1"/>
  <c r="Q266" i="5" s="1"/>
  <c r="S263" i="5"/>
  <c r="U263" i="5" s="1"/>
  <c r="J263" i="5"/>
  <c r="L263" i="5" s="1"/>
  <c r="N263" i="5" s="1"/>
  <c r="S258" i="5"/>
  <c r="U258" i="5" s="1"/>
  <c r="J258" i="5"/>
  <c r="L258" i="5" s="1"/>
  <c r="N258" i="5" s="1"/>
  <c r="T257" i="5"/>
  <c r="V257" i="5" s="1"/>
  <c r="K257" i="5"/>
  <c r="O257" i="5" s="1"/>
  <c r="Q257" i="5" s="1"/>
  <c r="S255" i="5"/>
  <c r="U255" i="5" s="1"/>
  <c r="J255" i="5"/>
  <c r="L255" i="5" s="1"/>
  <c r="N255" i="5" s="1"/>
  <c r="S251" i="5"/>
  <c r="U251" i="5" s="1"/>
  <c r="J251" i="5"/>
  <c r="L251" i="5" s="1"/>
  <c r="N251" i="5" s="1"/>
  <c r="K249" i="5"/>
  <c r="O249" i="5" s="1"/>
  <c r="Q249" i="5" s="1"/>
  <c r="T246" i="5"/>
  <c r="V246" i="5" s="1"/>
  <c r="K246" i="5"/>
  <c r="O246" i="5" s="1"/>
  <c r="Q246" i="5" s="1"/>
  <c r="S242" i="5"/>
  <c r="U242" i="5" s="1"/>
  <c r="J242" i="5"/>
  <c r="L242" i="5" s="1"/>
  <c r="N242" i="5" s="1"/>
  <c r="K514" i="5"/>
  <c r="O514" i="5" s="1"/>
  <c r="J511" i="5"/>
  <c r="L511" i="5" s="1"/>
  <c r="N511" i="5" s="1"/>
  <c r="J509" i="5"/>
  <c r="L509" i="5" s="1"/>
  <c r="N509" i="5" s="1"/>
  <c r="J508" i="5"/>
  <c r="L508" i="5" s="1"/>
  <c r="N508" i="5" s="1"/>
  <c r="K506" i="5"/>
  <c r="O506" i="5" s="1"/>
  <c r="J503" i="5"/>
  <c r="L503" i="5" s="1"/>
  <c r="N503" i="5" s="1"/>
  <c r="K498" i="5"/>
  <c r="O498" i="5" s="1"/>
  <c r="Q498" i="5" s="1"/>
  <c r="K495" i="5"/>
  <c r="O495" i="5" s="1"/>
  <c r="Q495" i="5" s="1"/>
  <c r="J494" i="5"/>
  <c r="L494" i="5" s="1"/>
  <c r="K493" i="5"/>
  <c r="O493" i="5" s="1"/>
  <c r="Q493" i="5" s="1"/>
  <c r="K492" i="5"/>
  <c r="O492" i="5" s="1"/>
  <c r="Q492" i="5" s="1"/>
  <c r="J491" i="5"/>
  <c r="L491" i="5" s="1"/>
  <c r="N491" i="5" s="1"/>
  <c r="J489" i="5"/>
  <c r="L489" i="5" s="1"/>
  <c r="J488" i="5"/>
  <c r="L488" i="5" s="1"/>
  <c r="N488" i="5" s="1"/>
  <c r="K482" i="5"/>
  <c r="O482" i="5" s="1"/>
  <c r="Q482" i="5" s="1"/>
  <c r="K479" i="5"/>
  <c r="O479" i="5" s="1"/>
  <c r="Q479" i="5" s="1"/>
  <c r="J478" i="5"/>
  <c r="L478" i="5" s="1"/>
  <c r="K477" i="5"/>
  <c r="O477" i="5" s="1"/>
  <c r="K476" i="5"/>
  <c r="O476" i="5" s="1"/>
  <c r="Q476" i="5" s="1"/>
  <c r="J475" i="5"/>
  <c r="L475" i="5" s="1"/>
  <c r="N475" i="5" s="1"/>
  <c r="J473" i="5"/>
  <c r="L473" i="5" s="1"/>
  <c r="J472" i="5"/>
  <c r="L472" i="5" s="1"/>
  <c r="N472" i="5" s="1"/>
  <c r="K467" i="5"/>
  <c r="O467" i="5" s="1"/>
  <c r="Q467" i="5" s="1"/>
  <c r="K466" i="5"/>
  <c r="O466" i="5" s="1"/>
  <c r="Q466" i="5" s="1"/>
  <c r="J465" i="5"/>
  <c r="L465" i="5" s="1"/>
  <c r="J464" i="5"/>
  <c r="L464" i="5" s="1"/>
  <c r="N464" i="5" s="1"/>
  <c r="J462" i="5"/>
  <c r="L462" i="5" s="1"/>
  <c r="N462" i="5" s="1"/>
  <c r="K457" i="5"/>
  <c r="O457" i="5" s="1"/>
  <c r="Q457" i="5" s="1"/>
  <c r="J455" i="5"/>
  <c r="L455" i="5" s="1"/>
  <c r="K454" i="5"/>
  <c r="O454" i="5" s="1"/>
  <c r="Q454" i="5" s="1"/>
  <c r="J453" i="5"/>
  <c r="L453" i="5" s="1"/>
  <c r="K452" i="5"/>
  <c r="O452" i="5" s="1"/>
  <c r="Q452" i="5" s="1"/>
  <c r="J451" i="5"/>
  <c r="L451" i="5" s="1"/>
  <c r="J450" i="5"/>
  <c r="L450" i="5" s="1"/>
  <c r="N450" i="5" s="1"/>
  <c r="J447" i="5"/>
  <c r="L447" i="5" s="1"/>
  <c r="N447" i="5" s="1"/>
  <c r="K446" i="5"/>
  <c r="O446" i="5" s="1"/>
  <c r="K440" i="5"/>
  <c r="O440" i="5" s="1"/>
  <c r="J439" i="5"/>
  <c r="L439" i="5" s="1"/>
  <c r="N439" i="5" s="1"/>
  <c r="K438" i="5"/>
  <c r="O438" i="5" s="1"/>
  <c r="Q438" i="5" s="1"/>
  <c r="J437" i="5"/>
  <c r="L437" i="5" s="1"/>
  <c r="N437" i="5" s="1"/>
  <c r="K436" i="5"/>
  <c r="O436" i="5" s="1"/>
  <c r="J435" i="5"/>
  <c r="L435" i="5" s="1"/>
  <c r="N435" i="5" s="1"/>
  <c r="K376" i="5"/>
  <c r="O376" i="5" s="1"/>
  <c r="Q376" i="5" s="1"/>
  <c r="J375" i="5"/>
  <c r="L375" i="5" s="1"/>
  <c r="N375" i="5" s="1"/>
  <c r="K372" i="5"/>
  <c r="O372" i="5" s="1"/>
  <c r="J371" i="5"/>
  <c r="L371" i="5" s="1"/>
  <c r="N371" i="5" s="1"/>
  <c r="K369" i="5"/>
  <c r="O369" i="5" s="1"/>
  <c r="Q369" i="5" s="1"/>
  <c r="J368" i="5"/>
  <c r="L368" i="5" s="1"/>
  <c r="N368" i="5" s="1"/>
  <c r="J367" i="5"/>
  <c r="L367" i="5" s="1"/>
  <c r="J364" i="5"/>
  <c r="L364" i="5" s="1"/>
  <c r="N364" i="5" s="1"/>
  <c r="K362" i="5"/>
  <c r="O362" i="5" s="1"/>
  <c r="Q362" i="5" s="1"/>
  <c r="K360" i="5"/>
  <c r="O360" i="5" s="1"/>
  <c r="Q360" i="5" s="1"/>
  <c r="K359" i="5"/>
  <c r="O359" i="5" s="1"/>
  <c r="J358" i="5"/>
  <c r="L358" i="5" s="1"/>
  <c r="N358" i="5" s="1"/>
  <c r="K356" i="5"/>
  <c r="O356" i="5" s="1"/>
  <c r="Q356" i="5" s="1"/>
  <c r="K354" i="5"/>
  <c r="O354" i="5" s="1"/>
  <c r="Q354" i="5" s="1"/>
  <c r="J353" i="5"/>
  <c r="L353" i="5" s="1"/>
  <c r="K348" i="5"/>
  <c r="O348" i="5" s="1"/>
  <c r="Q348" i="5" s="1"/>
  <c r="J347" i="5"/>
  <c r="L347" i="5" s="1"/>
  <c r="N347" i="5" s="1"/>
  <c r="K345" i="5"/>
  <c r="O345" i="5" s="1"/>
  <c r="Q345" i="5" s="1"/>
  <c r="K343" i="5"/>
  <c r="O343" i="5" s="1"/>
  <c r="K341" i="5"/>
  <c r="O341" i="5" s="1"/>
  <c r="Q341" i="5" s="1"/>
  <c r="K340" i="5"/>
  <c r="O340" i="5" s="1"/>
  <c r="Q340" i="5" s="1"/>
  <c r="J339" i="5"/>
  <c r="L339" i="5" s="1"/>
  <c r="N339" i="5" s="1"/>
  <c r="K337" i="5"/>
  <c r="O337" i="5" s="1"/>
  <c r="J336" i="5"/>
  <c r="L336" i="5" s="1"/>
  <c r="N336" i="5" s="1"/>
  <c r="J334" i="5"/>
  <c r="L334" i="5" s="1"/>
  <c r="N334" i="5" s="1"/>
  <c r="K333" i="5"/>
  <c r="O333" i="5" s="1"/>
  <c r="Q333" i="5" s="1"/>
  <c r="J332" i="5"/>
  <c r="L332" i="5" s="1"/>
  <c r="K329" i="5"/>
  <c r="O329" i="5" s="1"/>
  <c r="Q329" i="5" s="1"/>
  <c r="K328" i="5"/>
  <c r="O328" i="5" s="1"/>
  <c r="Q328" i="5" s="1"/>
  <c r="J327" i="5"/>
  <c r="L327" i="5" s="1"/>
  <c r="N327" i="5" s="1"/>
  <c r="J326" i="5"/>
  <c r="L326" i="5" s="1"/>
  <c r="J321" i="5"/>
  <c r="L321" i="5" s="1"/>
  <c r="J320" i="5"/>
  <c r="L320" i="5" s="1"/>
  <c r="N320" i="5" s="1"/>
  <c r="K315" i="5"/>
  <c r="O315" i="5" s="1"/>
  <c r="Q315" i="5" s="1"/>
  <c r="K314" i="5"/>
  <c r="O314" i="5" s="1"/>
  <c r="J313" i="5"/>
  <c r="L313" i="5" s="1"/>
  <c r="N313" i="5" s="1"/>
  <c r="J312" i="5"/>
  <c r="L312" i="5" s="1"/>
  <c r="N312" i="5" s="1"/>
  <c r="J307" i="5"/>
  <c r="L307" i="5" s="1"/>
  <c r="N307" i="5" s="1"/>
  <c r="K306" i="5"/>
  <c r="O306" i="5" s="1"/>
  <c r="J304" i="5"/>
  <c r="L304" i="5" s="1"/>
  <c r="N304" i="5" s="1"/>
  <c r="J302" i="5"/>
  <c r="L302" i="5" s="1"/>
  <c r="N302" i="5" s="1"/>
  <c r="J300" i="5"/>
  <c r="L300" i="5" s="1"/>
  <c r="N300" i="5" s="1"/>
  <c r="K298" i="5"/>
  <c r="O298" i="5" s="1"/>
  <c r="T297" i="5"/>
  <c r="V297" i="5" s="1"/>
  <c r="K297" i="5"/>
  <c r="O297" i="5" s="1"/>
  <c r="Q297" i="5" s="1"/>
  <c r="J295" i="5"/>
  <c r="L295" i="5" s="1"/>
  <c r="N295" i="5" s="1"/>
  <c r="K290" i="5"/>
  <c r="O290" i="5" s="1"/>
  <c r="Q290" i="5" s="1"/>
  <c r="T289" i="5"/>
  <c r="V289" i="5" s="1"/>
  <c r="K289" i="5"/>
  <c r="O289" i="5" s="1"/>
  <c r="Q289" i="5" s="1"/>
  <c r="J286" i="5"/>
  <c r="L286" i="5" s="1"/>
  <c r="N284" i="5"/>
  <c r="K281" i="5"/>
  <c r="O281" i="5" s="1"/>
  <c r="Q281" i="5" s="1"/>
  <c r="Q272" i="5"/>
  <c r="T265" i="5"/>
  <c r="V265" i="5" s="1"/>
  <c r="Y265" i="5" s="1"/>
  <c r="K265" i="5"/>
  <c r="O265" i="5" s="1"/>
  <c r="Q265" i="5" s="1"/>
  <c r="T261" i="5"/>
  <c r="V261" i="5" s="1"/>
  <c r="K261" i="5"/>
  <c r="O261" i="5" s="1"/>
  <c r="Q261" i="5" s="1"/>
  <c r="T259" i="5"/>
  <c r="V259" i="5" s="1"/>
  <c r="Y259" i="5" s="1"/>
  <c r="K259" i="5"/>
  <c r="O259" i="5" s="1"/>
  <c r="Q259" i="5" s="1"/>
  <c r="T256" i="5"/>
  <c r="V256" i="5" s="1"/>
  <c r="K256" i="5"/>
  <c r="O256" i="5" s="1"/>
  <c r="Q256" i="5" s="1"/>
  <c r="S250" i="5"/>
  <c r="U250" i="5" s="1"/>
  <c r="W250" i="5" s="1"/>
  <c r="AA250" i="5" s="1"/>
  <c r="X250" i="5" s="1"/>
  <c r="J250" i="5"/>
  <c r="L250" i="5" s="1"/>
  <c r="N250" i="5" s="1"/>
  <c r="T248" i="5"/>
  <c r="V248" i="5" s="1"/>
  <c r="K248" i="5"/>
  <c r="O248" i="5" s="1"/>
  <c r="Q248" i="5" s="1"/>
  <c r="T243" i="5"/>
  <c r="V243" i="5" s="1"/>
  <c r="Y243" i="5" s="1"/>
  <c r="K243" i="5"/>
  <c r="O243" i="5" s="1"/>
  <c r="Q243" i="5" s="1"/>
  <c r="S249" i="5"/>
  <c r="U249" i="5" s="1"/>
  <c r="J249" i="5"/>
  <c r="L249" i="5" s="1"/>
  <c r="N249" i="5" s="1"/>
  <c r="T244" i="5"/>
  <c r="V244" i="5" s="1"/>
  <c r="Y244" i="5" s="1"/>
  <c r="K244" i="5"/>
  <c r="O244" i="5" s="1"/>
  <c r="Q244" i="5" s="1"/>
  <c r="T239" i="5"/>
  <c r="V239" i="5" s="1"/>
  <c r="K239" i="5"/>
  <c r="O239" i="5" s="1"/>
  <c r="Q239" i="5" s="1"/>
  <c r="K237" i="5"/>
  <c r="O237" i="5" s="1"/>
  <c r="J234" i="5"/>
  <c r="L234" i="5" s="1"/>
  <c r="N234" i="5" s="1"/>
  <c r="S233" i="5"/>
  <c r="U233" i="5" s="1"/>
  <c r="J233" i="5"/>
  <c r="L233" i="5" s="1"/>
  <c r="N233" i="5" s="1"/>
  <c r="J231" i="5"/>
  <c r="L231" i="5" s="1"/>
  <c r="J228" i="5"/>
  <c r="L228" i="5" s="1"/>
  <c r="N228" i="5" s="1"/>
  <c r="S227" i="5"/>
  <c r="U227" i="5" s="1"/>
  <c r="J227" i="5"/>
  <c r="L227" i="5" s="1"/>
  <c r="N227" i="5" s="1"/>
  <c r="Q226" i="5"/>
  <c r="T225" i="5"/>
  <c r="V225" i="5" s="1"/>
  <c r="K225" i="5"/>
  <c r="O225" i="5" s="1"/>
  <c r="Q225" i="5" s="1"/>
  <c r="S218" i="5"/>
  <c r="U218" i="5" s="1"/>
  <c r="J218" i="5"/>
  <c r="L218" i="5" s="1"/>
  <c r="N218" i="5" s="1"/>
  <c r="Q216" i="5"/>
  <c r="S213" i="5"/>
  <c r="U213" i="5" s="1"/>
  <c r="J213" i="5"/>
  <c r="L213" i="5" s="1"/>
  <c r="N213" i="5" s="1"/>
  <c r="S211" i="5"/>
  <c r="U211" i="5" s="1"/>
  <c r="W211" i="5" s="1"/>
  <c r="AA211" i="5" s="1"/>
  <c r="X211" i="5" s="1"/>
  <c r="J211" i="5"/>
  <c r="L211" i="5" s="1"/>
  <c r="N211" i="5" s="1"/>
  <c r="T208" i="5"/>
  <c r="V208" i="5" s="1"/>
  <c r="K208" i="5"/>
  <c r="O208" i="5" s="1"/>
  <c r="Q208" i="5" s="1"/>
  <c r="S206" i="5"/>
  <c r="U206" i="5" s="1"/>
  <c r="W206" i="5" s="1"/>
  <c r="AA206" i="5" s="1"/>
  <c r="X206" i="5" s="1"/>
  <c r="J206" i="5"/>
  <c r="L206" i="5" s="1"/>
  <c r="N206" i="5" s="1"/>
  <c r="T203" i="5"/>
  <c r="V203" i="5" s="1"/>
  <c r="K203" i="5"/>
  <c r="O203" i="5" s="1"/>
  <c r="Q203" i="5" s="1"/>
  <c r="T198" i="5"/>
  <c r="V198" i="5" s="1"/>
  <c r="Y198" i="5" s="1"/>
  <c r="K198" i="5"/>
  <c r="O198" i="5" s="1"/>
  <c r="Q198" i="5" s="1"/>
  <c r="S196" i="5"/>
  <c r="U196" i="5" s="1"/>
  <c r="J196" i="5"/>
  <c r="L196" i="5" s="1"/>
  <c r="N196" i="5" s="1"/>
  <c r="S191" i="5"/>
  <c r="U191" i="5" s="1"/>
  <c r="W191" i="5" s="1"/>
  <c r="AA191" i="5" s="1"/>
  <c r="X191" i="5" s="1"/>
  <c r="J191" i="5"/>
  <c r="L191" i="5" s="1"/>
  <c r="N191" i="5" s="1"/>
  <c r="T188" i="5"/>
  <c r="V188" i="5" s="1"/>
  <c r="K188" i="5"/>
  <c r="O188" i="5" s="1"/>
  <c r="Q188" i="5" s="1"/>
  <c r="S186" i="5"/>
  <c r="U186" i="5" s="1"/>
  <c r="W186" i="5" s="1"/>
  <c r="AA186" i="5" s="1"/>
  <c r="X186" i="5" s="1"/>
  <c r="J186" i="5"/>
  <c r="L186" i="5" s="1"/>
  <c r="N186" i="5" s="1"/>
  <c r="S181" i="5"/>
  <c r="U181" i="5" s="1"/>
  <c r="J181" i="5"/>
  <c r="L181" i="5" s="1"/>
  <c r="N181" i="5" s="1"/>
  <c r="S179" i="5"/>
  <c r="U179" i="5" s="1"/>
  <c r="J179" i="5"/>
  <c r="L179" i="5" s="1"/>
  <c r="N179" i="5" s="1"/>
  <c r="T176" i="5"/>
  <c r="V176" i="5" s="1"/>
  <c r="K176" i="5"/>
  <c r="O176" i="5" s="1"/>
  <c r="Q176" i="5" s="1"/>
  <c r="S174" i="5"/>
  <c r="U174" i="5" s="1"/>
  <c r="J174" i="5"/>
  <c r="L174" i="5" s="1"/>
  <c r="N174" i="5" s="1"/>
  <c r="T171" i="5"/>
  <c r="V171" i="5" s="1"/>
  <c r="K171" i="5"/>
  <c r="O171" i="5" s="1"/>
  <c r="Q171" i="5" s="1"/>
  <c r="T166" i="5"/>
  <c r="V166" i="5" s="1"/>
  <c r="K166" i="5"/>
  <c r="O166" i="5" s="1"/>
  <c r="Q166" i="5" s="1"/>
  <c r="T156" i="5"/>
  <c r="V156" i="5" s="1"/>
  <c r="K156" i="5"/>
  <c r="O156" i="5" s="1"/>
  <c r="Q156" i="5" s="1"/>
  <c r="N155" i="5"/>
  <c r="T153" i="5"/>
  <c r="V153" i="5" s="1"/>
  <c r="K153" i="5"/>
  <c r="O153" i="5" s="1"/>
  <c r="Q153" i="5" s="1"/>
  <c r="N256" i="5"/>
  <c r="T250" i="5"/>
  <c r="V250" i="5" s="1"/>
  <c r="K250" i="5"/>
  <c r="O250" i="5" s="1"/>
  <c r="Q250" i="5" s="1"/>
  <c r="K238" i="5"/>
  <c r="O238" i="5" s="1"/>
  <c r="T234" i="5"/>
  <c r="V234" i="5" s="1"/>
  <c r="K234" i="5"/>
  <c r="O234" i="5" s="1"/>
  <c r="Q234" i="5" s="1"/>
  <c r="K230" i="5"/>
  <c r="O230" i="5" s="1"/>
  <c r="Q230" i="5" s="1"/>
  <c r="K229" i="5"/>
  <c r="O229" i="5" s="1"/>
  <c r="T228" i="5"/>
  <c r="V228" i="5" s="1"/>
  <c r="K228" i="5"/>
  <c r="O228" i="5" s="1"/>
  <c r="Q228" i="5" s="1"/>
  <c r="T224" i="5"/>
  <c r="V224" i="5" s="1"/>
  <c r="K224" i="5"/>
  <c r="O224" i="5" s="1"/>
  <c r="Q224" i="5" s="1"/>
  <c r="S222" i="5"/>
  <c r="U222" i="5" s="1"/>
  <c r="J222" i="5"/>
  <c r="L222" i="5" s="1"/>
  <c r="N222" i="5" s="1"/>
  <c r="S217" i="5"/>
  <c r="U217" i="5" s="1"/>
  <c r="J217" i="5"/>
  <c r="L217" i="5" s="1"/>
  <c r="N217" i="5" s="1"/>
  <c r="S208" i="5"/>
  <c r="U208" i="5" s="1"/>
  <c r="J208" i="5"/>
  <c r="L208" i="5" s="1"/>
  <c r="N208" i="5" s="1"/>
  <c r="T207" i="5"/>
  <c r="V207" i="5" s="1"/>
  <c r="K207" i="5"/>
  <c r="O207" i="5" s="1"/>
  <c r="Q207" i="5" s="1"/>
  <c r="T202" i="5"/>
  <c r="V202" i="5" s="1"/>
  <c r="K202" i="5"/>
  <c r="O202" i="5" s="1"/>
  <c r="Q202" i="5" s="1"/>
  <c r="T197" i="5"/>
  <c r="V197" i="5" s="1"/>
  <c r="K197" i="5"/>
  <c r="O197" i="5" s="1"/>
  <c r="Q197" i="5" s="1"/>
  <c r="Q194" i="5"/>
  <c r="T193" i="5"/>
  <c r="V193" i="5" s="1"/>
  <c r="Y193" i="5" s="1"/>
  <c r="K193" i="5"/>
  <c r="O193" i="5" s="1"/>
  <c r="Q193" i="5" s="1"/>
  <c r="Q189" i="5"/>
  <c r="S185" i="5"/>
  <c r="U185" i="5" s="1"/>
  <c r="J185" i="5"/>
  <c r="L185" i="5" s="1"/>
  <c r="N185" i="5" s="1"/>
  <c r="S176" i="5"/>
  <c r="U176" i="5" s="1"/>
  <c r="J176" i="5"/>
  <c r="L176" i="5" s="1"/>
  <c r="N176" i="5" s="1"/>
  <c r="T175" i="5"/>
  <c r="V175" i="5" s="1"/>
  <c r="K175" i="5"/>
  <c r="O175" i="5" s="1"/>
  <c r="Q175" i="5" s="1"/>
  <c r="T170" i="5"/>
  <c r="V170" i="5" s="1"/>
  <c r="K170" i="5"/>
  <c r="O170" i="5" s="1"/>
  <c r="Q170" i="5" s="1"/>
  <c r="K165" i="5"/>
  <c r="O165" i="5" s="1"/>
  <c r="Q165" i="5" s="1"/>
  <c r="T165" i="5"/>
  <c r="V165" i="5" s="1"/>
  <c r="S160" i="5"/>
  <c r="U160" i="5" s="1"/>
  <c r="J160" i="5"/>
  <c r="L160" i="5" s="1"/>
  <c r="N160" i="5" s="1"/>
  <c r="T155" i="5"/>
  <c r="V155" i="5" s="1"/>
  <c r="K155" i="5"/>
  <c r="O155" i="5" s="1"/>
  <c r="Q155" i="5" s="1"/>
  <c r="T240" i="5"/>
  <c r="V240" i="5" s="1"/>
  <c r="K240" i="5"/>
  <c r="O240" i="5" s="1"/>
  <c r="Q240" i="5" s="1"/>
  <c r="S237" i="5"/>
  <c r="U237" i="5" s="1"/>
  <c r="J237" i="5"/>
  <c r="L237" i="5" s="1"/>
  <c r="N237" i="5" s="1"/>
  <c r="Q236" i="5"/>
  <c r="K227" i="5"/>
  <c r="O227" i="5" s="1"/>
  <c r="S224" i="5"/>
  <c r="U224" i="5" s="1"/>
  <c r="J224" i="5"/>
  <c r="L224" i="5" s="1"/>
  <c r="N224" i="5" s="1"/>
  <c r="T223" i="5"/>
  <c r="V223" i="5" s="1"/>
  <c r="K223" i="5"/>
  <c r="O223" i="5" s="1"/>
  <c r="Q223" i="5" s="1"/>
  <c r="T219" i="5"/>
  <c r="V219" i="5" s="1"/>
  <c r="K219" i="5"/>
  <c r="O219" i="5" s="1"/>
  <c r="Q219" i="5" s="1"/>
  <c r="T214" i="5"/>
  <c r="V214" i="5" s="1"/>
  <c r="K214" i="5"/>
  <c r="O214" i="5" s="1"/>
  <c r="Q214" i="5" s="1"/>
  <c r="S212" i="5"/>
  <c r="U212" i="5" s="1"/>
  <c r="J212" i="5"/>
  <c r="L212" i="5" s="1"/>
  <c r="N212" i="5" s="1"/>
  <c r="S207" i="5"/>
  <c r="U207" i="5" s="1"/>
  <c r="J207" i="5"/>
  <c r="L207" i="5" s="1"/>
  <c r="N207" i="5" s="1"/>
  <c r="K204" i="5"/>
  <c r="O204" i="5" s="1"/>
  <c r="Q204" i="5" s="1"/>
  <c r="T204" i="5"/>
  <c r="V204" i="5" s="1"/>
  <c r="S202" i="5"/>
  <c r="U202" i="5" s="1"/>
  <c r="J202" i="5"/>
  <c r="L202" i="5" s="1"/>
  <c r="N202" i="5" s="1"/>
  <c r="S197" i="5"/>
  <c r="U197" i="5" s="1"/>
  <c r="J197" i="5"/>
  <c r="L197" i="5" s="1"/>
  <c r="N197" i="5" s="1"/>
  <c r="S195" i="5"/>
  <c r="U195" i="5" s="1"/>
  <c r="J195" i="5"/>
  <c r="L195" i="5" s="1"/>
  <c r="N195" i="5" s="1"/>
  <c r="T192" i="5"/>
  <c r="V192" i="5" s="1"/>
  <c r="K192" i="5"/>
  <c r="O192" i="5" s="1"/>
  <c r="Q192" i="5" s="1"/>
  <c r="S190" i="5"/>
  <c r="U190" i="5" s="1"/>
  <c r="J190" i="5"/>
  <c r="L190" i="5" s="1"/>
  <c r="N190" i="5" s="1"/>
  <c r="T187" i="5"/>
  <c r="V187" i="5" s="1"/>
  <c r="K187" i="5"/>
  <c r="O187" i="5" s="1"/>
  <c r="Q187" i="5" s="1"/>
  <c r="T182" i="5"/>
  <c r="V182" i="5" s="1"/>
  <c r="K182" i="5"/>
  <c r="O182" i="5" s="1"/>
  <c r="Q182" i="5" s="1"/>
  <c r="S180" i="5"/>
  <c r="U180" i="5" s="1"/>
  <c r="J180" i="5"/>
  <c r="L180" i="5" s="1"/>
  <c r="N180" i="5" s="1"/>
  <c r="S175" i="5"/>
  <c r="U175" i="5" s="1"/>
  <c r="J175" i="5"/>
  <c r="L175" i="5" s="1"/>
  <c r="N175" i="5" s="1"/>
  <c r="T172" i="5"/>
  <c r="V172" i="5" s="1"/>
  <c r="K172" i="5"/>
  <c r="O172" i="5" s="1"/>
  <c r="Q172" i="5" s="1"/>
  <c r="S170" i="5"/>
  <c r="U170" i="5" s="1"/>
  <c r="J170" i="5"/>
  <c r="L170" i="5" s="1"/>
  <c r="N170" i="5" s="1"/>
  <c r="S165" i="5"/>
  <c r="U165" i="5" s="1"/>
  <c r="J165" i="5"/>
  <c r="L165" i="5" s="1"/>
  <c r="N165" i="5" s="1"/>
  <c r="S159" i="5"/>
  <c r="U159" i="5" s="1"/>
  <c r="J159" i="5"/>
  <c r="L159" i="5" s="1"/>
  <c r="N159" i="5" s="1"/>
  <c r="S223" i="5"/>
  <c r="U223" i="5" s="1"/>
  <c r="J223" i="5"/>
  <c r="L223" i="5" s="1"/>
  <c r="N223" i="5" s="1"/>
  <c r="S221" i="5"/>
  <c r="U221" i="5" s="1"/>
  <c r="J221" i="5"/>
  <c r="L221" i="5" s="1"/>
  <c r="N221" i="5" s="1"/>
  <c r="T218" i="5"/>
  <c r="V218" i="5" s="1"/>
  <c r="K218" i="5"/>
  <c r="O218" i="5" s="1"/>
  <c r="Q218" i="5" s="1"/>
  <c r="T213" i="5"/>
  <c r="V213" i="5" s="1"/>
  <c r="K213" i="5"/>
  <c r="O213" i="5" s="1"/>
  <c r="Q213" i="5" s="1"/>
  <c r="T209" i="5"/>
  <c r="V209" i="5" s="1"/>
  <c r="K209" i="5"/>
  <c r="O209" i="5" s="1"/>
  <c r="Q209" i="5" s="1"/>
  <c r="S201" i="5"/>
  <c r="U201" i="5" s="1"/>
  <c r="J201" i="5"/>
  <c r="L201" i="5" s="1"/>
  <c r="N201" i="5" s="1"/>
  <c r="N198" i="5"/>
  <c r="S192" i="5"/>
  <c r="U192" i="5" s="1"/>
  <c r="W192" i="5" s="1"/>
  <c r="AA192" i="5" s="1"/>
  <c r="X192" i="5" s="1"/>
  <c r="J192" i="5"/>
  <c r="L192" i="5" s="1"/>
  <c r="N192" i="5" s="1"/>
  <c r="T191" i="5"/>
  <c r="V191" i="5" s="1"/>
  <c r="K191" i="5"/>
  <c r="O191" i="5" s="1"/>
  <c r="Q191" i="5" s="1"/>
  <c r="T186" i="5"/>
  <c r="V186" i="5" s="1"/>
  <c r="Y186" i="5" s="1"/>
  <c r="K186" i="5"/>
  <c r="O186" i="5" s="1"/>
  <c r="Q186" i="5" s="1"/>
  <c r="T181" i="5"/>
  <c r="V181" i="5" s="1"/>
  <c r="K181" i="5"/>
  <c r="O181" i="5" s="1"/>
  <c r="Q181" i="5" s="1"/>
  <c r="T177" i="5"/>
  <c r="V177" i="5" s="1"/>
  <c r="Y177" i="5" s="1"/>
  <c r="K177" i="5"/>
  <c r="O177" i="5" s="1"/>
  <c r="Q177" i="5" s="1"/>
  <c r="Q173" i="5"/>
  <c r="S169" i="5"/>
  <c r="U169" i="5" s="1"/>
  <c r="J169" i="5"/>
  <c r="L169" i="5" s="1"/>
  <c r="N169" i="5" s="1"/>
  <c r="N166" i="5"/>
  <c r="T154" i="5"/>
  <c r="V154" i="5" s="1"/>
  <c r="K154" i="5"/>
  <c r="O154" i="5" s="1"/>
  <c r="Q154" i="5" s="1"/>
  <c r="Q127" i="5"/>
  <c r="S94" i="5"/>
  <c r="U94" i="5" s="1"/>
  <c r="J94" i="5"/>
  <c r="L94" i="5" s="1"/>
  <c r="N94" i="5" s="1"/>
  <c r="S91" i="5"/>
  <c r="U91" i="5" s="1"/>
  <c r="J91" i="5"/>
  <c r="L91" i="5" s="1"/>
  <c r="N91" i="5" s="1"/>
  <c r="T85" i="5"/>
  <c r="V85" i="5" s="1"/>
  <c r="K85" i="5"/>
  <c r="O85" i="5" s="1"/>
  <c r="Q85" i="5" s="1"/>
  <c r="S83" i="5"/>
  <c r="U83" i="5" s="1"/>
  <c r="J83" i="5"/>
  <c r="L83" i="5" s="1"/>
  <c r="N83" i="5" s="1"/>
  <c r="T82" i="5"/>
  <c r="V82" i="5" s="1"/>
  <c r="K82" i="5"/>
  <c r="O82" i="5" s="1"/>
  <c r="Q82" i="5" s="1"/>
  <c r="S80" i="5"/>
  <c r="U80" i="5" s="1"/>
  <c r="J80" i="5"/>
  <c r="L80" i="5" s="1"/>
  <c r="N80" i="5" s="1"/>
  <c r="T77" i="5"/>
  <c r="V77" i="5" s="1"/>
  <c r="K77" i="5"/>
  <c r="O77" i="5" s="1"/>
  <c r="Q77" i="5" s="1"/>
  <c r="T115" i="5"/>
  <c r="V115" i="5" s="1"/>
  <c r="Y115" i="5" s="1"/>
  <c r="J117" i="5"/>
  <c r="L117" i="5" s="1"/>
  <c r="J114" i="5"/>
  <c r="L114" i="5" s="1"/>
  <c r="J113" i="5"/>
  <c r="L113" i="5" s="1"/>
  <c r="N113" i="5" s="1"/>
  <c r="J110" i="5"/>
  <c r="L110" i="5" s="1"/>
  <c r="K109" i="5"/>
  <c r="O109" i="5" s="1"/>
  <c r="Q109" i="5" s="1"/>
  <c r="K106" i="5"/>
  <c r="O106" i="5" s="1"/>
  <c r="K105" i="5"/>
  <c r="O105" i="5" s="1"/>
  <c r="Q105" i="5" s="1"/>
  <c r="J104" i="5"/>
  <c r="L104" i="5" s="1"/>
  <c r="K102" i="5"/>
  <c r="O102" i="5" s="1"/>
  <c r="Q102" i="5" s="1"/>
  <c r="J100" i="5"/>
  <c r="L100" i="5" s="1"/>
  <c r="K97" i="5"/>
  <c r="O97" i="5" s="1"/>
  <c r="Q97" i="5" s="1"/>
  <c r="T96" i="5"/>
  <c r="V96" i="5" s="1"/>
  <c r="K96" i="5"/>
  <c r="O96" i="5" s="1"/>
  <c r="Q96" i="5" s="1"/>
  <c r="S89" i="5"/>
  <c r="U89" i="5" s="1"/>
  <c r="J89" i="5"/>
  <c r="L89" i="5" s="1"/>
  <c r="N89" i="5" s="1"/>
  <c r="T79" i="5"/>
  <c r="V79" i="5" s="1"/>
  <c r="K79" i="5"/>
  <c r="O79" i="5" s="1"/>
  <c r="Q79" i="5" s="1"/>
  <c r="T76" i="5"/>
  <c r="V76" i="5" s="1"/>
  <c r="K76" i="5"/>
  <c r="O76" i="5" s="1"/>
  <c r="Q76" i="5" s="1"/>
  <c r="J164" i="5"/>
  <c r="L164" i="5" s="1"/>
  <c r="J163" i="5"/>
  <c r="L163" i="5" s="1"/>
  <c r="N163" i="5" s="1"/>
  <c r="J162" i="5"/>
  <c r="L162" i="5" s="1"/>
  <c r="K160" i="5"/>
  <c r="O160" i="5" s="1"/>
  <c r="Q160" i="5" s="1"/>
  <c r="K159" i="5"/>
  <c r="O159" i="5" s="1"/>
  <c r="J158" i="5"/>
  <c r="L158" i="5" s="1"/>
  <c r="J157" i="5"/>
  <c r="L157" i="5" s="1"/>
  <c r="J152" i="5"/>
  <c r="L152" i="5" s="1"/>
  <c r="N152" i="5" s="1"/>
  <c r="J151" i="5"/>
  <c r="L151" i="5" s="1"/>
  <c r="J150" i="5"/>
  <c r="L150" i="5" s="1"/>
  <c r="J149" i="5"/>
  <c r="L149" i="5" s="1"/>
  <c r="J144" i="5"/>
  <c r="L144" i="5" s="1"/>
  <c r="N144" i="5" s="1"/>
  <c r="J143" i="5"/>
  <c r="L143" i="5" s="1"/>
  <c r="J142" i="5"/>
  <c r="L142" i="5" s="1"/>
  <c r="N142" i="5" s="1"/>
  <c r="J141" i="5"/>
  <c r="L141" i="5" s="1"/>
  <c r="K139" i="5"/>
  <c r="O139" i="5" s="1"/>
  <c r="Q139" i="5" s="1"/>
  <c r="J138" i="5"/>
  <c r="L138" i="5" s="1"/>
  <c r="J137" i="5"/>
  <c r="L137" i="5" s="1"/>
  <c r="N137" i="5" s="1"/>
  <c r="J134" i="5"/>
  <c r="L134" i="5" s="1"/>
  <c r="K133" i="5"/>
  <c r="O133" i="5" s="1"/>
  <c r="Q133" i="5" s="1"/>
  <c r="K130" i="5"/>
  <c r="O130" i="5" s="1"/>
  <c r="K129" i="5"/>
  <c r="O129" i="5" s="1"/>
  <c r="Q129" i="5" s="1"/>
  <c r="J128" i="5"/>
  <c r="L128" i="5" s="1"/>
  <c r="K126" i="5"/>
  <c r="O126" i="5" s="1"/>
  <c r="Q126" i="5" s="1"/>
  <c r="J124" i="5"/>
  <c r="L124" i="5" s="1"/>
  <c r="K120" i="5"/>
  <c r="O120" i="5" s="1"/>
  <c r="Q120" i="5" s="1"/>
  <c r="J119" i="5"/>
  <c r="L119" i="5" s="1"/>
  <c r="K116" i="5"/>
  <c r="O116" i="5" s="1"/>
  <c r="Q116" i="5" s="1"/>
  <c r="J115" i="5"/>
  <c r="L115" i="5" s="1"/>
  <c r="K111" i="5"/>
  <c r="O111" i="5" s="1"/>
  <c r="Q111" i="5" s="1"/>
  <c r="J109" i="5"/>
  <c r="L109" i="5" s="1"/>
  <c r="K107" i="5"/>
  <c r="O107" i="5" s="1"/>
  <c r="Q107" i="5" s="1"/>
  <c r="J106" i="5"/>
  <c r="L106" i="5" s="1"/>
  <c r="J105" i="5"/>
  <c r="L105" i="5" s="1"/>
  <c r="N105" i="5" s="1"/>
  <c r="J102" i="5"/>
  <c r="L102" i="5" s="1"/>
  <c r="K101" i="5"/>
  <c r="O101" i="5" s="1"/>
  <c r="Q101" i="5" s="1"/>
  <c r="K98" i="5"/>
  <c r="O98" i="5" s="1"/>
  <c r="N97" i="5"/>
  <c r="T95" i="5"/>
  <c r="V95" i="5" s="1"/>
  <c r="K95" i="5"/>
  <c r="O95" i="5" s="1"/>
  <c r="Q95" i="5" s="1"/>
  <c r="S93" i="5"/>
  <c r="U93" i="5" s="1"/>
  <c r="J93" i="5"/>
  <c r="L93" i="5" s="1"/>
  <c r="N93" i="5" s="1"/>
  <c r="T92" i="5"/>
  <c r="V92" i="5" s="1"/>
  <c r="K92" i="5"/>
  <c r="O92" i="5" s="1"/>
  <c r="Q92" i="5" s="1"/>
  <c r="T86" i="5"/>
  <c r="V86" i="5" s="1"/>
  <c r="K86" i="5"/>
  <c r="O86" i="5" s="1"/>
  <c r="Q86" i="5" s="1"/>
  <c r="S84" i="5"/>
  <c r="U84" i="5" s="1"/>
  <c r="J84" i="5"/>
  <c r="L84" i="5" s="1"/>
  <c r="N84" i="5" s="1"/>
  <c r="T78" i="5"/>
  <c r="V78" i="5" s="1"/>
  <c r="K78" i="5"/>
  <c r="O78" i="5" s="1"/>
  <c r="Q78" i="5" s="1"/>
  <c r="S76" i="5"/>
  <c r="U76" i="5" s="1"/>
  <c r="J76" i="5"/>
  <c r="L76" i="5" s="1"/>
  <c r="N76" i="5" s="1"/>
  <c r="T88" i="5"/>
  <c r="V88" i="5" s="1"/>
  <c r="Y88" i="5" s="1"/>
  <c r="K148" i="5"/>
  <c r="O148" i="5" s="1"/>
  <c r="Q148" i="5" s="1"/>
  <c r="K147" i="5"/>
  <c r="O147" i="5" s="1"/>
  <c r="K146" i="5"/>
  <c r="O146" i="5" s="1"/>
  <c r="Q146" i="5" s="1"/>
  <c r="K145" i="5"/>
  <c r="O145" i="5" s="1"/>
  <c r="K140" i="5"/>
  <c r="O140" i="5" s="1"/>
  <c r="Q140" i="5" s="1"/>
  <c r="J139" i="5"/>
  <c r="L139" i="5" s="1"/>
  <c r="K135" i="5"/>
  <c r="O135" i="5" s="1"/>
  <c r="Q135" i="5" s="1"/>
  <c r="J133" i="5"/>
  <c r="L133" i="5" s="1"/>
  <c r="K131" i="5"/>
  <c r="O131" i="5" s="1"/>
  <c r="Q131" i="5" s="1"/>
  <c r="J130" i="5"/>
  <c r="L130" i="5" s="1"/>
  <c r="J129" i="5"/>
  <c r="L129" i="5" s="1"/>
  <c r="N129" i="5" s="1"/>
  <c r="J126" i="5"/>
  <c r="L126" i="5" s="1"/>
  <c r="K125" i="5"/>
  <c r="O125" i="5" s="1"/>
  <c r="Q125" i="5" s="1"/>
  <c r="K122" i="5"/>
  <c r="O122" i="5" s="1"/>
  <c r="K121" i="5"/>
  <c r="O121" i="5" s="1"/>
  <c r="Q121" i="5" s="1"/>
  <c r="J120" i="5"/>
  <c r="L120" i="5" s="1"/>
  <c r="S95" i="5"/>
  <c r="U95" i="5" s="1"/>
  <c r="W95" i="5" s="1"/>
  <c r="AA95" i="5" s="1"/>
  <c r="X95" i="5" s="1"/>
  <c r="J95" i="5"/>
  <c r="L95" i="5" s="1"/>
  <c r="N95" i="5" s="1"/>
  <c r="T91" i="5"/>
  <c r="V91" i="5" s="1"/>
  <c r="K91" i="5"/>
  <c r="O91" i="5" s="1"/>
  <c r="Q91" i="5" s="1"/>
  <c r="T80" i="5"/>
  <c r="V80" i="5" s="1"/>
  <c r="Y80" i="5" s="1"/>
  <c r="K80" i="5"/>
  <c r="O80" i="5" s="1"/>
  <c r="Q80" i="5" s="1"/>
  <c r="S78" i="5"/>
  <c r="U78" i="5" s="1"/>
  <c r="J78" i="5"/>
  <c r="L78" i="5" s="1"/>
  <c r="N78" i="5" s="1"/>
  <c r="W317" i="4"/>
  <c r="J317" i="4"/>
  <c r="L317" i="4" s="1"/>
  <c r="J280" i="4"/>
  <c r="L280" i="4" s="1"/>
  <c r="J494" i="4"/>
  <c r="L494" i="4" s="1"/>
  <c r="W410" i="4"/>
  <c r="J410" i="4"/>
  <c r="L410" i="4" s="1"/>
  <c r="J384" i="4"/>
  <c r="L384" i="4" s="1"/>
  <c r="K510" i="4"/>
  <c r="O510" i="4" s="1"/>
  <c r="T506" i="4"/>
  <c r="V506" i="4" s="1"/>
  <c r="T466" i="4"/>
  <c r="V466" i="4" s="1"/>
  <c r="T460" i="4"/>
  <c r="V460" i="4" s="1"/>
  <c r="K436" i="4"/>
  <c r="O436" i="4" s="1"/>
  <c r="AD411" i="4"/>
  <c r="T395" i="4"/>
  <c r="V395" i="4" s="1"/>
  <c r="W384" i="4"/>
  <c r="AD380" i="4"/>
  <c r="W318" i="4"/>
  <c r="T306" i="4"/>
  <c r="V306" i="4" s="1"/>
  <c r="T286" i="4"/>
  <c r="V286" i="4" s="1"/>
  <c r="T282" i="4"/>
  <c r="V282" i="4" s="1"/>
  <c r="W280" i="4"/>
  <c r="T200" i="4"/>
  <c r="T177" i="4"/>
  <c r="AD170" i="4"/>
  <c r="X151" i="4"/>
  <c r="J147" i="4"/>
  <c r="L147" i="4" s="1"/>
  <c r="AD97" i="4"/>
  <c r="T78" i="4"/>
  <c r="V78" i="4" s="1"/>
  <c r="AD509" i="4"/>
  <c r="J493" i="4"/>
  <c r="L493" i="4" s="1"/>
  <c r="AD487" i="4"/>
  <c r="AD475" i="4"/>
  <c r="T388" i="4"/>
  <c r="V388" i="4" s="1"/>
  <c r="AD387" i="4"/>
  <c r="T369" i="4"/>
  <c r="V369" i="4" s="1"/>
  <c r="X367" i="4"/>
  <c r="T353" i="4"/>
  <c r="V353" i="4" s="1"/>
  <c r="T324" i="4"/>
  <c r="V324" i="4" s="1"/>
  <c r="T296" i="4"/>
  <c r="V296" i="4" s="1"/>
  <c r="T264" i="4"/>
  <c r="V264" i="4" s="1"/>
  <c r="J263" i="4"/>
  <c r="L263" i="4" s="1"/>
  <c r="T260" i="4"/>
  <c r="V260" i="4" s="1"/>
  <c r="T240" i="4"/>
  <c r="V240" i="4" s="1"/>
  <c r="T212" i="4"/>
  <c r="V212" i="4" s="1"/>
  <c r="AD200" i="4"/>
  <c r="X193" i="4"/>
  <c r="X176" i="4"/>
  <c r="K165" i="4"/>
  <c r="O165" i="4" s="1"/>
  <c r="T152" i="4"/>
  <c r="V152" i="4" s="1"/>
  <c r="K86" i="4"/>
  <c r="O86" i="4" s="1"/>
  <c r="X82" i="4"/>
  <c r="AD512" i="4"/>
  <c r="K506" i="4"/>
  <c r="O506" i="4" s="1"/>
  <c r="AD504" i="4"/>
  <c r="AD501" i="4"/>
  <c r="AD497" i="4"/>
  <c r="W492" i="4"/>
  <c r="AD490" i="4"/>
  <c r="K478" i="4"/>
  <c r="O478" i="4" s="1"/>
  <c r="W437" i="4"/>
  <c r="W428" i="4"/>
  <c r="AD425" i="4"/>
  <c r="T420" i="4"/>
  <c r="V420" i="4" s="1"/>
  <c r="AD415" i="4"/>
  <c r="AD408" i="4"/>
  <c r="W398" i="4"/>
  <c r="AD367" i="4"/>
  <c r="X364" i="4"/>
  <c r="AD360" i="4"/>
  <c r="X354" i="4"/>
  <c r="AD347" i="4"/>
  <c r="X344" i="4"/>
  <c r="J323" i="4"/>
  <c r="L323" i="4" s="1"/>
  <c r="X322" i="4"/>
  <c r="W308" i="4"/>
  <c r="AD299" i="4"/>
  <c r="W281" i="4"/>
  <c r="AD271" i="4"/>
  <c r="J271" i="4"/>
  <c r="L271" i="4" s="1"/>
  <c r="AD243" i="4"/>
  <c r="J231" i="4"/>
  <c r="L231" i="4" s="1"/>
  <c r="T219" i="4"/>
  <c r="V219" i="4" s="1"/>
  <c r="X213" i="4"/>
  <c r="T211" i="4"/>
  <c r="V211" i="4" s="1"/>
  <c r="AD202" i="4"/>
  <c r="T187" i="4"/>
  <c r="V187" i="4" s="1"/>
  <c r="T173" i="4"/>
  <c r="V173" i="4" s="1"/>
  <c r="T170" i="4"/>
  <c r="V170" i="4" s="1"/>
  <c r="AD169" i="4"/>
  <c r="AD155" i="4"/>
  <c r="AD153" i="4"/>
  <c r="K151" i="4"/>
  <c r="X145" i="4"/>
  <c r="AD136" i="4"/>
  <c r="T134" i="4"/>
  <c r="AD116" i="4"/>
  <c r="X115" i="4"/>
  <c r="AD114" i="4"/>
  <c r="X113" i="4"/>
  <c r="X112" i="4"/>
  <c r="W436" i="4"/>
  <c r="W378" i="4"/>
  <c r="J378" i="4"/>
  <c r="L378" i="4" s="1"/>
  <c r="K367" i="4"/>
  <c r="O367" i="4" s="1"/>
  <c r="W364" i="4"/>
  <c r="J364" i="4"/>
  <c r="L364" i="4" s="1"/>
  <c r="AD359" i="4"/>
  <c r="AD345" i="4"/>
  <c r="K343" i="4"/>
  <c r="O343" i="4" s="1"/>
  <c r="X342" i="4"/>
  <c r="X324" i="4"/>
  <c r="S323" i="4"/>
  <c r="U323" i="4" s="1"/>
  <c r="X306" i="4"/>
  <c r="J295" i="4"/>
  <c r="L295" i="4" s="1"/>
  <c r="X294" i="4"/>
  <c r="AD277" i="4"/>
  <c r="W273" i="4"/>
  <c r="J273" i="4"/>
  <c r="L273" i="4" s="1"/>
  <c r="AD266" i="4"/>
  <c r="J246" i="4"/>
  <c r="W231" i="4"/>
  <c r="AD214" i="4"/>
  <c r="S173" i="4"/>
  <c r="U173" i="4" s="1"/>
  <c r="AD79" i="4"/>
  <c r="W464" i="4"/>
  <c r="W444" i="4"/>
  <c r="J444" i="4"/>
  <c r="L444" i="4" s="1"/>
  <c r="J442" i="4"/>
  <c r="L442" i="4" s="1"/>
  <c r="AD513" i="4"/>
  <c r="T512" i="4"/>
  <c r="V512" i="4" s="1"/>
  <c r="T504" i="4"/>
  <c r="V504" i="4" s="1"/>
  <c r="AD481" i="4"/>
  <c r="X480" i="4"/>
  <c r="AD467" i="4"/>
  <c r="X460" i="4"/>
  <c r="W442" i="4"/>
  <c r="K418" i="4"/>
  <c r="O418" i="4" s="1"/>
  <c r="W417" i="4"/>
  <c r="X409" i="4"/>
  <c r="AD397" i="4"/>
  <c r="X393" i="4"/>
  <c r="X392" i="4"/>
  <c r="K392" i="4"/>
  <c r="O392" i="4" s="1"/>
  <c r="AD390" i="4"/>
  <c r="AD386" i="4"/>
  <c r="K381" i="4"/>
  <c r="O381" i="4" s="1"/>
  <c r="X353" i="4"/>
  <c r="AD344" i="4"/>
  <c r="AD335" i="4"/>
  <c r="AD322" i="4"/>
  <c r="K318" i="4"/>
  <c r="O318" i="4" s="1"/>
  <c r="X316" i="4"/>
  <c r="AD303" i="4"/>
  <c r="X296" i="4"/>
  <c r="S295" i="4"/>
  <c r="U295" i="4" s="1"/>
  <c r="AD285" i="4"/>
  <c r="K260" i="4"/>
  <c r="O260" i="4" s="1"/>
  <c r="AD255" i="4"/>
  <c r="W246" i="4"/>
  <c r="AD219" i="4"/>
  <c r="T82" i="4"/>
  <c r="V82" i="4" s="1"/>
  <c r="J193" i="4"/>
  <c r="L193" i="4" s="1"/>
  <c r="X175" i="4"/>
  <c r="J153" i="4"/>
  <c r="L153" i="4" s="1"/>
  <c r="T126" i="4"/>
  <c r="V126" i="4" s="1"/>
  <c r="T106" i="4"/>
  <c r="AD87" i="4"/>
  <c r="K78" i="4"/>
  <c r="K262" i="4"/>
  <c r="O262" i="4" s="1"/>
  <c r="T262" i="4"/>
  <c r="V262" i="4" s="1"/>
  <c r="S213" i="4"/>
  <c r="U213" i="4" s="1"/>
  <c r="J213" i="4"/>
  <c r="L213" i="4" s="1"/>
  <c r="W213" i="4"/>
  <c r="K157" i="4"/>
  <c r="O157" i="4" s="1"/>
  <c r="X157" i="4"/>
  <c r="J151" i="4"/>
  <c r="L151" i="4" s="1"/>
  <c r="W151" i="4"/>
  <c r="K137" i="4"/>
  <c r="O137" i="4" s="1"/>
  <c r="T137" i="4"/>
  <c r="V137" i="4" s="1"/>
  <c r="J78" i="4"/>
  <c r="L78" i="4" s="1"/>
  <c r="W78" i="4"/>
  <c r="AD423" i="4"/>
  <c r="T422" i="4"/>
  <c r="V422" i="4" s="1"/>
  <c r="X403" i="4"/>
  <c r="T336" i="4"/>
  <c r="V336" i="4" s="1"/>
  <c r="T326" i="4"/>
  <c r="V326" i="4" s="1"/>
  <c r="X312" i="4"/>
  <c r="AD291" i="4"/>
  <c r="T288" i="4"/>
  <c r="V288" i="4" s="1"/>
  <c r="X262" i="4"/>
  <c r="S256" i="4"/>
  <c r="U256" i="4" s="1"/>
  <c r="J256" i="4"/>
  <c r="L256" i="4" s="1"/>
  <c r="K228" i="4"/>
  <c r="O228" i="4" s="1"/>
  <c r="T228" i="4"/>
  <c r="V228" i="4" s="1"/>
  <c r="K205" i="4"/>
  <c r="O205" i="4" s="1"/>
  <c r="X205" i="4"/>
  <c r="K195" i="4"/>
  <c r="O195" i="4" s="1"/>
  <c r="T195" i="4"/>
  <c r="V195" i="4" s="1"/>
  <c r="T191" i="4"/>
  <c r="V191" i="4" s="1"/>
  <c r="K191" i="4"/>
  <c r="O191" i="4" s="1"/>
  <c r="K162" i="4"/>
  <c r="O162" i="4" s="1"/>
  <c r="X162" i="4"/>
  <c r="T157" i="4"/>
  <c r="V157" i="4" s="1"/>
  <c r="X117" i="4"/>
  <c r="K117" i="4"/>
  <c r="O117" i="4" s="1"/>
  <c r="S110" i="4"/>
  <c r="U110" i="4" s="1"/>
  <c r="J110" i="4"/>
  <c r="L110" i="4" s="1"/>
  <c r="W110" i="4"/>
  <c r="X500" i="4"/>
  <c r="T446" i="4"/>
  <c r="V446" i="4" s="1"/>
  <c r="AD419" i="4"/>
  <c r="T416" i="4"/>
  <c r="V416" i="4" s="1"/>
  <c r="T396" i="4"/>
  <c r="V396" i="4" s="1"/>
  <c r="AD362" i="4"/>
  <c r="AD483" i="4"/>
  <c r="T480" i="4"/>
  <c r="V480" i="4" s="1"/>
  <c r="X468" i="4"/>
  <c r="W460" i="4"/>
  <c r="X454" i="4"/>
  <c r="T438" i="4"/>
  <c r="V438" i="4" s="1"/>
  <c r="T413" i="4"/>
  <c r="V413" i="4" s="1"/>
  <c r="T406" i="4"/>
  <c r="V406" i="4" s="1"/>
  <c r="X394" i="4"/>
  <c r="AD388" i="4"/>
  <c r="J388" i="4"/>
  <c r="L388" i="4" s="1"/>
  <c r="X387" i="4"/>
  <c r="AD382" i="4"/>
  <c r="X372" i="4"/>
  <c r="X366" i="4"/>
  <c r="T354" i="4"/>
  <c r="V354" i="4" s="1"/>
  <c r="T332" i="4"/>
  <c r="V332" i="4" s="1"/>
  <c r="J329" i="4"/>
  <c r="L329" i="4" s="1"/>
  <c r="X328" i="4"/>
  <c r="X320" i="4"/>
  <c r="J311" i="4"/>
  <c r="L311" i="4" s="1"/>
  <c r="J309" i="4"/>
  <c r="L309" i="4" s="1"/>
  <c r="S306" i="4"/>
  <c r="U306" i="4" s="1"/>
  <c r="T302" i="4"/>
  <c r="V302" i="4" s="1"/>
  <c r="J297" i="4"/>
  <c r="L297" i="4" s="1"/>
  <c r="K274" i="4"/>
  <c r="O274" i="4" s="1"/>
  <c r="T274" i="4"/>
  <c r="V274" i="4" s="1"/>
  <c r="K242" i="4"/>
  <c r="O242" i="4" s="1"/>
  <c r="T242" i="4"/>
  <c r="V242" i="4" s="1"/>
  <c r="X195" i="4"/>
  <c r="S177" i="4"/>
  <c r="U177" i="4" s="1"/>
  <c r="J177" i="4"/>
  <c r="L177" i="4" s="1"/>
  <c r="W177" i="4"/>
  <c r="K139" i="4"/>
  <c r="O139" i="4" s="1"/>
  <c r="T139" i="4"/>
  <c r="V139" i="4" s="1"/>
  <c r="T117" i="4"/>
  <c r="V117" i="4" s="1"/>
  <c r="X370" i="4"/>
  <c r="AD366" i="4"/>
  <c r="X512" i="4"/>
  <c r="AD515" i="4"/>
  <c r="W512" i="4"/>
  <c r="W511" i="4"/>
  <c r="T508" i="4"/>
  <c r="V508" i="4" s="1"/>
  <c r="AD507" i="4"/>
  <c r="T496" i="4"/>
  <c r="V496" i="4" s="1"/>
  <c r="AD495" i="4"/>
  <c r="W484" i="4"/>
  <c r="J477" i="4"/>
  <c r="L477" i="4" s="1"/>
  <c r="X474" i="4"/>
  <c r="AD473" i="4"/>
  <c r="T472" i="4"/>
  <c r="V472" i="4" s="1"/>
  <c r="AD471" i="4"/>
  <c r="T470" i="4"/>
  <c r="V470" i="4" s="1"/>
  <c r="W468" i="4"/>
  <c r="T456" i="4"/>
  <c r="V456" i="4" s="1"/>
  <c r="AD455" i="4"/>
  <c r="AD446" i="4"/>
  <c r="AD443" i="4"/>
  <c r="T434" i="4"/>
  <c r="V434" i="4" s="1"/>
  <c r="T432" i="4"/>
  <c r="V432" i="4" s="1"/>
  <c r="T430" i="4"/>
  <c r="V430" i="4" s="1"/>
  <c r="X428" i="4"/>
  <c r="W421" i="4"/>
  <c r="AD410" i="4"/>
  <c r="AD404" i="4"/>
  <c r="AD401" i="4"/>
  <c r="AD396" i="4"/>
  <c r="J386" i="4"/>
  <c r="L386" i="4" s="1"/>
  <c r="T385" i="4"/>
  <c r="V385" i="4" s="1"/>
  <c r="AD378" i="4"/>
  <c r="T374" i="4"/>
  <c r="V374" i="4" s="1"/>
  <c r="W372" i="4"/>
  <c r="X369" i="4"/>
  <c r="W368" i="4"/>
  <c r="W366" i="4"/>
  <c r="AD361" i="4"/>
  <c r="AD358" i="4"/>
  <c r="AD354" i="4"/>
  <c r="X351" i="4"/>
  <c r="AD339" i="4"/>
  <c r="X338" i="4"/>
  <c r="AD333" i="4"/>
  <c r="S329" i="4"/>
  <c r="U329" i="4" s="1"/>
  <c r="W311" i="4"/>
  <c r="AD307" i="4"/>
  <c r="K298" i="4"/>
  <c r="O298" i="4" s="1"/>
  <c r="W297" i="4"/>
  <c r="AD294" i="4"/>
  <c r="AD283" i="4"/>
  <c r="AD279" i="4"/>
  <c r="W278" i="4"/>
  <c r="W264" i="4"/>
  <c r="K264" i="4"/>
  <c r="O264" i="4" s="1"/>
  <c r="X242" i="4"/>
  <c r="T183" i="4"/>
  <c r="V183" i="4" s="1"/>
  <c r="X183" i="4"/>
  <c r="K155" i="4"/>
  <c r="O155" i="4" s="1"/>
  <c r="T155" i="4"/>
  <c r="V155" i="4" s="1"/>
  <c r="K131" i="4"/>
  <c r="O131" i="4" s="1"/>
  <c r="T131" i="4"/>
  <c r="V131" i="4" s="1"/>
  <c r="O250" i="4"/>
  <c r="L246" i="4"/>
  <c r="U245" i="4"/>
  <c r="L245" i="4"/>
  <c r="AD237" i="4"/>
  <c r="O236" i="4"/>
  <c r="X234" i="4"/>
  <c r="W233" i="4"/>
  <c r="AD229" i="4"/>
  <c r="O225" i="4"/>
  <c r="U221" i="4"/>
  <c r="L215" i="4"/>
  <c r="AD209" i="4"/>
  <c r="O208" i="4"/>
  <c r="AD205" i="4"/>
  <c r="O200" i="4"/>
  <c r="U199" i="4"/>
  <c r="O198" i="4"/>
  <c r="U195" i="4"/>
  <c r="W193" i="4"/>
  <c r="V193" i="4"/>
  <c r="L185" i="4"/>
  <c r="V182" i="4"/>
  <c r="AD178" i="4"/>
  <c r="AD175" i="4"/>
  <c r="K175" i="4"/>
  <c r="O175" i="4" s="1"/>
  <c r="AD173" i="4"/>
  <c r="L173" i="4"/>
  <c r="V171" i="4"/>
  <c r="O170" i="4"/>
  <c r="V169" i="4"/>
  <c r="O169" i="4"/>
  <c r="V165" i="4"/>
  <c r="L163" i="4"/>
  <c r="AD160" i="4"/>
  <c r="AD157" i="4"/>
  <c r="V156" i="4"/>
  <c r="W153" i="4"/>
  <c r="O147" i="4"/>
  <c r="J145" i="4"/>
  <c r="L145" i="4" s="1"/>
  <c r="O140" i="4"/>
  <c r="O134" i="4"/>
  <c r="O132" i="4"/>
  <c r="AD128" i="4"/>
  <c r="O126" i="4"/>
  <c r="O118" i="4"/>
  <c r="O115" i="4"/>
  <c r="AD112" i="4"/>
  <c r="K112" i="4"/>
  <c r="O112" i="4" s="1"/>
  <c r="W106" i="4"/>
  <c r="K106" i="4"/>
  <c r="O106" i="4" s="1"/>
  <c r="U105" i="4"/>
  <c r="W102" i="4"/>
  <c r="L100" i="4"/>
  <c r="AD99" i="4"/>
  <c r="O90" i="4"/>
  <c r="V86" i="4"/>
  <c r="U84" i="4"/>
  <c r="L84" i="4"/>
  <c r="AD83" i="4"/>
  <c r="W82" i="4"/>
  <c r="T76" i="4"/>
  <c r="V76" i="4" s="1"/>
  <c r="V234" i="4"/>
  <c r="U233" i="4"/>
  <c r="V225" i="4"/>
  <c r="O224" i="4"/>
  <c r="V222" i="4"/>
  <c r="V208" i="4"/>
  <c r="V207" i="4"/>
  <c r="O202" i="4"/>
  <c r="V200" i="4"/>
  <c r="V196" i="4"/>
  <c r="U193" i="4"/>
  <c r="O184" i="4"/>
  <c r="O178" i="4"/>
  <c r="O176" i="4"/>
  <c r="V175" i="4"/>
  <c r="L171" i="4"/>
  <c r="U169" i="4"/>
  <c r="L165" i="4"/>
  <c r="V164" i="4"/>
  <c r="U163" i="4"/>
  <c r="V159" i="4"/>
  <c r="U153" i="4"/>
  <c r="O151" i="4"/>
  <c r="L149" i="4"/>
  <c r="V148" i="4"/>
  <c r="U147" i="4"/>
  <c r="V145" i="4"/>
  <c r="U140" i="4"/>
  <c r="V134" i="4"/>
  <c r="V133" i="4"/>
  <c r="U132" i="4"/>
  <c r="U120" i="4"/>
  <c r="O113" i="4"/>
  <c r="V112" i="4"/>
  <c r="V109" i="4"/>
  <c r="V106" i="4"/>
  <c r="U102" i="4"/>
  <c r="O94" i="4"/>
  <c r="L90" i="4"/>
  <c r="V88" i="4"/>
  <c r="U80" i="4"/>
  <c r="L80" i="4"/>
  <c r="O78" i="4"/>
  <c r="O276" i="4"/>
  <c r="U255" i="4"/>
  <c r="U249" i="4"/>
  <c r="U246" i="4"/>
  <c r="AD245" i="4"/>
  <c r="O240" i="4"/>
  <c r="U237" i="4"/>
  <c r="L237" i="4"/>
  <c r="U231" i="4"/>
  <c r="U229" i="4"/>
  <c r="J221" i="4"/>
  <c r="L221" i="4" s="1"/>
  <c r="U217" i="4"/>
  <c r="O213" i="4"/>
  <c r="O211" i="4"/>
  <c r="O209" i="4"/>
  <c r="AD207" i="4"/>
  <c r="W205" i="4"/>
  <c r="O203" i="4"/>
  <c r="T202" i="4"/>
  <c r="V202" i="4" s="1"/>
  <c r="AD199" i="4"/>
  <c r="J199" i="4"/>
  <c r="L199" i="4" s="1"/>
  <c r="O197" i="4"/>
  <c r="AD193" i="4"/>
  <c r="S191" i="4"/>
  <c r="U191" i="4" s="1"/>
  <c r="AD189" i="4"/>
  <c r="O187" i="4"/>
  <c r="T184" i="4"/>
  <c r="V184" i="4" s="1"/>
  <c r="O181" i="4"/>
  <c r="W179" i="4"/>
  <c r="X178" i="4"/>
  <c r="V177" i="4"/>
  <c r="O177" i="4"/>
  <c r="V176" i="4"/>
  <c r="L175" i="4"/>
  <c r="AD167" i="4"/>
  <c r="V167" i="4"/>
  <c r="AD162" i="4"/>
  <c r="W161" i="4"/>
  <c r="O152" i="4"/>
  <c r="V151" i="4"/>
  <c r="AD147" i="4"/>
  <c r="U145" i="4"/>
  <c r="AD139" i="4"/>
  <c r="U138" i="4"/>
  <c r="O129" i="4"/>
  <c r="AD124" i="4"/>
  <c r="AD123" i="4"/>
  <c r="U122" i="4"/>
  <c r="AD121" i="4"/>
  <c r="O116" i="4"/>
  <c r="V113" i="4"/>
  <c r="O111" i="4"/>
  <c r="L106" i="4"/>
  <c r="AD105" i="4"/>
  <c r="L103" i="4"/>
  <c r="U99" i="4"/>
  <c r="U96" i="4"/>
  <c r="U91" i="4"/>
  <c r="L91" i="4"/>
  <c r="L82" i="4"/>
  <c r="AD503" i="4"/>
  <c r="AD496" i="4"/>
  <c r="S495" i="4"/>
  <c r="U495" i="4" s="1"/>
  <c r="T494" i="4"/>
  <c r="V494" i="4" s="1"/>
  <c r="T490" i="4"/>
  <c r="V490" i="4" s="1"/>
  <c r="K490" i="4"/>
  <c r="O490" i="4" s="1"/>
  <c r="AD488" i="4"/>
  <c r="AD485" i="4"/>
  <c r="AD462" i="4"/>
  <c r="T462" i="4"/>
  <c r="V462" i="4" s="1"/>
  <c r="W457" i="4"/>
  <c r="K456" i="4"/>
  <c r="O456" i="4" s="1"/>
  <c r="W453" i="4"/>
  <c r="AD451" i="4"/>
  <c r="AD447" i="4"/>
  <c r="K438" i="4"/>
  <c r="O438" i="4" s="1"/>
  <c r="K434" i="4"/>
  <c r="O434" i="4" s="1"/>
  <c r="W433" i="4"/>
  <c r="K422" i="4"/>
  <c r="O422" i="4" s="1"/>
  <c r="K420" i="4"/>
  <c r="O420" i="4" s="1"/>
  <c r="X416" i="4"/>
  <c r="AD414" i="4"/>
  <c r="W412" i="4"/>
  <c r="AD407" i="4"/>
  <c r="AD402" i="4"/>
  <c r="AD399" i="4"/>
  <c r="AD394" i="4"/>
  <c r="X385" i="4"/>
  <c r="AD381" i="4"/>
  <c r="K374" i="4"/>
  <c r="O374" i="4" s="1"/>
  <c r="AD357" i="4"/>
  <c r="K357" i="4"/>
  <c r="O357" i="4" s="1"/>
  <c r="AD352" i="4"/>
  <c r="K351" i="4"/>
  <c r="O351" i="4" s="1"/>
  <c r="AD346" i="4"/>
  <c r="AD343" i="4"/>
  <c r="S327" i="4"/>
  <c r="U327" i="4" s="1"/>
  <c r="AD312" i="4"/>
  <c r="AD304" i="4"/>
  <c r="W300" i="4"/>
  <c r="AD298" i="4"/>
  <c r="AD297" i="4"/>
  <c r="W289" i="4"/>
  <c r="AD286" i="4"/>
  <c r="W284" i="4"/>
  <c r="X274" i="4"/>
  <c r="AD261" i="4"/>
  <c r="W249" i="4"/>
  <c r="X232" i="4"/>
  <c r="S223" i="4"/>
  <c r="U223" i="4" s="1"/>
  <c r="AD216" i="4"/>
  <c r="S215" i="4"/>
  <c r="U215" i="4" s="1"/>
  <c r="AD211" i="4"/>
  <c r="AD203" i="4"/>
  <c r="AD194" i="4"/>
  <c r="AD187" i="4"/>
  <c r="S171" i="4"/>
  <c r="U171" i="4" s="1"/>
  <c r="X152" i="4"/>
  <c r="S149" i="4"/>
  <c r="U149" i="4" s="1"/>
  <c r="J140" i="4"/>
  <c r="L140" i="4" s="1"/>
  <c r="W140" i="4"/>
  <c r="K138" i="4"/>
  <c r="O138" i="4" s="1"/>
  <c r="T138" i="4"/>
  <c r="V138" i="4" s="1"/>
  <c r="J99" i="4"/>
  <c r="L99" i="4" s="1"/>
  <c r="W99" i="4"/>
  <c r="T96" i="4"/>
  <c r="V96" i="4" s="1"/>
  <c r="K96" i="4"/>
  <c r="O96" i="4" s="1"/>
  <c r="S86" i="4"/>
  <c r="U86" i="4" s="1"/>
  <c r="W86" i="4"/>
  <c r="W510" i="4"/>
  <c r="W506" i="4"/>
  <c r="AD505" i="4"/>
  <c r="J134" i="4"/>
  <c r="L134" i="4" s="1"/>
  <c r="S134" i="4"/>
  <c r="U134" i="4" s="1"/>
  <c r="X104" i="4"/>
  <c r="T104" i="4"/>
  <c r="V104" i="4" s="1"/>
  <c r="K100" i="4"/>
  <c r="O100" i="4" s="1"/>
  <c r="X100" i="4"/>
  <c r="K98" i="4"/>
  <c r="O98" i="4" s="1"/>
  <c r="X98" i="4"/>
  <c r="S87" i="4"/>
  <c r="U87" i="4" s="1"/>
  <c r="W87" i="4"/>
  <c r="J87" i="4"/>
  <c r="L87" i="4" s="1"/>
  <c r="W509" i="4"/>
  <c r="J509" i="4"/>
  <c r="L509" i="4" s="1"/>
  <c r="W474" i="4"/>
  <c r="J474" i="4"/>
  <c r="L474" i="4" s="1"/>
  <c r="J463" i="4"/>
  <c r="L463" i="4" s="1"/>
  <c r="X462" i="4"/>
  <c r="T458" i="4"/>
  <c r="V458" i="4" s="1"/>
  <c r="T454" i="4"/>
  <c r="V454" i="4" s="1"/>
  <c r="J427" i="4"/>
  <c r="L427" i="4" s="1"/>
  <c r="W426" i="4"/>
  <c r="K426" i="4"/>
  <c r="O426" i="4" s="1"/>
  <c r="T414" i="4"/>
  <c r="V414" i="4" s="1"/>
  <c r="AD412" i="4"/>
  <c r="W408" i="4"/>
  <c r="J408" i="4"/>
  <c r="L408" i="4" s="1"/>
  <c r="X396" i="4"/>
  <c r="AD395" i="4"/>
  <c r="W360" i="4"/>
  <c r="J360" i="4"/>
  <c r="L360" i="4" s="1"/>
  <c r="W358" i="4"/>
  <c r="J358" i="4"/>
  <c r="L358" i="4" s="1"/>
  <c r="W346" i="4"/>
  <c r="J346" i="4"/>
  <c r="L346" i="4" s="1"/>
  <c r="J344" i="4"/>
  <c r="L344" i="4" s="1"/>
  <c r="W328" i="4"/>
  <c r="K328" i="4"/>
  <c r="O328" i="4" s="1"/>
  <c r="T304" i="4"/>
  <c r="V304" i="4" s="1"/>
  <c r="X302" i="4"/>
  <c r="J299" i="4"/>
  <c r="L299" i="4" s="1"/>
  <c r="J298" i="4"/>
  <c r="L298" i="4" s="1"/>
  <c r="T290" i="4"/>
  <c r="V290" i="4" s="1"/>
  <c r="AD289" i="4"/>
  <c r="J287" i="4"/>
  <c r="L287" i="4" s="1"/>
  <c r="X286" i="4"/>
  <c r="S264" i="4"/>
  <c r="U264" i="4" s="1"/>
  <c r="S263" i="4"/>
  <c r="U263" i="4" s="1"/>
  <c r="AD260" i="4"/>
  <c r="AD257" i="4"/>
  <c r="T254" i="4"/>
  <c r="V254" i="4" s="1"/>
  <c r="T252" i="4"/>
  <c r="V252" i="4" s="1"/>
  <c r="K252" i="4"/>
  <c r="O252" i="4" s="1"/>
  <c r="T250" i="4"/>
  <c r="V250" i="4" s="1"/>
  <c r="W241" i="4"/>
  <c r="J241" i="4"/>
  <c r="L241" i="4" s="1"/>
  <c r="X240" i="4"/>
  <c r="X225" i="4"/>
  <c r="AD223" i="4"/>
  <c r="AD218" i="4"/>
  <c r="AD217" i="4"/>
  <c r="X211" i="4"/>
  <c r="AD210" i="4"/>
  <c r="AD208" i="4"/>
  <c r="X207" i="4"/>
  <c r="X197" i="4"/>
  <c r="W195" i="4"/>
  <c r="J195" i="4"/>
  <c r="L195" i="4" s="1"/>
  <c r="X187" i="4"/>
  <c r="AD186" i="4"/>
  <c r="AD183" i="4"/>
  <c r="X181" i="4"/>
  <c r="T178" i="4"/>
  <c r="V178" i="4" s="1"/>
  <c r="AD177" i="4"/>
  <c r="W175" i="4"/>
  <c r="X167" i="4"/>
  <c r="K167" i="4"/>
  <c r="O167" i="4" s="1"/>
  <c r="AD165" i="4"/>
  <c r="S165" i="4"/>
  <c r="U165" i="4" s="1"/>
  <c r="T162" i="4"/>
  <c r="V162" i="4" s="1"/>
  <c r="AD161" i="4"/>
  <c r="X159" i="4"/>
  <c r="K159" i="4"/>
  <c r="O159" i="4" s="1"/>
  <c r="S151" i="4"/>
  <c r="U151" i="4" s="1"/>
  <c r="AD149" i="4"/>
  <c r="W147" i="4"/>
  <c r="AD145" i="4"/>
  <c r="T141" i="4"/>
  <c r="V141" i="4" s="1"/>
  <c r="X134" i="4"/>
  <c r="AD120" i="4"/>
  <c r="J120" i="4"/>
  <c r="L120" i="4" s="1"/>
  <c r="T115" i="4"/>
  <c r="V115" i="4" s="1"/>
  <c r="T100" i="4"/>
  <c r="V100" i="4" s="1"/>
  <c r="T98" i="4"/>
  <c r="V98" i="4" s="1"/>
  <c r="J98" i="4"/>
  <c r="L98" i="4" s="1"/>
  <c r="W98" i="4"/>
  <c r="S95" i="4"/>
  <c r="U95" i="4" s="1"/>
  <c r="W95" i="4"/>
  <c r="J95" i="4"/>
  <c r="L95" i="4" s="1"/>
  <c r="J510" i="4"/>
  <c r="L510" i="4" s="1"/>
  <c r="X508" i="4"/>
  <c r="W500" i="4"/>
  <c r="J500" i="4"/>
  <c r="L500" i="4" s="1"/>
  <c r="X496" i="4"/>
  <c r="T488" i="4"/>
  <c r="V488" i="4" s="1"/>
  <c r="J479" i="4"/>
  <c r="L479" i="4" s="1"/>
  <c r="AD511" i="4"/>
  <c r="W508" i="4"/>
  <c r="AD506" i="4"/>
  <c r="S506" i="4"/>
  <c r="U506" i="4" s="1"/>
  <c r="W496" i="4"/>
  <c r="W495" i="4"/>
  <c r="W494" i="4"/>
  <c r="K494" i="4"/>
  <c r="O494" i="4" s="1"/>
  <c r="AD491" i="4"/>
  <c r="W490" i="4"/>
  <c r="AD489" i="4"/>
  <c r="X484" i="4"/>
  <c r="W479" i="4"/>
  <c r="W478" i="4"/>
  <c r="X466" i="4"/>
  <c r="S463" i="4"/>
  <c r="U463" i="4" s="1"/>
  <c r="W462" i="4"/>
  <c r="AD459" i="4"/>
  <c r="J453" i="4"/>
  <c r="L453" i="4" s="1"/>
  <c r="X450" i="4"/>
  <c r="X444" i="4"/>
  <c r="AD441" i="4"/>
  <c r="X440" i="4"/>
  <c r="AD439" i="4"/>
  <c r="AD435" i="4"/>
  <c r="J435" i="4"/>
  <c r="L435" i="4" s="1"/>
  <c r="X432" i="4"/>
  <c r="AD430" i="4"/>
  <c r="T428" i="4"/>
  <c r="V428" i="4" s="1"/>
  <c r="AD427" i="4"/>
  <c r="T426" i="4"/>
  <c r="V426" i="4" s="1"/>
  <c r="J426" i="4"/>
  <c r="L426" i="4" s="1"/>
  <c r="W425" i="4"/>
  <c r="K413" i="4"/>
  <c r="O413" i="4" s="1"/>
  <c r="K406" i="4"/>
  <c r="O406" i="4" s="1"/>
  <c r="X398" i="4"/>
  <c r="W396" i="4"/>
  <c r="T394" i="4"/>
  <c r="V394" i="4" s="1"/>
  <c r="AD385" i="4"/>
  <c r="AD384" i="4"/>
  <c r="S382" i="4"/>
  <c r="U382" i="4" s="1"/>
  <c r="K375" i="4"/>
  <c r="O375" i="4" s="1"/>
  <c r="T372" i="4"/>
  <c r="V372" i="4" s="1"/>
  <c r="T370" i="4"/>
  <c r="V370" i="4" s="1"/>
  <c r="AD369" i="4"/>
  <c r="AD368" i="4"/>
  <c r="T366" i="4"/>
  <c r="V366" i="4" s="1"/>
  <c r="T364" i="4"/>
  <c r="V364" i="4" s="1"/>
  <c r="AD356" i="4"/>
  <c r="AD351" i="4"/>
  <c r="AD350" i="4"/>
  <c r="T348" i="4"/>
  <c r="V348" i="4" s="1"/>
  <c r="T345" i="4"/>
  <c r="V345" i="4" s="1"/>
  <c r="W344" i="4"/>
  <c r="J341" i="4"/>
  <c r="L341" i="4" s="1"/>
  <c r="AD337" i="4"/>
  <c r="W336" i="4"/>
  <c r="K336" i="4"/>
  <c r="O336" i="4" s="1"/>
  <c r="X332" i="4"/>
  <c r="AD328" i="4"/>
  <c r="J328" i="4"/>
  <c r="L328" i="4" s="1"/>
  <c r="W327" i="4"/>
  <c r="K326" i="4"/>
  <c r="O326" i="4" s="1"/>
  <c r="T320" i="4"/>
  <c r="V320" i="4" s="1"/>
  <c r="AD317" i="4"/>
  <c r="AD313" i="4"/>
  <c r="T312" i="4"/>
  <c r="V312" i="4" s="1"/>
  <c r="AD305" i="4"/>
  <c r="W302" i="4"/>
  <c r="S299" i="4"/>
  <c r="U299" i="4" s="1"/>
  <c r="AD293" i="4"/>
  <c r="J289" i="4"/>
  <c r="L289" i="4" s="1"/>
  <c r="X288" i="4"/>
  <c r="S287" i="4"/>
  <c r="U287" i="4" s="1"/>
  <c r="W283" i="4"/>
  <c r="X276" i="4"/>
  <c r="AD267" i="4"/>
  <c r="AD265" i="4"/>
  <c r="AD262" i="4"/>
  <c r="S254" i="4"/>
  <c r="U254" i="4" s="1"/>
  <c r="AD252" i="4"/>
  <c r="S252" i="4"/>
  <c r="U252" i="4" s="1"/>
  <c r="J249" i="4"/>
  <c r="L249" i="4" s="1"/>
  <c r="AD233" i="4"/>
  <c r="AD230" i="4"/>
  <c r="W223" i="4"/>
  <c r="AD221" i="4"/>
  <c r="K219" i="4"/>
  <c r="O219" i="4" s="1"/>
  <c r="W215" i="4"/>
  <c r="T213" i="4"/>
  <c r="V213" i="4" s="1"/>
  <c r="W211" i="4"/>
  <c r="T205" i="4"/>
  <c r="V205" i="4" s="1"/>
  <c r="AD198" i="4"/>
  <c r="W197" i="4"/>
  <c r="AD195" i="4"/>
  <c r="X191" i="4"/>
  <c r="W187" i="4"/>
  <c r="AD182" i="4"/>
  <c r="W181" i="4"/>
  <c r="AD176" i="4"/>
  <c r="AD174" i="4"/>
  <c r="W171" i="4"/>
  <c r="X169" i="4"/>
  <c r="W167" i="4"/>
  <c r="S159" i="4"/>
  <c r="U159" i="4" s="1"/>
  <c r="J159" i="4"/>
  <c r="L159" i="4" s="1"/>
  <c r="W149" i="4"/>
  <c r="AD146" i="4"/>
  <c r="AD138" i="4"/>
  <c r="X137" i="4"/>
  <c r="W134" i="4"/>
  <c r="X129" i="4"/>
  <c r="X126" i="4"/>
  <c r="K123" i="4"/>
  <c r="O123" i="4" s="1"/>
  <c r="T123" i="4"/>
  <c r="V123" i="4" s="1"/>
  <c r="W120" i="4"/>
  <c r="J112" i="4"/>
  <c r="L112" i="4" s="1"/>
  <c r="W112" i="4"/>
  <c r="AD101" i="4"/>
  <c r="K88" i="4"/>
  <c r="O88" i="4" s="1"/>
  <c r="X88" i="4"/>
  <c r="K80" i="4"/>
  <c r="O80" i="4" s="1"/>
  <c r="X80" i="4"/>
  <c r="AD110" i="4"/>
  <c r="X92" i="4"/>
  <c r="AD141" i="4"/>
  <c r="AD137" i="4"/>
  <c r="AD118" i="4"/>
  <c r="AD115" i="4"/>
  <c r="AD93" i="4"/>
  <c r="AD89" i="4"/>
  <c r="W84" i="4"/>
  <c r="W80" i="4"/>
  <c r="AD77" i="4"/>
  <c r="W473" i="4"/>
  <c r="AD472" i="4"/>
  <c r="AD469" i="4"/>
  <c r="AD458" i="4"/>
  <c r="AD449" i="4"/>
  <c r="AD445" i="4"/>
  <c r="S443" i="4"/>
  <c r="U443" i="4" s="1"/>
  <c r="AD442" i="4"/>
  <c r="T442" i="4"/>
  <c r="V442" i="4" s="1"/>
  <c r="S440" i="4"/>
  <c r="U440" i="4" s="1"/>
  <c r="AD431" i="4"/>
  <c r="AD429" i="4"/>
  <c r="W419" i="4"/>
  <c r="S419" i="4"/>
  <c r="U419" i="4" s="1"/>
  <c r="K401" i="4"/>
  <c r="O401" i="4" s="1"/>
  <c r="X401" i="4"/>
  <c r="X397" i="4"/>
  <c r="K397" i="4"/>
  <c r="O397" i="4" s="1"/>
  <c r="K380" i="4"/>
  <c r="O380" i="4" s="1"/>
  <c r="T380" i="4"/>
  <c r="V380" i="4" s="1"/>
  <c r="X380" i="4"/>
  <c r="J374" i="4"/>
  <c r="L374" i="4" s="1"/>
  <c r="S374" i="4"/>
  <c r="U374" i="4" s="1"/>
  <c r="AD372" i="4"/>
  <c r="J362" i="4"/>
  <c r="L362" i="4" s="1"/>
  <c r="W362" i="4"/>
  <c r="X514" i="4"/>
  <c r="X502" i="4"/>
  <c r="X498" i="4"/>
  <c r="X486" i="4"/>
  <c r="J432" i="4"/>
  <c r="L432" i="4" s="1"/>
  <c r="S432" i="4"/>
  <c r="U432" i="4" s="1"/>
  <c r="J424" i="4"/>
  <c r="L424" i="4" s="1"/>
  <c r="W424" i="4"/>
  <c r="J416" i="4"/>
  <c r="L416" i="4" s="1"/>
  <c r="S416" i="4"/>
  <c r="U416" i="4" s="1"/>
  <c r="K412" i="4"/>
  <c r="O412" i="4" s="1"/>
  <c r="T412" i="4"/>
  <c r="V412" i="4" s="1"/>
  <c r="T404" i="4"/>
  <c r="V404" i="4" s="1"/>
  <c r="K404" i="4"/>
  <c r="O404" i="4" s="1"/>
  <c r="T401" i="4"/>
  <c r="V401" i="4" s="1"/>
  <c r="AD400" i="4"/>
  <c r="T399" i="4"/>
  <c r="V399" i="4" s="1"/>
  <c r="K399" i="4"/>
  <c r="O399" i="4" s="1"/>
  <c r="T398" i="4"/>
  <c r="V398" i="4" s="1"/>
  <c r="T397" i="4"/>
  <c r="V397" i="4" s="1"/>
  <c r="W394" i="4"/>
  <c r="J394" i="4"/>
  <c r="L394" i="4" s="1"/>
  <c r="S392" i="4"/>
  <c r="U392" i="4" s="1"/>
  <c r="W390" i="4"/>
  <c r="J390" i="4"/>
  <c r="L390" i="4" s="1"/>
  <c r="S388" i="4"/>
  <c r="U388" i="4" s="1"/>
  <c r="T387" i="4"/>
  <c r="V387" i="4" s="1"/>
  <c r="K386" i="4"/>
  <c r="O386" i="4" s="1"/>
  <c r="X386" i="4"/>
  <c r="J380" i="4"/>
  <c r="L380" i="4" s="1"/>
  <c r="W380" i="4"/>
  <c r="AD379" i="4"/>
  <c r="W370" i="4"/>
  <c r="S370" i="4"/>
  <c r="U370" i="4" s="1"/>
  <c r="J370" i="4"/>
  <c r="L370" i="4" s="1"/>
  <c r="K358" i="4"/>
  <c r="O358" i="4" s="1"/>
  <c r="T358" i="4"/>
  <c r="V358" i="4" s="1"/>
  <c r="K346" i="4"/>
  <c r="O346" i="4" s="1"/>
  <c r="X346" i="4"/>
  <c r="T346" i="4"/>
  <c r="V346" i="4" s="1"/>
  <c r="W514" i="4"/>
  <c r="W482" i="4"/>
  <c r="W480" i="4"/>
  <c r="J478" i="4"/>
  <c r="L478" i="4" s="1"/>
  <c r="T476" i="4"/>
  <c r="V476" i="4" s="1"/>
  <c r="J475" i="4"/>
  <c r="L475" i="4" s="1"/>
  <c r="X472" i="4"/>
  <c r="W469" i="4"/>
  <c r="J469" i="4"/>
  <c r="L469" i="4" s="1"/>
  <c r="AD466" i="4"/>
  <c r="S466" i="4"/>
  <c r="U466" i="4" s="1"/>
  <c r="AD465" i="4"/>
  <c r="T464" i="4"/>
  <c r="V464" i="4" s="1"/>
  <c r="AD461" i="4"/>
  <c r="S460" i="4"/>
  <c r="U460" i="4" s="1"/>
  <c r="X458" i="4"/>
  <c r="S456" i="4"/>
  <c r="U456" i="4" s="1"/>
  <c r="W454" i="4"/>
  <c r="T452" i="4"/>
  <c r="V452" i="4" s="1"/>
  <c r="J451" i="4"/>
  <c r="L451" i="4" s="1"/>
  <c r="W450" i="4"/>
  <c r="K450" i="4"/>
  <c r="O450" i="4" s="1"/>
  <c r="W449" i="4"/>
  <c r="T448" i="4"/>
  <c r="V448" i="4" s="1"/>
  <c r="W445" i="4"/>
  <c r="J445" i="4"/>
  <c r="L445" i="4" s="1"/>
  <c r="X442" i="4"/>
  <c r="W440" i="4"/>
  <c r="AD438" i="4"/>
  <c r="AD437" i="4"/>
  <c r="S436" i="4"/>
  <c r="U436" i="4" s="1"/>
  <c r="S435" i="4"/>
  <c r="U435" i="4" s="1"/>
  <c r="AD434" i="4"/>
  <c r="AD433" i="4"/>
  <c r="J429" i="4"/>
  <c r="L429" i="4" s="1"/>
  <c r="W429" i="4"/>
  <c r="S427" i="4"/>
  <c r="U427" i="4" s="1"/>
  <c r="AD426" i="4"/>
  <c r="X424" i="4"/>
  <c r="J420" i="4"/>
  <c r="L420" i="4" s="1"/>
  <c r="S420" i="4"/>
  <c r="U420" i="4" s="1"/>
  <c r="J419" i="4"/>
  <c r="L419" i="4" s="1"/>
  <c r="AD417" i="4"/>
  <c r="K411" i="4"/>
  <c r="O411" i="4" s="1"/>
  <c r="X411" i="4"/>
  <c r="J406" i="4"/>
  <c r="L406" i="4" s="1"/>
  <c r="S406" i="4"/>
  <c r="U406" i="4" s="1"/>
  <c r="W402" i="4"/>
  <c r="K402" i="4"/>
  <c r="O402" i="4" s="1"/>
  <c r="T402" i="4"/>
  <c r="V402" i="4" s="1"/>
  <c r="J400" i="4"/>
  <c r="L400" i="4" s="1"/>
  <c r="X399" i="4"/>
  <c r="AD398" i="4"/>
  <c r="S396" i="4"/>
  <c r="U396" i="4" s="1"/>
  <c r="K390" i="4"/>
  <c r="O390" i="4" s="1"/>
  <c r="T390" i="4"/>
  <c r="V390" i="4" s="1"/>
  <c r="T383" i="4"/>
  <c r="V383" i="4" s="1"/>
  <c r="K383" i="4"/>
  <c r="O383" i="4" s="1"/>
  <c r="K377" i="4"/>
  <c r="O377" i="4" s="1"/>
  <c r="X377" i="4"/>
  <c r="S376" i="4"/>
  <c r="U376" i="4" s="1"/>
  <c r="J376" i="4"/>
  <c r="L376" i="4" s="1"/>
  <c r="S354" i="4"/>
  <c r="U354" i="4" s="1"/>
  <c r="J354" i="4"/>
  <c r="L354" i="4" s="1"/>
  <c r="W354" i="4"/>
  <c r="X482" i="4"/>
  <c r="S508" i="4"/>
  <c r="U508" i="4" s="1"/>
  <c r="X504" i="4"/>
  <c r="W503" i="4"/>
  <c r="J503" i="4"/>
  <c r="L503" i="4" s="1"/>
  <c r="W502" i="4"/>
  <c r="K502" i="4"/>
  <c r="O502" i="4" s="1"/>
  <c r="W501" i="4"/>
  <c r="J501" i="4"/>
  <c r="L501" i="4" s="1"/>
  <c r="W498" i="4"/>
  <c r="S492" i="4"/>
  <c r="U492" i="4" s="1"/>
  <c r="X488" i="4"/>
  <c r="W487" i="4"/>
  <c r="J487" i="4"/>
  <c r="L487" i="4" s="1"/>
  <c r="W486" i="4"/>
  <c r="K486" i="4"/>
  <c r="O486" i="4" s="1"/>
  <c r="W485" i="4"/>
  <c r="J485" i="4"/>
  <c r="L485" i="4" s="1"/>
  <c r="AD514" i="4"/>
  <c r="T514" i="4"/>
  <c r="V514" i="4" s="1"/>
  <c r="W504" i="4"/>
  <c r="J502" i="4"/>
  <c r="L502" i="4" s="1"/>
  <c r="T500" i="4"/>
  <c r="V500" i="4" s="1"/>
  <c r="AD498" i="4"/>
  <c r="T498" i="4"/>
  <c r="V498" i="4" s="1"/>
  <c r="W488" i="4"/>
  <c r="J486" i="4"/>
  <c r="L486" i="4" s="1"/>
  <c r="T484" i="4"/>
  <c r="V484" i="4" s="1"/>
  <c r="AD482" i="4"/>
  <c r="T482" i="4"/>
  <c r="V482" i="4" s="1"/>
  <c r="W481" i="4"/>
  <c r="AD479" i="4"/>
  <c r="AD477" i="4"/>
  <c r="S476" i="4"/>
  <c r="U476" i="4" s="1"/>
  <c r="S475" i="4"/>
  <c r="U475" i="4" s="1"/>
  <c r="AD474" i="4"/>
  <c r="T474" i="4"/>
  <c r="V474" i="4" s="1"/>
  <c r="X470" i="4"/>
  <c r="T468" i="4"/>
  <c r="V468" i="4" s="1"/>
  <c r="S464" i="4"/>
  <c r="U464" i="4" s="1"/>
  <c r="AD463" i="4"/>
  <c r="AD457" i="4"/>
  <c r="AD454" i="4"/>
  <c r="AD453" i="4"/>
  <c r="S452" i="4"/>
  <c r="U452" i="4" s="1"/>
  <c r="S451" i="4"/>
  <c r="U451" i="4" s="1"/>
  <c r="AD450" i="4"/>
  <c r="J450" i="4"/>
  <c r="L450" i="4" s="1"/>
  <c r="S448" i="4"/>
  <c r="U448" i="4" s="1"/>
  <c r="X446" i="4"/>
  <c r="T444" i="4"/>
  <c r="V444" i="4" s="1"/>
  <c r="J443" i="4"/>
  <c r="L443" i="4" s="1"/>
  <c r="W441" i="4"/>
  <c r="T440" i="4"/>
  <c r="V440" i="4" s="1"/>
  <c r="S434" i="4"/>
  <c r="U434" i="4" s="1"/>
  <c r="J434" i="4"/>
  <c r="L434" i="4" s="1"/>
  <c r="W432" i="4"/>
  <c r="W430" i="4"/>
  <c r="K430" i="4"/>
  <c r="O430" i="4" s="1"/>
  <c r="T424" i="4"/>
  <c r="V424" i="4" s="1"/>
  <c r="S418" i="4"/>
  <c r="U418" i="4" s="1"/>
  <c r="J418" i="4"/>
  <c r="L418" i="4" s="1"/>
  <c r="W416" i="4"/>
  <c r="W414" i="4"/>
  <c r="K414" i="4"/>
  <c r="O414" i="4" s="1"/>
  <c r="S400" i="4"/>
  <c r="U400" i="4" s="1"/>
  <c r="T400" i="4"/>
  <c r="V400" i="4" s="1"/>
  <c r="K400" i="4"/>
  <c r="O400" i="4" s="1"/>
  <c r="K361" i="4"/>
  <c r="O361" i="4" s="1"/>
  <c r="X361" i="4"/>
  <c r="T361" i="4"/>
  <c r="V361" i="4" s="1"/>
  <c r="T360" i="4"/>
  <c r="V360" i="4" s="1"/>
  <c r="X360" i="4"/>
  <c r="J352" i="4"/>
  <c r="L352" i="4" s="1"/>
  <c r="W352" i="4"/>
  <c r="J348" i="4"/>
  <c r="L348" i="4" s="1"/>
  <c r="S348" i="4"/>
  <c r="U348" i="4" s="1"/>
  <c r="W348" i="4"/>
  <c r="AD364" i="4"/>
  <c r="K356" i="4"/>
  <c r="O356" i="4" s="1"/>
  <c r="T356" i="4"/>
  <c r="V356" i="4" s="1"/>
  <c r="W350" i="4"/>
  <c r="J350" i="4"/>
  <c r="L350" i="4" s="1"/>
  <c r="X348" i="4"/>
  <c r="K340" i="4"/>
  <c r="O340" i="4" s="1"/>
  <c r="T340" i="4"/>
  <c r="V340" i="4" s="1"/>
  <c r="J330" i="4"/>
  <c r="L330" i="4" s="1"/>
  <c r="W330" i="4"/>
  <c r="K314" i="4"/>
  <c r="O314" i="4" s="1"/>
  <c r="T314" i="4"/>
  <c r="V314" i="4" s="1"/>
  <c r="K278" i="4"/>
  <c r="O278" i="4" s="1"/>
  <c r="T278" i="4"/>
  <c r="V278" i="4" s="1"/>
  <c r="K272" i="4"/>
  <c r="O272" i="4" s="1"/>
  <c r="X272" i="4"/>
  <c r="K270" i="4"/>
  <c r="O270" i="4" s="1"/>
  <c r="T270" i="4"/>
  <c r="V270" i="4" s="1"/>
  <c r="J257" i="4"/>
  <c r="L257" i="4" s="1"/>
  <c r="W257" i="4"/>
  <c r="S257" i="4"/>
  <c r="U257" i="4" s="1"/>
  <c r="J240" i="4"/>
  <c r="L240" i="4" s="1"/>
  <c r="S240" i="4"/>
  <c r="U240" i="4" s="1"/>
  <c r="W240" i="4"/>
  <c r="K216" i="4"/>
  <c r="O216" i="4" s="1"/>
  <c r="X216" i="4"/>
  <c r="T216" i="4"/>
  <c r="V216" i="4" s="1"/>
  <c r="AD422" i="4"/>
  <c r="AD421" i="4"/>
  <c r="AD418" i="4"/>
  <c r="AD409" i="4"/>
  <c r="AD406" i="4"/>
  <c r="AD403" i="4"/>
  <c r="AD393" i="4"/>
  <c r="AD392" i="4"/>
  <c r="AD391" i="4"/>
  <c r="AD383" i="4"/>
  <c r="W382" i="4"/>
  <c r="AD374" i="4"/>
  <c r="AD370" i="4"/>
  <c r="K362" i="4"/>
  <c r="O362" i="4" s="1"/>
  <c r="T362" i="4"/>
  <c r="V362" i="4" s="1"/>
  <c r="T359" i="4"/>
  <c r="V359" i="4" s="1"/>
  <c r="K359" i="4"/>
  <c r="O359" i="4" s="1"/>
  <c r="AD355" i="4"/>
  <c r="AD353" i="4"/>
  <c r="K350" i="4"/>
  <c r="O350" i="4" s="1"/>
  <c r="T350" i="4"/>
  <c r="V350" i="4" s="1"/>
  <c r="AD349" i="4"/>
  <c r="K349" i="4"/>
  <c r="O349" i="4" s="1"/>
  <c r="AD341" i="4"/>
  <c r="J340" i="4"/>
  <c r="L340" i="4" s="1"/>
  <c r="S340" i="4"/>
  <c r="U340" i="4" s="1"/>
  <c r="AD323" i="4"/>
  <c r="AD319" i="4"/>
  <c r="T310" i="4"/>
  <c r="V310" i="4" s="1"/>
  <c r="K310" i="4"/>
  <c r="O310" i="4" s="1"/>
  <c r="X310" i="4"/>
  <c r="AD309" i="4"/>
  <c r="AD287" i="4"/>
  <c r="W279" i="4"/>
  <c r="J279" i="4"/>
  <c r="L279" i="4" s="1"/>
  <c r="T272" i="4"/>
  <c r="V272" i="4" s="1"/>
  <c r="J272" i="4"/>
  <c r="L272" i="4" s="1"/>
  <c r="S272" i="4"/>
  <c r="U272" i="4" s="1"/>
  <c r="W272" i="4"/>
  <c r="J270" i="4"/>
  <c r="L270" i="4" s="1"/>
  <c r="S270" i="4"/>
  <c r="U270" i="4" s="1"/>
  <c r="J268" i="4"/>
  <c r="L268" i="4" s="1"/>
  <c r="S268" i="4"/>
  <c r="U268" i="4" s="1"/>
  <c r="T226" i="4"/>
  <c r="V226" i="4" s="1"/>
  <c r="K226" i="4"/>
  <c r="O226" i="4" s="1"/>
  <c r="X180" i="4"/>
  <c r="K180" i="4"/>
  <c r="O180" i="4" s="1"/>
  <c r="T180" i="4"/>
  <c r="V180" i="4" s="1"/>
  <c r="X345" i="4"/>
  <c r="J342" i="4"/>
  <c r="L342" i="4" s="1"/>
  <c r="S342" i="4"/>
  <c r="U342" i="4" s="1"/>
  <c r="K334" i="4"/>
  <c r="O334" i="4" s="1"/>
  <c r="T334" i="4"/>
  <c r="V334" i="4" s="1"/>
  <c r="J324" i="4"/>
  <c r="L324" i="4" s="1"/>
  <c r="S324" i="4"/>
  <c r="U324" i="4" s="1"/>
  <c r="S310" i="4"/>
  <c r="U310" i="4" s="1"/>
  <c r="J310" i="4"/>
  <c r="L310" i="4" s="1"/>
  <c r="AD306" i="4"/>
  <c r="X304" i="4"/>
  <c r="AD295" i="4"/>
  <c r="J293" i="4"/>
  <c r="L293" i="4" s="1"/>
  <c r="W293" i="4"/>
  <c r="J288" i="4"/>
  <c r="L288" i="4" s="1"/>
  <c r="S288" i="4"/>
  <c r="U288" i="4" s="1"/>
  <c r="K280" i="4"/>
  <c r="O280" i="4" s="1"/>
  <c r="T280" i="4"/>
  <c r="V280" i="4" s="1"/>
  <c r="X280" i="4"/>
  <c r="K256" i="4"/>
  <c r="O256" i="4" s="1"/>
  <c r="T256" i="4"/>
  <c r="V256" i="4" s="1"/>
  <c r="X256" i="4"/>
  <c r="S201" i="4"/>
  <c r="U201" i="4" s="1"/>
  <c r="J201" i="4"/>
  <c r="L201" i="4" s="1"/>
  <c r="W201" i="4"/>
  <c r="W183" i="4"/>
  <c r="J183" i="4"/>
  <c r="L183" i="4" s="1"/>
  <c r="S183" i="4"/>
  <c r="U183" i="4" s="1"/>
  <c r="J332" i="4"/>
  <c r="L332" i="4" s="1"/>
  <c r="S332" i="4"/>
  <c r="U332" i="4" s="1"/>
  <c r="J316" i="4"/>
  <c r="L316" i="4" s="1"/>
  <c r="S316" i="4"/>
  <c r="U316" i="4" s="1"/>
  <c r="J312" i="4"/>
  <c r="L312" i="4" s="1"/>
  <c r="W312" i="4"/>
  <c r="W307" i="4"/>
  <c r="J307" i="4"/>
  <c r="L307" i="4" s="1"/>
  <c r="K300" i="4"/>
  <c r="O300" i="4" s="1"/>
  <c r="T300" i="4"/>
  <c r="V300" i="4" s="1"/>
  <c r="J296" i="4"/>
  <c r="L296" i="4" s="1"/>
  <c r="S296" i="4"/>
  <c r="U296" i="4" s="1"/>
  <c r="X266" i="4"/>
  <c r="K266" i="4"/>
  <c r="O266" i="4" s="1"/>
  <c r="X258" i="4"/>
  <c r="K258" i="4"/>
  <c r="O258" i="4" s="1"/>
  <c r="K248" i="4"/>
  <c r="O248" i="4" s="1"/>
  <c r="T248" i="4"/>
  <c r="V248" i="4" s="1"/>
  <c r="K223" i="4"/>
  <c r="O223" i="4" s="1"/>
  <c r="T223" i="4"/>
  <c r="V223" i="4" s="1"/>
  <c r="X223" i="4"/>
  <c r="K163" i="4"/>
  <c r="O163" i="4" s="1"/>
  <c r="X163" i="4"/>
  <c r="T163" i="4"/>
  <c r="V163" i="4" s="1"/>
  <c r="K160" i="4"/>
  <c r="O160" i="4" s="1"/>
  <c r="X160" i="4"/>
  <c r="S155" i="4"/>
  <c r="U155" i="4" s="1"/>
  <c r="J155" i="4"/>
  <c r="L155" i="4" s="1"/>
  <c r="W155" i="4"/>
  <c r="K142" i="4"/>
  <c r="O142" i="4" s="1"/>
  <c r="X142" i="4"/>
  <c r="T136" i="4"/>
  <c r="V136" i="4" s="1"/>
  <c r="K136" i="4"/>
  <c r="O136" i="4" s="1"/>
  <c r="X136" i="4"/>
  <c r="T120" i="4"/>
  <c r="V120" i="4" s="1"/>
  <c r="X120" i="4"/>
  <c r="K120" i="4"/>
  <c r="O120" i="4" s="1"/>
  <c r="J225" i="4"/>
  <c r="L225" i="4" s="1"/>
  <c r="S225" i="4"/>
  <c r="U225" i="4" s="1"/>
  <c r="K221" i="4"/>
  <c r="O221" i="4" s="1"/>
  <c r="T221" i="4"/>
  <c r="V221" i="4" s="1"/>
  <c r="AD215" i="4"/>
  <c r="T214" i="4"/>
  <c r="V214" i="4" s="1"/>
  <c r="K214" i="4"/>
  <c r="O214" i="4" s="1"/>
  <c r="K210" i="4"/>
  <c r="O210" i="4" s="1"/>
  <c r="T210" i="4"/>
  <c r="V210" i="4" s="1"/>
  <c r="K194" i="4"/>
  <c r="O194" i="4" s="1"/>
  <c r="T194" i="4"/>
  <c r="V194" i="4" s="1"/>
  <c r="AD184" i="4"/>
  <c r="AD163" i="4"/>
  <c r="T160" i="4"/>
  <c r="V160" i="4" s="1"/>
  <c r="T142" i="4"/>
  <c r="V142" i="4" s="1"/>
  <c r="X125" i="4"/>
  <c r="K125" i="4"/>
  <c r="O125" i="4" s="1"/>
  <c r="J124" i="4"/>
  <c r="L124" i="4" s="1"/>
  <c r="S124" i="4"/>
  <c r="U124" i="4" s="1"/>
  <c r="W122" i="4"/>
  <c r="J122" i="4"/>
  <c r="L122" i="4" s="1"/>
  <c r="AD375" i="4"/>
  <c r="AD371" i="4"/>
  <c r="AD363" i="4"/>
  <c r="AD348" i="4"/>
  <c r="AD342" i="4"/>
  <c r="S341" i="4"/>
  <c r="U341" i="4" s="1"/>
  <c r="AD340" i="4"/>
  <c r="AD338" i="4"/>
  <c r="J326" i="4"/>
  <c r="L326" i="4" s="1"/>
  <c r="S326" i="4"/>
  <c r="U326" i="4" s="1"/>
  <c r="AD321" i="4"/>
  <c r="AD320" i="4"/>
  <c r="W309" i="4"/>
  <c r="K308" i="4"/>
  <c r="O308" i="4" s="1"/>
  <c r="T308" i="4"/>
  <c r="V308" i="4" s="1"/>
  <c r="X292" i="4"/>
  <c r="X290" i="4"/>
  <c r="T284" i="4"/>
  <c r="V284" i="4" s="1"/>
  <c r="K284" i="4"/>
  <c r="O284" i="4" s="1"/>
  <c r="AD275" i="4"/>
  <c r="AD274" i="4"/>
  <c r="J265" i="4"/>
  <c r="L265" i="4" s="1"/>
  <c r="W265" i="4"/>
  <c r="J262" i="4"/>
  <c r="L262" i="4" s="1"/>
  <c r="S262" i="4"/>
  <c r="U262" i="4" s="1"/>
  <c r="AD259" i="4"/>
  <c r="AD254" i="4"/>
  <c r="J248" i="4"/>
  <c r="L248" i="4" s="1"/>
  <c r="S248" i="4"/>
  <c r="U248" i="4" s="1"/>
  <c r="K246" i="4"/>
  <c r="O246" i="4" s="1"/>
  <c r="T246" i="4"/>
  <c r="V246" i="4" s="1"/>
  <c r="K244" i="4"/>
  <c r="O244" i="4" s="1"/>
  <c r="T244" i="4"/>
  <c r="V244" i="4" s="1"/>
  <c r="K238" i="4"/>
  <c r="O238" i="4" s="1"/>
  <c r="T238" i="4"/>
  <c r="V238" i="4" s="1"/>
  <c r="AD235" i="4"/>
  <c r="J229" i="4"/>
  <c r="L229" i="4" s="1"/>
  <c r="W229" i="4"/>
  <c r="AD227" i="4"/>
  <c r="J219" i="4"/>
  <c r="L219" i="4" s="1"/>
  <c r="S219" i="4"/>
  <c r="U219" i="4" s="1"/>
  <c r="K217" i="4"/>
  <c r="O217" i="4" s="1"/>
  <c r="T217" i="4"/>
  <c r="V217" i="4" s="1"/>
  <c r="X214" i="4"/>
  <c r="AD213" i="4"/>
  <c r="X210" i="4"/>
  <c r="S203" i="4"/>
  <c r="U203" i="4" s="1"/>
  <c r="J203" i="4"/>
  <c r="L203" i="4" s="1"/>
  <c r="W203" i="4"/>
  <c r="K192" i="4"/>
  <c r="O192" i="4" s="1"/>
  <c r="X192" i="4"/>
  <c r="J189" i="4"/>
  <c r="L189" i="4" s="1"/>
  <c r="S189" i="4"/>
  <c r="U189" i="4" s="1"/>
  <c r="K186" i="4"/>
  <c r="O186" i="4" s="1"/>
  <c r="T186" i="4"/>
  <c r="V186" i="4" s="1"/>
  <c r="K168" i="4"/>
  <c r="O168" i="4" s="1"/>
  <c r="X168" i="4"/>
  <c r="K149" i="4"/>
  <c r="O149" i="4" s="1"/>
  <c r="T149" i="4"/>
  <c r="V149" i="4" s="1"/>
  <c r="X149" i="4"/>
  <c r="K144" i="4"/>
  <c r="O144" i="4" s="1"/>
  <c r="X144" i="4"/>
  <c r="T125" i="4"/>
  <c r="V125" i="4" s="1"/>
  <c r="J335" i="4"/>
  <c r="L335" i="4" s="1"/>
  <c r="W335" i="4"/>
  <c r="K330" i="4"/>
  <c r="O330" i="4" s="1"/>
  <c r="T330" i="4"/>
  <c r="V330" i="4" s="1"/>
  <c r="AD329" i="4"/>
  <c r="J322" i="4"/>
  <c r="L322" i="4" s="1"/>
  <c r="S322" i="4"/>
  <c r="U322" i="4" s="1"/>
  <c r="AD315" i="4"/>
  <c r="AD314" i="4"/>
  <c r="AD311" i="4"/>
  <c r="J303" i="4"/>
  <c r="L303" i="4" s="1"/>
  <c r="W303" i="4"/>
  <c r="J294" i="4"/>
  <c r="L294" i="4" s="1"/>
  <c r="S294" i="4"/>
  <c r="U294" i="4" s="1"/>
  <c r="J286" i="4"/>
  <c r="L286" i="4" s="1"/>
  <c r="S286" i="4"/>
  <c r="U286" i="4" s="1"/>
  <c r="AD284" i="4"/>
  <c r="AD281" i="4"/>
  <c r="AD278" i="4"/>
  <c r="AD276" i="4"/>
  <c r="AD263" i="4"/>
  <c r="AD258" i="4"/>
  <c r="W255" i="4"/>
  <c r="J255" i="4"/>
  <c r="L255" i="4" s="1"/>
  <c r="W247" i="4"/>
  <c r="J247" i="4"/>
  <c r="L247" i="4" s="1"/>
  <c r="S247" i="4"/>
  <c r="U247" i="4" s="1"/>
  <c r="J244" i="4"/>
  <c r="L244" i="4" s="1"/>
  <c r="W244" i="4"/>
  <c r="AD239" i="4"/>
  <c r="J238" i="4"/>
  <c r="L238" i="4" s="1"/>
  <c r="S238" i="4"/>
  <c r="U238" i="4" s="1"/>
  <c r="J236" i="4"/>
  <c r="L236" i="4" s="1"/>
  <c r="S236" i="4"/>
  <c r="U236" i="4" s="1"/>
  <c r="J235" i="4"/>
  <c r="L235" i="4" s="1"/>
  <c r="W235" i="4"/>
  <c r="S235" i="4"/>
  <c r="U235" i="4" s="1"/>
  <c r="K230" i="4"/>
  <c r="O230" i="4" s="1"/>
  <c r="X230" i="4"/>
  <c r="J227" i="4"/>
  <c r="L227" i="4" s="1"/>
  <c r="W227" i="4"/>
  <c r="S227" i="4"/>
  <c r="U227" i="4" s="1"/>
  <c r="W225" i="4"/>
  <c r="X221" i="4"/>
  <c r="W217" i="4"/>
  <c r="J217" i="4"/>
  <c r="L217" i="4" s="1"/>
  <c r="T215" i="4"/>
  <c r="V215" i="4" s="1"/>
  <c r="X215" i="4"/>
  <c r="K215" i="4"/>
  <c r="O215" i="4" s="1"/>
  <c r="W207" i="4"/>
  <c r="J207" i="4"/>
  <c r="L207" i="4" s="1"/>
  <c r="S207" i="4"/>
  <c r="U207" i="4" s="1"/>
  <c r="AD201" i="4"/>
  <c r="T199" i="4"/>
  <c r="V199" i="4" s="1"/>
  <c r="X199" i="4"/>
  <c r="K199" i="4"/>
  <c r="O199" i="4" s="1"/>
  <c r="K179" i="4"/>
  <c r="O179" i="4" s="1"/>
  <c r="T179" i="4"/>
  <c r="V179" i="4" s="1"/>
  <c r="X172" i="4"/>
  <c r="Z172" i="4" s="1"/>
  <c r="K172" i="4"/>
  <c r="O172" i="4" s="1"/>
  <c r="T168" i="4"/>
  <c r="V168" i="4" s="1"/>
  <c r="K154" i="4"/>
  <c r="O154" i="4" s="1"/>
  <c r="T154" i="4"/>
  <c r="V154" i="4" s="1"/>
  <c r="X154" i="4"/>
  <c r="T144" i="4"/>
  <c r="V144" i="4" s="1"/>
  <c r="AD250" i="4"/>
  <c r="AD249" i="4"/>
  <c r="AD246" i="4"/>
  <c r="AD244" i="4"/>
  <c r="AD234" i="4"/>
  <c r="AD226" i="4"/>
  <c r="AD224" i="4"/>
  <c r="K212" i="4"/>
  <c r="O212" i="4" s="1"/>
  <c r="S209" i="4"/>
  <c r="U209" i="4" s="1"/>
  <c r="X200" i="4"/>
  <c r="AD196" i="4"/>
  <c r="S185" i="4"/>
  <c r="U185" i="4" s="1"/>
  <c r="AD180" i="4"/>
  <c r="J157" i="4"/>
  <c r="L157" i="4" s="1"/>
  <c r="S157" i="4"/>
  <c r="U157" i="4" s="1"/>
  <c r="J132" i="4"/>
  <c r="L132" i="4" s="1"/>
  <c r="W132" i="4"/>
  <c r="J128" i="4"/>
  <c r="L128" i="4" s="1"/>
  <c r="S128" i="4"/>
  <c r="U128" i="4" s="1"/>
  <c r="K102" i="4"/>
  <c r="O102" i="4" s="1"/>
  <c r="T102" i="4"/>
  <c r="V102" i="4" s="1"/>
  <c r="AD154" i="4"/>
  <c r="AD132" i="4"/>
  <c r="AD130" i="4"/>
  <c r="J126" i="4"/>
  <c r="L126" i="4" s="1"/>
  <c r="S126" i="4"/>
  <c r="U126" i="4" s="1"/>
  <c r="K124" i="4"/>
  <c r="O124" i="4" s="1"/>
  <c r="T124" i="4"/>
  <c r="V124" i="4" s="1"/>
  <c r="K122" i="4"/>
  <c r="O122" i="4" s="1"/>
  <c r="T122" i="4"/>
  <c r="V122" i="4" s="1"/>
  <c r="J94" i="4"/>
  <c r="L94" i="4" s="1"/>
  <c r="S94" i="4"/>
  <c r="U94" i="4" s="1"/>
  <c r="K84" i="4"/>
  <c r="O84" i="4" s="1"/>
  <c r="T84" i="4"/>
  <c r="V84" i="4" s="1"/>
  <c r="J118" i="4"/>
  <c r="L118" i="4" s="1"/>
  <c r="S118" i="4"/>
  <c r="U118" i="4" s="1"/>
  <c r="K110" i="4"/>
  <c r="O110" i="4" s="1"/>
  <c r="T110" i="4"/>
  <c r="V110" i="4" s="1"/>
  <c r="J108" i="4"/>
  <c r="L108" i="4" s="1"/>
  <c r="S108" i="4"/>
  <c r="U108" i="4" s="1"/>
  <c r="X102" i="4"/>
  <c r="S92" i="4"/>
  <c r="U92" i="4" s="1"/>
  <c r="W92" i="4"/>
  <c r="J92" i="4"/>
  <c r="L92" i="4" s="1"/>
  <c r="AD332" i="4"/>
  <c r="AD331" i="4"/>
  <c r="AD330" i="4"/>
  <c r="AD327" i="4"/>
  <c r="AD301" i="4"/>
  <c r="AD273" i="4"/>
  <c r="S271" i="4"/>
  <c r="U271" i="4" s="1"/>
  <c r="AD270" i="4"/>
  <c r="AD268" i="4"/>
  <c r="T268" i="4"/>
  <c r="V268" i="4" s="1"/>
  <c r="S260" i="4"/>
  <c r="U260" i="4" s="1"/>
  <c r="AD242" i="4"/>
  <c r="AD241" i="4"/>
  <c r="S239" i="4"/>
  <c r="U239" i="4" s="1"/>
  <c r="AD238" i="4"/>
  <c r="AD236" i="4"/>
  <c r="T236" i="4"/>
  <c r="V236" i="4" s="1"/>
  <c r="X228" i="4"/>
  <c r="AD225" i="4"/>
  <c r="AD222" i="4"/>
  <c r="AD212" i="4"/>
  <c r="S211" i="4"/>
  <c r="U211" i="4" s="1"/>
  <c r="T209" i="4"/>
  <c r="V209" i="4" s="1"/>
  <c r="X208" i="4"/>
  <c r="K207" i="4"/>
  <c r="O207" i="4" s="1"/>
  <c r="X203" i="4"/>
  <c r="AD197" i="4"/>
  <c r="S197" i="4"/>
  <c r="U197" i="4" s="1"/>
  <c r="AD192" i="4"/>
  <c r="AD191" i="4"/>
  <c r="T189" i="4"/>
  <c r="V189" i="4" s="1"/>
  <c r="S187" i="4"/>
  <c r="U187" i="4" s="1"/>
  <c r="T185" i="4"/>
  <c r="V185" i="4" s="1"/>
  <c r="X184" i="4"/>
  <c r="K183" i="4"/>
  <c r="O183" i="4" s="1"/>
  <c r="AD181" i="4"/>
  <c r="S181" i="4"/>
  <c r="U181" i="4" s="1"/>
  <c r="AD179" i="4"/>
  <c r="S175" i="4"/>
  <c r="U175" i="4" s="1"/>
  <c r="AD172" i="4"/>
  <c r="AD171" i="4"/>
  <c r="AD168" i="4"/>
  <c r="S167" i="4"/>
  <c r="U167" i="4" s="1"/>
  <c r="AD159" i="4"/>
  <c r="K146" i="4"/>
  <c r="O146" i="4" s="1"/>
  <c r="T146" i="4"/>
  <c r="V146" i="4" s="1"/>
  <c r="W145" i="4"/>
  <c r="J142" i="4"/>
  <c r="L142" i="4" s="1"/>
  <c r="S142" i="4"/>
  <c r="U142" i="4" s="1"/>
  <c r="K141" i="4"/>
  <c r="O141" i="4" s="1"/>
  <c r="T140" i="4"/>
  <c r="V140" i="4" s="1"/>
  <c r="W138" i="4"/>
  <c r="J138" i="4"/>
  <c r="L138" i="4" s="1"/>
  <c r="J136" i="4"/>
  <c r="L136" i="4" s="1"/>
  <c r="S136" i="4"/>
  <c r="U136" i="4" s="1"/>
  <c r="AD134" i="4"/>
  <c r="AD131" i="4"/>
  <c r="J130" i="4"/>
  <c r="L130" i="4" s="1"/>
  <c r="W130" i="4"/>
  <c r="S130" i="4"/>
  <c r="U130" i="4" s="1"/>
  <c r="K128" i="4"/>
  <c r="O128" i="4" s="1"/>
  <c r="T128" i="4"/>
  <c r="V128" i="4" s="1"/>
  <c r="AD127" i="4"/>
  <c r="K127" i="4"/>
  <c r="O127" i="4" s="1"/>
  <c r="W126" i="4"/>
  <c r="AD122" i="4"/>
  <c r="K121" i="4"/>
  <c r="O121" i="4" s="1"/>
  <c r="X121" i="4"/>
  <c r="X84" i="4"/>
  <c r="AD129" i="4"/>
  <c r="AD125" i="4"/>
  <c r="S116" i="4"/>
  <c r="U116" i="4" s="1"/>
  <c r="S114" i="4"/>
  <c r="U114" i="4" s="1"/>
  <c r="AD113" i="4"/>
  <c r="AD111" i="4"/>
  <c r="K104" i="4"/>
  <c r="O104" i="4" s="1"/>
  <c r="S103" i="4"/>
  <c r="U103" i="4" s="1"/>
  <c r="AD96" i="4"/>
  <c r="AD95" i="4"/>
  <c r="S93" i="4"/>
  <c r="U93" i="4" s="1"/>
  <c r="AD92" i="4"/>
  <c r="T92" i="4"/>
  <c r="V92" i="4" s="1"/>
  <c r="S90" i="4"/>
  <c r="U90" i="4" s="1"/>
  <c r="AD85" i="4"/>
  <c r="AD84" i="4"/>
  <c r="AD81" i="4"/>
  <c r="AD80" i="4"/>
  <c r="T80" i="4"/>
  <c r="V80" i="4" s="1"/>
  <c r="AD117" i="4"/>
  <c r="AD107" i="4"/>
  <c r="AD104" i="4"/>
  <c r="AD103" i="4"/>
  <c r="AD91" i="4"/>
  <c r="AD76" i="4"/>
  <c r="AD152" i="4"/>
  <c r="AD151" i="4"/>
  <c r="AD150" i="4"/>
  <c r="AD144" i="4"/>
  <c r="AD143" i="4"/>
  <c r="AD142" i="4"/>
  <c r="AD140" i="4"/>
  <c r="AD126" i="4"/>
  <c r="T118" i="4"/>
  <c r="V118" i="4" s="1"/>
  <c r="T116" i="4"/>
  <c r="V116" i="4" s="1"/>
  <c r="W114" i="4"/>
  <c r="S112" i="4"/>
  <c r="U112" i="4" s="1"/>
  <c r="AD108" i="4"/>
  <c r="T108" i="4"/>
  <c r="V108" i="4" s="1"/>
  <c r="S106" i="4"/>
  <c r="U106" i="4" s="1"/>
  <c r="W103" i="4"/>
  <c r="AD100" i="4"/>
  <c r="S100" i="4"/>
  <c r="U100" i="4" s="1"/>
  <c r="S98" i="4"/>
  <c r="U98" i="4" s="1"/>
  <c r="J96" i="4"/>
  <c r="L96" i="4" s="1"/>
  <c r="T94" i="4"/>
  <c r="V94" i="4" s="1"/>
  <c r="J93" i="4"/>
  <c r="L93" i="4" s="1"/>
  <c r="W91" i="4"/>
  <c r="T90" i="4"/>
  <c r="V90" i="4" s="1"/>
  <c r="W89" i="4"/>
  <c r="S88" i="4"/>
  <c r="U88" i="4" s="1"/>
  <c r="J86" i="4"/>
  <c r="L86" i="4" s="1"/>
  <c r="S82" i="4"/>
  <c r="U82" i="4" s="1"/>
  <c r="S78" i="4"/>
  <c r="U78" i="4" s="1"/>
  <c r="J515" i="4"/>
  <c r="L515" i="4" s="1"/>
  <c r="K513" i="4"/>
  <c r="O513" i="4" s="1"/>
  <c r="T513" i="4"/>
  <c r="V513" i="4" s="1"/>
  <c r="X513" i="4"/>
  <c r="S512" i="4"/>
  <c r="U512" i="4" s="1"/>
  <c r="AD510" i="4"/>
  <c r="J507" i="4"/>
  <c r="L507" i="4" s="1"/>
  <c r="K505" i="4"/>
  <c r="O505" i="4" s="1"/>
  <c r="T505" i="4"/>
  <c r="V505" i="4" s="1"/>
  <c r="X505" i="4"/>
  <c r="S504" i="4"/>
  <c r="U504" i="4" s="1"/>
  <c r="AD502" i="4"/>
  <c r="J499" i="4"/>
  <c r="L499" i="4" s="1"/>
  <c r="K497" i="4"/>
  <c r="O497" i="4" s="1"/>
  <c r="T497" i="4"/>
  <c r="V497" i="4" s="1"/>
  <c r="X497" i="4"/>
  <c r="S496" i="4"/>
  <c r="U496" i="4" s="1"/>
  <c r="AD494" i="4"/>
  <c r="J491" i="4"/>
  <c r="L491" i="4" s="1"/>
  <c r="K489" i="4"/>
  <c r="O489" i="4" s="1"/>
  <c r="T489" i="4"/>
  <c r="V489" i="4" s="1"/>
  <c r="X489" i="4"/>
  <c r="S488" i="4"/>
  <c r="U488" i="4" s="1"/>
  <c r="AD486" i="4"/>
  <c r="J483" i="4"/>
  <c r="L483" i="4" s="1"/>
  <c r="K481" i="4"/>
  <c r="O481" i="4" s="1"/>
  <c r="T481" i="4"/>
  <c r="V481" i="4" s="1"/>
  <c r="X481" i="4"/>
  <c r="S480" i="4"/>
  <c r="U480" i="4" s="1"/>
  <c r="AD478" i="4"/>
  <c r="J471" i="4"/>
  <c r="L471" i="4" s="1"/>
  <c r="AD470" i="4"/>
  <c r="J470" i="4"/>
  <c r="L470" i="4" s="1"/>
  <c r="K469" i="4"/>
  <c r="O469" i="4" s="1"/>
  <c r="T469" i="4"/>
  <c r="V469" i="4" s="1"/>
  <c r="X469" i="4"/>
  <c r="S467" i="4"/>
  <c r="U467" i="4" s="1"/>
  <c r="J467" i="4"/>
  <c r="L467" i="4" s="1"/>
  <c r="W466" i="4"/>
  <c r="W465" i="4"/>
  <c r="K465" i="4"/>
  <c r="O465" i="4" s="1"/>
  <c r="T465" i="4"/>
  <c r="V465" i="4" s="1"/>
  <c r="X465" i="4"/>
  <c r="S459" i="4"/>
  <c r="U459" i="4" s="1"/>
  <c r="W458" i="4"/>
  <c r="S455" i="4"/>
  <c r="U455" i="4" s="1"/>
  <c r="K453" i="4"/>
  <c r="O453" i="4" s="1"/>
  <c r="T453" i="4"/>
  <c r="V453" i="4" s="1"/>
  <c r="X453" i="4"/>
  <c r="K449" i="4"/>
  <c r="O449" i="4" s="1"/>
  <c r="T449" i="4"/>
  <c r="V449" i="4" s="1"/>
  <c r="X449" i="4"/>
  <c r="S446" i="4"/>
  <c r="U446" i="4" s="1"/>
  <c r="J446" i="4"/>
  <c r="L446" i="4" s="1"/>
  <c r="K507" i="4"/>
  <c r="O507" i="4" s="1"/>
  <c r="T507" i="4"/>
  <c r="V507" i="4" s="1"/>
  <c r="X507" i="4"/>
  <c r="K499" i="4"/>
  <c r="O499" i="4" s="1"/>
  <c r="T499" i="4"/>
  <c r="V499" i="4" s="1"/>
  <c r="X499" i="4"/>
  <c r="K491" i="4"/>
  <c r="O491" i="4" s="1"/>
  <c r="T491" i="4"/>
  <c r="V491" i="4" s="1"/>
  <c r="X491" i="4"/>
  <c r="K483" i="4"/>
  <c r="O483" i="4" s="1"/>
  <c r="T483" i="4"/>
  <c r="V483" i="4" s="1"/>
  <c r="X483" i="4"/>
  <c r="AD480" i="4"/>
  <c r="K467" i="4"/>
  <c r="O467" i="4" s="1"/>
  <c r="T467" i="4"/>
  <c r="V467" i="4" s="1"/>
  <c r="X467" i="4"/>
  <c r="W446" i="4"/>
  <c r="J439" i="4"/>
  <c r="L439" i="4" s="1"/>
  <c r="W439" i="4"/>
  <c r="K515" i="4"/>
  <c r="O515" i="4" s="1"/>
  <c r="T515" i="4"/>
  <c r="V515" i="4" s="1"/>
  <c r="X515" i="4"/>
  <c r="W513" i="4"/>
  <c r="K509" i="4"/>
  <c r="O509" i="4" s="1"/>
  <c r="T509" i="4"/>
  <c r="V509" i="4" s="1"/>
  <c r="X509" i="4"/>
  <c r="W505" i="4"/>
  <c r="W489" i="4"/>
  <c r="K485" i="4"/>
  <c r="O485" i="4" s="1"/>
  <c r="T485" i="4"/>
  <c r="V485" i="4" s="1"/>
  <c r="X485" i="4"/>
  <c r="K477" i="4"/>
  <c r="O477" i="4" s="1"/>
  <c r="T477" i="4"/>
  <c r="V477" i="4" s="1"/>
  <c r="X477" i="4"/>
  <c r="K473" i="4"/>
  <c r="O473" i="4" s="1"/>
  <c r="T473" i="4"/>
  <c r="V473" i="4" s="1"/>
  <c r="X473" i="4"/>
  <c r="S472" i="4"/>
  <c r="U472" i="4" s="1"/>
  <c r="S465" i="4"/>
  <c r="U465" i="4" s="1"/>
  <c r="K461" i="4"/>
  <c r="O461" i="4" s="1"/>
  <c r="T461" i="4"/>
  <c r="V461" i="4" s="1"/>
  <c r="X461" i="4"/>
  <c r="J447" i="4"/>
  <c r="L447" i="4" s="1"/>
  <c r="W447" i="4"/>
  <c r="K501" i="4"/>
  <c r="O501" i="4" s="1"/>
  <c r="T501" i="4"/>
  <c r="V501" i="4" s="1"/>
  <c r="X501" i="4"/>
  <c r="W497" i="4"/>
  <c r="K493" i="4"/>
  <c r="O493" i="4" s="1"/>
  <c r="T493" i="4"/>
  <c r="V493" i="4" s="1"/>
  <c r="X493" i="4"/>
  <c r="K511" i="4"/>
  <c r="O511" i="4" s="1"/>
  <c r="T511" i="4"/>
  <c r="V511" i="4" s="1"/>
  <c r="X511" i="4"/>
  <c r="AD508" i="4"/>
  <c r="K503" i="4"/>
  <c r="O503" i="4" s="1"/>
  <c r="T503" i="4"/>
  <c r="V503" i="4" s="1"/>
  <c r="X503" i="4"/>
  <c r="AD500" i="4"/>
  <c r="K495" i="4"/>
  <c r="O495" i="4" s="1"/>
  <c r="T495" i="4"/>
  <c r="V495" i="4" s="1"/>
  <c r="X495" i="4"/>
  <c r="AD492" i="4"/>
  <c r="K487" i="4"/>
  <c r="O487" i="4" s="1"/>
  <c r="T487" i="4"/>
  <c r="V487" i="4" s="1"/>
  <c r="X487" i="4"/>
  <c r="AD484" i="4"/>
  <c r="K479" i="4"/>
  <c r="O479" i="4" s="1"/>
  <c r="T479" i="4"/>
  <c r="V479" i="4" s="1"/>
  <c r="X479" i="4"/>
  <c r="K475" i="4"/>
  <c r="O475" i="4" s="1"/>
  <c r="T475" i="4"/>
  <c r="V475" i="4" s="1"/>
  <c r="X475" i="4"/>
  <c r="W472" i="4"/>
  <c r="W470" i="4"/>
  <c r="AD464" i="4"/>
  <c r="J459" i="4"/>
  <c r="L459" i="4" s="1"/>
  <c r="J458" i="4"/>
  <c r="L458" i="4" s="1"/>
  <c r="K457" i="4"/>
  <c r="O457" i="4" s="1"/>
  <c r="T457" i="4"/>
  <c r="V457" i="4" s="1"/>
  <c r="X457" i="4"/>
  <c r="J455" i="4"/>
  <c r="L455" i="4" s="1"/>
  <c r="J454" i="4"/>
  <c r="L454" i="4" s="1"/>
  <c r="K441" i="4"/>
  <c r="O441" i="4" s="1"/>
  <c r="T441" i="4"/>
  <c r="V441" i="4" s="1"/>
  <c r="X441" i="4"/>
  <c r="K459" i="4"/>
  <c r="O459" i="4" s="1"/>
  <c r="T459" i="4"/>
  <c r="V459" i="4" s="1"/>
  <c r="X459" i="4"/>
  <c r="AD456" i="4"/>
  <c r="K451" i="4"/>
  <c r="O451" i="4" s="1"/>
  <c r="T451" i="4"/>
  <c r="V451" i="4" s="1"/>
  <c r="X451" i="4"/>
  <c r="AD448" i="4"/>
  <c r="K443" i="4"/>
  <c r="O443" i="4" s="1"/>
  <c r="T443" i="4"/>
  <c r="V443" i="4" s="1"/>
  <c r="X443" i="4"/>
  <c r="AD440" i="4"/>
  <c r="K435" i="4"/>
  <c r="O435" i="4" s="1"/>
  <c r="T435" i="4"/>
  <c r="V435" i="4" s="1"/>
  <c r="X435" i="4"/>
  <c r="AD432" i="4"/>
  <c r="W431" i="4"/>
  <c r="K427" i="4"/>
  <c r="O427" i="4" s="1"/>
  <c r="T427" i="4"/>
  <c r="V427" i="4" s="1"/>
  <c r="X427" i="4"/>
  <c r="AD424" i="4"/>
  <c r="W423" i="4"/>
  <c r="K419" i="4"/>
  <c r="O419" i="4" s="1"/>
  <c r="T419" i="4"/>
  <c r="V419" i="4" s="1"/>
  <c r="X419" i="4"/>
  <c r="AD416" i="4"/>
  <c r="W415" i="4"/>
  <c r="J411" i="4"/>
  <c r="L411" i="4" s="1"/>
  <c r="S411" i="4"/>
  <c r="U411" i="4" s="1"/>
  <c r="W411" i="4"/>
  <c r="X407" i="4"/>
  <c r="K407" i="4"/>
  <c r="O407" i="4" s="1"/>
  <c r="J405" i="4"/>
  <c r="L405" i="4" s="1"/>
  <c r="S405" i="4"/>
  <c r="U405" i="4" s="1"/>
  <c r="W405" i="4"/>
  <c r="J393" i="4"/>
  <c r="L393" i="4" s="1"/>
  <c r="S393" i="4"/>
  <c r="U393" i="4" s="1"/>
  <c r="W393" i="4"/>
  <c r="AD389" i="4"/>
  <c r="T389" i="4"/>
  <c r="V389" i="4" s="1"/>
  <c r="K389" i="4"/>
  <c r="O389" i="4" s="1"/>
  <c r="X388" i="4"/>
  <c r="K379" i="4"/>
  <c r="O379" i="4" s="1"/>
  <c r="X379" i="4"/>
  <c r="X378" i="4"/>
  <c r="X373" i="4"/>
  <c r="T373" i="4"/>
  <c r="V373" i="4" s="1"/>
  <c r="K371" i="4"/>
  <c r="O371" i="4" s="1"/>
  <c r="X371" i="4"/>
  <c r="X365" i="4"/>
  <c r="T365" i="4"/>
  <c r="V365" i="4" s="1"/>
  <c r="K363" i="4"/>
  <c r="O363" i="4" s="1"/>
  <c r="X363" i="4"/>
  <c r="T363" i="4"/>
  <c r="V363" i="4" s="1"/>
  <c r="J361" i="4"/>
  <c r="L361" i="4" s="1"/>
  <c r="S361" i="4"/>
  <c r="U361" i="4" s="1"/>
  <c r="W361" i="4"/>
  <c r="K445" i="4"/>
  <c r="O445" i="4" s="1"/>
  <c r="T445" i="4"/>
  <c r="V445" i="4" s="1"/>
  <c r="X445" i="4"/>
  <c r="J438" i="4"/>
  <c r="L438" i="4" s="1"/>
  <c r="K437" i="4"/>
  <c r="O437" i="4" s="1"/>
  <c r="T437" i="4"/>
  <c r="V437" i="4" s="1"/>
  <c r="X437" i="4"/>
  <c r="J430" i="4"/>
  <c r="L430" i="4" s="1"/>
  <c r="K429" i="4"/>
  <c r="O429" i="4" s="1"/>
  <c r="T429" i="4"/>
  <c r="V429" i="4" s="1"/>
  <c r="X429" i="4"/>
  <c r="J422" i="4"/>
  <c r="L422" i="4" s="1"/>
  <c r="K421" i="4"/>
  <c r="O421" i="4" s="1"/>
  <c r="T421" i="4"/>
  <c r="V421" i="4" s="1"/>
  <c r="X421" i="4"/>
  <c r="J414" i="4"/>
  <c r="L414" i="4" s="1"/>
  <c r="T411" i="4"/>
  <c r="V411" i="4" s="1"/>
  <c r="X410" i="4"/>
  <c r="J403" i="4"/>
  <c r="L403" i="4" s="1"/>
  <c r="S403" i="4"/>
  <c r="U403" i="4" s="1"/>
  <c r="W403" i="4"/>
  <c r="J397" i="4"/>
  <c r="L397" i="4" s="1"/>
  <c r="S397" i="4"/>
  <c r="U397" i="4" s="1"/>
  <c r="W397" i="4"/>
  <c r="J385" i="4"/>
  <c r="L385" i="4" s="1"/>
  <c r="S385" i="4"/>
  <c r="U385" i="4" s="1"/>
  <c r="W385" i="4"/>
  <c r="X384" i="4"/>
  <c r="K384" i="4"/>
  <c r="O384" i="4" s="1"/>
  <c r="J379" i="4"/>
  <c r="L379" i="4" s="1"/>
  <c r="S379" i="4"/>
  <c r="U379" i="4" s="1"/>
  <c r="W379" i="4"/>
  <c r="J371" i="4"/>
  <c r="L371" i="4" s="1"/>
  <c r="S371" i="4"/>
  <c r="U371" i="4" s="1"/>
  <c r="W371" i="4"/>
  <c r="AD476" i="4"/>
  <c r="K471" i="4"/>
  <c r="O471" i="4" s="1"/>
  <c r="T471" i="4"/>
  <c r="V471" i="4" s="1"/>
  <c r="X471" i="4"/>
  <c r="AD468" i="4"/>
  <c r="K463" i="4"/>
  <c r="O463" i="4" s="1"/>
  <c r="T463" i="4"/>
  <c r="V463" i="4" s="1"/>
  <c r="X463" i="4"/>
  <c r="AD460" i="4"/>
  <c r="K455" i="4"/>
  <c r="O455" i="4" s="1"/>
  <c r="T455" i="4"/>
  <c r="V455" i="4" s="1"/>
  <c r="X455" i="4"/>
  <c r="AD452" i="4"/>
  <c r="K447" i="4"/>
  <c r="O447" i="4" s="1"/>
  <c r="T447" i="4"/>
  <c r="V447" i="4" s="1"/>
  <c r="X447" i="4"/>
  <c r="AD444" i="4"/>
  <c r="K439" i="4"/>
  <c r="O439" i="4" s="1"/>
  <c r="T439" i="4"/>
  <c r="V439" i="4" s="1"/>
  <c r="X439" i="4"/>
  <c r="AD436" i="4"/>
  <c r="K431" i="4"/>
  <c r="O431" i="4" s="1"/>
  <c r="T431" i="4"/>
  <c r="V431" i="4" s="1"/>
  <c r="X431" i="4"/>
  <c r="AD428" i="4"/>
  <c r="K423" i="4"/>
  <c r="O423" i="4" s="1"/>
  <c r="T423" i="4"/>
  <c r="V423" i="4" s="1"/>
  <c r="X423" i="4"/>
  <c r="AD420" i="4"/>
  <c r="K415" i="4"/>
  <c r="O415" i="4" s="1"/>
  <c r="T415" i="4"/>
  <c r="V415" i="4" s="1"/>
  <c r="X415" i="4"/>
  <c r="J409" i="4"/>
  <c r="L409" i="4" s="1"/>
  <c r="S409" i="4"/>
  <c r="U409" i="4" s="1"/>
  <c r="W409" i="4"/>
  <c r="X408" i="4"/>
  <c r="K408" i="4"/>
  <c r="O408" i="4" s="1"/>
  <c r="AD405" i="4"/>
  <c r="T405" i="4"/>
  <c r="V405" i="4" s="1"/>
  <c r="K405" i="4"/>
  <c r="O405" i="4" s="1"/>
  <c r="T403" i="4"/>
  <c r="V403" i="4" s="1"/>
  <c r="X402" i="4"/>
  <c r="J395" i="4"/>
  <c r="L395" i="4" s="1"/>
  <c r="S395" i="4"/>
  <c r="U395" i="4" s="1"/>
  <c r="W395" i="4"/>
  <c r="X391" i="4"/>
  <c r="K391" i="4"/>
  <c r="O391" i="4" s="1"/>
  <c r="J389" i="4"/>
  <c r="L389" i="4" s="1"/>
  <c r="S389" i="4"/>
  <c r="U389" i="4" s="1"/>
  <c r="W389" i="4"/>
  <c r="T378" i="4"/>
  <c r="V378" i="4" s="1"/>
  <c r="J377" i="4"/>
  <c r="L377" i="4" s="1"/>
  <c r="S377" i="4"/>
  <c r="U377" i="4" s="1"/>
  <c r="W377" i="4"/>
  <c r="AD373" i="4"/>
  <c r="J369" i="4"/>
  <c r="L369" i="4" s="1"/>
  <c r="S369" i="4"/>
  <c r="U369" i="4" s="1"/>
  <c r="W369" i="4"/>
  <c r="AD365" i="4"/>
  <c r="K433" i="4"/>
  <c r="O433" i="4" s="1"/>
  <c r="T433" i="4"/>
  <c r="V433" i="4" s="1"/>
  <c r="X433" i="4"/>
  <c r="K425" i="4"/>
  <c r="O425" i="4" s="1"/>
  <c r="T425" i="4"/>
  <c r="V425" i="4" s="1"/>
  <c r="X425" i="4"/>
  <c r="K417" i="4"/>
  <c r="O417" i="4" s="1"/>
  <c r="T417" i="4"/>
  <c r="V417" i="4" s="1"/>
  <c r="X417" i="4"/>
  <c r="J413" i="4"/>
  <c r="L413" i="4" s="1"/>
  <c r="S413" i="4"/>
  <c r="U413" i="4" s="1"/>
  <c r="W413" i="4"/>
  <c r="J401" i="4"/>
  <c r="L401" i="4" s="1"/>
  <c r="S401" i="4"/>
  <c r="U401" i="4" s="1"/>
  <c r="W401" i="4"/>
  <c r="J387" i="4"/>
  <c r="L387" i="4" s="1"/>
  <c r="S387" i="4"/>
  <c r="U387" i="4" s="1"/>
  <c r="W387" i="4"/>
  <c r="J381" i="4"/>
  <c r="L381" i="4" s="1"/>
  <c r="S381" i="4"/>
  <c r="U381" i="4" s="1"/>
  <c r="W381" i="4"/>
  <c r="T376" i="4"/>
  <c r="V376" i="4" s="1"/>
  <c r="K376" i="4"/>
  <c r="O376" i="4" s="1"/>
  <c r="T368" i="4"/>
  <c r="V368" i="4" s="1"/>
  <c r="K368" i="4"/>
  <c r="O368" i="4" s="1"/>
  <c r="J363" i="4"/>
  <c r="L363" i="4" s="1"/>
  <c r="S363" i="4"/>
  <c r="U363" i="4" s="1"/>
  <c r="W363" i="4"/>
  <c r="T355" i="4"/>
  <c r="V355" i="4" s="1"/>
  <c r="J355" i="4"/>
  <c r="L355" i="4" s="1"/>
  <c r="S355" i="4"/>
  <c r="U355" i="4" s="1"/>
  <c r="W355" i="4"/>
  <c r="T347" i="4"/>
  <c r="V347" i="4" s="1"/>
  <c r="J347" i="4"/>
  <c r="L347" i="4" s="1"/>
  <c r="S347" i="4"/>
  <c r="U347" i="4" s="1"/>
  <c r="W347" i="4"/>
  <c r="K339" i="4"/>
  <c r="O339" i="4" s="1"/>
  <c r="T339" i="4"/>
  <c r="V339" i="4" s="1"/>
  <c r="X339" i="4"/>
  <c r="S338" i="4"/>
  <c r="U338" i="4" s="1"/>
  <c r="S331" i="4"/>
  <c r="U331" i="4" s="1"/>
  <c r="K327" i="4"/>
  <c r="O327" i="4" s="1"/>
  <c r="T327" i="4"/>
  <c r="V327" i="4" s="1"/>
  <c r="X327" i="4"/>
  <c r="J301" i="4"/>
  <c r="L301" i="4" s="1"/>
  <c r="S301" i="4"/>
  <c r="U301" i="4" s="1"/>
  <c r="W301" i="4"/>
  <c r="J373" i="4"/>
  <c r="L373" i="4" s="1"/>
  <c r="S373" i="4"/>
  <c r="U373" i="4" s="1"/>
  <c r="W373" i="4"/>
  <c r="J365" i="4"/>
  <c r="L365" i="4" s="1"/>
  <c r="S365" i="4"/>
  <c r="U365" i="4" s="1"/>
  <c r="W365" i="4"/>
  <c r="K360" i="4"/>
  <c r="O360" i="4" s="1"/>
  <c r="T357" i="4"/>
  <c r="V357" i="4" s="1"/>
  <c r="J357" i="4"/>
  <c r="L357" i="4" s="1"/>
  <c r="S357" i="4"/>
  <c r="U357" i="4" s="1"/>
  <c r="W357" i="4"/>
  <c r="X355" i="4"/>
  <c r="K352" i="4"/>
  <c r="O352" i="4" s="1"/>
  <c r="T349" i="4"/>
  <c r="V349" i="4" s="1"/>
  <c r="J349" i="4"/>
  <c r="L349" i="4" s="1"/>
  <c r="S349" i="4"/>
  <c r="U349" i="4" s="1"/>
  <c r="W349" i="4"/>
  <c r="X347" i="4"/>
  <c r="K344" i="4"/>
  <c r="O344" i="4" s="1"/>
  <c r="K341" i="4"/>
  <c r="O341" i="4" s="1"/>
  <c r="T341" i="4"/>
  <c r="V341" i="4" s="1"/>
  <c r="X341" i="4"/>
  <c r="W338" i="4"/>
  <c r="S337" i="4"/>
  <c r="U337" i="4" s="1"/>
  <c r="J325" i="4"/>
  <c r="L325" i="4" s="1"/>
  <c r="K315" i="4"/>
  <c r="O315" i="4" s="1"/>
  <c r="T315" i="4"/>
  <c r="V315" i="4" s="1"/>
  <c r="X315" i="4"/>
  <c r="J407" i="4"/>
  <c r="L407" i="4" s="1"/>
  <c r="S407" i="4"/>
  <c r="U407" i="4" s="1"/>
  <c r="W407" i="4"/>
  <c r="J399" i="4"/>
  <c r="L399" i="4" s="1"/>
  <c r="S399" i="4"/>
  <c r="U399" i="4" s="1"/>
  <c r="W399" i="4"/>
  <c r="J391" i="4"/>
  <c r="L391" i="4" s="1"/>
  <c r="S391" i="4"/>
  <c r="U391" i="4" s="1"/>
  <c r="W391" i="4"/>
  <c r="J383" i="4"/>
  <c r="L383" i="4" s="1"/>
  <c r="S383" i="4"/>
  <c r="U383" i="4" s="1"/>
  <c r="W383" i="4"/>
  <c r="J375" i="4"/>
  <c r="L375" i="4" s="1"/>
  <c r="S375" i="4"/>
  <c r="U375" i="4" s="1"/>
  <c r="W375" i="4"/>
  <c r="J367" i="4"/>
  <c r="L367" i="4" s="1"/>
  <c r="S367" i="4"/>
  <c r="U367" i="4" s="1"/>
  <c r="W367" i="4"/>
  <c r="J359" i="4"/>
  <c r="L359" i="4" s="1"/>
  <c r="S359" i="4"/>
  <c r="U359" i="4" s="1"/>
  <c r="W359" i="4"/>
  <c r="J351" i="4"/>
  <c r="L351" i="4" s="1"/>
  <c r="S351" i="4"/>
  <c r="U351" i="4" s="1"/>
  <c r="W351" i="4"/>
  <c r="J343" i="4"/>
  <c r="L343" i="4" s="1"/>
  <c r="S343" i="4"/>
  <c r="U343" i="4" s="1"/>
  <c r="W343" i="4"/>
  <c r="S339" i="4"/>
  <c r="U339" i="4" s="1"/>
  <c r="AD336" i="4"/>
  <c r="J336" i="4"/>
  <c r="L336" i="4" s="1"/>
  <c r="K335" i="4"/>
  <c r="O335" i="4" s="1"/>
  <c r="T335" i="4"/>
  <c r="V335" i="4" s="1"/>
  <c r="X335" i="4"/>
  <c r="S333" i="4"/>
  <c r="U333" i="4" s="1"/>
  <c r="J333" i="4"/>
  <c r="L333" i="4" s="1"/>
  <c r="W332" i="4"/>
  <c r="W331" i="4"/>
  <c r="K331" i="4"/>
  <c r="O331" i="4" s="1"/>
  <c r="T331" i="4"/>
  <c r="V331" i="4" s="1"/>
  <c r="X331" i="4"/>
  <c r="S325" i="4"/>
  <c r="U325" i="4" s="1"/>
  <c r="J320" i="4"/>
  <c r="L320" i="4" s="1"/>
  <c r="S320" i="4"/>
  <c r="U320" i="4" s="1"/>
  <c r="J313" i="4"/>
  <c r="L313" i="4" s="1"/>
  <c r="W313" i="4"/>
  <c r="S313" i="4"/>
  <c r="U313" i="4" s="1"/>
  <c r="J353" i="4"/>
  <c r="L353" i="4" s="1"/>
  <c r="S353" i="4"/>
  <c r="U353" i="4" s="1"/>
  <c r="W353" i="4"/>
  <c r="J345" i="4"/>
  <c r="L345" i="4" s="1"/>
  <c r="S345" i="4"/>
  <c r="U345" i="4" s="1"/>
  <c r="W345" i="4"/>
  <c r="K333" i="4"/>
  <c r="O333" i="4" s="1"/>
  <c r="T333" i="4"/>
  <c r="V333" i="4" s="1"/>
  <c r="X333" i="4"/>
  <c r="K323" i="4"/>
  <c r="O323" i="4" s="1"/>
  <c r="T323" i="4"/>
  <c r="V323" i="4" s="1"/>
  <c r="X323" i="4"/>
  <c r="J321" i="4"/>
  <c r="L321" i="4" s="1"/>
  <c r="S321" i="4"/>
  <c r="U321" i="4" s="1"/>
  <c r="W321" i="4"/>
  <c r="J304" i="4"/>
  <c r="L304" i="4" s="1"/>
  <c r="W304" i="4"/>
  <c r="S304" i="4"/>
  <c r="U304" i="4" s="1"/>
  <c r="K293" i="4"/>
  <c r="O293" i="4" s="1"/>
  <c r="T293" i="4"/>
  <c r="V293" i="4" s="1"/>
  <c r="X293" i="4"/>
  <c r="J292" i="4"/>
  <c r="L292" i="4" s="1"/>
  <c r="W292" i="4"/>
  <c r="J276" i="4"/>
  <c r="L276" i="4" s="1"/>
  <c r="S276" i="4"/>
  <c r="U276" i="4" s="1"/>
  <c r="K325" i="4"/>
  <c r="O325" i="4" s="1"/>
  <c r="T325" i="4"/>
  <c r="V325" i="4" s="1"/>
  <c r="X325" i="4"/>
  <c r="K321" i="4"/>
  <c r="O321" i="4" s="1"/>
  <c r="T321" i="4"/>
  <c r="V321" i="4" s="1"/>
  <c r="X321" i="4"/>
  <c r="AD310" i="4"/>
  <c r="K309" i="4"/>
  <c r="O309" i="4" s="1"/>
  <c r="T309" i="4"/>
  <c r="V309" i="4" s="1"/>
  <c r="X309" i="4"/>
  <c r="W305" i="4"/>
  <c r="K305" i="4"/>
  <c r="O305" i="4" s="1"/>
  <c r="T305" i="4"/>
  <c r="V305" i="4" s="1"/>
  <c r="X305" i="4"/>
  <c r="AD292" i="4"/>
  <c r="K307" i="4"/>
  <c r="O307" i="4" s="1"/>
  <c r="T307" i="4"/>
  <c r="V307" i="4" s="1"/>
  <c r="X307" i="4"/>
  <c r="S292" i="4"/>
  <c r="U292" i="4" s="1"/>
  <c r="J291" i="4"/>
  <c r="L291" i="4" s="1"/>
  <c r="S291" i="4"/>
  <c r="U291" i="4" s="1"/>
  <c r="J285" i="4"/>
  <c r="L285" i="4" s="1"/>
  <c r="W285" i="4"/>
  <c r="S285" i="4"/>
  <c r="U285" i="4" s="1"/>
  <c r="K279" i="4"/>
  <c r="O279" i="4" s="1"/>
  <c r="T279" i="4"/>
  <c r="V279" i="4" s="1"/>
  <c r="X279" i="4"/>
  <c r="W276" i="4"/>
  <c r="K337" i="4"/>
  <c r="O337" i="4" s="1"/>
  <c r="T337" i="4"/>
  <c r="V337" i="4" s="1"/>
  <c r="X337" i="4"/>
  <c r="AD334" i="4"/>
  <c r="K329" i="4"/>
  <c r="O329" i="4" s="1"/>
  <c r="T329" i="4"/>
  <c r="V329" i="4" s="1"/>
  <c r="X329" i="4"/>
  <c r="AD326" i="4"/>
  <c r="AD318" i="4"/>
  <c r="J318" i="4"/>
  <c r="L318" i="4" s="1"/>
  <c r="K317" i="4"/>
  <c r="O317" i="4" s="1"/>
  <c r="T317" i="4"/>
  <c r="V317" i="4" s="1"/>
  <c r="X317" i="4"/>
  <c r="S315" i="4"/>
  <c r="U315" i="4" s="1"/>
  <c r="J315" i="4"/>
  <c r="L315" i="4" s="1"/>
  <c r="W314" i="4"/>
  <c r="K313" i="4"/>
  <c r="O313" i="4" s="1"/>
  <c r="T313" i="4"/>
  <c r="V313" i="4" s="1"/>
  <c r="X313" i="4"/>
  <c r="S312" i="4"/>
  <c r="U312" i="4" s="1"/>
  <c r="S305" i="4"/>
  <c r="U305" i="4" s="1"/>
  <c r="AD302" i="4"/>
  <c r="J302" i="4"/>
  <c r="L302" i="4" s="1"/>
  <c r="K301" i="4"/>
  <c r="O301" i="4" s="1"/>
  <c r="T301" i="4"/>
  <c r="V301" i="4" s="1"/>
  <c r="X301" i="4"/>
  <c r="W298" i="4"/>
  <c r="K297" i="4"/>
  <c r="O297" i="4" s="1"/>
  <c r="T297" i="4"/>
  <c r="V297" i="4" s="1"/>
  <c r="X297" i="4"/>
  <c r="S282" i="4"/>
  <c r="U282" i="4" s="1"/>
  <c r="J282" i="4"/>
  <c r="L282" i="4" s="1"/>
  <c r="K277" i="4"/>
  <c r="O277" i="4" s="1"/>
  <c r="T277" i="4"/>
  <c r="V277" i="4" s="1"/>
  <c r="X277" i="4"/>
  <c r="J267" i="4"/>
  <c r="L267" i="4" s="1"/>
  <c r="W267" i="4"/>
  <c r="J259" i="4"/>
  <c r="L259" i="4" s="1"/>
  <c r="W259" i="4"/>
  <c r="J251" i="4"/>
  <c r="L251" i="4" s="1"/>
  <c r="W251" i="4"/>
  <c r="J243" i="4"/>
  <c r="L243" i="4" s="1"/>
  <c r="W243" i="4"/>
  <c r="AD324" i="4"/>
  <c r="K319" i="4"/>
  <c r="O319" i="4" s="1"/>
  <c r="T319" i="4"/>
  <c r="V319" i="4" s="1"/>
  <c r="X319" i="4"/>
  <c r="AD316" i="4"/>
  <c r="K311" i="4"/>
  <c r="O311" i="4" s="1"/>
  <c r="T311" i="4"/>
  <c r="V311" i="4" s="1"/>
  <c r="X311" i="4"/>
  <c r="AD308" i="4"/>
  <c r="K303" i="4"/>
  <c r="O303" i="4" s="1"/>
  <c r="T303" i="4"/>
  <c r="V303" i="4" s="1"/>
  <c r="X303" i="4"/>
  <c r="AD300" i="4"/>
  <c r="K295" i="4"/>
  <c r="O295" i="4" s="1"/>
  <c r="T295" i="4"/>
  <c r="V295" i="4" s="1"/>
  <c r="X295" i="4"/>
  <c r="K287" i="4"/>
  <c r="O287" i="4" s="1"/>
  <c r="T287" i="4"/>
  <c r="V287" i="4" s="1"/>
  <c r="X287" i="4"/>
  <c r="J277" i="4"/>
  <c r="L277" i="4" s="1"/>
  <c r="W277" i="4"/>
  <c r="W275" i="4"/>
  <c r="AD290" i="4"/>
  <c r="S290" i="4"/>
  <c r="U290" i="4" s="1"/>
  <c r="J290" i="4"/>
  <c r="L290" i="4" s="1"/>
  <c r="K285" i="4"/>
  <c r="O285" i="4" s="1"/>
  <c r="T285" i="4"/>
  <c r="V285" i="4" s="1"/>
  <c r="X285" i="4"/>
  <c r="AD282" i="4"/>
  <c r="S275" i="4"/>
  <c r="U275" i="4" s="1"/>
  <c r="S274" i="4"/>
  <c r="U274" i="4" s="1"/>
  <c r="J274" i="4"/>
  <c r="L274" i="4" s="1"/>
  <c r="K269" i="4"/>
  <c r="O269" i="4" s="1"/>
  <c r="T269" i="4"/>
  <c r="V269" i="4" s="1"/>
  <c r="X269" i="4"/>
  <c r="S266" i="4"/>
  <c r="U266" i="4" s="1"/>
  <c r="J266" i="4"/>
  <c r="L266" i="4" s="1"/>
  <c r="K261" i="4"/>
  <c r="O261" i="4" s="1"/>
  <c r="T261" i="4"/>
  <c r="V261" i="4" s="1"/>
  <c r="X261" i="4"/>
  <c r="S258" i="4"/>
  <c r="U258" i="4" s="1"/>
  <c r="J258" i="4"/>
  <c r="L258" i="4" s="1"/>
  <c r="K253" i="4"/>
  <c r="O253" i="4" s="1"/>
  <c r="T253" i="4"/>
  <c r="V253" i="4" s="1"/>
  <c r="X253" i="4"/>
  <c r="S250" i="4"/>
  <c r="U250" i="4" s="1"/>
  <c r="J250" i="4"/>
  <c r="L250" i="4" s="1"/>
  <c r="K245" i="4"/>
  <c r="O245" i="4" s="1"/>
  <c r="T245" i="4"/>
  <c r="V245" i="4" s="1"/>
  <c r="X245" i="4"/>
  <c r="S242" i="4"/>
  <c r="U242" i="4" s="1"/>
  <c r="J242" i="4"/>
  <c r="L242" i="4" s="1"/>
  <c r="K237" i="4"/>
  <c r="O237" i="4" s="1"/>
  <c r="T237" i="4"/>
  <c r="V237" i="4" s="1"/>
  <c r="X237" i="4"/>
  <c r="K233" i="4"/>
  <c r="O233" i="4" s="1"/>
  <c r="T233" i="4"/>
  <c r="V233" i="4" s="1"/>
  <c r="X233" i="4"/>
  <c r="K229" i="4"/>
  <c r="O229" i="4" s="1"/>
  <c r="T229" i="4"/>
  <c r="V229" i="4" s="1"/>
  <c r="X229" i="4"/>
  <c r="J222" i="4"/>
  <c r="L222" i="4" s="1"/>
  <c r="S222" i="4"/>
  <c r="U222" i="4" s="1"/>
  <c r="W222" i="4"/>
  <c r="K271" i="4"/>
  <c r="O271" i="4" s="1"/>
  <c r="T271" i="4"/>
  <c r="V271" i="4" s="1"/>
  <c r="X271" i="4"/>
  <c r="K263" i="4"/>
  <c r="O263" i="4" s="1"/>
  <c r="T263" i="4"/>
  <c r="V263" i="4" s="1"/>
  <c r="X263" i="4"/>
  <c r="K255" i="4"/>
  <c r="O255" i="4" s="1"/>
  <c r="T255" i="4"/>
  <c r="V255" i="4" s="1"/>
  <c r="X255" i="4"/>
  <c r="K247" i="4"/>
  <c r="O247" i="4" s="1"/>
  <c r="T247" i="4"/>
  <c r="V247" i="4" s="1"/>
  <c r="X247" i="4"/>
  <c r="K239" i="4"/>
  <c r="O239" i="4" s="1"/>
  <c r="T239" i="4"/>
  <c r="V239" i="4" s="1"/>
  <c r="X239" i="4"/>
  <c r="J232" i="4"/>
  <c r="L232" i="4" s="1"/>
  <c r="S232" i="4"/>
  <c r="U232" i="4" s="1"/>
  <c r="W232" i="4"/>
  <c r="J228" i="4"/>
  <c r="L228" i="4" s="1"/>
  <c r="S228" i="4"/>
  <c r="U228" i="4" s="1"/>
  <c r="W228" i="4"/>
  <c r="J220" i="4"/>
  <c r="L220" i="4" s="1"/>
  <c r="S220" i="4"/>
  <c r="U220" i="4" s="1"/>
  <c r="W220" i="4"/>
  <c r="K218" i="4"/>
  <c r="O218" i="4" s="1"/>
  <c r="T218" i="4"/>
  <c r="V218" i="4" s="1"/>
  <c r="K289" i="4"/>
  <c r="O289" i="4" s="1"/>
  <c r="T289" i="4"/>
  <c r="V289" i="4" s="1"/>
  <c r="X289" i="4"/>
  <c r="K281" i="4"/>
  <c r="O281" i="4" s="1"/>
  <c r="T281" i="4"/>
  <c r="V281" i="4" s="1"/>
  <c r="X281" i="4"/>
  <c r="K273" i="4"/>
  <c r="O273" i="4" s="1"/>
  <c r="T273" i="4"/>
  <c r="V273" i="4" s="1"/>
  <c r="X273" i="4"/>
  <c r="W269" i="4"/>
  <c r="K265" i="4"/>
  <c r="O265" i="4" s="1"/>
  <c r="T265" i="4"/>
  <c r="V265" i="4" s="1"/>
  <c r="X265" i="4"/>
  <c r="W261" i="4"/>
  <c r="K257" i="4"/>
  <c r="O257" i="4" s="1"/>
  <c r="T257" i="4"/>
  <c r="V257" i="4" s="1"/>
  <c r="X257" i="4"/>
  <c r="W253" i="4"/>
  <c r="K249" i="4"/>
  <c r="O249" i="4" s="1"/>
  <c r="T249" i="4"/>
  <c r="V249" i="4" s="1"/>
  <c r="X249" i="4"/>
  <c r="W245" i="4"/>
  <c r="K241" i="4"/>
  <c r="O241" i="4" s="1"/>
  <c r="T241" i="4"/>
  <c r="V241" i="4" s="1"/>
  <c r="X241" i="4"/>
  <c r="W237" i="4"/>
  <c r="K235" i="4"/>
  <c r="O235" i="4" s="1"/>
  <c r="T235" i="4"/>
  <c r="V235" i="4" s="1"/>
  <c r="X235" i="4"/>
  <c r="K231" i="4"/>
  <c r="O231" i="4" s="1"/>
  <c r="T231" i="4"/>
  <c r="V231" i="4" s="1"/>
  <c r="X231" i="4"/>
  <c r="T227" i="4"/>
  <c r="V227" i="4" s="1"/>
  <c r="X227" i="4"/>
  <c r="K227" i="4"/>
  <c r="O227" i="4" s="1"/>
  <c r="X218" i="4"/>
  <c r="K299" i="4"/>
  <c r="O299" i="4" s="1"/>
  <c r="T299" i="4"/>
  <c r="V299" i="4" s="1"/>
  <c r="X299" i="4"/>
  <c r="AD296" i="4"/>
  <c r="K291" i="4"/>
  <c r="O291" i="4" s="1"/>
  <c r="T291" i="4"/>
  <c r="V291" i="4" s="1"/>
  <c r="X291" i="4"/>
  <c r="AD288" i="4"/>
  <c r="K283" i="4"/>
  <c r="O283" i="4" s="1"/>
  <c r="T283" i="4"/>
  <c r="V283" i="4" s="1"/>
  <c r="X283" i="4"/>
  <c r="AD280" i="4"/>
  <c r="K275" i="4"/>
  <c r="O275" i="4" s="1"/>
  <c r="T275" i="4"/>
  <c r="V275" i="4" s="1"/>
  <c r="X275" i="4"/>
  <c r="AD272" i="4"/>
  <c r="K267" i="4"/>
  <c r="O267" i="4" s="1"/>
  <c r="T267" i="4"/>
  <c r="V267" i="4" s="1"/>
  <c r="X267" i="4"/>
  <c r="AD264" i="4"/>
  <c r="K259" i="4"/>
  <c r="O259" i="4" s="1"/>
  <c r="T259" i="4"/>
  <c r="V259" i="4" s="1"/>
  <c r="X259" i="4"/>
  <c r="AD256" i="4"/>
  <c r="K251" i="4"/>
  <c r="O251" i="4" s="1"/>
  <c r="T251" i="4"/>
  <c r="V251" i="4" s="1"/>
  <c r="X251" i="4"/>
  <c r="AD248" i="4"/>
  <c r="K243" i="4"/>
  <c r="O243" i="4" s="1"/>
  <c r="T243" i="4"/>
  <c r="V243" i="4" s="1"/>
  <c r="X243" i="4"/>
  <c r="AD240" i="4"/>
  <c r="J234" i="4"/>
  <c r="L234" i="4" s="1"/>
  <c r="S234" i="4"/>
  <c r="U234" i="4" s="1"/>
  <c r="W234" i="4"/>
  <c r="AD232" i="4"/>
  <c r="J230" i="4"/>
  <c r="L230" i="4" s="1"/>
  <c r="S230" i="4"/>
  <c r="U230" i="4" s="1"/>
  <c r="W230" i="4"/>
  <c r="AD228" i="4"/>
  <c r="X224" i="4"/>
  <c r="T224" i="4"/>
  <c r="V224" i="4" s="1"/>
  <c r="K222" i="4"/>
  <c r="O222" i="4" s="1"/>
  <c r="X222" i="4"/>
  <c r="J208" i="4"/>
  <c r="L208" i="4" s="1"/>
  <c r="S208" i="4"/>
  <c r="U208" i="4" s="1"/>
  <c r="W208" i="4"/>
  <c r="X206" i="4"/>
  <c r="T206" i="4"/>
  <c r="V206" i="4" s="1"/>
  <c r="K204" i="4"/>
  <c r="O204" i="4" s="1"/>
  <c r="X204" i="4"/>
  <c r="J196" i="4"/>
  <c r="L196" i="4" s="1"/>
  <c r="S196" i="4"/>
  <c r="U196" i="4" s="1"/>
  <c r="W196" i="4"/>
  <c r="J194" i="4"/>
  <c r="L194" i="4" s="1"/>
  <c r="S194" i="4"/>
  <c r="U194" i="4" s="1"/>
  <c r="W194" i="4"/>
  <c r="J224" i="4"/>
  <c r="L224" i="4" s="1"/>
  <c r="S224" i="4"/>
  <c r="U224" i="4" s="1"/>
  <c r="W224" i="4"/>
  <c r="J218" i="4"/>
  <c r="L218" i="4" s="1"/>
  <c r="S218" i="4"/>
  <c r="U218" i="4" s="1"/>
  <c r="W218" i="4"/>
  <c r="J212" i="4"/>
  <c r="L212" i="4" s="1"/>
  <c r="S212" i="4"/>
  <c r="U212" i="4" s="1"/>
  <c r="W212" i="4"/>
  <c r="J204" i="4"/>
  <c r="L204" i="4" s="1"/>
  <c r="S204" i="4"/>
  <c r="U204" i="4" s="1"/>
  <c r="W204" i="4"/>
  <c r="J202" i="4"/>
  <c r="L202" i="4" s="1"/>
  <c r="S202" i="4"/>
  <c r="U202" i="4" s="1"/>
  <c r="W202" i="4"/>
  <c r="X190" i="4"/>
  <c r="T190" i="4"/>
  <c r="V190" i="4" s="1"/>
  <c r="K190" i="4"/>
  <c r="O190" i="4" s="1"/>
  <c r="X188" i="4"/>
  <c r="K188" i="4"/>
  <c r="O188" i="4" s="1"/>
  <c r="T188" i="4"/>
  <c r="V188" i="4" s="1"/>
  <c r="J226" i="4"/>
  <c r="L226" i="4" s="1"/>
  <c r="S226" i="4"/>
  <c r="U226" i="4" s="1"/>
  <c r="W226" i="4"/>
  <c r="AD220" i="4"/>
  <c r="T220" i="4"/>
  <c r="V220" i="4" s="1"/>
  <c r="K220" i="4"/>
  <c r="O220" i="4" s="1"/>
  <c r="X217" i="4"/>
  <c r="J210" i="4"/>
  <c r="L210" i="4" s="1"/>
  <c r="S210" i="4"/>
  <c r="U210" i="4" s="1"/>
  <c r="W210" i="4"/>
  <c r="AD206" i="4"/>
  <c r="AD204" i="4"/>
  <c r="T203" i="4"/>
  <c r="V203" i="4" s="1"/>
  <c r="T201" i="4"/>
  <c r="V201" i="4" s="1"/>
  <c r="K201" i="4"/>
  <c r="O201" i="4" s="1"/>
  <c r="AD190" i="4"/>
  <c r="J216" i="4"/>
  <c r="L216" i="4" s="1"/>
  <c r="S216" i="4"/>
  <c r="U216" i="4" s="1"/>
  <c r="W216" i="4"/>
  <c r="K206" i="4"/>
  <c r="O206" i="4" s="1"/>
  <c r="X198" i="4"/>
  <c r="T198" i="4"/>
  <c r="V198" i="4" s="1"/>
  <c r="K196" i="4"/>
  <c r="O196" i="4" s="1"/>
  <c r="X196" i="4"/>
  <c r="J184" i="4"/>
  <c r="L184" i="4" s="1"/>
  <c r="S184" i="4"/>
  <c r="U184" i="4" s="1"/>
  <c r="W184" i="4"/>
  <c r="AD188" i="4"/>
  <c r="J178" i="4"/>
  <c r="L178" i="4" s="1"/>
  <c r="S178" i="4"/>
  <c r="U178" i="4" s="1"/>
  <c r="W178" i="4"/>
  <c r="X158" i="4"/>
  <c r="T158" i="4"/>
  <c r="V158" i="4" s="1"/>
  <c r="K158" i="4"/>
  <c r="O158" i="4" s="1"/>
  <c r="X179" i="4"/>
  <c r="J214" i="4"/>
  <c r="L214" i="4" s="1"/>
  <c r="S214" i="4"/>
  <c r="U214" i="4" s="1"/>
  <c r="W214" i="4"/>
  <c r="J206" i="4"/>
  <c r="L206" i="4" s="1"/>
  <c r="S206" i="4"/>
  <c r="U206" i="4" s="1"/>
  <c r="W206" i="4"/>
  <c r="J198" i="4"/>
  <c r="L198" i="4" s="1"/>
  <c r="S198" i="4"/>
  <c r="U198" i="4" s="1"/>
  <c r="W198" i="4"/>
  <c r="K193" i="4"/>
  <c r="O193" i="4" s="1"/>
  <c r="J190" i="4"/>
  <c r="L190" i="4" s="1"/>
  <c r="S190" i="4"/>
  <c r="U190" i="4" s="1"/>
  <c r="W190" i="4"/>
  <c r="J188" i="4"/>
  <c r="L188" i="4" s="1"/>
  <c r="S188" i="4"/>
  <c r="U188" i="4" s="1"/>
  <c r="W188" i="4"/>
  <c r="J176" i="4"/>
  <c r="L176" i="4" s="1"/>
  <c r="S176" i="4"/>
  <c r="U176" i="4" s="1"/>
  <c r="W176" i="4"/>
  <c r="T174" i="4"/>
  <c r="V174" i="4" s="1"/>
  <c r="K174" i="4"/>
  <c r="O174" i="4" s="1"/>
  <c r="X174" i="4"/>
  <c r="X171" i="4"/>
  <c r="K171" i="4"/>
  <c r="O171" i="4" s="1"/>
  <c r="J170" i="4"/>
  <c r="L170" i="4" s="1"/>
  <c r="S170" i="4"/>
  <c r="U170" i="4" s="1"/>
  <c r="W170" i="4"/>
  <c r="J200" i="4"/>
  <c r="L200" i="4" s="1"/>
  <c r="S200" i="4"/>
  <c r="U200" i="4" s="1"/>
  <c r="W200" i="4"/>
  <c r="J192" i="4"/>
  <c r="L192" i="4" s="1"/>
  <c r="S192" i="4"/>
  <c r="U192" i="4" s="1"/>
  <c r="W192" i="4"/>
  <c r="J186" i="4"/>
  <c r="L186" i="4" s="1"/>
  <c r="S186" i="4"/>
  <c r="U186" i="4" s="1"/>
  <c r="W186" i="4"/>
  <c r="X182" i="4"/>
  <c r="K182" i="4"/>
  <c r="O182" i="4" s="1"/>
  <c r="J180" i="4"/>
  <c r="L180" i="4" s="1"/>
  <c r="S180" i="4"/>
  <c r="U180" i="4" s="1"/>
  <c r="W180" i="4"/>
  <c r="J168" i="4"/>
  <c r="L168" i="4" s="1"/>
  <c r="S168" i="4"/>
  <c r="U168" i="4" s="1"/>
  <c r="W168" i="4"/>
  <c r="J164" i="4"/>
  <c r="L164" i="4" s="1"/>
  <c r="S164" i="4"/>
  <c r="U164" i="4" s="1"/>
  <c r="W164" i="4"/>
  <c r="J162" i="4"/>
  <c r="L162" i="4" s="1"/>
  <c r="S162" i="4"/>
  <c r="U162" i="4" s="1"/>
  <c r="W162" i="4"/>
  <c r="AD158" i="4"/>
  <c r="AD156" i="4"/>
  <c r="T153" i="4"/>
  <c r="V153" i="4" s="1"/>
  <c r="K153" i="4"/>
  <c r="O153" i="4" s="1"/>
  <c r="J172" i="4"/>
  <c r="L172" i="4" s="1"/>
  <c r="S172" i="4"/>
  <c r="U172" i="4" s="1"/>
  <c r="W172" i="4"/>
  <c r="AD166" i="4"/>
  <c r="AD164" i="4"/>
  <c r="T161" i="4"/>
  <c r="V161" i="4" s="1"/>
  <c r="K161" i="4"/>
  <c r="O161" i="4" s="1"/>
  <c r="X150" i="4"/>
  <c r="T150" i="4"/>
  <c r="V150" i="4" s="1"/>
  <c r="K148" i="4"/>
  <c r="O148" i="4" s="1"/>
  <c r="X148" i="4"/>
  <c r="K156" i="4"/>
  <c r="O156" i="4" s="1"/>
  <c r="X156" i="4"/>
  <c r="J148" i="4"/>
  <c r="L148" i="4" s="1"/>
  <c r="S148" i="4"/>
  <c r="U148" i="4" s="1"/>
  <c r="W148" i="4"/>
  <c r="X166" i="4"/>
  <c r="T166" i="4"/>
  <c r="V166" i="4" s="1"/>
  <c r="K164" i="4"/>
  <c r="O164" i="4" s="1"/>
  <c r="X164" i="4"/>
  <c r="J156" i="4"/>
  <c r="L156" i="4" s="1"/>
  <c r="S156" i="4"/>
  <c r="U156" i="4" s="1"/>
  <c r="W156" i="4"/>
  <c r="J154" i="4"/>
  <c r="L154" i="4" s="1"/>
  <c r="S154" i="4"/>
  <c r="U154" i="4" s="1"/>
  <c r="W154" i="4"/>
  <c r="AD148" i="4"/>
  <c r="T147" i="4"/>
  <c r="V147" i="4" s="1"/>
  <c r="J146" i="4"/>
  <c r="L146" i="4" s="1"/>
  <c r="S146" i="4"/>
  <c r="U146" i="4" s="1"/>
  <c r="W146" i="4"/>
  <c r="J139" i="4"/>
  <c r="L139" i="4" s="1"/>
  <c r="S139" i="4"/>
  <c r="U139" i="4" s="1"/>
  <c r="W139" i="4"/>
  <c r="X135" i="4"/>
  <c r="T135" i="4"/>
  <c r="V135" i="4" s="1"/>
  <c r="K133" i="4"/>
  <c r="O133" i="4" s="1"/>
  <c r="X133" i="4"/>
  <c r="X140" i="4"/>
  <c r="J133" i="4"/>
  <c r="L133" i="4" s="1"/>
  <c r="S133" i="4"/>
  <c r="U133" i="4" s="1"/>
  <c r="W133" i="4"/>
  <c r="J131" i="4"/>
  <c r="L131" i="4" s="1"/>
  <c r="S131" i="4"/>
  <c r="U131" i="4" s="1"/>
  <c r="W131" i="4"/>
  <c r="J182" i="4"/>
  <c r="L182" i="4" s="1"/>
  <c r="S182" i="4"/>
  <c r="U182" i="4" s="1"/>
  <c r="W182" i="4"/>
  <c r="J174" i="4"/>
  <c r="L174" i="4" s="1"/>
  <c r="S174" i="4"/>
  <c r="U174" i="4" s="1"/>
  <c r="W174" i="4"/>
  <c r="J166" i="4"/>
  <c r="L166" i="4" s="1"/>
  <c r="S166" i="4"/>
  <c r="U166" i="4" s="1"/>
  <c r="W166" i="4"/>
  <c r="J158" i="4"/>
  <c r="L158" i="4" s="1"/>
  <c r="S158" i="4"/>
  <c r="U158" i="4" s="1"/>
  <c r="W158" i="4"/>
  <c r="J150" i="4"/>
  <c r="L150" i="4" s="1"/>
  <c r="S150" i="4"/>
  <c r="U150" i="4" s="1"/>
  <c r="W150" i="4"/>
  <c r="K145" i="4"/>
  <c r="O145" i="4" s="1"/>
  <c r="AD135" i="4"/>
  <c r="AD133" i="4"/>
  <c r="T132" i="4"/>
  <c r="V132" i="4" s="1"/>
  <c r="T130" i="4"/>
  <c r="V130" i="4" s="1"/>
  <c r="K130" i="4"/>
  <c r="O130" i="4" s="1"/>
  <c r="T119" i="4"/>
  <c r="V119" i="4" s="1"/>
  <c r="K119" i="4"/>
  <c r="O119" i="4" s="1"/>
  <c r="X119" i="4"/>
  <c r="J160" i="4"/>
  <c r="L160" i="4" s="1"/>
  <c r="S160" i="4"/>
  <c r="U160" i="4" s="1"/>
  <c r="W160" i="4"/>
  <c r="J152" i="4"/>
  <c r="L152" i="4" s="1"/>
  <c r="S152" i="4"/>
  <c r="U152" i="4" s="1"/>
  <c r="W152" i="4"/>
  <c r="J144" i="4"/>
  <c r="L144" i="4" s="1"/>
  <c r="S144" i="4"/>
  <c r="U144" i="4" s="1"/>
  <c r="W144" i="4"/>
  <c r="X143" i="4"/>
  <c r="K143" i="4"/>
  <c r="O143" i="4" s="1"/>
  <c r="J141" i="4"/>
  <c r="L141" i="4" s="1"/>
  <c r="S141" i="4"/>
  <c r="U141" i="4" s="1"/>
  <c r="W141" i="4"/>
  <c r="K135" i="4"/>
  <c r="O135" i="4" s="1"/>
  <c r="J109" i="4"/>
  <c r="L109" i="4" s="1"/>
  <c r="S109" i="4"/>
  <c r="U109" i="4" s="1"/>
  <c r="W109" i="4"/>
  <c r="J121" i="4"/>
  <c r="L121" i="4" s="1"/>
  <c r="S121" i="4"/>
  <c r="U121" i="4" s="1"/>
  <c r="W121" i="4"/>
  <c r="J115" i="4"/>
  <c r="L115" i="4" s="1"/>
  <c r="S115" i="4"/>
  <c r="U115" i="4" s="1"/>
  <c r="W115" i="4"/>
  <c r="AD109" i="4"/>
  <c r="K107" i="4"/>
  <c r="O107" i="4" s="1"/>
  <c r="T107" i="4"/>
  <c r="V107" i="4" s="1"/>
  <c r="X107" i="4"/>
  <c r="W105" i="4"/>
  <c r="J105" i="4"/>
  <c r="L105" i="4" s="1"/>
  <c r="J143" i="4"/>
  <c r="L143" i="4" s="1"/>
  <c r="S143" i="4"/>
  <c r="U143" i="4" s="1"/>
  <c r="W143" i="4"/>
  <c r="J135" i="4"/>
  <c r="L135" i="4" s="1"/>
  <c r="S135" i="4"/>
  <c r="U135" i="4" s="1"/>
  <c r="W135" i="4"/>
  <c r="T127" i="4"/>
  <c r="V127" i="4" s="1"/>
  <c r="J127" i="4"/>
  <c r="L127" i="4" s="1"/>
  <c r="S127" i="4"/>
  <c r="U127" i="4" s="1"/>
  <c r="W127" i="4"/>
  <c r="J125" i="4"/>
  <c r="L125" i="4" s="1"/>
  <c r="S125" i="4"/>
  <c r="U125" i="4" s="1"/>
  <c r="W125" i="4"/>
  <c r="T114" i="4"/>
  <c r="V114" i="4" s="1"/>
  <c r="K114" i="4"/>
  <c r="O114" i="4" s="1"/>
  <c r="J107" i="4"/>
  <c r="L107" i="4" s="1"/>
  <c r="S107" i="4"/>
  <c r="U107" i="4" s="1"/>
  <c r="J137" i="4"/>
  <c r="L137" i="4" s="1"/>
  <c r="S137" i="4"/>
  <c r="U137" i="4" s="1"/>
  <c r="W137" i="4"/>
  <c r="J129" i="4"/>
  <c r="L129" i="4" s="1"/>
  <c r="S129" i="4"/>
  <c r="U129" i="4" s="1"/>
  <c r="W129" i="4"/>
  <c r="J123" i="4"/>
  <c r="L123" i="4" s="1"/>
  <c r="S123" i="4"/>
  <c r="U123" i="4" s="1"/>
  <c r="W123" i="4"/>
  <c r="J117" i="4"/>
  <c r="L117" i="4" s="1"/>
  <c r="S117" i="4"/>
  <c r="U117" i="4" s="1"/>
  <c r="W117" i="4"/>
  <c r="X111" i="4"/>
  <c r="T111" i="4"/>
  <c r="V111" i="4" s="1"/>
  <c r="K109" i="4"/>
  <c r="O109" i="4" s="1"/>
  <c r="X109" i="4"/>
  <c r="S104" i="4"/>
  <c r="U104" i="4" s="1"/>
  <c r="J104" i="4"/>
  <c r="L104" i="4" s="1"/>
  <c r="W101" i="4"/>
  <c r="J101" i="4"/>
  <c r="L101" i="4" s="1"/>
  <c r="S101" i="4"/>
  <c r="U101" i="4" s="1"/>
  <c r="K91" i="4"/>
  <c r="O91" i="4" s="1"/>
  <c r="T91" i="4"/>
  <c r="V91" i="4" s="1"/>
  <c r="X91" i="4"/>
  <c r="J119" i="4"/>
  <c r="L119" i="4" s="1"/>
  <c r="S119" i="4"/>
  <c r="U119" i="4" s="1"/>
  <c r="W119" i="4"/>
  <c r="J111" i="4"/>
  <c r="L111" i="4" s="1"/>
  <c r="S111" i="4"/>
  <c r="U111" i="4" s="1"/>
  <c r="W111" i="4"/>
  <c r="K103" i="4"/>
  <c r="O103" i="4" s="1"/>
  <c r="T103" i="4"/>
  <c r="V103" i="4" s="1"/>
  <c r="X103" i="4"/>
  <c r="W100" i="4"/>
  <c r="K99" i="4"/>
  <c r="O99" i="4" s="1"/>
  <c r="T99" i="4"/>
  <c r="V99" i="4" s="1"/>
  <c r="X99" i="4"/>
  <c r="J97" i="4"/>
  <c r="L97" i="4" s="1"/>
  <c r="J113" i="4"/>
  <c r="L113" i="4" s="1"/>
  <c r="S113" i="4"/>
  <c r="U113" i="4" s="1"/>
  <c r="W113" i="4"/>
  <c r="AD106" i="4"/>
  <c r="K101" i="4"/>
  <c r="O101" i="4" s="1"/>
  <c r="T101" i="4"/>
  <c r="V101" i="4" s="1"/>
  <c r="X101" i="4"/>
  <c r="S97" i="4"/>
  <c r="U97" i="4" s="1"/>
  <c r="W96" i="4"/>
  <c r="K95" i="4"/>
  <c r="O95" i="4" s="1"/>
  <c r="T95" i="4"/>
  <c r="V95" i="4" s="1"/>
  <c r="X95" i="4"/>
  <c r="AD98" i="4"/>
  <c r="K93" i="4"/>
  <c r="O93" i="4" s="1"/>
  <c r="T93" i="4"/>
  <c r="V93" i="4" s="1"/>
  <c r="X93" i="4"/>
  <c r="AD90" i="4"/>
  <c r="AD88" i="4"/>
  <c r="K89" i="4"/>
  <c r="O89" i="4" s="1"/>
  <c r="T89" i="4"/>
  <c r="V89" i="4" s="1"/>
  <c r="X89" i="4"/>
  <c r="J83" i="4"/>
  <c r="L83" i="4" s="1"/>
  <c r="S83" i="4"/>
  <c r="U83" i="4" s="1"/>
  <c r="W83" i="4"/>
  <c r="J79" i="4"/>
  <c r="L79" i="4" s="1"/>
  <c r="S79" i="4"/>
  <c r="U79" i="4" s="1"/>
  <c r="W79" i="4"/>
  <c r="K105" i="4"/>
  <c r="O105" i="4" s="1"/>
  <c r="T105" i="4"/>
  <c r="V105" i="4" s="1"/>
  <c r="X105" i="4"/>
  <c r="AD102" i="4"/>
  <c r="K97" i="4"/>
  <c r="O97" i="4" s="1"/>
  <c r="T97" i="4"/>
  <c r="V97" i="4" s="1"/>
  <c r="X97" i="4"/>
  <c r="AD94" i="4"/>
  <c r="W88" i="4"/>
  <c r="K85" i="4"/>
  <c r="O85" i="4" s="1"/>
  <c r="T85" i="4"/>
  <c r="V85" i="4" s="1"/>
  <c r="X85" i="4"/>
  <c r="K81" i="4"/>
  <c r="O81" i="4" s="1"/>
  <c r="T81" i="4"/>
  <c r="V81" i="4" s="1"/>
  <c r="X81" i="4"/>
  <c r="K77" i="4"/>
  <c r="O77" i="4" s="1"/>
  <c r="T77" i="4"/>
  <c r="V77" i="4" s="1"/>
  <c r="X77" i="4"/>
  <c r="K87" i="4"/>
  <c r="O87" i="4" s="1"/>
  <c r="T87" i="4"/>
  <c r="V87" i="4" s="1"/>
  <c r="X87" i="4"/>
  <c r="J85" i="4"/>
  <c r="L85" i="4" s="1"/>
  <c r="S85" i="4"/>
  <c r="U85" i="4" s="1"/>
  <c r="W85" i="4"/>
  <c r="J81" i="4"/>
  <c r="L81" i="4" s="1"/>
  <c r="S81" i="4"/>
  <c r="U81" i="4" s="1"/>
  <c r="W81" i="4"/>
  <c r="J77" i="4"/>
  <c r="L77" i="4" s="1"/>
  <c r="S77" i="4"/>
  <c r="U77" i="4" s="1"/>
  <c r="W77" i="4"/>
  <c r="AD86" i="4"/>
  <c r="K83" i="4"/>
  <c r="O83" i="4" s="1"/>
  <c r="T83" i="4"/>
  <c r="V83" i="4" s="1"/>
  <c r="X83" i="4"/>
  <c r="AD82" i="4"/>
  <c r="K79" i="4"/>
  <c r="O79" i="4" s="1"/>
  <c r="T79" i="4"/>
  <c r="V79" i="4" s="1"/>
  <c r="X79" i="4"/>
  <c r="AD78" i="4"/>
  <c r="W93" i="5" l="1"/>
  <c r="AA93" i="5" s="1"/>
  <c r="X93" i="5" s="1"/>
  <c r="AB93" i="5" s="1"/>
  <c r="Y79" i="5"/>
  <c r="Y96" i="5"/>
  <c r="W80" i="5"/>
  <c r="AA80" i="5" s="1"/>
  <c r="X80" i="5" s="1"/>
  <c r="AB80" i="5" s="1"/>
  <c r="W83" i="5"/>
  <c r="AA83" i="5" s="1"/>
  <c r="X83" i="5" s="1"/>
  <c r="W91" i="5"/>
  <c r="AA91" i="5" s="1"/>
  <c r="X91" i="5" s="1"/>
  <c r="W288" i="5"/>
  <c r="AA288" i="5" s="1"/>
  <c r="X288" i="5" s="1"/>
  <c r="AB288" i="5" s="1"/>
  <c r="W187" i="5"/>
  <c r="AA187" i="5" s="1"/>
  <c r="X187" i="5" s="1"/>
  <c r="Y247" i="5"/>
  <c r="Y282" i="5"/>
  <c r="AB282" i="5" s="1"/>
  <c r="AB486" i="5"/>
  <c r="AB419" i="5"/>
  <c r="W78" i="5"/>
  <c r="AA78" i="5" s="1"/>
  <c r="X78" i="5" s="1"/>
  <c r="Y91" i="5"/>
  <c r="Y154" i="5"/>
  <c r="Y181" i="5"/>
  <c r="AB427" i="5"/>
  <c r="AB499" i="5"/>
  <c r="AB269" i="5"/>
  <c r="Y246" i="5"/>
  <c r="AB272" i="5"/>
  <c r="AB241" i="5"/>
  <c r="Y191" i="5"/>
  <c r="Y188" i="5"/>
  <c r="W196" i="5"/>
  <c r="AA196" i="5" s="1"/>
  <c r="X196" i="5" s="1"/>
  <c r="AB196" i="5" s="1"/>
  <c r="Y203" i="5"/>
  <c r="Y208" i="5"/>
  <c r="W213" i="5"/>
  <c r="AA213" i="5" s="1"/>
  <c r="X213" i="5" s="1"/>
  <c r="W227" i="5"/>
  <c r="AA227" i="5" s="1"/>
  <c r="X227" i="5" s="1"/>
  <c r="W233" i="5"/>
  <c r="AA233" i="5" s="1"/>
  <c r="X233" i="5" s="1"/>
  <c r="Y239" i="5"/>
  <c r="W249" i="5"/>
  <c r="AA249" i="5" s="1"/>
  <c r="X249" i="5" s="1"/>
  <c r="Y248" i="5"/>
  <c r="Y256" i="5"/>
  <c r="AB256" i="5" s="1"/>
  <c r="Y261" i="5"/>
  <c r="Y289" i="5"/>
  <c r="Y329" i="5"/>
  <c r="W313" i="5"/>
  <c r="AA313" i="5" s="1"/>
  <c r="X313" i="5" s="1"/>
  <c r="Y490" i="5"/>
  <c r="Y132" i="5"/>
  <c r="W268" i="5"/>
  <c r="AA268" i="5" s="1"/>
  <c r="X268" i="5" s="1"/>
  <c r="AB349" i="5"/>
  <c r="AB393" i="5"/>
  <c r="Y128" i="5"/>
  <c r="W389" i="5"/>
  <c r="AA389" i="5" s="1"/>
  <c r="X389" i="5" s="1"/>
  <c r="W76" i="5"/>
  <c r="AA76" i="5" s="1"/>
  <c r="X76" i="5" s="1"/>
  <c r="W84" i="5"/>
  <c r="AA84" i="5" s="1"/>
  <c r="X84" i="5" s="1"/>
  <c r="AB84" i="5" s="1"/>
  <c r="Y92" i="5"/>
  <c r="Y95" i="5"/>
  <c r="Y76" i="5"/>
  <c r="W89" i="5"/>
  <c r="AA89" i="5" s="1"/>
  <c r="X89" i="5" s="1"/>
  <c r="AB89" i="5" s="1"/>
  <c r="Y77" i="5"/>
  <c r="Y82" i="5"/>
  <c r="Y85" i="5"/>
  <c r="AB85" i="5" s="1"/>
  <c r="W94" i="5"/>
  <c r="AA94" i="5" s="1"/>
  <c r="X94" i="5" s="1"/>
  <c r="Y126" i="5"/>
  <c r="Y242" i="5"/>
  <c r="Y290" i="5"/>
  <c r="AB290" i="5" s="1"/>
  <c r="W414" i="5"/>
  <c r="AA414" i="5" s="1"/>
  <c r="X414" i="5" s="1"/>
  <c r="Y437" i="5"/>
  <c r="Y367" i="5"/>
  <c r="W442" i="5"/>
  <c r="AA442" i="5" s="1"/>
  <c r="X442" i="5" s="1"/>
  <c r="W434" i="5"/>
  <c r="AA434" i="5" s="1"/>
  <c r="X434" i="5" s="1"/>
  <c r="W147" i="5"/>
  <c r="AA147" i="5" s="1"/>
  <c r="X147" i="5" s="1"/>
  <c r="AB205" i="5"/>
  <c r="Y204" i="5"/>
  <c r="Y165" i="5"/>
  <c r="Y345" i="5"/>
  <c r="W450" i="5"/>
  <c r="AA450" i="5" s="1"/>
  <c r="X450" i="5" s="1"/>
  <c r="W406" i="5"/>
  <c r="AA406" i="5" s="1"/>
  <c r="X406" i="5" s="1"/>
  <c r="AB406" i="5" s="1"/>
  <c r="Y430" i="5"/>
  <c r="W505" i="5"/>
  <c r="AA505" i="5" s="1"/>
  <c r="X505" i="5" s="1"/>
  <c r="AB505" i="5" s="1"/>
  <c r="Y283" i="5"/>
  <c r="Y300" i="5"/>
  <c r="W355" i="5"/>
  <c r="AA355" i="5" s="1"/>
  <c r="X355" i="5" s="1"/>
  <c r="Y464" i="5"/>
  <c r="W369" i="5"/>
  <c r="AA369" i="5" s="1"/>
  <c r="X369" i="5" s="1"/>
  <c r="W345" i="5"/>
  <c r="AA345" i="5" s="1"/>
  <c r="X345" i="5" s="1"/>
  <c r="W360" i="5"/>
  <c r="AA360" i="5" s="1"/>
  <c r="X360" i="5" s="1"/>
  <c r="Y78" i="5"/>
  <c r="AB78" i="5" s="1"/>
  <c r="Y86" i="5"/>
  <c r="W242" i="5"/>
  <c r="AA242" i="5" s="1"/>
  <c r="X242" i="5" s="1"/>
  <c r="AB242" i="5" s="1"/>
  <c r="Y299" i="5"/>
  <c r="Y293" i="5"/>
  <c r="AB293" i="5" s="1"/>
  <c r="W228" i="5"/>
  <c r="AA228" i="5" s="1"/>
  <c r="X228" i="5" s="1"/>
  <c r="W386" i="5"/>
  <c r="AA386" i="5" s="1"/>
  <c r="X386" i="5" s="1"/>
  <c r="W402" i="5"/>
  <c r="AA402" i="5" s="1"/>
  <c r="X402" i="5" s="1"/>
  <c r="W426" i="5"/>
  <c r="AA426" i="5" s="1"/>
  <c r="X426" i="5" s="1"/>
  <c r="Y450" i="5"/>
  <c r="W470" i="5"/>
  <c r="AA470" i="5" s="1"/>
  <c r="X470" i="5" s="1"/>
  <c r="Y488" i="5"/>
  <c r="Y503" i="5"/>
  <c r="AB95" i="5"/>
  <c r="Y332" i="5"/>
  <c r="Y417" i="5"/>
  <c r="Y374" i="5"/>
  <c r="Q103" i="5"/>
  <c r="Q123" i="5"/>
  <c r="Y153" i="5"/>
  <c r="AB153" i="5" s="1"/>
  <c r="W259" i="5"/>
  <c r="AA259" i="5" s="1"/>
  <c r="X259" i="5" s="1"/>
  <c r="W292" i="5"/>
  <c r="AA292" i="5" s="1"/>
  <c r="X292" i="5" s="1"/>
  <c r="W316" i="5"/>
  <c r="AA316" i="5" s="1"/>
  <c r="X316" i="5" s="1"/>
  <c r="AB316" i="5" s="1"/>
  <c r="Y335" i="5"/>
  <c r="W359" i="5"/>
  <c r="AA359" i="5" s="1"/>
  <c r="X359" i="5" s="1"/>
  <c r="W362" i="5"/>
  <c r="AA362" i="5" s="1"/>
  <c r="X362" i="5" s="1"/>
  <c r="Y408" i="5"/>
  <c r="Y102" i="5"/>
  <c r="W336" i="5"/>
  <c r="AA336" i="5" s="1"/>
  <c r="X336" i="5" s="1"/>
  <c r="Y307" i="5"/>
  <c r="Y379" i="5"/>
  <c r="Y364" i="5"/>
  <c r="W439" i="5"/>
  <c r="AA439" i="5" s="1"/>
  <c r="X439" i="5" s="1"/>
  <c r="W459" i="5"/>
  <c r="AA459" i="5" s="1"/>
  <c r="X459" i="5" s="1"/>
  <c r="Y501" i="5"/>
  <c r="AB90" i="5"/>
  <c r="W338" i="5"/>
  <c r="AA338" i="5" s="1"/>
  <c r="X338" i="5" s="1"/>
  <c r="W371" i="5"/>
  <c r="AA371" i="5" s="1"/>
  <c r="X371" i="5" s="1"/>
  <c r="Y454" i="5"/>
  <c r="W418" i="5"/>
  <c r="AA418" i="5" s="1"/>
  <c r="X418" i="5" s="1"/>
  <c r="AB418" i="5" s="1"/>
  <c r="W464" i="5"/>
  <c r="AA464" i="5" s="1"/>
  <c r="X464" i="5" s="1"/>
  <c r="Y493" i="5"/>
  <c r="AB493" i="5" s="1"/>
  <c r="W153" i="5"/>
  <c r="AA153" i="5" s="1"/>
  <c r="X153" i="5" s="1"/>
  <c r="Y472" i="5"/>
  <c r="AB198" i="5"/>
  <c r="AB450" i="5"/>
  <c r="Y468" i="5"/>
  <c r="AB468" i="5" s="1"/>
  <c r="Y507" i="5"/>
  <c r="Y459" i="5"/>
  <c r="Y139" i="5"/>
  <c r="W203" i="5"/>
  <c r="AA203" i="5" s="1"/>
  <c r="X203" i="5" s="1"/>
  <c r="AB355" i="5"/>
  <c r="W496" i="5"/>
  <c r="AA496" i="5" s="1"/>
  <c r="X496" i="5" s="1"/>
  <c r="AB496" i="5" s="1"/>
  <c r="W184" i="5"/>
  <c r="AA184" i="5" s="1"/>
  <c r="X184" i="5" s="1"/>
  <c r="Y418" i="5"/>
  <c r="W515" i="5"/>
  <c r="AA515" i="5" s="1"/>
  <c r="X515" i="5" s="1"/>
  <c r="Y270" i="5"/>
  <c r="W315" i="5"/>
  <c r="AA315" i="5" s="1"/>
  <c r="X315" i="5" s="1"/>
  <c r="Y325" i="5"/>
  <c r="W350" i="5"/>
  <c r="AA350" i="5" s="1"/>
  <c r="X350" i="5" s="1"/>
  <c r="Y365" i="5"/>
  <c r="Y381" i="5"/>
  <c r="W403" i="5"/>
  <c r="AA403" i="5" s="1"/>
  <c r="X403" i="5" s="1"/>
  <c r="AB403" i="5" s="1"/>
  <c r="Y389" i="5"/>
  <c r="AB389" i="5" s="1"/>
  <c r="W411" i="5"/>
  <c r="AA411" i="5" s="1"/>
  <c r="X411" i="5" s="1"/>
  <c r="Y361" i="5"/>
  <c r="AB361" i="5" s="1"/>
  <c r="Y370" i="5"/>
  <c r="Y405" i="5"/>
  <c r="Y111" i="5"/>
  <c r="Y304" i="5"/>
  <c r="W132" i="5"/>
  <c r="AA132" i="5" s="1"/>
  <c r="X132" i="5" s="1"/>
  <c r="Y386" i="5"/>
  <c r="W511" i="5"/>
  <c r="AA511" i="5" s="1"/>
  <c r="X511" i="5" s="1"/>
  <c r="Y215" i="5"/>
  <c r="W410" i="5"/>
  <c r="AA410" i="5" s="1"/>
  <c r="X410" i="5" s="1"/>
  <c r="AB410" i="5" s="1"/>
  <c r="Y511" i="5"/>
  <c r="AB511" i="5" s="1"/>
  <c r="W167" i="5"/>
  <c r="AA167" i="5" s="1"/>
  <c r="X167" i="5" s="1"/>
  <c r="AB167" i="5" s="1"/>
  <c r="W253" i="5"/>
  <c r="AA253" i="5" s="1"/>
  <c r="X253" i="5" s="1"/>
  <c r="AB253" i="5" s="1"/>
  <c r="W423" i="5"/>
  <c r="AA423" i="5" s="1"/>
  <c r="X423" i="5" s="1"/>
  <c r="Y100" i="5"/>
  <c r="W344" i="5"/>
  <c r="AA344" i="5" s="1"/>
  <c r="X344" i="5" s="1"/>
  <c r="AB344" i="5" s="1"/>
  <c r="Y445" i="5"/>
  <c r="N120" i="5"/>
  <c r="W120" i="5"/>
  <c r="AA120" i="5" s="1"/>
  <c r="X120" i="5" s="1"/>
  <c r="N126" i="5"/>
  <c r="W126" i="5"/>
  <c r="AA126" i="5" s="1"/>
  <c r="X126" i="5" s="1"/>
  <c r="AB126" i="5" s="1"/>
  <c r="N133" i="5"/>
  <c r="W133" i="5"/>
  <c r="AA133" i="5" s="1"/>
  <c r="X133" i="5" s="1"/>
  <c r="Q145" i="5"/>
  <c r="Y145" i="5"/>
  <c r="AB145" i="5" s="1"/>
  <c r="Q98" i="5"/>
  <c r="Y98" i="5"/>
  <c r="AB98" i="5" s="1"/>
  <c r="N106" i="5"/>
  <c r="W106" i="5"/>
  <c r="AA106" i="5" s="1"/>
  <c r="X106" i="5" s="1"/>
  <c r="N115" i="5"/>
  <c r="W115" i="5"/>
  <c r="AA115" i="5" s="1"/>
  <c r="X115" i="5" s="1"/>
  <c r="AB115" i="5" s="1"/>
  <c r="N124" i="5"/>
  <c r="W124" i="5"/>
  <c r="AA124" i="5" s="1"/>
  <c r="X124" i="5" s="1"/>
  <c r="AB124" i="5" s="1"/>
  <c r="Q130" i="5"/>
  <c r="Y130" i="5"/>
  <c r="N138" i="5"/>
  <c r="W138" i="5"/>
  <c r="AA138" i="5" s="1"/>
  <c r="X138" i="5" s="1"/>
  <c r="AB138" i="5" s="1"/>
  <c r="N143" i="5"/>
  <c r="W143" i="5"/>
  <c r="AA143" i="5" s="1"/>
  <c r="X143" i="5" s="1"/>
  <c r="AB143" i="5" s="1"/>
  <c r="N151" i="5"/>
  <c r="W151" i="5"/>
  <c r="AA151" i="5" s="1"/>
  <c r="X151" i="5" s="1"/>
  <c r="AB151" i="5" s="1"/>
  <c r="Q159" i="5"/>
  <c r="Y159" i="5"/>
  <c r="N164" i="5"/>
  <c r="W164" i="5"/>
  <c r="AA164" i="5" s="1"/>
  <c r="X164" i="5" s="1"/>
  <c r="AB164" i="5" s="1"/>
  <c r="N104" i="5"/>
  <c r="W104" i="5"/>
  <c r="AA104" i="5" s="1"/>
  <c r="X104" i="5" s="1"/>
  <c r="N110" i="5"/>
  <c r="W110" i="5"/>
  <c r="AA110" i="5" s="1"/>
  <c r="X110" i="5" s="1"/>
  <c r="AB110" i="5" s="1"/>
  <c r="AB91" i="5"/>
  <c r="AB186" i="5"/>
  <c r="AB191" i="5"/>
  <c r="N231" i="5"/>
  <c r="W231" i="5"/>
  <c r="AA231" i="5" s="1"/>
  <c r="X231" i="5" s="1"/>
  <c r="Q237" i="5"/>
  <c r="Y237" i="5"/>
  <c r="N286" i="5"/>
  <c r="W286" i="5"/>
  <c r="AA286" i="5" s="1"/>
  <c r="X286" i="5" s="1"/>
  <c r="Q298" i="5"/>
  <c r="Y298" i="5"/>
  <c r="Q306" i="5"/>
  <c r="Y306" i="5"/>
  <c r="Q314" i="5"/>
  <c r="Y314" i="5"/>
  <c r="N326" i="5"/>
  <c r="W326" i="5"/>
  <c r="AA326" i="5" s="1"/>
  <c r="X326" i="5" s="1"/>
  <c r="N332" i="5"/>
  <c r="W332" i="5"/>
  <c r="AA332" i="5" s="1"/>
  <c r="X332" i="5" s="1"/>
  <c r="AB332" i="5" s="1"/>
  <c r="Q337" i="5"/>
  <c r="Y337" i="5"/>
  <c r="AB337" i="5" s="1"/>
  <c r="Q343" i="5"/>
  <c r="Y343" i="5"/>
  <c r="N353" i="5"/>
  <c r="W353" i="5"/>
  <c r="AA353" i="5" s="1"/>
  <c r="X353" i="5" s="1"/>
  <c r="Q359" i="5"/>
  <c r="Y359" i="5"/>
  <c r="N367" i="5"/>
  <c r="W367" i="5"/>
  <c r="AA367" i="5" s="1"/>
  <c r="X367" i="5" s="1"/>
  <c r="AB367" i="5" s="1"/>
  <c r="Q372" i="5"/>
  <c r="Y372" i="5"/>
  <c r="Q436" i="5"/>
  <c r="Y436" i="5"/>
  <c r="AB436" i="5" s="1"/>
  <c r="Q440" i="5"/>
  <c r="Y440" i="5"/>
  <c r="N451" i="5"/>
  <c r="W451" i="5"/>
  <c r="AA451" i="5" s="1"/>
  <c r="X451" i="5" s="1"/>
  <c r="N455" i="5"/>
  <c r="W455" i="5"/>
  <c r="AA455" i="5" s="1"/>
  <c r="X455" i="5" s="1"/>
  <c r="N465" i="5"/>
  <c r="W465" i="5"/>
  <c r="AA465" i="5" s="1"/>
  <c r="X465" i="5" s="1"/>
  <c r="N473" i="5"/>
  <c r="W473" i="5"/>
  <c r="AA473" i="5" s="1"/>
  <c r="X473" i="5" s="1"/>
  <c r="N478" i="5"/>
  <c r="W478" i="5"/>
  <c r="AA478" i="5" s="1"/>
  <c r="X478" i="5" s="1"/>
  <c r="N489" i="5"/>
  <c r="W489" i="5"/>
  <c r="AA489" i="5" s="1"/>
  <c r="X489" i="5" s="1"/>
  <c r="N494" i="5"/>
  <c r="W494" i="5"/>
  <c r="AA494" i="5" s="1"/>
  <c r="X494" i="5" s="1"/>
  <c r="Q506" i="5"/>
  <c r="Y506" i="5"/>
  <c r="AB506" i="5" s="1"/>
  <c r="Q514" i="5"/>
  <c r="Y514" i="5"/>
  <c r="AB514" i="5" s="1"/>
  <c r="Q284" i="5"/>
  <c r="Y284" i="5"/>
  <c r="N297" i="5"/>
  <c r="W297" i="5"/>
  <c r="AA297" i="5" s="1"/>
  <c r="X297" i="5" s="1"/>
  <c r="N301" i="5"/>
  <c r="W301" i="5"/>
  <c r="AA301" i="5" s="1"/>
  <c r="X301" i="5" s="1"/>
  <c r="AB301" i="5" s="1"/>
  <c r="N305" i="5"/>
  <c r="W305" i="5"/>
  <c r="AA305" i="5" s="1"/>
  <c r="X305" i="5" s="1"/>
  <c r="AB305" i="5" s="1"/>
  <c r="Q312" i="5"/>
  <c r="Y312" i="5"/>
  <c r="Q320" i="5"/>
  <c r="Y320" i="5"/>
  <c r="Q326" i="5"/>
  <c r="Y326" i="5"/>
  <c r="Q336" i="5"/>
  <c r="Y336" i="5"/>
  <c r="Q347" i="5"/>
  <c r="Y347" i="5"/>
  <c r="N357" i="5"/>
  <c r="W357" i="5"/>
  <c r="AA357" i="5" s="1"/>
  <c r="X357" i="5" s="1"/>
  <c r="N366" i="5"/>
  <c r="W366" i="5"/>
  <c r="AA366" i="5" s="1"/>
  <c r="X366" i="5" s="1"/>
  <c r="AB366" i="5" s="1"/>
  <c r="N373" i="5"/>
  <c r="W373" i="5"/>
  <c r="AA373" i="5" s="1"/>
  <c r="X373" i="5" s="1"/>
  <c r="AB373" i="5" s="1"/>
  <c r="N380" i="5"/>
  <c r="W380" i="5"/>
  <c r="AA380" i="5" s="1"/>
  <c r="X380" i="5" s="1"/>
  <c r="AB380" i="5" s="1"/>
  <c r="N388" i="5"/>
  <c r="W388" i="5"/>
  <c r="AA388" i="5" s="1"/>
  <c r="X388" i="5" s="1"/>
  <c r="N396" i="5"/>
  <c r="W396" i="5"/>
  <c r="AA396" i="5" s="1"/>
  <c r="X396" i="5" s="1"/>
  <c r="AB396" i="5" s="1"/>
  <c r="N404" i="5"/>
  <c r="W404" i="5"/>
  <c r="AA404" i="5" s="1"/>
  <c r="X404" i="5" s="1"/>
  <c r="N412" i="5"/>
  <c r="W412" i="5"/>
  <c r="AA412" i="5" s="1"/>
  <c r="X412" i="5" s="1"/>
  <c r="AB412" i="5" s="1"/>
  <c r="N420" i="5"/>
  <c r="W420" i="5"/>
  <c r="AA420" i="5" s="1"/>
  <c r="X420" i="5" s="1"/>
  <c r="AB420" i="5" s="1"/>
  <c r="N428" i="5"/>
  <c r="W428" i="5"/>
  <c r="AA428" i="5" s="1"/>
  <c r="X428" i="5" s="1"/>
  <c r="AB428" i="5" s="1"/>
  <c r="Q435" i="5"/>
  <c r="Y435" i="5"/>
  <c r="N444" i="5"/>
  <c r="W444" i="5"/>
  <c r="AA444" i="5" s="1"/>
  <c r="X444" i="5" s="1"/>
  <c r="AB444" i="5" s="1"/>
  <c r="Q451" i="5"/>
  <c r="Y451" i="5"/>
  <c r="N461" i="5"/>
  <c r="W461" i="5"/>
  <c r="AA461" i="5" s="1"/>
  <c r="X461" i="5" s="1"/>
  <c r="Q465" i="5"/>
  <c r="Y465" i="5"/>
  <c r="Q473" i="5"/>
  <c r="Y473" i="5"/>
  <c r="N484" i="5"/>
  <c r="W484" i="5"/>
  <c r="AA484" i="5" s="1"/>
  <c r="X484" i="5" s="1"/>
  <c r="AB484" i="5" s="1"/>
  <c r="Q489" i="5"/>
  <c r="Y489" i="5"/>
  <c r="N500" i="5"/>
  <c r="W500" i="5"/>
  <c r="AA500" i="5" s="1"/>
  <c r="X500" i="5" s="1"/>
  <c r="AB500" i="5" s="1"/>
  <c r="Q508" i="5"/>
  <c r="Y508" i="5"/>
  <c r="Q122" i="5"/>
  <c r="Y122" i="5"/>
  <c r="N130" i="5"/>
  <c r="W130" i="5"/>
  <c r="AA130" i="5" s="1"/>
  <c r="X130" i="5" s="1"/>
  <c r="N139" i="5"/>
  <c r="W139" i="5"/>
  <c r="AA139" i="5" s="1"/>
  <c r="X139" i="5" s="1"/>
  <c r="Q147" i="5"/>
  <c r="Y147" i="5"/>
  <c r="N102" i="5"/>
  <c r="W102" i="5"/>
  <c r="AA102" i="5" s="1"/>
  <c r="X102" i="5" s="1"/>
  <c r="N109" i="5"/>
  <c r="W109" i="5"/>
  <c r="AA109" i="5" s="1"/>
  <c r="X109" i="5" s="1"/>
  <c r="N119" i="5"/>
  <c r="W119" i="5"/>
  <c r="AA119" i="5" s="1"/>
  <c r="X119" i="5" s="1"/>
  <c r="N128" i="5"/>
  <c r="W128" i="5"/>
  <c r="AA128" i="5" s="1"/>
  <c r="X128" i="5" s="1"/>
  <c r="N134" i="5"/>
  <c r="W134" i="5"/>
  <c r="AA134" i="5" s="1"/>
  <c r="X134" i="5" s="1"/>
  <c r="AB134" i="5" s="1"/>
  <c r="N141" i="5"/>
  <c r="W141" i="5"/>
  <c r="AA141" i="5" s="1"/>
  <c r="X141" i="5" s="1"/>
  <c r="AB141" i="5" s="1"/>
  <c r="N149" i="5"/>
  <c r="W149" i="5"/>
  <c r="AA149" i="5" s="1"/>
  <c r="X149" i="5" s="1"/>
  <c r="AB149" i="5" s="1"/>
  <c r="N157" i="5"/>
  <c r="W157" i="5"/>
  <c r="AA157" i="5" s="1"/>
  <c r="X157" i="5" s="1"/>
  <c r="AB157" i="5" s="1"/>
  <c r="N162" i="5"/>
  <c r="W162" i="5"/>
  <c r="AA162" i="5" s="1"/>
  <c r="X162" i="5" s="1"/>
  <c r="AB162" i="5" s="1"/>
  <c r="N100" i="5"/>
  <c r="W100" i="5"/>
  <c r="AA100" i="5" s="1"/>
  <c r="X100" i="5" s="1"/>
  <c r="Q106" i="5"/>
  <c r="Y106" i="5"/>
  <c r="N114" i="5"/>
  <c r="W114" i="5"/>
  <c r="AA114" i="5" s="1"/>
  <c r="X114" i="5" s="1"/>
  <c r="Q227" i="5"/>
  <c r="Y227" i="5"/>
  <c r="Q229" i="5"/>
  <c r="Y229" i="5"/>
  <c r="AB229" i="5" s="1"/>
  <c r="Q238" i="5"/>
  <c r="Y238" i="5"/>
  <c r="N79" i="5"/>
  <c r="W79" i="5"/>
  <c r="AA79" i="5" s="1"/>
  <c r="X79" i="5" s="1"/>
  <c r="AB79" i="5" s="1"/>
  <c r="N107" i="5"/>
  <c r="W107" i="5"/>
  <c r="AA107" i="5" s="1"/>
  <c r="X107" i="5" s="1"/>
  <c r="Y118" i="5"/>
  <c r="AB118" i="5" s="1"/>
  <c r="Q118" i="5"/>
  <c r="N136" i="5"/>
  <c r="W136" i="5"/>
  <c r="AA136" i="5" s="1"/>
  <c r="X136" i="5" s="1"/>
  <c r="N156" i="5"/>
  <c r="W156" i="5"/>
  <c r="AA156" i="5" s="1"/>
  <c r="X156" i="5" s="1"/>
  <c r="N172" i="5"/>
  <c r="W172" i="5"/>
  <c r="AA172" i="5" s="1"/>
  <c r="X172" i="5" s="1"/>
  <c r="N188" i="5"/>
  <c r="W188" i="5"/>
  <c r="AA188" i="5" s="1"/>
  <c r="X188" i="5" s="1"/>
  <c r="Q206" i="5"/>
  <c r="Y206" i="5"/>
  <c r="AB206" i="5" s="1"/>
  <c r="W246" i="5"/>
  <c r="AA246" i="5" s="1"/>
  <c r="X246" i="5" s="1"/>
  <c r="N246" i="5"/>
  <c r="N277" i="5"/>
  <c r="W277" i="5"/>
  <c r="AA277" i="5" s="1"/>
  <c r="X277" i="5" s="1"/>
  <c r="N291" i="5"/>
  <c r="W291" i="5"/>
  <c r="AA291" i="5" s="1"/>
  <c r="X291" i="5" s="1"/>
  <c r="Q94" i="5"/>
  <c r="Y94" i="5"/>
  <c r="AB94" i="5" s="1"/>
  <c r="Q119" i="5"/>
  <c r="Y119" i="5"/>
  <c r="Q136" i="5"/>
  <c r="Y136" i="5"/>
  <c r="N154" i="5"/>
  <c r="W154" i="5"/>
  <c r="AA154" i="5" s="1"/>
  <c r="X154" i="5" s="1"/>
  <c r="AB154" i="5" s="1"/>
  <c r="Q168" i="5"/>
  <c r="Y168" i="5"/>
  <c r="N200" i="5"/>
  <c r="W200" i="5"/>
  <c r="AA200" i="5" s="1"/>
  <c r="X200" i="5" s="1"/>
  <c r="AB200" i="5" s="1"/>
  <c r="N216" i="5"/>
  <c r="W216" i="5"/>
  <c r="AA216" i="5" s="1"/>
  <c r="X216" i="5" s="1"/>
  <c r="AB216" i="5" s="1"/>
  <c r="N239" i="5"/>
  <c r="W239" i="5"/>
  <c r="AA239" i="5" s="1"/>
  <c r="X239" i="5" s="1"/>
  <c r="AB239" i="5" s="1"/>
  <c r="Q99" i="5"/>
  <c r="Y99" i="5"/>
  <c r="N88" i="5"/>
  <c r="W88" i="5"/>
  <c r="AA88" i="5" s="1"/>
  <c r="X88" i="5" s="1"/>
  <c r="AB88" i="5" s="1"/>
  <c r="Q104" i="5"/>
  <c r="Y104" i="5"/>
  <c r="Q387" i="5"/>
  <c r="Y387" i="5"/>
  <c r="N415" i="5"/>
  <c r="W415" i="5"/>
  <c r="AA415" i="5" s="1"/>
  <c r="X415" i="5" s="1"/>
  <c r="Q425" i="5"/>
  <c r="Y425" i="5"/>
  <c r="AB425" i="5" s="1"/>
  <c r="N440" i="5"/>
  <c r="W440" i="5"/>
  <c r="AA440" i="5" s="1"/>
  <c r="X440" i="5" s="1"/>
  <c r="AB440" i="5" s="1"/>
  <c r="Q456" i="5"/>
  <c r="Y456" i="5"/>
  <c r="Q504" i="5"/>
  <c r="Y504" i="5"/>
  <c r="AB504" i="5" s="1"/>
  <c r="N365" i="5"/>
  <c r="W365" i="5"/>
  <c r="AA365" i="5" s="1"/>
  <c r="X365" i="5" s="1"/>
  <c r="AB365" i="5" s="1"/>
  <c r="N381" i="5"/>
  <c r="W381" i="5"/>
  <c r="AA381" i="5" s="1"/>
  <c r="X381" i="5" s="1"/>
  <c r="Q395" i="5"/>
  <c r="Y395" i="5"/>
  <c r="Q184" i="5"/>
  <c r="AB227" i="5"/>
  <c r="N421" i="5"/>
  <c r="W421" i="5"/>
  <c r="AA421" i="5" s="1"/>
  <c r="X421" i="5" s="1"/>
  <c r="AB421" i="5" s="1"/>
  <c r="Q414" i="5"/>
  <c r="Y414" i="5"/>
  <c r="AB414" i="5" s="1"/>
  <c r="W320" i="5"/>
  <c r="AA320" i="5" s="1"/>
  <c r="X320" i="5" s="1"/>
  <c r="AB82" i="5"/>
  <c r="AB122" i="5"/>
  <c r="AB399" i="5"/>
  <c r="W498" i="5"/>
  <c r="AA498" i="5" s="1"/>
  <c r="X498" i="5" s="1"/>
  <c r="Y431" i="5"/>
  <c r="W462" i="5"/>
  <c r="AA462" i="5" s="1"/>
  <c r="X462" i="5" s="1"/>
  <c r="Y498" i="5"/>
  <c r="Y249" i="5"/>
  <c r="AB298" i="5"/>
  <c r="W302" i="5"/>
  <c r="AA302" i="5" s="1"/>
  <c r="X302" i="5" s="1"/>
  <c r="Y315" i="5"/>
  <c r="Y339" i="5"/>
  <c r="W377" i="5"/>
  <c r="AA377" i="5" s="1"/>
  <c r="X377" i="5" s="1"/>
  <c r="AB377" i="5" s="1"/>
  <c r="W475" i="5"/>
  <c r="AA475" i="5" s="1"/>
  <c r="X475" i="5" s="1"/>
  <c r="W495" i="5"/>
  <c r="AA495" i="5" s="1"/>
  <c r="X495" i="5" s="1"/>
  <c r="W111" i="5"/>
  <c r="AA111" i="5" s="1"/>
  <c r="X111" i="5" s="1"/>
  <c r="AB111" i="5" s="1"/>
  <c r="Y160" i="5"/>
  <c r="W177" i="5"/>
  <c r="AA177" i="5" s="1"/>
  <c r="X177" i="5" s="1"/>
  <c r="AB177" i="5" s="1"/>
  <c r="W194" i="5"/>
  <c r="AA194" i="5" s="1"/>
  <c r="X194" i="5" s="1"/>
  <c r="AB194" i="5" s="1"/>
  <c r="W220" i="5"/>
  <c r="AA220" i="5" s="1"/>
  <c r="X220" i="5" s="1"/>
  <c r="AB220" i="5" s="1"/>
  <c r="Y231" i="5"/>
  <c r="W244" i="5"/>
  <c r="AA244" i="5" s="1"/>
  <c r="X244" i="5" s="1"/>
  <c r="AB244" i="5" s="1"/>
  <c r="W295" i="5"/>
  <c r="AA295" i="5" s="1"/>
  <c r="X295" i="5" s="1"/>
  <c r="W324" i="5"/>
  <c r="AA324" i="5" s="1"/>
  <c r="X324" i="5" s="1"/>
  <c r="AB324" i="5" s="1"/>
  <c r="Y383" i="5"/>
  <c r="AB383" i="5" s="1"/>
  <c r="W392" i="5"/>
  <c r="AA392" i="5" s="1"/>
  <c r="X392" i="5" s="1"/>
  <c r="Y434" i="5"/>
  <c r="AB434" i="5" s="1"/>
  <c r="Y476" i="5"/>
  <c r="AB476" i="5" s="1"/>
  <c r="Y495" i="5"/>
  <c r="W507" i="5"/>
  <c r="AA507" i="5" s="1"/>
  <c r="X507" i="5" s="1"/>
  <c r="AB507" i="5" s="1"/>
  <c r="W432" i="5"/>
  <c r="AA432" i="5" s="1"/>
  <c r="X432" i="5" s="1"/>
  <c r="AB432" i="5" s="1"/>
  <c r="W488" i="5"/>
  <c r="AA488" i="5" s="1"/>
  <c r="X488" i="5" s="1"/>
  <c r="AB488" i="5" s="1"/>
  <c r="W142" i="5"/>
  <c r="AA142" i="5" s="1"/>
  <c r="X142" i="5" s="1"/>
  <c r="AB142" i="5" s="1"/>
  <c r="W310" i="5"/>
  <c r="AA310" i="5" s="1"/>
  <c r="X310" i="5" s="1"/>
  <c r="AB310" i="5" s="1"/>
  <c r="W445" i="5"/>
  <c r="AA445" i="5" s="1"/>
  <c r="X445" i="5" s="1"/>
  <c r="W429" i="5"/>
  <c r="AA429" i="5" s="1"/>
  <c r="X429" i="5" s="1"/>
  <c r="AB429" i="5" s="1"/>
  <c r="N150" i="5"/>
  <c r="W150" i="5"/>
  <c r="AA150" i="5" s="1"/>
  <c r="X150" i="5" s="1"/>
  <c r="N158" i="5"/>
  <c r="W158" i="5"/>
  <c r="AA158" i="5" s="1"/>
  <c r="X158" i="5" s="1"/>
  <c r="AB158" i="5" s="1"/>
  <c r="N117" i="5"/>
  <c r="W117" i="5"/>
  <c r="AA117" i="5" s="1"/>
  <c r="X117" i="5" s="1"/>
  <c r="AB117" i="5" s="1"/>
  <c r="W201" i="5"/>
  <c r="AA201" i="5" s="1"/>
  <c r="X201" i="5" s="1"/>
  <c r="AB201" i="5" s="1"/>
  <c r="Y213" i="5"/>
  <c r="W221" i="5"/>
  <c r="AA221" i="5" s="1"/>
  <c r="X221" i="5" s="1"/>
  <c r="AB221" i="5" s="1"/>
  <c r="W159" i="5"/>
  <c r="AA159" i="5" s="1"/>
  <c r="X159" i="5" s="1"/>
  <c r="W170" i="5"/>
  <c r="AA170" i="5" s="1"/>
  <c r="X170" i="5" s="1"/>
  <c r="W175" i="5"/>
  <c r="AA175" i="5" s="1"/>
  <c r="X175" i="5" s="1"/>
  <c r="Y182" i="5"/>
  <c r="W190" i="5"/>
  <c r="AA190" i="5" s="1"/>
  <c r="X190" i="5" s="1"/>
  <c r="AB190" i="5" s="1"/>
  <c r="W195" i="5"/>
  <c r="AA195" i="5" s="1"/>
  <c r="X195" i="5" s="1"/>
  <c r="AB195" i="5" s="1"/>
  <c r="W202" i="5"/>
  <c r="AA202" i="5" s="1"/>
  <c r="X202" i="5" s="1"/>
  <c r="W207" i="5"/>
  <c r="AA207" i="5" s="1"/>
  <c r="X207" i="5" s="1"/>
  <c r="Y214" i="5"/>
  <c r="AB214" i="5" s="1"/>
  <c r="Y223" i="5"/>
  <c r="Y240" i="5"/>
  <c r="W160" i="5"/>
  <c r="AA160" i="5" s="1"/>
  <c r="X160" i="5" s="1"/>
  <c r="AB160" i="5" s="1"/>
  <c r="Y170" i="5"/>
  <c r="W176" i="5"/>
  <c r="AA176" i="5" s="1"/>
  <c r="X176" i="5" s="1"/>
  <c r="Y197" i="5"/>
  <c r="Y207" i="5"/>
  <c r="W217" i="5"/>
  <c r="AA217" i="5" s="1"/>
  <c r="X217" i="5" s="1"/>
  <c r="AB217" i="5" s="1"/>
  <c r="Y224" i="5"/>
  <c r="Y156" i="5"/>
  <c r="Y171" i="5"/>
  <c r="Y176" i="5"/>
  <c r="W181" i="5"/>
  <c r="AA181" i="5" s="1"/>
  <c r="X181" i="5" s="1"/>
  <c r="W218" i="5"/>
  <c r="AA218" i="5" s="1"/>
  <c r="X218" i="5" s="1"/>
  <c r="Q446" i="5"/>
  <c r="Y446" i="5"/>
  <c r="W255" i="5"/>
  <c r="AA255" i="5" s="1"/>
  <c r="X255" i="5" s="1"/>
  <c r="W258" i="5"/>
  <c r="AA258" i="5" s="1"/>
  <c r="X258" i="5" s="1"/>
  <c r="Y266" i="5"/>
  <c r="AB266" i="5" s="1"/>
  <c r="Y274" i="5"/>
  <c r="W279" i="5"/>
  <c r="AA279" i="5" s="1"/>
  <c r="X279" i="5" s="1"/>
  <c r="AB279" i="5" s="1"/>
  <c r="Y291" i="5"/>
  <c r="N485" i="5"/>
  <c r="W485" i="5"/>
  <c r="AA485" i="5" s="1"/>
  <c r="X485" i="5" s="1"/>
  <c r="Q509" i="5"/>
  <c r="Y509" i="5"/>
  <c r="Y233" i="5"/>
  <c r="Y251" i="5"/>
  <c r="W264" i="5"/>
  <c r="AA264" i="5" s="1"/>
  <c r="X264" i="5" s="1"/>
  <c r="Y276" i="5"/>
  <c r="Y287" i="5"/>
  <c r="N299" i="5"/>
  <c r="Y235" i="5"/>
  <c r="AB235" i="5" s="1"/>
  <c r="W243" i="5"/>
  <c r="AA243" i="5" s="1"/>
  <c r="X243" i="5" s="1"/>
  <c r="AB243" i="5" s="1"/>
  <c r="W248" i="5"/>
  <c r="AA248" i="5" s="1"/>
  <c r="X248" i="5" s="1"/>
  <c r="AB248" i="5" s="1"/>
  <c r="Y260" i="5"/>
  <c r="Y264" i="5"/>
  <c r="Y267" i="5"/>
  <c r="AB267" i="5" s="1"/>
  <c r="W273" i="5"/>
  <c r="AA273" i="5" s="1"/>
  <c r="X273" i="5" s="1"/>
  <c r="Y277" i="5"/>
  <c r="Y286" i="5"/>
  <c r="N173" i="5"/>
  <c r="W173" i="5"/>
  <c r="AA173" i="5" s="1"/>
  <c r="X173" i="5" s="1"/>
  <c r="AB173" i="5" s="1"/>
  <c r="N189" i="5"/>
  <c r="W189" i="5"/>
  <c r="AA189" i="5" s="1"/>
  <c r="X189" i="5" s="1"/>
  <c r="AB189" i="5" s="1"/>
  <c r="N405" i="5"/>
  <c r="W405" i="5"/>
  <c r="AA405" i="5" s="1"/>
  <c r="X405" i="5" s="1"/>
  <c r="Y258" i="5"/>
  <c r="Y322" i="5"/>
  <c r="AB322" i="5" s="1"/>
  <c r="Y330" i="5"/>
  <c r="W340" i="5"/>
  <c r="AA340" i="5" s="1"/>
  <c r="X340" i="5" s="1"/>
  <c r="Y350" i="5"/>
  <c r="N372" i="5"/>
  <c r="W372" i="5"/>
  <c r="AA372" i="5" s="1"/>
  <c r="X372" i="5" s="1"/>
  <c r="AB372" i="5" s="1"/>
  <c r="N452" i="5"/>
  <c r="W452" i="5"/>
  <c r="AA452" i="5" s="1"/>
  <c r="X452" i="5" s="1"/>
  <c r="N469" i="5"/>
  <c r="W469" i="5"/>
  <c r="AA469" i="5" s="1"/>
  <c r="X469" i="5" s="1"/>
  <c r="AB469" i="5" s="1"/>
  <c r="W274" i="5"/>
  <c r="AA274" i="5" s="1"/>
  <c r="X274" i="5" s="1"/>
  <c r="W296" i="5"/>
  <c r="AA296" i="5" s="1"/>
  <c r="X296" i="5" s="1"/>
  <c r="AB296" i="5" s="1"/>
  <c r="W348" i="5"/>
  <c r="AA348" i="5" s="1"/>
  <c r="X348" i="5" s="1"/>
  <c r="W354" i="5"/>
  <c r="AA354" i="5" s="1"/>
  <c r="X354" i="5" s="1"/>
  <c r="W376" i="5"/>
  <c r="AA376" i="5" s="1"/>
  <c r="X376" i="5" s="1"/>
  <c r="Y397" i="5"/>
  <c r="AB397" i="5" s="1"/>
  <c r="Y255" i="5"/>
  <c r="W306" i="5"/>
  <c r="AA306" i="5" s="1"/>
  <c r="X306" i="5" s="1"/>
  <c r="W328" i="5"/>
  <c r="AA328" i="5" s="1"/>
  <c r="X328" i="5" s="1"/>
  <c r="W343" i="5"/>
  <c r="AA343" i="5" s="1"/>
  <c r="X343" i="5" s="1"/>
  <c r="AB343" i="5" s="1"/>
  <c r="W395" i="5"/>
  <c r="AA395" i="5" s="1"/>
  <c r="X395" i="5" s="1"/>
  <c r="AB395" i="5" s="1"/>
  <c r="Y121" i="5"/>
  <c r="AB121" i="5" s="1"/>
  <c r="W144" i="5"/>
  <c r="AA144" i="5" s="1"/>
  <c r="X144" i="5" s="1"/>
  <c r="AB144" i="5" s="1"/>
  <c r="W163" i="5"/>
  <c r="AA163" i="5" s="1"/>
  <c r="X163" i="5" s="1"/>
  <c r="AB163" i="5" s="1"/>
  <c r="AB236" i="5"/>
  <c r="Y281" i="5"/>
  <c r="Y333" i="5"/>
  <c r="AB333" i="5" s="1"/>
  <c r="Y97" i="5"/>
  <c r="AB97" i="5" s="1"/>
  <c r="Y105" i="5"/>
  <c r="W123" i="5"/>
  <c r="AA123" i="5" s="1"/>
  <c r="X123" i="5" s="1"/>
  <c r="AB123" i="5" s="1"/>
  <c r="Y131" i="5"/>
  <c r="AB131" i="5" s="1"/>
  <c r="W140" i="5"/>
  <c r="AA140" i="5" s="1"/>
  <c r="X140" i="5" s="1"/>
  <c r="Y360" i="5"/>
  <c r="AB360" i="5" s="1"/>
  <c r="Y402" i="5"/>
  <c r="AB402" i="5" s="1"/>
  <c r="W113" i="5"/>
  <c r="AA113" i="5" s="1"/>
  <c r="X113" i="5" s="1"/>
  <c r="AB113" i="5" s="1"/>
  <c r="W129" i="5"/>
  <c r="AA129" i="5" s="1"/>
  <c r="X129" i="5" s="1"/>
  <c r="W209" i="5"/>
  <c r="AA209" i="5" s="1"/>
  <c r="X209" i="5" s="1"/>
  <c r="W327" i="5"/>
  <c r="AA327" i="5" s="1"/>
  <c r="X327" i="5" s="1"/>
  <c r="Y438" i="5"/>
  <c r="AB438" i="5" s="1"/>
  <c r="W490" i="5"/>
  <c r="AA490" i="5" s="1"/>
  <c r="X490" i="5" s="1"/>
  <c r="AB490" i="5" s="1"/>
  <c r="W339" i="5"/>
  <c r="AA339" i="5" s="1"/>
  <c r="X339" i="5" s="1"/>
  <c r="W370" i="5"/>
  <c r="AA370" i="5" s="1"/>
  <c r="X370" i="5" s="1"/>
  <c r="AB370" i="5" s="1"/>
  <c r="Y388" i="5"/>
  <c r="W463" i="5"/>
  <c r="AA463" i="5" s="1"/>
  <c r="X463" i="5" s="1"/>
  <c r="AB463" i="5" s="1"/>
  <c r="W471" i="5"/>
  <c r="AA471" i="5" s="1"/>
  <c r="X471" i="5" s="1"/>
  <c r="AB471" i="5" s="1"/>
  <c r="Y491" i="5"/>
  <c r="Y512" i="5"/>
  <c r="AB512" i="5" s="1"/>
  <c r="W513" i="5"/>
  <c r="AA513" i="5" s="1"/>
  <c r="X513" i="5" s="1"/>
  <c r="AB513" i="5" s="1"/>
  <c r="Y114" i="5"/>
  <c r="Y140" i="5"/>
  <c r="Y150" i="5"/>
  <c r="AB203" i="5"/>
  <c r="Y252" i="5"/>
  <c r="AB252" i="5" s="1"/>
  <c r="W303" i="5"/>
  <c r="AA303" i="5" s="1"/>
  <c r="X303" i="5" s="1"/>
  <c r="AB303" i="5" s="1"/>
  <c r="Y340" i="5"/>
  <c r="W400" i="5"/>
  <c r="AA400" i="5" s="1"/>
  <c r="X400" i="5" s="1"/>
  <c r="W424" i="5"/>
  <c r="AA424" i="5" s="1"/>
  <c r="X424" i="5" s="1"/>
  <c r="AB424" i="5" s="1"/>
  <c r="W435" i="5"/>
  <c r="AA435" i="5" s="1"/>
  <c r="X435" i="5" s="1"/>
  <c r="AB435" i="5" s="1"/>
  <c r="W446" i="5"/>
  <c r="AA446" i="5" s="1"/>
  <c r="X446" i="5" s="1"/>
  <c r="Y455" i="5"/>
  <c r="Y461" i="5"/>
  <c r="W472" i="5"/>
  <c r="AA472" i="5" s="1"/>
  <c r="X472" i="5" s="1"/>
  <c r="AB472" i="5" s="1"/>
  <c r="Y481" i="5"/>
  <c r="AB481" i="5" s="1"/>
  <c r="W86" i="5"/>
  <c r="AA86" i="5" s="1"/>
  <c r="X86" i="5" s="1"/>
  <c r="AB86" i="5" s="1"/>
  <c r="Y101" i="5"/>
  <c r="AB101" i="5" s="1"/>
  <c r="W112" i="5"/>
  <c r="AA112" i="5" s="1"/>
  <c r="X112" i="5" s="1"/>
  <c r="AB112" i="5" s="1"/>
  <c r="Y135" i="5"/>
  <c r="AB135" i="5" s="1"/>
  <c r="Y146" i="5"/>
  <c r="AB146" i="5" s="1"/>
  <c r="Y161" i="5"/>
  <c r="AB161" i="5" s="1"/>
  <c r="W178" i="5"/>
  <c r="AA178" i="5" s="1"/>
  <c r="X178" i="5" s="1"/>
  <c r="AB178" i="5" s="1"/>
  <c r="Y211" i="5"/>
  <c r="AB211" i="5" s="1"/>
  <c r="W234" i="5"/>
  <c r="AA234" i="5" s="1"/>
  <c r="X234" i="5" s="1"/>
  <c r="Y262" i="5"/>
  <c r="AB262" i="5" s="1"/>
  <c r="Y285" i="5"/>
  <c r="AB285" i="5" s="1"/>
  <c r="Y302" i="5"/>
  <c r="AB330" i="5"/>
  <c r="Y353" i="5"/>
  <c r="Y362" i="5"/>
  <c r="Y375" i="5"/>
  <c r="W384" i="5"/>
  <c r="AA384" i="5" s="1"/>
  <c r="X384" i="5" s="1"/>
  <c r="Y422" i="5"/>
  <c r="Y447" i="5"/>
  <c r="Y482" i="5"/>
  <c r="W508" i="5"/>
  <c r="AA508" i="5" s="1"/>
  <c r="X508" i="5" s="1"/>
  <c r="AB508" i="5" s="1"/>
  <c r="Y356" i="5"/>
  <c r="AB356" i="5" s="1"/>
  <c r="W408" i="5"/>
  <c r="AA408" i="5" s="1"/>
  <c r="X408" i="5" s="1"/>
  <c r="AB408" i="5" s="1"/>
  <c r="W437" i="5"/>
  <c r="AA437" i="5" s="1"/>
  <c r="X437" i="5" s="1"/>
  <c r="AB437" i="5" s="1"/>
  <c r="W501" i="5"/>
  <c r="AA501" i="5" s="1"/>
  <c r="X501" i="5" s="1"/>
  <c r="AB501" i="5" s="1"/>
  <c r="N453" i="5"/>
  <c r="W453" i="5"/>
  <c r="AA453" i="5" s="1"/>
  <c r="X453" i="5" s="1"/>
  <c r="Q199" i="5"/>
  <c r="Y199" i="5"/>
  <c r="AB199" i="5" s="1"/>
  <c r="N283" i="5"/>
  <c r="W283" i="5"/>
  <c r="AA283" i="5" s="1"/>
  <c r="X283" i="5" s="1"/>
  <c r="AB283" i="5" s="1"/>
  <c r="AB299" i="5"/>
  <c r="AB259" i="5"/>
  <c r="AB359" i="5"/>
  <c r="AB171" i="5"/>
  <c r="AB215" i="5"/>
  <c r="AB336" i="5"/>
  <c r="W300" i="5"/>
  <c r="AA300" i="5" s="1"/>
  <c r="X300" i="5" s="1"/>
  <c r="Y313" i="5"/>
  <c r="Y327" i="5"/>
  <c r="Y368" i="5"/>
  <c r="AB329" i="5"/>
  <c r="W351" i="5"/>
  <c r="AA351" i="5" s="1"/>
  <c r="X351" i="5" s="1"/>
  <c r="AB351" i="5" s="1"/>
  <c r="W430" i="5"/>
  <c r="AA430" i="5" s="1"/>
  <c r="X430" i="5" s="1"/>
  <c r="AB430" i="5" s="1"/>
  <c r="AB454" i="5"/>
  <c r="W491" i="5"/>
  <c r="AA491" i="5" s="1"/>
  <c r="X491" i="5" s="1"/>
  <c r="W390" i="5"/>
  <c r="AA390" i="5" s="1"/>
  <c r="X390" i="5" s="1"/>
  <c r="AB390" i="5" s="1"/>
  <c r="Y415" i="5"/>
  <c r="Y426" i="5"/>
  <c r="Y439" i="5"/>
  <c r="AB439" i="5" s="1"/>
  <c r="W443" i="5"/>
  <c r="AA443" i="5" s="1"/>
  <c r="X443" i="5" s="1"/>
  <c r="Y452" i="5"/>
  <c r="Y479" i="5"/>
  <c r="Y492" i="5"/>
  <c r="AB492" i="5" s="1"/>
  <c r="AB456" i="5"/>
  <c r="Y116" i="5"/>
  <c r="Y133" i="5"/>
  <c r="W204" i="5"/>
  <c r="AA204" i="5" s="1"/>
  <c r="X204" i="5" s="1"/>
  <c r="AB314" i="5"/>
  <c r="Y341" i="5"/>
  <c r="W363" i="5"/>
  <c r="AA363" i="5" s="1"/>
  <c r="X363" i="5" s="1"/>
  <c r="AB363" i="5" s="1"/>
  <c r="W374" i="5"/>
  <c r="AA374" i="5" s="1"/>
  <c r="X374" i="5" s="1"/>
  <c r="AB374" i="5" s="1"/>
  <c r="Y394" i="5"/>
  <c r="Y442" i="5"/>
  <c r="AB442" i="5" s="1"/>
  <c r="W447" i="5"/>
  <c r="AA447" i="5" s="1"/>
  <c r="X447" i="5" s="1"/>
  <c r="Y462" i="5"/>
  <c r="W466" i="5"/>
  <c r="AA466" i="5" s="1"/>
  <c r="X466" i="5" s="1"/>
  <c r="W482" i="5"/>
  <c r="AA482" i="5" s="1"/>
  <c r="X482" i="5" s="1"/>
  <c r="AB482" i="5" s="1"/>
  <c r="W87" i="5"/>
  <c r="AA87" i="5" s="1"/>
  <c r="X87" i="5" s="1"/>
  <c r="AB87" i="5" s="1"/>
  <c r="Y125" i="5"/>
  <c r="AB125" i="5" s="1"/>
  <c r="AB147" i="5"/>
  <c r="AB184" i="5"/>
  <c r="W304" i="5"/>
  <c r="AA304" i="5" s="1"/>
  <c r="X304" i="5" s="1"/>
  <c r="W311" i="5"/>
  <c r="AA311" i="5" s="1"/>
  <c r="X311" i="5" s="1"/>
  <c r="AB311" i="5" s="1"/>
  <c r="Y348" i="5"/>
  <c r="Y354" i="5"/>
  <c r="W364" i="5"/>
  <c r="AA364" i="5" s="1"/>
  <c r="X364" i="5" s="1"/>
  <c r="Y376" i="5"/>
  <c r="W385" i="5"/>
  <c r="AA385" i="5" s="1"/>
  <c r="X385" i="5" s="1"/>
  <c r="AB385" i="5" s="1"/>
  <c r="W398" i="5"/>
  <c r="AA398" i="5" s="1"/>
  <c r="X398" i="5" s="1"/>
  <c r="AB398" i="5" s="1"/>
  <c r="Y423" i="5"/>
  <c r="AB423" i="5" s="1"/>
  <c r="Y466" i="5"/>
  <c r="Y474" i="5"/>
  <c r="W487" i="5"/>
  <c r="AA487" i="5" s="1"/>
  <c r="X487" i="5" s="1"/>
  <c r="AB487" i="5" s="1"/>
  <c r="W502" i="5"/>
  <c r="AA502" i="5" s="1"/>
  <c r="X502" i="5" s="1"/>
  <c r="AB502" i="5" s="1"/>
  <c r="W510" i="5"/>
  <c r="AA510" i="5" s="1"/>
  <c r="X510" i="5" s="1"/>
  <c r="AB510" i="5" s="1"/>
  <c r="W409" i="5"/>
  <c r="AA409" i="5" s="1"/>
  <c r="X409" i="5" s="1"/>
  <c r="AB409" i="5" s="1"/>
  <c r="W441" i="5"/>
  <c r="AA441" i="5" s="1"/>
  <c r="X441" i="5" s="1"/>
  <c r="AB441" i="5" s="1"/>
  <c r="W509" i="5"/>
  <c r="AA509" i="5" s="1"/>
  <c r="X509" i="5" s="1"/>
  <c r="AB509" i="5" s="1"/>
  <c r="W169" i="5"/>
  <c r="AA169" i="5" s="1"/>
  <c r="X169" i="5" s="1"/>
  <c r="AB169" i="5" s="1"/>
  <c r="Y209" i="5"/>
  <c r="Y218" i="5"/>
  <c r="W223" i="5"/>
  <c r="AA223" i="5" s="1"/>
  <c r="X223" i="5" s="1"/>
  <c r="W165" i="5"/>
  <c r="AA165" i="5" s="1"/>
  <c r="X165" i="5" s="1"/>
  <c r="AB165" i="5" s="1"/>
  <c r="Y172" i="5"/>
  <c r="W180" i="5"/>
  <c r="AA180" i="5" s="1"/>
  <c r="X180" i="5" s="1"/>
  <c r="Y187" i="5"/>
  <c r="AB187" i="5" s="1"/>
  <c r="Y192" i="5"/>
  <c r="AB192" i="5" s="1"/>
  <c r="W197" i="5"/>
  <c r="AA197" i="5" s="1"/>
  <c r="X197" i="5" s="1"/>
  <c r="AB197" i="5" s="1"/>
  <c r="W212" i="5"/>
  <c r="AA212" i="5" s="1"/>
  <c r="X212" i="5" s="1"/>
  <c r="AB212" i="5" s="1"/>
  <c r="Y219" i="5"/>
  <c r="W224" i="5"/>
  <c r="AA224" i="5" s="1"/>
  <c r="X224" i="5" s="1"/>
  <c r="W237" i="5"/>
  <c r="AA237" i="5" s="1"/>
  <c r="X237" i="5" s="1"/>
  <c r="AB237" i="5" s="1"/>
  <c r="Y155" i="5"/>
  <c r="AB155" i="5" s="1"/>
  <c r="Y175" i="5"/>
  <c r="W185" i="5"/>
  <c r="AA185" i="5" s="1"/>
  <c r="X185" i="5" s="1"/>
  <c r="AB185" i="5" s="1"/>
  <c r="Y202" i="5"/>
  <c r="W208" i="5"/>
  <c r="AA208" i="5" s="1"/>
  <c r="X208" i="5" s="1"/>
  <c r="AB208" i="5" s="1"/>
  <c r="W222" i="5"/>
  <c r="AA222" i="5" s="1"/>
  <c r="X222" i="5" s="1"/>
  <c r="AB222" i="5" s="1"/>
  <c r="Y228" i="5"/>
  <c r="AB228" i="5" s="1"/>
  <c r="Y234" i="5"/>
  <c r="Y250" i="5"/>
  <c r="AB250" i="5" s="1"/>
  <c r="Y166" i="5"/>
  <c r="AB166" i="5" s="1"/>
  <c r="W174" i="5"/>
  <c r="AA174" i="5" s="1"/>
  <c r="X174" i="5" s="1"/>
  <c r="AB174" i="5" s="1"/>
  <c r="W179" i="5"/>
  <c r="AA179" i="5" s="1"/>
  <c r="X179" i="5" s="1"/>
  <c r="AB179" i="5" s="1"/>
  <c r="Y225" i="5"/>
  <c r="AB225" i="5" s="1"/>
  <c r="Y297" i="5"/>
  <c r="N321" i="5"/>
  <c r="W321" i="5"/>
  <c r="AA321" i="5" s="1"/>
  <c r="X321" i="5" s="1"/>
  <c r="Q477" i="5"/>
  <c r="Y477" i="5"/>
  <c r="AB477" i="5" s="1"/>
  <c r="W251" i="5"/>
  <c r="AA251" i="5" s="1"/>
  <c r="X251" i="5" s="1"/>
  <c r="Y257" i="5"/>
  <c r="AB257" i="5" s="1"/>
  <c r="W263" i="5"/>
  <c r="AA263" i="5" s="1"/>
  <c r="X263" i="5" s="1"/>
  <c r="AB263" i="5" s="1"/>
  <c r="W270" i="5"/>
  <c r="AA270" i="5" s="1"/>
  <c r="X270" i="5" s="1"/>
  <c r="AB270" i="5" s="1"/>
  <c r="W276" i="5"/>
  <c r="AA276" i="5" s="1"/>
  <c r="X276" i="5" s="1"/>
  <c r="AB276" i="5" s="1"/>
  <c r="N289" i="5"/>
  <c r="W289" i="5"/>
  <c r="AA289" i="5" s="1"/>
  <c r="X289" i="5" s="1"/>
  <c r="AB289" i="5" s="1"/>
  <c r="N319" i="5"/>
  <c r="W319" i="5"/>
  <c r="AA319" i="5" s="1"/>
  <c r="X319" i="5" s="1"/>
  <c r="AB319" i="5" s="1"/>
  <c r="N325" i="5"/>
  <c r="W325" i="5"/>
  <c r="AA325" i="5" s="1"/>
  <c r="X325" i="5" s="1"/>
  <c r="AB325" i="5" s="1"/>
  <c r="Q334" i="5"/>
  <c r="Y334" i="5"/>
  <c r="N460" i="5"/>
  <c r="W460" i="5"/>
  <c r="AA460" i="5" s="1"/>
  <c r="X460" i="5" s="1"/>
  <c r="AB460" i="5" s="1"/>
  <c r="Q478" i="5"/>
  <c r="Y478" i="5"/>
  <c r="W238" i="5"/>
  <c r="AA238" i="5" s="1"/>
  <c r="X238" i="5" s="1"/>
  <c r="AB238" i="5" s="1"/>
  <c r="W260" i="5"/>
  <c r="AA260" i="5" s="1"/>
  <c r="X260" i="5" s="1"/>
  <c r="W281" i="5"/>
  <c r="AA281" i="5" s="1"/>
  <c r="X281" i="5" s="1"/>
  <c r="AB281" i="5" s="1"/>
  <c r="W232" i="5"/>
  <c r="AA232" i="5" s="1"/>
  <c r="X232" i="5" s="1"/>
  <c r="AB232" i="5" s="1"/>
  <c r="W240" i="5"/>
  <c r="AA240" i="5" s="1"/>
  <c r="X240" i="5" s="1"/>
  <c r="AB240" i="5" s="1"/>
  <c r="Y245" i="5"/>
  <c r="AB245" i="5" s="1"/>
  <c r="W254" i="5"/>
  <c r="AA254" i="5" s="1"/>
  <c r="X254" i="5" s="1"/>
  <c r="AB254" i="5" s="1"/>
  <c r="W261" i="5"/>
  <c r="AA261" i="5" s="1"/>
  <c r="X261" i="5" s="1"/>
  <c r="AB261" i="5" s="1"/>
  <c r="W265" i="5"/>
  <c r="AA265" i="5" s="1"/>
  <c r="X265" i="5" s="1"/>
  <c r="AB265" i="5" s="1"/>
  <c r="W271" i="5"/>
  <c r="AA271" i="5" s="1"/>
  <c r="X271" i="5" s="1"/>
  <c r="AB271" i="5" s="1"/>
  <c r="Y275" i="5"/>
  <c r="AB275" i="5" s="1"/>
  <c r="W278" i="5"/>
  <c r="AA278" i="5" s="1"/>
  <c r="X278" i="5" s="1"/>
  <c r="AB278" i="5" s="1"/>
  <c r="Y295" i="5"/>
  <c r="N182" i="5"/>
  <c r="W182" i="5"/>
  <c r="AA182" i="5" s="1"/>
  <c r="X182" i="5" s="1"/>
  <c r="Y384" i="5"/>
  <c r="Y309" i="5"/>
  <c r="AB309" i="5" s="1"/>
  <c r="W323" i="5"/>
  <c r="AA323" i="5" s="1"/>
  <c r="X323" i="5" s="1"/>
  <c r="AB323" i="5" s="1"/>
  <c r="W331" i="5"/>
  <c r="AA331" i="5" s="1"/>
  <c r="X331" i="5" s="1"/>
  <c r="AB331" i="5" s="1"/>
  <c r="W341" i="5"/>
  <c r="AA341" i="5" s="1"/>
  <c r="X341" i="5" s="1"/>
  <c r="Y357" i="5"/>
  <c r="W379" i="5"/>
  <c r="AA379" i="5" s="1"/>
  <c r="X379" i="5" s="1"/>
  <c r="AB379" i="5" s="1"/>
  <c r="Y392" i="5"/>
  <c r="Y268" i="5"/>
  <c r="AB268" i="5" s="1"/>
  <c r="W287" i="5"/>
  <c r="AA287" i="5" s="1"/>
  <c r="X287" i="5" s="1"/>
  <c r="AB287" i="5" s="1"/>
  <c r="Y317" i="5"/>
  <c r="AB317" i="5" s="1"/>
  <c r="Y346" i="5"/>
  <c r="AB346" i="5" s="1"/>
  <c r="Y352" i="5"/>
  <c r="AB352" i="5" s="1"/>
  <c r="W387" i="5"/>
  <c r="AA387" i="5" s="1"/>
  <c r="X387" i="5" s="1"/>
  <c r="AB387" i="5" s="1"/>
  <c r="Y400" i="5"/>
  <c r="Y273" i="5"/>
  <c r="W308" i="5"/>
  <c r="AA308" i="5" s="1"/>
  <c r="X308" i="5" s="1"/>
  <c r="AB308" i="5" s="1"/>
  <c r="W335" i="5"/>
  <c r="AA335" i="5" s="1"/>
  <c r="X335" i="5" s="1"/>
  <c r="AB335" i="5" s="1"/>
  <c r="W96" i="5"/>
  <c r="AA96" i="5" s="1"/>
  <c r="X96" i="5" s="1"/>
  <c r="AB96" i="5" s="1"/>
  <c r="AB108" i="5"/>
  <c r="Y148" i="5"/>
  <c r="AB148" i="5" s="1"/>
  <c r="W312" i="5"/>
  <c r="AA312" i="5" s="1"/>
  <c r="X312" i="5" s="1"/>
  <c r="AB312" i="5" s="1"/>
  <c r="AB99" i="5"/>
  <c r="Y107" i="5"/>
  <c r="W116" i="5"/>
  <c r="AA116" i="5" s="1"/>
  <c r="X116" i="5" s="1"/>
  <c r="Y129" i="5"/>
  <c r="AB284" i="5"/>
  <c r="Y328" i="5"/>
  <c r="Y358" i="5"/>
  <c r="Y369" i="5"/>
  <c r="AB369" i="5" s="1"/>
  <c r="W105" i="5"/>
  <c r="AA105" i="5" s="1"/>
  <c r="X105" i="5" s="1"/>
  <c r="Y120" i="5"/>
  <c r="W247" i="5"/>
  <c r="AA247" i="5" s="1"/>
  <c r="X247" i="5" s="1"/>
  <c r="AB247" i="5" s="1"/>
  <c r="W307" i="5"/>
  <c r="AA307" i="5" s="1"/>
  <c r="X307" i="5" s="1"/>
  <c r="AB307" i="5" s="1"/>
  <c r="W334" i="5"/>
  <c r="AA334" i="5" s="1"/>
  <c r="X334" i="5" s="1"/>
  <c r="W358" i="5"/>
  <c r="AA358" i="5" s="1"/>
  <c r="X358" i="5" s="1"/>
  <c r="W431" i="5"/>
  <c r="AA431" i="5" s="1"/>
  <c r="X431" i="5" s="1"/>
  <c r="AB431" i="5" s="1"/>
  <c r="Y449" i="5"/>
  <c r="AB449" i="5" s="1"/>
  <c r="W479" i="5"/>
  <c r="AA479" i="5" s="1"/>
  <c r="X479" i="5" s="1"/>
  <c r="AB479" i="5" s="1"/>
  <c r="Y497" i="5"/>
  <c r="AB497" i="5" s="1"/>
  <c r="W503" i="5"/>
  <c r="AA503" i="5" s="1"/>
  <c r="X503" i="5" s="1"/>
  <c r="Y515" i="5"/>
  <c r="AB515" i="5" s="1"/>
  <c r="W382" i="5"/>
  <c r="AA382" i="5" s="1"/>
  <c r="X382" i="5" s="1"/>
  <c r="AB382" i="5" s="1"/>
  <c r="W394" i="5"/>
  <c r="AA394" i="5" s="1"/>
  <c r="X394" i="5" s="1"/>
  <c r="Y453" i="5"/>
  <c r="AB417" i="5"/>
  <c r="W77" i="5"/>
  <c r="AA77" i="5" s="1"/>
  <c r="X77" i="5" s="1"/>
  <c r="AB77" i="5" s="1"/>
  <c r="Y83" i="5"/>
  <c r="AB83" i="5" s="1"/>
  <c r="W152" i="5"/>
  <c r="AA152" i="5" s="1"/>
  <c r="X152" i="5" s="1"/>
  <c r="AB152" i="5" s="1"/>
  <c r="Y180" i="5"/>
  <c r="Y230" i="5"/>
  <c r="AB230" i="5" s="1"/>
  <c r="Y321" i="5"/>
  <c r="Y338" i="5"/>
  <c r="AB338" i="5" s="1"/>
  <c r="W347" i="5"/>
  <c r="AA347" i="5" s="1"/>
  <c r="X347" i="5" s="1"/>
  <c r="AB347" i="5" s="1"/>
  <c r="Y371" i="5"/>
  <c r="AB371" i="5" s="1"/>
  <c r="W375" i="5"/>
  <c r="AA375" i="5" s="1"/>
  <c r="X375" i="5" s="1"/>
  <c r="Y404" i="5"/>
  <c r="W422" i="5"/>
  <c r="AA422" i="5" s="1"/>
  <c r="X422" i="5" s="1"/>
  <c r="AB422" i="5" s="1"/>
  <c r="Y433" i="5"/>
  <c r="AB433" i="5" s="1"/>
  <c r="Y443" i="5"/>
  <c r="W448" i="5"/>
  <c r="AA448" i="5" s="1"/>
  <c r="X448" i="5" s="1"/>
  <c r="AB448" i="5" s="1"/>
  <c r="W457" i="5"/>
  <c r="AA457" i="5" s="1"/>
  <c r="X457" i="5" s="1"/>
  <c r="Y470" i="5"/>
  <c r="AB470" i="5" s="1"/>
  <c r="W474" i="5"/>
  <c r="AA474" i="5" s="1"/>
  <c r="X474" i="5" s="1"/>
  <c r="Y485" i="5"/>
  <c r="W92" i="5"/>
  <c r="AA92" i="5" s="1"/>
  <c r="X92" i="5" s="1"/>
  <c r="AB92" i="5" s="1"/>
  <c r="Y109" i="5"/>
  <c r="W127" i="5"/>
  <c r="AA127" i="5" s="1"/>
  <c r="X127" i="5" s="1"/>
  <c r="AB127" i="5" s="1"/>
  <c r="W137" i="5"/>
  <c r="AA137" i="5" s="1"/>
  <c r="X137" i="5" s="1"/>
  <c r="AB137" i="5" s="1"/>
  <c r="W168" i="5"/>
  <c r="AA168" i="5" s="1"/>
  <c r="X168" i="5" s="1"/>
  <c r="AB168" i="5" s="1"/>
  <c r="W193" i="5"/>
  <c r="AA193" i="5" s="1"/>
  <c r="X193" i="5" s="1"/>
  <c r="AB193" i="5" s="1"/>
  <c r="W219" i="5"/>
  <c r="AA219" i="5" s="1"/>
  <c r="X219" i="5" s="1"/>
  <c r="Y280" i="5"/>
  <c r="AB280" i="5" s="1"/>
  <c r="Y294" i="5"/>
  <c r="AB294" i="5" s="1"/>
  <c r="W318" i="5"/>
  <c r="AA318" i="5" s="1"/>
  <c r="X318" i="5" s="1"/>
  <c r="AB318" i="5" s="1"/>
  <c r="W378" i="5"/>
  <c r="AA378" i="5" s="1"/>
  <c r="X378" i="5" s="1"/>
  <c r="AB378" i="5" s="1"/>
  <c r="Y391" i="5"/>
  <c r="AB391" i="5" s="1"/>
  <c r="Y411" i="5"/>
  <c r="AB411" i="5" s="1"/>
  <c r="Y457" i="5"/>
  <c r="Y467" i="5"/>
  <c r="AB467" i="5" s="1"/>
  <c r="Y475" i="5"/>
  <c r="Y494" i="5"/>
  <c r="W368" i="5"/>
  <c r="AA368" i="5" s="1"/>
  <c r="X368" i="5" s="1"/>
  <c r="AB368" i="5" s="1"/>
  <c r="W416" i="5"/>
  <c r="AA416" i="5" s="1"/>
  <c r="X416" i="5" s="1"/>
  <c r="AB416" i="5" s="1"/>
  <c r="W480" i="5"/>
  <c r="AA480" i="5" s="1"/>
  <c r="X480" i="5" s="1"/>
  <c r="AB480" i="5" s="1"/>
  <c r="Y292" i="5"/>
  <c r="AB292" i="5" s="1"/>
  <c r="W413" i="5"/>
  <c r="AA413" i="5" s="1"/>
  <c r="X413" i="5" s="1"/>
  <c r="AB413" i="5" s="1"/>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AB503" i="5" l="1"/>
  <c r="AB213" i="5"/>
  <c r="AB188" i="5"/>
  <c r="AB128" i="5"/>
  <c r="AB474" i="5"/>
  <c r="AB394" i="5"/>
  <c r="AB182" i="5"/>
  <c r="AB364" i="5"/>
  <c r="AB304" i="5"/>
  <c r="AB426" i="5"/>
  <c r="AB181" i="5"/>
  <c r="AB445" i="5"/>
  <c r="AB249" i="5"/>
  <c r="AB246" i="5"/>
  <c r="AB386" i="5"/>
  <c r="AB76" i="5"/>
  <c r="AB315" i="5"/>
  <c r="AB381" i="5"/>
  <c r="AB102" i="5"/>
  <c r="AB139" i="5"/>
  <c r="AB132" i="5"/>
  <c r="AB464" i="5"/>
  <c r="AB116" i="5"/>
  <c r="AB313" i="5"/>
  <c r="AB362" i="5"/>
  <c r="AB350" i="5"/>
  <c r="AB159" i="5"/>
  <c r="AB341" i="5"/>
  <c r="AB224" i="5"/>
  <c r="AB204" i="5"/>
  <c r="AB300" i="5"/>
  <c r="AB405" i="5"/>
  <c r="AB233" i="5"/>
  <c r="AB345" i="5"/>
  <c r="AB375" i="5"/>
  <c r="AB105" i="5"/>
  <c r="AB223" i="5"/>
  <c r="AB339" i="5"/>
  <c r="AB100" i="5"/>
  <c r="AB130" i="5"/>
  <c r="AB119" i="5"/>
  <c r="AB357" i="5"/>
  <c r="AB494" i="5"/>
  <c r="AB478" i="5"/>
  <c r="AB353" i="5"/>
  <c r="AB326" i="5"/>
  <c r="AB286" i="5"/>
  <c r="AB459" i="5"/>
  <c r="AB443" i="5"/>
  <c r="AB453" i="5"/>
  <c r="AB140" i="5"/>
  <c r="AB452" i="5"/>
  <c r="AB150" i="5"/>
  <c r="AB334" i="5"/>
  <c r="AB129" i="5"/>
  <c r="AB485" i="5"/>
  <c r="AB462" i="5"/>
  <c r="AB404" i="5"/>
  <c r="AB388" i="5"/>
  <c r="AB297" i="5"/>
  <c r="AB465" i="5"/>
  <c r="AB451" i="5"/>
  <c r="AB106" i="5"/>
  <c r="AB219" i="5"/>
  <c r="AB358" i="5"/>
  <c r="AB260" i="5"/>
  <c r="AB180" i="5"/>
  <c r="AB447" i="5"/>
  <c r="AB327" i="5"/>
  <c r="AB328" i="5"/>
  <c r="AB376" i="5"/>
  <c r="AB274" i="5"/>
  <c r="AB340" i="5"/>
  <c r="AB273" i="5"/>
  <c r="AB207" i="5"/>
  <c r="AB392" i="5"/>
  <c r="AB295" i="5"/>
  <c r="AB475" i="5"/>
  <c r="AB415" i="5"/>
  <c r="AB291" i="5"/>
  <c r="AB156" i="5"/>
  <c r="AB231" i="5"/>
  <c r="AB321" i="5"/>
  <c r="AB384" i="5"/>
  <c r="AB234" i="5"/>
  <c r="AB306" i="5"/>
  <c r="AB354" i="5"/>
  <c r="AB258" i="5"/>
  <c r="AB218" i="5"/>
  <c r="AB202" i="5"/>
  <c r="AB175" i="5"/>
  <c r="AB320" i="5"/>
  <c r="AB114" i="5"/>
  <c r="AB109" i="5"/>
  <c r="AB461" i="5"/>
  <c r="AB489" i="5"/>
  <c r="AB473" i="5"/>
  <c r="AB455" i="5"/>
  <c r="AB104" i="5"/>
  <c r="AB133" i="5"/>
  <c r="AB120" i="5"/>
  <c r="AB457" i="5"/>
  <c r="AB251" i="5"/>
  <c r="AB466" i="5"/>
  <c r="AB491" i="5"/>
  <c r="AB446" i="5"/>
  <c r="AB400" i="5"/>
  <c r="AB209" i="5"/>
  <c r="AB348" i="5"/>
  <c r="AB264" i="5"/>
  <c r="AB255" i="5"/>
  <c r="AB176" i="5"/>
  <c r="AB170" i="5"/>
  <c r="AB495" i="5"/>
  <c r="AB302" i="5"/>
  <c r="AB498" i="5"/>
  <c r="AB277" i="5"/>
  <c r="AB172" i="5"/>
  <c r="AB136" i="5"/>
  <c r="AB107" i="5"/>
  <c r="Y113" i="4" l="1"/>
  <c r="N125" i="4"/>
  <c r="Z166" i="4"/>
  <c r="Y210" i="4"/>
  <c r="Z273" i="4"/>
  <c r="Z253" i="4"/>
  <c r="Z339" i="4"/>
  <c r="Z477" i="4"/>
  <c r="Z89" i="4"/>
  <c r="Y131" i="4"/>
  <c r="N190" i="4"/>
  <c r="Z297" i="4"/>
  <c r="Y353" i="4"/>
  <c r="Y347" i="4"/>
  <c r="Y379" i="4"/>
  <c r="Z453" i="4"/>
  <c r="Z114" i="4"/>
  <c r="Z190" i="4"/>
  <c r="N266" i="4"/>
  <c r="Z325" i="4"/>
  <c r="Y389" i="4"/>
  <c r="N405" i="4"/>
  <c r="Z105" i="4"/>
  <c r="N198" i="4"/>
  <c r="Z275" i="4"/>
  <c r="N267" i="4"/>
  <c r="N391" i="4"/>
  <c r="Y377" i="4"/>
  <c r="Y455" i="4"/>
  <c r="N174" i="4"/>
  <c r="Y176" i="4"/>
  <c r="Z251" i="4"/>
  <c r="Z255" i="4"/>
  <c r="Y282" i="4"/>
  <c r="Y375" i="4"/>
  <c r="Z431" i="4"/>
  <c r="Z479" i="4"/>
  <c r="N471" i="4"/>
  <c r="N109" i="4"/>
  <c r="N186" i="4"/>
  <c r="N224" i="4"/>
  <c r="N277" i="4"/>
  <c r="Z307" i="4"/>
  <c r="Y383" i="4"/>
  <c r="Y395" i="4"/>
  <c r="Y79" i="4"/>
  <c r="N101" i="4"/>
  <c r="Y198" i="4"/>
  <c r="AA198" i="4" s="1"/>
  <c r="AE198" i="4" s="1"/>
  <c r="AB198" i="4" s="1"/>
  <c r="Z313" i="4"/>
  <c r="N351" i="4"/>
  <c r="Z368" i="4"/>
  <c r="Y397" i="4"/>
  <c r="Y472" i="4"/>
  <c r="Z103" i="4"/>
  <c r="N137" i="4"/>
  <c r="Z161" i="4"/>
  <c r="N204" i="4"/>
  <c r="Z293" i="4"/>
  <c r="Z347" i="4"/>
  <c r="N397" i="4"/>
  <c r="N458" i="4"/>
  <c r="Y81" i="4"/>
  <c r="N105" i="4"/>
  <c r="Z150" i="4"/>
  <c r="N202" i="4"/>
  <c r="Z289" i="4"/>
  <c r="N276" i="4"/>
  <c r="Z376" i="4"/>
  <c r="Y411" i="4"/>
  <c r="N117" i="4"/>
  <c r="Z147" i="4"/>
  <c r="N242" i="4"/>
  <c r="Y305" i="4"/>
  <c r="Y320" i="4"/>
  <c r="Y363" i="4"/>
  <c r="N385" i="4"/>
  <c r="Z487" i="4"/>
  <c r="N467" i="4"/>
  <c r="Y97" i="4"/>
  <c r="Y143" i="4"/>
  <c r="Y194" i="4"/>
  <c r="Y274" i="4"/>
  <c r="Y409" i="4"/>
  <c r="N470" i="4"/>
  <c r="Z95" i="4"/>
  <c r="Y160" i="4"/>
  <c r="N178" i="4"/>
  <c r="Z227" i="4"/>
  <c r="N302" i="4"/>
  <c r="Y393" i="4"/>
  <c r="Y488" i="4"/>
  <c r="N84" i="4"/>
  <c r="Z94" i="4"/>
  <c r="Y90" i="4"/>
  <c r="N122" i="4"/>
  <c r="Y151" i="4"/>
  <c r="N138" i="4"/>
  <c r="Y155" i="4"/>
  <c r="N199" i="4"/>
  <c r="N181" i="4"/>
  <c r="Y183" i="4"/>
  <c r="Y219" i="4"/>
  <c r="Z195" i="4"/>
  <c r="Z204" i="4"/>
  <c r="Z268" i="4"/>
  <c r="Z258" i="4"/>
  <c r="N236" i="4"/>
  <c r="N239" i="4"/>
  <c r="Y262" i="4"/>
  <c r="Y322" i="4"/>
  <c r="Z316" i="4"/>
  <c r="N309" i="4"/>
  <c r="Y360" i="4"/>
  <c r="N360" i="4"/>
  <c r="Z314" i="4"/>
  <c r="Y372" i="4"/>
  <c r="N348" i="4"/>
  <c r="Z418" i="4"/>
  <c r="N410" i="4"/>
  <c r="N390" i="4"/>
  <c r="Y434" i="4"/>
  <c r="N423" i="4"/>
  <c r="Z442" i="4"/>
  <c r="N468" i="4"/>
  <c r="N435" i="4"/>
  <c r="Z514" i="4"/>
  <c r="N509" i="4"/>
  <c r="N502" i="4"/>
  <c r="N492" i="4"/>
  <c r="Y470" i="4"/>
  <c r="Z78" i="4"/>
  <c r="Z80" i="4"/>
  <c r="Y102" i="4"/>
  <c r="Z102" i="4"/>
  <c r="N100" i="4"/>
  <c r="Y159" i="4"/>
  <c r="N175" i="4"/>
  <c r="Z141" i="4"/>
  <c r="N207" i="4"/>
  <c r="N227" i="4"/>
  <c r="N203" i="4"/>
  <c r="Y229" i="4"/>
  <c r="Z221" i="4"/>
  <c r="Y260" i="4"/>
  <c r="N270" i="4"/>
  <c r="N264" i="4"/>
  <c r="N295" i="4"/>
  <c r="Y311" i="4"/>
  <c r="Y340" i="4"/>
  <c r="N400" i="4"/>
  <c r="N350" i="4"/>
  <c r="Z334" i="4"/>
  <c r="N412" i="4"/>
  <c r="N362" i="4"/>
  <c r="Y336" i="4"/>
  <c r="Y408" i="4"/>
  <c r="N370" i="4"/>
  <c r="N426" i="4"/>
  <c r="Z504" i="4"/>
  <c r="N442" i="4"/>
  <c r="Y450" i="4"/>
  <c r="N415" i="4"/>
  <c r="Z506" i="4"/>
  <c r="Y503" i="4"/>
  <c r="Y492" i="4"/>
  <c r="AA492" i="4" s="1"/>
  <c r="AE492" i="4" s="1"/>
  <c r="AB492" i="4" s="1"/>
  <c r="Y473" i="4"/>
  <c r="N94" i="4"/>
  <c r="Y93" i="4"/>
  <c r="Z108" i="4"/>
  <c r="Y105" i="4"/>
  <c r="AA105" i="4" s="1"/>
  <c r="AE105" i="4" s="1"/>
  <c r="AB105" i="4" s="1"/>
  <c r="N140" i="4"/>
  <c r="N151" i="4"/>
  <c r="Z139" i="4"/>
  <c r="Y161" i="4"/>
  <c r="Z145" i="4"/>
  <c r="Y185" i="4"/>
  <c r="N191" i="4"/>
  <c r="N173" i="4"/>
  <c r="Y187" i="4"/>
  <c r="Y211" i="4"/>
  <c r="Y215" i="4"/>
  <c r="N225" i="4"/>
  <c r="Y233" i="4"/>
  <c r="N235" i="4"/>
  <c r="Z264" i="4"/>
  <c r="Y252" i="4"/>
  <c r="Z272" i="4"/>
  <c r="N240" i="4"/>
  <c r="N278" i="4"/>
  <c r="Y306" i="4"/>
  <c r="N268" i="4"/>
  <c r="Y296" i="4"/>
  <c r="N346" i="4"/>
  <c r="Y374" i="4"/>
  <c r="N322" i="4"/>
  <c r="Z353" i="4"/>
  <c r="Z354" i="4"/>
  <c r="Y404" i="4"/>
  <c r="Y324" i="4"/>
  <c r="N386" i="4"/>
  <c r="Z387" i="4"/>
  <c r="Y418" i="4"/>
  <c r="N476" i="4"/>
  <c r="Z397" i="4"/>
  <c r="Z450" i="4"/>
  <c r="N451" i="4"/>
  <c r="Z500" i="4"/>
  <c r="N431" i="4"/>
  <c r="N461" i="4"/>
  <c r="Y514" i="4"/>
  <c r="N501" i="4"/>
  <c r="N477" i="4"/>
  <c r="Z104" i="4"/>
  <c r="Z96" i="4"/>
  <c r="Z90" i="4"/>
  <c r="Y89" i="4"/>
  <c r="Y108" i="4"/>
  <c r="Y122" i="4"/>
  <c r="AA122" i="4" s="1"/>
  <c r="AE122" i="4" s="1"/>
  <c r="AB122" i="4" s="1"/>
  <c r="Y134" i="4"/>
  <c r="Y157" i="4"/>
  <c r="Y140" i="4"/>
  <c r="AA140" i="4" s="1"/>
  <c r="AE140" i="4" s="1"/>
  <c r="AB140" i="4" s="1"/>
  <c r="Z140" i="4"/>
  <c r="Z136" i="4"/>
  <c r="N179" i="4"/>
  <c r="Y221" i="4"/>
  <c r="Z180" i="4"/>
  <c r="Z222" i="4"/>
  <c r="Z207" i="4"/>
  <c r="N253" i="4"/>
  <c r="N286" i="4"/>
  <c r="N296" i="4"/>
  <c r="Y259" i="4"/>
  <c r="Z308" i="4"/>
  <c r="N314" i="4"/>
  <c r="Y352" i="4"/>
  <c r="N352" i="4"/>
  <c r="N326" i="4"/>
  <c r="Z344" i="4"/>
  <c r="Y386" i="4"/>
  <c r="Z386" i="4"/>
  <c r="Z472" i="4"/>
  <c r="Y368" i="4"/>
  <c r="Z422" i="4"/>
  <c r="Y388" i="4"/>
  <c r="Z510" i="4"/>
  <c r="Y451" i="4"/>
  <c r="AA451" i="4" s="1"/>
  <c r="AE451" i="4" s="1"/>
  <c r="AB451" i="4" s="1"/>
  <c r="Y435" i="4"/>
  <c r="AA435" i="4" s="1"/>
  <c r="AE435" i="4" s="1"/>
  <c r="AB435" i="4" s="1"/>
  <c r="Y463" i="4"/>
  <c r="Y431" i="4"/>
  <c r="Z460" i="4"/>
  <c r="Y484" i="4"/>
  <c r="N490" i="4"/>
  <c r="N478" i="4"/>
  <c r="N464" i="4"/>
  <c r="Y499" i="4"/>
  <c r="Y468" i="4"/>
  <c r="AA468" i="4" s="1"/>
  <c r="AE468" i="4" s="1"/>
  <c r="AB468" i="4" s="1"/>
  <c r="Y452" i="4"/>
  <c r="Y509" i="4"/>
  <c r="AA509" i="4" s="1"/>
  <c r="AE509" i="4" s="1"/>
  <c r="AB509" i="4" s="1"/>
  <c r="Y477" i="4"/>
  <c r="Y461" i="4"/>
  <c r="AA461" i="4" s="1"/>
  <c r="AE461" i="4" s="1"/>
  <c r="AB461" i="4" s="1"/>
  <c r="N511" i="4"/>
  <c r="Z374" i="4"/>
  <c r="Z399" i="4"/>
  <c r="Z367" i="4"/>
  <c r="Y433" i="4"/>
  <c r="Y425" i="4"/>
  <c r="Y417" i="4"/>
  <c r="Z391" i="4"/>
  <c r="N335" i="4"/>
  <c r="Y316" i="4"/>
  <c r="Y307" i="4"/>
  <c r="Y323" i="4"/>
  <c r="Y341" i="4"/>
  <c r="N329" i="4"/>
  <c r="N289" i="4"/>
  <c r="N300" i="4"/>
  <c r="Y317" i="4"/>
  <c r="Y277" i="4"/>
  <c r="AA277" i="4" s="1"/>
  <c r="AE277" i="4" s="1"/>
  <c r="AB277" i="4" s="1"/>
  <c r="Y269" i="4"/>
  <c r="N257" i="4"/>
  <c r="Y248" i="4"/>
  <c r="Y237" i="4"/>
  <c r="Y281" i="4"/>
  <c r="Y265" i="4"/>
  <c r="Y249" i="4"/>
  <c r="Z215" i="4"/>
  <c r="Z200" i="4"/>
  <c r="Z213" i="4"/>
  <c r="Z182" i="4"/>
  <c r="Z181" i="4"/>
  <c r="Z142" i="4"/>
  <c r="Z137" i="4"/>
  <c r="Z121" i="4"/>
  <c r="Z124" i="4"/>
  <c r="N103" i="4"/>
  <c r="Y88" i="4"/>
  <c r="Y103" i="4"/>
  <c r="Y117" i="4"/>
  <c r="AA117" i="4" s="1"/>
  <c r="AE117" i="4" s="1"/>
  <c r="AB117" i="4" s="1"/>
  <c r="Y156" i="4"/>
  <c r="Z201" i="4"/>
  <c r="N250" i="4"/>
  <c r="N291" i="4"/>
  <c r="Y301" i="4"/>
  <c r="N438" i="4"/>
  <c r="Z473" i="4"/>
  <c r="N182" i="4"/>
  <c r="Y188" i="4"/>
  <c r="Z259" i="4"/>
  <c r="N345" i="4"/>
  <c r="Y371" i="4"/>
  <c r="Z457" i="4"/>
  <c r="Z449" i="4"/>
  <c r="N83" i="4"/>
  <c r="Y107" i="4"/>
  <c r="Z321" i="4"/>
  <c r="Y349" i="4"/>
  <c r="N369" i="4"/>
  <c r="Z389" i="4"/>
  <c r="Y459" i="4"/>
  <c r="N121" i="4"/>
  <c r="Z303" i="4"/>
  <c r="Y367" i="4"/>
  <c r="Z363" i="4"/>
  <c r="Z79" i="4"/>
  <c r="Y109" i="4"/>
  <c r="AA109" i="4" s="1"/>
  <c r="AE109" i="4" s="1"/>
  <c r="AB109" i="4" s="1"/>
  <c r="Z153" i="4"/>
  <c r="Y218" i="4"/>
  <c r="N220" i="4"/>
  <c r="Z287" i="4"/>
  <c r="Y345" i="4"/>
  <c r="N413" i="4"/>
  <c r="Z483" i="4"/>
  <c r="Y129" i="4"/>
  <c r="N156" i="4"/>
  <c r="N210" i="4"/>
  <c r="Y250" i="4"/>
  <c r="N333" i="4"/>
  <c r="N381" i="4"/>
  <c r="N483" i="4"/>
  <c r="N113" i="4"/>
  <c r="Y121" i="4"/>
  <c r="N164" i="4"/>
  <c r="N353" i="4"/>
  <c r="Y373" i="4"/>
  <c r="N454" i="4"/>
  <c r="N97" i="4"/>
  <c r="Z130" i="4"/>
  <c r="Y291" i="4"/>
  <c r="AA291" i="4" s="1"/>
  <c r="AE291" i="4" s="1"/>
  <c r="AB291" i="4" s="1"/>
  <c r="Z341" i="4"/>
  <c r="N409" i="4"/>
  <c r="Z427" i="4"/>
  <c r="Z505" i="4"/>
  <c r="N119" i="4"/>
  <c r="N139" i="4"/>
  <c r="N184" i="4"/>
  <c r="Z235" i="4"/>
  <c r="Z279" i="4"/>
  <c r="Z349" i="4"/>
  <c r="N403" i="4"/>
  <c r="Z501" i="4"/>
  <c r="N150" i="4"/>
  <c r="Y230" i="4"/>
  <c r="Z319" i="4"/>
  <c r="Y321" i="4"/>
  <c r="N301" i="4"/>
  <c r="Z435" i="4"/>
  <c r="Z97" i="4"/>
  <c r="N129" i="4"/>
  <c r="Z135" i="4"/>
  <c r="Y216" i="4"/>
  <c r="Z237" i="4"/>
  <c r="Y285" i="4"/>
  <c r="Z315" i="4"/>
  <c r="Z425" i="4"/>
  <c r="N361" i="4"/>
  <c r="Z81" i="4"/>
  <c r="N143" i="4"/>
  <c r="N234" i="4"/>
  <c r="Y325" i="4"/>
  <c r="Z509" i="4"/>
  <c r="N81" i="4"/>
  <c r="N160" i="4"/>
  <c r="Y186" i="4"/>
  <c r="Y208" i="4"/>
  <c r="Y232" i="4"/>
  <c r="Z311" i="4"/>
  <c r="Y339" i="4"/>
  <c r="Z499" i="4"/>
  <c r="Z127" i="4"/>
  <c r="Y164" i="4"/>
  <c r="AA164" i="4" s="1"/>
  <c r="AE164" i="4" s="1"/>
  <c r="AB164" i="4" s="1"/>
  <c r="Z188" i="4"/>
  <c r="N274" i="4"/>
  <c r="Z337" i="4"/>
  <c r="N343" i="4"/>
  <c r="Y401" i="4"/>
  <c r="Y361" i="4"/>
  <c r="Z461" i="4"/>
  <c r="N144" i="4"/>
  <c r="N200" i="4"/>
  <c r="Y234" i="4"/>
  <c r="N259" i="4"/>
  <c r="Y338" i="4"/>
  <c r="N507" i="4"/>
  <c r="Y119" i="4"/>
  <c r="AA119" i="4" s="1"/>
  <c r="AE119" i="4" s="1"/>
  <c r="AB119" i="4" s="1"/>
  <c r="Y174" i="4"/>
  <c r="AA174" i="4" s="1"/>
  <c r="AE174" i="4" s="1"/>
  <c r="AB174" i="4" s="1"/>
  <c r="Y220" i="4"/>
  <c r="N357" i="4"/>
  <c r="Z423" i="4"/>
  <c r="Z451" i="4"/>
  <c r="Y78" i="4"/>
  <c r="Z88" i="4"/>
  <c r="N92" i="4"/>
  <c r="Y110" i="4"/>
  <c r="Y96" i="4"/>
  <c r="Z122" i="4"/>
  <c r="N153" i="4"/>
  <c r="Y165" i="4"/>
  <c r="Y130" i="4"/>
  <c r="N155" i="4"/>
  <c r="Z163" i="4"/>
  <c r="Z159" i="4"/>
  <c r="Z162" i="4"/>
  <c r="N189" i="4"/>
  <c r="N221" i="4"/>
  <c r="Z209" i="4"/>
  <c r="Z300" i="4"/>
  <c r="N245" i="4"/>
  <c r="Y268" i="4"/>
  <c r="AA268" i="4" s="1"/>
  <c r="AE268" i="4" s="1"/>
  <c r="AB268" i="4" s="1"/>
  <c r="N262" i="4"/>
  <c r="Y267" i="4"/>
  <c r="AA267" i="4" s="1"/>
  <c r="AE267" i="4" s="1"/>
  <c r="AB267" i="4" s="1"/>
  <c r="N323" i="4"/>
  <c r="N316" i="4"/>
  <c r="N306" i="4"/>
  <c r="Y390" i="4"/>
  <c r="N324" i="4"/>
  <c r="N374" i="4"/>
  <c r="N331" i="4"/>
  <c r="Y370" i="4"/>
  <c r="AA370" i="4" s="1"/>
  <c r="AE370" i="4" s="1"/>
  <c r="AB370" i="4" s="1"/>
  <c r="Z426" i="4"/>
  <c r="Z416" i="4"/>
  <c r="Y412" i="4"/>
  <c r="AA412" i="4" s="1"/>
  <c r="AE412" i="4" s="1"/>
  <c r="AB412" i="4" s="1"/>
  <c r="Z371" i="4"/>
  <c r="Z444" i="4"/>
  <c r="Z496" i="4"/>
  <c r="Y438" i="4"/>
  <c r="N418" i="4"/>
  <c r="N449" i="4"/>
  <c r="Z393" i="4"/>
  <c r="N443" i="4"/>
  <c r="N474" i="4"/>
  <c r="Y510" i="4"/>
  <c r="Y506" i="4"/>
  <c r="N482" i="4"/>
  <c r="Z82" i="4"/>
  <c r="Z84" i="4"/>
  <c r="Y106" i="4"/>
  <c r="N124" i="4"/>
  <c r="Y124" i="4"/>
  <c r="N161" i="4"/>
  <c r="Y120" i="4"/>
  <c r="Z133" i="4"/>
  <c r="Y147" i="4"/>
  <c r="Z157" i="4"/>
  <c r="Z186" i="4"/>
  <c r="Z196" i="4"/>
  <c r="Y195" i="4"/>
  <c r="N197" i="4"/>
  <c r="Z244" i="4"/>
  <c r="Z232" i="4"/>
  <c r="N219" i="4"/>
  <c r="N237" i="4"/>
  <c r="N263" i="4"/>
  <c r="Z304" i="4"/>
  <c r="Y270" i="4"/>
  <c r="AA270" i="4" s="1"/>
  <c r="AE270" i="4" s="1"/>
  <c r="AB270" i="4" s="1"/>
  <c r="Z324" i="4"/>
  <c r="Z318" i="4"/>
  <c r="Y366" i="4"/>
  <c r="N358" i="4"/>
  <c r="Y354" i="4"/>
  <c r="Y326" i="4"/>
  <c r="AA326" i="4" s="1"/>
  <c r="AE326" i="4" s="1"/>
  <c r="AB326" i="4" s="1"/>
  <c r="Z424" i="4"/>
  <c r="Z438" i="4"/>
  <c r="Y384" i="4"/>
  <c r="Z428" i="4"/>
  <c r="Y440" i="4"/>
  <c r="Z388" i="4"/>
  <c r="Y447" i="4"/>
  <c r="Y419" i="4"/>
  <c r="Y458" i="4"/>
  <c r="AA458" i="4" s="1"/>
  <c r="AE458" i="4" s="1"/>
  <c r="AB458" i="4" s="1"/>
  <c r="Y430" i="4"/>
  <c r="Y478" i="4"/>
  <c r="N465" i="4"/>
  <c r="N513" i="4"/>
  <c r="N508" i="4"/>
  <c r="Y486" i="4"/>
  <c r="Y86" i="4"/>
  <c r="Y116" i="4"/>
  <c r="Y114" i="4"/>
  <c r="Y167" i="4"/>
  <c r="Y181" i="4"/>
  <c r="AA181" i="4" s="1"/>
  <c r="AE181" i="4" s="1"/>
  <c r="AB181" i="4" s="1"/>
  <c r="Z170" i="4"/>
  <c r="N169" i="4"/>
  <c r="Y191" i="4"/>
  <c r="AA191" i="4" s="1"/>
  <c r="AE191" i="4" s="1"/>
  <c r="AB191" i="4" s="1"/>
  <c r="Y213" i="4"/>
  <c r="Y179" i="4"/>
  <c r="N185" i="4"/>
  <c r="N209" i="4"/>
  <c r="Z242" i="4"/>
  <c r="Z240" i="4"/>
  <c r="Z205" i="4"/>
  <c r="Z238" i="4"/>
  <c r="N255" i="4"/>
  <c r="Y286" i="4"/>
  <c r="AA286" i="4" s="1"/>
  <c r="AE286" i="4" s="1"/>
  <c r="AB286" i="4" s="1"/>
  <c r="Y246" i="4"/>
  <c r="Z286" i="4"/>
  <c r="Z330" i="4"/>
  <c r="N307" i="4"/>
  <c r="N312" i="4"/>
  <c r="Z302" i="4"/>
  <c r="N376" i="4"/>
  <c r="Z328" i="4"/>
  <c r="N341" i="4"/>
  <c r="Z361" i="4"/>
  <c r="N398" i="4"/>
  <c r="N406" i="4"/>
  <c r="N337" i="4"/>
  <c r="Z414" i="4"/>
  <c r="Z402" i="4"/>
  <c r="Y427" i="4"/>
  <c r="Z480" i="4"/>
  <c r="N416" i="4"/>
  <c r="N475" i="4"/>
  <c r="Y416" i="4"/>
  <c r="Z458" i="4"/>
  <c r="Z508" i="4"/>
  <c r="N441" i="4"/>
  <c r="N480" i="4"/>
  <c r="N466" i="4"/>
  <c r="Y456" i="4"/>
  <c r="Y508" i="4"/>
  <c r="N488" i="4"/>
  <c r="Y118" i="4"/>
  <c r="N80" i="4"/>
  <c r="Z76" i="4"/>
  <c r="N98" i="4"/>
  <c r="N90" i="4"/>
  <c r="Y128" i="4"/>
  <c r="N136" i="4"/>
  <c r="N159" i="4"/>
  <c r="Z110" i="4"/>
  <c r="Z164" i="4"/>
  <c r="N157" i="4"/>
  <c r="Y199" i="4"/>
  <c r="AA199" i="4" s="1"/>
  <c r="AE199" i="4" s="1"/>
  <c r="AB199" i="4" s="1"/>
  <c r="Z179" i="4"/>
  <c r="N229" i="4"/>
  <c r="Z250" i="4"/>
  <c r="Z262" i="4"/>
  <c r="Y294" i="4"/>
  <c r="Z320" i="4"/>
  <c r="N287" i="4"/>
  <c r="Z338" i="4"/>
  <c r="Y314" i="4"/>
  <c r="AA314" i="4" s="1"/>
  <c r="AE314" i="4" s="1"/>
  <c r="AB314" i="4" s="1"/>
  <c r="Y319" i="4"/>
  <c r="N354" i="4"/>
  <c r="Y382" i="4"/>
  <c r="Y364" i="4"/>
  <c r="Y346" i="4"/>
  <c r="AA346" i="4" s="1"/>
  <c r="AE346" i="4" s="1"/>
  <c r="AB346" i="4" s="1"/>
  <c r="Y392" i="4"/>
  <c r="Y394" i="4"/>
  <c r="Y376" i="4"/>
  <c r="N340" i="4"/>
  <c r="N404" i="4"/>
  <c r="Y424" i="4"/>
  <c r="Z390" i="4"/>
  <c r="Y439" i="4"/>
  <c r="Y442" i="4"/>
  <c r="AA442" i="4" s="1"/>
  <c r="AE442" i="4" s="1"/>
  <c r="AB442" i="4" s="1"/>
  <c r="Z490" i="4"/>
  <c r="Y500" i="4"/>
  <c r="Y497" i="4"/>
  <c r="Y490" i="4"/>
  <c r="AA490" i="4" s="1"/>
  <c r="AE490" i="4" s="1"/>
  <c r="AB490" i="4" s="1"/>
  <c r="N462" i="4"/>
  <c r="Y513" i="4"/>
  <c r="Y457" i="4"/>
  <c r="N495" i="4"/>
  <c r="Y483" i="4"/>
  <c r="AA483" i="4" s="1"/>
  <c r="AE483" i="4" s="1"/>
  <c r="AB483" i="4" s="1"/>
  <c r="N469" i="4"/>
  <c r="N457" i="4"/>
  <c r="Y501" i="4"/>
  <c r="AA501" i="4" s="1"/>
  <c r="AE501" i="4" s="1"/>
  <c r="AB501" i="4" s="1"/>
  <c r="Y449" i="4"/>
  <c r="AA449" i="4" s="1"/>
  <c r="AE449" i="4" s="1"/>
  <c r="AB449" i="4" s="1"/>
  <c r="Z383" i="4"/>
  <c r="Y437" i="4"/>
  <c r="Y421" i="4"/>
  <c r="Z400" i="4"/>
  <c r="Z385" i="4"/>
  <c r="Z392" i="4"/>
  <c r="N437" i="4"/>
  <c r="N429" i="4"/>
  <c r="N421" i="4"/>
  <c r="Z413" i="4"/>
  <c r="Z380" i="4"/>
  <c r="Z358" i="4"/>
  <c r="Y330" i="4"/>
  <c r="Y335" i="4"/>
  <c r="AA335" i="4" s="1"/>
  <c r="AE335" i="4" s="1"/>
  <c r="AB335" i="4" s="1"/>
  <c r="N311" i="4"/>
  <c r="N339" i="4"/>
  <c r="Y287" i="4"/>
  <c r="Y288" i="4"/>
  <c r="N283" i="4"/>
  <c r="N265" i="4"/>
  <c r="Y256" i="4"/>
  <c r="Y245" i="4"/>
  <c r="AA245" i="4" s="1"/>
  <c r="AE245" i="4" s="1"/>
  <c r="AB245" i="4" s="1"/>
  <c r="Y271" i="4"/>
  <c r="Y255" i="4"/>
  <c r="Y239" i="4"/>
  <c r="Z208" i="4"/>
  <c r="Z211" i="4"/>
  <c r="Z184" i="4"/>
  <c r="Z187" i="4"/>
  <c r="Z183" i="4"/>
  <c r="Z167" i="4"/>
  <c r="Z152" i="4"/>
  <c r="Z118" i="4"/>
  <c r="Z120" i="4"/>
  <c r="Y99" i="4"/>
  <c r="N89" i="4"/>
  <c r="N172" i="4"/>
  <c r="N212" i="4"/>
  <c r="Z218" i="4"/>
  <c r="N290" i="4"/>
  <c r="Y381" i="4"/>
  <c r="AA381" i="4" s="1"/>
  <c r="AE381" i="4" s="1"/>
  <c r="AB381" i="4" s="1"/>
  <c r="Y123" i="4"/>
  <c r="Y154" i="4"/>
  <c r="Z203" i="4"/>
  <c r="Z245" i="4"/>
  <c r="N315" i="4"/>
  <c r="Z331" i="4"/>
  <c r="N414" i="4"/>
  <c r="Z101" i="4"/>
  <c r="N115" i="4"/>
  <c r="Y162" i="4"/>
  <c r="N196" i="4"/>
  <c r="Z333" i="4"/>
  <c r="N365" i="4"/>
  <c r="Z415" i="4"/>
  <c r="Z443" i="4"/>
  <c r="Z481" i="4"/>
  <c r="Z119" i="4"/>
  <c r="Y184" i="4"/>
  <c r="AA184" i="4" s="1"/>
  <c r="AE184" i="4" s="1"/>
  <c r="AB184" i="4" s="1"/>
  <c r="Z231" i="4"/>
  <c r="Y337" i="4"/>
  <c r="AA337" i="4" s="1"/>
  <c r="AE337" i="4" s="1"/>
  <c r="AB337" i="4" s="1"/>
  <c r="N499" i="4"/>
  <c r="Y150" i="4"/>
  <c r="AA150" i="4" s="1"/>
  <c r="AE150" i="4" s="1"/>
  <c r="AB150" i="4" s="1"/>
  <c r="N170" i="4"/>
  <c r="Z247" i="4"/>
  <c r="Z277" i="4"/>
  <c r="N367" i="4"/>
  <c r="Z475" i="4"/>
  <c r="Z469" i="4"/>
  <c r="Y115" i="4"/>
  <c r="AA115" i="4" s="1"/>
  <c r="AE115" i="4" s="1"/>
  <c r="AB115" i="4" s="1"/>
  <c r="Y180" i="4"/>
  <c r="N218" i="4"/>
  <c r="Y290" i="4"/>
  <c r="Y292" i="4"/>
  <c r="N375" i="4"/>
  <c r="Z378" i="4"/>
  <c r="Z373" i="4"/>
  <c r="N515" i="4"/>
  <c r="Z91" i="4"/>
  <c r="N188" i="4"/>
  <c r="Z267" i="4"/>
  <c r="N336" i="4"/>
  <c r="N363" i="4"/>
  <c r="N379" i="4"/>
  <c r="Y83" i="4"/>
  <c r="AA83" i="4" s="1"/>
  <c r="AE83" i="4" s="1"/>
  <c r="AB83" i="4" s="1"/>
  <c r="Y104" i="4"/>
  <c r="Y146" i="4"/>
  <c r="Y202" i="4"/>
  <c r="AA202" i="4" s="1"/>
  <c r="AE202" i="4" s="1"/>
  <c r="AB202" i="4" s="1"/>
  <c r="Z229" i="4"/>
  <c r="Y276" i="4"/>
  <c r="AA276" i="4" s="1"/>
  <c r="AE276" i="4" s="1"/>
  <c r="AB276" i="4" s="1"/>
  <c r="Y331" i="4"/>
  <c r="AA331" i="4" s="1"/>
  <c r="AE331" i="4" s="1"/>
  <c r="AB331" i="4" s="1"/>
  <c r="Z455" i="4"/>
  <c r="N455" i="4"/>
  <c r="N127" i="4"/>
  <c r="Y148" i="4"/>
  <c r="N226" i="4"/>
  <c r="Z281" i="4"/>
  <c r="Y258" i="4"/>
  <c r="Z309" i="4"/>
  <c r="N355" i="4"/>
  <c r="N393" i="4"/>
  <c r="Z485" i="4"/>
  <c r="Y101" i="4"/>
  <c r="AA101" i="4" s="1"/>
  <c r="AE101" i="4" s="1"/>
  <c r="AB101" i="4" s="1"/>
  <c r="N133" i="4"/>
  <c r="N214" i="4"/>
  <c r="Z291" i="4"/>
  <c r="Z301" i="4"/>
  <c r="Y313" i="4"/>
  <c r="Z355" i="4"/>
  <c r="Z465" i="4"/>
  <c r="Z93" i="4"/>
  <c r="N135" i="4"/>
  <c r="Y204" i="4"/>
  <c r="AA204" i="4" s="1"/>
  <c r="AE204" i="4" s="1"/>
  <c r="AB204" i="4" s="1"/>
  <c r="Z269" i="4"/>
  <c r="N321" i="4"/>
  <c r="Y357" i="4"/>
  <c r="AA357" i="4" s="1"/>
  <c r="AE357" i="4" s="1"/>
  <c r="AB357" i="4" s="1"/>
  <c r="N395" i="4"/>
  <c r="Y467" i="4"/>
  <c r="AA467" i="4" s="1"/>
  <c r="AE467" i="4" s="1"/>
  <c r="AB467" i="4" s="1"/>
  <c r="N152" i="4"/>
  <c r="Y206" i="4"/>
  <c r="N282" i="4"/>
  <c r="Y399" i="4"/>
  <c r="N389" i="4"/>
  <c r="Y182" i="4"/>
  <c r="AA182" i="4" s="1"/>
  <c r="AE182" i="4" s="1"/>
  <c r="AB182" i="4" s="1"/>
  <c r="Y190" i="4"/>
  <c r="AA190" i="4" s="1"/>
  <c r="AE190" i="4" s="1"/>
  <c r="AB190" i="4" s="1"/>
  <c r="Z263" i="4"/>
  <c r="Y312" i="4"/>
  <c r="AA312" i="4" s="1"/>
  <c r="AE312" i="4" s="1"/>
  <c r="AB312" i="4" s="1"/>
  <c r="N399" i="4"/>
  <c r="Y480" i="4"/>
  <c r="N141" i="4"/>
  <c r="N192" i="4"/>
  <c r="Y196" i="4"/>
  <c r="AA196" i="4" s="1"/>
  <c r="AE196" i="4" s="1"/>
  <c r="AB196" i="4" s="1"/>
  <c r="N228" i="4"/>
  <c r="N407" i="4"/>
  <c r="Z403" i="4"/>
  <c r="Y405" i="4"/>
  <c r="AA405" i="4" s="1"/>
  <c r="AE405" i="4" s="1"/>
  <c r="AB405" i="4" s="1"/>
  <c r="Z99" i="4"/>
  <c r="N104" i="4"/>
  <c r="N158" i="4"/>
  <c r="Z158" i="4"/>
  <c r="Z299" i="4"/>
  <c r="Y315" i="4"/>
  <c r="AA315" i="4" s="1"/>
  <c r="AE315" i="4" s="1"/>
  <c r="AB315" i="4" s="1"/>
  <c r="Y359" i="4"/>
  <c r="N387" i="4"/>
  <c r="N422" i="4"/>
  <c r="N439" i="4"/>
  <c r="Y77" i="4"/>
  <c r="N107" i="4"/>
  <c r="Y172" i="4"/>
  <c r="AA172" i="4" s="1"/>
  <c r="AE172" i="4" s="1"/>
  <c r="AB172" i="4" s="1"/>
  <c r="Y212" i="4"/>
  <c r="AA212" i="4" s="1"/>
  <c r="AE212" i="4" s="1"/>
  <c r="AB212" i="4" s="1"/>
  <c r="N258" i="4"/>
  <c r="N304" i="4"/>
  <c r="Y355" i="4"/>
  <c r="Y403" i="4"/>
  <c r="AA403" i="4" s="1"/>
  <c r="AE403" i="4" s="1"/>
  <c r="AB403" i="4" s="1"/>
  <c r="Z92" i="4"/>
  <c r="Y84" i="4"/>
  <c r="Z100" i="4"/>
  <c r="N112" i="4"/>
  <c r="Y100" i="4"/>
  <c r="AA100" i="4" s="1"/>
  <c r="AE100" i="4" s="1"/>
  <c r="AB100" i="4" s="1"/>
  <c r="Y136" i="4"/>
  <c r="Y142" i="4"/>
  <c r="N167" i="4"/>
  <c r="Z169" i="4"/>
  <c r="Y207" i="4"/>
  <c r="AA207" i="4" s="1"/>
  <c r="AE207" i="4" s="1"/>
  <c r="AB207" i="4" s="1"/>
  <c r="Z168" i="4"/>
  <c r="Z171" i="4"/>
  <c r="Z193" i="4"/>
  <c r="N217" i="4"/>
  <c r="N233" i="4"/>
  <c r="Z212" i="4"/>
  <c r="Z254" i="4"/>
  <c r="N271" i="4"/>
  <c r="Z298" i="4"/>
  <c r="Z310" i="4"/>
  <c r="Z326" i="4"/>
  <c r="Z332" i="4"/>
  <c r="N317" i="4"/>
  <c r="N392" i="4"/>
  <c r="Y348" i="4"/>
  <c r="AA348" i="4" s="1"/>
  <c r="AE348" i="4" s="1"/>
  <c r="AB348" i="4" s="1"/>
  <c r="Y318" i="4"/>
  <c r="Z395" i="4"/>
  <c r="Z434" i="4"/>
  <c r="N372" i="4"/>
  <c r="Z448" i="4"/>
  <c r="N382" i="4"/>
  <c r="Z430" i="4"/>
  <c r="N378" i="4"/>
  <c r="Y466" i="4"/>
  <c r="AA466" i="4" s="1"/>
  <c r="AE466" i="4" s="1"/>
  <c r="AB466" i="4" s="1"/>
  <c r="Y432" i="4"/>
  <c r="Z454" i="4"/>
  <c r="Y414" i="4"/>
  <c r="AA414" i="4" s="1"/>
  <c r="AE414" i="4" s="1"/>
  <c r="AB414" i="4" s="1"/>
  <c r="N456" i="4"/>
  <c r="Y481" i="4"/>
  <c r="Y476" i="4"/>
  <c r="AA476" i="4" s="1"/>
  <c r="AE476" i="4" s="1"/>
  <c r="AB476" i="4" s="1"/>
  <c r="Y505" i="4"/>
  <c r="Y489" i="4"/>
  <c r="Y76" i="4"/>
  <c r="Y87" i="4"/>
  <c r="Z109" i="4"/>
  <c r="Y126" i="4"/>
  <c r="Z131" i="4"/>
  <c r="Z125" i="4"/>
  <c r="N142" i="4"/>
  <c r="Y138" i="4"/>
  <c r="AA138" i="4" s="1"/>
  <c r="AE138" i="4" s="1"/>
  <c r="AB138" i="4" s="1"/>
  <c r="Z155" i="4"/>
  <c r="Z156" i="4"/>
  <c r="Y193" i="4"/>
  <c r="Z202" i="4"/>
  <c r="N211" i="4"/>
  <c r="Z276" i="4"/>
  <c r="Z266" i="4"/>
  <c r="Y227" i="4"/>
  <c r="Z246" i="4"/>
  <c r="N279" i="4"/>
  <c r="Y238" i="4"/>
  <c r="Y283" i="4"/>
  <c r="Y278" i="4"/>
  <c r="AA278" i="4" s="1"/>
  <c r="AE278" i="4" s="1"/>
  <c r="AB278" i="4" s="1"/>
  <c r="Z336" i="4"/>
  <c r="N368" i="4"/>
  <c r="Z340" i="4"/>
  <c r="N332" i="4"/>
  <c r="Z377" i="4"/>
  <c r="Z345" i="4"/>
  <c r="Z456" i="4"/>
  <c r="Z360" i="4"/>
  <c r="Z446" i="4"/>
  <c r="Z452" i="4"/>
  <c r="N450" i="4"/>
  <c r="Z468" i="4"/>
  <c r="N433" i="4"/>
  <c r="Z470" i="4"/>
  <c r="N440" i="4"/>
  <c r="Y482" i="4"/>
  <c r="AA482" i="4" s="1"/>
  <c r="AE482" i="4" s="1"/>
  <c r="AB482" i="4" s="1"/>
  <c r="N486" i="4"/>
  <c r="Y471" i="4"/>
  <c r="AA471" i="4" s="1"/>
  <c r="AE471" i="4" s="1"/>
  <c r="AB471" i="4" s="1"/>
  <c r="N510" i="4"/>
  <c r="N494" i="4"/>
  <c r="N93" i="4"/>
  <c r="N134" i="4"/>
  <c r="N183" i="4"/>
  <c r="N116" i="4"/>
  <c r="N165" i="4"/>
  <c r="N193" i="4"/>
  <c r="N215" i="4"/>
  <c r="N195" i="4"/>
  <c r="Y217" i="4"/>
  <c r="Z252" i="4"/>
  <c r="Z274" i="4"/>
  <c r="N223" i="4"/>
  <c r="Z248" i="4"/>
  <c r="Y231" i="4"/>
  <c r="N252" i="4"/>
  <c r="N280" i="4"/>
  <c r="Z288" i="4"/>
  <c r="Y251" i="4"/>
  <c r="N275" i="4"/>
  <c r="Z290" i="4"/>
  <c r="Z270" i="4"/>
  <c r="N319" i="4"/>
  <c r="Y342" i="4"/>
  <c r="Y406" i="4"/>
  <c r="AA406" i="4" s="1"/>
  <c r="AE406" i="4" s="1"/>
  <c r="AB406" i="4" s="1"/>
  <c r="N298" i="4"/>
  <c r="N356" i="4"/>
  <c r="N380" i="4"/>
  <c r="Z432" i="4"/>
  <c r="Z346" i="4"/>
  <c r="N330" i="4"/>
  <c r="Y410" i="4"/>
  <c r="AA410" i="4" s="1"/>
  <c r="AE410" i="4" s="1"/>
  <c r="AB410" i="4" s="1"/>
  <c r="Z462" i="4"/>
  <c r="Z512" i="4"/>
  <c r="N427" i="4"/>
  <c r="Z478" i="4"/>
  <c r="N420" i="4"/>
  <c r="Z484" i="4"/>
  <c r="Z409" i="4"/>
  <c r="Z476" i="4"/>
  <c r="N484" i="4"/>
  <c r="Y487" i="4"/>
  <c r="Y511" i="4"/>
  <c r="AA511" i="4" s="1"/>
  <c r="AE511" i="4" s="1"/>
  <c r="AB511" i="4" s="1"/>
  <c r="Y495" i="4"/>
  <c r="N120" i="4"/>
  <c r="Y82" i="4"/>
  <c r="N82" i="4"/>
  <c r="Y112" i="4"/>
  <c r="AA112" i="4" s="1"/>
  <c r="AE112" i="4" s="1"/>
  <c r="AB112" i="4" s="1"/>
  <c r="N87" i="4"/>
  <c r="N130" i="4"/>
  <c r="N110" i="4"/>
  <c r="N145" i="4"/>
  <c r="Y189" i="4"/>
  <c r="AA189" i="4" s="1"/>
  <c r="AE189" i="4" s="1"/>
  <c r="AB189" i="4" s="1"/>
  <c r="Z123" i="4"/>
  <c r="Y171" i="4"/>
  <c r="Z148" i="4"/>
  <c r="Z177" i="4"/>
  <c r="N201" i="4"/>
  <c r="N213" i="4"/>
  <c r="Y201" i="4"/>
  <c r="Z260" i="4"/>
  <c r="Z197" i="4"/>
  <c r="Y235" i="4"/>
  <c r="AA235" i="4" s="1"/>
  <c r="AE235" i="4" s="1"/>
  <c r="AB235" i="4" s="1"/>
  <c r="Y244" i="4"/>
  <c r="N254" i="4"/>
  <c r="N248" i="4"/>
  <c r="Z280" i="4"/>
  <c r="Z306" i="4"/>
  <c r="Y284" i="4"/>
  <c r="Z322" i="4"/>
  <c r="N303" i="4"/>
  <c r="N384" i="4"/>
  <c r="N366" i="4"/>
  <c r="Y362" i="4"/>
  <c r="AA362" i="4" s="1"/>
  <c r="AE362" i="4" s="1"/>
  <c r="AB362" i="4" s="1"/>
  <c r="Y400" i="4"/>
  <c r="AA400" i="4" s="1"/>
  <c r="AE400" i="4" s="1"/>
  <c r="AB400" i="4" s="1"/>
  <c r="Y380" i="4"/>
  <c r="AA380" i="4" s="1"/>
  <c r="AE380" i="4" s="1"/>
  <c r="AB380" i="4" s="1"/>
  <c r="Z359" i="4"/>
  <c r="Z420" i="4"/>
  <c r="N428" i="4"/>
  <c r="Y422" i="4"/>
  <c r="AA422" i="4" s="1"/>
  <c r="AE422" i="4" s="1"/>
  <c r="AB422" i="4" s="1"/>
  <c r="N417" i="4"/>
  <c r="N448" i="4"/>
  <c r="Y448" i="4"/>
  <c r="N472" i="4"/>
  <c r="N512" i="4"/>
  <c r="N506" i="4"/>
  <c r="N479" i="4"/>
  <c r="Y453" i="4"/>
  <c r="N463" i="4"/>
  <c r="Y515" i="4"/>
  <c r="AA515" i="4" s="1"/>
  <c r="AE515" i="4" s="1"/>
  <c r="AB515" i="4" s="1"/>
  <c r="Y485" i="4"/>
  <c r="Y464" i="4"/>
  <c r="AA464" i="4" s="1"/>
  <c r="AE464" i="4" s="1"/>
  <c r="AB464" i="4" s="1"/>
  <c r="N453" i="4"/>
  <c r="Y493" i="4"/>
  <c r="N445" i="4"/>
  <c r="Z408" i="4"/>
  <c r="Z396" i="4"/>
  <c r="Z382" i="4"/>
  <c r="Z366" i="4"/>
  <c r="Y436" i="4"/>
  <c r="Y428" i="4"/>
  <c r="Y420" i="4"/>
  <c r="AA420" i="4" s="1"/>
  <c r="AE420" i="4" s="1"/>
  <c r="AB420" i="4" s="1"/>
  <c r="Z401" i="4"/>
  <c r="Z384" i="4"/>
  <c r="Z350" i="4"/>
  <c r="Y328" i="4"/>
  <c r="N305" i="4"/>
  <c r="N327" i="4"/>
  <c r="Z356" i="4"/>
  <c r="Y334" i="4"/>
  <c r="N299" i="4"/>
  <c r="Y310" i="4"/>
  <c r="Y297" i="4"/>
  <c r="N273" i="4"/>
  <c r="Y264" i="4"/>
  <c r="AA264" i="4" s="1"/>
  <c r="AE264" i="4" s="1"/>
  <c r="AB264" i="4" s="1"/>
  <c r="Y253" i="4"/>
  <c r="AA253" i="4" s="1"/>
  <c r="AE253" i="4" s="1"/>
  <c r="AB253" i="4" s="1"/>
  <c r="N241" i="4"/>
  <c r="N284" i="4"/>
  <c r="Z226" i="4"/>
  <c r="Y289" i="4"/>
  <c r="AA289" i="4" s="1"/>
  <c r="AE289" i="4" s="1"/>
  <c r="AB289" i="4" s="1"/>
  <c r="Y273" i="4"/>
  <c r="Y257" i="4"/>
  <c r="Y241" i="4"/>
  <c r="Z214" i="4"/>
  <c r="Z192" i="4"/>
  <c r="Z165" i="4"/>
  <c r="Z176" i="4"/>
  <c r="Z160" i="4"/>
  <c r="Z144" i="4"/>
  <c r="Z143" i="4"/>
  <c r="Z129" i="4"/>
  <c r="Z126" i="4"/>
  <c r="N106" i="4"/>
  <c r="N96" i="4"/>
  <c r="N99" i="4"/>
  <c r="Y95" i="4"/>
  <c r="N85" i="4"/>
  <c r="Z132" i="4"/>
  <c r="Y192" i="4"/>
  <c r="AA192" i="4" s="1"/>
  <c r="AE192" i="4" s="1"/>
  <c r="AB192" i="4" s="1"/>
  <c r="Z224" i="4"/>
  <c r="Z239" i="4"/>
  <c r="N243" i="4"/>
  <c r="Y343" i="4"/>
  <c r="AA343" i="4" s="1"/>
  <c r="AE343" i="4" s="1"/>
  <c r="AB343" i="4" s="1"/>
  <c r="Z405" i="4"/>
  <c r="N459" i="4"/>
  <c r="Z507" i="4"/>
  <c r="Y135" i="4"/>
  <c r="AA135" i="4" s="1"/>
  <c r="AE135" i="4" s="1"/>
  <c r="AB135" i="4" s="1"/>
  <c r="N168" i="4"/>
  <c r="Z285" i="4"/>
  <c r="Y351" i="4"/>
  <c r="AA351" i="4" s="1"/>
  <c r="AE351" i="4" s="1"/>
  <c r="AB351" i="4" s="1"/>
  <c r="Y369" i="4"/>
  <c r="AA369" i="4" s="1"/>
  <c r="AE369" i="4" s="1"/>
  <c r="AB369" i="4" s="1"/>
  <c r="Y504" i="4"/>
  <c r="Y111" i="4"/>
  <c r="Y152" i="4"/>
  <c r="Z174" i="4"/>
  <c r="Y333" i="4"/>
  <c r="AA333" i="4" s="1"/>
  <c r="AE333" i="4" s="1"/>
  <c r="AB333" i="4" s="1"/>
  <c r="N347" i="4"/>
  <c r="N371" i="4"/>
  <c r="Z495" i="4"/>
  <c r="Z513" i="4"/>
  <c r="Y139" i="4"/>
  <c r="AA139" i="4" s="1"/>
  <c r="AE139" i="4" s="1"/>
  <c r="AB139" i="4" s="1"/>
  <c r="Y226" i="4"/>
  <c r="AA226" i="4" s="1"/>
  <c r="AE226" i="4" s="1"/>
  <c r="AB226" i="4" s="1"/>
  <c r="Y222" i="4"/>
  <c r="N373" i="4"/>
  <c r="Z441" i="4"/>
  <c r="Y214" i="4"/>
  <c r="AA214" i="4" s="1"/>
  <c r="AE214" i="4" s="1"/>
  <c r="AB214" i="4" s="1"/>
  <c r="N222" i="4"/>
  <c r="Z329" i="4"/>
  <c r="Y385" i="4"/>
  <c r="Z493" i="4"/>
  <c r="Z497" i="4"/>
  <c r="N208" i="4"/>
  <c r="Y304" i="4"/>
  <c r="Y365" i="4"/>
  <c r="AA365" i="4" s="1"/>
  <c r="AE365" i="4" s="1"/>
  <c r="AB365" i="4" s="1"/>
  <c r="Z439" i="4"/>
  <c r="Z419" i="4"/>
  <c r="Z87" i="4"/>
  <c r="N123" i="4"/>
  <c r="N131" i="4"/>
  <c r="Z198" i="4"/>
  <c r="Z257" i="4"/>
  <c r="Y391" i="4"/>
  <c r="AA391" i="4" s="1"/>
  <c r="AE391" i="4" s="1"/>
  <c r="AB391" i="4" s="1"/>
  <c r="Z417" i="4"/>
  <c r="Z437" i="4"/>
  <c r="Y446" i="4"/>
  <c r="Z77" i="4"/>
  <c r="Y127" i="4"/>
  <c r="AA127" i="4" s="1"/>
  <c r="AE127" i="4" s="1"/>
  <c r="AB127" i="4" s="1"/>
  <c r="N162" i="4"/>
  <c r="Y266" i="4"/>
  <c r="AA266" i="4" s="1"/>
  <c r="AE266" i="4" s="1"/>
  <c r="AB266" i="4" s="1"/>
  <c r="N313" i="4"/>
  <c r="Y413" i="4"/>
  <c r="AA413" i="4" s="1"/>
  <c r="AE413" i="4" s="1"/>
  <c r="AB413" i="4" s="1"/>
  <c r="N430" i="4"/>
  <c r="Y465" i="4"/>
  <c r="N77" i="4"/>
  <c r="Y141" i="4"/>
  <c r="AA141" i="4" s="1"/>
  <c r="AE141" i="4" s="1"/>
  <c r="AB141" i="4" s="1"/>
  <c r="Y168" i="4"/>
  <c r="AA168" i="4" s="1"/>
  <c r="AE168" i="4" s="1"/>
  <c r="AB168" i="4" s="1"/>
  <c r="Y224" i="4"/>
  <c r="AA224" i="4" s="1"/>
  <c r="AE224" i="4" s="1"/>
  <c r="AB224" i="4" s="1"/>
  <c r="Y228" i="4"/>
  <c r="AA228" i="4" s="1"/>
  <c r="AE228" i="4" s="1"/>
  <c r="AB228" i="4" s="1"/>
  <c r="Z335" i="4"/>
  <c r="N377" i="4"/>
  <c r="Z459" i="4"/>
  <c r="Z491" i="4"/>
  <c r="N148" i="4"/>
  <c r="Z249" i="4"/>
  <c r="Y387" i="4"/>
  <c r="AA387" i="4" s="1"/>
  <c r="AE387" i="4" s="1"/>
  <c r="AB387" i="4" s="1"/>
  <c r="Z429" i="4"/>
  <c r="Z489" i="4"/>
  <c r="N180" i="4"/>
  <c r="N230" i="4"/>
  <c r="N320" i="4"/>
  <c r="Z447" i="4"/>
  <c r="Y496" i="4"/>
  <c r="N111" i="4"/>
  <c r="N166" i="4"/>
  <c r="N216" i="4"/>
  <c r="Z265" i="4"/>
  <c r="Z305" i="4"/>
  <c r="N349" i="4"/>
  <c r="N146" i="4"/>
  <c r="Z241" i="4"/>
  <c r="Z233" i="4"/>
  <c r="N285" i="4"/>
  <c r="Z357" i="4"/>
  <c r="Z421" i="4"/>
  <c r="N447" i="4"/>
  <c r="Y512" i="4"/>
  <c r="AA512" i="4" s="1"/>
  <c r="AE512" i="4" s="1"/>
  <c r="AB512" i="4" s="1"/>
  <c r="Y158" i="4"/>
  <c r="AA158" i="4" s="1"/>
  <c r="AE158" i="4" s="1"/>
  <c r="AB158" i="4" s="1"/>
  <c r="N176" i="4"/>
  <c r="N251" i="4"/>
  <c r="Z323" i="4"/>
  <c r="Z327" i="4"/>
  <c r="Z471" i="4"/>
  <c r="N446" i="4"/>
  <c r="N79" i="4"/>
  <c r="Y137" i="4"/>
  <c r="AA137" i="4" s="1"/>
  <c r="AE137" i="4" s="1"/>
  <c r="AB137" i="4" s="1"/>
  <c r="N154" i="4"/>
  <c r="Z220" i="4"/>
  <c r="Y242" i="4"/>
  <c r="Z433" i="4"/>
  <c r="Z365" i="4"/>
  <c r="Z85" i="4"/>
  <c r="Z107" i="4"/>
  <c r="Y170" i="4"/>
  <c r="AA170" i="4" s="1"/>
  <c r="AE170" i="4" s="1"/>
  <c r="AB170" i="4" s="1"/>
  <c r="Z243" i="4"/>
  <c r="Y275" i="4"/>
  <c r="N359" i="4"/>
  <c r="Z445" i="4"/>
  <c r="Z515" i="4"/>
  <c r="N76" i="4"/>
  <c r="Z98" i="4"/>
  <c r="N102" i="4"/>
  <c r="N91" i="4"/>
  <c r="N163" i="4"/>
  <c r="N147" i="4"/>
  <c r="Z146" i="4"/>
  <c r="Y197" i="4"/>
  <c r="AA197" i="4" s="1"/>
  <c r="AE197" i="4" s="1"/>
  <c r="AB197" i="4" s="1"/>
  <c r="Y175" i="4"/>
  <c r="AA175" i="4" s="1"/>
  <c r="AE175" i="4" s="1"/>
  <c r="AB175" i="4" s="1"/>
  <c r="N177" i="4"/>
  <c r="Z194" i="4"/>
  <c r="Z189" i="4"/>
  <c r="Z236" i="4"/>
  <c r="Z228" i="4"/>
  <c r="Z223" i="4"/>
  <c r="Y236" i="4"/>
  <c r="AA236" i="4" s="1"/>
  <c r="AE236" i="4" s="1"/>
  <c r="AB236" i="4" s="1"/>
  <c r="Z278" i="4"/>
  <c r="N256" i="4"/>
  <c r="Y293" i="4"/>
  <c r="N288" i="4"/>
  <c r="Y302" i="4"/>
  <c r="AA302" i="4" s="1"/>
  <c r="AE302" i="4" s="1"/>
  <c r="AB302" i="4" s="1"/>
  <c r="N334" i="4"/>
  <c r="Y358" i="4"/>
  <c r="AA358" i="4" s="1"/>
  <c r="AE358" i="4" s="1"/>
  <c r="AB358" i="4" s="1"/>
  <c r="Y299" i="4"/>
  <c r="Y356" i="4"/>
  <c r="Y332" i="4"/>
  <c r="AA332" i="4" s="1"/>
  <c r="AE332" i="4" s="1"/>
  <c r="AB332" i="4" s="1"/>
  <c r="Z410" i="4"/>
  <c r="Z343" i="4"/>
  <c r="N388" i="4"/>
  <c r="N328" i="4"/>
  <c r="N396" i="4"/>
  <c r="Z379" i="4"/>
  <c r="N425" i="4"/>
  <c r="Z404" i="4"/>
  <c r="Z494" i="4"/>
  <c r="N436" i="4"/>
  <c r="Z466" i="4"/>
  <c r="N424" i="4"/>
  <c r="Z482" i="4"/>
  <c r="N493" i="4"/>
  <c r="Y494" i="4"/>
  <c r="AA494" i="4" s="1"/>
  <c r="AE494" i="4" s="1"/>
  <c r="AB494" i="4" s="1"/>
  <c r="Y479" i="4"/>
  <c r="N514" i="4"/>
  <c r="N498" i="4"/>
  <c r="N78" i="4"/>
  <c r="Z106" i="4"/>
  <c r="Z115" i="4"/>
  <c r="N108" i="4"/>
  <c r="Z138" i="4"/>
  <c r="Y173" i="4"/>
  <c r="AA173" i="4" s="1"/>
  <c r="AE173" i="4" s="1"/>
  <c r="AB173" i="4" s="1"/>
  <c r="Z112" i="4"/>
  <c r="Y145" i="4"/>
  <c r="AA145" i="4" s="1"/>
  <c r="AE145" i="4" s="1"/>
  <c r="AB145" i="4" s="1"/>
  <c r="N171" i="4"/>
  <c r="Z149" i="4"/>
  <c r="Y205" i="4"/>
  <c r="Z178" i="4"/>
  <c r="Z210" i="4"/>
  <c r="Y225" i="4"/>
  <c r="AA225" i="4" s="1"/>
  <c r="AE225" i="4" s="1"/>
  <c r="AB225" i="4" s="1"/>
  <c r="Z217" i="4"/>
  <c r="Z199" i="4"/>
  <c r="Z230" i="4"/>
  <c r="N260" i="4"/>
  <c r="N238" i="4"/>
  <c r="Y243" i="4"/>
  <c r="AA243" i="4" s="1"/>
  <c r="AE243" i="4" s="1"/>
  <c r="AB243" i="4" s="1"/>
  <c r="N269" i="4"/>
  <c r="N294" i="4"/>
  <c r="Y300" i="4"/>
  <c r="AA300" i="4" s="1"/>
  <c r="AE300" i="4" s="1"/>
  <c r="AB300" i="4" s="1"/>
  <c r="Y398" i="4"/>
  <c r="N342" i="4"/>
  <c r="Z351" i="4"/>
  <c r="Y396" i="4"/>
  <c r="AA396" i="4" s="1"/>
  <c r="AE396" i="4" s="1"/>
  <c r="AB396" i="4" s="1"/>
  <c r="Y402" i="4"/>
  <c r="Z352" i="4"/>
  <c r="N394" i="4"/>
  <c r="N460" i="4"/>
  <c r="Y423" i="4"/>
  <c r="AA423" i="4" s="1"/>
  <c r="AE423" i="4" s="1"/>
  <c r="AB423" i="4" s="1"/>
  <c r="Y443" i="4"/>
  <c r="AA443" i="4" s="1"/>
  <c r="AE443" i="4" s="1"/>
  <c r="AB443" i="4" s="1"/>
  <c r="Z406" i="4"/>
  <c r="Y474" i="4"/>
  <c r="AA474" i="4" s="1"/>
  <c r="AE474" i="4" s="1"/>
  <c r="AB474" i="4" s="1"/>
  <c r="Y498" i="4"/>
  <c r="AA498" i="4" s="1"/>
  <c r="AE498" i="4" s="1"/>
  <c r="AB498" i="4" s="1"/>
  <c r="N496" i="4"/>
  <c r="N485" i="4"/>
  <c r="N504" i="4"/>
  <c r="Z86" i="4"/>
  <c r="N128" i="4"/>
  <c r="Y132" i="4"/>
  <c r="Y149" i="4"/>
  <c r="N132" i="4"/>
  <c r="Y153" i="4"/>
  <c r="Z134" i="4"/>
  <c r="Y177" i="4"/>
  <c r="AA177" i="4" s="1"/>
  <c r="AE177" i="4" s="1"/>
  <c r="AB177" i="4" s="1"/>
  <c r="Z185" i="4"/>
  <c r="Y163" i="4"/>
  <c r="AA163" i="4" s="1"/>
  <c r="AE163" i="4" s="1"/>
  <c r="AB163" i="4" s="1"/>
  <c r="Y203" i="4"/>
  <c r="AA203" i="4" s="1"/>
  <c r="AE203" i="4" s="1"/>
  <c r="AB203" i="4" s="1"/>
  <c r="Y209" i="4"/>
  <c r="AA209" i="4" s="1"/>
  <c r="AE209" i="4" s="1"/>
  <c r="AB209" i="4" s="1"/>
  <c r="Y223" i="4"/>
  <c r="AA223" i="4" s="1"/>
  <c r="AE223" i="4" s="1"/>
  <c r="AB223" i="4" s="1"/>
  <c r="Z284" i="4"/>
  <c r="Z282" i="4"/>
  <c r="N231" i="4"/>
  <c r="Z256" i="4"/>
  <c r="Z234" i="4"/>
  <c r="N261" i="4"/>
  <c r="N246" i="4"/>
  <c r="Z312" i="4"/>
  <c r="N272" i="4"/>
  <c r="Y303" i="4"/>
  <c r="N281" i="4"/>
  <c r="Y344" i="4"/>
  <c r="N344" i="4"/>
  <c r="N408" i="4"/>
  <c r="Y308" i="4"/>
  <c r="N338" i="4"/>
  <c r="Y378" i="4"/>
  <c r="Z464" i="4"/>
  <c r="Z362" i="4"/>
  <c r="Z474" i="4"/>
  <c r="Z502" i="4"/>
  <c r="N444" i="4"/>
  <c r="Z486" i="4"/>
  <c r="N434" i="4"/>
  <c r="Z492" i="4"/>
  <c r="Y415" i="4"/>
  <c r="AA415" i="4" s="1"/>
  <c r="AE415" i="4" s="1"/>
  <c r="AB415" i="4" s="1"/>
  <c r="Z498" i="4"/>
  <c r="N500" i="4"/>
  <c r="N497" i="4"/>
  <c r="N487" i="4"/>
  <c r="N505" i="4"/>
  <c r="Y92" i="4"/>
  <c r="Y80" i="4"/>
  <c r="AA80" i="4" s="1"/>
  <c r="AE80" i="4" s="1"/>
  <c r="AB80" i="4" s="1"/>
  <c r="N86" i="4"/>
  <c r="N114" i="4"/>
  <c r="Y98" i="4"/>
  <c r="AA98" i="4" s="1"/>
  <c r="AE98" i="4" s="1"/>
  <c r="AB98" i="4" s="1"/>
  <c r="Z116" i="4"/>
  <c r="N118" i="4"/>
  <c r="Z117" i="4"/>
  <c r="N126" i="4"/>
  <c r="N149" i="4"/>
  <c r="Z154" i="4"/>
  <c r="Z151" i="4"/>
  <c r="N187" i="4"/>
  <c r="Y169" i="4"/>
  <c r="AA169" i="4" s="1"/>
  <c r="AE169" i="4" s="1"/>
  <c r="AB169" i="4" s="1"/>
  <c r="N205" i="4"/>
  <c r="Z292" i="4"/>
  <c r="N244" i="4"/>
  <c r="N247" i="4"/>
  <c r="Z294" i="4"/>
  <c r="Y254" i="4"/>
  <c r="AA254" i="4" s="1"/>
  <c r="AE254" i="4" s="1"/>
  <c r="AB254" i="4" s="1"/>
  <c r="Z296" i="4"/>
  <c r="N308" i="4"/>
  <c r="N297" i="4"/>
  <c r="Y329" i="4"/>
  <c r="AA329" i="4" s="1"/>
  <c r="AE329" i="4" s="1"/>
  <c r="AB329" i="4" s="1"/>
  <c r="Y350" i="4"/>
  <c r="AA350" i="4" s="1"/>
  <c r="AE350" i="4" s="1"/>
  <c r="AB350" i="4" s="1"/>
  <c r="Y295" i="4"/>
  <c r="AA295" i="4" s="1"/>
  <c r="AE295" i="4" s="1"/>
  <c r="AB295" i="4" s="1"/>
  <c r="N310" i="4"/>
  <c r="N364" i="4"/>
  <c r="Z369" i="4"/>
  <c r="N402" i="4"/>
  <c r="Z370" i="4"/>
  <c r="Z440" i="4"/>
  <c r="Z394" i="4"/>
  <c r="Z436" i="4"/>
  <c r="Z488" i="4"/>
  <c r="N432" i="4"/>
  <c r="Y426" i="4"/>
  <c r="AA426" i="4" s="1"/>
  <c r="AE426" i="4" s="1"/>
  <c r="AB426" i="4" s="1"/>
  <c r="Y454" i="4"/>
  <c r="AA454" i="4" s="1"/>
  <c r="AE454" i="4" s="1"/>
  <c r="AB454" i="4" s="1"/>
  <c r="N419" i="4"/>
  <c r="N452" i="4"/>
  <c r="N481" i="4"/>
  <c r="Y475" i="4"/>
  <c r="Y460" i="4"/>
  <c r="Y502" i="4"/>
  <c r="AA502" i="4" s="1"/>
  <c r="AE502" i="4" s="1"/>
  <c r="AB502" i="4" s="1"/>
  <c r="N489" i="4"/>
  <c r="Y469" i="4"/>
  <c r="AA469" i="4" s="1"/>
  <c r="AE469" i="4" s="1"/>
  <c r="AB469" i="4" s="1"/>
  <c r="Y507" i="4"/>
  <c r="AA507" i="4" s="1"/>
  <c r="AE507" i="4" s="1"/>
  <c r="AB507" i="4" s="1"/>
  <c r="Y491" i="4"/>
  <c r="N473" i="4"/>
  <c r="N503" i="4"/>
  <c r="Y462" i="4"/>
  <c r="AA462" i="4" s="1"/>
  <c r="AE462" i="4" s="1"/>
  <c r="AB462" i="4" s="1"/>
  <c r="Y441" i="4"/>
  <c r="AA441" i="4" s="1"/>
  <c r="AE441" i="4" s="1"/>
  <c r="AB441" i="4" s="1"/>
  <c r="Y444" i="4"/>
  <c r="AA444" i="4" s="1"/>
  <c r="AE444" i="4" s="1"/>
  <c r="AB444" i="4" s="1"/>
  <c r="Y445" i="4"/>
  <c r="Y429" i="4"/>
  <c r="AA429" i="4" s="1"/>
  <c r="AE429" i="4" s="1"/>
  <c r="AB429" i="4" s="1"/>
  <c r="Z407" i="4"/>
  <c r="Z364" i="4"/>
  <c r="Z375" i="4"/>
  <c r="Z412" i="4"/>
  <c r="Z398" i="4"/>
  <c r="Z381" i="4"/>
  <c r="Z372" i="4"/>
  <c r="Z342" i="4"/>
  <c r="Y327" i="4"/>
  <c r="AA327" i="4" s="1"/>
  <c r="AE327" i="4" s="1"/>
  <c r="AB327" i="4" s="1"/>
  <c r="Z348" i="4"/>
  <c r="Y298" i="4"/>
  <c r="AA298" i="4" s="1"/>
  <c r="AE298" i="4" s="1"/>
  <c r="AB298" i="4" s="1"/>
  <c r="Y309" i="4"/>
  <c r="N293" i="4"/>
  <c r="Y272" i="4"/>
  <c r="AA272" i="4" s="1"/>
  <c r="AE272" i="4" s="1"/>
  <c r="AB272" i="4" s="1"/>
  <c r="Y279" i="4"/>
  <c r="AA279" i="4" s="1"/>
  <c r="AE279" i="4" s="1"/>
  <c r="AB279" i="4" s="1"/>
  <c r="Y261" i="4"/>
  <c r="AA261" i="4" s="1"/>
  <c r="AE261" i="4" s="1"/>
  <c r="AB261" i="4" s="1"/>
  <c r="N249" i="4"/>
  <c r="Y240" i="4"/>
  <c r="Y280" i="4"/>
  <c r="AA280" i="4" s="1"/>
  <c r="AE280" i="4" s="1"/>
  <c r="AB280" i="4" s="1"/>
  <c r="Z225" i="4"/>
  <c r="Y263" i="4"/>
  <c r="AA263" i="4" s="1"/>
  <c r="AE263" i="4" s="1"/>
  <c r="AB263" i="4" s="1"/>
  <c r="Y247" i="4"/>
  <c r="AA247" i="4" s="1"/>
  <c r="AE247" i="4" s="1"/>
  <c r="AB247" i="4" s="1"/>
  <c r="Z219" i="4"/>
  <c r="Z216" i="4"/>
  <c r="Z191" i="4"/>
  <c r="Z173" i="4"/>
  <c r="Z175" i="4"/>
  <c r="Z128" i="4"/>
  <c r="Z113" i="4"/>
  <c r="Y94" i="4"/>
  <c r="AA94" i="4" s="1"/>
  <c r="AE94" i="4" s="1"/>
  <c r="AB94" i="4" s="1"/>
  <c r="N95" i="4"/>
  <c r="Y91" i="4"/>
  <c r="N88" i="4"/>
  <c r="Y133" i="4"/>
  <c r="AA133" i="4" s="1"/>
  <c r="AE133" i="4" s="1"/>
  <c r="AB133" i="4" s="1"/>
  <c r="N206" i="4"/>
  <c r="Z283" i="4"/>
  <c r="Z271" i="4"/>
  <c r="Z317" i="4"/>
  <c r="Y407" i="4"/>
  <c r="AA407" i="4" s="1"/>
  <c r="AE407" i="4" s="1"/>
  <c r="AB407" i="4" s="1"/>
  <c r="Z463" i="4"/>
  <c r="Z511" i="4"/>
  <c r="N491" i="4"/>
  <c r="Y144" i="4"/>
  <c r="AA144" i="4" s="1"/>
  <c r="AE144" i="4" s="1"/>
  <c r="AB144" i="4" s="1"/>
  <c r="Y200" i="4"/>
  <c r="AA200" i="4" s="1"/>
  <c r="AE200" i="4" s="1"/>
  <c r="AB200" i="4" s="1"/>
  <c r="Z206" i="4"/>
  <c r="N232" i="4"/>
  <c r="Z295" i="4"/>
  <c r="N292" i="4"/>
  <c r="N325" i="4"/>
  <c r="N411" i="4"/>
  <c r="Z83" i="4"/>
  <c r="Z111" i="4"/>
  <c r="Y166" i="4"/>
  <c r="AA166" i="4" s="1"/>
  <c r="AE166" i="4" s="1"/>
  <c r="AB166" i="4" s="1"/>
  <c r="Y178" i="4"/>
  <c r="AA178" i="4" s="1"/>
  <c r="AE178" i="4" s="1"/>
  <c r="AB178" i="4" s="1"/>
  <c r="N318" i="4"/>
  <c r="N383" i="4"/>
  <c r="N401" i="4"/>
  <c r="Z467" i="4"/>
  <c r="Y85" i="4"/>
  <c r="AA85" i="4" s="1"/>
  <c r="AE85" i="4" s="1"/>
  <c r="AB85" i="4" s="1"/>
  <c r="Y125" i="4"/>
  <c r="AA125" i="4" s="1"/>
  <c r="AE125" i="4" s="1"/>
  <c r="AB125" i="4" s="1"/>
  <c r="N194" i="4"/>
  <c r="Z261" i="4"/>
  <c r="Z411" i="4"/>
  <c r="Z503" i="4"/>
  <c r="AA250" i="4" l="1"/>
  <c r="AE250" i="4" s="1"/>
  <c r="AB250" i="4" s="1"/>
  <c r="AA361" i="4"/>
  <c r="AE361" i="4" s="1"/>
  <c r="AB361" i="4" s="1"/>
  <c r="AA76" i="4"/>
  <c r="AA91" i="4"/>
  <c r="AE91" i="4" s="1"/>
  <c r="AB91" i="4" s="1"/>
  <c r="AA217" i="4"/>
  <c r="AE217" i="4" s="1"/>
  <c r="AB217" i="4" s="1"/>
  <c r="AA478" i="4"/>
  <c r="AE478" i="4" s="1"/>
  <c r="AB478" i="4" s="1"/>
  <c r="AA275" i="4"/>
  <c r="AE275" i="4" s="1"/>
  <c r="AB275" i="4" s="1"/>
  <c r="AA304" i="4"/>
  <c r="AE304" i="4" s="1"/>
  <c r="AB304" i="4" s="1"/>
  <c r="AA355" i="4"/>
  <c r="AE355" i="4" s="1"/>
  <c r="AB355" i="4" s="1"/>
  <c r="AA480" i="4"/>
  <c r="AE480" i="4" s="1"/>
  <c r="AB480" i="4" s="1"/>
  <c r="AA290" i="4"/>
  <c r="AE290" i="4" s="1"/>
  <c r="AB290" i="4" s="1"/>
  <c r="AA513" i="4"/>
  <c r="AE513" i="4" s="1"/>
  <c r="AB513" i="4" s="1"/>
  <c r="AA124" i="4"/>
  <c r="AE124" i="4" s="1"/>
  <c r="AB124" i="4" s="1"/>
  <c r="AA345" i="4"/>
  <c r="AE345" i="4" s="1"/>
  <c r="AB345" i="4" s="1"/>
  <c r="AA309" i="4"/>
  <c r="AE309" i="4" s="1"/>
  <c r="AB309" i="4" s="1"/>
  <c r="AA460" i="4"/>
  <c r="AE460" i="4" s="1"/>
  <c r="AB460" i="4" s="1"/>
  <c r="AA303" i="4"/>
  <c r="AE303" i="4" s="1"/>
  <c r="AB303" i="4" s="1"/>
  <c r="AA479" i="4"/>
  <c r="AE479" i="4" s="1"/>
  <c r="AB479" i="4" s="1"/>
  <c r="AA242" i="4"/>
  <c r="AE242" i="4" s="1"/>
  <c r="AB242" i="4" s="1"/>
  <c r="AA152" i="4"/>
  <c r="AE152" i="4" s="1"/>
  <c r="AB152" i="4" s="1"/>
  <c r="AA257" i="4"/>
  <c r="AE257" i="4" s="1"/>
  <c r="AB257" i="4" s="1"/>
  <c r="AA82" i="4"/>
  <c r="AE82" i="4" s="1"/>
  <c r="AB82" i="4" s="1"/>
  <c r="AA186" i="4"/>
  <c r="AE186" i="4" s="1"/>
  <c r="AB186" i="4" s="1"/>
  <c r="AA477" i="4"/>
  <c r="AE477" i="4" s="1"/>
  <c r="AB477" i="4" s="1"/>
  <c r="AA386" i="4"/>
  <c r="AE386" i="4" s="1"/>
  <c r="AB386" i="4" s="1"/>
  <c r="AA352" i="4"/>
  <c r="AE352" i="4" s="1"/>
  <c r="AB352" i="4" s="1"/>
  <c r="AA445" i="4"/>
  <c r="AE445" i="4" s="1"/>
  <c r="AB445" i="4" s="1"/>
  <c r="AA475" i="4"/>
  <c r="AE475" i="4" s="1"/>
  <c r="AB475" i="4" s="1"/>
  <c r="AA378" i="4"/>
  <c r="AE378" i="4" s="1"/>
  <c r="AB378" i="4" s="1"/>
  <c r="AA153" i="4"/>
  <c r="AE153" i="4" s="1"/>
  <c r="AB153" i="4" s="1"/>
  <c r="AA356" i="4"/>
  <c r="AE356" i="4" s="1"/>
  <c r="AB356" i="4" s="1"/>
  <c r="AA465" i="4"/>
  <c r="AE465" i="4" s="1"/>
  <c r="AB465" i="4" s="1"/>
  <c r="AA385" i="4"/>
  <c r="AE385" i="4" s="1"/>
  <c r="AB385" i="4" s="1"/>
  <c r="AA273" i="4"/>
  <c r="AE273" i="4" s="1"/>
  <c r="AB273" i="4" s="1"/>
  <c r="AA428" i="4"/>
  <c r="AE428" i="4" s="1"/>
  <c r="AB428" i="4" s="1"/>
  <c r="AA239" i="4"/>
  <c r="AE239" i="4" s="1"/>
  <c r="AB239" i="4" s="1"/>
  <c r="AA287" i="4"/>
  <c r="AE287" i="4" s="1"/>
  <c r="AB287" i="4" s="1"/>
  <c r="AA376" i="4"/>
  <c r="AE376" i="4" s="1"/>
  <c r="AB376" i="4" s="1"/>
  <c r="AA390" i="4"/>
  <c r="AE390" i="4" s="1"/>
  <c r="AB390" i="4" s="1"/>
  <c r="AA220" i="4"/>
  <c r="AE220" i="4" s="1"/>
  <c r="AB220" i="4" s="1"/>
  <c r="AA470" i="4"/>
  <c r="AE470" i="4" s="1"/>
  <c r="AB470" i="4" s="1"/>
  <c r="AA240" i="4"/>
  <c r="AE240" i="4" s="1"/>
  <c r="AB240" i="4" s="1"/>
  <c r="AA92" i="4"/>
  <c r="AE92" i="4" s="1"/>
  <c r="AB92" i="4" s="1"/>
  <c r="AA398" i="4"/>
  <c r="AE398" i="4" s="1"/>
  <c r="AB398" i="4" s="1"/>
  <c r="AA299" i="4"/>
  <c r="AE299" i="4" s="1"/>
  <c r="AB299" i="4" s="1"/>
  <c r="AA495" i="4"/>
  <c r="AE495" i="4" s="1"/>
  <c r="AB495" i="4" s="1"/>
  <c r="AA283" i="4"/>
  <c r="AE283" i="4" s="1"/>
  <c r="AB283" i="4" s="1"/>
  <c r="AA227" i="4"/>
  <c r="AE227" i="4" s="1"/>
  <c r="AB227" i="4" s="1"/>
  <c r="AA136" i="4"/>
  <c r="AE136" i="4" s="1"/>
  <c r="AB136" i="4" s="1"/>
  <c r="AA84" i="4"/>
  <c r="AE84" i="4" s="1"/>
  <c r="AB84" i="4" s="1"/>
  <c r="AA255" i="4"/>
  <c r="AE255" i="4" s="1"/>
  <c r="AB255" i="4" s="1"/>
  <c r="AA416" i="4"/>
  <c r="AE416" i="4" s="1"/>
  <c r="AB416" i="4" s="1"/>
  <c r="AA179" i="4"/>
  <c r="AE179" i="4" s="1"/>
  <c r="AB179" i="4" s="1"/>
  <c r="AA438" i="4"/>
  <c r="AE438" i="4" s="1"/>
  <c r="AB438" i="4" s="1"/>
  <c r="AA121" i="4"/>
  <c r="AE121" i="4" s="1"/>
  <c r="AB121" i="4" s="1"/>
  <c r="AA431" i="4"/>
  <c r="AE431" i="4" s="1"/>
  <c r="AB431" i="4" s="1"/>
  <c r="AA453" i="4"/>
  <c r="AE453" i="4" s="1"/>
  <c r="AB453" i="4" s="1"/>
  <c r="AA201" i="4"/>
  <c r="AE201" i="4" s="1"/>
  <c r="AB201" i="4" s="1"/>
  <c r="AA491" i="4"/>
  <c r="AE491" i="4" s="1"/>
  <c r="AB491" i="4" s="1"/>
  <c r="AA308" i="4"/>
  <c r="AE308" i="4" s="1"/>
  <c r="AB308" i="4" s="1"/>
  <c r="AA149" i="4"/>
  <c r="AE149" i="4" s="1"/>
  <c r="AB149" i="4" s="1"/>
  <c r="AA205" i="4"/>
  <c r="AE205" i="4" s="1"/>
  <c r="AB205" i="4" s="1"/>
  <c r="AA293" i="4"/>
  <c r="AE293" i="4" s="1"/>
  <c r="AB293" i="4" s="1"/>
  <c r="AA132" i="4"/>
  <c r="AE132" i="4" s="1"/>
  <c r="AB132" i="4" s="1"/>
  <c r="AA446" i="4"/>
  <c r="AE446" i="4" s="1"/>
  <c r="AB446" i="4" s="1"/>
  <c r="AA344" i="4"/>
  <c r="AE344" i="4" s="1"/>
  <c r="AB344" i="4" s="1"/>
  <c r="AA402" i="4"/>
  <c r="AE402" i="4" s="1"/>
  <c r="AB402" i="4" s="1"/>
  <c r="AA496" i="4"/>
  <c r="AE496" i="4" s="1"/>
  <c r="AB496" i="4" s="1"/>
  <c r="AA222" i="4"/>
  <c r="AE222" i="4" s="1"/>
  <c r="AB222" i="4" s="1"/>
  <c r="AA241" i="4"/>
  <c r="AE241" i="4" s="1"/>
  <c r="AB241" i="4" s="1"/>
  <c r="AA485" i="4"/>
  <c r="AE485" i="4" s="1"/>
  <c r="AB485" i="4" s="1"/>
  <c r="AA448" i="4"/>
  <c r="AE448" i="4" s="1"/>
  <c r="AB448" i="4" s="1"/>
  <c r="AA171" i="4"/>
  <c r="AE171" i="4" s="1"/>
  <c r="AB171" i="4" s="1"/>
  <c r="AA251" i="4"/>
  <c r="AE251" i="4" s="1"/>
  <c r="AB251" i="4" s="1"/>
  <c r="AA231" i="4"/>
  <c r="AE231" i="4" s="1"/>
  <c r="AB231" i="4" s="1"/>
  <c r="AA238" i="4"/>
  <c r="AE238" i="4" s="1"/>
  <c r="AB238" i="4" s="1"/>
  <c r="AA193" i="4"/>
  <c r="AE193" i="4" s="1"/>
  <c r="AB193" i="4" s="1"/>
  <c r="AA505" i="4"/>
  <c r="AE505" i="4" s="1"/>
  <c r="AB505" i="4" s="1"/>
  <c r="AA77" i="4"/>
  <c r="AE77" i="4" s="1"/>
  <c r="AB77" i="4" s="1"/>
  <c r="AA359" i="4"/>
  <c r="AE359" i="4" s="1"/>
  <c r="AB359" i="4" s="1"/>
  <c r="AA148" i="4"/>
  <c r="AE148" i="4" s="1"/>
  <c r="AB148" i="4" s="1"/>
  <c r="AA146" i="4"/>
  <c r="AE146" i="4" s="1"/>
  <c r="AB146" i="4" s="1"/>
  <c r="AA180" i="4"/>
  <c r="AE180" i="4" s="1"/>
  <c r="AB180" i="4" s="1"/>
  <c r="AA162" i="4"/>
  <c r="AE162" i="4" s="1"/>
  <c r="AB162" i="4" s="1"/>
  <c r="AA154" i="4"/>
  <c r="AE154" i="4" s="1"/>
  <c r="AB154" i="4" s="1"/>
  <c r="AA99" i="4"/>
  <c r="AE99" i="4" s="1"/>
  <c r="AB99" i="4" s="1"/>
  <c r="AA271" i="4"/>
  <c r="AE271" i="4" s="1"/>
  <c r="AB271" i="4" s="1"/>
  <c r="AA421" i="4"/>
  <c r="AE421" i="4" s="1"/>
  <c r="AB421" i="4" s="1"/>
  <c r="AA392" i="4"/>
  <c r="AE392" i="4" s="1"/>
  <c r="AB392" i="4" s="1"/>
  <c r="AA508" i="4"/>
  <c r="AE508" i="4" s="1"/>
  <c r="AB508" i="4" s="1"/>
  <c r="AA213" i="4"/>
  <c r="AE213" i="4" s="1"/>
  <c r="AB213" i="4" s="1"/>
  <c r="AA86" i="4"/>
  <c r="AE86" i="4" s="1"/>
  <c r="AB86" i="4" s="1"/>
  <c r="AA419" i="4"/>
  <c r="AE419" i="4" s="1"/>
  <c r="AB419" i="4" s="1"/>
  <c r="AA120" i="4"/>
  <c r="AE120" i="4" s="1"/>
  <c r="AB120" i="4" s="1"/>
  <c r="AA106" i="4"/>
  <c r="AE106" i="4" s="1"/>
  <c r="AB106" i="4" s="1"/>
  <c r="AA506" i="4"/>
  <c r="AE506" i="4" s="1"/>
  <c r="AB506" i="4" s="1"/>
  <c r="AA234" i="4"/>
  <c r="AE234" i="4" s="1"/>
  <c r="AB234" i="4" s="1"/>
  <c r="AA208" i="4"/>
  <c r="AE208" i="4" s="1"/>
  <c r="AB208" i="4" s="1"/>
  <c r="AA285" i="4"/>
  <c r="AE285" i="4" s="1"/>
  <c r="AB285" i="4" s="1"/>
  <c r="AA321" i="4"/>
  <c r="AE321" i="4" s="1"/>
  <c r="AB321" i="4" s="1"/>
  <c r="AA373" i="4"/>
  <c r="AE373" i="4" s="1"/>
  <c r="AB373" i="4" s="1"/>
  <c r="AA349" i="4"/>
  <c r="AE349" i="4" s="1"/>
  <c r="AB349" i="4" s="1"/>
  <c r="AA88" i="4"/>
  <c r="AE88" i="4" s="1"/>
  <c r="AB88" i="4" s="1"/>
  <c r="AA265" i="4"/>
  <c r="AE265" i="4" s="1"/>
  <c r="AB265" i="4" s="1"/>
  <c r="AA323" i="4"/>
  <c r="AE323" i="4" s="1"/>
  <c r="AB323" i="4" s="1"/>
  <c r="AA463" i="4"/>
  <c r="AE463" i="4" s="1"/>
  <c r="AB463" i="4" s="1"/>
  <c r="AA388" i="4"/>
  <c r="AE388" i="4" s="1"/>
  <c r="AB388" i="4" s="1"/>
  <c r="AA259" i="4"/>
  <c r="AE259" i="4" s="1"/>
  <c r="AB259" i="4" s="1"/>
  <c r="AA157" i="4"/>
  <c r="AE157" i="4" s="1"/>
  <c r="AB157" i="4" s="1"/>
  <c r="AA89" i="4"/>
  <c r="AE89" i="4" s="1"/>
  <c r="AB89" i="4" s="1"/>
  <c r="AA296" i="4"/>
  <c r="AE296" i="4" s="1"/>
  <c r="AB296" i="4" s="1"/>
  <c r="AA211" i="4"/>
  <c r="AE211" i="4" s="1"/>
  <c r="AB211" i="4" s="1"/>
  <c r="AA185" i="4"/>
  <c r="AE185" i="4" s="1"/>
  <c r="AB185" i="4" s="1"/>
  <c r="AA93" i="4"/>
  <c r="AE93" i="4" s="1"/>
  <c r="AB93" i="4" s="1"/>
  <c r="AA503" i="4"/>
  <c r="AE503" i="4" s="1"/>
  <c r="AB503" i="4" s="1"/>
  <c r="AA408" i="4"/>
  <c r="AE408" i="4" s="1"/>
  <c r="AB408" i="4" s="1"/>
  <c r="AA311" i="4"/>
  <c r="AE311" i="4" s="1"/>
  <c r="AB311" i="4" s="1"/>
  <c r="AA260" i="4"/>
  <c r="AE260" i="4" s="1"/>
  <c r="AB260" i="4" s="1"/>
  <c r="AA159" i="4"/>
  <c r="AE159" i="4" s="1"/>
  <c r="AB159" i="4" s="1"/>
  <c r="AA372" i="4"/>
  <c r="AE372" i="4" s="1"/>
  <c r="AB372" i="4" s="1"/>
  <c r="AA151" i="4"/>
  <c r="AE151" i="4" s="1"/>
  <c r="AB151" i="4" s="1"/>
  <c r="AA143" i="4"/>
  <c r="AE143" i="4" s="1"/>
  <c r="AB143" i="4" s="1"/>
  <c r="AA397" i="4"/>
  <c r="AE397" i="4" s="1"/>
  <c r="AB397" i="4" s="1"/>
  <c r="AA383" i="4"/>
  <c r="AE383" i="4" s="1"/>
  <c r="AB383" i="4" s="1"/>
  <c r="AA377" i="4"/>
  <c r="AE377" i="4" s="1"/>
  <c r="AB377" i="4" s="1"/>
  <c r="AA210" i="4"/>
  <c r="AE210" i="4" s="1"/>
  <c r="AB210" i="4" s="1"/>
  <c r="AA334" i="4"/>
  <c r="AE334" i="4" s="1"/>
  <c r="AB334" i="4" s="1"/>
  <c r="AA328" i="4"/>
  <c r="AE328" i="4" s="1"/>
  <c r="AB328" i="4" s="1"/>
  <c r="AA493" i="4"/>
  <c r="AE493" i="4" s="1"/>
  <c r="AB493" i="4" s="1"/>
  <c r="AA487" i="4"/>
  <c r="AE487" i="4" s="1"/>
  <c r="AB487" i="4" s="1"/>
  <c r="AA87" i="4"/>
  <c r="AE87" i="4" s="1"/>
  <c r="AB87" i="4" s="1"/>
  <c r="AA399" i="4"/>
  <c r="AE399" i="4" s="1"/>
  <c r="AB399" i="4" s="1"/>
  <c r="AA258" i="4"/>
  <c r="AE258" i="4" s="1"/>
  <c r="AB258" i="4" s="1"/>
  <c r="AA104" i="4"/>
  <c r="AE104" i="4" s="1"/>
  <c r="AB104" i="4" s="1"/>
  <c r="AA292" i="4"/>
  <c r="AE292" i="4" s="1"/>
  <c r="AB292" i="4" s="1"/>
  <c r="AA123" i="4"/>
  <c r="AE123" i="4" s="1"/>
  <c r="AB123" i="4" s="1"/>
  <c r="AA288" i="4"/>
  <c r="AE288" i="4" s="1"/>
  <c r="AB288" i="4" s="1"/>
  <c r="AA437" i="4"/>
  <c r="AE437" i="4" s="1"/>
  <c r="AB437" i="4" s="1"/>
  <c r="AA457" i="4"/>
  <c r="AE457" i="4" s="1"/>
  <c r="AB457" i="4" s="1"/>
  <c r="AA497" i="4"/>
  <c r="AE497" i="4" s="1"/>
  <c r="AB497" i="4" s="1"/>
  <c r="AA439" i="4"/>
  <c r="AE439" i="4" s="1"/>
  <c r="AB439" i="4" s="1"/>
  <c r="AA319" i="4"/>
  <c r="AE319" i="4" s="1"/>
  <c r="AB319" i="4" s="1"/>
  <c r="AA128" i="4"/>
  <c r="AE128" i="4" s="1"/>
  <c r="AB128" i="4" s="1"/>
  <c r="AA456" i="4"/>
  <c r="AE456" i="4" s="1"/>
  <c r="AB456" i="4" s="1"/>
  <c r="AA167" i="4"/>
  <c r="AE167" i="4" s="1"/>
  <c r="AB167" i="4" s="1"/>
  <c r="AA486" i="4"/>
  <c r="AE486" i="4" s="1"/>
  <c r="AB486" i="4" s="1"/>
  <c r="AA447" i="4"/>
  <c r="AE447" i="4" s="1"/>
  <c r="AB447" i="4" s="1"/>
  <c r="AA384" i="4"/>
  <c r="AE384" i="4" s="1"/>
  <c r="AB384" i="4" s="1"/>
  <c r="AA354" i="4"/>
  <c r="AE354" i="4" s="1"/>
  <c r="AB354" i="4" s="1"/>
  <c r="AA510" i="4"/>
  <c r="AE510" i="4" s="1"/>
  <c r="AB510" i="4" s="1"/>
  <c r="AA401" i="4"/>
  <c r="AE401" i="4" s="1"/>
  <c r="AB401" i="4" s="1"/>
  <c r="AA339" i="4"/>
  <c r="AE339" i="4" s="1"/>
  <c r="AB339" i="4" s="1"/>
  <c r="AA325" i="4"/>
  <c r="AE325" i="4" s="1"/>
  <c r="AB325" i="4" s="1"/>
  <c r="AA218" i="4"/>
  <c r="AE218" i="4" s="1"/>
  <c r="AB218" i="4" s="1"/>
  <c r="AA459" i="4"/>
  <c r="AE459" i="4" s="1"/>
  <c r="AB459" i="4" s="1"/>
  <c r="AA188" i="4"/>
  <c r="AE188" i="4" s="1"/>
  <c r="AB188" i="4" s="1"/>
  <c r="AA301" i="4"/>
  <c r="AE301" i="4" s="1"/>
  <c r="AB301" i="4" s="1"/>
  <c r="AA156" i="4"/>
  <c r="AE156" i="4" s="1"/>
  <c r="AB156" i="4" s="1"/>
  <c r="AA281" i="4"/>
  <c r="AE281" i="4" s="1"/>
  <c r="AB281" i="4" s="1"/>
  <c r="AA269" i="4"/>
  <c r="AE269" i="4" s="1"/>
  <c r="AB269" i="4" s="1"/>
  <c r="AA307" i="4"/>
  <c r="AE307" i="4" s="1"/>
  <c r="AB307" i="4" s="1"/>
  <c r="AA417" i="4"/>
  <c r="AE417" i="4" s="1"/>
  <c r="AB417" i="4" s="1"/>
  <c r="AA499" i="4"/>
  <c r="AE499" i="4" s="1"/>
  <c r="AB499" i="4" s="1"/>
  <c r="AA484" i="4"/>
  <c r="AE484" i="4" s="1"/>
  <c r="AB484" i="4" s="1"/>
  <c r="AA134" i="4"/>
  <c r="AE134" i="4" s="1"/>
  <c r="AB134" i="4" s="1"/>
  <c r="AA324" i="4"/>
  <c r="AE324" i="4" s="1"/>
  <c r="AB324" i="4" s="1"/>
  <c r="AA233" i="4"/>
  <c r="AE233" i="4" s="1"/>
  <c r="AB233" i="4" s="1"/>
  <c r="AA187" i="4"/>
  <c r="AE187" i="4" s="1"/>
  <c r="AB187" i="4" s="1"/>
  <c r="AA336" i="4"/>
  <c r="AE336" i="4" s="1"/>
  <c r="AB336" i="4" s="1"/>
  <c r="AA488" i="4"/>
  <c r="AE488" i="4" s="1"/>
  <c r="AB488" i="4" s="1"/>
  <c r="AA409" i="4"/>
  <c r="AE409" i="4" s="1"/>
  <c r="AB409" i="4" s="1"/>
  <c r="AA97" i="4"/>
  <c r="AE97" i="4" s="1"/>
  <c r="AB97" i="4" s="1"/>
  <c r="AA363" i="4"/>
  <c r="AE363" i="4" s="1"/>
  <c r="AB363" i="4" s="1"/>
  <c r="AA375" i="4"/>
  <c r="AE375" i="4" s="1"/>
  <c r="AB375" i="4" s="1"/>
  <c r="AA176" i="4"/>
  <c r="AE176" i="4" s="1"/>
  <c r="AB176" i="4" s="1"/>
  <c r="AA379" i="4"/>
  <c r="AE379" i="4" s="1"/>
  <c r="AB379" i="4" s="1"/>
  <c r="AA111" i="4"/>
  <c r="AE111" i="4" s="1"/>
  <c r="AB111" i="4" s="1"/>
  <c r="AA297" i="4"/>
  <c r="AE297" i="4" s="1"/>
  <c r="AB297" i="4" s="1"/>
  <c r="AA284" i="4"/>
  <c r="AE284" i="4" s="1"/>
  <c r="AB284" i="4" s="1"/>
  <c r="AE76" i="4"/>
  <c r="AB76" i="4" s="1"/>
  <c r="AA481" i="4"/>
  <c r="AE481" i="4" s="1"/>
  <c r="AB481" i="4" s="1"/>
  <c r="AA432" i="4"/>
  <c r="AE432" i="4" s="1"/>
  <c r="AB432" i="4" s="1"/>
  <c r="AA142" i="4"/>
  <c r="AE142" i="4" s="1"/>
  <c r="AB142" i="4" s="1"/>
  <c r="AA256" i="4"/>
  <c r="AE256" i="4" s="1"/>
  <c r="AB256" i="4" s="1"/>
  <c r="AA330" i="4"/>
  <c r="AE330" i="4" s="1"/>
  <c r="AB330" i="4" s="1"/>
  <c r="AA500" i="4"/>
  <c r="AE500" i="4" s="1"/>
  <c r="AB500" i="4" s="1"/>
  <c r="AA364" i="4"/>
  <c r="AE364" i="4" s="1"/>
  <c r="AB364" i="4" s="1"/>
  <c r="AA294" i="4"/>
  <c r="AE294" i="4" s="1"/>
  <c r="AB294" i="4" s="1"/>
  <c r="AA118" i="4"/>
  <c r="AE118" i="4" s="1"/>
  <c r="AB118" i="4" s="1"/>
  <c r="AA246" i="4"/>
  <c r="AE246" i="4" s="1"/>
  <c r="AB246" i="4" s="1"/>
  <c r="AA114" i="4"/>
  <c r="AE114" i="4" s="1"/>
  <c r="AB114" i="4" s="1"/>
  <c r="AA430" i="4"/>
  <c r="AE430" i="4" s="1"/>
  <c r="AB430" i="4" s="1"/>
  <c r="AA195" i="4"/>
  <c r="AE195" i="4" s="1"/>
  <c r="AB195" i="4" s="1"/>
  <c r="AA147" i="4"/>
  <c r="AE147" i="4" s="1"/>
  <c r="AB147" i="4" s="1"/>
  <c r="AA130" i="4"/>
  <c r="AE130" i="4" s="1"/>
  <c r="AB130" i="4" s="1"/>
  <c r="AA96" i="4"/>
  <c r="AE96" i="4" s="1"/>
  <c r="AB96" i="4" s="1"/>
  <c r="AA78" i="4"/>
  <c r="AE78" i="4" s="1"/>
  <c r="AB78" i="4" s="1"/>
  <c r="AA338" i="4"/>
  <c r="AE338" i="4" s="1"/>
  <c r="AB338" i="4" s="1"/>
  <c r="AA216" i="4"/>
  <c r="AE216" i="4" s="1"/>
  <c r="AB216" i="4" s="1"/>
  <c r="AA230" i="4"/>
  <c r="AE230" i="4" s="1"/>
  <c r="AB230" i="4" s="1"/>
  <c r="AA367" i="4"/>
  <c r="AE367" i="4" s="1"/>
  <c r="AB367" i="4" s="1"/>
  <c r="AA107" i="4"/>
  <c r="AE107" i="4" s="1"/>
  <c r="AB107" i="4" s="1"/>
  <c r="AA371" i="4"/>
  <c r="AE371" i="4" s="1"/>
  <c r="AB371" i="4" s="1"/>
  <c r="AA237" i="4"/>
  <c r="AE237" i="4" s="1"/>
  <c r="AB237" i="4" s="1"/>
  <c r="AA316" i="4"/>
  <c r="AE316" i="4" s="1"/>
  <c r="AB316" i="4" s="1"/>
  <c r="AA425" i="4"/>
  <c r="AE425" i="4" s="1"/>
  <c r="AB425" i="4" s="1"/>
  <c r="AA368" i="4"/>
  <c r="AE368" i="4" s="1"/>
  <c r="AB368" i="4" s="1"/>
  <c r="AA514" i="4"/>
  <c r="AE514" i="4" s="1"/>
  <c r="AB514" i="4" s="1"/>
  <c r="AA418" i="4"/>
  <c r="AE418" i="4" s="1"/>
  <c r="AB418" i="4" s="1"/>
  <c r="AA404" i="4"/>
  <c r="AE404" i="4" s="1"/>
  <c r="AB404" i="4" s="1"/>
  <c r="AA374" i="4"/>
  <c r="AE374" i="4" s="1"/>
  <c r="AB374" i="4" s="1"/>
  <c r="AA306" i="4"/>
  <c r="AE306" i="4" s="1"/>
  <c r="AB306" i="4" s="1"/>
  <c r="AA252" i="4"/>
  <c r="AE252" i="4" s="1"/>
  <c r="AB252" i="4" s="1"/>
  <c r="AA161" i="4"/>
  <c r="AE161" i="4" s="1"/>
  <c r="AB161" i="4" s="1"/>
  <c r="AA473" i="4"/>
  <c r="AE473" i="4" s="1"/>
  <c r="AB473" i="4" s="1"/>
  <c r="AA229" i="4"/>
  <c r="AE229" i="4" s="1"/>
  <c r="AB229" i="4" s="1"/>
  <c r="AA322" i="4"/>
  <c r="AE322" i="4" s="1"/>
  <c r="AB322" i="4" s="1"/>
  <c r="AA219" i="4"/>
  <c r="AE219" i="4" s="1"/>
  <c r="AB219" i="4" s="1"/>
  <c r="AA155" i="4"/>
  <c r="AE155" i="4" s="1"/>
  <c r="AB155" i="4" s="1"/>
  <c r="AA90" i="4"/>
  <c r="AE90" i="4" s="1"/>
  <c r="AB90" i="4" s="1"/>
  <c r="AA393" i="4"/>
  <c r="AE393" i="4" s="1"/>
  <c r="AB393" i="4" s="1"/>
  <c r="AA160" i="4"/>
  <c r="AE160" i="4" s="1"/>
  <c r="AB160" i="4" s="1"/>
  <c r="AA274" i="4"/>
  <c r="AE274" i="4" s="1"/>
  <c r="AB274" i="4" s="1"/>
  <c r="AA320" i="4"/>
  <c r="AE320" i="4" s="1"/>
  <c r="AB320" i="4" s="1"/>
  <c r="AA81" i="4"/>
  <c r="AE81" i="4" s="1"/>
  <c r="AB81" i="4" s="1"/>
  <c r="AA79" i="4"/>
  <c r="AE79" i="4" s="1"/>
  <c r="AB79" i="4" s="1"/>
  <c r="AA282" i="4"/>
  <c r="AE282" i="4" s="1"/>
  <c r="AB282" i="4" s="1"/>
  <c r="AA347" i="4"/>
  <c r="AE347" i="4" s="1"/>
  <c r="AB347" i="4" s="1"/>
  <c r="AA131" i="4"/>
  <c r="AE131" i="4" s="1"/>
  <c r="AB131" i="4" s="1"/>
  <c r="AA504" i="4"/>
  <c r="AE504" i="4" s="1"/>
  <c r="AB504" i="4" s="1"/>
  <c r="AA95" i="4"/>
  <c r="AE95" i="4" s="1"/>
  <c r="AB95" i="4" s="1"/>
  <c r="AA310" i="4"/>
  <c r="AE310" i="4" s="1"/>
  <c r="AB310" i="4" s="1"/>
  <c r="AA436" i="4"/>
  <c r="AE436" i="4" s="1"/>
  <c r="AB436" i="4" s="1"/>
  <c r="AA244" i="4"/>
  <c r="AE244" i="4" s="1"/>
  <c r="AB244" i="4" s="1"/>
  <c r="AA342" i="4"/>
  <c r="AE342" i="4" s="1"/>
  <c r="AB342" i="4" s="1"/>
  <c r="AA126" i="4"/>
  <c r="AE126" i="4" s="1"/>
  <c r="AB126" i="4" s="1"/>
  <c r="AA489" i="4"/>
  <c r="AE489" i="4" s="1"/>
  <c r="AB489" i="4" s="1"/>
  <c r="AA318" i="4"/>
  <c r="AE318" i="4" s="1"/>
  <c r="AB318" i="4" s="1"/>
  <c r="AA206" i="4"/>
  <c r="AE206" i="4" s="1"/>
  <c r="AB206" i="4" s="1"/>
  <c r="AA313" i="4"/>
  <c r="AE313" i="4" s="1"/>
  <c r="AB313" i="4" s="1"/>
  <c r="AA424" i="4"/>
  <c r="AE424" i="4" s="1"/>
  <c r="AB424" i="4" s="1"/>
  <c r="AA394" i="4"/>
  <c r="AE394" i="4" s="1"/>
  <c r="AB394" i="4" s="1"/>
  <c r="AA382" i="4"/>
  <c r="AE382" i="4" s="1"/>
  <c r="AB382" i="4" s="1"/>
  <c r="AA427" i="4"/>
  <c r="AE427" i="4" s="1"/>
  <c r="AB427" i="4" s="1"/>
  <c r="AA116" i="4"/>
  <c r="AE116" i="4" s="1"/>
  <c r="AB116" i="4" s="1"/>
  <c r="AA440" i="4"/>
  <c r="AE440" i="4" s="1"/>
  <c r="AB440" i="4" s="1"/>
  <c r="AA366" i="4"/>
  <c r="AE366" i="4" s="1"/>
  <c r="AB366" i="4" s="1"/>
  <c r="AA165" i="4"/>
  <c r="AE165" i="4" s="1"/>
  <c r="AB165" i="4" s="1"/>
  <c r="AA110" i="4"/>
  <c r="AE110" i="4" s="1"/>
  <c r="AB110" i="4" s="1"/>
  <c r="AA232" i="4"/>
  <c r="AE232" i="4" s="1"/>
  <c r="AB232" i="4" s="1"/>
  <c r="AA129" i="4"/>
  <c r="AE129" i="4" s="1"/>
  <c r="AB129" i="4" s="1"/>
  <c r="AA103" i="4"/>
  <c r="AE103" i="4" s="1"/>
  <c r="AB103" i="4" s="1"/>
  <c r="AA249" i="4"/>
  <c r="AE249" i="4" s="1"/>
  <c r="AB249" i="4" s="1"/>
  <c r="AA248" i="4"/>
  <c r="AE248" i="4" s="1"/>
  <c r="AB248" i="4" s="1"/>
  <c r="AA317" i="4"/>
  <c r="AE317" i="4" s="1"/>
  <c r="AB317" i="4" s="1"/>
  <c r="AA341" i="4"/>
  <c r="AE341" i="4" s="1"/>
  <c r="AB341" i="4" s="1"/>
  <c r="AA433" i="4"/>
  <c r="AE433" i="4" s="1"/>
  <c r="AB433" i="4" s="1"/>
  <c r="AA452" i="4"/>
  <c r="AE452" i="4" s="1"/>
  <c r="AB452" i="4" s="1"/>
  <c r="AA221" i="4"/>
  <c r="AE221" i="4" s="1"/>
  <c r="AB221" i="4" s="1"/>
  <c r="AA108" i="4"/>
  <c r="AE108" i="4" s="1"/>
  <c r="AB108" i="4" s="1"/>
  <c r="AA215" i="4"/>
  <c r="AE215" i="4" s="1"/>
  <c r="AB215" i="4" s="1"/>
  <c r="AA450" i="4"/>
  <c r="AE450" i="4" s="1"/>
  <c r="AB450" i="4" s="1"/>
  <c r="AA340" i="4"/>
  <c r="AE340" i="4" s="1"/>
  <c r="AB340" i="4" s="1"/>
  <c r="AA102" i="4"/>
  <c r="AE102" i="4" s="1"/>
  <c r="AB102" i="4" s="1"/>
  <c r="AA434" i="4"/>
  <c r="AE434" i="4" s="1"/>
  <c r="AB434" i="4" s="1"/>
  <c r="AA360" i="4"/>
  <c r="AE360" i="4" s="1"/>
  <c r="AB360" i="4" s="1"/>
  <c r="AA262" i="4"/>
  <c r="AE262" i="4" s="1"/>
  <c r="AB262" i="4" s="1"/>
  <c r="AA183" i="4"/>
  <c r="AE183" i="4" s="1"/>
  <c r="AB183" i="4" s="1"/>
  <c r="AA194" i="4"/>
  <c r="AE194" i="4" s="1"/>
  <c r="AB194" i="4" s="1"/>
  <c r="AA305" i="4"/>
  <c r="AE305" i="4" s="1"/>
  <c r="AB305" i="4" s="1"/>
  <c r="AA411" i="4"/>
  <c r="AE411" i="4" s="1"/>
  <c r="AB411" i="4" s="1"/>
  <c r="AA472" i="4"/>
  <c r="AE472" i="4" s="1"/>
  <c r="AB472" i="4" s="1"/>
  <c r="AA395" i="4"/>
  <c r="AE395" i="4" s="1"/>
  <c r="AB395" i="4" s="1"/>
  <c r="AA455" i="4"/>
  <c r="AE455" i="4" s="1"/>
  <c r="AB455" i="4" s="1"/>
  <c r="AA389" i="4"/>
  <c r="AE389" i="4" s="1"/>
  <c r="AB389" i="4" s="1"/>
  <c r="AA353" i="4"/>
  <c r="AE353" i="4" s="1"/>
  <c r="AB353" i="4" s="1"/>
  <c r="AA113" i="4"/>
  <c r="AE113" i="4" s="1"/>
  <c r="AB113" i="4" s="1"/>
  <c r="Q105" i="4" l="1"/>
  <c r="AC105" i="4" s="1"/>
  <c r="AF105" i="4" s="1"/>
  <c r="Q133" i="4"/>
  <c r="AC133" i="4" s="1"/>
  <c r="AF133" i="4" s="1"/>
  <c r="Q145" i="4"/>
  <c r="AC145" i="4" s="1"/>
  <c r="AF145" i="4" s="1"/>
  <c r="Q153" i="4"/>
  <c r="AC153" i="4" s="1"/>
  <c r="AF153" i="4" s="1"/>
  <c r="Q181" i="4"/>
  <c r="AC181" i="4" s="1"/>
  <c r="AF181" i="4" s="1"/>
  <c r="Q205" i="4"/>
  <c r="AC205" i="4" s="1"/>
  <c r="AF205" i="4" s="1"/>
  <c r="Q209" i="4"/>
  <c r="AC209" i="4" s="1"/>
  <c r="AF209" i="4" s="1"/>
  <c r="Q249" i="4"/>
  <c r="AC249" i="4" s="1"/>
  <c r="AF249" i="4" s="1"/>
  <c r="Q281" i="4"/>
  <c r="AC281" i="4" s="1"/>
  <c r="AF281" i="4" s="1"/>
  <c r="Q289" i="4"/>
  <c r="AC289" i="4" s="1"/>
  <c r="AF289" i="4" s="1"/>
  <c r="Q297" i="4"/>
  <c r="AC297" i="4" s="1"/>
  <c r="AF297" i="4" s="1"/>
  <c r="Q313" i="4"/>
  <c r="AC313" i="4" s="1"/>
  <c r="AF313" i="4" s="1"/>
  <c r="Q325" i="4"/>
  <c r="AC325" i="4" s="1"/>
  <c r="AF325" i="4" s="1"/>
  <c r="Q333" i="4"/>
  <c r="AC333" i="4" s="1"/>
  <c r="AF333" i="4" s="1"/>
  <c r="Q93" i="4"/>
  <c r="AC93" i="4" s="1"/>
  <c r="AF93" i="4" s="1"/>
  <c r="Q141" i="4"/>
  <c r="AC141" i="4" s="1"/>
  <c r="AF141" i="4" s="1"/>
  <c r="Q161" i="4"/>
  <c r="AC161" i="4" s="1"/>
  <c r="AF161" i="4" s="1"/>
  <c r="Q341" i="4"/>
  <c r="AC341" i="4" s="1"/>
  <c r="AF341" i="4" s="1"/>
  <c r="Q349" i="4"/>
  <c r="AC349" i="4" s="1"/>
  <c r="AF349" i="4" s="1"/>
  <c r="Q353" i="4"/>
  <c r="AC353" i="4" s="1"/>
  <c r="AF353" i="4" s="1"/>
  <c r="Q78" i="4"/>
  <c r="AC78" i="4" s="1"/>
  <c r="AF78" i="4" s="1"/>
  <c r="Q94" i="4"/>
  <c r="AC94" i="4" s="1"/>
  <c r="AF94" i="4" s="1"/>
  <c r="Q122" i="4"/>
  <c r="AC122" i="4" s="1"/>
  <c r="AF122" i="4" s="1"/>
  <c r="Q126" i="4"/>
  <c r="AC126" i="4" s="1"/>
  <c r="AF126" i="4" s="1"/>
  <c r="Q150" i="4"/>
  <c r="AC150" i="4" s="1"/>
  <c r="AF150" i="4" s="1"/>
  <c r="Q125" i="4"/>
  <c r="AC125" i="4" s="1"/>
  <c r="AF125" i="4" s="1"/>
  <c r="Q221" i="4"/>
  <c r="AC221" i="4" s="1"/>
  <c r="AF221" i="4" s="1"/>
  <c r="Q273" i="4"/>
  <c r="AC273" i="4" s="1"/>
  <c r="AF273" i="4" s="1"/>
  <c r="Q165" i="4"/>
  <c r="AC165" i="4" s="1"/>
  <c r="AF165" i="4" s="1"/>
  <c r="Q189" i="4"/>
  <c r="AC189" i="4" s="1"/>
  <c r="AF189" i="4" s="1"/>
  <c r="Q142" i="4"/>
  <c r="AC142" i="4" s="1"/>
  <c r="AF142" i="4" s="1"/>
  <c r="Q170" i="4"/>
  <c r="AC170" i="4" s="1"/>
  <c r="AF170" i="4" s="1"/>
  <c r="Q258" i="4"/>
  <c r="AC258" i="4" s="1"/>
  <c r="AF258" i="4" s="1"/>
  <c r="Q266" i="4"/>
  <c r="AC266" i="4" s="1"/>
  <c r="AF266" i="4" s="1"/>
  <c r="Q318" i="4"/>
  <c r="AC318" i="4" s="1"/>
  <c r="AF318" i="4" s="1"/>
  <c r="Q338" i="4"/>
  <c r="AC338" i="4" s="1"/>
  <c r="AF338" i="4" s="1"/>
  <c r="Q346" i="4"/>
  <c r="AC346" i="4" s="1"/>
  <c r="AF346" i="4" s="1"/>
  <c r="Q358" i="4"/>
  <c r="AC358" i="4" s="1"/>
  <c r="AF358" i="4" s="1"/>
  <c r="Q103" i="4"/>
  <c r="AC103" i="4" s="1"/>
  <c r="AF103" i="4" s="1"/>
  <c r="Q119" i="4"/>
  <c r="AC119" i="4" s="1"/>
  <c r="AF119" i="4" s="1"/>
  <c r="Q127" i="4"/>
  <c r="AC127" i="4" s="1"/>
  <c r="AF127" i="4" s="1"/>
  <c r="Q159" i="4"/>
  <c r="AC159" i="4" s="1"/>
  <c r="AF159" i="4" s="1"/>
  <c r="Q167" i="4"/>
  <c r="AC167" i="4" s="1"/>
  <c r="AF167" i="4" s="1"/>
  <c r="Q231" i="4"/>
  <c r="AC231" i="4" s="1"/>
  <c r="AF231" i="4" s="1"/>
  <c r="Q287" i="4"/>
  <c r="AC287" i="4" s="1"/>
  <c r="AF287" i="4" s="1"/>
  <c r="Q303" i="4"/>
  <c r="AC303" i="4" s="1"/>
  <c r="AF303" i="4" s="1"/>
  <c r="Q449" i="4"/>
  <c r="AC449" i="4" s="1"/>
  <c r="AF449" i="4" s="1"/>
  <c r="Q453" i="4"/>
  <c r="AC453" i="4" s="1"/>
  <c r="AF453" i="4" s="1"/>
  <c r="Q473" i="4"/>
  <c r="AC473" i="4" s="1"/>
  <c r="AF473" i="4" s="1"/>
  <c r="Q91" i="4"/>
  <c r="AC91" i="4" s="1"/>
  <c r="AF91" i="4" s="1"/>
  <c r="Q80" i="4"/>
  <c r="AC80" i="4" s="1"/>
  <c r="AF80" i="4" s="1"/>
  <c r="Q96" i="4"/>
  <c r="AC96" i="4" s="1"/>
  <c r="AF96" i="4" s="1"/>
  <c r="Q136" i="4"/>
  <c r="AC136" i="4" s="1"/>
  <c r="AF136" i="4" s="1"/>
  <c r="Q208" i="4"/>
  <c r="AC208" i="4" s="1"/>
  <c r="AF208" i="4" s="1"/>
  <c r="Q376" i="4"/>
  <c r="AC376" i="4" s="1"/>
  <c r="AF376" i="4" s="1"/>
  <c r="Q392" i="4"/>
  <c r="AC392" i="4" s="1"/>
  <c r="AF392" i="4" s="1"/>
  <c r="Q426" i="4"/>
  <c r="AC426" i="4" s="1"/>
  <c r="AF426" i="4" s="1"/>
  <c r="Q487" i="4"/>
  <c r="AC487" i="4" s="1"/>
  <c r="AF487" i="4" s="1"/>
  <c r="Q264" i="4"/>
  <c r="AC264" i="4" s="1"/>
  <c r="AF264" i="4" s="1"/>
  <c r="Q108" i="4"/>
  <c r="AC108" i="4" s="1"/>
  <c r="AF108" i="4" s="1"/>
  <c r="Q89" i="4"/>
  <c r="AC89" i="4" s="1"/>
  <c r="AF89" i="4" s="1"/>
  <c r="Q480" i="4"/>
  <c r="AC480" i="4" s="1"/>
  <c r="AF480" i="4" s="1"/>
  <c r="Q471" i="4"/>
  <c r="AC471" i="4" s="1"/>
  <c r="AF471" i="4" s="1"/>
  <c r="Q386" i="4"/>
  <c r="AC386" i="4" s="1"/>
  <c r="AF386" i="4" s="1"/>
  <c r="Q134" i="4"/>
  <c r="AC134" i="4" s="1"/>
  <c r="AF134" i="4" s="1"/>
  <c r="Q491" i="4"/>
  <c r="AC491" i="4" s="1"/>
  <c r="AF491" i="4" s="1"/>
  <c r="Q300" i="4"/>
  <c r="AC300" i="4" s="1"/>
  <c r="AF300" i="4" s="1"/>
  <c r="Q420" i="4"/>
  <c r="AC420" i="4" s="1"/>
  <c r="AF420" i="4" s="1"/>
  <c r="Q504" i="4"/>
  <c r="AC504" i="4" s="1"/>
  <c r="AF504" i="4" s="1"/>
  <c r="Q483" i="4"/>
  <c r="AC483" i="4" s="1"/>
  <c r="AF483" i="4" s="1"/>
  <c r="Q88" i="4"/>
  <c r="AC88" i="4" s="1"/>
  <c r="AF88" i="4" s="1"/>
  <c r="Q233" i="4"/>
  <c r="AC233" i="4" s="1"/>
  <c r="AF233" i="4" s="1"/>
  <c r="Q404" i="4"/>
  <c r="AC404" i="4" s="1"/>
  <c r="AF404" i="4" s="1"/>
  <c r="Q174" i="4"/>
  <c r="AC174" i="4" s="1"/>
  <c r="AF174" i="4" s="1"/>
  <c r="Q433" i="4"/>
  <c r="AC433" i="4" s="1"/>
  <c r="AF433" i="4" s="1"/>
  <c r="Q186" i="4"/>
  <c r="AC186" i="4" s="1"/>
  <c r="AF186" i="4" s="1"/>
  <c r="Q415" i="4"/>
  <c r="AC415" i="4" s="1"/>
  <c r="AF415" i="4" s="1"/>
  <c r="Q293" i="4"/>
  <c r="AC293" i="4" s="1"/>
  <c r="AF293" i="4" s="1"/>
  <c r="Q90" i="4"/>
  <c r="AC90" i="4" s="1"/>
  <c r="AF90" i="4" s="1"/>
  <c r="Q98" i="4"/>
  <c r="AC98" i="4" s="1"/>
  <c r="AF98" i="4" s="1"/>
  <c r="Q166" i="4"/>
  <c r="AC166" i="4" s="1"/>
  <c r="AF166" i="4" s="1"/>
  <c r="Q222" i="4"/>
  <c r="AC222" i="4" s="1"/>
  <c r="AF222" i="4" s="1"/>
  <c r="Q238" i="4"/>
  <c r="AC238" i="4" s="1"/>
  <c r="AF238" i="4" s="1"/>
  <c r="Q250" i="4"/>
  <c r="AC250" i="4" s="1"/>
  <c r="AF250" i="4" s="1"/>
  <c r="Q270" i="4"/>
  <c r="AC270" i="4" s="1"/>
  <c r="AF270" i="4" s="1"/>
  <c r="Q314" i="4"/>
  <c r="AC314" i="4" s="1"/>
  <c r="AF314" i="4" s="1"/>
  <c r="Q378" i="4"/>
  <c r="AC378" i="4" s="1"/>
  <c r="AF378" i="4" s="1"/>
  <c r="Q239" i="4"/>
  <c r="AC239" i="4" s="1"/>
  <c r="AF239" i="4" s="1"/>
  <c r="Q255" i="4"/>
  <c r="AC255" i="4" s="1"/>
  <c r="AF255" i="4" s="1"/>
  <c r="Q279" i="4"/>
  <c r="AC279" i="4" s="1"/>
  <c r="AF279" i="4" s="1"/>
  <c r="Q311" i="4"/>
  <c r="AC311" i="4" s="1"/>
  <c r="AF311" i="4" s="1"/>
  <c r="Q396" i="4"/>
  <c r="AC396" i="4" s="1"/>
  <c r="AF396" i="4" s="1"/>
  <c r="Q425" i="4"/>
  <c r="AC425" i="4" s="1"/>
  <c r="AF425" i="4" s="1"/>
  <c r="Q461" i="4"/>
  <c r="AC461" i="4" s="1"/>
  <c r="AF461" i="4" s="1"/>
  <c r="Q513" i="4"/>
  <c r="AC513" i="4" s="1"/>
  <c r="AF513" i="4" s="1"/>
  <c r="Q120" i="4"/>
  <c r="AC120" i="4" s="1"/>
  <c r="AF120" i="4" s="1"/>
  <c r="Q232" i="4"/>
  <c r="AC232" i="4" s="1"/>
  <c r="AF232" i="4" s="1"/>
  <c r="Q387" i="4"/>
  <c r="AC387" i="4" s="1"/>
  <c r="AF387" i="4" s="1"/>
  <c r="Q413" i="4"/>
  <c r="AC413" i="4" s="1"/>
  <c r="AF413" i="4" s="1"/>
  <c r="Q422" i="4"/>
  <c r="AC422" i="4" s="1"/>
  <c r="AF422" i="4" s="1"/>
  <c r="Q438" i="4"/>
  <c r="AC438" i="4" s="1"/>
  <c r="AF438" i="4" s="1"/>
  <c r="Q442" i="4"/>
  <c r="AC442" i="4" s="1"/>
  <c r="AF442" i="4" s="1"/>
  <c r="Q450" i="4"/>
  <c r="AC450" i="4" s="1"/>
  <c r="AF450" i="4" s="1"/>
  <c r="Q458" i="4"/>
  <c r="AC458" i="4" s="1"/>
  <c r="AF458" i="4" s="1"/>
  <c r="Q482" i="4"/>
  <c r="AC482" i="4" s="1"/>
  <c r="AF482" i="4" s="1"/>
  <c r="Q514" i="4"/>
  <c r="AC514" i="4" s="1"/>
  <c r="AF514" i="4" s="1"/>
  <c r="Q171" i="4"/>
  <c r="AC171" i="4" s="1"/>
  <c r="AF171" i="4" s="1"/>
  <c r="Q219" i="4"/>
  <c r="AC219" i="4" s="1"/>
  <c r="AF219" i="4" s="1"/>
  <c r="Q347" i="4"/>
  <c r="AC347" i="4" s="1"/>
  <c r="AF347" i="4" s="1"/>
  <c r="Q388" i="4"/>
  <c r="AC388" i="4" s="1"/>
  <c r="AF388" i="4" s="1"/>
  <c r="Q499" i="4"/>
  <c r="AC499" i="4" s="1"/>
  <c r="AF499" i="4" s="1"/>
  <c r="Q92" i="4"/>
  <c r="AC92" i="4" s="1"/>
  <c r="AF92" i="4" s="1"/>
  <c r="Q316" i="4"/>
  <c r="AC316" i="4" s="1"/>
  <c r="AF316" i="4" s="1"/>
  <c r="Q324" i="4"/>
  <c r="AC324" i="4" s="1"/>
  <c r="AF324" i="4" s="1"/>
  <c r="Q332" i="4"/>
  <c r="AC332" i="4" s="1"/>
  <c r="AF332" i="4" s="1"/>
  <c r="Q428" i="4"/>
  <c r="AC428" i="4" s="1"/>
  <c r="AF428" i="4" s="1"/>
  <c r="Q460" i="4"/>
  <c r="AC460" i="4" s="1"/>
  <c r="AF460" i="4" s="1"/>
  <c r="Q436" i="4"/>
  <c r="AC436" i="4" s="1"/>
  <c r="AF436" i="4" s="1"/>
  <c r="Q416" i="4"/>
  <c r="AC416" i="4" s="1"/>
  <c r="AF416" i="4" s="1"/>
  <c r="Q272" i="4"/>
  <c r="AC272" i="4" s="1"/>
  <c r="AF272" i="4" s="1"/>
  <c r="Q113" i="4"/>
  <c r="AC113" i="4" s="1"/>
  <c r="AF113" i="4" s="1"/>
  <c r="Q268" i="4"/>
  <c r="AC268" i="4" s="1"/>
  <c r="AF268" i="4" s="1"/>
  <c r="Q447" i="4"/>
  <c r="AC447" i="4" s="1"/>
  <c r="AF447" i="4" s="1"/>
  <c r="Q432" i="4"/>
  <c r="AC432" i="4" s="1"/>
  <c r="AF432" i="4" s="1"/>
  <c r="Q243" i="4"/>
  <c r="AC243" i="4" s="1"/>
  <c r="AF243" i="4" s="1"/>
  <c r="Q213" i="4"/>
  <c r="AC213" i="4" s="1"/>
  <c r="AF213" i="4" s="1"/>
  <c r="Q149" i="4"/>
  <c r="AC149" i="4" s="1"/>
  <c r="AF149" i="4" s="1"/>
  <c r="Q515" i="4"/>
  <c r="AC515" i="4" s="1"/>
  <c r="AF515" i="4" s="1"/>
  <c r="Q348" i="4"/>
  <c r="AC348" i="4" s="1"/>
  <c r="AF348" i="4" s="1"/>
  <c r="Q417" i="4"/>
  <c r="AC417" i="4" s="1"/>
  <c r="AF417" i="4" s="1"/>
  <c r="Q183" i="4"/>
  <c r="AC183" i="4" s="1"/>
  <c r="AF183" i="4" s="1"/>
  <c r="Q216" i="4"/>
  <c r="AC216" i="4" s="1"/>
  <c r="AF216" i="4" s="1"/>
  <c r="Q242" i="4"/>
  <c r="AC242" i="4" s="1"/>
  <c r="AF242" i="4" s="1"/>
  <c r="Q385" i="4"/>
  <c r="AC385" i="4" s="1"/>
  <c r="AF385" i="4" s="1"/>
  <c r="Q140" i="4"/>
  <c r="AC140" i="4" s="1"/>
  <c r="AF140" i="4" s="1"/>
  <c r="Q379" i="4"/>
  <c r="AC379" i="4" s="1"/>
  <c r="AF379" i="4" s="1"/>
  <c r="Q437" i="4"/>
  <c r="AC437" i="4" s="1"/>
  <c r="AF437" i="4" s="1"/>
  <c r="Q364" i="4"/>
  <c r="AC364" i="4" s="1"/>
  <c r="AF364" i="4" s="1"/>
  <c r="Q192" i="4"/>
  <c r="AC192" i="4" s="1"/>
  <c r="AF192" i="4" s="1"/>
  <c r="Q419" i="4"/>
  <c r="AC419" i="4" s="1"/>
  <c r="AF419" i="4" s="1"/>
  <c r="Q184" i="4"/>
  <c r="AC184" i="4" s="1"/>
  <c r="AF184" i="4" s="1"/>
  <c r="Q489" i="4"/>
  <c r="AC489" i="4" s="1"/>
  <c r="AF489" i="4" s="1"/>
  <c r="Q389" i="4"/>
  <c r="AC389" i="4" s="1"/>
  <c r="AF389" i="4" s="1"/>
  <c r="Q199" i="4"/>
  <c r="AC199" i="4" s="1"/>
  <c r="AF199" i="4" s="1"/>
  <c r="Q178" i="4"/>
  <c r="AC178" i="4" s="1"/>
  <c r="AF178" i="4" s="1"/>
  <c r="Q248" i="4"/>
  <c r="AC248" i="4" s="1"/>
  <c r="AF248" i="4" s="1"/>
  <c r="Q86" i="4"/>
  <c r="AC86" i="4" s="1"/>
  <c r="AF86" i="4" s="1"/>
  <c r="Q315" i="4"/>
  <c r="AC315" i="4" s="1"/>
  <c r="AF315" i="4" s="1"/>
  <c r="Q459" i="4"/>
  <c r="AC459" i="4" s="1"/>
  <c r="AF459" i="4" s="1"/>
  <c r="Q323" i="4"/>
  <c r="AC323" i="4" s="1"/>
  <c r="AF323" i="4" s="1"/>
  <c r="Q176" i="4"/>
  <c r="AC176" i="4" s="1"/>
  <c r="AF176" i="4" s="1"/>
  <c r="Q227" i="4"/>
  <c r="AC227" i="4" s="1"/>
  <c r="AF227" i="4" s="1"/>
  <c r="Q468" i="4"/>
  <c r="AC468" i="4" s="1"/>
  <c r="AF468" i="4" s="1"/>
  <c r="Q322" i="4"/>
  <c r="AC322" i="4" s="1"/>
  <c r="AF322" i="4" s="1"/>
  <c r="Q261" i="4"/>
  <c r="AC261" i="4" s="1"/>
  <c r="AF261" i="4" s="1"/>
  <c r="Q217" i="4"/>
  <c r="AC217" i="4" s="1"/>
  <c r="AF217" i="4" s="1"/>
  <c r="Q463" i="4"/>
  <c r="AC463" i="4" s="1"/>
  <c r="AF463" i="4" s="1"/>
  <c r="Q494" i="4"/>
  <c r="AC494" i="4" s="1"/>
  <c r="AF494" i="4" s="1"/>
  <c r="Q497" i="4"/>
  <c r="AC497" i="4" s="1"/>
  <c r="AF497" i="4" s="1"/>
  <c r="Q440" i="4"/>
  <c r="AC440" i="4" s="1"/>
  <c r="AF440" i="4" s="1"/>
  <c r="Q138" i="4"/>
  <c r="AC138" i="4" s="1"/>
  <c r="AF138" i="4" s="1"/>
  <c r="Q509" i="4"/>
  <c r="AC509" i="4" s="1"/>
  <c r="AF509" i="4" s="1"/>
  <c r="Q278" i="4"/>
  <c r="AC278" i="4" s="1"/>
  <c r="AF278" i="4" s="1"/>
  <c r="Q326" i="4"/>
  <c r="AC326" i="4" s="1"/>
  <c r="AF326" i="4" s="1"/>
  <c r="Q263" i="4"/>
  <c r="AC263" i="4" s="1"/>
  <c r="AF263" i="4" s="1"/>
  <c r="Q312" i="4"/>
  <c r="AC312" i="4" s="1"/>
  <c r="AF312" i="4" s="1"/>
  <c r="Q405" i="4"/>
  <c r="AC405" i="4" s="1"/>
  <c r="AF405" i="4" s="1"/>
  <c r="Q121" i="4"/>
  <c r="AC121" i="4" s="1"/>
  <c r="AF121" i="4" s="1"/>
  <c r="Q114" i="4"/>
  <c r="AC114" i="4" s="1"/>
  <c r="AF114" i="4" s="1"/>
  <c r="Q286" i="4"/>
  <c r="AC286" i="4" s="1"/>
  <c r="AF286" i="4" s="1"/>
  <c r="Q306" i="4"/>
  <c r="AC306" i="4" s="1"/>
  <c r="AF306" i="4" s="1"/>
  <c r="Q334" i="4"/>
  <c r="AC334" i="4" s="1"/>
  <c r="AF334" i="4" s="1"/>
  <c r="Q402" i="4"/>
  <c r="AC402" i="4" s="1"/>
  <c r="AF402" i="4" s="1"/>
  <c r="Q414" i="4"/>
  <c r="AC414" i="4" s="1"/>
  <c r="AF414" i="4" s="1"/>
  <c r="Q143" i="4"/>
  <c r="AC143" i="4" s="1"/>
  <c r="AF143" i="4" s="1"/>
  <c r="Q481" i="4"/>
  <c r="AC481" i="4" s="1"/>
  <c r="AF481" i="4" s="1"/>
  <c r="Q505" i="4"/>
  <c r="AC505" i="4" s="1"/>
  <c r="AF505" i="4" s="1"/>
  <c r="Q211" i="4"/>
  <c r="AC211" i="4" s="1"/>
  <c r="AF211" i="4" s="1"/>
  <c r="Q251" i="4"/>
  <c r="AC251" i="4" s="1"/>
  <c r="AF251" i="4" s="1"/>
  <c r="Q104" i="4"/>
  <c r="AC104" i="4" s="1"/>
  <c r="AF104" i="4" s="1"/>
  <c r="Q200" i="4"/>
  <c r="AC200" i="4" s="1"/>
  <c r="AF200" i="4" s="1"/>
  <c r="Q101" i="4"/>
  <c r="AC101" i="4" s="1"/>
  <c r="AF101" i="4" s="1"/>
  <c r="Q321" i="4"/>
  <c r="AC321" i="4" s="1"/>
  <c r="AF321" i="4" s="1"/>
  <c r="Q374" i="4"/>
  <c r="AC374" i="4" s="1"/>
  <c r="AF374" i="4" s="1"/>
  <c r="Q335" i="4"/>
  <c r="AC335" i="4" s="1"/>
  <c r="AF335" i="4" s="1"/>
  <c r="Q380" i="4"/>
  <c r="AC380" i="4" s="1"/>
  <c r="AF380" i="4" s="1"/>
  <c r="Q429" i="4"/>
  <c r="AC429" i="4" s="1"/>
  <c r="AF429" i="4" s="1"/>
  <c r="Q336" i="4"/>
  <c r="AC336" i="4" s="1"/>
  <c r="AF336" i="4" s="1"/>
  <c r="Q107" i="4"/>
  <c r="AC107" i="4" s="1"/>
  <c r="AF107" i="4" s="1"/>
  <c r="Q147" i="4"/>
  <c r="AC147" i="4" s="1"/>
  <c r="AF147" i="4" s="1"/>
  <c r="Q307" i="4"/>
  <c r="AC307" i="4" s="1"/>
  <c r="AF307" i="4" s="1"/>
  <c r="Q467" i="4"/>
  <c r="AC467" i="4" s="1"/>
  <c r="AF467" i="4" s="1"/>
  <c r="Q479" i="4"/>
  <c r="AC479" i="4" s="1"/>
  <c r="AF479" i="4" s="1"/>
  <c r="Q100" i="4"/>
  <c r="AC100" i="4" s="1"/>
  <c r="AF100" i="4" s="1"/>
  <c r="Q180" i="4"/>
  <c r="AC180" i="4" s="1"/>
  <c r="AF180" i="4" s="1"/>
  <c r="Q236" i="4"/>
  <c r="AC236" i="4" s="1"/>
  <c r="AF236" i="4" s="1"/>
  <c r="Q252" i="4"/>
  <c r="AC252" i="4" s="1"/>
  <c r="AF252" i="4" s="1"/>
  <c r="Q308" i="4"/>
  <c r="AC308" i="4" s="1"/>
  <c r="AF308" i="4" s="1"/>
  <c r="Q368" i="4"/>
  <c r="AC368" i="4" s="1"/>
  <c r="AF368" i="4" s="1"/>
  <c r="Q363" i="4"/>
  <c r="AC363" i="4" s="1"/>
  <c r="AF363" i="4" s="1"/>
  <c r="Q448" i="4"/>
  <c r="AC448" i="4" s="1"/>
  <c r="AF448" i="4" s="1"/>
  <c r="Q469" i="4"/>
  <c r="AC469" i="4" s="1"/>
  <c r="AF469" i="4" s="1"/>
  <c r="Q495" i="4"/>
  <c r="AC495" i="4" s="1"/>
  <c r="AF495" i="4" s="1"/>
  <c r="Q370" i="4"/>
  <c r="AC370" i="4" s="1"/>
  <c r="AF370" i="4" s="1"/>
  <c r="Q123" i="4"/>
  <c r="AC123" i="4" s="1"/>
  <c r="AF123" i="4" s="1"/>
  <c r="Q151" i="4"/>
  <c r="AC151" i="4" s="1"/>
  <c r="AF151" i="4" s="1"/>
  <c r="Q462" i="4"/>
  <c r="AC462" i="4" s="1"/>
  <c r="AF462" i="4" s="1"/>
  <c r="Q329" i="4"/>
  <c r="AC329" i="4" s="1"/>
  <c r="AF329" i="4" s="1"/>
  <c r="Q354" i="4"/>
  <c r="AC354" i="4" s="1"/>
  <c r="AF354" i="4" s="1"/>
  <c r="Q309" i="4"/>
  <c r="AC309" i="4" s="1"/>
  <c r="AF309" i="4" s="1"/>
  <c r="Q220" i="4"/>
  <c r="AC220" i="4" s="1"/>
  <c r="AF220" i="4" s="1"/>
  <c r="Q485" i="4"/>
  <c r="AC485" i="4" s="1"/>
  <c r="AF485" i="4" s="1"/>
  <c r="Q194" i="4"/>
  <c r="AC194" i="4" s="1"/>
  <c r="AF194" i="4" s="1"/>
  <c r="Q475" i="4"/>
  <c r="AC475" i="4" s="1"/>
  <c r="AF475" i="4" s="1"/>
  <c r="Q128" i="4"/>
  <c r="AC128" i="4" s="1"/>
  <c r="AF128" i="4" s="1"/>
  <c r="Q144" i="4"/>
  <c r="AC144" i="4" s="1"/>
  <c r="AF144" i="4" s="1"/>
  <c r="Q177" i="4"/>
  <c r="AC177" i="4" s="1"/>
  <c r="AF177" i="4" s="1"/>
  <c r="Q115" i="4"/>
  <c r="AC115" i="4" s="1"/>
  <c r="AF115" i="4" s="1"/>
  <c r="Q401" i="4"/>
  <c r="AC401" i="4" s="1"/>
  <c r="AF401" i="4" s="1"/>
  <c r="Q276" i="4"/>
  <c r="AC276" i="4" s="1"/>
  <c r="AF276" i="4" s="1"/>
  <c r="Q498" i="4"/>
  <c r="AC498" i="4" s="1"/>
  <c r="AF498" i="4" s="1"/>
  <c r="Q454" i="4"/>
  <c r="AC454" i="4" s="1"/>
  <c r="AF454" i="4" s="1"/>
  <c r="Q81" i="4"/>
  <c r="AC81" i="4" s="1"/>
  <c r="AF81" i="4" s="1"/>
  <c r="Q271" i="4"/>
  <c r="AC271" i="4" s="1"/>
  <c r="AF271" i="4" s="1"/>
  <c r="Q129" i="4"/>
  <c r="AC129" i="4" s="1"/>
  <c r="AF129" i="4" s="1"/>
  <c r="Q131" i="4"/>
  <c r="AC131" i="4" s="1"/>
  <c r="AF131" i="4" s="1"/>
  <c r="Q357" i="4"/>
  <c r="AC357" i="4" s="1"/>
  <c r="AF357" i="4" s="1"/>
  <c r="Q464" i="4"/>
  <c r="AC464" i="4" s="1"/>
  <c r="AF464" i="4" s="1"/>
  <c r="Q224" i="4"/>
  <c r="AC224" i="4" s="1"/>
  <c r="AF224" i="4" s="1"/>
  <c r="Q157" i="4"/>
  <c r="AC157" i="4" s="1"/>
  <c r="AF157" i="4" s="1"/>
  <c r="Q267" i="4"/>
  <c r="AC267" i="4" s="1"/>
  <c r="AF267" i="4" s="1"/>
  <c r="Q360" i="4"/>
  <c r="AC360" i="4" s="1"/>
  <c r="AF360" i="4" s="1"/>
  <c r="Q262" i="4"/>
  <c r="AC262" i="4" s="1"/>
  <c r="AF262" i="4" s="1"/>
  <c r="Q359" i="4"/>
  <c r="AC359" i="4" s="1"/>
  <c r="AF359" i="4" s="1"/>
  <c r="Q162" i="4"/>
  <c r="AC162" i="4" s="1"/>
  <c r="AF162" i="4" s="1"/>
  <c r="Q291" i="4"/>
  <c r="AC291" i="4" s="1"/>
  <c r="AF291" i="4" s="1"/>
  <c r="Q77" i="4"/>
  <c r="AC77" i="4" s="1"/>
  <c r="AF77" i="4" s="1"/>
  <c r="Q466" i="4"/>
  <c r="AC466" i="4" s="1"/>
  <c r="AF466" i="4" s="1"/>
  <c r="Q474" i="4"/>
  <c r="AC474" i="4" s="1"/>
  <c r="AF474" i="4" s="1"/>
  <c r="Q373" i="4"/>
  <c r="AC373" i="4" s="1"/>
  <c r="AF373" i="4" s="1"/>
  <c r="Q510" i="4"/>
  <c r="AC510" i="4" s="1"/>
  <c r="AF510" i="4" s="1"/>
  <c r="Q168" i="4"/>
  <c r="AC168" i="4" s="1"/>
  <c r="AF168" i="4" s="1"/>
  <c r="Q207" i="4"/>
  <c r="AC207" i="4" s="1"/>
  <c r="AF207" i="4" s="1"/>
  <c r="Q294" i="4"/>
  <c r="AC294" i="4" s="1"/>
  <c r="AF294" i="4" s="1"/>
  <c r="Q351" i="4"/>
  <c r="AC351" i="4" s="1"/>
  <c r="AF351" i="4" s="1"/>
  <c r="Q106" i="4"/>
  <c r="AC106" i="4" s="1"/>
  <c r="AF106" i="4" s="1"/>
  <c r="Q175" i="4"/>
  <c r="AC175" i="4" s="1"/>
  <c r="AF175" i="4" s="1"/>
  <c r="Q265" i="4"/>
  <c r="AC265" i="4" s="1"/>
  <c r="AF265" i="4" s="1"/>
  <c r="Q372" i="4"/>
  <c r="AC372" i="4" s="1"/>
  <c r="AF372" i="4" s="1"/>
  <c r="Q155" i="4"/>
  <c r="AC155" i="4" s="1"/>
  <c r="AF155" i="4" s="1"/>
  <c r="Q111" i="4"/>
  <c r="AC111" i="4" s="1"/>
  <c r="AF111" i="4" s="1"/>
  <c r="Q109" i="4"/>
  <c r="AC109" i="4" s="1"/>
  <c r="AF109" i="4" s="1"/>
  <c r="Q202" i="4"/>
  <c r="AC202" i="4" s="1"/>
  <c r="AF202" i="4" s="1"/>
  <c r="Q235" i="4"/>
  <c r="AC235" i="4" s="1"/>
  <c r="AF235" i="4" s="1"/>
  <c r="Q365" i="4"/>
  <c r="AC365" i="4" s="1"/>
  <c r="AF365" i="4" s="1"/>
  <c r="Q187" i="4"/>
  <c r="AC187" i="4" s="1"/>
  <c r="AF187" i="4" s="1"/>
  <c r="Q339" i="4"/>
  <c r="AC339" i="4" s="1"/>
  <c r="AF339" i="4" s="1"/>
  <c r="Q383" i="4"/>
  <c r="AC383" i="4" s="1"/>
  <c r="AF383" i="4" s="1"/>
  <c r="Q427" i="4"/>
  <c r="AC427" i="4" s="1"/>
  <c r="AF427" i="4" s="1"/>
  <c r="Q124" i="4"/>
  <c r="AC124" i="4" s="1"/>
  <c r="AF124" i="4" s="1"/>
  <c r="Q148" i="4"/>
  <c r="AC148" i="4" s="1"/>
  <c r="AF148" i="4" s="1"/>
  <c r="Q204" i="4"/>
  <c r="AC204" i="4" s="1"/>
  <c r="AF204" i="4" s="1"/>
  <c r="Q503" i="4"/>
  <c r="AC503" i="4" s="1"/>
  <c r="AF503" i="4" s="1"/>
  <c r="Q345" i="4"/>
  <c r="AC345" i="4" s="1"/>
  <c r="AF345" i="4" s="1"/>
  <c r="Q455" i="4"/>
  <c r="AC455" i="4" s="1"/>
  <c r="AF455" i="4" s="1"/>
  <c r="Q226" i="4"/>
  <c r="AC226" i="4" s="1"/>
  <c r="AF226" i="4" s="1"/>
  <c r="Q132" i="4"/>
  <c r="AC132" i="4" s="1"/>
  <c r="AF132" i="4" s="1"/>
  <c r="Q493" i="4"/>
  <c r="AC493" i="4" s="1"/>
  <c r="AF493" i="4" s="1"/>
  <c r="Q327" i="4"/>
  <c r="AC327" i="4" s="1"/>
  <c r="AF327" i="4" s="1"/>
  <c r="Q182" i="4"/>
  <c r="AC182" i="4" s="1"/>
  <c r="AF182" i="4" s="1"/>
  <c r="Q185" i="4"/>
  <c r="AC185" i="4" s="1"/>
  <c r="AF185" i="4" s="1"/>
  <c r="Q406" i="4"/>
  <c r="AC406" i="4" s="1"/>
  <c r="AF406" i="4" s="1"/>
  <c r="Q317" i="4"/>
  <c r="AC317" i="4" s="1"/>
  <c r="AF317" i="4" s="1"/>
  <c r="Q283" i="4"/>
  <c r="AC283" i="4" s="1"/>
  <c r="AF283" i="4" s="1"/>
  <c r="Q85" i="4"/>
  <c r="AC85" i="4" s="1"/>
  <c r="AF85" i="4" s="1"/>
  <c r="Q452" i="4"/>
  <c r="AC452" i="4" s="1"/>
  <c r="AF452" i="4" s="1"/>
  <c r="Q331" i="4"/>
  <c r="AC331" i="4" s="1"/>
  <c r="AF331" i="4" s="1"/>
  <c r="Q381" i="4"/>
  <c r="AC381" i="4" s="1"/>
  <c r="AF381" i="4" s="1"/>
  <c r="Q269" i="4"/>
  <c r="AC269" i="4" s="1"/>
  <c r="AF269" i="4" s="1"/>
  <c r="Q411" i="4"/>
  <c r="AC411" i="4" s="1"/>
  <c r="AF411" i="4" s="1"/>
  <c r="Q241" i="4"/>
  <c r="AC241" i="4" s="1"/>
  <c r="AF241" i="4" s="1"/>
  <c r="Q173" i="4"/>
  <c r="AC173" i="4" s="1"/>
  <c r="AF173" i="4" s="1"/>
  <c r="Q361" i="4"/>
  <c r="AC361" i="4" s="1"/>
  <c r="AF361" i="4" s="1"/>
  <c r="Q206" i="4"/>
  <c r="AC206" i="4" s="1"/>
  <c r="AF206" i="4" s="1"/>
  <c r="Q302" i="4"/>
  <c r="AC302" i="4" s="1"/>
  <c r="AF302" i="4" s="1"/>
  <c r="Q87" i="4"/>
  <c r="AC87" i="4" s="1"/>
  <c r="AF87" i="4" s="1"/>
  <c r="Q274" i="4"/>
  <c r="AC274" i="4" s="1"/>
  <c r="AF274" i="4" s="1"/>
  <c r="Q435" i="4"/>
  <c r="AC435" i="4" s="1"/>
  <c r="AF435" i="4" s="1"/>
  <c r="Q237" i="4"/>
  <c r="AC237" i="4" s="1"/>
  <c r="AF237" i="4" s="1"/>
  <c r="Q371" i="4"/>
  <c r="AC371" i="4" s="1"/>
  <c r="AF371" i="4" s="1"/>
  <c r="Q299" i="4"/>
  <c r="AC299" i="4" s="1"/>
  <c r="AF299" i="4" s="1"/>
  <c r="Q410" i="4"/>
  <c r="AC410" i="4" s="1"/>
  <c r="AF410" i="4" s="1"/>
  <c r="Q369" i="4"/>
  <c r="AC369" i="4" s="1"/>
  <c r="AF369" i="4" s="1"/>
  <c r="Q288" i="4"/>
  <c r="AC288" i="4" s="1"/>
  <c r="AF288" i="4" s="1"/>
  <c r="Q247" i="4"/>
  <c r="AC247" i="4" s="1"/>
  <c r="AF247" i="4" s="1"/>
  <c r="Q343" i="4"/>
  <c r="AC343" i="4" s="1"/>
  <c r="AF343" i="4" s="1"/>
  <c r="Q229" i="4"/>
  <c r="AC229" i="4" s="1"/>
  <c r="AF229" i="4" s="1"/>
  <c r="Q421" i="4"/>
  <c r="AC421" i="4" s="1"/>
  <c r="AF421" i="4" s="1"/>
  <c r="Q296" i="4"/>
  <c r="AC296" i="4" s="1"/>
  <c r="AF296" i="4" s="1"/>
  <c r="Q412" i="4"/>
  <c r="AC412" i="4" s="1"/>
  <c r="AF412" i="4" s="1"/>
  <c r="Q193" i="4"/>
  <c r="AC193" i="4" s="1"/>
  <c r="AF193" i="4" s="1"/>
  <c r="Q83" i="4"/>
  <c r="AC83" i="4" s="1"/>
  <c r="AF83" i="4" s="1"/>
  <c r="Q295" i="4"/>
  <c r="AC295" i="4" s="1"/>
  <c r="AF295" i="4" s="1"/>
  <c r="Q158" i="4"/>
  <c r="AC158" i="4" s="1"/>
  <c r="AF158" i="4" s="1"/>
  <c r="Q156" i="4"/>
  <c r="AC156" i="4" s="1"/>
  <c r="AF156" i="4" s="1"/>
  <c r="Q362" i="4"/>
  <c r="AC362" i="4" s="1"/>
  <c r="AF362" i="4" s="1"/>
  <c r="Q152" i="4"/>
  <c r="AC152" i="4" s="1"/>
  <c r="AF152" i="4" s="1"/>
  <c r="Q409" i="4"/>
  <c r="AC409" i="4" s="1"/>
  <c r="AF409" i="4" s="1"/>
  <c r="Q445" i="4"/>
  <c r="AC445" i="4" s="1"/>
  <c r="AF445" i="4" s="1"/>
  <c r="Q446" i="4"/>
  <c r="AC446" i="4" s="1"/>
  <c r="AF446" i="4" s="1"/>
  <c r="Q424" i="4"/>
  <c r="AC424" i="4" s="1"/>
  <c r="AF424" i="4" s="1"/>
  <c r="Q337" i="4"/>
  <c r="AC337" i="4" s="1"/>
  <c r="AF337" i="4" s="1"/>
  <c r="Q102" i="4"/>
  <c r="AC102" i="4" s="1"/>
  <c r="AF102" i="4" s="1"/>
  <c r="Q246" i="4"/>
  <c r="AC246" i="4" s="1"/>
  <c r="AF246" i="4" s="1"/>
  <c r="Q95" i="4"/>
  <c r="AC95" i="4" s="1"/>
  <c r="AF95" i="4" s="1"/>
  <c r="Q319" i="4"/>
  <c r="AC319" i="4" s="1"/>
  <c r="AF319" i="4" s="1"/>
  <c r="Q391" i="4"/>
  <c r="AC391" i="4" s="1"/>
  <c r="AF391" i="4" s="1"/>
  <c r="Q457" i="4"/>
  <c r="AC457" i="4" s="1"/>
  <c r="AF457" i="4" s="1"/>
  <c r="Q320" i="4"/>
  <c r="AC320" i="4" s="1"/>
  <c r="AF320" i="4" s="1"/>
  <c r="Q344" i="4"/>
  <c r="AC344" i="4" s="1"/>
  <c r="AF344" i="4" s="1"/>
  <c r="Q418" i="4"/>
  <c r="AC418" i="4" s="1"/>
  <c r="AF418" i="4" s="1"/>
  <c r="Q478" i="4"/>
  <c r="AC478" i="4" s="1"/>
  <c r="AF478" i="4" s="1"/>
  <c r="Q139" i="4"/>
  <c r="AC139" i="4" s="1"/>
  <c r="AF139" i="4" s="1"/>
  <c r="Q203" i="4"/>
  <c r="AC203" i="4" s="1"/>
  <c r="AF203" i="4" s="1"/>
  <c r="Q393" i="4"/>
  <c r="AC393" i="4" s="1"/>
  <c r="AF393" i="4" s="1"/>
  <c r="Q172" i="4"/>
  <c r="AC172" i="4" s="1"/>
  <c r="AF172" i="4" s="1"/>
  <c r="Q244" i="4"/>
  <c r="AC244" i="4" s="1"/>
  <c r="AF244" i="4" s="1"/>
  <c r="Q340" i="4"/>
  <c r="AC340" i="4" s="1"/>
  <c r="AF340" i="4" s="1"/>
  <c r="Q508" i="4"/>
  <c r="AC508" i="4" s="1"/>
  <c r="AF508" i="4" s="1"/>
  <c r="Q500" i="4"/>
  <c r="AC500" i="4" s="1"/>
  <c r="AF500" i="4" s="1"/>
  <c r="Q169" i="4"/>
  <c r="AC169" i="4" s="1"/>
  <c r="AF169" i="4" s="1"/>
  <c r="Q310" i="4"/>
  <c r="AC310" i="4" s="1"/>
  <c r="AF310" i="4" s="1"/>
  <c r="Q506" i="4"/>
  <c r="AC506" i="4" s="1"/>
  <c r="AF506" i="4" s="1"/>
  <c r="Q328" i="4"/>
  <c r="AC328" i="4" s="1"/>
  <c r="AF328" i="4" s="1"/>
  <c r="Q154" i="4"/>
  <c r="AC154" i="4" s="1"/>
  <c r="AF154" i="4" s="1"/>
  <c r="Q97" i="4"/>
  <c r="AC97" i="4" s="1"/>
  <c r="AF97" i="4" s="1"/>
  <c r="Q225" i="4"/>
  <c r="AC225" i="4" s="1"/>
  <c r="AF225" i="4" s="1"/>
  <c r="Q164" i="4"/>
  <c r="AC164" i="4" s="1"/>
  <c r="AF164" i="4" s="1"/>
  <c r="Q397" i="4"/>
  <c r="AC397" i="4" s="1"/>
  <c r="AF397" i="4" s="1"/>
  <c r="Q210" i="4"/>
  <c r="AC210" i="4" s="1"/>
  <c r="AF210" i="4" s="1"/>
  <c r="Q214" i="4"/>
  <c r="AC214" i="4" s="1"/>
  <c r="AF214" i="4" s="1"/>
  <c r="Q439" i="4"/>
  <c r="AC439" i="4" s="1"/>
  <c r="AF439" i="4" s="1"/>
  <c r="Q197" i="4"/>
  <c r="AC197" i="4" s="1"/>
  <c r="AF197" i="4" s="1"/>
  <c r="Q298" i="4"/>
  <c r="AC298" i="4" s="1"/>
  <c r="AF298" i="4" s="1"/>
  <c r="Q484" i="4"/>
  <c r="AC484" i="4" s="1"/>
  <c r="AF484" i="4" s="1"/>
  <c r="Q465" i="4"/>
  <c r="AC465" i="4" s="1"/>
  <c r="AF465" i="4" s="1"/>
  <c r="Q408" i="4"/>
  <c r="AC408" i="4" s="1"/>
  <c r="AF408" i="4" s="1"/>
  <c r="Q496" i="4"/>
  <c r="AC496" i="4" s="1"/>
  <c r="AF496" i="4" s="1"/>
  <c r="Q84" i="4"/>
  <c r="AC84" i="4" s="1"/>
  <c r="AF84" i="4" s="1"/>
  <c r="Q390" i="4"/>
  <c r="AC390" i="4" s="1"/>
  <c r="AF390" i="4" s="1"/>
  <c r="Q160" i="4"/>
  <c r="AC160" i="4" s="1"/>
  <c r="AF160" i="4" s="1"/>
  <c r="Q112" i="4"/>
  <c r="AC112" i="4" s="1"/>
  <c r="AF112" i="4" s="1"/>
  <c r="Q256" i="4"/>
  <c r="AC256" i="4" s="1"/>
  <c r="AF256" i="4" s="1"/>
  <c r="Q282" i="4"/>
  <c r="AC282" i="4" s="1"/>
  <c r="AF282" i="4" s="1"/>
  <c r="Q179" i="4"/>
  <c r="AC179" i="4" s="1"/>
  <c r="AF179" i="4" s="1"/>
  <c r="Q301" i="4"/>
  <c r="AC301" i="4" s="1"/>
  <c r="AF301" i="4" s="1"/>
  <c r="Q434" i="4"/>
  <c r="AC434" i="4" s="1"/>
  <c r="AF434" i="4" s="1"/>
  <c r="Q403" i="4"/>
  <c r="AC403" i="4" s="1"/>
  <c r="AF403" i="4" s="1"/>
  <c r="Q350" i="4"/>
  <c r="AC350" i="4" s="1"/>
  <c r="AF350" i="4" s="1"/>
  <c r="Q394" i="4"/>
  <c r="AC394" i="4" s="1"/>
  <c r="AF394" i="4" s="1"/>
  <c r="Q342" i="4"/>
  <c r="AC342" i="4" s="1"/>
  <c r="AF342" i="4" s="1"/>
  <c r="Q399" i="4"/>
  <c r="AC399" i="4" s="1"/>
  <c r="AF399" i="4" s="1"/>
  <c r="Q292" i="4"/>
  <c r="AC292" i="4" s="1"/>
  <c r="AF292" i="4" s="1"/>
  <c r="Q198" i="4"/>
  <c r="AC198" i="4" s="1"/>
  <c r="AF198" i="4" s="1"/>
  <c r="Q492" i="4"/>
  <c r="AC492" i="4" s="1"/>
  <c r="AF492" i="4" s="1"/>
  <c r="Q191" i="4"/>
  <c r="AC191" i="4" s="1"/>
  <c r="AF191" i="4" s="1"/>
  <c r="Q367" i="4"/>
  <c r="AC367" i="4" s="1"/>
  <c r="AF367" i="4" s="1"/>
  <c r="Q82" i="4"/>
  <c r="AC82" i="4" s="1"/>
  <c r="AF82" i="4" s="1"/>
  <c r="Q245" i="4"/>
  <c r="AC245" i="4" s="1"/>
  <c r="AF245" i="4" s="1"/>
  <c r="Q234" i="4"/>
  <c r="AC234" i="4" s="1"/>
  <c r="AF234" i="4" s="1"/>
  <c r="Q375" i="4"/>
  <c r="AC375" i="4" s="1"/>
  <c r="AF375" i="4" s="1"/>
  <c r="Q257" i="4"/>
  <c r="AC257" i="4" s="1"/>
  <c r="AF257" i="4" s="1"/>
  <c r="Q398" i="4"/>
  <c r="AC398" i="4" s="1"/>
  <c r="AF398" i="4" s="1"/>
  <c r="Q188" i="4"/>
  <c r="AC188" i="4" s="1"/>
  <c r="AF188" i="4" s="1"/>
  <c r="Q137" i="4"/>
  <c r="AC137" i="4" s="1"/>
  <c r="AF137" i="4" s="1"/>
  <c r="Q253" i="4"/>
  <c r="AC253" i="4" s="1"/>
  <c r="AF253" i="4" s="1"/>
  <c r="Q190" i="4"/>
  <c r="AC190" i="4" s="1"/>
  <c r="AF190" i="4" s="1"/>
  <c r="Q290" i="4"/>
  <c r="AC290" i="4" s="1"/>
  <c r="AF290" i="4" s="1"/>
  <c r="Q330" i="4"/>
  <c r="AC330" i="4" s="1"/>
  <c r="AF330" i="4" s="1"/>
  <c r="Q215" i="4"/>
  <c r="AC215" i="4" s="1"/>
  <c r="AF215" i="4" s="1"/>
  <c r="Q477" i="4"/>
  <c r="AC477" i="4" s="1"/>
  <c r="AF477" i="4" s="1"/>
  <c r="Q501" i="4"/>
  <c r="AC501" i="4" s="1"/>
  <c r="AF501" i="4" s="1"/>
  <c r="Q430" i="4"/>
  <c r="AC430" i="4" s="1"/>
  <c r="AF430" i="4" s="1"/>
  <c r="Q490" i="4"/>
  <c r="AC490" i="4" s="1"/>
  <c r="AF490" i="4" s="1"/>
  <c r="Q99" i="4"/>
  <c r="AC99" i="4" s="1"/>
  <c r="AF99" i="4" s="1"/>
  <c r="Q163" i="4"/>
  <c r="AC163" i="4" s="1"/>
  <c r="AF163" i="4" s="1"/>
  <c r="Q195" i="4"/>
  <c r="AC195" i="4" s="1"/>
  <c r="AF195" i="4" s="1"/>
  <c r="Q259" i="4"/>
  <c r="AC259" i="4" s="1"/>
  <c r="AF259" i="4" s="1"/>
  <c r="Q443" i="4"/>
  <c r="AC443" i="4" s="1"/>
  <c r="AF443" i="4" s="1"/>
  <c r="Q444" i="4"/>
  <c r="AC444" i="4" s="1"/>
  <c r="AF444" i="4" s="1"/>
  <c r="Q117" i="4"/>
  <c r="AC117" i="4" s="1"/>
  <c r="AF117" i="4" s="1"/>
  <c r="Q118" i="4"/>
  <c r="AC118" i="4" s="1"/>
  <c r="AF118" i="4" s="1"/>
  <c r="Q223" i="4"/>
  <c r="AC223" i="4" s="1"/>
  <c r="AF223" i="4" s="1"/>
  <c r="Q275" i="4"/>
  <c r="AC275" i="4" s="1"/>
  <c r="AF275" i="4" s="1"/>
  <c r="Q196" i="4"/>
  <c r="AC196" i="4" s="1"/>
  <c r="AF196" i="4" s="1"/>
  <c r="Q395" i="4"/>
  <c r="AC395" i="4" s="1"/>
  <c r="AF395" i="4" s="1"/>
  <c r="Q366" i="4"/>
  <c r="AC366" i="4" s="1"/>
  <c r="AF366" i="4" s="1"/>
  <c r="Q110" i="4"/>
  <c r="AC110" i="4" s="1"/>
  <c r="AF110" i="4" s="1"/>
  <c r="Q228" i="4"/>
  <c r="AC228" i="4" s="1"/>
  <c r="AF228" i="4" s="1"/>
  <c r="Q260" i="4"/>
  <c r="AC260" i="4" s="1"/>
  <c r="AF260" i="4" s="1"/>
  <c r="Q488" i="4"/>
  <c r="AC488" i="4" s="1"/>
  <c r="AF488" i="4" s="1"/>
  <c r="Q451" i="4"/>
  <c r="AC451" i="4" s="1"/>
  <c r="AF451" i="4" s="1"/>
  <c r="Q476" i="4"/>
  <c r="AC476" i="4" s="1"/>
  <c r="AF476" i="4" s="1"/>
  <c r="Q305" i="4"/>
  <c r="AC305" i="4" s="1"/>
  <c r="AF305" i="4" s="1"/>
  <c r="Q423" i="4"/>
  <c r="AC423" i="4" s="1"/>
  <c r="AF423" i="4" s="1"/>
  <c r="Q212" i="4"/>
  <c r="AC212" i="4" s="1"/>
  <c r="AF212" i="4" s="1"/>
  <c r="Q400" i="4"/>
  <c r="AC400" i="4" s="1"/>
  <c r="AF400" i="4" s="1"/>
  <c r="Q511" i="4"/>
  <c r="AC511" i="4" s="1"/>
  <c r="AF511" i="4" s="1"/>
  <c r="Q456" i="4"/>
  <c r="AC456" i="4" s="1"/>
  <c r="AF456" i="4" s="1"/>
  <c r="Q470" i="4"/>
  <c r="AC470" i="4" s="1"/>
  <c r="AF470" i="4" s="1"/>
  <c r="Q240" i="4"/>
  <c r="AC240" i="4" s="1"/>
  <c r="AF240" i="4" s="1"/>
  <c r="Q507" i="4"/>
  <c r="AC507" i="4" s="1"/>
  <c r="AF507" i="4" s="1"/>
  <c r="Q502" i="4"/>
  <c r="AC502" i="4" s="1"/>
  <c r="AF502" i="4" s="1"/>
  <c r="Q384" i="4"/>
  <c r="AC384" i="4" s="1"/>
  <c r="AF384" i="4" s="1"/>
  <c r="Q304" i="4"/>
  <c r="AC304" i="4" s="1"/>
  <c r="AF304" i="4" s="1"/>
  <c r="Q146" i="4"/>
  <c r="AC146" i="4" s="1"/>
  <c r="AF146" i="4" s="1"/>
  <c r="Q512" i="4"/>
  <c r="AC512" i="4" s="1"/>
  <c r="AF512" i="4" s="1"/>
  <c r="Q135" i="4"/>
  <c r="AC135" i="4" s="1"/>
  <c r="AF135" i="4" s="1"/>
  <c r="Q285" i="4"/>
  <c r="AC285" i="4" s="1"/>
  <c r="AF285" i="4" s="1"/>
  <c r="Q280" i="4"/>
  <c r="AC280" i="4" s="1"/>
  <c r="AF280" i="4" s="1"/>
  <c r="Q441" i="4"/>
  <c r="AC441" i="4" s="1"/>
  <c r="AF441" i="4" s="1"/>
  <c r="Q377" i="4"/>
  <c r="AC377" i="4" s="1"/>
  <c r="AF377" i="4" s="1"/>
  <c r="Q407" i="4"/>
  <c r="AC407" i="4" s="1"/>
  <c r="AF407" i="4" s="1"/>
  <c r="Q79" i="4"/>
  <c r="AC79" i="4" s="1"/>
  <c r="AF79" i="4" s="1"/>
  <c r="Q356" i="4"/>
  <c r="AC356" i="4" s="1"/>
  <c r="AF356" i="4" s="1"/>
  <c r="Q230" i="4"/>
  <c r="AC230" i="4" s="1"/>
  <c r="AF230" i="4" s="1"/>
  <c r="Q277" i="4"/>
  <c r="AC277" i="4" s="1"/>
  <c r="AF277" i="4" s="1"/>
  <c r="Q431" i="4"/>
  <c r="AC431" i="4" s="1"/>
  <c r="AF431" i="4" s="1"/>
  <c r="Q472" i="4"/>
  <c r="AC472" i="4" s="1"/>
  <c r="AF472" i="4" s="1"/>
  <c r="Q218" i="4"/>
  <c r="AC218" i="4" s="1"/>
  <c r="AF218" i="4" s="1"/>
  <c r="Q284" i="4"/>
  <c r="AC284" i="4" s="1"/>
  <c r="AF284" i="4" s="1"/>
  <c r="Q201" i="4"/>
  <c r="AC201" i="4" s="1"/>
  <c r="AF201" i="4" s="1"/>
  <c r="Q355" i="4"/>
  <c r="AC355" i="4" s="1"/>
  <c r="AF355" i="4" s="1"/>
  <c r="Q352" i="4"/>
  <c r="AC352" i="4" s="1"/>
  <c r="AF352" i="4" s="1"/>
  <c r="Q116" i="4"/>
  <c r="AC116" i="4" s="1"/>
  <c r="AF116" i="4" s="1"/>
  <c r="Q130" i="4"/>
  <c r="AC130" i="4" s="1"/>
  <c r="AF130" i="4" s="1"/>
  <c r="Q382" i="4"/>
  <c r="AC382" i="4" s="1"/>
  <c r="AF382" i="4" s="1"/>
  <c r="Q486" i="4"/>
  <c r="AC486" i="4" s="1"/>
  <c r="AF486" i="4" s="1"/>
  <c r="Q254" i="4"/>
  <c r="AC254" i="4" s="1"/>
  <c r="AF254" i="4" s="1"/>
  <c r="Q76" i="4"/>
  <c r="AC76" i="4" s="1"/>
  <c r="AF7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Anders Sundsdal</author>
  </authors>
  <commentList>
    <comment ref="K350" authorId="0" shapeId="0" xr:uid="{083368CA-AC57-4565-B421-90FC2F7E407C}">
      <text>
        <r>
          <rPr>
            <b/>
            <sz val="9"/>
            <color indexed="81"/>
            <rFont val="Tahoma"/>
            <family val="2"/>
          </rPr>
          <t>Anders Sundsdal:</t>
        </r>
        <r>
          <rPr>
            <sz val="9"/>
            <color indexed="81"/>
            <rFont val="Tahoma"/>
            <family val="2"/>
          </rPr>
          <t xml:space="preserve">
Finner ikke R54b i initial weight</t>
        </r>
      </text>
    </comment>
    <comment ref="K405" authorId="0" shapeId="0" xr:uid="{A622B199-5BEB-431E-9450-551E1E044477}">
      <text>
        <r>
          <rPr>
            <b/>
            <sz val="9"/>
            <color indexed="81"/>
            <rFont val="Tahoma"/>
            <family val="2"/>
          </rPr>
          <t>Anders Sundsdal:</t>
        </r>
        <r>
          <rPr>
            <sz val="9"/>
            <color indexed="81"/>
            <rFont val="Tahoma"/>
            <family val="2"/>
          </rPr>
          <t xml:space="preserve">
R54a ikke i initial weight arket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Anders Sundsdal</author>
  </authors>
  <commentList>
    <comment ref="K350" authorId="0" shapeId="0" xr:uid="{4A733C8A-F191-4FC2-A2CD-5063F89E5202}">
      <text>
        <r>
          <rPr>
            <b/>
            <sz val="9"/>
            <color indexed="81"/>
            <rFont val="Tahoma"/>
            <family val="2"/>
          </rPr>
          <t>Anders Sundsdal:</t>
        </r>
        <r>
          <rPr>
            <sz val="9"/>
            <color indexed="81"/>
            <rFont val="Tahoma"/>
            <family val="2"/>
          </rPr>
          <t xml:space="preserve">
Finner ikke R54b i initial weight</t>
        </r>
      </text>
    </comment>
    <comment ref="K405" authorId="0" shapeId="0" xr:uid="{3FFB708F-44AE-46F3-90C5-CE44D9425B96}">
      <text>
        <r>
          <rPr>
            <b/>
            <sz val="9"/>
            <color indexed="81"/>
            <rFont val="Tahoma"/>
            <family val="2"/>
          </rPr>
          <t>Anders Sundsdal:</t>
        </r>
        <r>
          <rPr>
            <sz val="9"/>
            <color indexed="81"/>
            <rFont val="Tahoma"/>
            <family val="2"/>
          </rPr>
          <t xml:space="preserve">
R54a ikke i initial weight arket
</t>
        </r>
      </text>
    </comment>
  </commentList>
</comments>
</file>

<file path=xl/sharedStrings.xml><?xml version="1.0" encoding="utf-8"?>
<sst xmlns="http://schemas.openxmlformats.org/spreadsheetml/2006/main" count="4538" uniqueCount="409">
  <si>
    <t>Correction for handling and drying red tea (FcorrRed)</t>
  </si>
  <si>
    <t>Correction for handling and drying green tea (FcorrGreen)</t>
  </si>
  <si>
    <t>Weight of label (Wlabel)</t>
  </si>
  <si>
    <t>Weight of cord + bag (Wcordandbag)</t>
  </si>
  <si>
    <t>Weight of cord (Wcord)</t>
  </si>
  <si>
    <t>Weight of bag (Wbag)</t>
  </si>
  <si>
    <r>
      <t xml:space="preserve">Sign of roots on </t>
    </r>
    <r>
      <rPr>
        <sz val="11"/>
        <color rgb="FF008000"/>
        <rFont val="Calibri"/>
        <family val="2"/>
      </rPr>
      <t>green tea</t>
    </r>
  </si>
  <si>
    <r>
      <t xml:space="preserve">Sign of hole(s) on </t>
    </r>
    <r>
      <rPr>
        <sz val="11"/>
        <color rgb="FF008000"/>
        <rFont val="Calibri"/>
        <family val="2"/>
      </rPr>
      <t>green tea</t>
    </r>
  </si>
  <si>
    <r>
      <t xml:space="preserve">Sign of termite cheeting on </t>
    </r>
    <r>
      <rPr>
        <sz val="11"/>
        <color rgb="FF008000"/>
        <rFont val="Calibri"/>
        <family val="2"/>
      </rPr>
      <t>green tea</t>
    </r>
  </si>
  <si>
    <r>
      <t xml:space="preserve">Sign of roots on </t>
    </r>
    <r>
      <rPr>
        <sz val="11"/>
        <color rgb="FFFF0000"/>
        <rFont val="Calibri"/>
        <family val="2"/>
      </rPr>
      <t>red tea</t>
    </r>
  </si>
  <si>
    <r>
      <t xml:space="preserve">Sign of hole(s) on </t>
    </r>
    <r>
      <rPr>
        <sz val="11"/>
        <color rgb="FFFF0000"/>
        <rFont val="Calibri"/>
        <family val="2"/>
      </rPr>
      <t>red tea</t>
    </r>
  </si>
  <si>
    <r>
      <t xml:space="preserve">Sign of termite cheeting on </t>
    </r>
    <r>
      <rPr>
        <sz val="11"/>
        <color rgb="FFFF0000"/>
        <rFont val="Calibri"/>
        <family val="2"/>
      </rPr>
      <t>red tea</t>
    </r>
  </si>
  <si>
    <t>incubation time      red and green tea (t)</t>
  </si>
  <si>
    <t>Recovery date</t>
  </si>
  <si>
    <r>
      <t>D</t>
    </r>
    <r>
      <rPr>
        <sz val="11"/>
        <rFont val="Calibri"/>
        <family val="2"/>
      </rPr>
      <t>ate of burial</t>
    </r>
  </si>
  <si>
    <r>
      <t xml:space="preserve">Ashed final weight </t>
    </r>
    <r>
      <rPr>
        <sz val="11"/>
        <color rgb="FFFF0000"/>
        <rFont val="Calibri"/>
        <family val="2"/>
      </rPr>
      <t>red tea</t>
    </r>
    <r>
      <rPr>
        <sz val="11"/>
        <color indexed="8"/>
        <rFont val="Calibri"/>
        <family val="2"/>
      </rPr>
      <t xml:space="preserve"> tea only</t>
    </r>
  </si>
  <si>
    <r>
      <t xml:space="preserve">Ashed final weight </t>
    </r>
    <r>
      <rPr>
        <sz val="11"/>
        <color rgb="FF008000"/>
        <rFont val="Calibri"/>
        <family val="2"/>
      </rPr>
      <t>green tea</t>
    </r>
    <r>
      <rPr>
        <sz val="11"/>
        <color indexed="8"/>
        <rFont val="Calibri"/>
        <family val="2"/>
      </rPr>
      <t xml:space="preserve"> tea only</t>
    </r>
  </si>
  <si>
    <r>
      <rPr>
        <sz val="11"/>
        <rFont val="Calibri"/>
        <family val="2"/>
      </rPr>
      <t xml:space="preserve">Ashed subsample percentage </t>
    </r>
    <r>
      <rPr>
        <sz val="11"/>
        <color rgb="FFFF0000"/>
        <rFont val="Calibri"/>
        <family val="2"/>
      </rPr>
      <t>red tea</t>
    </r>
  </si>
  <si>
    <r>
      <t xml:space="preserve">Ashed subsample percentage </t>
    </r>
    <r>
      <rPr>
        <sz val="11"/>
        <color rgb="FF008000"/>
        <rFont val="Calibri"/>
        <family val="2"/>
      </rPr>
      <t>green tea</t>
    </r>
  </si>
  <si>
    <r>
      <t xml:space="preserve">Final weight </t>
    </r>
    <r>
      <rPr>
        <sz val="11"/>
        <color indexed="10"/>
        <rFont val="Calibri"/>
        <family val="2"/>
      </rPr>
      <t xml:space="preserve">red tea </t>
    </r>
    <r>
      <rPr>
        <sz val="11"/>
        <color indexed="8"/>
        <rFont val="Calibri"/>
        <family val="2"/>
      </rPr>
      <t>tea only</t>
    </r>
  </si>
  <si>
    <r>
      <t xml:space="preserve">Final weight </t>
    </r>
    <r>
      <rPr>
        <sz val="11"/>
        <color indexed="17"/>
        <rFont val="Calibri"/>
        <family val="2"/>
      </rPr>
      <t xml:space="preserve">green tea </t>
    </r>
    <r>
      <rPr>
        <sz val="11"/>
        <color indexed="8"/>
        <rFont val="Calibri"/>
        <family val="2"/>
      </rPr>
      <t>tea only</t>
    </r>
  </si>
  <si>
    <r>
      <t>Final weight</t>
    </r>
    <r>
      <rPr>
        <sz val="11"/>
        <color indexed="10"/>
        <rFont val="Calibri"/>
        <family val="2"/>
      </rPr>
      <t xml:space="preserve"> red tea </t>
    </r>
    <r>
      <rPr>
        <sz val="11"/>
        <color indexed="8"/>
        <rFont val="Calibri"/>
        <family val="2"/>
      </rPr>
      <t>including bag and cord, no label</t>
    </r>
  </si>
  <si>
    <r>
      <t xml:space="preserve">Final weight </t>
    </r>
    <r>
      <rPr>
        <sz val="11"/>
        <color indexed="17"/>
        <rFont val="Calibri"/>
        <family val="2"/>
      </rPr>
      <t xml:space="preserve">green tea </t>
    </r>
    <r>
      <rPr>
        <sz val="11"/>
        <color indexed="8"/>
        <rFont val="Calibri"/>
        <family val="2"/>
      </rPr>
      <t>including bag and cord, no label</t>
    </r>
  </si>
  <si>
    <r>
      <t xml:space="preserve">Ashed Initial corrected weight </t>
    </r>
    <r>
      <rPr>
        <sz val="11"/>
        <color rgb="FFFF0000"/>
        <rFont val="Calibri"/>
        <family val="2"/>
      </rPr>
      <t>red tea</t>
    </r>
    <r>
      <rPr>
        <sz val="11"/>
        <color indexed="8"/>
        <rFont val="Calibri"/>
        <family val="2"/>
      </rPr>
      <t xml:space="preserve"> tea only</t>
    </r>
  </si>
  <si>
    <r>
      <rPr>
        <sz val="11"/>
        <rFont val="Calibri"/>
        <family val="2"/>
      </rPr>
      <t xml:space="preserve">Ashed subsample percentage controll initiall </t>
    </r>
    <r>
      <rPr>
        <sz val="11"/>
        <color rgb="FFFF0000"/>
        <rFont val="Calibri"/>
        <family val="2"/>
      </rPr>
      <t>red tea</t>
    </r>
    <r>
      <rPr>
        <sz val="11"/>
        <color indexed="8"/>
        <rFont val="Calibri"/>
        <family val="2"/>
      </rPr>
      <t xml:space="preserve"> tea only</t>
    </r>
  </si>
  <si>
    <r>
      <t xml:space="preserve">Initial weight </t>
    </r>
    <r>
      <rPr>
        <sz val="11"/>
        <color indexed="10"/>
        <rFont val="Calibri"/>
        <family val="2"/>
      </rPr>
      <t xml:space="preserve">red tea </t>
    </r>
    <r>
      <rPr>
        <sz val="11"/>
        <color indexed="8"/>
        <rFont val="Calibri"/>
        <family val="2"/>
      </rPr>
      <t>tea only</t>
    </r>
  </si>
  <si>
    <r>
      <t xml:space="preserve">Ashed initial corrected weight </t>
    </r>
    <r>
      <rPr>
        <sz val="11"/>
        <color indexed="17"/>
        <rFont val="Calibri"/>
        <family val="2"/>
      </rPr>
      <t>green tea</t>
    </r>
    <r>
      <rPr>
        <sz val="11"/>
        <color indexed="8"/>
        <rFont val="Calibri"/>
        <family val="2"/>
      </rPr>
      <t xml:space="preserve"> tea only</t>
    </r>
  </si>
  <si>
    <r>
      <t xml:space="preserve">Initial weight </t>
    </r>
    <r>
      <rPr>
        <sz val="11"/>
        <color indexed="17"/>
        <rFont val="Calibri"/>
        <family val="2"/>
      </rPr>
      <t>green tea</t>
    </r>
    <r>
      <rPr>
        <sz val="11"/>
        <color indexed="8"/>
        <rFont val="Calibri"/>
        <family val="2"/>
      </rPr>
      <t xml:space="preserve"> tea only</t>
    </r>
  </si>
  <si>
    <r>
      <t xml:space="preserve">Initial weight </t>
    </r>
    <r>
      <rPr>
        <sz val="11"/>
        <color indexed="10"/>
        <rFont val="Calibri"/>
        <family val="2"/>
      </rPr>
      <t xml:space="preserve">red tea </t>
    </r>
    <r>
      <rPr>
        <sz val="11"/>
        <color indexed="8"/>
        <rFont val="Calibri"/>
        <family val="2"/>
      </rPr>
      <t>including bag, cord, and label</t>
    </r>
  </si>
  <si>
    <r>
      <t xml:space="preserve">Initial weight </t>
    </r>
    <r>
      <rPr>
        <sz val="11"/>
        <color indexed="17"/>
        <rFont val="Calibri"/>
        <family val="2"/>
      </rPr>
      <t xml:space="preserve">green tea </t>
    </r>
    <r>
      <rPr>
        <sz val="11"/>
        <color indexed="8"/>
        <rFont val="Calibri"/>
        <family val="2"/>
      </rPr>
      <t>including bag, cord and label</t>
    </r>
  </si>
  <si>
    <r>
      <rPr>
        <sz val="11"/>
        <color rgb="FFFF0000"/>
        <rFont val="Calibri"/>
        <family val="2"/>
      </rPr>
      <t>Red tea</t>
    </r>
    <r>
      <rPr>
        <sz val="11"/>
        <color indexed="8"/>
        <rFont val="Calibri"/>
        <family val="2"/>
      </rPr>
      <t xml:space="preserve"> code</t>
    </r>
  </si>
  <si>
    <r>
      <rPr>
        <sz val="11"/>
        <color rgb="FF008000"/>
        <rFont val="Calibri"/>
        <family val="2"/>
      </rPr>
      <t>Green tea</t>
    </r>
    <r>
      <rPr>
        <sz val="11"/>
        <color indexed="8"/>
        <rFont val="Calibri"/>
        <family val="2"/>
      </rPr>
      <t xml:space="preserve"> code</t>
    </r>
  </si>
  <si>
    <t>Treatment</t>
  </si>
  <si>
    <t>Season</t>
  </si>
  <si>
    <t>&lt;SAMPLE DATA&gt;</t>
  </si>
  <si>
    <t>Sample ID</t>
  </si>
  <si>
    <t>Replicate</t>
  </si>
  <si>
    <t>Predicted labile fraction red tea (ar)</t>
  </si>
  <si>
    <t xml:space="preserve"> Fraction remaining      red tea (Wt)</t>
  </si>
  <si>
    <t>S</t>
  </si>
  <si>
    <t>k</t>
  </si>
  <si>
    <t>Ambient</t>
  </si>
  <si>
    <t xml:space="preserve">&lt;TBI DATA FORM&gt; </t>
  </si>
  <si>
    <t>VERSION 2.01</t>
  </si>
  <si>
    <t>NOTE</t>
  </si>
  <si>
    <t>READ GENERAL INSTRUCTIONS IN THE MANUAL SHEET BEFORE YOU START</t>
  </si>
  <si>
    <t>This form consists of five parts: METADATA (L10-L20), COMMON DATA (L24-L40), LOCATION CODES (L42-L52), TREATMENT LEGEND (L54-L58) AND SAMPLE DATA (L61-)</t>
  </si>
  <si>
    <t>The formulae used in this sheet are based on Keuskamp et al. 2013 (http://onlinelibrary.wiley.com/enhanced/doi/10.1111/2041-210X.12097/)</t>
  </si>
  <si>
    <t xml:space="preserve">For more information please refer to the manual included with this file </t>
  </si>
  <si>
    <t>Please fill out the data in the purple cells, and optionally in the blue cells and send form to tbiteam@decolab.org or upload it on www.teatime4science.org</t>
  </si>
  <si>
    <t>Item</t>
  </si>
  <si>
    <t>Value</t>
  </si>
  <si>
    <t>Principal investigator</t>
  </si>
  <si>
    <t>Stuart W Smith</t>
  </si>
  <si>
    <t>Affiliation PI</t>
  </si>
  <si>
    <t>Norwegian University of Science and Technology (NTNU)</t>
  </si>
  <si>
    <t>Email address of principal investigator</t>
  </si>
  <si>
    <t>stuart.smith@ntnu.no</t>
  </si>
  <si>
    <t>Email address secondary investigator</t>
  </si>
  <si>
    <t>Country</t>
  </si>
  <si>
    <t>Name of the project</t>
  </si>
  <si>
    <t>AfricanBioServices</t>
  </si>
  <si>
    <t>Aim of the project</t>
  </si>
  <si>
    <t>Reference (APA)</t>
  </si>
  <si>
    <t>&lt;END OF METADATA&gt;</t>
  </si>
  <si>
    <t>Anders Sundsdal</t>
  </si>
  <si>
    <t>Secondary investigator</t>
  </si>
  <si>
    <t>Understanding the impact of human land-use on termite and soil microbe litter decomposition in the Serengeti savannah ecosystem.</t>
  </si>
  <si>
    <t>&lt;COMMON DATA&gt;</t>
  </si>
  <si>
    <t>item</t>
  </si>
  <si>
    <r>
      <t>Hydrolysable fraction green tea (</t>
    </r>
    <r>
      <rPr>
        <b/>
        <sz val="11"/>
        <rFont val="Calibri"/>
        <family val="2"/>
      </rPr>
      <t>Hg</t>
    </r>
    <r>
      <rPr>
        <sz val="11"/>
        <rFont val="Calibri"/>
        <family val="2"/>
      </rPr>
      <t>)</t>
    </r>
  </si>
  <si>
    <r>
      <t>Hydrolysable fraction red tea (</t>
    </r>
    <r>
      <rPr>
        <b/>
        <sz val="11"/>
        <rFont val="Calibri"/>
        <family val="2"/>
      </rPr>
      <t>Hr</t>
    </r>
    <r>
      <rPr>
        <sz val="11"/>
        <rFont val="Calibri"/>
        <family val="2"/>
      </rPr>
      <t>)</t>
    </r>
  </si>
  <si>
    <t>Calculation help in manual sheet</t>
  </si>
  <si>
    <t>&lt;END OF COMMON DATA&gt;</t>
  </si>
  <si>
    <t>&lt;LOCATION CODES&gt;</t>
  </si>
  <si>
    <t>OPTIONAL DATA</t>
  </si>
  <si>
    <t>Only one item per line - expand as necessary</t>
  </si>
  <si>
    <t>Coordinates (WGS1984 - decimal)</t>
  </si>
  <si>
    <t>Optional data - Numerical</t>
  </si>
  <si>
    <t>Optional data - Classifications, use the dropdown lists.</t>
  </si>
  <si>
    <t>Location codes</t>
  </si>
  <si>
    <t>LAT</t>
  </si>
  <si>
    <t>LON</t>
  </si>
  <si>
    <t>&lt;END OF LOCATION CODES&gt;</t>
  </si>
  <si>
    <t>&lt;TREATMENT CODES&gt;</t>
  </si>
  <si>
    <t>Treatment codes</t>
  </si>
  <si>
    <t>General description</t>
  </si>
  <si>
    <t>&lt;END OF TREATMENT CODES&gt;</t>
  </si>
  <si>
    <t>Dry_Ag3</t>
  </si>
  <si>
    <t>Dry_Ag1</t>
  </si>
  <si>
    <t>Dry_Ag2</t>
  </si>
  <si>
    <t>Dry_Ag4</t>
  </si>
  <si>
    <t>Dry_P1</t>
  </si>
  <si>
    <t>Dry_P2</t>
  </si>
  <si>
    <t>Dry_P3</t>
  </si>
  <si>
    <t>Dry_P4</t>
  </si>
  <si>
    <t>Dry_W1</t>
  </si>
  <si>
    <t>Dry_W2</t>
  </si>
  <si>
    <t>Dry_W3</t>
  </si>
  <si>
    <t>Dry_W4</t>
  </si>
  <si>
    <t>Wet_Ag1</t>
  </si>
  <si>
    <t>Wet_Ag2</t>
  </si>
  <si>
    <t>Wet_Ag3</t>
  </si>
  <si>
    <t>Wet_Ag4</t>
  </si>
  <si>
    <t>Wet_P1</t>
  </si>
  <si>
    <t>Wet_P2</t>
  </si>
  <si>
    <t>Wet_P3</t>
  </si>
  <si>
    <t>Wet_P4</t>
  </si>
  <si>
    <t>Wet_W1</t>
  </si>
  <si>
    <t>Wet_W2</t>
  </si>
  <si>
    <t>Wet_W3</t>
  </si>
  <si>
    <t>Wet_W4</t>
  </si>
  <si>
    <t>Common Garden</t>
  </si>
  <si>
    <t>CLAY %</t>
  </si>
  <si>
    <t>SILT %</t>
  </si>
  <si>
    <t>SAND %</t>
  </si>
  <si>
    <t>OC %</t>
  </si>
  <si>
    <t>Dry region, agriculture</t>
  </si>
  <si>
    <t>Dry region, pasture</t>
  </si>
  <si>
    <t>Dry region, wild area</t>
  </si>
  <si>
    <t>Wet region, agriculture</t>
  </si>
  <si>
    <t>Wet region, pasture</t>
  </si>
  <si>
    <t>Wet region, wild area</t>
  </si>
  <si>
    <t>Intermediate area, wild</t>
  </si>
  <si>
    <t>sandy clay loam</t>
  </si>
  <si>
    <t>sandy loam</t>
  </si>
  <si>
    <t>loamy sand</t>
  </si>
  <si>
    <t>clay</t>
  </si>
  <si>
    <t>clay loam</t>
  </si>
  <si>
    <t>sandy clay</t>
  </si>
  <si>
    <t>Dry_Ag1_CG4</t>
  </si>
  <si>
    <t>Dry_Ag2_CG3</t>
  </si>
  <si>
    <t>Dry_Ag3_CG2</t>
  </si>
  <si>
    <t>Dry_Ag4_CG1</t>
  </si>
  <si>
    <t>Dry_P1_CG2</t>
  </si>
  <si>
    <t>Dry_P2_CG3</t>
  </si>
  <si>
    <t>Dry_P3_CG1</t>
  </si>
  <si>
    <t>Dry_P4_CG4</t>
  </si>
  <si>
    <t>Dry_W3_CG4</t>
  </si>
  <si>
    <t>Dry_W2_CG1</t>
  </si>
  <si>
    <t>Dry_W1_CG2</t>
  </si>
  <si>
    <t>Dry_W4_CG3</t>
  </si>
  <si>
    <t>Wet_Ag1_CG2</t>
  </si>
  <si>
    <t>Wet_Ag2_CG1</t>
  </si>
  <si>
    <t>Wet_Ag3_CG4</t>
  </si>
  <si>
    <t>Wet_Ag4_CG3</t>
  </si>
  <si>
    <t>Wet_P1_CG2</t>
  </si>
  <si>
    <t>Wet_P2_CG4</t>
  </si>
  <si>
    <t>Wet_P3_CG1</t>
  </si>
  <si>
    <t>Wet_W3_CG1</t>
  </si>
  <si>
    <t>Wet_P4_CG3</t>
  </si>
  <si>
    <t>Wet_W1_CG4</t>
  </si>
  <si>
    <t>Wet_W2_CG3</t>
  </si>
  <si>
    <t>Wet_W4_CG2</t>
  </si>
  <si>
    <t>Local1_CG1</t>
  </si>
  <si>
    <t>Local2_CG2</t>
  </si>
  <si>
    <t>Local3_CG3</t>
  </si>
  <si>
    <t>Local4_CG4</t>
  </si>
  <si>
    <r>
      <rPr>
        <sz val="11"/>
        <rFont val="Calibri"/>
        <family val="2"/>
      </rPr>
      <t xml:space="preserve">Ashed subsample percentage controll initial </t>
    </r>
    <r>
      <rPr>
        <sz val="11"/>
        <color rgb="FF008000"/>
        <rFont val="Calibri"/>
        <family val="2"/>
      </rPr>
      <t>green tea</t>
    </r>
    <r>
      <rPr>
        <sz val="11"/>
        <color indexed="8"/>
        <rFont val="Calibri"/>
        <family val="2"/>
      </rPr>
      <t xml:space="preserve"> </t>
    </r>
    <r>
      <rPr>
        <sz val="11"/>
        <rFont val="Calibri"/>
        <family val="2"/>
      </rPr>
      <t>tea only (Avarage)</t>
    </r>
  </si>
  <si>
    <r>
      <t xml:space="preserve">Fraction decomposed </t>
    </r>
    <r>
      <rPr>
        <sz val="11"/>
        <color rgb="FF00B050"/>
        <rFont val="Calibri"/>
        <family val="2"/>
      </rPr>
      <t xml:space="preserve">green tea </t>
    </r>
    <r>
      <rPr>
        <sz val="11"/>
        <rFont val="Calibri"/>
        <family val="2"/>
      </rPr>
      <t>(ash corrected)</t>
    </r>
    <r>
      <rPr>
        <sz val="11"/>
        <color indexed="8"/>
        <rFont val="Calibri"/>
        <family val="2"/>
      </rPr>
      <t xml:space="preserve"> (ag) </t>
    </r>
  </si>
  <si>
    <t>Location code</t>
  </si>
  <si>
    <t>Other notes</t>
  </si>
  <si>
    <t>andersun@stud.ntnu.no</t>
  </si>
  <si>
    <t xml:space="preserve"> </t>
  </si>
  <si>
    <t>Dry</t>
  </si>
  <si>
    <t>Teabags standard buried, open for all micro- and macro soil organisms.</t>
  </si>
  <si>
    <t>Tanzania</t>
  </si>
  <si>
    <t>Teabags wrapped with an additional 0.3 mm aperture size stainless steel metal mesh to exclude macro soil organisms, mainly termites. Otherwise standard buried.</t>
  </si>
  <si>
    <t>Shading</t>
  </si>
  <si>
    <t>Human impact</t>
  </si>
  <si>
    <t>Soil texture</t>
  </si>
  <si>
    <t>Ecosystem/vegetation</t>
  </si>
  <si>
    <t>Soil depth</t>
  </si>
  <si>
    <t>Rooting depth</t>
  </si>
  <si>
    <t>Slope</t>
  </si>
  <si>
    <t>Aspect</t>
  </si>
  <si>
    <t>4.Shaded most of the day</t>
  </si>
  <si>
    <t>2.Little impact</t>
  </si>
  <si>
    <t>Savanna- mixed decidious tree and grassland</t>
  </si>
  <si>
    <t>3. &gt;15 cm</t>
  </si>
  <si>
    <t>1. Flat</t>
  </si>
  <si>
    <t>NESW (all)</t>
  </si>
  <si>
    <t>2. Gradual, &lt; 1:1</t>
  </si>
  <si>
    <t>4.SE</t>
  </si>
  <si>
    <t>1.No shade</t>
  </si>
  <si>
    <t>5.Soil completely disturbed</t>
  </si>
  <si>
    <t>4.Strongly influenced</t>
  </si>
  <si>
    <t xml:space="preserve">1.No impact </t>
  </si>
  <si>
    <t>3.Reasonable impact</t>
  </si>
  <si>
    <t>Protocol for ashing</t>
  </si>
  <si>
    <r>
      <t>1)</t>
    </r>
    <r>
      <rPr>
        <sz val="7"/>
        <color rgb="FF000000"/>
        <rFont val="Times New Roman"/>
        <family val="1"/>
      </rPr>
      <t xml:space="preserve">     </t>
    </r>
    <r>
      <rPr>
        <sz val="11"/>
        <color rgb="FF000000"/>
        <rFont val="Calibri"/>
        <family val="2"/>
        <scheme val="minor"/>
      </rPr>
      <t>Dry crucibles and litter in oven for 48h 60degrees Celsius.</t>
    </r>
  </si>
  <si>
    <r>
      <t>2)</t>
    </r>
    <r>
      <rPr>
        <sz val="7"/>
        <color rgb="FF000000"/>
        <rFont val="Times New Roman"/>
        <family val="1"/>
      </rPr>
      <t xml:space="preserve">     </t>
    </r>
    <r>
      <rPr>
        <sz val="11"/>
        <color rgb="FF000000"/>
        <rFont val="Calibri"/>
        <family val="2"/>
        <scheme val="minor"/>
      </rPr>
      <t>Empty oven dried litter from bag and weigh it, then grind it in a pestle mortar.</t>
    </r>
  </si>
  <si>
    <r>
      <t>4)</t>
    </r>
    <r>
      <rPr>
        <sz val="7"/>
        <color rgb="FF000000"/>
        <rFont val="Times New Roman"/>
        <family val="1"/>
      </rPr>
      <t xml:space="preserve">     </t>
    </r>
    <r>
      <rPr>
        <sz val="11"/>
        <color rgb="FF000000"/>
        <rFont val="Calibri"/>
        <family val="2"/>
        <scheme val="minor"/>
      </rPr>
      <t xml:space="preserve">The rest of litter is put into a small zip lock polybag and mark it with </t>
    </r>
    <r>
      <rPr>
        <b/>
        <sz val="11"/>
        <color rgb="FF000000"/>
        <rFont val="Calibri"/>
        <family val="2"/>
        <scheme val="minor"/>
      </rPr>
      <t>bag code</t>
    </r>
    <r>
      <rPr>
        <sz val="11"/>
        <color rgb="FF000000"/>
        <rFont val="Calibri"/>
        <family val="2"/>
        <scheme val="minor"/>
      </rPr>
      <t xml:space="preserve"> and </t>
    </r>
    <r>
      <rPr>
        <b/>
        <sz val="11"/>
        <color rgb="FF000000"/>
        <rFont val="Calibri"/>
        <family val="2"/>
        <scheme val="minor"/>
      </rPr>
      <t>plot nr</t>
    </r>
    <r>
      <rPr>
        <sz val="11"/>
        <color rgb="FF000000"/>
        <rFont val="Calibri"/>
        <family val="2"/>
        <scheme val="minor"/>
      </rPr>
      <t xml:space="preserve"> if given on the paper bag. Tag and empty teabag is put back into the zipbag.</t>
    </r>
  </si>
  <si>
    <r>
      <t>5)</t>
    </r>
    <r>
      <rPr>
        <sz val="7"/>
        <color rgb="FF000000"/>
        <rFont val="Times New Roman"/>
        <family val="1"/>
      </rPr>
      <t xml:space="preserve">     </t>
    </r>
    <r>
      <rPr>
        <sz val="11"/>
        <color rgb="FF000000"/>
        <rFont val="Calibri"/>
        <family val="2"/>
        <scheme val="minor"/>
      </rPr>
      <t>Follow 1-3 to create a batch for furnace.</t>
    </r>
  </si>
  <si>
    <r>
      <t>6)</t>
    </r>
    <r>
      <rPr>
        <sz val="7"/>
        <color rgb="FF000000"/>
        <rFont val="Times New Roman"/>
        <family val="1"/>
      </rPr>
      <t xml:space="preserve">     </t>
    </r>
    <r>
      <rPr>
        <sz val="11"/>
        <color rgb="FF000000"/>
        <rFont val="Calibri"/>
        <family val="2"/>
        <scheme val="minor"/>
      </rPr>
      <t>Make a map or a system for yourself to know which crucible is which, before putting into furnace and when putting in and collecting after burning.</t>
    </r>
  </si>
  <si>
    <r>
      <t>7)</t>
    </r>
    <r>
      <rPr>
        <sz val="7"/>
        <color rgb="FF000000"/>
        <rFont val="Times New Roman"/>
        <family val="1"/>
      </rPr>
      <t xml:space="preserve">     </t>
    </r>
    <r>
      <rPr>
        <sz val="11"/>
        <color rgb="FF000000"/>
        <rFont val="Calibri"/>
        <family val="2"/>
        <scheme val="minor"/>
      </rPr>
      <t>Ash the crucibles in furnace for 4hours 550 degrees celsius.</t>
    </r>
  </si>
  <si>
    <r>
      <t>9)</t>
    </r>
    <r>
      <rPr>
        <sz val="7"/>
        <color rgb="FF000000"/>
        <rFont val="Times New Roman"/>
        <family val="1"/>
      </rPr>
      <t xml:space="preserve">     </t>
    </r>
    <r>
      <rPr>
        <sz val="11"/>
        <color rgb="FF000000"/>
        <rFont val="Calibri"/>
        <family val="2"/>
        <scheme val="minor"/>
      </rPr>
      <t>Weigh the crucibles and write down the weight. Throw away the ashed litter.</t>
    </r>
  </si>
  <si>
    <r>
      <t>10)</t>
    </r>
    <r>
      <rPr>
        <sz val="7"/>
        <color rgb="FF000000"/>
        <rFont val="Times New Roman"/>
        <family val="1"/>
      </rPr>
      <t xml:space="preserve">  </t>
    </r>
    <r>
      <rPr>
        <sz val="11"/>
        <color rgb="FF000000"/>
        <rFont val="Calibri"/>
        <family val="2"/>
        <scheme val="minor"/>
      </rPr>
      <t>Wash the crucibles with water and either dry them overnight at 105 C or put them in the muffle furnace for an hour at 550 C. If the latter, you’ll need to let them cool down on the side outside the oven and take them out of the furnace with tongs.</t>
    </r>
  </si>
  <si>
    <r>
      <t>3)</t>
    </r>
    <r>
      <rPr>
        <sz val="7"/>
        <color rgb="FF000000"/>
        <rFont val="Times New Roman"/>
        <family val="1"/>
      </rPr>
      <t xml:space="preserve">     </t>
    </r>
    <r>
      <rPr>
        <sz val="11"/>
        <color rgb="FF000000"/>
        <rFont val="Calibri"/>
        <family val="2"/>
        <scheme val="minor"/>
      </rPr>
      <t>Weigh oven dry crucibles [USE TWEEZERS], write this down. Tare the weight and then add 0,2g of grinded litter, write this down. M</t>
    </r>
    <r>
      <rPr>
        <sz val="10.5"/>
        <color rgb="FF000000"/>
        <rFont val="Calibri"/>
        <family val="2"/>
        <scheme val="minor"/>
      </rPr>
      <t>ake sure that the subsample 0.2 g is a mixture of litter and any sediment.</t>
    </r>
  </si>
  <si>
    <r>
      <t>8)</t>
    </r>
    <r>
      <rPr>
        <sz val="7"/>
        <color rgb="FF000000"/>
        <rFont val="Times New Roman"/>
        <family val="1"/>
      </rPr>
      <t xml:space="preserve">     </t>
    </r>
    <r>
      <rPr>
        <sz val="11"/>
        <color rgb="FF000000"/>
        <rFont val="Calibri"/>
        <family val="2"/>
        <scheme val="minor"/>
      </rPr>
      <t>When finnished, turn of furnace and let cool down (over night). Then put the samples into a desiccator for 20min.</t>
    </r>
  </si>
  <si>
    <t>GENERAL COMMENTS</t>
  </si>
  <si>
    <t>Fill in the purple and optionally the blue fields and leave the other fields untouched.</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</si>
  <si>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</si>
  <si>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</si>
  <si>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</si>
  <si>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t xml:space="preserve">When sending the data back to us, only send the data that you trust and that followed the standardized protocol </t>
    </r>
    <r>
      <rPr>
        <sz val="11"/>
        <color indexed="17"/>
        <rFont val="Calibri"/>
        <family val="2"/>
      </rPr>
      <t>(Keuskamp et al., 2013)</t>
    </r>
    <r>
      <rPr>
        <sz val="11"/>
        <color indexed="8"/>
        <rFont val="Calibri"/>
        <family val="2"/>
      </rPr>
      <t>.
Data can be sent to TBIteam@decolab.org.</t>
    </r>
  </si>
  <si>
    <t>Please leave the example entries untouched.</t>
  </si>
  <si>
    <t>you need to make sure that all purple fields are filled in (so please calculate back if you weighed only the tea without a bag)</t>
  </si>
  <si>
    <t>blue fields are optional to fill in</t>
  </si>
  <si>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</si>
  <si>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</si>
  <si>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</si>
  <si>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</si>
  <si>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</si>
  <si>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</si>
  <si>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</si>
  <si>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</si>
  <si>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</si>
  <si>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</si>
  <si>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</si>
  <si>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</si>
  <si>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</si>
  <si>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</si>
  <si>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</si>
  <si>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</si>
  <si>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</si>
  <si>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</si>
  <si>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</si>
  <si>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</si>
  <si>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</si>
  <si>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</si>
  <si>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t>This is the fraction of the green tea material that is considered to be decomposable. It is all the material that can be removed by water and acid extractions.</t>
  </si>
  <si>
    <t>See Keuskamp et al., 2013 for methods</t>
  </si>
  <si>
    <t>Idem for red tea.</t>
  </si>
  <si>
    <t>Weight of the plastic of the triangular bag only (g).</t>
  </si>
  <si>
    <t>you can replace the standard weight by your own weight</t>
  </si>
  <si>
    <t>CALCULATION HELP FOR CORRECTION FACTOR</t>
  </si>
  <si>
    <t>Weight of the plastic cord only (g).</t>
  </si>
  <si>
    <t>calculate correction factor</t>
  </si>
  <si>
    <t>Start weight (air-dry, with label and cord)</t>
  </si>
  <si>
    <t>Weight after handling and drying (without label, remove the label after drying, before weighing)</t>
  </si>
  <si>
    <t>F corr</t>
  </si>
  <si>
    <t>Contains formula of cord and bag (g).</t>
  </si>
  <si>
    <t>green1</t>
  </si>
  <si>
    <t>Weight of the square label only (g).</t>
  </si>
  <si>
    <t>green2</t>
  </si>
  <si>
    <t>etc.</t>
  </si>
  <si>
    <t>Correction that can be applied to correct for air-dry start weight and oven
dried end weight and loss of litter before digging down the GREEN tea. Under the assumption that the bag and cord have a negligible moisture content</t>
  </si>
  <si>
    <t>Not obligatory</t>
  </si>
  <si>
    <t>red1</t>
  </si>
  <si>
    <t>red2</t>
  </si>
  <si>
    <t>Further description</t>
  </si>
  <si>
    <t>Describe any environmental data that you would have on request, and that is not covered by the optional data. Request may come in a later stage of the project (&lt;250 characters)</t>
  </si>
  <si>
    <t>LOCATION CODES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</si>
  <si>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</si>
  <si>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Grassland</t>
  </si>
  <si>
    <t>example</t>
  </si>
  <si>
    <t>Pasture</t>
  </si>
  <si>
    <t>Latitude of the sample location (WGS1984, decimal notation) can be selected in google maps under 'tools' and than 'options'</t>
  </si>
  <si>
    <t>Longitude of the sample location (WGS1984, decimal notation) can be selected in google maps under 'tools' and than 'options'</t>
  </si>
  <si>
    <t>Median air temp</t>
  </si>
  <si>
    <t>Median day average air temperature during the incubation period. It would be of great help if you could find this at the closest weather station from your own data or the national meteorological institute</t>
  </si>
  <si>
    <t>1. Silt</t>
  </si>
  <si>
    <t>1. Glacier</t>
  </si>
  <si>
    <t>1. &lt;5cm</t>
  </si>
  <si>
    <t>1.N</t>
  </si>
  <si>
    <t>standing biomass</t>
  </si>
  <si>
    <t>Mean standing biomass kg/ha, as aboveground biomass at the peak of the growing season</t>
  </si>
  <si>
    <t>Soil C content</t>
  </si>
  <si>
    <t>Soil concentration (%) of C measured with combustion, please do not fill in N concentrations obtained with other methods. Inform us in the section 'Further description' if you happen to have LOI data</t>
  </si>
  <si>
    <t xml:space="preserve">2.Little shade </t>
  </si>
  <si>
    <t>2. Sand</t>
  </si>
  <si>
    <t>2. Lake</t>
  </si>
  <si>
    <t>2. 5-15 cm</t>
  </si>
  <si>
    <t>2.NE</t>
  </si>
  <si>
    <t>Soil N content</t>
  </si>
  <si>
    <t>Soil concentration (%) of N measured with combustion, please do not fill in N concentrations obtained with other methods</t>
  </si>
  <si>
    <t>3.Shaded half of the day</t>
  </si>
  <si>
    <t>3. Clay</t>
  </si>
  <si>
    <t>3. Wetland</t>
  </si>
  <si>
    <t>3. Steep, &gt;1:1</t>
  </si>
  <si>
    <t>3.E</t>
  </si>
  <si>
    <t>Soil pH</t>
  </si>
  <si>
    <t>Soil pH, measured after shaking for several hours in demiwater</t>
  </si>
  <si>
    <t>4. Urban</t>
  </si>
  <si>
    <t>Shading classes (see table at the right) to indicate the general amount of shading</t>
  </si>
  <si>
    <t>5.Always shaded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</si>
  <si>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</si>
  <si>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</si>
  <si>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</si>
  <si>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</si>
  <si>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</si>
  <si>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</si>
  <si>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</si>
  <si>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</si>
  <si>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</si>
  <si>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</si>
  <si>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</si>
  <si>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</si>
  <si>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</si>
  <si>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</si>
  <si>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</si>
  <si>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</si>
  <si>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</si>
  <si>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</si>
  <si>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</si>
  <si>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</si>
  <si>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TREATMENT CODES</t>
  </si>
  <si>
    <t>13. Crop</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</si>
  <si>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</si>
  <si>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</si>
  <si>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</si>
  <si>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</si>
  <si>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</si>
  <si>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Location</t>
  </si>
  <si>
    <t>Use location codes as you defined above.</t>
  </si>
  <si>
    <t>If applicable, use treatment codes defined as above, else leave empty.</t>
  </si>
  <si>
    <t>If applicable, use a code to indicate replicates, else leave empty.</t>
  </si>
  <si>
    <t>Date on which you buried the tea. Use the format that your computer settings wants you to use. Check if it shows correctly.</t>
  </si>
  <si>
    <r>
      <t xml:space="preserve">Initial weight </t>
    </r>
    <r>
      <rPr>
        <sz val="11"/>
        <color indexed="17"/>
        <rFont val="Calibri"/>
        <family val="2"/>
      </rPr>
      <t xml:space="preserve">green tea </t>
    </r>
    <r>
      <rPr>
        <sz val="11"/>
        <color indexed="8"/>
        <rFont val="Calibri"/>
        <family val="2"/>
      </rPr>
      <t xml:space="preserve">including bag, cord and label </t>
    </r>
  </si>
  <si>
    <r>
      <t xml:space="preserve">This is the dry weight (g) of the </t>
    </r>
    <r>
      <rPr>
        <b/>
        <sz val="11"/>
        <color indexed="8"/>
        <rFont val="Calibri"/>
        <family val="2"/>
      </rPr>
      <t xml:space="preserve">entire bag </t>
    </r>
    <r>
      <rPr>
        <sz val="11"/>
        <color indexed="8"/>
        <rFont val="Calibri"/>
        <family val="2"/>
      </rPr>
      <t>before burial of Green tea.</t>
    </r>
  </si>
  <si>
    <r>
      <t xml:space="preserve">This is the dry weight (g) of the </t>
    </r>
    <r>
      <rPr>
        <b/>
        <sz val="11"/>
        <color indexed="8"/>
        <rFont val="Calibri"/>
        <family val="2"/>
      </rPr>
      <t xml:space="preserve">entire bag </t>
    </r>
    <r>
      <rPr>
        <sz val="11"/>
        <color indexed="8"/>
        <rFont val="Calibri"/>
        <family val="2"/>
      </rPr>
      <t>before burial of Rooibos tea.</t>
    </r>
  </si>
  <si>
    <t xml:space="preserve">This is the dry weight (g) of the Green tea inside the bag. </t>
  </si>
  <si>
    <t>Optional: Use FcorrGreen for correcting weight loss by handling and drying</t>
  </si>
  <si>
    <t xml:space="preserve">This is the dry weight (g) of the Rooibos tea inside the bag. </t>
  </si>
  <si>
    <t>Optional: Use FcorrRed for correcting weight loss by handling and drying</t>
  </si>
  <si>
    <t>Date on which the tea was retrieved. Check if the date is shown correctly.</t>
  </si>
  <si>
    <t>Final weight green tea including bag and cord, no label</t>
  </si>
  <si>
    <t>This is the dry weight of the Green teabag after burial and drying.
If possible, use an oven for drying, 60°C, 48 hours, or place it in a warm, dry and sunny place for 3 days.</t>
  </si>
  <si>
    <t>Final weight red tea including bag and cord, no label</t>
  </si>
  <si>
    <t>This is the dry weight of the Green tea inside the bag after decomposition.</t>
  </si>
  <si>
    <t>This is the dry weight of the Rooibos tea inside the bag after decomposition.</t>
  </si>
  <si>
    <t>Fraction decomposed green tea (ag)</t>
  </si>
  <si>
    <t>This is the fraction of the Green tea inside the bag that was decomposed (ag).</t>
  </si>
  <si>
    <t>This is a intermediate step to come to the calculation of k.</t>
  </si>
  <si>
    <t xml:space="preserve"> Fraction remaining red tea (Wt)</t>
  </si>
  <si>
    <t>This is the fraction of the Rooibos tea that is remaining. (Wt).</t>
  </si>
  <si>
    <t>incubation time red and green tea (t)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</si>
  <si>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</si>
  <si>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</si>
  <si>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</si>
  <si>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</si>
  <si>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</si>
  <si>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</si>
  <si>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</si>
  <si>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</si>
  <si>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</si>
  <si>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</si>
  <si>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</si>
  <si>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</si>
  <si>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</si>
  <si>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</si>
  <si>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</si>
  <si>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</si>
  <si>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</si>
  <si>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</si>
  <si>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</si>
  <si>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</si>
  <si>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</si>
  <si>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</si>
  <si>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</si>
  <si>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</si>
  <si>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</si>
  <si>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</si>
  <si>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</si>
  <si>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</si>
  <si>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</si>
  <si>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</si>
  <si>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</si>
  <si>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</si>
  <si>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</si>
  <si>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</si>
  <si>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</si>
  <si>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</si>
  <si>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</si>
  <si>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</si>
  <si>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</si>
  <si>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</si>
  <si>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</si>
  <si>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</si>
  <si>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</si>
  <si>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</si>
  <si>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</si>
  <si>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</si>
  <si>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</si>
  <si>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</si>
  <si>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</si>
  <si>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</si>
  <si>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</si>
  <si>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</si>
  <si>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</si>
  <si>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</si>
  <si>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</si>
  <si>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</si>
  <si>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</si>
  <si>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</si>
  <si>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open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</si>
  <si>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</si>
  <si>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</si>
  <si>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tier 2 (light blue shading) and 3 data was incorporated.</t>
  </si>
  <si>
    <t xml:space="preserve">Tier 2 data was described in the manual </t>
  </si>
  <si>
    <t>locked the headings in the tier1 sheet. Is this desired?</t>
  </si>
  <si>
    <t>to lock certain cells yes. But care should be taken to remain able to edit and insert colums</t>
  </si>
  <si>
    <t>to unlock, go to review and click protect sheet</t>
  </si>
  <si>
    <t>JS/JK</t>
  </si>
  <si>
    <t>enable dropdownlists that show words but save numbers. And allow typing</t>
  </si>
  <si>
    <t>NOTE: USING UNASHED WEIGHTS</t>
  </si>
  <si>
    <t>NOTE: USING ASHED WEIGHTS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</si>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</sst>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d/mm/yyyy;@"/>
    <numFmt numFmtId="166" formatCode="0.0000"/>
    <numFmt numFmtId="167" formatCode="[$-809]dd\ mmmm\ yyyy;@"/>
  </numFmts>
  <fonts count="27">
    <font>
      <sz val="11"/>
      <color indexed="8"/>
      <name val="Calibri"/>
      <family val="2"/>
    </font>
    <font>
      <sz val="11"/>
      <color theme="1"/>
      <name val="Calibri"/>
      <family val="2"/>
      <scheme val="minor"/>
    </font>
    <font>
      <sz val="11"/>
      <color indexed="8"/>
      <name val="Calibri"/>
      <family val="2"/>
      <scheme val="minor"/>
    </font>
    <font>
      <sz val="11"/>
      <color rgb="FFFF0000"/>
      <name val="Calibri"/>
      <family val="2"/>
    </font>
    <font>
      <sz val="11"/>
      <color rgb="FF008000"/>
      <name val="Calibri"/>
      <family val="2"/>
    </font>
    <font>
      <sz val="11"/>
      <name val="Calibri"/>
      <family val="2"/>
    </font>
    <font>
      <sz val="11"/>
      <color indexed="10"/>
      <name val="Calibri"/>
      <family val="2"/>
    </font>
    <font>
      <sz val="11"/>
      <color indexed="17"/>
      <name val="Calibri"/>
      <family val="2"/>
    </font>
    <font>
      <b/>
      <sz val="9"/>
      <color indexed="81"/>
      <name val="Tahoma"/>
      <family val="2"/>
    </font>
    <font>
      <sz val="9"/>
      <color indexed="81"/>
      <name val="Tahoma"/>
      <family val="2"/>
    </font>
    <font>
      <sz val="11"/>
      <color theme="1"/>
      <name val="Calibri"/>
      <family val="2"/>
    </font>
    <font>
      <b/>
      <sz val="11"/>
      <name val="Calibri"/>
      <family val="2"/>
    </font>
    <font>
      <b/>
      <sz val="11"/>
      <color indexed="8"/>
      <name val="Calibri"/>
      <family val="2"/>
    </font>
    <font>
      <sz val="11"/>
      <color rgb="FF000000"/>
      <name val="Calibri"/>
      <family val="2"/>
    </font>
    <font>
      <sz val="11"/>
      <color rgb="FF00B050"/>
      <name val="Calibri"/>
      <family val="2"/>
    </font>
    <font>
      <u/>
      <sz val="11"/>
      <color theme="10"/>
      <name val="Calibri"/>
      <family val="2"/>
    </font>
    <font>
      <sz val="16"/>
      <color rgb="FFC00000"/>
      <name val="Calibri"/>
      <family val="2"/>
    </font>
    <font>
      <b/>
      <sz val="16"/>
      <color rgb="FFC00000"/>
      <name val="Calibri"/>
      <family val="2"/>
    </font>
    <font>
      <sz val="12"/>
      <color rgb="FFFF0000"/>
      <name val="Calibri"/>
      <family val="2"/>
    </font>
    <font>
      <sz val="8"/>
      <color rgb="FFFF0000"/>
      <name val="Calibri"/>
      <family val="2"/>
    </font>
    <font>
      <b/>
      <sz val="14"/>
      <color indexed="8"/>
      <name val="Calibri"/>
      <family val="2"/>
    </font>
    <font>
      <b/>
      <sz val="11"/>
      <color rgb="FFFF0000"/>
      <name val="Calibri"/>
      <family val="2"/>
    </font>
    <font>
      <sz val="28"/>
      <color theme="1"/>
      <name val="Calibri Light"/>
      <family val="2"/>
    </font>
    <font>
      <sz val="11"/>
      <color rgb="FF000000"/>
      <name val="Calibri"/>
      <family val="2"/>
      <scheme val="minor"/>
    </font>
    <font>
      <sz val="7"/>
      <color rgb="FF000000"/>
      <name val="Times New Roman"/>
      <family val="1"/>
    </font>
    <font>
      <sz val="10.5"/>
      <color rgb="FF000000"/>
      <name val="Calibri"/>
      <family val="2"/>
      <scheme val="minor"/>
    </font>
    <font>
      <b/>
      <sz val="11"/>
      <color rgb="FF000000"/>
      <name val="Calibri"/>
      <family val="2"/>
      <scheme val="minor"/>
    </font>
  </fonts>
  <fills count="11">
    <fill>
      <patternFill patternType="none"/>
    </fill>
    <fill>
      <patternFill patternType="gray125"/>
    </fill>
    <fill>
      <patternFill patternType="solid">
        <fgColor rgb="FFFFFFCC"/>
      </patternFill>
    </fill>
    <fill>
      <patternFill patternType="solid">
        <fgColor theme="7" tint="0.79998168889431442"/>
        <bgColor indexed="65"/>
      </patternFill>
    </fill>
    <fill>
      <patternFill patternType="solid">
        <fgColor theme="7" tint="0.79998168889431442"/>
        <bgColor indexed="64"/>
      </patternFill>
    </fill>
    <fill>
      <patternFill patternType="solid">
        <fgColor rgb="FF00B05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F0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style="thin">
        <color auto="1"/>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64"/>
      </right>
      <top style="medium">
        <color auto="1"/>
      </top>
      <bottom/>
      <diagonal/>
    </border>
    <border>
      <left/>
      <right style="medium">
        <color auto="1"/>
      </right>
      <top style="medium">
        <color auto="1"/>
      </top>
      <bottom style="medium">
        <color auto="1"/>
      </bottom>
      <diagonal/>
    </border>
    <border>
      <left style="thin">
        <color auto="1"/>
      </left>
      <right/>
      <top/>
      <bottom/>
      <diagonal/>
    </border>
    <border>
      <left/>
      <right/>
      <top/>
      <bottom style="thin">
        <color auto="1"/>
      </bottom>
      <diagonal/>
    </border>
    <border>
      <left style="thin">
        <color auto="1"/>
      </left>
      <right/>
      <top style="medium">
        <color auto="1"/>
      </top>
      <bottom/>
      <diagonal/>
    </border>
    <border>
      <left style="thin">
        <color auto="1"/>
      </left>
      <right/>
      <top/>
      <bottom style="medium">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B2B2B2"/>
      </right>
      <top style="thin">
        <color rgb="FFB2B2B2"/>
      </top>
      <bottom style="thin">
        <color rgb="FFB2B2B2"/>
      </bottom>
      <diagonal/>
    </border>
    <border>
      <left/>
      <right style="thin">
        <color auto="1"/>
      </right>
      <top/>
      <bottom style="medium">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5" fillId="0" borderId="0" applyNumberFormat="0" applyFill="0" applyBorder="0" applyAlignment="0" applyProtection="0"/>
  </cellStyleXfs>
  <cellXfs count="233">
    <xf numFmtId="0" fontId="0" fillId="0" borderId="0" xfId="0"/>
    <xf numFmtId="0" fontId="0" fillId="0" borderId="0" xfId="0" applyBorder="1"/>
    <xf numFmtId="14" fontId="0" fillId="0" borderId="0" xfId="0" applyNumberFormat="1" applyBorder="1"/>
    <xf numFmtId="164" fontId="0" fillId="0" borderId="0" xfId="0" applyNumberFormat="1"/>
    <xf numFmtId="0" fontId="2" fillId="0" borderId="0" xfId="0" applyFont="1" applyAlignment="1"/>
    <xf numFmtId="0" fontId="2" fillId="0" borderId="0" xfId="0" applyFont="1" applyBorder="1" applyAlignment="1"/>
    <xf numFmtId="164" fontId="0" fillId="0" borderId="0" xfId="0" applyNumberFormat="1" applyBorder="1"/>
    <xf numFmtId="14" fontId="0" fillId="0" borderId="0" xfId="0" applyNumberFormat="1"/>
    <xf numFmtId="0" fontId="0" fillId="0" borderId="3" xfId="0" applyFont="1" applyFill="1" applyBorder="1" applyAlignment="1" applyProtection="1">
      <alignment horizontal="center" vertical="center" wrapText="1"/>
    </xf>
    <xf numFmtId="0" fontId="11" fillId="0" borderId="0" xfId="0" applyFont="1" applyFill="1" applyProtection="1">
      <protection locked="0"/>
    </xf>
    <xf numFmtId="0" fontId="5" fillId="0" borderId="0" xfId="0" applyFont="1" applyFill="1" applyProtection="1">
      <protection locked="0"/>
    </xf>
    <xf numFmtId="165" fontId="5" fillId="0" borderId="0" xfId="0" applyNumberFormat="1" applyFont="1" applyFill="1" applyProtection="1">
      <protection locked="0"/>
    </xf>
    <xf numFmtId="166" fontId="5" fillId="0" borderId="0" xfId="0" applyNumberFormat="1" applyFont="1" applyFill="1" applyProtection="1">
      <protection locked="0"/>
    </xf>
    <xf numFmtId="0" fontId="0" fillId="0" borderId="4" xfId="0" applyFont="1" applyFill="1" applyBorder="1" applyAlignment="1" applyProtection="1">
      <alignment horizontal="center" vertical="center" wrapText="1"/>
    </xf>
    <xf numFmtId="0" fontId="0" fillId="0" borderId="0" xfId="0" applyProtection="1">
      <protection locked="0"/>
    </xf>
    <xf numFmtId="165" fontId="0" fillId="0" borderId="0" xfId="0" applyNumberFormat="1" applyProtection="1">
      <protection locked="0"/>
    </xf>
    <xf numFmtId="166" fontId="0" fillId="0" borderId="0" xfId="0" applyNumberFormat="1" applyProtection="1">
      <protection locked="0"/>
    </xf>
    <xf numFmtId="0" fontId="12" fillId="0" borderId="0" xfId="0" applyFont="1" applyProtection="1">
      <protection locked="0"/>
    </xf>
    <xf numFmtId="0" fontId="16" fillId="5" borderId="0" xfId="0" applyFont="1" applyFill="1" applyProtection="1">
      <protection locked="0"/>
    </xf>
    <xf numFmtId="0" fontId="17" fillId="5" borderId="0" xfId="0" applyFont="1" applyFill="1" applyProtection="1">
      <protection locked="0"/>
    </xf>
    <xf numFmtId="165" fontId="16" fillId="5" borderId="0" xfId="0" applyNumberFormat="1" applyFont="1" applyFill="1" applyProtection="1">
      <protection locked="0"/>
    </xf>
    <xf numFmtId="166" fontId="16" fillId="5" borderId="0" xfId="0" applyNumberFormat="1" applyFont="1" applyFill="1" applyProtection="1">
      <protection locked="0"/>
    </xf>
    <xf numFmtId="0" fontId="10" fillId="0" borderId="0" xfId="0" applyFont="1" applyProtection="1">
      <protection locked="0"/>
    </xf>
    <xf numFmtId="0" fontId="10" fillId="0" borderId="0" xfId="0" applyFont="1" applyFill="1" applyProtection="1">
      <protection locked="0"/>
    </xf>
    <xf numFmtId="165" fontId="10" fillId="0" borderId="0" xfId="0" applyNumberFormat="1" applyFont="1" applyProtection="1">
      <protection locked="0"/>
    </xf>
    <xf numFmtId="166" fontId="10" fillId="0" borderId="0" xfId="0" applyNumberFormat="1" applyFont="1" applyProtection="1">
      <protection locked="0"/>
    </xf>
    <xf numFmtId="165" fontId="10" fillId="0" borderId="0" xfId="0" applyNumberFormat="1" applyFont="1" applyFill="1" applyProtection="1">
      <protection locked="0"/>
    </xf>
    <xf numFmtId="166" fontId="10" fillId="0" borderId="0" xfId="0" applyNumberFormat="1" applyFont="1" applyFill="1" applyProtection="1">
      <protection locked="0"/>
    </xf>
    <xf numFmtId="0" fontId="0" fillId="0" borderId="0" xfId="0" applyFill="1" applyProtection="1">
      <protection locked="0"/>
    </xf>
    <xf numFmtId="165" fontId="0" fillId="0" borderId="0" xfId="0" applyNumberFormat="1" applyFill="1" applyProtection="1">
      <protection locked="0"/>
    </xf>
    <xf numFmtId="0" fontId="12" fillId="0" borderId="0" xfId="0" applyFont="1" applyFill="1" applyBorder="1" applyProtection="1">
      <protection locked="0"/>
    </xf>
    <xf numFmtId="166" fontId="0" fillId="0" borderId="0" xfId="0" applyNumberFormat="1" applyFill="1" applyProtection="1">
      <protection locked="0"/>
    </xf>
    <xf numFmtId="0" fontId="5" fillId="4" borderId="7" xfId="0" applyFont="1" applyFill="1" applyBorder="1" applyAlignment="1" applyProtection="1">
      <alignment horizontal="left"/>
      <protection locked="0"/>
    </xf>
    <xf numFmtId="0" fontId="5" fillId="0" borderId="0" xfId="0" applyFont="1" applyFill="1" applyBorder="1" applyAlignment="1" applyProtection="1">
      <alignment horizontal="left"/>
      <protection locked="0"/>
    </xf>
    <xf numFmtId="0" fontId="5" fillId="0" borderId="8" xfId="0" applyFont="1" applyFill="1" applyBorder="1" applyAlignment="1" applyProtection="1">
      <alignment horizontal="left"/>
      <protection locked="0"/>
    </xf>
    <xf numFmtId="0" fontId="5" fillId="0" borderId="0" xfId="0" applyFont="1" applyFill="1" applyBorder="1" applyAlignment="1" applyProtection="1">
      <alignment horizontal="left"/>
      <protection locked="0"/>
    </xf>
    <xf numFmtId="0" fontId="15" fillId="4" borderId="9" xfId="3" applyFill="1" applyBorder="1" applyProtection="1">
      <protection locked="0"/>
    </xf>
    <xf numFmtId="0" fontId="5" fillId="0" borderId="0" xfId="0" applyFont="1" applyFill="1" applyBorder="1" applyProtection="1">
      <protection locked="0"/>
    </xf>
    <xf numFmtId="0" fontId="5" fillId="4" borderId="9" xfId="0" applyFont="1" applyFill="1" applyBorder="1" applyProtection="1">
      <protection locked="0"/>
    </xf>
    <xf numFmtId="0" fontId="5" fillId="4" borderId="13" xfId="0" applyFont="1" applyFill="1" applyBorder="1" applyAlignment="1" applyProtection="1">
      <alignment horizontal="left"/>
      <protection locked="0"/>
    </xf>
    <xf numFmtId="0" fontId="5" fillId="4" borderId="2" xfId="0" applyFont="1" applyFill="1" applyBorder="1" applyAlignment="1" applyProtection="1">
      <alignment horizontal="left"/>
      <protection locked="0"/>
    </xf>
    <xf numFmtId="0" fontId="11" fillId="0" borderId="0" xfId="0" applyFont="1" applyFill="1" applyBorder="1" applyAlignment="1" applyProtection="1">
      <alignment horizontal="left"/>
      <protection locked="0"/>
    </xf>
    <xf numFmtId="0" fontId="5" fillId="0" borderId="0" xfId="0" applyFont="1" applyFill="1" applyAlignment="1" applyProtection="1">
      <alignment horizontal="left"/>
      <protection locked="0"/>
    </xf>
    <xf numFmtId="165" fontId="5" fillId="0" borderId="0" xfId="0" applyNumberFormat="1" applyFont="1" applyFill="1" applyAlignment="1" applyProtection="1">
      <alignment horizontal="left"/>
      <protection locked="0"/>
    </xf>
    <xf numFmtId="0" fontId="5" fillId="0" borderId="7" xfId="0" applyFont="1" applyFill="1" applyBorder="1" applyProtection="1">
      <protection locked="0"/>
    </xf>
    <xf numFmtId="0" fontId="5" fillId="0" borderId="9" xfId="0" applyFont="1" applyFill="1" applyBorder="1" applyProtection="1">
      <protection locked="0"/>
    </xf>
    <xf numFmtId="0" fontId="13" fillId="6" borderId="9" xfId="0" applyFont="1" applyFill="1" applyBorder="1" applyProtection="1">
      <protection locked="0"/>
    </xf>
    <xf numFmtId="0" fontId="13" fillId="0" borderId="9" xfId="0" applyFont="1" applyBorder="1" applyProtection="1">
      <protection locked="0"/>
    </xf>
    <xf numFmtId="0" fontId="13" fillId="6" borderId="12" xfId="0" applyFont="1" applyFill="1" applyBorder="1" applyProtection="1">
      <protection locked="0"/>
    </xf>
    <xf numFmtId="0" fontId="13" fillId="0" borderId="0" xfId="0" applyFont="1" applyFill="1" applyBorder="1" applyProtection="1">
      <protection locked="0"/>
    </xf>
    <xf numFmtId="0" fontId="11" fillId="0" borderId="0" xfId="0" applyFont="1" applyFill="1" applyBorder="1" applyProtection="1">
      <protection locked="0"/>
    </xf>
    <xf numFmtId="0" fontId="5" fillId="0" borderId="5" xfId="0" applyFont="1" applyFill="1" applyBorder="1" applyProtection="1">
      <protection locked="0"/>
    </xf>
    <xf numFmtId="0" fontId="5" fillId="0" borderId="6" xfId="0" applyFont="1" applyFill="1" applyBorder="1" applyProtection="1">
      <protection locked="0"/>
    </xf>
    <xf numFmtId="0" fontId="11" fillId="0" borderId="6" xfId="0" applyFont="1" applyFill="1" applyBorder="1" applyAlignment="1" applyProtection="1">
      <protection locked="0"/>
    </xf>
    <xf numFmtId="0" fontId="10" fillId="0" borderId="0" xfId="0" applyFont="1" applyFill="1" applyBorder="1" applyProtection="1">
      <protection locked="0"/>
    </xf>
    <xf numFmtId="165" fontId="5" fillId="0" borderId="0" xfId="0" applyNumberFormat="1" applyFont="1" applyFill="1" applyBorder="1" applyProtection="1">
      <protection locked="0"/>
    </xf>
    <xf numFmtId="166" fontId="5" fillId="0" borderId="0" xfId="0" applyNumberFormat="1" applyFont="1" applyFill="1" applyBorder="1" applyProtection="1">
      <protection locked="0"/>
    </xf>
    <xf numFmtId="0" fontId="5" fillId="4" borderId="12" xfId="0" applyFont="1" applyFill="1" applyBorder="1" applyProtection="1">
      <protection locked="0"/>
    </xf>
    <xf numFmtId="0" fontId="0" fillId="0" borderId="0" xfId="0" applyAlignment="1">
      <alignment horizontal="center"/>
    </xf>
    <xf numFmtId="0" fontId="11" fillId="0" borderId="5" xfId="0" applyFont="1" applyFill="1" applyBorder="1" applyAlignment="1" applyProtection="1">
      <alignment horizontal="center" vertical="center"/>
      <protection locked="0"/>
    </xf>
    <xf numFmtId="0" fontId="5" fillId="2" borderId="1" xfId="1" applyFont="1" applyProtection="1">
      <protection locked="0"/>
    </xf>
    <xf numFmtId="0" fontId="1" fillId="3" borderId="1" xfId="2" applyBorder="1" applyProtection="1">
      <protection locked="0"/>
    </xf>
    <xf numFmtId="0" fontId="11" fillId="0" borderId="7" xfId="0" applyFont="1" applyFill="1" applyBorder="1" applyAlignment="1" applyProtection="1">
      <alignment horizontal="center" vertical="center"/>
      <protection locked="0"/>
    </xf>
    <xf numFmtId="0" fontId="11" fillId="4" borderId="0" xfId="0" applyFont="1" applyFill="1" applyBorder="1" applyAlignment="1" applyProtection="1">
      <alignment vertical="center"/>
      <protection locked="0"/>
    </xf>
    <xf numFmtId="0" fontId="11" fillId="4" borderId="2" xfId="0" applyFont="1" applyFill="1" applyBorder="1" applyAlignment="1" applyProtection="1">
      <alignment vertical="center"/>
      <protection locked="0"/>
    </xf>
    <xf numFmtId="0" fontId="0" fillId="0" borderId="6" xfId="0" applyBorder="1"/>
    <xf numFmtId="0" fontId="5" fillId="4" borderId="15" xfId="0" applyFont="1" applyFill="1" applyBorder="1" applyAlignment="1" applyProtection="1">
      <alignment horizontal="left"/>
      <protection locked="0"/>
    </xf>
    <xf numFmtId="0" fontId="0" fillId="0" borderId="0" xfId="0" applyBorder="1" applyAlignment="1">
      <alignment horizontal="center"/>
    </xf>
    <xf numFmtId="0" fontId="2" fillId="0" borderId="0" xfId="0" applyFont="1" applyFill="1" applyBorder="1" applyAlignment="1"/>
    <xf numFmtId="0" fontId="0" fillId="0" borderId="19" xfId="0" applyFont="1" applyFill="1" applyBorder="1" applyAlignment="1" applyProtection="1">
      <alignment horizontal="center" vertical="center" wrapText="1"/>
    </xf>
    <xf numFmtId="0" fontId="0" fillId="0" borderId="20" xfId="0" applyFont="1" applyFill="1" applyBorder="1" applyAlignment="1" applyProtection="1">
      <alignment horizontal="center" vertical="center" wrapText="1"/>
    </xf>
    <xf numFmtId="0" fontId="20" fillId="0" borderId="0" xfId="0" applyFont="1" applyAlignment="1"/>
    <xf numFmtId="165" fontId="0" fillId="0" borderId="3" xfId="0" applyNumberFormat="1" applyFont="1" applyFill="1" applyBorder="1" applyAlignment="1" applyProtection="1">
      <alignment horizontal="center" vertical="center" wrapText="1"/>
    </xf>
    <xf numFmtId="0" fontId="12" fillId="0" borderId="14" xfId="0" applyFont="1" applyFill="1" applyBorder="1" applyAlignment="1" applyProtection="1">
      <alignment horizontal="center" vertical="center"/>
      <protection locked="0"/>
    </xf>
    <xf numFmtId="0" fontId="20" fillId="0" borderId="16" xfId="0" applyFont="1" applyBorder="1" applyAlignment="1">
      <alignment horizontal="center"/>
    </xf>
    <xf numFmtId="0" fontId="5" fillId="2" borderId="21" xfId="1" applyFont="1" applyBorder="1" applyProtection="1">
      <protection locked="0"/>
    </xf>
    <xf numFmtId="0" fontId="1" fillId="3" borderId="21" xfId="2" applyBorder="1" applyProtection="1">
      <protection locked="0"/>
    </xf>
    <xf numFmtId="0" fontId="5" fillId="4" borderId="0" xfId="0" applyFont="1" applyFill="1" applyBorder="1" applyAlignment="1" applyProtection="1">
      <alignment horizontal="left"/>
      <protection locked="0"/>
    </xf>
    <xf numFmtId="0" fontId="5" fillId="4" borderId="9" xfId="0" applyFont="1" applyFill="1" applyBorder="1" applyAlignment="1" applyProtection="1">
      <alignment horizontal="left"/>
      <protection locked="0"/>
    </xf>
    <xf numFmtId="0" fontId="1" fillId="3" borderId="9" xfId="2" applyBorder="1" applyProtection="1">
      <protection locked="0"/>
    </xf>
    <xf numFmtId="0" fontId="15" fillId="3" borderId="9" xfId="3" applyFill="1" applyBorder="1" applyProtection="1">
      <protection locked="0"/>
    </xf>
    <xf numFmtId="0" fontId="11" fillId="0" borderId="17" xfId="0" applyFont="1" applyFill="1" applyBorder="1" applyAlignment="1" applyProtection="1">
      <protection locked="0"/>
    </xf>
    <xf numFmtId="0" fontId="11" fillId="0" borderId="7" xfId="0" applyFont="1" applyFill="1" applyBorder="1" applyAlignment="1" applyProtection="1">
      <protection locked="0"/>
    </xf>
    <xf numFmtId="0" fontId="5" fillId="4" borderId="17" xfId="0" applyFont="1" applyFill="1" applyBorder="1" applyAlignment="1" applyProtection="1">
      <protection locked="0"/>
    </xf>
    <xf numFmtId="0" fontId="5" fillId="4" borderId="6" xfId="0" applyFont="1" applyFill="1" applyBorder="1" applyAlignment="1" applyProtection="1">
      <protection locked="0"/>
    </xf>
    <xf numFmtId="0" fontId="5" fillId="4" borderId="7" xfId="0" applyFont="1" applyFill="1" applyBorder="1" applyAlignment="1" applyProtection="1">
      <protection locked="0"/>
    </xf>
    <xf numFmtId="0" fontId="5" fillId="0" borderId="8" xfId="0" applyFont="1" applyFill="1" applyBorder="1"/>
    <xf numFmtId="1" fontId="2" fillId="0" borderId="5" xfId="0" applyNumberFormat="1" applyFont="1" applyFill="1" applyBorder="1" applyAlignment="1" applyProtection="1">
      <alignment horizontal="center" vertical="center" wrapText="1"/>
    </xf>
    <xf numFmtId="1" fontId="2" fillId="0" borderId="6" xfId="0" applyNumberFormat="1" applyFont="1" applyFill="1" applyBorder="1" applyAlignment="1" applyProtection="1">
      <alignment horizontal="center" vertical="center" wrapText="1"/>
    </xf>
    <xf numFmtId="0" fontId="11" fillId="4" borderId="5" xfId="0" applyFont="1" applyFill="1" applyBorder="1" applyAlignment="1" applyProtection="1">
      <alignment vertical="center"/>
      <protection locked="0"/>
    </xf>
    <xf numFmtId="0" fontId="11" fillId="4" borderId="6" xfId="0" applyFont="1" applyFill="1" applyBorder="1" applyAlignment="1" applyProtection="1">
      <alignment vertical="center"/>
      <protection locked="0"/>
    </xf>
    <xf numFmtId="0" fontId="11" fillId="4" borderId="13" xfId="0" applyFont="1" applyFill="1" applyBorder="1" applyAlignment="1" applyProtection="1">
      <alignment vertical="center"/>
      <protection locked="0"/>
    </xf>
    <xf numFmtId="0" fontId="5" fillId="4" borderId="17" xfId="0" applyFont="1" applyFill="1" applyBorder="1" applyAlignment="1" applyProtection="1">
      <alignment horizontal="left"/>
      <protection locked="0"/>
    </xf>
    <xf numFmtId="0" fontId="5" fillId="4" borderId="6" xfId="0" applyFont="1" applyFill="1" applyBorder="1" applyAlignment="1" applyProtection="1">
      <alignment horizontal="left"/>
      <protection locked="0"/>
    </xf>
    <xf numFmtId="0" fontId="11" fillId="4" borderId="8" xfId="0" applyFont="1" applyFill="1" applyBorder="1" applyAlignment="1" applyProtection="1">
      <alignment vertical="center"/>
      <protection locked="0"/>
    </xf>
    <xf numFmtId="0" fontId="11" fillId="4" borderId="10" xfId="0" applyFont="1" applyFill="1" applyBorder="1" applyAlignment="1" applyProtection="1">
      <alignment vertical="center"/>
      <protection locked="0"/>
    </xf>
    <xf numFmtId="0" fontId="11" fillId="4" borderId="11" xfId="0" applyFont="1" applyFill="1" applyBorder="1" applyAlignment="1" applyProtection="1">
      <alignment vertical="center"/>
      <protection locked="0"/>
    </xf>
    <xf numFmtId="0" fontId="11" fillId="4" borderId="22" xfId="0" applyFont="1" applyFill="1" applyBorder="1" applyAlignment="1" applyProtection="1">
      <alignment vertical="center"/>
      <protection locked="0"/>
    </xf>
    <xf numFmtId="0" fontId="5" fillId="4" borderId="18" xfId="0" applyFont="1" applyFill="1" applyBorder="1" applyAlignment="1" applyProtection="1">
      <alignment horizontal="left"/>
      <protection locked="0"/>
    </xf>
    <xf numFmtId="0" fontId="5" fillId="4" borderId="22" xfId="0" applyFont="1" applyFill="1" applyBorder="1" applyAlignment="1" applyProtection="1">
      <alignment horizontal="left"/>
      <protection locked="0"/>
    </xf>
    <xf numFmtId="0" fontId="5" fillId="4" borderId="11" xfId="0" applyFont="1" applyFill="1" applyBorder="1" applyAlignment="1" applyProtection="1">
      <alignment horizontal="left"/>
      <protection locked="0"/>
    </xf>
    <xf numFmtId="0" fontId="5" fillId="4" borderId="12" xfId="0" applyFont="1" applyFill="1" applyBorder="1" applyAlignment="1" applyProtection="1">
      <alignment horizontal="left"/>
      <protection locked="0"/>
    </xf>
    <xf numFmtId="2" fontId="5" fillId="4" borderId="17" xfId="0" applyNumberFormat="1" applyFont="1" applyFill="1" applyBorder="1" applyAlignment="1" applyProtection="1">
      <alignment horizontal="left"/>
      <protection locked="0"/>
    </xf>
    <xf numFmtId="2" fontId="5" fillId="4" borderId="6" xfId="0" applyNumberFormat="1" applyFont="1" applyFill="1" applyBorder="1" applyAlignment="1" applyProtection="1">
      <alignment horizontal="left"/>
      <protection locked="0"/>
    </xf>
    <xf numFmtId="2" fontId="5" fillId="4" borderId="13" xfId="0" applyNumberFormat="1" applyFont="1" applyFill="1" applyBorder="1" applyAlignment="1" applyProtection="1">
      <alignment horizontal="left"/>
      <protection locked="0"/>
    </xf>
    <xf numFmtId="2" fontId="5" fillId="4" borderId="15" xfId="0" applyNumberFormat="1" applyFont="1" applyFill="1" applyBorder="1" applyAlignment="1" applyProtection="1">
      <alignment horizontal="left"/>
      <protection locked="0"/>
    </xf>
    <xf numFmtId="2" fontId="5" fillId="4" borderId="0" xfId="0" applyNumberFormat="1" applyFont="1" applyFill="1" applyBorder="1" applyAlignment="1" applyProtection="1">
      <alignment horizontal="left"/>
      <protection locked="0"/>
    </xf>
    <xf numFmtId="2" fontId="5" fillId="4" borderId="2" xfId="0" applyNumberFormat="1" applyFont="1" applyFill="1" applyBorder="1" applyAlignment="1" applyProtection="1">
      <alignment horizontal="left"/>
      <protection locked="0"/>
    </xf>
    <xf numFmtId="2" fontId="5" fillId="4" borderId="18" xfId="0" applyNumberFormat="1" applyFont="1" applyFill="1" applyBorder="1" applyAlignment="1" applyProtection="1">
      <alignment horizontal="left"/>
      <protection locked="0"/>
    </xf>
    <xf numFmtId="2" fontId="5" fillId="4" borderId="11" xfId="0" applyNumberFormat="1" applyFont="1" applyFill="1" applyBorder="1" applyAlignment="1" applyProtection="1">
      <alignment horizontal="left"/>
      <protection locked="0"/>
    </xf>
    <xf numFmtId="2" fontId="5" fillId="4" borderId="22" xfId="0" applyNumberFormat="1" applyFont="1" applyFill="1" applyBorder="1" applyAlignment="1" applyProtection="1">
      <alignment horizontal="left"/>
      <protection locked="0"/>
    </xf>
    <xf numFmtId="0" fontId="22" fillId="0" borderId="0" xfId="0" applyFont="1" applyAlignment="1">
      <alignment vertical="center"/>
    </xf>
    <xf numFmtId="0" fontId="23" fillId="0" borderId="0" xfId="0" applyFont="1" applyAlignment="1">
      <alignment horizontal="left" vertical="center" indent="5"/>
    </xf>
    <xf numFmtId="0" fontId="0" fillId="5" borderId="0" xfId="0" applyFill="1" applyAlignment="1">
      <alignment horizontal="left"/>
    </xf>
    <xf numFmtId="0" fontId="0" fillId="5" borderId="0" xfId="0" applyFill="1" applyAlignment="1">
      <alignment horizontal="left" wrapText="1"/>
    </xf>
    <xf numFmtId="0" fontId="0" fillId="7" borderId="0" xfId="0" applyFill="1" applyAlignment="1">
      <alignment horizontal="left"/>
    </xf>
    <xf numFmtId="0" fontId="0" fillId="7" borderId="0" xfId="0" applyFill="1" applyAlignment="1">
      <alignment horizontal="left" wrapText="1"/>
    </xf>
    <xf numFmtId="0" fontId="0" fillId="0" borderId="0" xfId="0" applyAlignment="1">
      <alignment horizontal="left"/>
    </xf>
    <xf numFmtId="0" fontId="0" fillId="4" borderId="0" xfId="0" applyFill="1" applyAlignment="1">
      <alignment horizontal="left"/>
    </xf>
    <xf numFmtId="0" fontId="0" fillId="8" borderId="0" xfId="0" applyFill="1" applyAlignment="1">
      <alignment horizontal="left"/>
    </xf>
    <xf numFmtId="0" fontId="0" fillId="0" borderId="0" xfId="0" applyFill="1" applyAlignment="1">
      <alignment horizontal="left"/>
    </xf>
    <xf numFmtId="0" fontId="0" fillId="0" borderId="0" xfId="0" applyAlignment="1">
      <alignment horizontal="left" vertical="center" indent="1"/>
    </xf>
    <xf numFmtId="0" fontId="0" fillId="0" borderId="0" xfId="0" applyFill="1"/>
    <xf numFmtId="0" fontId="0" fillId="0" borderId="0" xfId="0" applyFill="1" applyAlignment="1">
      <alignment horizontal="left" vertical="center" indent="1"/>
    </xf>
    <xf numFmtId="0" fontId="12" fillId="0" borderId="0" xfId="0" applyFont="1" applyAlignment="1">
      <alignment horizontal="left"/>
    </xf>
    <xf numFmtId="166" fontId="0" fillId="0" borderId="0" xfId="0" applyNumberFormat="1" applyAlignment="1">
      <alignment horizontal="left"/>
    </xf>
    <xf numFmtId="166" fontId="0" fillId="0" borderId="0" xfId="0" applyNumberFormat="1"/>
    <xf numFmtId="0" fontId="5" fillId="0" borderId="5" xfId="0" applyFont="1" applyFill="1" applyBorder="1" applyAlignment="1">
      <alignment horizontal="left"/>
    </xf>
    <xf numFmtId="0" fontId="5" fillId="0" borderId="6" xfId="0" applyFont="1" applyFill="1" applyBorder="1" applyAlignment="1">
      <alignment horizontal="left"/>
    </xf>
    <xf numFmtId="0" fontId="5" fillId="0" borderId="8" xfId="0" applyFont="1" applyFill="1" applyBorder="1" applyAlignment="1">
      <alignment horizontal="left"/>
    </xf>
    <xf numFmtId="0" fontId="5" fillId="0" borderId="0" xfId="0" applyFont="1" applyFill="1" applyBorder="1" applyAlignment="1">
      <alignment horizontal="left"/>
    </xf>
    <xf numFmtId="0" fontId="5" fillId="0" borderId="0" xfId="0" applyFont="1" applyFill="1"/>
    <xf numFmtId="0" fontId="5" fillId="0" borderId="0" xfId="0" applyFont="1" applyFill="1" applyBorder="1" applyAlignment="1">
      <alignment horizontal="left" wrapText="1"/>
    </xf>
    <xf numFmtId="0" fontId="5" fillId="0" borderId="10" xfId="0" applyFont="1" applyFill="1" applyBorder="1" applyAlignment="1">
      <alignment horizontal="left"/>
    </xf>
    <xf numFmtId="0" fontId="5" fillId="0" borderId="11" xfId="0" applyFont="1" applyFill="1" applyBorder="1" applyAlignment="1">
      <alignment horizontal="left" wrapText="1"/>
    </xf>
    <xf numFmtId="0" fontId="5" fillId="0" borderId="11" xfId="0" applyFont="1" applyFill="1" applyBorder="1" applyAlignment="1">
      <alignment horizontal="left"/>
    </xf>
    <xf numFmtId="0" fontId="11" fillId="0" borderId="0" xfId="0" applyFont="1" applyFill="1" applyAlignment="1">
      <alignment horizontal="left" wrapText="1"/>
    </xf>
    <xf numFmtId="166" fontId="5" fillId="0" borderId="0" xfId="0" applyNumberFormat="1" applyFont="1" applyFill="1" applyAlignment="1">
      <alignment horizontal="left" wrapText="1"/>
    </xf>
    <xf numFmtId="166" fontId="5" fillId="0" borderId="3" xfId="0" applyNumberFormat="1" applyFont="1" applyFill="1" applyBorder="1" applyAlignment="1">
      <alignment wrapText="1"/>
    </xf>
    <xf numFmtId="166" fontId="5" fillId="0" borderId="0" xfId="0" applyNumberFormat="1" applyFont="1" applyFill="1" applyAlignment="1">
      <alignment wrapText="1"/>
    </xf>
    <xf numFmtId="0" fontId="5" fillId="0" borderId="0" xfId="0" applyFont="1" applyFill="1" applyAlignment="1">
      <alignment wrapText="1"/>
    </xf>
    <xf numFmtId="0" fontId="5" fillId="0" borderId="6" xfId="0" applyFont="1" applyFill="1" applyBorder="1" applyAlignment="1">
      <alignment horizontal="left" wrapText="1"/>
    </xf>
    <xf numFmtId="0" fontId="11" fillId="0" borderId="4" xfId="0" applyFont="1" applyFill="1" applyBorder="1" applyAlignment="1">
      <alignment horizontal="left"/>
    </xf>
    <xf numFmtId="0" fontId="5" fillId="0" borderId="3" xfId="0" applyFont="1" applyFill="1" applyBorder="1" applyAlignment="1">
      <alignment horizontal="left"/>
    </xf>
    <xf numFmtId="0" fontId="5" fillId="0" borderId="14" xfId="0" applyFont="1" applyFill="1" applyBorder="1" applyAlignment="1">
      <alignment horizontal="left"/>
    </xf>
    <xf numFmtId="0" fontId="5" fillId="0" borderId="9" xfId="0" applyFont="1" applyFill="1" applyBorder="1"/>
    <xf numFmtId="0" fontId="5" fillId="4" borderId="0" xfId="0" applyFont="1" applyFill="1" applyBorder="1" applyAlignment="1">
      <alignment horizontal="left"/>
    </xf>
    <xf numFmtId="164" fontId="5" fillId="0" borderId="9" xfId="0" applyNumberFormat="1" applyFont="1" applyFill="1" applyBorder="1"/>
    <xf numFmtId="0" fontId="5" fillId="4" borderId="11" xfId="0" applyFont="1" applyFill="1" applyBorder="1" applyAlignment="1">
      <alignment horizontal="left"/>
    </xf>
    <xf numFmtId="0" fontId="11" fillId="0" borderId="0" xfId="0" applyFont="1" applyFill="1" applyAlignment="1">
      <alignment horizontal="left"/>
    </xf>
    <xf numFmtId="166" fontId="5" fillId="0" borderId="0" xfId="0" applyNumberFormat="1" applyFont="1" applyFill="1" applyAlignment="1">
      <alignment horizontal="left"/>
    </xf>
    <xf numFmtId="166" fontId="5" fillId="0" borderId="0" xfId="0" applyNumberFormat="1" applyFont="1" applyFill="1"/>
    <xf numFmtId="0" fontId="11" fillId="0" borderId="5" xfId="0" applyFont="1" applyFill="1" applyBorder="1" applyAlignment="1">
      <alignment horizontal="left"/>
    </xf>
    <xf numFmtId="0" fontId="11" fillId="0" borderId="6" xfId="0" applyFont="1" applyFill="1" applyBorder="1"/>
    <xf numFmtId="0" fontId="11" fillId="0" borderId="0" xfId="0" applyFont="1" applyFill="1" applyBorder="1"/>
    <xf numFmtId="0" fontId="5" fillId="0" borderId="0" xfId="0" applyFont="1" applyFill="1" applyBorder="1"/>
    <xf numFmtId="0" fontId="5" fillId="9" borderId="4" xfId="0" applyFont="1" applyFill="1" applyBorder="1" applyProtection="1">
      <protection locked="0"/>
    </xf>
    <xf numFmtId="0" fontId="5" fillId="9" borderId="3" xfId="0" applyFont="1" applyFill="1" applyBorder="1" applyProtection="1">
      <protection locked="0"/>
    </xf>
    <xf numFmtId="165" fontId="5" fillId="9" borderId="3" xfId="0" applyNumberFormat="1" applyFont="1" applyFill="1" applyBorder="1" applyProtection="1">
      <protection locked="0"/>
    </xf>
    <xf numFmtId="166" fontId="5" fillId="9" borderId="3" xfId="0" applyNumberFormat="1" applyFont="1" applyFill="1" applyBorder="1" applyProtection="1">
      <protection locked="0"/>
    </xf>
    <xf numFmtId="0" fontId="5" fillId="9" borderId="14" xfId="0" applyFont="1" applyFill="1" applyBorder="1" applyProtection="1">
      <protection locked="0"/>
    </xf>
    <xf numFmtId="0" fontId="0" fillId="0" borderId="0" xfId="0" applyFill="1" applyBorder="1"/>
    <xf numFmtId="0" fontId="0" fillId="0" borderId="8" xfId="0" applyBorder="1"/>
    <xf numFmtId="0" fontId="11" fillId="0" borderId="8" xfId="0" applyFont="1" applyFill="1" applyBorder="1"/>
    <xf numFmtId="0" fontId="5" fillId="0" borderId="3" xfId="0" applyFont="1" applyFill="1" applyBorder="1"/>
    <xf numFmtId="0" fontId="5" fillId="0" borderId="14" xfId="0" applyFont="1" applyFill="1" applyBorder="1"/>
    <xf numFmtId="0" fontId="11" fillId="0" borderId="10" xfId="0" applyFont="1" applyFill="1" applyBorder="1"/>
    <xf numFmtId="0" fontId="5" fillId="0" borderId="11" xfId="0" applyFont="1" applyFill="1" applyBorder="1"/>
    <xf numFmtId="0" fontId="5" fillId="0" borderId="12" xfId="0" applyFont="1" applyFill="1" applyBorder="1"/>
    <xf numFmtId="0" fontId="0" fillId="0" borderId="4" xfId="0" applyBorder="1" applyAlignment="1">
      <alignment horizontal="left"/>
    </xf>
    <xf numFmtId="166" fontId="0" fillId="0" borderId="3" xfId="0" applyNumberFormat="1" applyBorder="1" applyAlignment="1">
      <alignment horizontal="left"/>
    </xf>
    <xf numFmtId="166" fontId="0" fillId="0" borderId="3" xfId="0" applyNumberFormat="1" applyBorder="1"/>
    <xf numFmtId="0" fontId="0" fillId="0" borderId="0" xfId="0" applyFont="1" applyFill="1" applyBorder="1" applyAlignment="1">
      <alignment horizontal="left" vertical="center" wrapText="1"/>
    </xf>
    <xf numFmtId="166" fontId="0" fillId="0" borderId="0" xfId="0" applyNumberFormat="1" applyAlignment="1">
      <alignment horizontal="left" wrapText="1"/>
    </xf>
    <xf numFmtId="165" fontId="0" fillId="0" borderId="0" xfId="0" applyNumberFormat="1" applyFont="1" applyFill="1" applyBorder="1" applyAlignment="1">
      <alignment horizontal="left" vertical="center" wrapText="1"/>
    </xf>
    <xf numFmtId="167" fontId="0" fillId="0" borderId="0" xfId="0" applyNumberFormat="1" applyFont="1" applyFill="1" applyBorder="1" applyAlignment="1">
      <alignment horizontal="left" vertical="center" wrapText="1"/>
    </xf>
    <xf numFmtId="0" fontId="5" fillId="0" borderId="0" xfId="0" applyFont="1" applyFill="1" applyAlignment="1">
      <alignment horizontal="left"/>
    </xf>
    <xf numFmtId="0" fontId="5" fillId="0" borderId="0" xfId="0" applyFont="1" applyFill="1" applyAlignment="1">
      <alignment horizontal="left" wrapText="1"/>
    </xf>
    <xf numFmtId="166" fontId="0" fillId="0" borderId="0" xfId="0" applyNumberFormat="1" applyFont="1" applyFill="1" applyBorder="1" applyAlignment="1">
      <alignment horizontal="left" vertical="center" wrapText="1"/>
    </xf>
    <xf numFmtId="0" fontId="0" fillId="0" borderId="0" xfId="0" applyFill="1" applyBorder="1" applyAlignment="1">
      <alignment horizontal="left"/>
    </xf>
    <xf numFmtId="1" fontId="0" fillId="0" borderId="0" xfId="0" applyNumberFormat="1"/>
    <xf numFmtId="0" fontId="0" fillId="5" borderId="0" xfId="0" applyFill="1"/>
    <xf numFmtId="14" fontId="0" fillId="5" borderId="0" xfId="0" applyNumberFormat="1" applyFill="1"/>
    <xf numFmtId="1" fontId="0" fillId="5" borderId="0" xfId="0" applyNumberFormat="1" applyFill="1"/>
    <xf numFmtId="0" fontId="10" fillId="7" borderId="0" xfId="0" applyFont="1" applyFill="1"/>
    <xf numFmtId="14" fontId="10" fillId="7" borderId="0" xfId="0" applyNumberFormat="1" applyFont="1" applyFill="1"/>
    <xf numFmtId="1" fontId="10" fillId="7" borderId="0" xfId="0" applyNumberFormat="1" applyFont="1" applyFill="1"/>
    <xf numFmtId="0" fontId="10" fillId="7" borderId="0" xfId="0" applyFont="1" applyFill="1" applyAlignment="1">
      <alignment wrapText="1"/>
    </xf>
    <xf numFmtId="0" fontId="0" fillId="7" borderId="0" xfId="0" applyFill="1"/>
    <xf numFmtId="0" fontId="10" fillId="5" borderId="0" xfId="0" applyFont="1" applyFill="1"/>
    <xf numFmtId="14" fontId="10" fillId="5" borderId="0" xfId="0" applyNumberFormat="1" applyFont="1" applyFill="1"/>
    <xf numFmtId="1" fontId="10" fillId="5" borderId="0" xfId="0" applyNumberFormat="1" applyFont="1" applyFill="1"/>
    <xf numFmtId="0" fontId="10" fillId="5" borderId="0" xfId="0" applyFont="1" applyFill="1" applyAlignment="1">
      <alignment wrapText="1"/>
    </xf>
    <xf numFmtId="0" fontId="0" fillId="5" borderId="0" xfId="0" applyFill="1" applyAlignment="1">
      <alignment wrapText="1"/>
    </xf>
    <xf numFmtId="0" fontId="5" fillId="5" borderId="0" xfId="0" applyFont="1" applyFill="1"/>
    <xf numFmtId="14" fontId="5" fillId="5" borderId="0" xfId="0" applyNumberFormat="1" applyFont="1" applyFill="1"/>
    <xf numFmtId="1" fontId="5" fillId="5" borderId="0" xfId="0" applyNumberFormat="1" applyFont="1" applyFill="1"/>
    <xf numFmtId="0" fontId="5" fillId="5" borderId="0" xfId="0" applyFont="1" applyFill="1" applyAlignment="1">
      <alignment wrapText="1"/>
    </xf>
    <xf numFmtId="14" fontId="0" fillId="5" borderId="0" xfId="0" applyNumberFormat="1" applyFill="1" applyBorder="1"/>
    <xf numFmtId="1" fontId="0" fillId="7" borderId="0" xfId="0" applyNumberFormat="1" applyFill="1"/>
    <xf numFmtId="0" fontId="0" fillId="10" borderId="0" xfId="0" applyFill="1"/>
    <xf numFmtId="14" fontId="0" fillId="10" borderId="0" xfId="0" applyNumberFormat="1" applyFill="1"/>
    <xf numFmtId="1" fontId="0" fillId="10" borderId="0" xfId="0" applyNumberFormat="1" applyFill="1"/>
    <xf numFmtId="0" fontId="5" fillId="7" borderId="0" xfId="0" applyFont="1" applyFill="1"/>
    <xf numFmtId="14" fontId="5" fillId="7" borderId="0" xfId="0" applyNumberFormat="1" applyFont="1" applyFill="1"/>
    <xf numFmtId="1" fontId="5" fillId="7" borderId="0" xfId="0" applyNumberFormat="1" applyFont="1" applyFill="1"/>
    <xf numFmtId="14" fontId="0" fillId="7" borderId="0" xfId="0" applyNumberFormat="1" applyFill="1"/>
    <xf numFmtId="0" fontId="5" fillId="4" borderId="15" xfId="0" applyFont="1" applyFill="1" applyBorder="1" applyAlignment="1" applyProtection="1">
      <alignment horizontal="left"/>
      <protection locked="0"/>
    </xf>
    <xf numFmtId="0" fontId="5" fillId="4" borderId="0" xfId="0" applyFont="1" applyFill="1" applyBorder="1" applyAlignment="1" applyProtection="1">
      <alignment horizontal="left"/>
      <protection locked="0"/>
    </xf>
    <xf numFmtId="0" fontId="21" fillId="0" borderId="0" xfId="0" applyFont="1" applyAlignment="1">
      <alignment horizontal="center" vertical="center"/>
    </xf>
    <xf numFmtId="0" fontId="21" fillId="0" borderId="11" xfId="0" applyFont="1" applyBorder="1" applyAlignment="1">
      <alignment horizontal="center" vertical="center"/>
    </xf>
    <xf numFmtId="0" fontId="5" fillId="0" borderId="6" xfId="0" applyFont="1" applyFill="1" applyBorder="1" applyAlignment="1" applyProtection="1">
      <alignment horizontal="left"/>
      <protection locked="0"/>
    </xf>
    <xf numFmtId="0" fontId="5" fillId="0" borderId="4" xfId="0" applyFont="1" applyFill="1" applyBorder="1" applyAlignment="1" applyProtection="1">
      <alignment horizontal="left"/>
      <protection locked="0"/>
    </xf>
    <xf numFmtId="0" fontId="5" fillId="0" borderId="3" xfId="0" applyFont="1" applyFill="1" applyBorder="1" applyAlignment="1" applyProtection="1">
      <alignment horizontal="left"/>
      <protection locked="0"/>
    </xf>
    <xf numFmtId="0" fontId="5" fillId="0" borderId="14" xfId="0" applyFont="1" applyFill="1" applyBorder="1" applyAlignment="1" applyProtection="1">
      <alignment horizontal="left"/>
      <protection locked="0"/>
    </xf>
    <xf numFmtId="0" fontId="5" fillId="0" borderId="10" xfId="0" applyFont="1" applyFill="1" applyBorder="1" applyAlignment="1" applyProtection="1">
      <alignment horizontal="left"/>
      <protection locked="0"/>
    </xf>
    <xf numFmtId="0" fontId="5" fillId="0" borderId="11" xfId="0" applyFont="1" applyFill="1" applyBorder="1" applyAlignment="1" applyProtection="1">
      <alignment horizontal="left"/>
      <protection locked="0"/>
    </xf>
    <xf numFmtId="0" fontId="5" fillId="0" borderId="5" xfId="0" applyFont="1" applyFill="1" applyBorder="1" applyAlignment="1" applyProtection="1">
      <alignment horizontal="left"/>
      <protection locked="0"/>
    </xf>
    <xf numFmtId="0" fontId="5" fillId="0" borderId="8" xfId="0" applyFont="1" applyFill="1" applyBorder="1" applyAlignment="1" applyProtection="1">
      <alignment horizontal="left"/>
      <protection locked="0"/>
    </xf>
    <xf numFmtId="0" fontId="5" fillId="0" borderId="0" xfId="0" applyFont="1" applyFill="1" applyBorder="1" applyAlignment="1" applyProtection="1">
      <alignment horizontal="left"/>
      <protection locked="0"/>
    </xf>
    <xf numFmtId="0" fontId="11"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0" fillId="0" borderId="5" xfId="0" applyFont="1" applyFill="1" applyBorder="1" applyAlignment="1" applyProtection="1">
      <alignment horizontal="center" vertical="center" wrapText="1"/>
      <protection locked="0"/>
    </xf>
    <xf numFmtId="0" fontId="10" fillId="0" borderId="7" xfId="0" applyFont="1" applyFill="1" applyBorder="1" applyAlignment="1" applyProtection="1">
      <alignment horizontal="center" vertical="center" wrapText="1"/>
      <protection locked="0"/>
    </xf>
    <xf numFmtId="0" fontId="18" fillId="0" borderId="11" xfId="0" applyFont="1" applyFill="1" applyBorder="1" applyAlignment="1" applyProtection="1">
      <alignment horizontal="center" wrapText="1"/>
      <protection locked="0"/>
    </xf>
    <xf numFmtId="0" fontId="19" fillId="0" borderId="11" xfId="0" applyFont="1" applyFill="1" applyBorder="1" applyAlignment="1" applyProtection="1">
      <alignment horizontal="center" wrapText="1"/>
      <protection locked="0"/>
    </xf>
    <xf numFmtId="0" fontId="20" fillId="0" borderId="16" xfId="0" applyFont="1" applyBorder="1" applyAlignment="1">
      <alignment horizontal="center"/>
    </xf>
    <xf numFmtId="0" fontId="11" fillId="0" borderId="5" xfId="0" applyFont="1" applyFill="1" applyBorder="1" applyAlignment="1" applyProtection="1">
      <protection locked="0"/>
    </xf>
    <xf numFmtId="0" fontId="11" fillId="0" borderId="6" xfId="0" applyFont="1" applyFill="1" applyBorder="1" applyAlignment="1" applyProtection="1">
      <protection locked="0"/>
    </xf>
    <xf numFmtId="0" fontId="5" fillId="0" borderId="5" xfId="0" applyFont="1" applyFill="1" applyBorder="1" applyAlignment="1" applyProtection="1">
      <protection locked="0"/>
    </xf>
    <xf numFmtId="0" fontId="5" fillId="0" borderId="6" xfId="0" applyFont="1" applyFill="1" applyBorder="1" applyAlignment="1" applyProtection="1">
      <protection locked="0"/>
    </xf>
    <xf numFmtId="0" fontId="5" fillId="0" borderId="10" xfId="0" applyFont="1" applyFill="1" applyBorder="1" applyAlignment="1" applyProtection="1">
      <protection locked="0"/>
    </xf>
    <xf numFmtId="0" fontId="5" fillId="0" borderId="11" xfId="0" applyFont="1" applyFill="1" applyBorder="1" applyAlignment="1" applyProtection="1">
      <protection locked="0"/>
    </xf>
  </cellXfs>
  <cellStyles count="4">
    <cellStyle name="20 % – uthevingsfarge 4" xfId="2" builtinId="42"/>
    <cellStyle name="Hyperkobling" xfId="3" builtinId="8"/>
    <cellStyle name="Merknad" xfId="1" builtinId="10"/>
    <cellStyle name="Normal" xfId="0" builtinId="0"/>
  </cellStyles>
  <dxfs count="0"/>
  <tableStyles count="0" defaultTableStyle="TableStyleMedium2" defaultPivotStyle="PivotStyleLight16"/>
  <colors>
    <mruColors>
      <color rgb="FFE5B7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sun/Dropbox/Skole/Master/Msc%20Data/Msc%20Termite%20Data/AfricanBioServices-Vegetation-and-soils/Termites/Teatime4science.Serengeti.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in_dataset_MSc_AndSu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anual"/>
      <sheetName val="Bugs&amp;Issues"/>
      <sheetName val="Changelog"/>
      <sheetName val="DIAGNOSTICS"/>
    </sheetNames>
    <sheetDataSet>
      <sheetData sheetId="0"/>
      <sheetData sheetId="1">
        <row r="52">
          <cell r="F52" t="str">
            <v>1.No shade</v>
          </cell>
          <cell r="G52" t="str">
            <v xml:space="preserve">1.No impact </v>
          </cell>
          <cell r="H52" t="str">
            <v>1. Silt</v>
          </cell>
          <cell r="I52" t="str">
            <v>1. Glacier</v>
          </cell>
          <cell r="J52" t="str">
            <v>1. &lt;5cm</v>
          </cell>
          <cell r="K52" t="str">
            <v>1. &lt;5cm</v>
          </cell>
          <cell r="L52" t="str">
            <v>1. Flat</v>
          </cell>
          <cell r="M52" t="str">
            <v>1.N</v>
          </cell>
        </row>
        <row r="54">
          <cell r="F54" t="str">
            <v xml:space="preserve">2.Little shade </v>
          </cell>
          <cell r="G54" t="str">
            <v>2.Little impact</v>
          </cell>
          <cell r="H54" t="str">
            <v>2. Sand</v>
          </cell>
          <cell r="I54" t="str">
            <v>2. Lake</v>
          </cell>
          <cell r="J54" t="str">
            <v>2. 5-15 cm</v>
          </cell>
          <cell r="K54" t="str">
            <v>2. 5-15 cm</v>
          </cell>
          <cell r="L54" t="str">
            <v>2. Gradual, &lt; 1:1</v>
          </cell>
          <cell r="M54" t="str">
            <v>2.NE</v>
          </cell>
        </row>
        <row r="55">
          <cell r="F55" t="str">
            <v>3.Shaded half of the day</v>
          </cell>
          <cell r="G55" t="str">
            <v>3.Reasonable impact</v>
          </cell>
          <cell r="H55" t="str">
            <v>3. Clay</v>
          </cell>
          <cell r="I55" t="str">
            <v>3. Wetland</v>
          </cell>
          <cell r="J55" t="str">
            <v>3. &gt;15 cm</v>
          </cell>
          <cell r="K55" t="str">
            <v>3. &gt;15 cm</v>
          </cell>
          <cell r="L55" t="str">
            <v>3. Steep, &gt;1:1</v>
          </cell>
          <cell r="M55" t="str">
            <v>3.E</v>
          </cell>
        </row>
        <row r="56">
          <cell r="F56" t="str">
            <v>4.Shaded most of the day</v>
          </cell>
          <cell r="G56" t="str">
            <v>4.Strongly influenced</v>
          </cell>
          <cell r="I56" t="str">
            <v>4. Urban</v>
          </cell>
          <cell r="M56" t="str">
            <v>4.SE</v>
          </cell>
        </row>
        <row r="57">
          <cell r="F57" t="str">
            <v>5.Always shaded</v>
          </cell>
          <cell r="G57" t="str">
            <v>5.Soil completely disturbed</v>
          </cell>
          <cell r="I57" t="str">
            <v>5. Needle leaf evergreen</v>
          </cell>
          <cell r="M57" t="str">
            <v>5.S</v>
          </cell>
        </row>
        <row r="58">
          <cell r="I58" t="str">
            <v>6. Needle leaf deciduous tree</v>
          </cell>
          <cell r="M58" t="str">
            <v>6.SW</v>
          </cell>
        </row>
        <row r="59">
          <cell r="I59" t="str">
            <v>7. Broadleaf evergreen</v>
          </cell>
          <cell r="M59" t="str">
            <v>7.W</v>
          </cell>
        </row>
        <row r="60">
          <cell r="I60" t="str">
            <v>8. Deciduous tree</v>
          </cell>
          <cell r="M60" t="str">
            <v>8.NW</v>
          </cell>
        </row>
        <row r="61">
          <cell r="I61" t="str">
            <v>9. Evergreen shrub</v>
          </cell>
        </row>
        <row r="62">
          <cell r="I62" t="str">
            <v>10. Deciduous shrub</v>
          </cell>
        </row>
        <row r="63">
          <cell r="I63" t="str">
            <v>11. Grass</v>
          </cell>
        </row>
        <row r="64">
          <cell r="I64" t="str">
            <v>12. Herbaceous</v>
          </cell>
        </row>
        <row r="65">
          <cell r="I65" t="str">
            <v>13. Crop</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data_for_R_analysis_Wetse"/>
      <sheetName val="Final data_for_R_analysis_Dryse"/>
      <sheetName val="TBIcalc"/>
      <sheetName val="Dry_Litterbag Placem_Collection"/>
      <sheetName val="Duplicate check"/>
      <sheetName val="50x50 Mound survey"/>
      <sheetName val="Coordinates"/>
      <sheetName val="Soil_texture"/>
      <sheetName val="Rainfall_Wet"/>
      <sheetName val="Teabags_used_in_wet"/>
      <sheetName val="Ashed teabags wet"/>
      <sheetName val="Ash_Protocol"/>
      <sheetName val="Rainfall_Dry"/>
      <sheetName val="Green_rooibos initial weight"/>
      <sheetName val="WetLitterbags placem_collection"/>
      <sheetName val="Both teabags AfterWet"/>
      <sheetName val="Both teabags AfterDry"/>
      <sheetName val="Dry_season"/>
      <sheetName val="Wet_season"/>
      <sheetName val="Wet_season_teabag_weights"/>
      <sheetName val="TBImanual"/>
      <sheetName val="Bugs&amp;Issues"/>
      <sheetName val="Things"/>
      <sheetName val="Changelog"/>
      <sheetName val="DIAGNOSTICS"/>
    </sheetNames>
    <sheetDataSet>
      <sheetData sheetId="0">
        <row r="2">
          <cell r="A2" t="str">
            <v>Wet</v>
          </cell>
          <cell r="B2">
            <v>1</v>
          </cell>
          <cell r="J2" t="str">
            <v>G436</v>
          </cell>
        </row>
        <row r="3">
          <cell r="A3" t="str">
            <v>Wet</v>
          </cell>
          <cell r="B3">
            <v>2</v>
          </cell>
          <cell r="J3" t="str">
            <v>G568</v>
          </cell>
        </row>
        <row r="4">
          <cell r="A4" t="str">
            <v>Wet</v>
          </cell>
          <cell r="B4">
            <v>3</v>
          </cell>
          <cell r="J4" t="str">
            <v>G631</v>
          </cell>
        </row>
        <row r="5">
          <cell r="A5" t="str">
            <v>Wet</v>
          </cell>
          <cell r="B5">
            <v>4</v>
          </cell>
          <cell r="J5" t="str">
            <v>G652</v>
          </cell>
        </row>
        <row r="6">
          <cell r="A6" t="str">
            <v>Wet</v>
          </cell>
          <cell r="B6">
            <v>5</v>
          </cell>
          <cell r="J6" t="str">
            <v>G497</v>
          </cell>
        </row>
        <row r="7">
          <cell r="A7" t="str">
            <v>Wet</v>
          </cell>
          <cell r="B7">
            <v>6</v>
          </cell>
          <cell r="J7" t="str">
            <v>G447</v>
          </cell>
        </row>
        <row r="8">
          <cell r="A8" t="str">
            <v>Wet</v>
          </cell>
          <cell r="B8">
            <v>7</v>
          </cell>
          <cell r="J8" t="str">
            <v>G452</v>
          </cell>
        </row>
        <row r="9">
          <cell r="A9" t="str">
            <v>Wet</v>
          </cell>
          <cell r="B9">
            <v>8</v>
          </cell>
          <cell r="J9" t="str">
            <v>G389</v>
          </cell>
        </row>
        <row r="10">
          <cell r="A10" t="str">
            <v>Wet</v>
          </cell>
          <cell r="B10">
            <v>9</v>
          </cell>
          <cell r="J10" t="str">
            <v>G514</v>
          </cell>
        </row>
        <row r="11">
          <cell r="A11" t="str">
            <v>Wet</v>
          </cell>
          <cell r="B11">
            <v>10</v>
          </cell>
          <cell r="J11" t="str">
            <v>G286</v>
          </cell>
        </row>
        <row r="12">
          <cell r="A12" t="str">
            <v>Wet</v>
          </cell>
          <cell r="B12">
            <v>11</v>
          </cell>
          <cell r="J12" t="str">
            <v>G543</v>
          </cell>
        </row>
        <row r="13">
          <cell r="A13" t="str">
            <v>Wet</v>
          </cell>
          <cell r="B13">
            <v>12</v>
          </cell>
          <cell r="J13" t="str">
            <v>G590</v>
          </cell>
        </row>
        <row r="14">
          <cell r="A14" t="str">
            <v>Wet</v>
          </cell>
          <cell r="B14">
            <v>13</v>
          </cell>
          <cell r="J14" t="str">
            <v>G595</v>
          </cell>
        </row>
        <row r="15">
          <cell r="A15" t="str">
            <v>Wet</v>
          </cell>
          <cell r="B15">
            <v>14</v>
          </cell>
          <cell r="J15" t="str">
            <v>G609</v>
          </cell>
        </row>
        <row r="16">
          <cell r="A16" t="str">
            <v>Wet</v>
          </cell>
          <cell r="B16">
            <v>15</v>
          </cell>
          <cell r="J16" t="str">
            <v>G222</v>
          </cell>
        </row>
        <row r="17">
          <cell r="A17" t="str">
            <v>Wet</v>
          </cell>
          <cell r="B17">
            <v>16</v>
          </cell>
          <cell r="J17" t="str">
            <v>G405</v>
          </cell>
        </row>
        <row r="18">
          <cell r="A18" t="str">
            <v>Wet</v>
          </cell>
          <cell r="B18">
            <v>17</v>
          </cell>
          <cell r="J18" t="str">
            <v>G571</v>
          </cell>
        </row>
        <row r="19">
          <cell r="A19" t="str">
            <v>Wet</v>
          </cell>
          <cell r="B19">
            <v>18</v>
          </cell>
          <cell r="J19" t="str">
            <v>G419</v>
          </cell>
        </row>
        <row r="20">
          <cell r="A20" t="str">
            <v>Wet</v>
          </cell>
          <cell r="B20">
            <v>19</v>
          </cell>
          <cell r="J20" t="str">
            <v>G240</v>
          </cell>
        </row>
        <row r="21">
          <cell r="A21" t="str">
            <v>Wet</v>
          </cell>
          <cell r="B21">
            <v>20</v>
          </cell>
          <cell r="J21" t="str">
            <v>G524</v>
          </cell>
        </row>
        <row r="22">
          <cell r="A22" t="str">
            <v>Wet</v>
          </cell>
          <cell r="B22">
            <v>21</v>
          </cell>
          <cell r="J22" t="str">
            <v>G699</v>
          </cell>
        </row>
        <row r="23">
          <cell r="A23" t="str">
            <v>Wet</v>
          </cell>
          <cell r="B23">
            <v>22</v>
          </cell>
          <cell r="J23" t="str">
            <v>G575</v>
          </cell>
        </row>
        <row r="24">
          <cell r="A24" t="str">
            <v>Wet</v>
          </cell>
          <cell r="B24">
            <v>23</v>
          </cell>
          <cell r="J24" t="str">
            <v>G492</v>
          </cell>
        </row>
        <row r="25">
          <cell r="A25" t="str">
            <v>Wet</v>
          </cell>
          <cell r="B25">
            <v>24</v>
          </cell>
          <cell r="J25" t="str">
            <v>G813</v>
          </cell>
        </row>
        <row r="26">
          <cell r="A26" t="str">
            <v>Wet</v>
          </cell>
          <cell r="B26">
            <v>25</v>
          </cell>
          <cell r="J26" t="str">
            <v>G406</v>
          </cell>
        </row>
        <row r="27">
          <cell r="A27" t="str">
            <v>Wet</v>
          </cell>
          <cell r="B27">
            <v>26</v>
          </cell>
          <cell r="J27" t="str">
            <v>G651</v>
          </cell>
        </row>
        <row r="28">
          <cell r="A28" t="str">
            <v>Wet</v>
          </cell>
          <cell r="B28">
            <v>27</v>
          </cell>
          <cell r="J28" t="str">
            <v>G583</v>
          </cell>
        </row>
        <row r="29">
          <cell r="A29" t="str">
            <v>Wet</v>
          </cell>
          <cell r="B29">
            <v>28</v>
          </cell>
          <cell r="J29" t="str">
            <v>G702</v>
          </cell>
        </row>
        <row r="30">
          <cell r="A30" t="str">
            <v>Wet</v>
          </cell>
          <cell r="B30">
            <v>29</v>
          </cell>
          <cell r="J30" t="str">
            <v>G838</v>
          </cell>
        </row>
        <row r="31">
          <cell r="A31" t="str">
            <v>Wet</v>
          </cell>
          <cell r="B31">
            <v>30</v>
          </cell>
          <cell r="J31" t="str">
            <v>G518</v>
          </cell>
        </row>
        <row r="32">
          <cell r="A32" t="str">
            <v>Wet</v>
          </cell>
          <cell r="B32">
            <v>31</v>
          </cell>
          <cell r="J32" t="str">
            <v>G404</v>
          </cell>
        </row>
        <row r="33">
          <cell r="A33" t="str">
            <v>Wet</v>
          </cell>
          <cell r="B33">
            <v>32</v>
          </cell>
          <cell r="J33" t="str">
            <v>G527</v>
          </cell>
        </row>
        <row r="34">
          <cell r="A34" t="str">
            <v>Wet</v>
          </cell>
          <cell r="B34">
            <v>33</v>
          </cell>
          <cell r="J34" t="str">
            <v>G366</v>
          </cell>
        </row>
        <row r="35">
          <cell r="A35" t="str">
            <v>Wet</v>
          </cell>
          <cell r="B35">
            <v>34</v>
          </cell>
          <cell r="J35" t="str">
            <v>G516</v>
          </cell>
        </row>
        <row r="36">
          <cell r="A36" t="str">
            <v>Wet</v>
          </cell>
          <cell r="B36">
            <v>35</v>
          </cell>
          <cell r="J36" t="str">
            <v>G670</v>
          </cell>
        </row>
        <row r="37">
          <cell r="A37" t="str">
            <v>Wet</v>
          </cell>
          <cell r="B37">
            <v>36</v>
          </cell>
          <cell r="J37" t="str">
            <v>G507</v>
          </cell>
        </row>
        <row r="38">
          <cell r="A38" t="str">
            <v>Wet</v>
          </cell>
          <cell r="B38">
            <v>37</v>
          </cell>
          <cell r="J38" t="str">
            <v>G359</v>
          </cell>
        </row>
        <row r="39">
          <cell r="A39" t="str">
            <v>Wet</v>
          </cell>
          <cell r="B39">
            <v>38</v>
          </cell>
          <cell r="J39" t="str">
            <v>G499</v>
          </cell>
        </row>
        <row r="40">
          <cell r="A40" t="str">
            <v>Wet</v>
          </cell>
          <cell r="B40">
            <v>39</v>
          </cell>
          <cell r="J40" t="str">
            <v>G214</v>
          </cell>
        </row>
        <row r="41">
          <cell r="A41" t="str">
            <v>Wet</v>
          </cell>
          <cell r="B41">
            <v>40</v>
          </cell>
          <cell r="J41" t="str">
            <v>G582</v>
          </cell>
        </row>
        <row r="42">
          <cell r="A42" t="str">
            <v>Wet</v>
          </cell>
          <cell r="B42">
            <v>41</v>
          </cell>
          <cell r="J42" t="str">
            <v>G453</v>
          </cell>
        </row>
        <row r="43">
          <cell r="A43" t="str">
            <v>Wet</v>
          </cell>
          <cell r="B43">
            <v>42</v>
          </cell>
          <cell r="J43" t="str">
            <v>G764</v>
          </cell>
        </row>
        <row r="44">
          <cell r="A44" t="str">
            <v>Wet</v>
          </cell>
          <cell r="B44">
            <v>43</v>
          </cell>
          <cell r="J44" t="str">
            <v>G690</v>
          </cell>
        </row>
        <row r="45">
          <cell r="A45" t="str">
            <v>Wet</v>
          </cell>
          <cell r="B45">
            <v>44</v>
          </cell>
          <cell r="J45" t="str">
            <v>G774</v>
          </cell>
        </row>
        <row r="46">
          <cell r="A46" t="str">
            <v>Wet</v>
          </cell>
          <cell r="B46">
            <v>45</v>
          </cell>
          <cell r="J46" t="str">
            <v>G519</v>
          </cell>
        </row>
        <row r="47">
          <cell r="A47" t="str">
            <v>Wet</v>
          </cell>
          <cell r="B47">
            <v>46</v>
          </cell>
          <cell r="J47" t="str">
            <v>G635</v>
          </cell>
        </row>
        <row r="48">
          <cell r="A48" t="str">
            <v>Wet</v>
          </cell>
          <cell r="B48">
            <v>47</v>
          </cell>
          <cell r="J48" t="str">
            <v>G539</v>
          </cell>
        </row>
        <row r="49">
          <cell r="A49" t="str">
            <v>Wet</v>
          </cell>
          <cell r="B49">
            <v>48</v>
          </cell>
          <cell r="J49" t="str">
            <v>G679</v>
          </cell>
        </row>
        <row r="50">
          <cell r="A50" t="str">
            <v>Wet</v>
          </cell>
          <cell r="B50">
            <v>49</v>
          </cell>
          <cell r="J50" t="str">
            <v>G346</v>
          </cell>
        </row>
        <row r="51">
          <cell r="A51" t="str">
            <v>Wet</v>
          </cell>
          <cell r="B51">
            <v>50</v>
          </cell>
          <cell r="J51" t="str">
            <v>G418</v>
          </cell>
        </row>
        <row r="52">
          <cell r="A52" t="str">
            <v>Wet</v>
          </cell>
          <cell r="B52">
            <v>51</v>
          </cell>
          <cell r="J52" t="str">
            <v>G548</v>
          </cell>
        </row>
        <row r="53">
          <cell r="A53" t="str">
            <v>Wet</v>
          </cell>
          <cell r="B53">
            <v>52</v>
          </cell>
          <cell r="J53" t="str">
            <v>G638</v>
          </cell>
        </row>
        <row r="54">
          <cell r="A54" t="str">
            <v>Wet</v>
          </cell>
          <cell r="B54">
            <v>53</v>
          </cell>
          <cell r="J54" t="str">
            <v>G426</v>
          </cell>
        </row>
        <row r="55">
          <cell r="A55" t="str">
            <v>Wet</v>
          </cell>
          <cell r="B55">
            <v>54</v>
          </cell>
          <cell r="J55" t="str">
            <v>G589</v>
          </cell>
        </row>
        <row r="56">
          <cell r="A56" t="str">
            <v>Wet</v>
          </cell>
          <cell r="B56">
            <v>55</v>
          </cell>
          <cell r="J56" t="str">
            <v>G622</v>
          </cell>
        </row>
        <row r="57">
          <cell r="A57" t="str">
            <v>Wet</v>
          </cell>
          <cell r="B57">
            <v>56</v>
          </cell>
          <cell r="J57" t="str">
            <v>G538</v>
          </cell>
        </row>
        <row r="58">
          <cell r="A58" t="str">
            <v>Wet</v>
          </cell>
          <cell r="B58">
            <v>57</v>
          </cell>
          <cell r="J58" t="str">
            <v>G540</v>
          </cell>
        </row>
        <row r="59">
          <cell r="A59" t="str">
            <v>Wet</v>
          </cell>
          <cell r="B59">
            <v>58</v>
          </cell>
          <cell r="J59" t="str">
            <v>G513</v>
          </cell>
        </row>
        <row r="60">
          <cell r="A60" t="str">
            <v>Wet</v>
          </cell>
          <cell r="B60">
            <v>59</v>
          </cell>
          <cell r="J60" t="str">
            <v>G489</v>
          </cell>
        </row>
        <row r="61">
          <cell r="A61" t="str">
            <v>Wet</v>
          </cell>
          <cell r="B61">
            <v>60</v>
          </cell>
          <cell r="J61" t="str">
            <v>G633</v>
          </cell>
        </row>
        <row r="62">
          <cell r="A62" t="str">
            <v>Wet</v>
          </cell>
          <cell r="B62">
            <v>61</v>
          </cell>
          <cell r="J62" t="str">
            <v>G541</v>
          </cell>
        </row>
        <row r="63">
          <cell r="A63" t="str">
            <v>Wet</v>
          </cell>
          <cell r="B63">
            <v>62</v>
          </cell>
          <cell r="J63" t="str">
            <v>G565</v>
          </cell>
        </row>
        <row r="64">
          <cell r="A64" t="str">
            <v>Wet</v>
          </cell>
          <cell r="B64">
            <v>63</v>
          </cell>
          <cell r="J64" t="str">
            <v>G387</v>
          </cell>
        </row>
        <row r="65">
          <cell r="A65" t="str">
            <v>Wet</v>
          </cell>
          <cell r="B65">
            <v>64</v>
          </cell>
          <cell r="J65" t="str">
            <v>G554</v>
          </cell>
        </row>
        <row r="66">
          <cell r="A66" t="str">
            <v>Wet</v>
          </cell>
          <cell r="B66">
            <v>65</v>
          </cell>
          <cell r="J66" t="str">
            <v>G614</v>
          </cell>
        </row>
        <row r="67">
          <cell r="A67" t="str">
            <v>Wet</v>
          </cell>
          <cell r="B67">
            <v>66</v>
          </cell>
          <cell r="J67" t="str">
            <v>G282</v>
          </cell>
        </row>
        <row r="68">
          <cell r="A68" t="str">
            <v>Wet</v>
          </cell>
          <cell r="B68">
            <v>67</v>
          </cell>
          <cell r="J68" t="str">
            <v>G450</v>
          </cell>
        </row>
        <row r="69">
          <cell r="A69" t="str">
            <v>Wet</v>
          </cell>
          <cell r="B69">
            <v>68</v>
          </cell>
          <cell r="J69" t="str">
            <v>G269</v>
          </cell>
        </row>
        <row r="70">
          <cell r="A70" t="str">
            <v>Wet</v>
          </cell>
          <cell r="B70">
            <v>69</v>
          </cell>
          <cell r="J70" t="str">
            <v>G448</v>
          </cell>
        </row>
        <row r="71">
          <cell r="A71" t="str">
            <v>Wet</v>
          </cell>
          <cell r="B71">
            <v>70</v>
          </cell>
          <cell r="J71" t="str">
            <v>G358</v>
          </cell>
        </row>
        <row r="72">
          <cell r="A72" t="str">
            <v>Wet</v>
          </cell>
          <cell r="B72">
            <v>71</v>
          </cell>
          <cell r="J72" t="str">
            <v>G511</v>
          </cell>
        </row>
        <row r="73">
          <cell r="A73" t="str">
            <v>Wet</v>
          </cell>
          <cell r="B73">
            <v>72</v>
          </cell>
          <cell r="J73" t="str">
            <v>G383</v>
          </cell>
        </row>
        <row r="74">
          <cell r="A74" t="str">
            <v>Wet</v>
          </cell>
          <cell r="B74">
            <v>73</v>
          </cell>
          <cell r="J74" t="str">
            <v>G549</v>
          </cell>
        </row>
        <row r="75">
          <cell r="A75" t="str">
            <v>Wet</v>
          </cell>
          <cell r="B75">
            <v>74</v>
          </cell>
          <cell r="J75" t="str">
            <v>G605</v>
          </cell>
        </row>
        <row r="76">
          <cell r="A76" t="str">
            <v>Wet</v>
          </cell>
          <cell r="B76">
            <v>75</v>
          </cell>
          <cell r="J76" t="str">
            <v>G408</v>
          </cell>
        </row>
        <row r="77">
          <cell r="A77" t="str">
            <v>Wet</v>
          </cell>
          <cell r="B77">
            <v>76</v>
          </cell>
          <cell r="J77" t="str">
            <v>G416</v>
          </cell>
        </row>
        <row r="78">
          <cell r="A78" t="str">
            <v>Wet</v>
          </cell>
          <cell r="B78">
            <v>77</v>
          </cell>
          <cell r="J78" t="str">
            <v>G594</v>
          </cell>
        </row>
        <row r="79">
          <cell r="A79" t="str">
            <v>Wet</v>
          </cell>
          <cell r="B79">
            <v>78</v>
          </cell>
          <cell r="J79" t="str">
            <v>G460</v>
          </cell>
        </row>
        <row r="80">
          <cell r="A80" t="str">
            <v>Wet</v>
          </cell>
          <cell r="B80">
            <v>79</v>
          </cell>
          <cell r="J80" t="str">
            <v>G217</v>
          </cell>
        </row>
        <row r="81">
          <cell r="A81" t="str">
            <v>Wet</v>
          </cell>
          <cell r="B81">
            <v>80</v>
          </cell>
          <cell r="J81" t="str">
            <v>G607</v>
          </cell>
        </row>
        <row r="82">
          <cell r="A82" t="str">
            <v>Wet</v>
          </cell>
          <cell r="B82">
            <v>81</v>
          </cell>
          <cell r="J82" t="str">
            <v>G542</v>
          </cell>
        </row>
        <row r="83">
          <cell r="A83" t="str">
            <v>Wet</v>
          </cell>
          <cell r="B83">
            <v>82</v>
          </cell>
          <cell r="J83" t="str">
            <v>G536</v>
          </cell>
        </row>
        <row r="84">
          <cell r="A84" t="str">
            <v>Wet</v>
          </cell>
          <cell r="B84">
            <v>83</v>
          </cell>
          <cell r="J84" t="str">
            <v>G494</v>
          </cell>
        </row>
        <row r="85">
          <cell r="A85" t="str">
            <v>Wet</v>
          </cell>
          <cell r="B85">
            <v>84</v>
          </cell>
          <cell r="J85" t="str">
            <v>G291</v>
          </cell>
        </row>
        <row r="86">
          <cell r="A86" t="str">
            <v>Wet</v>
          </cell>
          <cell r="B86">
            <v>85</v>
          </cell>
          <cell r="J86" t="str">
            <v>G308</v>
          </cell>
        </row>
        <row r="87">
          <cell r="A87" t="str">
            <v>Wet</v>
          </cell>
          <cell r="B87">
            <v>86</v>
          </cell>
          <cell r="J87" t="str">
            <v>G723</v>
          </cell>
        </row>
        <row r="88">
          <cell r="A88" t="str">
            <v>Wet</v>
          </cell>
          <cell r="B88">
            <v>87</v>
          </cell>
          <cell r="J88" t="str">
            <v>G628</v>
          </cell>
        </row>
        <row r="89">
          <cell r="A89" t="str">
            <v>Wet</v>
          </cell>
          <cell r="B89">
            <v>88</v>
          </cell>
          <cell r="J89" t="str">
            <v>G569</v>
          </cell>
        </row>
        <row r="90">
          <cell r="A90" t="str">
            <v>Wet</v>
          </cell>
          <cell r="B90">
            <v>89</v>
          </cell>
          <cell r="J90" t="str">
            <v>G339</v>
          </cell>
        </row>
        <row r="91">
          <cell r="A91" t="str">
            <v>Wet</v>
          </cell>
          <cell r="B91">
            <v>90</v>
          </cell>
          <cell r="J91" t="str">
            <v>G592</v>
          </cell>
        </row>
        <row r="92">
          <cell r="A92" t="str">
            <v>Wet</v>
          </cell>
          <cell r="B92">
            <v>91</v>
          </cell>
          <cell r="J92" t="str">
            <v>G472</v>
          </cell>
        </row>
        <row r="93">
          <cell r="A93" t="str">
            <v>Wet</v>
          </cell>
          <cell r="B93">
            <v>92</v>
          </cell>
          <cell r="J93" t="str">
            <v>G529</v>
          </cell>
        </row>
        <row r="94">
          <cell r="A94" t="str">
            <v>Wet</v>
          </cell>
          <cell r="B94">
            <v>93</v>
          </cell>
          <cell r="J94" t="str">
            <v>G636</v>
          </cell>
        </row>
        <row r="95">
          <cell r="A95" t="str">
            <v>Wet</v>
          </cell>
          <cell r="B95">
            <v>94</v>
          </cell>
          <cell r="J95" t="str">
            <v>G534</v>
          </cell>
        </row>
        <row r="96">
          <cell r="A96" t="str">
            <v>Wet</v>
          </cell>
          <cell r="B96">
            <v>95</v>
          </cell>
          <cell r="J96" t="str">
            <v>G641</v>
          </cell>
        </row>
        <row r="97">
          <cell r="A97" t="str">
            <v>Wet</v>
          </cell>
          <cell r="B97">
            <v>96</v>
          </cell>
          <cell r="J97" t="str">
            <v>G479</v>
          </cell>
        </row>
        <row r="98">
          <cell r="A98" t="str">
            <v>Wet</v>
          </cell>
          <cell r="B98">
            <v>97</v>
          </cell>
          <cell r="J98" t="str">
            <v>G741</v>
          </cell>
        </row>
        <row r="99">
          <cell r="A99" t="str">
            <v>Wet</v>
          </cell>
          <cell r="B99">
            <v>98</v>
          </cell>
          <cell r="J99" t="str">
            <v>G610</v>
          </cell>
        </row>
        <row r="100">
          <cell r="A100" t="str">
            <v>Wet</v>
          </cell>
          <cell r="B100">
            <v>99</v>
          </cell>
          <cell r="J100" t="str">
            <v>G765</v>
          </cell>
        </row>
        <row r="101">
          <cell r="A101" t="str">
            <v>Wet</v>
          </cell>
          <cell r="B101">
            <v>100</v>
          </cell>
          <cell r="J101" t="str">
            <v>G728</v>
          </cell>
        </row>
        <row r="102">
          <cell r="A102" t="str">
            <v>Wet</v>
          </cell>
          <cell r="B102">
            <v>101</v>
          </cell>
          <cell r="J102" t="str">
            <v>G808</v>
          </cell>
        </row>
        <row r="103">
          <cell r="A103" t="str">
            <v>Wet</v>
          </cell>
          <cell r="B103">
            <v>102</v>
          </cell>
          <cell r="J103" t="str">
            <v>G892</v>
          </cell>
        </row>
        <row r="104">
          <cell r="A104" t="str">
            <v>Wet</v>
          </cell>
          <cell r="B104">
            <v>103</v>
          </cell>
          <cell r="J104" t="str">
            <v>G869</v>
          </cell>
        </row>
        <row r="105">
          <cell r="A105" t="str">
            <v>Wet</v>
          </cell>
          <cell r="B105">
            <v>104</v>
          </cell>
          <cell r="J105" t="str">
            <v>G881</v>
          </cell>
        </row>
        <row r="106">
          <cell r="A106" t="str">
            <v>Wet</v>
          </cell>
          <cell r="B106">
            <v>105</v>
          </cell>
          <cell r="J106" t="str">
            <v>G729</v>
          </cell>
        </row>
        <row r="107">
          <cell r="A107" t="str">
            <v>Wet</v>
          </cell>
          <cell r="B107">
            <v>106</v>
          </cell>
          <cell r="J107" t="str">
            <v>G837</v>
          </cell>
        </row>
        <row r="108">
          <cell r="A108" t="str">
            <v>Wet</v>
          </cell>
          <cell r="B108">
            <v>107</v>
          </cell>
          <cell r="J108" t="str">
            <v>G688</v>
          </cell>
        </row>
        <row r="109">
          <cell r="A109" t="str">
            <v>Wet</v>
          </cell>
          <cell r="B109">
            <v>108</v>
          </cell>
          <cell r="J109" t="str">
            <v>G883</v>
          </cell>
        </row>
        <row r="110">
          <cell r="A110" t="str">
            <v>Wet</v>
          </cell>
          <cell r="B110">
            <v>109</v>
          </cell>
          <cell r="J110" t="str">
            <v>G704</v>
          </cell>
        </row>
        <row r="111">
          <cell r="A111" t="str">
            <v>Wet</v>
          </cell>
          <cell r="B111">
            <v>110</v>
          </cell>
          <cell r="J111" t="str">
            <v>G742</v>
          </cell>
        </row>
        <row r="112">
          <cell r="A112" t="str">
            <v>Wet</v>
          </cell>
          <cell r="B112">
            <v>111</v>
          </cell>
          <cell r="J112" t="str">
            <v>G831</v>
          </cell>
        </row>
        <row r="113">
          <cell r="A113" t="str">
            <v>Wet</v>
          </cell>
          <cell r="B113">
            <v>112</v>
          </cell>
          <cell r="J113" t="str">
            <v>G899</v>
          </cell>
        </row>
        <row r="114">
          <cell r="A114" t="str">
            <v>Wet</v>
          </cell>
          <cell r="B114">
            <v>113</v>
          </cell>
          <cell r="J114" t="str">
            <v>G724</v>
          </cell>
        </row>
        <row r="115">
          <cell r="A115" t="str">
            <v>Wet</v>
          </cell>
          <cell r="B115">
            <v>114</v>
          </cell>
          <cell r="J115" t="str">
            <v>G803</v>
          </cell>
        </row>
        <row r="116">
          <cell r="A116" t="str">
            <v>Wet</v>
          </cell>
          <cell r="B116">
            <v>115</v>
          </cell>
          <cell r="J116" t="str">
            <v>G693</v>
          </cell>
        </row>
        <row r="117">
          <cell r="A117" t="str">
            <v>Wet</v>
          </cell>
          <cell r="B117">
            <v>116</v>
          </cell>
          <cell r="J117" t="str">
            <v>G897</v>
          </cell>
        </row>
        <row r="118">
          <cell r="A118" t="str">
            <v>Wet</v>
          </cell>
          <cell r="B118">
            <v>117</v>
          </cell>
          <cell r="J118" t="str">
            <v>G789</v>
          </cell>
        </row>
        <row r="119">
          <cell r="A119" t="str">
            <v>Wet</v>
          </cell>
          <cell r="B119">
            <v>118</v>
          </cell>
          <cell r="J119" t="str">
            <v>G681</v>
          </cell>
        </row>
        <row r="120">
          <cell r="A120" t="str">
            <v>Wet</v>
          </cell>
          <cell r="B120">
            <v>119</v>
          </cell>
          <cell r="J120" t="str">
            <v>G657</v>
          </cell>
        </row>
        <row r="121">
          <cell r="A121" t="str">
            <v>Wet</v>
          </cell>
          <cell r="B121">
            <v>120</v>
          </cell>
          <cell r="J121" t="str">
            <v>G758</v>
          </cell>
        </row>
        <row r="122">
          <cell r="A122" t="str">
            <v>Wet</v>
          </cell>
          <cell r="B122">
            <v>121</v>
          </cell>
          <cell r="J122" t="str">
            <v>G666</v>
          </cell>
        </row>
        <row r="123">
          <cell r="A123" t="str">
            <v>Wet</v>
          </cell>
          <cell r="B123">
            <v>122</v>
          </cell>
          <cell r="J123" t="str">
            <v>G860</v>
          </cell>
        </row>
        <row r="124">
          <cell r="A124" t="str">
            <v>Wet</v>
          </cell>
          <cell r="B124">
            <v>123</v>
          </cell>
          <cell r="J124" t="str">
            <v>G694</v>
          </cell>
        </row>
        <row r="125">
          <cell r="A125" t="str">
            <v>Wet</v>
          </cell>
          <cell r="B125">
            <v>124</v>
          </cell>
          <cell r="J125" t="str">
            <v>G867</v>
          </cell>
        </row>
        <row r="126">
          <cell r="A126" t="str">
            <v>Wet</v>
          </cell>
          <cell r="B126">
            <v>125</v>
          </cell>
          <cell r="J126" t="str">
            <v>G793</v>
          </cell>
        </row>
        <row r="127">
          <cell r="A127" t="str">
            <v>Wet</v>
          </cell>
          <cell r="B127">
            <v>126</v>
          </cell>
          <cell r="J127" t="str">
            <v>G749</v>
          </cell>
        </row>
        <row r="128">
          <cell r="A128" t="str">
            <v>Wet</v>
          </cell>
          <cell r="B128">
            <v>127</v>
          </cell>
          <cell r="J128" t="str">
            <v>G898</v>
          </cell>
        </row>
        <row r="129">
          <cell r="A129" t="str">
            <v>Wet</v>
          </cell>
          <cell r="B129">
            <v>128</v>
          </cell>
          <cell r="J129" t="str">
            <v>G834</v>
          </cell>
        </row>
        <row r="130">
          <cell r="A130" t="str">
            <v>Wet</v>
          </cell>
          <cell r="B130">
            <v>129</v>
          </cell>
          <cell r="J130" t="str">
            <v>G819</v>
          </cell>
        </row>
        <row r="131">
          <cell r="A131" t="str">
            <v>Wet</v>
          </cell>
          <cell r="B131">
            <v>130</v>
          </cell>
          <cell r="J131" t="str">
            <v>G830</v>
          </cell>
        </row>
        <row r="132">
          <cell r="A132" t="str">
            <v>Wet</v>
          </cell>
          <cell r="B132">
            <v>131</v>
          </cell>
          <cell r="J132" t="str">
            <v>G746</v>
          </cell>
        </row>
        <row r="133">
          <cell r="A133" t="str">
            <v>Wet</v>
          </cell>
          <cell r="B133">
            <v>132</v>
          </cell>
          <cell r="J133" t="str">
            <v>G725</v>
          </cell>
        </row>
        <row r="134">
          <cell r="A134" t="str">
            <v>Wet</v>
          </cell>
          <cell r="B134">
            <v>133</v>
          </cell>
          <cell r="J134" t="str">
            <v>G846</v>
          </cell>
        </row>
        <row r="135">
          <cell r="A135" t="str">
            <v>Wet</v>
          </cell>
          <cell r="B135">
            <v>134</v>
          </cell>
          <cell r="J135" t="str">
            <v>G756</v>
          </cell>
        </row>
        <row r="136">
          <cell r="A136" t="str">
            <v>Wet</v>
          </cell>
          <cell r="B136">
            <v>135</v>
          </cell>
          <cell r="J136" t="str">
            <v>G745</v>
          </cell>
        </row>
        <row r="137">
          <cell r="A137" t="str">
            <v>Wet</v>
          </cell>
          <cell r="B137">
            <v>136</v>
          </cell>
          <cell r="J137" t="str">
            <v>G832</v>
          </cell>
        </row>
        <row r="138">
          <cell r="A138" t="str">
            <v>Wet</v>
          </cell>
          <cell r="B138">
            <v>137</v>
          </cell>
          <cell r="J138" t="str">
            <v>G805</v>
          </cell>
        </row>
        <row r="139">
          <cell r="A139" t="str">
            <v>Wet</v>
          </cell>
          <cell r="B139">
            <v>138</v>
          </cell>
          <cell r="J139" t="str">
            <v>G815</v>
          </cell>
        </row>
        <row r="140">
          <cell r="A140" t="str">
            <v>Wet</v>
          </cell>
          <cell r="B140">
            <v>139</v>
          </cell>
          <cell r="J140" t="str">
            <v>G798</v>
          </cell>
        </row>
        <row r="141">
          <cell r="A141" t="str">
            <v>Wet</v>
          </cell>
          <cell r="B141">
            <v>140</v>
          </cell>
          <cell r="J141" t="str">
            <v>G787</v>
          </cell>
        </row>
        <row r="142">
          <cell r="A142" t="str">
            <v>Wet</v>
          </cell>
          <cell r="B142">
            <v>141</v>
          </cell>
          <cell r="J142" t="str">
            <v>G900</v>
          </cell>
        </row>
        <row r="143">
          <cell r="A143" t="str">
            <v>Wet</v>
          </cell>
          <cell r="B143">
            <v>142</v>
          </cell>
          <cell r="J143" t="str">
            <v>G817</v>
          </cell>
        </row>
        <row r="144">
          <cell r="A144" t="str">
            <v>Wet</v>
          </cell>
          <cell r="B144">
            <v>143</v>
          </cell>
          <cell r="J144" t="str">
            <v>G836</v>
          </cell>
        </row>
        <row r="145">
          <cell r="A145" t="str">
            <v>Wet</v>
          </cell>
          <cell r="B145">
            <v>144</v>
          </cell>
          <cell r="J145" t="str">
            <v>G784</v>
          </cell>
        </row>
        <row r="146">
          <cell r="A146" t="str">
            <v>Wet</v>
          </cell>
          <cell r="B146">
            <v>145</v>
          </cell>
          <cell r="J146" t="str">
            <v>G902</v>
          </cell>
        </row>
        <row r="147">
          <cell r="A147" t="str">
            <v>Wet</v>
          </cell>
          <cell r="B147">
            <v>146</v>
          </cell>
          <cell r="J147" t="str">
            <v>G689</v>
          </cell>
        </row>
        <row r="148">
          <cell r="A148" t="str">
            <v>Wet</v>
          </cell>
          <cell r="B148">
            <v>147</v>
          </cell>
          <cell r="J148" t="str">
            <v>G678</v>
          </cell>
        </row>
        <row r="149">
          <cell r="A149" t="str">
            <v>Wet</v>
          </cell>
          <cell r="B149">
            <v>148</v>
          </cell>
          <cell r="J149" t="str">
            <v>G835</v>
          </cell>
        </row>
        <row r="150">
          <cell r="A150" t="str">
            <v>Wet</v>
          </cell>
          <cell r="B150">
            <v>149</v>
          </cell>
          <cell r="J150" t="str">
            <v>G733</v>
          </cell>
        </row>
        <row r="151">
          <cell r="A151" t="str">
            <v>Wet</v>
          </cell>
          <cell r="B151">
            <v>150</v>
          </cell>
          <cell r="J151" t="str">
            <v>G658</v>
          </cell>
        </row>
        <row r="152">
          <cell r="A152" t="str">
            <v>Wet</v>
          </cell>
          <cell r="B152">
            <v>151</v>
          </cell>
          <cell r="J152" t="str">
            <v>G567</v>
          </cell>
        </row>
        <row r="153">
          <cell r="A153" t="str">
            <v>Wet</v>
          </cell>
          <cell r="B153">
            <v>152</v>
          </cell>
          <cell r="J153" t="str">
            <v>G853</v>
          </cell>
        </row>
        <row r="154">
          <cell r="A154" t="str">
            <v>Wet</v>
          </cell>
          <cell r="B154">
            <v>153</v>
          </cell>
          <cell r="J154" t="str">
            <v>G800</v>
          </cell>
        </row>
        <row r="155">
          <cell r="A155" t="str">
            <v>Wet</v>
          </cell>
          <cell r="B155">
            <v>154</v>
          </cell>
          <cell r="J155" t="str">
            <v>G675</v>
          </cell>
        </row>
        <row r="156">
          <cell r="A156" t="str">
            <v>Wet</v>
          </cell>
          <cell r="B156">
            <v>155</v>
          </cell>
          <cell r="J156" t="str">
            <v>G859</v>
          </cell>
        </row>
        <row r="157">
          <cell r="A157" t="str">
            <v>Wet</v>
          </cell>
          <cell r="B157">
            <v>156</v>
          </cell>
          <cell r="J157" t="str">
            <v>G654</v>
          </cell>
        </row>
        <row r="158">
          <cell r="A158" t="str">
            <v>Wet</v>
          </cell>
          <cell r="B158">
            <v>157</v>
          </cell>
          <cell r="J158" t="str">
            <v>G890</v>
          </cell>
        </row>
        <row r="159">
          <cell r="A159" t="str">
            <v>Wet</v>
          </cell>
          <cell r="B159">
            <v>158</v>
          </cell>
          <cell r="J159" t="str">
            <v>G576</v>
          </cell>
        </row>
        <row r="160">
          <cell r="A160" t="str">
            <v>Wet</v>
          </cell>
          <cell r="B160">
            <v>159</v>
          </cell>
          <cell r="J160" t="str">
            <v>G829</v>
          </cell>
        </row>
        <row r="161">
          <cell r="A161" t="str">
            <v>Wet</v>
          </cell>
          <cell r="B161">
            <v>160</v>
          </cell>
          <cell r="J161" t="str">
            <v>G809</v>
          </cell>
        </row>
        <row r="162">
          <cell r="A162" t="str">
            <v>Wet</v>
          </cell>
          <cell r="B162">
            <v>161</v>
          </cell>
          <cell r="J162" t="str">
            <v>G252</v>
          </cell>
        </row>
        <row r="163">
          <cell r="A163" t="str">
            <v>Wet</v>
          </cell>
          <cell r="B163">
            <v>162</v>
          </cell>
          <cell r="J163" t="str">
            <v>G385</v>
          </cell>
        </row>
        <row r="164">
          <cell r="A164" t="str">
            <v>Wet</v>
          </cell>
          <cell r="B164">
            <v>163</v>
          </cell>
          <cell r="J164" t="str">
            <v>G202</v>
          </cell>
        </row>
        <row r="165">
          <cell r="A165" t="str">
            <v>Wet</v>
          </cell>
          <cell r="B165">
            <v>164</v>
          </cell>
          <cell r="J165" t="str">
            <v>G686</v>
          </cell>
        </row>
        <row r="166">
          <cell r="A166" t="str">
            <v>Wet</v>
          </cell>
          <cell r="B166">
            <v>165</v>
          </cell>
          <cell r="J166" t="str">
            <v>G368</v>
          </cell>
        </row>
        <row r="167">
          <cell r="A167" t="str">
            <v>Wet</v>
          </cell>
          <cell r="B167">
            <v>166</v>
          </cell>
          <cell r="J167" t="str">
            <v>G334</v>
          </cell>
        </row>
        <row r="168">
          <cell r="A168" t="str">
            <v>Wet</v>
          </cell>
          <cell r="B168">
            <v>167</v>
          </cell>
          <cell r="J168" t="str">
            <v>G429</v>
          </cell>
        </row>
        <row r="169">
          <cell r="A169" t="str">
            <v>Wet</v>
          </cell>
          <cell r="B169">
            <v>168</v>
          </cell>
          <cell r="J169" t="str">
            <v>G461</v>
          </cell>
        </row>
        <row r="170">
          <cell r="A170" t="str">
            <v>Wet</v>
          </cell>
          <cell r="B170">
            <v>169</v>
          </cell>
          <cell r="J170" t="str">
            <v>G425</v>
          </cell>
        </row>
        <row r="171">
          <cell r="A171" t="str">
            <v>Wet</v>
          </cell>
          <cell r="B171">
            <v>170</v>
          </cell>
          <cell r="J171" t="str">
            <v>G433</v>
          </cell>
        </row>
        <row r="172">
          <cell r="A172" t="str">
            <v>Wet</v>
          </cell>
          <cell r="B172">
            <v>171</v>
          </cell>
          <cell r="J172" t="str">
            <v>G656</v>
          </cell>
        </row>
        <row r="173">
          <cell r="A173" t="str">
            <v>Wet</v>
          </cell>
          <cell r="B173">
            <v>172</v>
          </cell>
          <cell r="J173" t="str">
            <v>G281</v>
          </cell>
        </row>
        <row r="174">
          <cell r="A174" t="str">
            <v>Wet</v>
          </cell>
          <cell r="B174">
            <v>173</v>
          </cell>
          <cell r="J174" t="str">
            <v>G216</v>
          </cell>
        </row>
        <row r="175">
          <cell r="A175" t="str">
            <v>Wet</v>
          </cell>
          <cell r="B175">
            <v>174</v>
          </cell>
          <cell r="J175" t="str">
            <v>G655</v>
          </cell>
        </row>
        <row r="176">
          <cell r="A176" t="str">
            <v>Wet</v>
          </cell>
          <cell r="B176">
            <v>175</v>
          </cell>
          <cell r="J176" t="str">
            <v>G457</v>
          </cell>
        </row>
        <row r="177">
          <cell r="A177" t="str">
            <v>Wet</v>
          </cell>
          <cell r="B177">
            <v>176</v>
          </cell>
          <cell r="J177" t="str">
            <v>G454</v>
          </cell>
        </row>
        <row r="178">
          <cell r="A178" t="str">
            <v>Wet</v>
          </cell>
          <cell r="B178">
            <v>177</v>
          </cell>
          <cell r="J178" t="str">
            <v>G362</v>
          </cell>
        </row>
        <row r="179">
          <cell r="A179" t="str">
            <v>Wet</v>
          </cell>
          <cell r="B179">
            <v>178</v>
          </cell>
          <cell r="J179" t="str">
            <v>G781</v>
          </cell>
        </row>
        <row r="180">
          <cell r="A180" t="str">
            <v>Wet</v>
          </cell>
          <cell r="B180">
            <v>179</v>
          </cell>
          <cell r="J180" t="str">
            <v>G451</v>
          </cell>
        </row>
        <row r="181">
          <cell r="A181" t="str">
            <v>Wet</v>
          </cell>
          <cell r="B181">
            <v>180</v>
          </cell>
          <cell r="J181" t="str">
            <v>G360</v>
          </cell>
        </row>
        <row r="182">
          <cell r="A182" t="str">
            <v>Wet</v>
          </cell>
          <cell r="B182">
            <v>181</v>
          </cell>
          <cell r="J182" t="str">
            <v>G458</v>
          </cell>
        </row>
        <row r="183">
          <cell r="A183" t="str">
            <v>Wet</v>
          </cell>
          <cell r="B183">
            <v>182</v>
          </cell>
          <cell r="J183" t="str">
            <v>G403</v>
          </cell>
        </row>
        <row r="184">
          <cell r="A184" t="str">
            <v>Wet</v>
          </cell>
          <cell r="B184">
            <v>183</v>
          </cell>
          <cell r="J184" t="str">
            <v>G585</v>
          </cell>
        </row>
        <row r="185">
          <cell r="A185" t="str">
            <v>Wet</v>
          </cell>
          <cell r="B185">
            <v>184</v>
          </cell>
          <cell r="J185" t="str">
            <v>G669</v>
          </cell>
        </row>
        <row r="186">
          <cell r="A186" t="str">
            <v>Wet</v>
          </cell>
          <cell r="B186">
            <v>185</v>
          </cell>
          <cell r="J186" t="str">
            <v>G423</v>
          </cell>
        </row>
        <row r="187">
          <cell r="A187" t="str">
            <v>Wet</v>
          </cell>
          <cell r="B187">
            <v>186</v>
          </cell>
          <cell r="J187" t="str">
            <v>G544</v>
          </cell>
        </row>
        <row r="188">
          <cell r="A188" t="str">
            <v>Wet</v>
          </cell>
          <cell r="B188">
            <v>187</v>
          </cell>
          <cell r="J188" t="str">
            <v>G620</v>
          </cell>
        </row>
        <row r="189">
          <cell r="A189" t="str">
            <v>Wet</v>
          </cell>
          <cell r="B189">
            <v>188</v>
          </cell>
          <cell r="J189" t="str">
            <v>G420</v>
          </cell>
        </row>
        <row r="190">
          <cell r="A190" t="str">
            <v>Wet</v>
          </cell>
          <cell r="B190">
            <v>189</v>
          </cell>
          <cell r="J190" t="str">
            <v>G367</v>
          </cell>
        </row>
        <row r="191">
          <cell r="A191" t="str">
            <v>Wet</v>
          </cell>
          <cell r="B191">
            <v>190</v>
          </cell>
          <cell r="J191" t="str">
            <v>G526</v>
          </cell>
        </row>
        <row r="192">
          <cell r="A192" t="str">
            <v>Wet</v>
          </cell>
          <cell r="B192">
            <v>191</v>
          </cell>
          <cell r="J192" t="str">
            <v>G522</v>
          </cell>
        </row>
        <row r="193">
          <cell r="A193" t="str">
            <v>Wet</v>
          </cell>
          <cell r="B193">
            <v>192</v>
          </cell>
          <cell r="J193" t="str">
            <v>G591</v>
          </cell>
        </row>
        <row r="194">
          <cell r="A194" t="str">
            <v>Wet</v>
          </cell>
          <cell r="B194">
            <v>193</v>
          </cell>
          <cell r="J194" t="str">
            <v>G863</v>
          </cell>
        </row>
        <row r="195">
          <cell r="A195" t="str">
            <v>Wet</v>
          </cell>
          <cell r="B195">
            <v>194</v>
          </cell>
          <cell r="J195" t="str">
            <v>G615</v>
          </cell>
        </row>
        <row r="196">
          <cell r="A196" t="str">
            <v>Wet</v>
          </cell>
          <cell r="B196">
            <v>195</v>
          </cell>
          <cell r="J196" t="str">
            <v>G821</v>
          </cell>
        </row>
        <row r="197">
          <cell r="A197" t="str">
            <v>Wet</v>
          </cell>
          <cell r="B197">
            <v>196</v>
          </cell>
          <cell r="J197" t="str">
            <v>G754</v>
          </cell>
        </row>
        <row r="198">
          <cell r="A198" t="str">
            <v>Wet</v>
          </cell>
          <cell r="B198">
            <v>197</v>
          </cell>
          <cell r="J198" t="str">
            <v>G715</v>
          </cell>
        </row>
        <row r="199">
          <cell r="A199" t="str">
            <v>Wet</v>
          </cell>
          <cell r="B199">
            <v>198</v>
          </cell>
          <cell r="J199" t="str">
            <v>G785</v>
          </cell>
        </row>
        <row r="200">
          <cell r="A200" t="str">
            <v>Wet</v>
          </cell>
          <cell r="B200">
            <v>199</v>
          </cell>
          <cell r="J200" t="str">
            <v>G877</v>
          </cell>
        </row>
        <row r="201">
          <cell r="A201" t="str">
            <v>Wet</v>
          </cell>
          <cell r="B201">
            <v>200</v>
          </cell>
          <cell r="J201" t="str">
            <v>G816</v>
          </cell>
        </row>
        <row r="202">
          <cell r="A202" t="str">
            <v>Wet</v>
          </cell>
          <cell r="B202">
            <v>201</v>
          </cell>
          <cell r="J202" t="str">
            <v>G811</v>
          </cell>
        </row>
        <row r="203">
          <cell r="A203" t="str">
            <v>Wet</v>
          </cell>
          <cell r="B203">
            <v>202</v>
          </cell>
          <cell r="J203" t="str">
            <v>G773</v>
          </cell>
        </row>
        <row r="204">
          <cell r="A204" t="str">
            <v>Wet</v>
          </cell>
          <cell r="B204">
            <v>203</v>
          </cell>
          <cell r="J204" t="str">
            <v>G645</v>
          </cell>
        </row>
        <row r="205">
          <cell r="A205" t="str">
            <v>Wet</v>
          </cell>
          <cell r="B205">
            <v>204</v>
          </cell>
          <cell r="J205" t="str">
            <v>G814</v>
          </cell>
        </row>
        <row r="206">
          <cell r="A206" t="str">
            <v>Wet</v>
          </cell>
          <cell r="B206">
            <v>205</v>
          </cell>
          <cell r="J206" t="str">
            <v>G621</v>
          </cell>
        </row>
        <row r="207">
          <cell r="A207" t="str">
            <v>Wet</v>
          </cell>
          <cell r="B207">
            <v>206</v>
          </cell>
          <cell r="J207" t="str">
            <v>G677</v>
          </cell>
        </row>
        <row r="208">
          <cell r="A208" t="str">
            <v>Wet</v>
          </cell>
          <cell r="B208">
            <v>207</v>
          </cell>
          <cell r="J208" t="str">
            <v>G574</v>
          </cell>
        </row>
        <row r="209">
          <cell r="A209" t="str">
            <v>Wet</v>
          </cell>
          <cell r="B209">
            <v>208</v>
          </cell>
          <cell r="J209" t="str">
            <v>G710</v>
          </cell>
        </row>
        <row r="210">
          <cell r="A210" t="str">
            <v>Wet</v>
          </cell>
          <cell r="B210">
            <v>209</v>
          </cell>
          <cell r="J210" t="str">
            <v>G604</v>
          </cell>
        </row>
        <row r="211">
          <cell r="A211" t="str">
            <v>Wet</v>
          </cell>
          <cell r="B211">
            <v>210</v>
          </cell>
          <cell r="J211" t="str">
            <v>G871</v>
          </cell>
        </row>
        <row r="212">
          <cell r="A212" t="str">
            <v>Wet</v>
          </cell>
          <cell r="B212">
            <v>211</v>
          </cell>
          <cell r="J212" t="str">
            <v>G822</v>
          </cell>
        </row>
        <row r="213">
          <cell r="A213" t="str">
            <v>Wet</v>
          </cell>
          <cell r="B213">
            <v>215</v>
          </cell>
          <cell r="J213" t="str">
            <v>G786</v>
          </cell>
        </row>
        <row r="214">
          <cell r="A214" t="str">
            <v>Wet</v>
          </cell>
          <cell r="B214">
            <v>212</v>
          </cell>
          <cell r="J214" t="str">
            <v>G572</v>
          </cell>
        </row>
        <row r="215">
          <cell r="A215" t="str">
            <v>Wet</v>
          </cell>
          <cell r="B215">
            <v>213</v>
          </cell>
          <cell r="J215" t="str">
            <v>G761</v>
          </cell>
        </row>
        <row r="216">
          <cell r="A216" t="str">
            <v>Wet</v>
          </cell>
          <cell r="B216">
            <v>214</v>
          </cell>
          <cell r="J216" t="str">
            <v>G858</v>
          </cell>
        </row>
        <row r="217">
          <cell r="A217" t="str">
            <v>Wet</v>
          </cell>
          <cell r="B217">
            <v>216</v>
          </cell>
          <cell r="J217" t="str">
            <v>G755</v>
          </cell>
        </row>
        <row r="218">
          <cell r="A218" t="str">
            <v>Wet</v>
          </cell>
          <cell r="B218">
            <v>217</v>
          </cell>
          <cell r="J218" t="str">
            <v>G795</v>
          </cell>
        </row>
        <row r="219">
          <cell r="A219" t="str">
            <v>Wet</v>
          </cell>
          <cell r="B219">
            <v>218</v>
          </cell>
          <cell r="J219" t="str">
            <v>G251</v>
          </cell>
        </row>
        <row r="220">
          <cell r="A220" t="str">
            <v>Wet</v>
          </cell>
          <cell r="B220">
            <v>219</v>
          </cell>
          <cell r="J220" t="str">
            <v>G727</v>
          </cell>
        </row>
        <row r="221">
          <cell r="A221" t="str">
            <v>Wet</v>
          </cell>
          <cell r="B221">
            <v>220</v>
          </cell>
          <cell r="J221" t="str">
            <v>G782</v>
          </cell>
        </row>
        <row r="222">
          <cell r="J222" t="str">
            <v>R17</v>
          </cell>
        </row>
        <row r="223">
          <cell r="J223" t="str">
            <v>R121</v>
          </cell>
        </row>
        <row r="224">
          <cell r="J224" t="str">
            <v>R158</v>
          </cell>
        </row>
        <row r="225">
          <cell r="J225" t="str">
            <v>R115</v>
          </cell>
        </row>
        <row r="226">
          <cell r="J226" t="str">
            <v>R502</v>
          </cell>
        </row>
        <row r="227">
          <cell r="J227" t="str">
            <v>R177</v>
          </cell>
        </row>
        <row r="228">
          <cell r="J228" t="str">
            <v>R531</v>
          </cell>
        </row>
        <row r="229">
          <cell r="J229" t="str">
            <v>R406</v>
          </cell>
        </row>
        <row r="230">
          <cell r="J230" t="str">
            <v>R169</v>
          </cell>
        </row>
        <row r="231">
          <cell r="J231" t="str">
            <v>R91</v>
          </cell>
        </row>
        <row r="232">
          <cell r="J232" t="str">
            <v>R446</v>
          </cell>
        </row>
        <row r="233">
          <cell r="J233" t="str">
            <v>R409</v>
          </cell>
        </row>
        <row r="234">
          <cell r="J234" t="str">
            <v>R450</v>
          </cell>
        </row>
        <row r="235">
          <cell r="J235" t="str">
            <v>R382</v>
          </cell>
        </row>
        <row r="236">
          <cell r="J236" t="str">
            <v>R415</v>
          </cell>
        </row>
        <row r="237">
          <cell r="J237" t="str">
            <v>R519</v>
          </cell>
        </row>
        <row r="238">
          <cell r="J238" t="str">
            <v>R542</v>
          </cell>
        </row>
        <row r="239">
          <cell r="J239" t="str">
            <v>R128</v>
          </cell>
        </row>
        <row r="240">
          <cell r="J240" t="str">
            <v>R82</v>
          </cell>
        </row>
        <row r="241">
          <cell r="J241" t="str">
            <v>R50</v>
          </cell>
        </row>
        <row r="242">
          <cell r="J242" t="str">
            <v>R529</v>
          </cell>
        </row>
        <row r="243">
          <cell r="J243" t="str">
            <v>R363</v>
          </cell>
        </row>
        <row r="244">
          <cell r="J244" t="str">
            <v>R190</v>
          </cell>
        </row>
        <row r="245">
          <cell r="J245" t="str">
            <v>R144</v>
          </cell>
        </row>
        <row r="246">
          <cell r="J246" t="str">
            <v>R279</v>
          </cell>
        </row>
        <row r="247">
          <cell r="J247" t="str">
            <v>R148</v>
          </cell>
        </row>
        <row r="248">
          <cell r="J248" t="str">
            <v>R112</v>
          </cell>
        </row>
        <row r="249">
          <cell r="J249" t="str">
            <v>R436</v>
          </cell>
        </row>
        <row r="250">
          <cell r="J250" t="str">
            <v>R386</v>
          </cell>
        </row>
        <row r="251">
          <cell r="J251" t="str">
            <v>R507</v>
          </cell>
        </row>
        <row r="252">
          <cell r="J252" t="str">
            <v>R141</v>
          </cell>
        </row>
        <row r="253">
          <cell r="J253" t="str">
            <v>R396</v>
          </cell>
        </row>
        <row r="254">
          <cell r="J254" t="str">
            <v>R109</v>
          </cell>
        </row>
        <row r="255">
          <cell r="J255" t="str">
            <v>R153</v>
          </cell>
        </row>
        <row r="256">
          <cell r="J256" t="str">
            <v>R64</v>
          </cell>
        </row>
        <row r="257">
          <cell r="J257" t="str">
            <v>R126</v>
          </cell>
        </row>
        <row r="258">
          <cell r="J258" t="str">
            <v>R63</v>
          </cell>
        </row>
        <row r="259">
          <cell r="J259" t="str">
            <v>R87</v>
          </cell>
        </row>
        <row r="260">
          <cell r="J260" t="str">
            <v>R437</v>
          </cell>
        </row>
        <row r="261">
          <cell r="J261" t="str">
            <v>R114</v>
          </cell>
        </row>
        <row r="262">
          <cell r="J262" t="str">
            <v>R521</v>
          </cell>
        </row>
        <row r="263">
          <cell r="J263" t="str">
            <v>R371</v>
          </cell>
        </row>
        <row r="264">
          <cell r="J264" t="str">
            <v>R376</v>
          </cell>
        </row>
        <row r="265">
          <cell r="J265" t="str">
            <v>R166</v>
          </cell>
        </row>
        <row r="266">
          <cell r="J266" t="str">
            <v>R469</v>
          </cell>
        </row>
        <row r="267">
          <cell r="J267" t="str">
            <v>R86</v>
          </cell>
        </row>
        <row r="268">
          <cell r="J268" t="str">
            <v>R146</v>
          </cell>
        </row>
        <row r="269">
          <cell r="J269" t="str">
            <v>R72</v>
          </cell>
        </row>
        <row r="270">
          <cell r="J270" t="str">
            <v>R28</v>
          </cell>
        </row>
        <row r="271">
          <cell r="J271" t="str">
            <v>R5</v>
          </cell>
        </row>
        <row r="272">
          <cell r="J272" t="str">
            <v>R85</v>
          </cell>
        </row>
        <row r="273">
          <cell r="J273" t="str">
            <v>R513</v>
          </cell>
        </row>
        <row r="274">
          <cell r="J274" t="str">
            <v>R399</v>
          </cell>
        </row>
        <row r="275">
          <cell r="J275" t="str">
            <v>R400</v>
          </cell>
        </row>
        <row r="276">
          <cell r="J276" t="str">
            <v>R19</v>
          </cell>
        </row>
        <row r="277">
          <cell r="J277" t="str">
            <v>R60</v>
          </cell>
        </row>
        <row r="278">
          <cell r="J278" t="str">
            <v>R161</v>
          </cell>
        </row>
        <row r="279">
          <cell r="J279" t="str">
            <v>R48</v>
          </cell>
        </row>
        <row r="280">
          <cell r="J280" t="str">
            <v>R23</v>
          </cell>
        </row>
        <row r="281">
          <cell r="J281" t="str">
            <v>R78</v>
          </cell>
        </row>
        <row r="282">
          <cell r="J282" t="str">
            <v>R42</v>
          </cell>
        </row>
        <row r="283">
          <cell r="J283" t="str">
            <v>R119</v>
          </cell>
        </row>
        <row r="284">
          <cell r="J284" t="str">
            <v>R185</v>
          </cell>
        </row>
        <row r="285">
          <cell r="J285" t="str">
            <v>R159</v>
          </cell>
        </row>
        <row r="286">
          <cell r="J286" t="str">
            <v>R525</v>
          </cell>
        </row>
        <row r="287">
          <cell r="J287" t="str">
            <v>R150</v>
          </cell>
        </row>
        <row r="288">
          <cell r="J288" t="str">
            <v>R165</v>
          </cell>
        </row>
        <row r="289">
          <cell r="J289" t="str">
            <v>R129</v>
          </cell>
        </row>
        <row r="290">
          <cell r="J290" t="str">
            <v>R414</v>
          </cell>
        </row>
        <row r="291">
          <cell r="J291" t="str">
            <v>R151</v>
          </cell>
        </row>
        <row r="292">
          <cell r="J292" t="str">
            <v>R95</v>
          </cell>
        </row>
        <row r="293">
          <cell r="J293" t="str">
            <v>R546</v>
          </cell>
        </row>
        <row r="294">
          <cell r="J294" t="str">
            <v>R438</v>
          </cell>
        </row>
        <row r="295">
          <cell r="J295" t="str">
            <v>R122</v>
          </cell>
        </row>
        <row r="296">
          <cell r="J296" t="str">
            <v>R404</v>
          </cell>
        </row>
        <row r="297">
          <cell r="J297" t="str">
            <v>R501</v>
          </cell>
        </row>
        <row r="298">
          <cell r="J298" t="str">
            <v>R137</v>
          </cell>
        </row>
        <row r="299">
          <cell r="J299" t="str">
            <v>R278</v>
          </cell>
        </row>
        <row r="300">
          <cell r="J300" t="str">
            <v>R235</v>
          </cell>
        </row>
        <row r="301">
          <cell r="J301" t="str">
            <v>R181</v>
          </cell>
        </row>
        <row r="302">
          <cell r="J302" t="str">
            <v>R187</v>
          </cell>
        </row>
        <row r="303">
          <cell r="J303" t="str">
            <v>R83</v>
          </cell>
        </row>
        <row r="304">
          <cell r="J304" t="str">
            <v>R134</v>
          </cell>
        </row>
        <row r="305">
          <cell r="J305" t="str">
            <v>R49</v>
          </cell>
        </row>
        <row r="306">
          <cell r="J306" t="str">
            <v>R315</v>
          </cell>
        </row>
        <row r="307">
          <cell r="J307" t="str">
            <v>R1</v>
          </cell>
        </row>
        <row r="308">
          <cell r="J308" t="str">
            <v>R408</v>
          </cell>
        </row>
        <row r="309">
          <cell r="J309" t="str">
            <v>R385</v>
          </cell>
        </row>
        <row r="310">
          <cell r="J310" t="str">
            <v>R196</v>
          </cell>
        </row>
        <row r="311">
          <cell r="J311" t="str">
            <v>R94</v>
          </cell>
        </row>
        <row r="312">
          <cell r="J312" t="str">
            <v>R343</v>
          </cell>
        </row>
        <row r="313">
          <cell r="J313" t="str">
            <v>R445</v>
          </cell>
        </row>
        <row r="314">
          <cell r="J314" t="str">
            <v>R12</v>
          </cell>
        </row>
        <row r="315">
          <cell r="J315" t="str">
            <v>R244</v>
          </cell>
        </row>
        <row r="316">
          <cell r="J316" t="str">
            <v>R360</v>
          </cell>
        </row>
        <row r="317">
          <cell r="J317" t="str">
            <v>R318</v>
          </cell>
        </row>
        <row r="318">
          <cell r="J318" t="str">
            <v>R518</v>
          </cell>
        </row>
        <row r="319">
          <cell r="J319" t="str">
            <v>R489</v>
          </cell>
        </row>
        <row r="320">
          <cell r="J320" t="str">
            <v>R549</v>
          </cell>
        </row>
        <row r="321">
          <cell r="J321" t="str">
            <v>R500</v>
          </cell>
        </row>
        <row r="322">
          <cell r="J322" t="str">
            <v>R482</v>
          </cell>
        </row>
        <row r="323">
          <cell r="J323" t="str">
            <v>R569</v>
          </cell>
        </row>
        <row r="324">
          <cell r="J324" t="str">
            <v>R430</v>
          </cell>
        </row>
        <row r="325">
          <cell r="J325" t="str">
            <v>R577</v>
          </cell>
        </row>
        <row r="326">
          <cell r="J326" t="str">
            <v>R548</v>
          </cell>
        </row>
        <row r="327">
          <cell r="J327" t="str">
            <v>R590</v>
          </cell>
        </row>
        <row r="328">
          <cell r="J328" t="str">
            <v>R574</v>
          </cell>
        </row>
        <row r="329">
          <cell r="J329" t="str">
            <v>R8</v>
          </cell>
        </row>
        <row r="330">
          <cell r="J330" t="str">
            <v>R552</v>
          </cell>
        </row>
        <row r="331">
          <cell r="J331" t="str">
            <v>R462</v>
          </cell>
        </row>
        <row r="332">
          <cell r="J332" t="str">
            <v>R505</v>
          </cell>
        </row>
        <row r="333">
          <cell r="J333" t="str">
            <v>R41</v>
          </cell>
        </row>
        <row r="334">
          <cell r="J334" t="str">
            <v>R428</v>
          </cell>
        </row>
        <row r="335">
          <cell r="J335" t="str">
            <v>R601</v>
          </cell>
        </row>
        <row r="336">
          <cell r="J336" t="str">
            <v>R553</v>
          </cell>
        </row>
        <row r="337">
          <cell r="J337" t="str">
            <v>R459</v>
          </cell>
        </row>
        <row r="338">
          <cell r="J338" t="str">
            <v>R511</v>
          </cell>
        </row>
        <row r="339">
          <cell r="J339" t="str">
            <v>R495</v>
          </cell>
        </row>
        <row r="340">
          <cell r="J340" t="str">
            <v>R584</v>
          </cell>
        </row>
        <row r="341">
          <cell r="J341" t="str">
            <v>R454</v>
          </cell>
        </row>
        <row r="342">
          <cell r="J342" t="str">
            <v>R532</v>
          </cell>
        </row>
        <row r="343">
          <cell r="J343" t="str">
            <v>R11</v>
          </cell>
        </row>
        <row r="344">
          <cell r="J344" t="str">
            <v>R575</v>
          </cell>
        </row>
        <row r="345">
          <cell r="J345" t="str">
            <v>R39</v>
          </cell>
        </row>
        <row r="346">
          <cell r="J346" t="str">
            <v>R560</v>
          </cell>
        </row>
        <row r="347">
          <cell r="J347" t="str">
            <v>R562</v>
          </cell>
        </row>
        <row r="348">
          <cell r="J348" t="str">
            <v>R506</v>
          </cell>
        </row>
        <row r="349">
          <cell r="J349" t="str">
            <v>R554</v>
          </cell>
        </row>
        <row r="350">
          <cell r="J350" t="str">
            <v>R46</v>
          </cell>
        </row>
        <row r="351">
          <cell r="J351" t="str">
            <v>R585</v>
          </cell>
        </row>
        <row r="352">
          <cell r="J352" t="str">
            <v>R476</v>
          </cell>
        </row>
        <row r="353">
          <cell r="J353" t="str">
            <v>R536</v>
          </cell>
        </row>
        <row r="354">
          <cell r="J354" t="str">
            <v>R524</v>
          </cell>
        </row>
        <row r="355">
          <cell r="J355" t="str">
            <v>R600</v>
          </cell>
        </row>
        <row r="356">
          <cell r="J356" t="str">
            <v>R432</v>
          </cell>
        </row>
        <row r="357">
          <cell r="J357" t="str">
            <v>R474</v>
          </cell>
        </row>
        <row r="358">
          <cell r="J358" t="str">
            <v>R34</v>
          </cell>
        </row>
        <row r="359">
          <cell r="J359" t="str">
            <v>R426</v>
          </cell>
        </row>
        <row r="360">
          <cell r="J360" t="str">
            <v>R563</v>
          </cell>
        </row>
        <row r="361">
          <cell r="J361" t="str">
            <v>R535</v>
          </cell>
        </row>
        <row r="362">
          <cell r="J362" t="str">
            <v>R581</v>
          </cell>
        </row>
        <row r="363">
          <cell r="J363" t="str">
            <v>R460</v>
          </cell>
        </row>
        <row r="364">
          <cell r="J364" t="str">
            <v>R456</v>
          </cell>
        </row>
        <row r="365">
          <cell r="J365" t="str">
            <v>R571</v>
          </cell>
        </row>
        <row r="366">
          <cell r="J366" t="str">
            <v>R27</v>
          </cell>
        </row>
        <row r="367">
          <cell r="J367" t="str">
            <v>R492</v>
          </cell>
        </row>
        <row r="368">
          <cell r="J368" t="str">
            <v>R573</v>
          </cell>
        </row>
        <row r="369">
          <cell r="J369" t="str">
            <v>R472</v>
          </cell>
        </row>
        <row r="370">
          <cell r="J370" t="str">
            <v>R545</v>
          </cell>
        </row>
        <row r="371">
          <cell r="J371" t="str">
            <v>R7</v>
          </cell>
        </row>
        <row r="372">
          <cell r="J372" t="str">
            <v>R447</v>
          </cell>
        </row>
        <row r="373">
          <cell r="J373" t="str">
            <v>R591</v>
          </cell>
        </row>
        <row r="374">
          <cell r="J374" t="str">
            <v>R479</v>
          </cell>
        </row>
        <row r="375">
          <cell r="J375" t="str">
            <v>R493</v>
          </cell>
        </row>
        <row r="376">
          <cell r="J376" t="str">
            <v>R484</v>
          </cell>
        </row>
        <row r="377">
          <cell r="J377" t="str">
            <v>R598</v>
          </cell>
        </row>
        <row r="378">
          <cell r="J378" t="str">
            <v>R30</v>
          </cell>
        </row>
        <row r="379">
          <cell r="J379" t="str">
            <v>R16</v>
          </cell>
        </row>
        <row r="380">
          <cell r="J380" t="str">
            <v>R499</v>
          </cell>
        </row>
        <row r="381">
          <cell r="J381" t="str">
            <v>R421</v>
          </cell>
        </row>
        <row r="382">
          <cell r="J382" t="str">
            <v>R124</v>
          </cell>
        </row>
        <row r="383">
          <cell r="J383" t="str">
            <v>R202</v>
          </cell>
        </row>
        <row r="384">
          <cell r="J384" t="str">
            <v>R96</v>
          </cell>
        </row>
        <row r="385">
          <cell r="J385" t="str">
            <v>R317</v>
          </cell>
        </row>
        <row r="386">
          <cell r="J386" t="str">
            <v>R331</v>
          </cell>
        </row>
        <row r="387">
          <cell r="J387" t="str">
            <v>R287</v>
          </cell>
        </row>
        <row r="388">
          <cell r="J388" t="str">
            <v>R255</v>
          </cell>
        </row>
        <row r="389">
          <cell r="J389" t="str">
            <v>R534</v>
          </cell>
        </row>
        <row r="390">
          <cell r="J390" t="str">
            <v>R453</v>
          </cell>
        </row>
        <row r="391">
          <cell r="J391" t="str">
            <v>R330</v>
          </cell>
        </row>
        <row r="392">
          <cell r="J392" t="str">
            <v>R558</v>
          </cell>
        </row>
        <row r="393">
          <cell r="J393" t="str">
            <v>R157</v>
          </cell>
        </row>
        <row r="394">
          <cell r="J394" t="str">
            <v>R57</v>
          </cell>
        </row>
        <row r="395">
          <cell r="J395" t="str">
            <v>R307</v>
          </cell>
        </row>
        <row r="396">
          <cell r="J396" t="str">
            <v>R458</v>
          </cell>
        </row>
        <row r="397">
          <cell r="J397" t="str">
            <v>R326</v>
          </cell>
        </row>
        <row r="398">
          <cell r="J398" t="str">
            <v>R262</v>
          </cell>
        </row>
        <row r="399">
          <cell r="J399" t="str">
            <v>R309</v>
          </cell>
        </row>
        <row r="400">
          <cell r="J400" t="str">
            <v>R32</v>
          </cell>
        </row>
        <row r="401">
          <cell r="J401" t="str">
            <v>R268</v>
          </cell>
        </row>
        <row r="402">
          <cell r="J402" t="str">
            <v>R587</v>
          </cell>
        </row>
        <row r="403">
          <cell r="J403" t="str">
            <v>R444</v>
          </cell>
        </row>
        <row r="404">
          <cell r="J404" t="str">
            <v>R568</v>
          </cell>
        </row>
        <row r="405">
          <cell r="J405" t="str">
            <v>R541</v>
          </cell>
        </row>
        <row r="406">
          <cell r="J406" t="str">
            <v>R51</v>
          </cell>
        </row>
        <row r="407">
          <cell r="J407" t="str">
            <v>R557</v>
          </cell>
        </row>
        <row r="408">
          <cell r="J408" t="str">
            <v>R427</v>
          </cell>
        </row>
        <row r="409">
          <cell r="J409" t="str">
            <v>R523</v>
          </cell>
        </row>
        <row r="410">
          <cell r="J410" t="str">
            <v>R354</v>
          </cell>
        </row>
        <row r="411">
          <cell r="J411" t="str">
            <v>R164</v>
          </cell>
        </row>
        <row r="412">
          <cell r="J412" t="str">
            <v>R336</v>
          </cell>
        </row>
        <row r="413">
          <cell r="J413" t="str">
            <v>R263</v>
          </cell>
        </row>
        <row r="414">
          <cell r="J414" t="str">
            <v>R125</v>
          </cell>
        </row>
        <row r="415">
          <cell r="J415" t="str">
            <v>R289</v>
          </cell>
        </row>
        <row r="416">
          <cell r="J416" t="str">
            <v>R378</v>
          </cell>
        </row>
        <row r="417">
          <cell r="J417" t="str">
            <v>R375</v>
          </cell>
        </row>
        <row r="418">
          <cell r="J418" t="str">
            <v>R219</v>
          </cell>
        </row>
        <row r="419">
          <cell r="J419" t="str">
            <v>R463</v>
          </cell>
        </row>
        <row r="420">
          <cell r="J420" t="str">
            <v>R339</v>
          </cell>
        </row>
        <row r="421">
          <cell r="J421" t="str">
            <v>R303</v>
          </cell>
        </row>
        <row r="422">
          <cell r="J422" t="str">
            <v>R218</v>
          </cell>
        </row>
        <row r="423">
          <cell r="J423" t="str">
            <v>R135</v>
          </cell>
        </row>
        <row r="424">
          <cell r="J424" t="str">
            <v>R372</v>
          </cell>
        </row>
        <row r="425">
          <cell r="J425" t="str">
            <v>R334</v>
          </cell>
        </row>
        <row r="426">
          <cell r="J426" t="str">
            <v>R265</v>
          </cell>
        </row>
        <row r="427">
          <cell r="J427" t="str">
            <v>R234</v>
          </cell>
        </row>
        <row r="428">
          <cell r="J428" t="str">
            <v>R258</v>
          </cell>
        </row>
        <row r="429">
          <cell r="J429" t="str">
            <v>R344</v>
          </cell>
        </row>
        <row r="430">
          <cell r="J430" t="str">
            <v>R271</v>
          </cell>
        </row>
        <row r="431">
          <cell r="J431" t="str">
            <v>R340</v>
          </cell>
        </row>
        <row r="432">
          <cell r="J432" t="str">
            <v>R381</v>
          </cell>
        </row>
        <row r="433">
          <cell r="J433" t="str">
            <v>R93</v>
          </cell>
        </row>
        <row r="434">
          <cell r="J434" t="str">
            <v>R88</v>
          </cell>
        </row>
        <row r="435">
          <cell r="J435" t="str">
            <v>R383</v>
          </cell>
        </row>
        <row r="436">
          <cell r="J436" t="str">
            <v>R145</v>
          </cell>
        </row>
        <row r="437">
          <cell r="J437" t="str">
            <v>R241</v>
          </cell>
        </row>
        <row r="438">
          <cell r="J438" t="str">
            <v>R302</v>
          </cell>
        </row>
        <row r="439">
          <cell r="J439" t="str">
            <v>R442</v>
          </cell>
        </row>
        <row r="440">
          <cell r="J440" t="str">
            <v>R176</v>
          </cell>
        </row>
        <row r="441">
          <cell r="J441" t="str">
            <v>R250</v>
          </cell>
        </row>
        <row r="442">
          <cell r="A442" t="str">
            <v>Wet</v>
          </cell>
          <cell r="B442">
            <v>1</v>
          </cell>
          <cell r="J442" t="str">
            <v>G752</v>
          </cell>
        </row>
        <row r="443">
          <cell r="A443" t="str">
            <v>Wet</v>
          </cell>
          <cell r="B443">
            <v>2</v>
          </cell>
          <cell r="J443" t="str">
            <v>G737</v>
          </cell>
        </row>
        <row r="444">
          <cell r="A444" t="str">
            <v>Wet</v>
          </cell>
          <cell r="B444">
            <v>3</v>
          </cell>
          <cell r="J444" t="str">
            <v>G661</v>
          </cell>
        </row>
        <row r="445">
          <cell r="A445" t="str">
            <v>Wet</v>
          </cell>
          <cell r="B445">
            <v>4</v>
          </cell>
          <cell r="J445" t="str">
            <v>G532</v>
          </cell>
        </row>
        <row r="446">
          <cell r="A446" t="str">
            <v>Wet</v>
          </cell>
          <cell r="B446">
            <v>5</v>
          </cell>
          <cell r="J446" t="str">
            <v>G577</v>
          </cell>
        </row>
        <row r="447">
          <cell r="A447" t="str">
            <v>Wet</v>
          </cell>
          <cell r="B447">
            <v>6</v>
          </cell>
          <cell r="J447" t="str">
            <v>G634</v>
          </cell>
        </row>
        <row r="448">
          <cell r="A448" t="str">
            <v>Wet</v>
          </cell>
          <cell r="B448">
            <v>7</v>
          </cell>
          <cell r="J448" t="str">
            <v>G665</v>
          </cell>
        </row>
        <row r="449">
          <cell r="A449" t="str">
            <v>Wet</v>
          </cell>
          <cell r="B449">
            <v>8</v>
          </cell>
          <cell r="J449" t="str">
            <v>G701</v>
          </cell>
        </row>
        <row r="450">
          <cell r="A450" t="str">
            <v>Wet</v>
          </cell>
          <cell r="B450">
            <v>9</v>
          </cell>
          <cell r="J450" t="str">
            <v>G476</v>
          </cell>
        </row>
        <row r="451">
          <cell r="A451" t="str">
            <v>Wet</v>
          </cell>
          <cell r="B451">
            <v>10</v>
          </cell>
          <cell r="J451" t="str">
            <v>G606</v>
          </cell>
        </row>
        <row r="452">
          <cell r="A452" t="str">
            <v>Wet</v>
          </cell>
          <cell r="B452">
            <v>11</v>
          </cell>
          <cell r="J452" t="str">
            <v>G523</v>
          </cell>
        </row>
        <row r="453">
          <cell r="A453" t="str">
            <v>Wet</v>
          </cell>
          <cell r="B453">
            <v>12</v>
          </cell>
          <cell r="J453" t="str">
            <v>G490</v>
          </cell>
        </row>
        <row r="454">
          <cell r="A454" t="str">
            <v>Wet</v>
          </cell>
          <cell r="B454">
            <v>13</v>
          </cell>
          <cell r="J454" t="str">
            <v>G241</v>
          </cell>
        </row>
        <row r="455">
          <cell r="A455" t="str">
            <v>Wet</v>
          </cell>
          <cell r="B455">
            <v>14</v>
          </cell>
          <cell r="J455" t="str">
            <v>G503</v>
          </cell>
        </row>
        <row r="456">
          <cell r="A456" t="str">
            <v>Wet</v>
          </cell>
          <cell r="B456">
            <v>15</v>
          </cell>
          <cell r="J456" t="str">
            <v>G685</v>
          </cell>
        </row>
        <row r="457">
          <cell r="A457" t="str">
            <v>Wet</v>
          </cell>
          <cell r="B457">
            <v>16</v>
          </cell>
          <cell r="J457" t="str">
            <v>G644</v>
          </cell>
        </row>
        <row r="458">
          <cell r="A458" t="str">
            <v>Wet</v>
          </cell>
          <cell r="B458">
            <v>17</v>
          </cell>
          <cell r="J458" t="str">
            <v>G648</v>
          </cell>
        </row>
        <row r="459">
          <cell r="A459" t="str">
            <v>Wet</v>
          </cell>
          <cell r="B459">
            <v>18</v>
          </cell>
          <cell r="J459" t="str">
            <v>G573</v>
          </cell>
        </row>
        <row r="460">
          <cell r="A460" t="str">
            <v>Wet</v>
          </cell>
          <cell r="B460">
            <v>19</v>
          </cell>
          <cell r="J460" t="str">
            <v>G639</v>
          </cell>
        </row>
        <row r="461">
          <cell r="A461" t="str">
            <v>Wet</v>
          </cell>
          <cell r="B461">
            <v>20</v>
          </cell>
          <cell r="J461" t="str">
            <v>G505</v>
          </cell>
        </row>
        <row r="462">
          <cell r="A462" t="str">
            <v>Wet</v>
          </cell>
          <cell r="B462">
            <v>21</v>
          </cell>
          <cell r="J462" t="str">
            <v>G721</v>
          </cell>
        </row>
        <row r="463">
          <cell r="A463" t="str">
            <v>Wet</v>
          </cell>
          <cell r="B463">
            <v>22</v>
          </cell>
          <cell r="J463" t="str">
            <v>G552</v>
          </cell>
        </row>
        <row r="464">
          <cell r="A464" t="str">
            <v>Wet</v>
          </cell>
          <cell r="B464">
            <v>23</v>
          </cell>
          <cell r="J464" t="str">
            <v>G456</v>
          </cell>
        </row>
        <row r="465">
          <cell r="A465" t="str">
            <v>Wet</v>
          </cell>
          <cell r="B465">
            <v>24</v>
          </cell>
          <cell r="J465" t="str">
            <v>G421</v>
          </cell>
        </row>
        <row r="466">
          <cell r="A466" t="str">
            <v>Wet</v>
          </cell>
          <cell r="B466">
            <v>25</v>
          </cell>
          <cell r="J466" t="str">
            <v>G864</v>
          </cell>
        </row>
        <row r="467">
          <cell r="A467" t="str">
            <v>Wet</v>
          </cell>
          <cell r="B467">
            <v>26</v>
          </cell>
          <cell r="J467" t="str">
            <v>G506</v>
          </cell>
        </row>
        <row r="468">
          <cell r="A468" t="str">
            <v>Wet</v>
          </cell>
          <cell r="B468">
            <v>27</v>
          </cell>
          <cell r="J468" t="str">
            <v>G449</v>
          </cell>
        </row>
        <row r="469">
          <cell r="A469" t="str">
            <v>Wet</v>
          </cell>
          <cell r="B469">
            <v>28</v>
          </cell>
          <cell r="J469" t="str">
            <v>G502</v>
          </cell>
        </row>
        <row r="470">
          <cell r="A470" t="str">
            <v>Wet</v>
          </cell>
          <cell r="B470">
            <v>29</v>
          </cell>
          <cell r="J470" t="str">
            <v>G345</v>
          </cell>
        </row>
        <row r="471">
          <cell r="A471" t="str">
            <v>Wet</v>
          </cell>
          <cell r="B471">
            <v>30</v>
          </cell>
          <cell r="J471" t="str">
            <v>G500</v>
          </cell>
        </row>
        <row r="472">
          <cell r="A472" t="str">
            <v>Wet</v>
          </cell>
          <cell r="B472">
            <v>31</v>
          </cell>
          <cell r="J472" t="str">
            <v>G521</v>
          </cell>
        </row>
        <row r="473">
          <cell r="A473" t="str">
            <v>Wet</v>
          </cell>
          <cell r="B473">
            <v>32</v>
          </cell>
          <cell r="J473" t="str">
            <v>G201</v>
          </cell>
        </row>
        <row r="474">
          <cell r="A474" t="str">
            <v>Wet</v>
          </cell>
          <cell r="B474">
            <v>33</v>
          </cell>
          <cell r="J474" t="str">
            <v>G556</v>
          </cell>
        </row>
        <row r="475">
          <cell r="A475" t="str">
            <v>Wet</v>
          </cell>
          <cell r="B475">
            <v>34</v>
          </cell>
          <cell r="J475" t="str">
            <v>G649</v>
          </cell>
        </row>
        <row r="476">
          <cell r="A476" t="str">
            <v>Wet</v>
          </cell>
          <cell r="B476">
            <v>35</v>
          </cell>
          <cell r="J476" t="str">
            <v>G732</v>
          </cell>
        </row>
        <row r="477">
          <cell r="A477" t="str">
            <v>Wet</v>
          </cell>
          <cell r="B477">
            <v>36</v>
          </cell>
          <cell r="J477" t="str">
            <v>G550</v>
          </cell>
        </row>
        <row r="478">
          <cell r="A478" t="str">
            <v>Wet</v>
          </cell>
          <cell r="B478">
            <v>37</v>
          </cell>
          <cell r="J478" t="str">
            <v>G528</v>
          </cell>
        </row>
        <row r="479">
          <cell r="A479" t="str">
            <v>Wet</v>
          </cell>
          <cell r="B479">
            <v>38</v>
          </cell>
          <cell r="J479" t="str">
            <v>G703</v>
          </cell>
        </row>
        <row r="480">
          <cell r="A480" t="str">
            <v>Wet</v>
          </cell>
          <cell r="B480">
            <v>39</v>
          </cell>
          <cell r="J480" t="str">
            <v>G566</v>
          </cell>
        </row>
        <row r="481">
          <cell r="A481" t="str">
            <v>Wet</v>
          </cell>
          <cell r="B481">
            <v>40</v>
          </cell>
          <cell r="J481" t="str">
            <v>G619</v>
          </cell>
        </row>
        <row r="482">
          <cell r="A482" t="str">
            <v>Wet</v>
          </cell>
          <cell r="B482">
            <v>41</v>
          </cell>
          <cell r="J482" t="str">
            <v>G626</v>
          </cell>
        </row>
        <row r="483">
          <cell r="A483" t="str">
            <v>Wet</v>
          </cell>
          <cell r="B483">
            <v>42</v>
          </cell>
          <cell r="J483" t="str">
            <v>G437</v>
          </cell>
        </row>
        <row r="484">
          <cell r="A484" t="str">
            <v>Wet</v>
          </cell>
          <cell r="B484">
            <v>43</v>
          </cell>
          <cell r="J484" t="str">
            <v>G643</v>
          </cell>
        </row>
        <row r="485">
          <cell r="A485" t="str">
            <v>Wet</v>
          </cell>
          <cell r="B485">
            <v>44</v>
          </cell>
          <cell r="J485" t="str">
            <v>G283</v>
          </cell>
        </row>
        <row r="486">
          <cell r="A486" t="str">
            <v>Wet</v>
          </cell>
          <cell r="B486">
            <v>45</v>
          </cell>
          <cell r="J486" t="str">
            <v>G602</v>
          </cell>
        </row>
        <row r="487">
          <cell r="A487" t="str">
            <v>Wet</v>
          </cell>
          <cell r="B487">
            <v>46</v>
          </cell>
          <cell r="J487" t="str">
            <v>G427</v>
          </cell>
        </row>
        <row r="488">
          <cell r="A488" t="str">
            <v>Wet</v>
          </cell>
          <cell r="B488">
            <v>47</v>
          </cell>
          <cell r="J488" t="str">
            <v>G512</v>
          </cell>
        </row>
        <row r="489">
          <cell r="A489" t="str">
            <v>Wet</v>
          </cell>
          <cell r="B489">
            <v>48</v>
          </cell>
          <cell r="J489" t="str">
            <v>G299</v>
          </cell>
        </row>
        <row r="490">
          <cell r="A490" t="str">
            <v>Wet</v>
          </cell>
          <cell r="B490">
            <v>49</v>
          </cell>
          <cell r="J490" t="str">
            <v>G739</v>
          </cell>
        </row>
        <row r="491">
          <cell r="A491" t="str">
            <v>Wet</v>
          </cell>
          <cell r="B491">
            <v>50</v>
          </cell>
          <cell r="J491" t="str">
            <v>G559</v>
          </cell>
        </row>
        <row r="492">
          <cell r="A492" t="str">
            <v>Wet</v>
          </cell>
          <cell r="B492">
            <v>51</v>
          </cell>
          <cell r="J492" t="str">
            <v>G856</v>
          </cell>
        </row>
        <row r="493">
          <cell r="A493" t="str">
            <v>Wet</v>
          </cell>
          <cell r="B493">
            <v>52</v>
          </cell>
          <cell r="J493" t="str">
            <v>G599</v>
          </cell>
        </row>
        <row r="494">
          <cell r="A494" t="str">
            <v>Wet</v>
          </cell>
          <cell r="B494">
            <v>53</v>
          </cell>
          <cell r="J494" t="str">
            <v>G683</v>
          </cell>
        </row>
        <row r="495">
          <cell r="A495" t="str">
            <v>Wet</v>
          </cell>
          <cell r="B495">
            <v>54</v>
          </cell>
          <cell r="J495" t="str">
            <v>G288</v>
          </cell>
        </row>
        <row r="496">
          <cell r="A496" t="str">
            <v>Wet</v>
          </cell>
          <cell r="B496">
            <v>55</v>
          </cell>
          <cell r="J496" t="str">
            <v>G616</v>
          </cell>
        </row>
        <row r="497">
          <cell r="A497" t="str">
            <v>Wet</v>
          </cell>
          <cell r="B497">
            <v>56</v>
          </cell>
          <cell r="J497" t="str">
            <v>G557</v>
          </cell>
        </row>
        <row r="498">
          <cell r="A498" t="str">
            <v>Wet</v>
          </cell>
          <cell r="B498">
            <v>57</v>
          </cell>
          <cell r="J498" t="str">
            <v>G618</v>
          </cell>
        </row>
        <row r="499">
          <cell r="A499" t="str">
            <v>Wet</v>
          </cell>
          <cell r="B499">
            <v>58</v>
          </cell>
          <cell r="J499" t="str">
            <v>G593</v>
          </cell>
        </row>
        <row r="500">
          <cell r="A500" t="str">
            <v>Wet</v>
          </cell>
          <cell r="B500">
            <v>59</v>
          </cell>
          <cell r="J500" t="str">
            <v>G600</v>
          </cell>
        </row>
        <row r="501">
          <cell r="A501" t="str">
            <v>Wet</v>
          </cell>
          <cell r="B501">
            <v>60</v>
          </cell>
          <cell r="J501" t="str">
            <v>G535</v>
          </cell>
        </row>
        <row r="502">
          <cell r="A502" t="str">
            <v>Wet</v>
          </cell>
          <cell r="B502">
            <v>61</v>
          </cell>
          <cell r="J502" t="str">
            <v>G391</v>
          </cell>
        </row>
        <row r="503">
          <cell r="A503" t="str">
            <v>Wet</v>
          </cell>
          <cell r="B503">
            <v>62</v>
          </cell>
          <cell r="J503" t="str">
            <v>G445</v>
          </cell>
        </row>
        <row r="504">
          <cell r="A504" t="str">
            <v>Wet</v>
          </cell>
          <cell r="B504">
            <v>63</v>
          </cell>
          <cell r="J504" t="str">
            <v>G440</v>
          </cell>
        </row>
        <row r="505">
          <cell r="A505" t="str">
            <v>Wet</v>
          </cell>
          <cell r="B505">
            <v>64</v>
          </cell>
          <cell r="J505" t="str">
            <v>G673</v>
          </cell>
        </row>
        <row r="506">
          <cell r="A506" t="str">
            <v>Wet</v>
          </cell>
          <cell r="B506">
            <v>65</v>
          </cell>
          <cell r="J506" t="str">
            <v>G700</v>
          </cell>
        </row>
        <row r="507">
          <cell r="A507" t="str">
            <v>Wet</v>
          </cell>
          <cell r="B507">
            <v>66</v>
          </cell>
          <cell r="J507" t="str">
            <v>G760</v>
          </cell>
        </row>
        <row r="508">
          <cell r="A508" t="str">
            <v>Wet</v>
          </cell>
          <cell r="B508">
            <v>67</v>
          </cell>
          <cell r="J508" t="str">
            <v>G660</v>
          </cell>
        </row>
        <row r="509">
          <cell r="A509" t="str">
            <v>Wet</v>
          </cell>
          <cell r="B509">
            <v>68</v>
          </cell>
          <cell r="J509" t="str">
            <v>G477</v>
          </cell>
        </row>
        <row r="510">
          <cell r="A510" t="str">
            <v>Wet</v>
          </cell>
          <cell r="B510">
            <v>69</v>
          </cell>
          <cell r="J510" t="str">
            <v>G386</v>
          </cell>
        </row>
        <row r="511">
          <cell r="A511" t="str">
            <v>Wet</v>
          </cell>
          <cell r="B511">
            <v>70</v>
          </cell>
          <cell r="J511" t="str">
            <v>G414</v>
          </cell>
        </row>
        <row r="512">
          <cell r="A512" t="str">
            <v>Wet</v>
          </cell>
          <cell r="B512">
            <v>71</v>
          </cell>
          <cell r="J512" t="str">
            <v>G459</v>
          </cell>
        </row>
        <row r="513">
          <cell r="A513" t="str">
            <v>Wet</v>
          </cell>
          <cell r="B513">
            <v>72</v>
          </cell>
          <cell r="J513" t="str">
            <v>G627</v>
          </cell>
        </row>
        <row r="514">
          <cell r="A514" t="str">
            <v>Wet</v>
          </cell>
          <cell r="B514">
            <v>73</v>
          </cell>
          <cell r="J514" t="str">
            <v>G498</v>
          </cell>
        </row>
        <row r="515">
          <cell r="A515" t="str">
            <v>Wet</v>
          </cell>
          <cell r="B515">
            <v>74</v>
          </cell>
          <cell r="J515" t="str">
            <v>G579</v>
          </cell>
        </row>
        <row r="516">
          <cell r="A516" t="str">
            <v>Wet</v>
          </cell>
          <cell r="B516">
            <v>75</v>
          </cell>
          <cell r="J516" t="str">
            <v>G373</v>
          </cell>
        </row>
        <row r="517">
          <cell r="A517" t="str">
            <v>Wet</v>
          </cell>
          <cell r="B517">
            <v>76</v>
          </cell>
          <cell r="J517" t="str">
            <v>G603</v>
          </cell>
        </row>
        <row r="518">
          <cell r="A518" t="str">
            <v>Wet</v>
          </cell>
          <cell r="B518">
            <v>77</v>
          </cell>
          <cell r="J518" t="str">
            <v>G509</v>
          </cell>
        </row>
        <row r="519">
          <cell r="A519" t="str">
            <v>Wet</v>
          </cell>
          <cell r="B519">
            <v>78</v>
          </cell>
          <cell r="J519" t="str">
            <v>G446</v>
          </cell>
        </row>
        <row r="520">
          <cell r="A520" t="str">
            <v>Wet</v>
          </cell>
          <cell r="B520">
            <v>79</v>
          </cell>
          <cell r="J520" t="str">
            <v>G249</v>
          </cell>
        </row>
        <row r="521">
          <cell r="A521" t="str">
            <v>Wet</v>
          </cell>
          <cell r="B521">
            <v>80</v>
          </cell>
          <cell r="J521" t="str">
            <v>G474</v>
          </cell>
        </row>
        <row r="522">
          <cell r="A522" t="str">
            <v>Wet</v>
          </cell>
          <cell r="B522">
            <v>81</v>
          </cell>
          <cell r="J522" t="str">
            <v>G475</v>
          </cell>
        </row>
        <row r="523">
          <cell r="A523" t="str">
            <v>Wet</v>
          </cell>
          <cell r="B523">
            <v>82</v>
          </cell>
          <cell r="J523" t="str">
            <v>G840</v>
          </cell>
        </row>
        <row r="524">
          <cell r="A524" t="str">
            <v>Wet</v>
          </cell>
          <cell r="B524">
            <v>83</v>
          </cell>
          <cell r="J524" t="str">
            <v>G298</v>
          </cell>
        </row>
        <row r="525">
          <cell r="A525" t="str">
            <v>Wet</v>
          </cell>
          <cell r="B525">
            <v>84</v>
          </cell>
          <cell r="J525" t="str">
            <v>G520</v>
          </cell>
        </row>
        <row r="526">
          <cell r="A526" t="str">
            <v>Wet</v>
          </cell>
          <cell r="B526">
            <v>85</v>
          </cell>
          <cell r="J526" t="str">
            <v>G441</v>
          </cell>
        </row>
        <row r="527">
          <cell r="A527" t="str">
            <v>Wet</v>
          </cell>
          <cell r="B527">
            <v>86</v>
          </cell>
          <cell r="J527" t="str">
            <v>G561</v>
          </cell>
        </row>
        <row r="528">
          <cell r="A528" t="str">
            <v>Wet</v>
          </cell>
          <cell r="B528">
            <v>87</v>
          </cell>
          <cell r="J528" t="str">
            <v>G632</v>
          </cell>
        </row>
        <row r="529">
          <cell r="A529" t="str">
            <v>Wet</v>
          </cell>
          <cell r="B529">
            <v>88</v>
          </cell>
          <cell r="J529" t="str">
            <v>G611</v>
          </cell>
        </row>
        <row r="530">
          <cell r="A530" t="str">
            <v>Wet</v>
          </cell>
          <cell r="B530">
            <v>89</v>
          </cell>
          <cell r="J530" t="str">
            <v>G469</v>
          </cell>
        </row>
        <row r="531">
          <cell r="A531" t="str">
            <v>Wet</v>
          </cell>
          <cell r="B531">
            <v>90</v>
          </cell>
          <cell r="J531" t="str">
            <v>G355</v>
          </cell>
        </row>
        <row r="532">
          <cell r="A532" t="str">
            <v>Wet</v>
          </cell>
          <cell r="B532">
            <v>91</v>
          </cell>
          <cell r="J532" t="str">
            <v>G547</v>
          </cell>
        </row>
        <row r="533">
          <cell r="A533" t="str">
            <v>Wet</v>
          </cell>
          <cell r="B533">
            <v>92</v>
          </cell>
          <cell r="J533" t="str">
            <v>G763</v>
          </cell>
        </row>
        <row r="534">
          <cell r="A534" t="str">
            <v>Wet</v>
          </cell>
          <cell r="B534">
            <v>93</v>
          </cell>
          <cell r="J534" t="str">
            <v>G424</v>
          </cell>
        </row>
        <row r="535">
          <cell r="A535" t="str">
            <v>Wet</v>
          </cell>
          <cell r="B535">
            <v>94</v>
          </cell>
          <cell r="J535" t="str">
            <v>G588</v>
          </cell>
        </row>
        <row r="536">
          <cell r="A536" t="str">
            <v>Wet</v>
          </cell>
          <cell r="B536">
            <v>95</v>
          </cell>
          <cell r="J536" t="str">
            <v>G486</v>
          </cell>
        </row>
        <row r="537">
          <cell r="A537" t="str">
            <v>Wet</v>
          </cell>
          <cell r="B537">
            <v>96</v>
          </cell>
          <cell r="J537" t="str">
            <v>G545</v>
          </cell>
        </row>
        <row r="538">
          <cell r="A538" t="str">
            <v>Wet</v>
          </cell>
          <cell r="B538">
            <v>97</v>
          </cell>
          <cell r="J538" t="str">
            <v>G847</v>
          </cell>
        </row>
        <row r="539">
          <cell r="A539" t="str">
            <v>Wet</v>
          </cell>
          <cell r="B539">
            <v>98</v>
          </cell>
          <cell r="J539" t="str">
            <v>G730</v>
          </cell>
        </row>
        <row r="540">
          <cell r="A540" t="str">
            <v>Wet</v>
          </cell>
          <cell r="B540">
            <v>99</v>
          </cell>
          <cell r="J540" t="str">
            <v>G691</v>
          </cell>
        </row>
        <row r="541">
          <cell r="A541" t="str">
            <v>Wet</v>
          </cell>
          <cell r="B541">
            <v>100</v>
          </cell>
          <cell r="J541" t="str">
            <v>G828</v>
          </cell>
        </row>
        <row r="542">
          <cell r="A542" t="str">
            <v>Wet</v>
          </cell>
          <cell r="B542">
            <v>101</v>
          </cell>
          <cell r="J542" t="str">
            <v>G875</v>
          </cell>
        </row>
        <row r="543">
          <cell r="A543" t="str">
            <v>Wet</v>
          </cell>
          <cell r="B543">
            <v>102</v>
          </cell>
          <cell r="J543" t="str">
            <v>G824</v>
          </cell>
        </row>
        <row r="544">
          <cell r="A544" t="str">
            <v>Wet</v>
          </cell>
          <cell r="B544">
            <v>103</v>
          </cell>
          <cell r="J544" t="str">
            <v>G692</v>
          </cell>
        </row>
        <row r="545">
          <cell r="A545" t="str">
            <v>Wet</v>
          </cell>
          <cell r="B545">
            <v>104</v>
          </cell>
          <cell r="J545" t="str">
            <v>G806</v>
          </cell>
        </row>
        <row r="546">
          <cell r="A546" t="str">
            <v>Wet</v>
          </cell>
          <cell r="B546">
            <v>105</v>
          </cell>
          <cell r="J546" t="str">
            <v>G861</v>
          </cell>
        </row>
        <row r="547">
          <cell r="A547" t="str">
            <v>Wet</v>
          </cell>
          <cell r="B547">
            <v>106</v>
          </cell>
          <cell r="J547" t="str">
            <v>G738</v>
          </cell>
        </row>
        <row r="548">
          <cell r="A548" t="str">
            <v>Wet</v>
          </cell>
          <cell r="B548">
            <v>107</v>
          </cell>
          <cell r="J548" t="str">
            <v>G676</v>
          </cell>
        </row>
        <row r="549">
          <cell r="A549" t="str">
            <v>Wet</v>
          </cell>
          <cell r="B549">
            <v>108</v>
          </cell>
          <cell r="J549" t="str">
            <v>G845</v>
          </cell>
        </row>
        <row r="550">
          <cell r="A550" t="str">
            <v>Wet</v>
          </cell>
          <cell r="B550">
            <v>109</v>
          </cell>
          <cell r="J550" t="str">
            <v>G887</v>
          </cell>
        </row>
        <row r="551">
          <cell r="A551" t="str">
            <v>Wet</v>
          </cell>
          <cell r="B551">
            <v>110</v>
          </cell>
          <cell r="J551" t="str">
            <v>G882</v>
          </cell>
        </row>
        <row r="552">
          <cell r="A552" t="str">
            <v>Wet</v>
          </cell>
          <cell r="B552">
            <v>111</v>
          </cell>
          <cell r="J552" t="str">
            <v>G695</v>
          </cell>
        </row>
        <row r="553">
          <cell r="A553" t="str">
            <v>Wet</v>
          </cell>
          <cell r="B553">
            <v>112</v>
          </cell>
          <cell r="J553" t="str">
            <v>G852</v>
          </cell>
        </row>
        <row r="554">
          <cell r="A554" t="str">
            <v>Wet</v>
          </cell>
          <cell r="B554">
            <v>113</v>
          </cell>
          <cell r="J554" t="str">
            <v>G769</v>
          </cell>
        </row>
        <row r="555">
          <cell r="A555" t="str">
            <v>Wet</v>
          </cell>
          <cell r="B555">
            <v>114</v>
          </cell>
          <cell r="J555" t="str">
            <v>G889</v>
          </cell>
        </row>
        <row r="556">
          <cell r="A556" t="str">
            <v>Wet</v>
          </cell>
          <cell r="B556">
            <v>115</v>
          </cell>
          <cell r="J556" t="str">
            <v>G778</v>
          </cell>
        </row>
        <row r="557">
          <cell r="A557" t="str">
            <v>Wet</v>
          </cell>
          <cell r="B557">
            <v>116</v>
          </cell>
          <cell r="J557" t="str">
            <v>G563</v>
          </cell>
        </row>
        <row r="558">
          <cell r="A558" t="str">
            <v>Wet</v>
          </cell>
          <cell r="B558">
            <v>117</v>
          </cell>
          <cell r="J558" t="str">
            <v>G901</v>
          </cell>
        </row>
        <row r="559">
          <cell r="A559" t="str">
            <v>Wet</v>
          </cell>
          <cell r="B559">
            <v>118</v>
          </cell>
          <cell r="J559" t="str">
            <v>G791</v>
          </cell>
        </row>
        <row r="560">
          <cell r="A560" t="str">
            <v>Wet</v>
          </cell>
          <cell r="B560">
            <v>119</v>
          </cell>
          <cell r="J560" t="str">
            <v>G802</v>
          </cell>
        </row>
        <row r="561">
          <cell r="A561" t="str">
            <v>Wet</v>
          </cell>
          <cell r="B561">
            <v>120</v>
          </cell>
          <cell r="J561" t="str">
            <v>G698</v>
          </cell>
        </row>
        <row r="562">
          <cell r="A562" t="str">
            <v>Wet</v>
          </cell>
          <cell r="B562">
            <v>121</v>
          </cell>
          <cell r="J562" t="str">
            <v>G825</v>
          </cell>
        </row>
        <row r="563">
          <cell r="A563" t="str">
            <v>Wet</v>
          </cell>
          <cell r="B563">
            <v>122</v>
          </cell>
          <cell r="J563" t="str">
            <v>G839</v>
          </cell>
        </row>
        <row r="564">
          <cell r="A564" t="str">
            <v>Wet</v>
          </cell>
          <cell r="B564">
            <v>123</v>
          </cell>
          <cell r="J564" t="str">
            <v>G895</v>
          </cell>
        </row>
        <row r="565">
          <cell r="A565" t="str">
            <v>Wet</v>
          </cell>
          <cell r="B565">
            <v>124</v>
          </cell>
          <cell r="J565" t="str">
            <v>G682</v>
          </cell>
        </row>
        <row r="566">
          <cell r="A566" t="str">
            <v>Wet</v>
          </cell>
          <cell r="B566">
            <v>125</v>
          </cell>
          <cell r="J566" t="str">
            <v>G740</v>
          </cell>
        </row>
        <row r="567">
          <cell r="A567" t="str">
            <v>Wet</v>
          </cell>
          <cell r="B567">
            <v>126</v>
          </cell>
          <cell r="J567" t="str">
            <v>G841</v>
          </cell>
        </row>
        <row r="568">
          <cell r="A568" t="str">
            <v>Wet</v>
          </cell>
          <cell r="B568">
            <v>127</v>
          </cell>
          <cell r="J568" t="str">
            <v>G687</v>
          </cell>
        </row>
        <row r="569">
          <cell r="A569" t="str">
            <v>Wet</v>
          </cell>
          <cell r="B569">
            <v>128</v>
          </cell>
          <cell r="J569" t="str">
            <v>G833</v>
          </cell>
        </row>
        <row r="570">
          <cell r="A570" t="str">
            <v>Wet</v>
          </cell>
          <cell r="B570">
            <v>129</v>
          </cell>
          <cell r="J570" t="str">
            <v>G888</v>
          </cell>
        </row>
        <row r="571">
          <cell r="A571" t="str">
            <v>Wet</v>
          </cell>
          <cell r="B571">
            <v>130</v>
          </cell>
          <cell r="J571" t="str">
            <v>G708</v>
          </cell>
        </row>
        <row r="572">
          <cell r="A572" t="str">
            <v>Wet</v>
          </cell>
          <cell r="B572">
            <v>131</v>
          </cell>
          <cell r="J572" t="str">
            <v>G768</v>
          </cell>
        </row>
        <row r="573">
          <cell r="A573" t="str">
            <v>Wet</v>
          </cell>
          <cell r="B573">
            <v>132</v>
          </cell>
          <cell r="J573" t="str">
            <v>G779</v>
          </cell>
        </row>
        <row r="574">
          <cell r="A574" t="str">
            <v>Wet</v>
          </cell>
          <cell r="B574">
            <v>133</v>
          </cell>
          <cell r="J574" t="str">
            <v>G799</v>
          </cell>
        </row>
        <row r="575">
          <cell r="A575" t="str">
            <v>Wet</v>
          </cell>
          <cell r="B575">
            <v>134</v>
          </cell>
          <cell r="J575" t="str">
            <v>G820</v>
          </cell>
        </row>
        <row r="576">
          <cell r="A576" t="str">
            <v>Wet</v>
          </cell>
          <cell r="B576">
            <v>135</v>
          </cell>
          <cell r="J576" t="str">
            <v>G842</v>
          </cell>
        </row>
        <row r="577">
          <cell r="A577" t="str">
            <v>Wet</v>
          </cell>
          <cell r="B577">
            <v>136</v>
          </cell>
          <cell r="J577" t="str">
            <v>G747</v>
          </cell>
        </row>
        <row r="578">
          <cell r="A578" t="str">
            <v>Wet</v>
          </cell>
          <cell r="B578">
            <v>137</v>
          </cell>
          <cell r="J578" t="str">
            <v>G857</v>
          </cell>
        </row>
        <row r="579">
          <cell r="A579" t="str">
            <v>Wet</v>
          </cell>
          <cell r="B579">
            <v>138</v>
          </cell>
          <cell r="J579" t="str">
            <v>G623</v>
          </cell>
        </row>
        <row r="580">
          <cell r="A580" t="str">
            <v>Wet</v>
          </cell>
          <cell r="B580">
            <v>139</v>
          </cell>
          <cell r="J580" t="str">
            <v>G880</v>
          </cell>
        </row>
        <row r="581">
          <cell r="A581" t="str">
            <v>Wet</v>
          </cell>
          <cell r="B581">
            <v>140</v>
          </cell>
          <cell r="J581" t="str">
            <v>G706</v>
          </cell>
        </row>
        <row r="582">
          <cell r="A582" t="str">
            <v>Wet</v>
          </cell>
          <cell r="B582">
            <v>141</v>
          </cell>
          <cell r="J582" t="str">
            <v>G775</v>
          </cell>
        </row>
        <row r="583">
          <cell r="A583" t="str">
            <v>Wet</v>
          </cell>
          <cell r="B583">
            <v>142</v>
          </cell>
          <cell r="J583" t="str">
            <v>G850</v>
          </cell>
        </row>
        <row r="584">
          <cell r="A584" t="str">
            <v>Wet</v>
          </cell>
          <cell r="B584">
            <v>143</v>
          </cell>
          <cell r="J584" t="str">
            <v>G697</v>
          </cell>
        </row>
        <row r="585">
          <cell r="A585" t="str">
            <v>Wet</v>
          </cell>
          <cell r="B585">
            <v>144</v>
          </cell>
          <cell r="J585" t="str">
            <v>G894</v>
          </cell>
        </row>
        <row r="586">
          <cell r="A586" t="str">
            <v>Wet</v>
          </cell>
          <cell r="B586">
            <v>145</v>
          </cell>
          <cell r="J586" t="str">
            <v>G653</v>
          </cell>
        </row>
        <row r="587">
          <cell r="A587" t="str">
            <v>Wet</v>
          </cell>
          <cell r="B587">
            <v>146</v>
          </cell>
          <cell r="J587" t="str">
            <v>G762</v>
          </cell>
        </row>
        <row r="588">
          <cell r="A588" t="str">
            <v>Wet</v>
          </cell>
          <cell r="B588">
            <v>147</v>
          </cell>
          <cell r="J588" t="str">
            <v>G878</v>
          </cell>
        </row>
        <row r="589">
          <cell r="A589" t="str">
            <v>Wet</v>
          </cell>
          <cell r="B589">
            <v>148</v>
          </cell>
          <cell r="J589" t="str">
            <v>G807</v>
          </cell>
        </row>
        <row r="590">
          <cell r="A590" t="str">
            <v>Wet</v>
          </cell>
          <cell r="B590">
            <v>149</v>
          </cell>
          <cell r="J590" t="str">
            <v>G696</v>
          </cell>
        </row>
        <row r="591">
          <cell r="A591" t="str">
            <v>Wet</v>
          </cell>
          <cell r="B591">
            <v>150</v>
          </cell>
          <cell r="J591" t="str">
            <v>G801</v>
          </cell>
        </row>
        <row r="592">
          <cell r="A592" t="str">
            <v>Wet</v>
          </cell>
          <cell r="B592">
            <v>151</v>
          </cell>
          <cell r="J592" t="str">
            <v>G647</v>
          </cell>
        </row>
        <row r="593">
          <cell r="A593" t="str">
            <v>Wet</v>
          </cell>
          <cell r="B593">
            <v>152</v>
          </cell>
          <cell r="J593" t="str">
            <v>G744</v>
          </cell>
        </row>
        <row r="594">
          <cell r="A594" t="str">
            <v>Wet</v>
          </cell>
          <cell r="B594">
            <v>153</v>
          </cell>
          <cell r="J594" t="str">
            <v>G885</v>
          </cell>
        </row>
        <row r="595">
          <cell r="A595" t="str">
            <v>Wet</v>
          </cell>
          <cell r="B595">
            <v>154</v>
          </cell>
          <cell r="J595" t="str">
            <v>G684</v>
          </cell>
        </row>
        <row r="596">
          <cell r="A596" t="str">
            <v>Wet</v>
          </cell>
          <cell r="B596">
            <v>155</v>
          </cell>
          <cell r="J596" t="str">
            <v>G827</v>
          </cell>
        </row>
        <row r="597">
          <cell r="A597" t="str">
            <v>Wet</v>
          </cell>
          <cell r="B597">
            <v>156</v>
          </cell>
          <cell r="J597" t="str">
            <v>G667</v>
          </cell>
        </row>
        <row r="598">
          <cell r="A598" t="str">
            <v>Wet</v>
          </cell>
          <cell r="B598">
            <v>157</v>
          </cell>
          <cell r="J598" t="str">
            <v>G777</v>
          </cell>
        </row>
        <row r="599">
          <cell r="A599" t="str">
            <v>Wet</v>
          </cell>
          <cell r="B599">
            <v>158</v>
          </cell>
          <cell r="J599" t="str">
            <v>G884</v>
          </cell>
        </row>
        <row r="600">
          <cell r="A600" t="str">
            <v>Wet</v>
          </cell>
          <cell r="B600">
            <v>159</v>
          </cell>
          <cell r="J600" t="str">
            <v>G731</v>
          </cell>
        </row>
        <row r="601">
          <cell r="A601" t="str">
            <v>Wet</v>
          </cell>
          <cell r="B601">
            <v>160</v>
          </cell>
          <cell r="J601" t="str">
            <v>G876</v>
          </cell>
        </row>
        <row r="602">
          <cell r="A602" t="str">
            <v>Wet</v>
          </cell>
          <cell r="B602">
            <v>161</v>
          </cell>
          <cell r="J602" t="str">
            <v>G351</v>
          </cell>
        </row>
        <row r="603">
          <cell r="A603" t="str">
            <v>Wet</v>
          </cell>
          <cell r="B603">
            <v>162</v>
          </cell>
          <cell r="J603" t="str">
            <v>G442</v>
          </cell>
        </row>
        <row r="604">
          <cell r="A604" t="str">
            <v>Wet</v>
          </cell>
          <cell r="B604">
            <v>163</v>
          </cell>
          <cell r="J604" t="str">
            <v>G743</v>
          </cell>
        </row>
        <row r="605">
          <cell r="A605" t="str">
            <v>Wet</v>
          </cell>
          <cell r="B605">
            <v>164</v>
          </cell>
          <cell r="J605" t="str">
            <v>G390</v>
          </cell>
        </row>
        <row r="606">
          <cell r="A606" t="str">
            <v>Wet</v>
          </cell>
          <cell r="B606">
            <v>165</v>
          </cell>
          <cell r="J606" t="str">
            <v>G810</v>
          </cell>
        </row>
        <row r="607">
          <cell r="A607" t="str">
            <v>Wet</v>
          </cell>
          <cell r="B607">
            <v>166</v>
          </cell>
          <cell r="J607" t="str">
            <v>G287</v>
          </cell>
        </row>
        <row r="608">
          <cell r="A608" t="str">
            <v>Wet</v>
          </cell>
          <cell r="B608">
            <v>167</v>
          </cell>
          <cell r="J608" t="str">
            <v>G443</v>
          </cell>
        </row>
        <row r="609">
          <cell r="A609" t="str">
            <v>Wet</v>
          </cell>
          <cell r="B609">
            <v>168</v>
          </cell>
          <cell r="J609" t="str">
            <v>G680</v>
          </cell>
        </row>
        <row r="610">
          <cell r="A610" t="str">
            <v>Wet</v>
          </cell>
          <cell r="B610">
            <v>169</v>
          </cell>
          <cell r="J610" t="str">
            <v>G496</v>
          </cell>
        </row>
        <row r="611">
          <cell r="A611" t="str">
            <v>Wet</v>
          </cell>
          <cell r="B611">
            <v>170</v>
          </cell>
          <cell r="J611" t="str">
            <v>G674</v>
          </cell>
        </row>
        <row r="612">
          <cell r="A612" t="str">
            <v>Wet</v>
          </cell>
          <cell r="B612">
            <v>171</v>
          </cell>
          <cell r="J612" t="str">
            <v>G504</v>
          </cell>
        </row>
        <row r="613">
          <cell r="A613" t="str">
            <v>Wet</v>
          </cell>
          <cell r="B613">
            <v>172</v>
          </cell>
          <cell r="J613" t="str">
            <v>G439</v>
          </cell>
        </row>
        <row r="614">
          <cell r="A614" t="str">
            <v>Wet</v>
          </cell>
          <cell r="B614">
            <v>173</v>
          </cell>
          <cell r="J614" t="str">
            <v>G865</v>
          </cell>
        </row>
        <row r="615">
          <cell r="A615" t="str">
            <v>Wet</v>
          </cell>
          <cell r="B615">
            <v>174</v>
          </cell>
          <cell r="J615" t="str">
            <v>G736</v>
          </cell>
        </row>
        <row r="616">
          <cell r="A616" t="str">
            <v>Wet</v>
          </cell>
          <cell r="B616">
            <v>175</v>
          </cell>
          <cell r="J616" t="str">
            <v>G792</v>
          </cell>
        </row>
        <row r="617">
          <cell r="A617" t="str">
            <v>Wet</v>
          </cell>
          <cell r="B617">
            <v>176</v>
          </cell>
          <cell r="J617" t="str">
            <v>G470</v>
          </cell>
        </row>
        <row r="618">
          <cell r="A618" t="str">
            <v>Wet</v>
          </cell>
          <cell r="B618">
            <v>177</v>
          </cell>
          <cell r="J618" t="str">
            <v>G483</v>
          </cell>
        </row>
        <row r="619">
          <cell r="A619" t="str">
            <v>Wet</v>
          </cell>
          <cell r="B619">
            <v>178</v>
          </cell>
          <cell r="J619" t="str">
            <v>G893</v>
          </cell>
        </row>
        <row r="620">
          <cell r="A620" t="str">
            <v>Wet</v>
          </cell>
          <cell r="B620">
            <v>179</v>
          </cell>
          <cell r="J620" t="str">
            <v>G826</v>
          </cell>
        </row>
        <row r="621">
          <cell r="A621" t="str">
            <v>Wet</v>
          </cell>
          <cell r="B621">
            <v>180</v>
          </cell>
          <cell r="J621" t="str">
            <v>G783</v>
          </cell>
        </row>
        <row r="622">
          <cell r="A622" t="str">
            <v>Wet</v>
          </cell>
          <cell r="B622">
            <v>181</v>
          </cell>
          <cell r="J622" t="str">
            <v>G551</v>
          </cell>
        </row>
        <row r="623">
          <cell r="A623" t="str">
            <v>Wet</v>
          </cell>
          <cell r="B623">
            <v>182</v>
          </cell>
          <cell r="J623" t="str">
            <v>G818</v>
          </cell>
        </row>
        <row r="624">
          <cell r="A624" t="str">
            <v>Wet</v>
          </cell>
          <cell r="B624">
            <v>183</v>
          </cell>
          <cell r="J624" t="str">
            <v>G896</v>
          </cell>
        </row>
        <row r="625">
          <cell r="A625" t="str">
            <v>Wet</v>
          </cell>
          <cell r="B625">
            <v>184</v>
          </cell>
          <cell r="J625" t="str">
            <v>G337</v>
          </cell>
        </row>
        <row r="626">
          <cell r="A626" t="str">
            <v>Wet</v>
          </cell>
          <cell r="B626">
            <v>185</v>
          </cell>
          <cell r="J626" t="str">
            <v>G564</v>
          </cell>
        </row>
        <row r="627">
          <cell r="A627" t="str">
            <v>Wet</v>
          </cell>
          <cell r="B627">
            <v>186</v>
          </cell>
          <cell r="J627" t="str">
            <v>G608</v>
          </cell>
        </row>
        <row r="628">
          <cell r="A628" t="str">
            <v>Wet</v>
          </cell>
          <cell r="B628">
            <v>187</v>
          </cell>
          <cell r="J628" t="str">
            <v>G365</v>
          </cell>
        </row>
        <row r="629">
          <cell r="A629" t="str">
            <v>Wet</v>
          </cell>
          <cell r="B629">
            <v>188</v>
          </cell>
          <cell r="J629" t="str">
            <v>G375</v>
          </cell>
        </row>
        <row r="630">
          <cell r="A630" t="str">
            <v>Wet</v>
          </cell>
          <cell r="B630">
            <v>189</v>
          </cell>
          <cell r="J630" t="str">
            <v>G537</v>
          </cell>
        </row>
        <row r="631">
          <cell r="A631" t="str">
            <v>Wet</v>
          </cell>
          <cell r="B631">
            <v>190</v>
          </cell>
          <cell r="J631" t="str">
            <v>G393</v>
          </cell>
        </row>
        <row r="632">
          <cell r="A632" t="str">
            <v>Wet</v>
          </cell>
          <cell r="B632">
            <v>191</v>
          </cell>
          <cell r="J632" t="str">
            <v>G417</v>
          </cell>
        </row>
        <row r="633">
          <cell r="A633" t="str">
            <v>Wet</v>
          </cell>
          <cell r="B633">
            <v>192</v>
          </cell>
          <cell r="J633" t="str">
            <v>G297</v>
          </cell>
        </row>
        <row r="634">
          <cell r="A634" t="str">
            <v>Wet</v>
          </cell>
          <cell r="B634">
            <v>193</v>
          </cell>
          <cell r="J634" t="str">
            <v>G584</v>
          </cell>
        </row>
        <row r="635">
          <cell r="A635" t="str">
            <v>Wet</v>
          </cell>
          <cell r="B635">
            <v>194</v>
          </cell>
          <cell r="J635" t="str">
            <v>G713</v>
          </cell>
        </row>
        <row r="636">
          <cell r="A636" t="str">
            <v>Wet</v>
          </cell>
          <cell r="B636">
            <v>195</v>
          </cell>
          <cell r="J636" t="str">
            <v>G525</v>
          </cell>
        </row>
        <row r="637">
          <cell r="A637" t="str">
            <v>Wet</v>
          </cell>
          <cell r="B637">
            <v>196</v>
          </cell>
          <cell r="J637" t="str">
            <v>G886</v>
          </cell>
        </row>
        <row r="638">
          <cell r="A638" t="str">
            <v>Wet</v>
          </cell>
          <cell r="B638">
            <v>197</v>
          </cell>
          <cell r="J638" t="str">
            <v>G388</v>
          </cell>
        </row>
        <row r="639">
          <cell r="A639" t="str">
            <v>Wet</v>
          </cell>
          <cell r="B639">
            <v>198</v>
          </cell>
          <cell r="J639" t="str">
            <v>G462</v>
          </cell>
        </row>
        <row r="640">
          <cell r="A640" t="str">
            <v>Wet</v>
          </cell>
          <cell r="B640">
            <v>199</v>
          </cell>
          <cell r="J640" t="str">
            <v>G712</v>
          </cell>
        </row>
        <row r="641">
          <cell r="A641" t="str">
            <v>Wet</v>
          </cell>
          <cell r="B641">
            <v>200</v>
          </cell>
          <cell r="J641" t="str">
            <v>G709</v>
          </cell>
        </row>
        <row r="642">
          <cell r="A642" t="str">
            <v>Wet</v>
          </cell>
          <cell r="B642">
            <v>201</v>
          </cell>
          <cell r="J642" t="str">
            <v>G707</v>
          </cell>
        </row>
        <row r="643">
          <cell r="A643" t="str">
            <v>Wet</v>
          </cell>
          <cell r="B643">
            <v>202</v>
          </cell>
          <cell r="J643" t="str">
            <v>G770</v>
          </cell>
        </row>
        <row r="644">
          <cell r="A644" t="str">
            <v>Wet</v>
          </cell>
          <cell r="B644">
            <v>203</v>
          </cell>
          <cell r="J644" t="str">
            <v>G753</v>
          </cell>
        </row>
        <row r="645">
          <cell r="A645" t="str">
            <v>Wet</v>
          </cell>
          <cell r="B645">
            <v>204</v>
          </cell>
          <cell r="J645" t="str">
            <v>G640</v>
          </cell>
        </row>
        <row r="646">
          <cell r="A646" t="str">
            <v>Wet</v>
          </cell>
          <cell r="B646">
            <v>205</v>
          </cell>
          <cell r="J646" t="str">
            <v>G668</v>
          </cell>
        </row>
        <row r="647">
          <cell r="A647" t="str">
            <v>Wet</v>
          </cell>
          <cell r="B647">
            <v>206</v>
          </cell>
          <cell r="J647" t="str">
            <v>G891</v>
          </cell>
        </row>
        <row r="648">
          <cell r="A648" t="str">
            <v>Wet</v>
          </cell>
          <cell r="B648">
            <v>207</v>
          </cell>
          <cell r="J648" t="str">
            <v>G540</v>
          </cell>
        </row>
        <row r="649">
          <cell r="A649" t="str">
            <v>Wet</v>
          </cell>
          <cell r="B649">
            <v>208</v>
          </cell>
          <cell r="J649" t="str">
            <v>G508</v>
          </cell>
        </row>
        <row r="650">
          <cell r="A650" t="str">
            <v>Wet</v>
          </cell>
          <cell r="B650">
            <v>209</v>
          </cell>
          <cell r="J650" t="str">
            <v>G637</v>
          </cell>
        </row>
        <row r="651">
          <cell r="A651" t="str">
            <v>Wet</v>
          </cell>
          <cell r="B651">
            <v>210</v>
          </cell>
          <cell r="J651" t="str">
            <v>G720</v>
          </cell>
        </row>
        <row r="652">
          <cell r="A652" t="str">
            <v>Wet</v>
          </cell>
          <cell r="B652">
            <v>211</v>
          </cell>
          <cell r="J652" t="str">
            <v>G796</v>
          </cell>
        </row>
        <row r="653">
          <cell r="A653" t="str">
            <v>Wet</v>
          </cell>
          <cell r="B653">
            <v>215</v>
          </cell>
          <cell r="J653" t="str">
            <v>G560</v>
          </cell>
        </row>
        <row r="654">
          <cell r="A654" t="str">
            <v>Wet</v>
          </cell>
          <cell r="B654">
            <v>212</v>
          </cell>
          <cell r="J654" t="str">
            <v>G716</v>
          </cell>
        </row>
        <row r="655">
          <cell r="A655" t="str">
            <v>Wet</v>
          </cell>
          <cell r="B655">
            <v>213</v>
          </cell>
          <cell r="J655" t="str">
            <v>G581</v>
          </cell>
        </row>
        <row r="656">
          <cell r="A656" t="str">
            <v>Wet</v>
          </cell>
          <cell r="B656">
            <v>214</v>
          </cell>
          <cell r="J656" t="str">
            <v>G718</v>
          </cell>
        </row>
        <row r="657">
          <cell r="A657" t="str">
            <v>Wet</v>
          </cell>
          <cell r="B657">
            <v>216</v>
          </cell>
          <cell r="J657" t="str">
            <v>G613</v>
          </cell>
        </row>
        <row r="658">
          <cell r="A658" t="str">
            <v>Wet</v>
          </cell>
          <cell r="B658">
            <v>217</v>
          </cell>
          <cell r="J658" t="str">
            <v>G804</v>
          </cell>
        </row>
        <row r="659">
          <cell r="A659" t="str">
            <v>Wet</v>
          </cell>
          <cell r="B659">
            <v>218</v>
          </cell>
          <cell r="J659" t="str">
            <v>G587</v>
          </cell>
        </row>
        <row r="660">
          <cell r="A660" t="str">
            <v>Wet</v>
          </cell>
          <cell r="B660">
            <v>219</v>
          </cell>
          <cell r="J660" t="str">
            <v>G491</v>
          </cell>
        </row>
        <row r="661">
          <cell r="A661" t="str">
            <v>Wet</v>
          </cell>
          <cell r="B661">
            <v>220</v>
          </cell>
          <cell r="J661" t="str">
            <v>G849</v>
          </cell>
        </row>
        <row r="662">
          <cell r="J662" t="str">
            <v>R133</v>
          </cell>
        </row>
        <row r="663">
          <cell r="J663" t="str">
            <v>R527</v>
          </cell>
        </row>
        <row r="664">
          <cell r="J664" t="str">
            <v>R498</v>
          </cell>
        </row>
        <row r="665">
          <cell r="J665" t="str">
            <v>R508</v>
          </cell>
        </row>
        <row r="666">
          <cell r="J666" t="str">
            <v>R38</v>
          </cell>
        </row>
        <row r="667">
          <cell r="J667" t="str">
            <v>R59</v>
          </cell>
        </row>
        <row r="668">
          <cell r="J668" t="str">
            <v>R398</v>
          </cell>
        </row>
        <row r="669">
          <cell r="J669" t="str">
            <v>R512</v>
          </cell>
        </row>
        <row r="670">
          <cell r="J670" t="str">
            <v>R101</v>
          </cell>
        </row>
        <row r="671">
          <cell r="J671" t="str">
            <v>R515</v>
          </cell>
        </row>
        <row r="672">
          <cell r="J672" t="str">
            <v>R2</v>
          </cell>
        </row>
        <row r="673">
          <cell r="J673" t="str">
            <v>R123</v>
          </cell>
        </row>
        <row r="674">
          <cell r="J674" t="str">
            <v>R3</v>
          </cell>
        </row>
        <row r="675">
          <cell r="J675" t="str">
            <v>R282</v>
          </cell>
        </row>
        <row r="676">
          <cell r="J676" t="str">
            <v>R99</v>
          </cell>
        </row>
        <row r="677">
          <cell r="J677" t="str">
            <v>R154</v>
          </cell>
        </row>
        <row r="678">
          <cell r="J678" t="str">
            <v>R380</v>
          </cell>
        </row>
        <row r="679">
          <cell r="J679" t="str">
            <v>R274</v>
          </cell>
        </row>
        <row r="680">
          <cell r="J680" t="str">
            <v>R566</v>
          </cell>
        </row>
        <row r="681">
          <cell r="J681" t="str">
            <v>R110</v>
          </cell>
        </row>
        <row r="682">
          <cell r="J682" t="str">
            <v>R19?</v>
          </cell>
        </row>
        <row r="683">
          <cell r="J683" t="str">
            <v>R45</v>
          </cell>
        </row>
        <row r="684">
          <cell r="J684" t="str">
            <v>R132</v>
          </cell>
        </row>
        <row r="685">
          <cell r="J685" t="str">
            <v>R71</v>
          </cell>
        </row>
        <row r="686">
          <cell r="J686" t="str">
            <v>R104</v>
          </cell>
        </row>
        <row r="687">
          <cell r="J687" t="str">
            <v>R189</v>
          </cell>
        </row>
        <row r="688">
          <cell r="J688" t="str">
            <v>R217</v>
          </cell>
        </row>
        <row r="689">
          <cell r="J689" t="str">
            <v>R172</v>
          </cell>
        </row>
        <row r="690">
          <cell r="J690" t="str">
            <v>R349</v>
          </cell>
        </row>
        <row r="691">
          <cell r="J691" t="str">
            <v>R296</v>
          </cell>
        </row>
        <row r="692">
          <cell r="J692" t="str">
            <v>R323</v>
          </cell>
        </row>
        <row r="693">
          <cell r="J693" t="str">
            <v>R156</v>
          </cell>
        </row>
        <row r="694">
          <cell r="J694" t="str">
            <v>R452</v>
          </cell>
        </row>
        <row r="695">
          <cell r="J695" t="str">
            <v>R24</v>
          </cell>
        </row>
        <row r="696">
          <cell r="J696" t="str">
            <v>R69</v>
          </cell>
        </row>
        <row r="697">
          <cell r="J697" t="str">
            <v>R97</v>
          </cell>
        </row>
        <row r="698">
          <cell r="J698" t="str">
            <v>R89</v>
          </cell>
        </row>
        <row r="699">
          <cell r="J699" t="str">
            <v>R147</v>
          </cell>
        </row>
        <row r="700">
          <cell r="J700" t="str">
            <v>R65</v>
          </cell>
        </row>
        <row r="701">
          <cell r="J701" t="str">
            <v>R420</v>
          </cell>
        </row>
        <row r="702">
          <cell r="J702" t="str">
            <v>R77</v>
          </cell>
        </row>
        <row r="703">
          <cell r="J703" t="str">
            <v>R81</v>
          </cell>
        </row>
        <row r="704">
          <cell r="J704" t="str">
            <v>R117</v>
          </cell>
        </row>
        <row r="705">
          <cell r="J705" t="str">
            <v>R6</v>
          </cell>
        </row>
        <row r="706">
          <cell r="J706" t="str">
            <v>R74</v>
          </cell>
        </row>
        <row r="707">
          <cell r="J707" t="str">
            <v>R102</v>
          </cell>
        </row>
        <row r="708">
          <cell r="J708" t="str">
            <v>R76</v>
          </cell>
        </row>
        <row r="709">
          <cell r="J709" t="str">
            <v>R107</v>
          </cell>
        </row>
        <row r="710">
          <cell r="J710" t="str">
            <v>R155</v>
          </cell>
        </row>
        <row r="711">
          <cell r="J711" t="str">
            <v>R98</v>
          </cell>
        </row>
        <row r="712">
          <cell r="J712" t="str">
            <v>R29</v>
          </cell>
        </row>
        <row r="713">
          <cell r="J713" t="str">
            <v>R312</v>
          </cell>
        </row>
        <row r="714">
          <cell r="J714" t="str">
            <v>R113</v>
          </cell>
        </row>
        <row r="715">
          <cell r="J715" t="str">
            <v>R441</v>
          </cell>
        </row>
        <row r="716">
          <cell r="J716" t="str">
            <v>R54b</v>
          </cell>
        </row>
        <row r="717">
          <cell r="J717" t="str">
            <v>R58</v>
          </cell>
        </row>
        <row r="718">
          <cell r="J718" t="str">
            <v>R435</v>
          </cell>
        </row>
        <row r="719">
          <cell r="J719" t="str">
            <v>R31</v>
          </cell>
        </row>
        <row r="720">
          <cell r="J720" t="str">
            <v>R120</v>
          </cell>
        </row>
        <row r="721">
          <cell r="J721" t="str">
            <v>R390</v>
          </cell>
        </row>
        <row r="722">
          <cell r="J722" t="str">
            <v>R143</v>
          </cell>
        </row>
        <row r="723">
          <cell r="J723" t="str">
            <v>R448</v>
          </cell>
        </row>
        <row r="724">
          <cell r="J724" t="str">
            <v>R423</v>
          </cell>
        </row>
        <row r="725">
          <cell r="J725" t="str">
            <v>R550</v>
          </cell>
        </row>
        <row r="726">
          <cell r="J726" t="str">
            <v>R333</v>
          </cell>
        </row>
        <row r="727">
          <cell r="J727" t="str">
            <v>R252</v>
          </cell>
        </row>
        <row r="728">
          <cell r="J728" t="str">
            <v>R44</v>
          </cell>
        </row>
        <row r="729">
          <cell r="J729" t="str">
            <v>R9</v>
          </cell>
        </row>
        <row r="730">
          <cell r="J730" t="str">
            <v>R251</v>
          </cell>
        </row>
        <row r="731">
          <cell r="J731" t="str">
            <v>R266</v>
          </cell>
        </row>
        <row r="732">
          <cell r="J732" t="str">
            <v>R528</v>
          </cell>
        </row>
        <row r="733">
          <cell r="J733" t="str">
            <v>R14</v>
          </cell>
        </row>
        <row r="734">
          <cell r="J734" t="str">
            <v>R393</v>
          </cell>
        </row>
        <row r="735">
          <cell r="J735" t="str">
            <v>R138</v>
          </cell>
        </row>
        <row r="736">
          <cell r="J736" t="str">
            <v>R311</v>
          </cell>
        </row>
        <row r="737">
          <cell r="J737" t="str">
            <v>R183</v>
          </cell>
        </row>
        <row r="738">
          <cell r="J738" t="str">
            <v>R228</v>
          </cell>
        </row>
        <row r="739">
          <cell r="J739" t="str">
            <v>R100</v>
          </cell>
        </row>
        <row r="740">
          <cell r="J740" t="str">
            <v>R56</v>
          </cell>
        </row>
        <row r="741">
          <cell r="J741" t="str">
            <v>R68</v>
          </cell>
        </row>
        <row r="742">
          <cell r="J742" t="str">
            <v>R293</v>
          </cell>
        </row>
        <row r="743">
          <cell r="J743" t="str">
            <v>R368</v>
          </cell>
        </row>
        <row r="744">
          <cell r="J744" t="str">
            <v>R22</v>
          </cell>
        </row>
        <row r="745">
          <cell r="J745" t="str">
            <v>R417</v>
          </cell>
        </row>
        <row r="746">
          <cell r="J746" t="str">
            <v>R391</v>
          </cell>
        </row>
        <row r="747">
          <cell r="J747" t="str">
            <v>R62</v>
          </cell>
        </row>
        <row r="748">
          <cell r="J748" t="str">
            <v>R329</v>
          </cell>
        </row>
        <row r="749">
          <cell r="J749" t="str">
            <v>R288</v>
          </cell>
        </row>
        <row r="750">
          <cell r="J750" t="str">
            <v>R171</v>
          </cell>
        </row>
        <row r="751">
          <cell r="J751" t="str">
            <v>R517</v>
          </cell>
        </row>
        <row r="752">
          <cell r="J752" t="str">
            <v>R73</v>
          </cell>
        </row>
        <row r="753">
          <cell r="J753" t="str">
            <v>R4</v>
          </cell>
        </row>
        <row r="754">
          <cell r="J754" t="str">
            <v>R136</v>
          </cell>
        </row>
        <row r="755">
          <cell r="J755" t="str">
            <v>R358</v>
          </cell>
        </row>
        <row r="756">
          <cell r="J756" t="str">
            <v>R547</v>
          </cell>
        </row>
        <row r="757">
          <cell r="J757" t="str">
            <v>R588</v>
          </cell>
        </row>
        <row r="758">
          <cell r="J758" t="str">
            <v>R576</v>
          </cell>
        </row>
        <row r="759">
          <cell r="J759" t="str">
            <v>R561</v>
          </cell>
        </row>
        <row r="760">
          <cell r="J760" t="str">
            <v>R496</v>
          </cell>
        </row>
        <row r="761">
          <cell r="J761" t="str">
            <v>R497</v>
          </cell>
        </row>
        <row r="762">
          <cell r="J762" t="str">
            <v>R10</v>
          </cell>
        </row>
        <row r="763">
          <cell r="J763" t="str">
            <v>R26</v>
          </cell>
        </row>
        <row r="764">
          <cell r="J764" t="str">
            <v>R494</v>
          </cell>
        </row>
        <row r="765">
          <cell r="J765" t="str">
            <v>R475</v>
          </cell>
        </row>
        <row r="766">
          <cell r="J766" t="str">
            <v>R540</v>
          </cell>
        </row>
        <row r="767">
          <cell r="J767" t="str">
            <v>R593</v>
          </cell>
        </row>
        <row r="768">
          <cell r="J768" t="str">
            <v>R510</v>
          </cell>
        </row>
        <row r="769">
          <cell r="J769" t="str">
            <v>R509</v>
          </cell>
        </row>
        <row r="770">
          <cell r="J770" t="str">
            <v>R33</v>
          </cell>
        </row>
        <row r="771">
          <cell r="J771" t="str">
            <v>R54a</v>
          </cell>
        </row>
        <row r="772">
          <cell r="J772" t="str">
            <v>R487</v>
          </cell>
        </row>
        <row r="773">
          <cell r="J773" t="str">
            <v>R530</v>
          </cell>
        </row>
        <row r="774">
          <cell r="J774" t="str">
            <v>R578</v>
          </cell>
        </row>
        <row r="775">
          <cell r="J775" t="str">
            <v>R37</v>
          </cell>
        </row>
        <row r="776">
          <cell r="J776" t="str">
            <v>R522</v>
          </cell>
        </row>
        <row r="777">
          <cell r="J777" t="str">
            <v>R480</v>
          </cell>
        </row>
        <row r="778">
          <cell r="J778" t="str">
            <v>R565</v>
          </cell>
        </row>
        <row r="779">
          <cell r="J779" t="str">
            <v>R544</v>
          </cell>
        </row>
        <row r="780">
          <cell r="J780" t="str">
            <v>R526</v>
          </cell>
        </row>
        <row r="781">
          <cell r="J781" t="str">
            <v>R594</v>
          </cell>
        </row>
        <row r="782">
          <cell r="J782" t="str">
            <v>R564</v>
          </cell>
        </row>
        <row r="783">
          <cell r="J783" t="str">
            <v>R429</v>
          </cell>
        </row>
        <row r="784">
          <cell r="J784" t="str">
            <v>R466</v>
          </cell>
        </row>
        <row r="785">
          <cell r="J785" t="str">
            <v>R471</v>
          </cell>
        </row>
        <row r="786">
          <cell r="J786" t="str">
            <v>R486</v>
          </cell>
        </row>
        <row r="787">
          <cell r="J787" t="str">
            <v>R55</v>
          </cell>
        </row>
        <row r="788">
          <cell r="J788" t="str">
            <v>R424</v>
          </cell>
        </row>
        <row r="789">
          <cell r="J789" t="str">
            <v>R418</v>
          </cell>
        </row>
        <row r="790">
          <cell r="J790" t="str">
            <v>R520</v>
          </cell>
        </row>
        <row r="791">
          <cell r="J791" t="str">
            <v>R433</v>
          </cell>
        </row>
        <row r="792">
          <cell r="J792" t="str">
            <v>R592</v>
          </cell>
        </row>
        <row r="793">
          <cell r="J793" t="str">
            <v>R477</v>
          </cell>
        </row>
        <row r="794">
          <cell r="J794" t="str">
            <v>R597</v>
          </cell>
        </row>
        <row r="795">
          <cell r="J795" t="str">
            <v>R467</v>
          </cell>
        </row>
        <row r="796">
          <cell r="J796" t="str">
            <v>R596</v>
          </cell>
        </row>
        <row r="797">
          <cell r="J797" t="str">
            <v>R543</v>
          </cell>
        </row>
        <row r="798">
          <cell r="J798" t="str">
            <v>R483</v>
          </cell>
        </row>
        <row r="799">
          <cell r="J799" t="str">
            <v>R21</v>
          </cell>
        </row>
        <row r="800">
          <cell r="J800" t="str">
            <v>R538</v>
          </cell>
        </row>
        <row r="801">
          <cell r="J801" t="str">
            <v>R559</v>
          </cell>
        </row>
        <row r="802">
          <cell r="J802" t="str">
            <v>R465</v>
          </cell>
        </row>
        <row r="803">
          <cell r="J803" t="str">
            <v>R503</v>
          </cell>
        </row>
        <row r="804">
          <cell r="J804" t="str">
            <v>R567</v>
          </cell>
        </row>
        <row r="805">
          <cell r="J805" t="str">
            <v>R15</v>
          </cell>
        </row>
        <row r="806">
          <cell r="J806" t="str">
            <v>R40</v>
          </cell>
        </row>
        <row r="807">
          <cell r="J807" t="str">
            <v>R468</v>
          </cell>
        </row>
        <row r="808">
          <cell r="J808" t="str">
            <v>R582</v>
          </cell>
        </row>
        <row r="809">
          <cell r="J809" t="str">
            <v>R20</v>
          </cell>
        </row>
        <row r="810">
          <cell r="J810" t="str">
            <v>R533</v>
          </cell>
        </row>
        <row r="811">
          <cell r="J811" t="str">
            <v>R572</v>
          </cell>
        </row>
        <row r="812">
          <cell r="J812" t="str">
            <v>R504</v>
          </cell>
        </row>
        <row r="813">
          <cell r="J813" t="str">
            <v>R579</v>
          </cell>
        </row>
        <row r="814">
          <cell r="J814" t="str">
            <v>R440</v>
          </cell>
        </row>
        <row r="815">
          <cell r="J815" t="str">
            <v>R485</v>
          </cell>
        </row>
        <row r="816">
          <cell r="J816" t="str">
            <v>R556</v>
          </cell>
        </row>
        <row r="817">
          <cell r="J817" t="str">
            <v>R464</v>
          </cell>
        </row>
        <row r="818">
          <cell r="J818" t="str">
            <v>R35</v>
          </cell>
        </row>
        <row r="819">
          <cell r="J819" t="str">
            <v>R570</v>
          </cell>
        </row>
        <row r="820">
          <cell r="J820" t="str">
            <v>R439</v>
          </cell>
        </row>
        <row r="821">
          <cell r="J821" t="str">
            <v>R461</v>
          </cell>
        </row>
        <row r="822">
          <cell r="J822" t="str">
            <v>R253</v>
          </cell>
        </row>
        <row r="823">
          <cell r="J823" t="str">
            <v>R285</v>
          </cell>
        </row>
        <row r="824">
          <cell r="J824" t="str">
            <v>R341</v>
          </cell>
        </row>
        <row r="825">
          <cell r="J825" t="str">
            <v>R264</v>
          </cell>
        </row>
        <row r="826">
          <cell r="J826" t="str">
            <v>R411</v>
          </cell>
        </row>
        <row r="827">
          <cell r="J827" t="str">
            <v>R259</v>
          </cell>
        </row>
        <row r="828">
          <cell r="J828" t="str">
            <v>R215</v>
          </cell>
        </row>
        <row r="829">
          <cell r="J829" t="str">
            <v>R322</v>
          </cell>
        </row>
        <row r="830">
          <cell r="J830" t="str">
            <v>R403</v>
          </cell>
        </row>
        <row r="831">
          <cell r="J831" t="str">
            <v>R583</v>
          </cell>
        </row>
        <row r="832">
          <cell r="J832" t="str">
            <v>R451</v>
          </cell>
        </row>
        <row r="833">
          <cell r="J833" t="str">
            <v>R353</v>
          </cell>
        </row>
        <row r="834">
          <cell r="J834" t="str">
            <v>R105</v>
          </cell>
        </row>
        <row r="835">
          <cell r="J835" t="str">
            <v>R384</v>
          </cell>
        </row>
        <row r="836">
          <cell r="J836" t="str">
            <v>R481</v>
          </cell>
        </row>
        <row r="837">
          <cell r="J837" t="str">
            <v>R490</v>
          </cell>
        </row>
        <row r="838">
          <cell r="J838" t="str">
            <v>R470</v>
          </cell>
        </row>
        <row r="839">
          <cell r="J839" t="str">
            <v>R488</v>
          </cell>
        </row>
        <row r="840">
          <cell r="J840" t="str">
            <v>R273</v>
          </cell>
        </row>
        <row r="841">
          <cell r="J841" t="str">
            <v>R301</v>
          </cell>
        </row>
        <row r="842">
          <cell r="J842" t="str">
            <v>R291</v>
          </cell>
        </row>
        <row r="843">
          <cell r="J843" t="str">
            <v>R537</v>
          </cell>
        </row>
        <row r="844">
          <cell r="J844" t="str">
            <v>R290</v>
          </cell>
        </row>
        <row r="845">
          <cell r="J845" t="str">
            <v>R555</v>
          </cell>
        </row>
        <row r="846">
          <cell r="J846" t="str">
            <v>R539</v>
          </cell>
        </row>
        <row r="847">
          <cell r="J847" t="str">
            <v>R186</v>
          </cell>
        </row>
        <row r="848">
          <cell r="J848" t="str">
            <v>R580</v>
          </cell>
        </row>
        <row r="849">
          <cell r="J849" t="str">
            <v>R222</v>
          </cell>
        </row>
        <row r="850">
          <cell r="J850" t="str">
            <v>R216</v>
          </cell>
        </row>
        <row r="851">
          <cell r="J851" t="str">
            <v>R232</v>
          </cell>
        </row>
        <row r="852">
          <cell r="J852" t="str">
            <v>R387</v>
          </cell>
        </row>
        <row r="853">
          <cell r="J853" t="str">
            <v>R346</v>
          </cell>
        </row>
        <row r="854">
          <cell r="J854" t="str">
            <v>R364</v>
          </cell>
        </row>
        <row r="855">
          <cell r="J855" t="str">
            <v>R167</v>
          </cell>
        </row>
        <row r="856">
          <cell r="J856" t="str">
            <v>R25</v>
          </cell>
        </row>
        <row r="857">
          <cell r="J857" t="str">
            <v>R362</v>
          </cell>
        </row>
        <row r="858">
          <cell r="J858" t="str">
            <v>R370</v>
          </cell>
        </row>
        <row r="859">
          <cell r="J859" t="str">
            <v>R168</v>
          </cell>
        </row>
        <row r="860">
          <cell r="J860" t="str">
            <v>R369</v>
          </cell>
        </row>
        <row r="861">
          <cell r="J861" t="str">
            <v>R359</v>
          </cell>
        </row>
        <row r="862">
          <cell r="J862" t="str">
            <v>R395</v>
          </cell>
        </row>
        <row r="863">
          <cell r="J863" t="str">
            <v>R182</v>
          </cell>
        </row>
        <row r="864">
          <cell r="J864" t="str">
            <v>R342</v>
          </cell>
        </row>
        <row r="865">
          <cell r="J865" t="str">
            <v>R139</v>
          </cell>
        </row>
        <row r="866">
          <cell r="J866" t="str">
            <v>R92</v>
          </cell>
        </row>
        <row r="867">
          <cell r="J867" t="str">
            <v>R328</v>
          </cell>
        </row>
        <row r="868">
          <cell r="J868" t="str">
            <v>R149</v>
          </cell>
        </row>
        <row r="869">
          <cell r="J869" t="str">
            <v>R449</v>
          </cell>
        </row>
        <row r="870">
          <cell r="J870" t="str">
            <v>R142</v>
          </cell>
        </row>
        <row r="871">
          <cell r="J871" t="str">
            <v>R392</v>
          </cell>
        </row>
        <row r="872">
          <cell r="J872" t="str">
            <v>R589</v>
          </cell>
        </row>
        <row r="873">
          <cell r="J873" t="str">
            <v>R130</v>
          </cell>
        </row>
        <row r="874">
          <cell r="J874" t="str">
            <v>R111</v>
          </cell>
        </row>
        <row r="875">
          <cell r="J875" t="str">
            <v>R412</v>
          </cell>
        </row>
        <row r="876">
          <cell r="J876" t="str">
            <v>R434</v>
          </cell>
        </row>
        <row r="877">
          <cell r="J877" t="str">
            <v>R457</v>
          </cell>
        </row>
        <row r="878">
          <cell r="J878" t="str">
            <v>R410</v>
          </cell>
        </row>
        <row r="879">
          <cell r="J879" t="str">
            <v>R103</v>
          </cell>
        </row>
        <row r="880">
          <cell r="J880" t="str">
            <v>R356</v>
          </cell>
        </row>
        <row r="881">
          <cell r="J881" t="str">
            <v>R319</v>
          </cell>
        </row>
      </sheetData>
      <sheetData sheetId="1">
        <row r="2">
          <cell r="J2" t="str">
            <v>G407</v>
          </cell>
        </row>
        <row r="3">
          <cell r="J3" t="str">
            <v/>
          </cell>
        </row>
        <row r="4">
          <cell r="J4" t="str">
            <v>G259</v>
          </cell>
        </row>
        <row r="5">
          <cell r="J5" t="str">
            <v>G255</v>
          </cell>
        </row>
        <row r="6">
          <cell r="J6" t="str">
            <v>G122</v>
          </cell>
        </row>
        <row r="7">
          <cell r="J7" t="str">
            <v>G478</v>
          </cell>
        </row>
        <row r="8">
          <cell r="J8" t="str">
            <v>G106</v>
          </cell>
        </row>
        <row r="9">
          <cell r="J9" t="str">
            <v>G228</v>
          </cell>
        </row>
        <row r="10">
          <cell r="J10" t="str">
            <v>G277</v>
          </cell>
        </row>
        <row r="11">
          <cell r="J11" t="str">
            <v>G310</v>
          </cell>
        </row>
        <row r="12">
          <cell r="J12" t="str">
            <v>G435</v>
          </cell>
        </row>
        <row r="13">
          <cell r="J13" t="str">
            <v/>
          </cell>
        </row>
        <row r="14">
          <cell r="J14" t="str">
            <v>G2</v>
          </cell>
        </row>
        <row r="15">
          <cell r="J15" t="str">
            <v>G225</v>
          </cell>
        </row>
        <row r="16">
          <cell r="J16" t="str">
            <v>G444</v>
          </cell>
        </row>
        <row r="17">
          <cell r="J17" t="str">
            <v>G376</v>
          </cell>
        </row>
        <row r="18">
          <cell r="J18" t="str">
            <v>G209</v>
          </cell>
        </row>
        <row r="19">
          <cell r="J19" t="str">
            <v>G10</v>
          </cell>
        </row>
        <row r="20">
          <cell r="J20" t="str">
            <v>G190</v>
          </cell>
        </row>
        <row r="21">
          <cell r="J21" t="str">
            <v>G38</v>
          </cell>
        </row>
        <row r="22">
          <cell r="J22" t="str">
            <v>G468</v>
          </cell>
        </row>
        <row r="23">
          <cell r="J23" t="str">
            <v>G8</v>
          </cell>
        </row>
        <row r="24">
          <cell r="J24" t="str">
            <v/>
          </cell>
        </row>
        <row r="25">
          <cell r="J25" t="str">
            <v>G320</v>
          </cell>
        </row>
        <row r="26">
          <cell r="J26" t="str">
            <v>G322</v>
          </cell>
        </row>
        <row r="27">
          <cell r="J27" t="str">
            <v>G58</v>
          </cell>
        </row>
        <row r="28">
          <cell r="J28" t="str">
            <v>G340</v>
          </cell>
        </row>
        <row r="29">
          <cell r="J29" t="str">
            <v>G61</v>
          </cell>
        </row>
        <row r="30">
          <cell r="J30" t="str">
            <v>G319</v>
          </cell>
        </row>
        <row r="31">
          <cell r="J31" t="str">
            <v>G273</v>
          </cell>
        </row>
        <row r="32">
          <cell r="J32" t="str">
            <v/>
          </cell>
        </row>
        <row r="33">
          <cell r="J33" t="str">
            <v>G193</v>
          </cell>
        </row>
        <row r="34">
          <cell r="J34" t="str">
            <v>G218</v>
          </cell>
        </row>
        <row r="35">
          <cell r="J35" t="str">
            <v>G104</v>
          </cell>
        </row>
        <row r="36">
          <cell r="J36" t="str">
            <v>G188</v>
          </cell>
        </row>
        <row r="37">
          <cell r="J37" t="str">
            <v>G379</v>
          </cell>
        </row>
        <row r="38">
          <cell r="J38" t="str">
            <v>G66</v>
          </cell>
        </row>
        <row r="39">
          <cell r="J39" t="str">
            <v>G625</v>
          </cell>
        </row>
        <row r="40">
          <cell r="J40" t="str">
            <v/>
          </cell>
        </row>
        <row r="41">
          <cell r="J41" t="str">
            <v>G88</v>
          </cell>
        </row>
        <row r="42">
          <cell r="J42" t="str">
            <v>G256</v>
          </cell>
        </row>
        <row r="43">
          <cell r="J43" t="str">
            <v>G341</v>
          </cell>
        </row>
        <row r="44">
          <cell r="J44" t="str">
            <v>G246</v>
          </cell>
        </row>
        <row r="45">
          <cell r="J45" t="str">
            <v>G115</v>
          </cell>
        </row>
        <row r="46">
          <cell r="J46" t="str">
            <v>G480</v>
          </cell>
        </row>
        <row r="47">
          <cell r="J47" t="str">
            <v/>
          </cell>
        </row>
        <row r="48">
          <cell r="J48" t="str">
            <v>G110</v>
          </cell>
        </row>
        <row r="49">
          <cell r="J49" t="str">
            <v>G233</v>
          </cell>
        </row>
        <row r="50">
          <cell r="J50" t="str">
            <v>G54</v>
          </cell>
        </row>
        <row r="51">
          <cell r="J51" t="str">
            <v>G276</v>
          </cell>
        </row>
        <row r="52">
          <cell r="J52" t="str">
            <v>G227</v>
          </cell>
        </row>
        <row r="53">
          <cell r="J53" t="str">
            <v>G237</v>
          </cell>
        </row>
        <row r="54">
          <cell r="J54" t="str">
            <v>G172</v>
          </cell>
        </row>
        <row r="55">
          <cell r="J55" t="str">
            <v/>
          </cell>
        </row>
        <row r="56">
          <cell r="J56" t="str">
            <v>G86</v>
          </cell>
        </row>
        <row r="57">
          <cell r="J57" t="str">
            <v>G107</v>
          </cell>
        </row>
        <row r="58">
          <cell r="J58" t="str">
            <v>G41</v>
          </cell>
        </row>
        <row r="59">
          <cell r="J59" t="str">
            <v>G481</v>
          </cell>
        </row>
        <row r="60">
          <cell r="J60" t="str">
            <v>G261</v>
          </cell>
        </row>
        <row r="61">
          <cell r="J61" t="str">
            <v>G152</v>
          </cell>
        </row>
        <row r="62">
          <cell r="J62" t="str">
            <v>G191</v>
          </cell>
        </row>
        <row r="63">
          <cell r="J63" t="str">
            <v/>
          </cell>
        </row>
        <row r="64">
          <cell r="J64" t="str">
            <v>G49</v>
          </cell>
        </row>
        <row r="65">
          <cell r="J65" t="str">
            <v>G347</v>
          </cell>
        </row>
        <row r="66">
          <cell r="J66" t="str">
            <v>G495</v>
          </cell>
        </row>
        <row r="67">
          <cell r="J67" t="str">
            <v>G247</v>
          </cell>
        </row>
        <row r="68">
          <cell r="J68" t="str">
            <v/>
          </cell>
        </row>
        <row r="69">
          <cell r="J69" t="str">
            <v>G63</v>
          </cell>
        </row>
        <row r="70">
          <cell r="J70" t="str">
            <v>G382</v>
          </cell>
        </row>
        <row r="71">
          <cell r="J71" t="str">
            <v>G278</v>
          </cell>
        </row>
        <row r="72">
          <cell r="J72" t="str">
            <v>G138</v>
          </cell>
        </row>
        <row r="73">
          <cell r="J73" t="str">
            <v>G431</v>
          </cell>
        </row>
        <row r="74">
          <cell r="J74" t="str">
            <v>G321</v>
          </cell>
        </row>
        <row r="75">
          <cell r="J75" t="str">
            <v>G329</v>
          </cell>
        </row>
        <row r="76">
          <cell r="J76" t="str">
            <v>G215</v>
          </cell>
        </row>
        <row r="77">
          <cell r="J77" t="str">
            <v>G60</v>
          </cell>
        </row>
        <row r="78">
          <cell r="J78" t="str">
            <v/>
          </cell>
        </row>
        <row r="79">
          <cell r="J79" t="str">
            <v>G97</v>
          </cell>
        </row>
        <row r="80">
          <cell r="J80" t="str">
            <v>G120</v>
          </cell>
        </row>
        <row r="81">
          <cell r="J81" t="str">
            <v>G24</v>
          </cell>
        </row>
        <row r="82">
          <cell r="J82" t="str">
            <v>G312</v>
          </cell>
        </row>
        <row r="83">
          <cell r="J83" t="str">
            <v>G356</v>
          </cell>
        </row>
        <row r="84">
          <cell r="J84" t="str">
            <v>G331</v>
          </cell>
        </row>
        <row r="85">
          <cell r="J85" t="str">
            <v>G101</v>
          </cell>
        </row>
        <row r="86">
          <cell r="J86" t="str">
            <v/>
          </cell>
        </row>
        <row r="87">
          <cell r="J87" t="str">
            <v>G31</v>
          </cell>
        </row>
        <row r="88">
          <cell r="J88" t="str">
            <v>G220</v>
          </cell>
        </row>
        <row r="89">
          <cell r="J89" t="str">
            <v>G531</v>
          </cell>
        </row>
        <row r="90">
          <cell r="J90" t="str">
            <v>G35</v>
          </cell>
        </row>
        <row r="91">
          <cell r="J91" t="str">
            <v>G264</v>
          </cell>
        </row>
        <row r="92">
          <cell r="J92" t="str">
            <v>G13</v>
          </cell>
        </row>
        <row r="93">
          <cell r="J93" t="str">
            <v>G324</v>
          </cell>
        </row>
        <row r="94">
          <cell r="J94" t="str">
            <v>G99</v>
          </cell>
        </row>
        <row r="95">
          <cell r="J95" t="str">
            <v/>
          </cell>
        </row>
        <row r="96">
          <cell r="J96" t="str">
            <v>G126</v>
          </cell>
        </row>
        <row r="97">
          <cell r="J97" t="str">
            <v>G244</v>
          </cell>
        </row>
        <row r="98">
          <cell r="J98" t="str">
            <v>G432</v>
          </cell>
        </row>
        <row r="99">
          <cell r="J99" t="str">
            <v>G184</v>
          </cell>
        </row>
        <row r="100">
          <cell r="J100" t="str">
            <v/>
          </cell>
        </row>
        <row r="101">
          <cell r="J101" t="str">
            <v>G176</v>
          </cell>
        </row>
        <row r="102">
          <cell r="J102" t="str">
            <v>G11</v>
          </cell>
        </row>
        <row r="103">
          <cell r="J103" t="str">
            <v>G284</v>
          </cell>
        </row>
        <row r="104">
          <cell r="J104" t="str">
            <v>G326</v>
          </cell>
        </row>
        <row r="105">
          <cell r="J105" t="str">
            <v>G162</v>
          </cell>
        </row>
        <row r="106">
          <cell r="J106" t="str">
            <v>G6</v>
          </cell>
        </row>
        <row r="107">
          <cell r="J107" t="str">
            <v>G20</v>
          </cell>
        </row>
        <row r="108">
          <cell r="J108" t="str">
            <v>G129</v>
          </cell>
        </row>
        <row r="109">
          <cell r="J109" t="str">
            <v>G258</v>
          </cell>
        </row>
        <row r="110">
          <cell r="J110" t="str">
            <v>G294</v>
          </cell>
        </row>
        <row r="111">
          <cell r="J111" t="str">
            <v>G350</v>
          </cell>
        </row>
        <row r="112">
          <cell r="J112" t="str">
            <v>G274</v>
          </cell>
        </row>
        <row r="113">
          <cell r="J113" t="str">
            <v/>
          </cell>
        </row>
        <row r="114">
          <cell r="J114" t="str">
            <v>G314</v>
          </cell>
        </row>
        <row r="115">
          <cell r="J115" t="str">
            <v>G263</v>
          </cell>
        </row>
        <row r="116">
          <cell r="J116" t="str">
            <v>G125</v>
          </cell>
        </row>
        <row r="117">
          <cell r="J117" t="str">
            <v>G189</v>
          </cell>
        </row>
        <row r="118">
          <cell r="J118" t="str">
            <v>G533</v>
          </cell>
        </row>
        <row r="119">
          <cell r="J119" t="str">
            <v>G200</v>
          </cell>
        </row>
        <row r="120">
          <cell r="J120" t="str">
            <v>G236</v>
          </cell>
        </row>
        <row r="121">
          <cell r="J121" t="str">
            <v/>
          </cell>
        </row>
        <row r="122">
          <cell r="J122" t="str">
            <v>G280</v>
          </cell>
        </row>
        <row r="123">
          <cell r="J123" t="str">
            <v>G231</v>
          </cell>
        </row>
        <row r="124">
          <cell r="J124" t="str">
            <v>G292</v>
          </cell>
        </row>
        <row r="125">
          <cell r="J125" t="str">
            <v>G116</v>
          </cell>
        </row>
        <row r="126">
          <cell r="J126" t="str">
            <v>G50</v>
          </cell>
        </row>
        <row r="127">
          <cell r="J127" t="str">
            <v/>
          </cell>
        </row>
        <row r="128">
          <cell r="J128" t="str">
            <v>G318</v>
          </cell>
        </row>
        <row r="129">
          <cell r="J129" t="str">
            <v>G34</v>
          </cell>
        </row>
        <row r="130">
          <cell r="J130" t="str">
            <v>G80</v>
          </cell>
        </row>
        <row r="131">
          <cell r="J131" t="str">
            <v>G64</v>
          </cell>
        </row>
        <row r="132">
          <cell r="J132" t="str">
            <v>G118</v>
          </cell>
        </row>
        <row r="133">
          <cell r="J133" t="str">
            <v/>
          </cell>
        </row>
        <row r="134">
          <cell r="J134" t="str">
            <v>G270</v>
          </cell>
        </row>
        <row r="135">
          <cell r="J135" t="str">
            <v>G316</v>
          </cell>
        </row>
        <row r="136">
          <cell r="J136" t="str">
            <v>G77</v>
          </cell>
        </row>
        <row r="137">
          <cell r="J137" t="str">
            <v>G332</v>
          </cell>
        </row>
        <row r="138">
          <cell r="J138" t="str">
            <v>G30</v>
          </cell>
        </row>
        <row r="139">
          <cell r="J139" t="str">
            <v>G213</v>
          </cell>
        </row>
        <row r="140">
          <cell r="J140" t="str">
            <v>G250</v>
          </cell>
        </row>
        <row r="141">
          <cell r="J141" t="str">
            <v>G401</v>
          </cell>
        </row>
        <row r="142">
          <cell r="J142" t="str">
            <v/>
          </cell>
        </row>
        <row r="143">
          <cell r="J143" t="str">
            <v>G87</v>
          </cell>
        </row>
        <row r="144">
          <cell r="J144" t="str">
            <v>G501</v>
          </cell>
        </row>
        <row r="145">
          <cell r="J145" t="str">
            <v>G141</v>
          </cell>
        </row>
        <row r="146">
          <cell r="J146" t="str">
            <v>G131</v>
          </cell>
        </row>
        <row r="147">
          <cell r="J147" t="str">
            <v>G465</v>
          </cell>
        </row>
        <row r="148">
          <cell r="J148" t="str">
            <v>G15</v>
          </cell>
        </row>
        <row r="149">
          <cell r="J149" t="str">
            <v>G290</v>
          </cell>
        </row>
        <row r="150">
          <cell r="J150" t="str">
            <v>G194</v>
          </cell>
        </row>
        <row r="151">
          <cell r="J151" t="str">
            <v>G272</v>
          </cell>
        </row>
        <row r="152">
          <cell r="J152" t="str">
            <v/>
          </cell>
        </row>
        <row r="153">
          <cell r="J153" t="str">
            <v>G198</v>
          </cell>
        </row>
        <row r="154">
          <cell r="J154" t="str">
            <v>G197</v>
          </cell>
        </row>
        <row r="155">
          <cell r="J155" t="str">
            <v>G127</v>
          </cell>
        </row>
        <row r="156">
          <cell r="J156" t="str">
            <v>G253</v>
          </cell>
        </row>
        <row r="157">
          <cell r="J157" t="str">
            <v>G47</v>
          </cell>
        </row>
        <row r="158">
          <cell r="J158" t="str">
            <v>G328</v>
          </cell>
        </row>
        <row r="159">
          <cell r="J159" t="str">
            <v>G21</v>
          </cell>
        </row>
        <row r="160">
          <cell r="J160" t="str">
            <v/>
          </cell>
        </row>
        <row r="161">
          <cell r="J161" t="str">
            <v>G482</v>
          </cell>
        </row>
        <row r="162">
          <cell r="J162" t="str">
            <v>G51</v>
          </cell>
        </row>
        <row r="163">
          <cell r="J163" t="str">
            <v>G238</v>
          </cell>
        </row>
        <row r="164">
          <cell r="J164" t="str">
            <v>G59</v>
          </cell>
        </row>
        <row r="165">
          <cell r="J165" t="str">
            <v>G7</v>
          </cell>
        </row>
        <row r="166">
          <cell r="J166" t="str">
            <v>G85</v>
          </cell>
        </row>
        <row r="167">
          <cell r="J167" t="str">
            <v>G1</v>
          </cell>
        </row>
        <row r="168">
          <cell r="J168" t="str">
            <v/>
          </cell>
        </row>
        <row r="169">
          <cell r="J169" t="str">
            <v>G70</v>
          </cell>
        </row>
        <row r="170">
          <cell r="J170" t="str">
            <v>G250</v>
          </cell>
        </row>
        <row r="171">
          <cell r="J171" t="str">
            <v>G624</v>
          </cell>
        </row>
        <row r="172">
          <cell r="J172" t="str">
            <v>G149</v>
          </cell>
        </row>
        <row r="173">
          <cell r="J173" t="str">
            <v/>
          </cell>
        </row>
        <row r="174">
          <cell r="J174" t="str">
            <v>G597</v>
          </cell>
        </row>
        <row r="175">
          <cell r="J175" t="str">
            <v>G396</v>
          </cell>
        </row>
        <row r="176">
          <cell r="J176" t="str">
            <v>G612</v>
          </cell>
        </row>
        <row r="177">
          <cell r="J177" t="str">
            <v>G183</v>
          </cell>
        </row>
        <row r="178">
          <cell r="J178" t="str">
            <v>G98</v>
          </cell>
        </row>
        <row r="179">
          <cell r="J179" t="str">
            <v>G353</v>
          </cell>
        </row>
        <row r="180">
          <cell r="J180" t="str">
            <v>G42</v>
          </cell>
        </row>
        <row r="181">
          <cell r="J181" t="str">
            <v>G245</v>
          </cell>
        </row>
        <row r="182">
          <cell r="J182" t="str">
            <v>G411</v>
          </cell>
        </row>
        <row r="183">
          <cell r="J183" t="str">
            <v>G309</v>
          </cell>
        </row>
        <row r="184">
          <cell r="J184" t="str">
            <v/>
          </cell>
        </row>
        <row r="185">
          <cell r="J185" t="str">
            <v>G235</v>
          </cell>
        </row>
        <row r="186">
          <cell r="J186" t="str">
            <v>G369</v>
          </cell>
        </row>
        <row r="187">
          <cell r="J187" t="str">
            <v>G295</v>
          </cell>
        </row>
        <row r="188">
          <cell r="J188" t="str">
            <v>G242</v>
          </cell>
        </row>
        <row r="189">
          <cell r="J189" t="str">
            <v>G146</v>
          </cell>
        </row>
        <row r="190">
          <cell r="J190" t="str">
            <v>G144</v>
          </cell>
        </row>
        <row r="191">
          <cell r="J191" t="str">
            <v>G171</v>
          </cell>
        </row>
        <row r="192">
          <cell r="J192" t="str">
            <v>G232</v>
          </cell>
        </row>
        <row r="193">
          <cell r="J193" t="str">
            <v/>
          </cell>
        </row>
        <row r="194">
          <cell r="J194" t="str">
            <v>G257</v>
          </cell>
        </row>
        <row r="195">
          <cell r="J195" t="str">
            <v>G148</v>
          </cell>
        </row>
        <row r="196">
          <cell r="J196" t="str">
            <v>G105</v>
          </cell>
        </row>
        <row r="197">
          <cell r="J197" t="str">
            <v>G12</v>
          </cell>
        </row>
        <row r="198">
          <cell r="J198" t="str">
            <v>G399</v>
          </cell>
        </row>
        <row r="199">
          <cell r="J199" t="str">
            <v>G27</v>
          </cell>
        </row>
        <row r="200">
          <cell r="J200" t="str">
            <v>G224</v>
          </cell>
        </row>
        <row r="201">
          <cell r="J201" t="str">
            <v>G158</v>
          </cell>
        </row>
        <row r="202">
          <cell r="J202" t="str">
            <v>G211</v>
          </cell>
        </row>
        <row r="203">
          <cell r="J203" t="str">
            <v>G181</v>
          </cell>
        </row>
        <row r="204">
          <cell r="J204" t="str">
            <v>G179</v>
          </cell>
        </row>
        <row r="205">
          <cell r="J205" t="str">
            <v>G248</v>
          </cell>
        </row>
        <row r="206">
          <cell r="J206" t="str">
            <v>G55</v>
          </cell>
        </row>
        <row r="207">
          <cell r="J207" t="str">
            <v>G124</v>
          </cell>
        </row>
        <row r="208">
          <cell r="J208" t="str">
            <v>G234</v>
          </cell>
        </row>
        <row r="209">
          <cell r="J209" t="str">
            <v>G412</v>
          </cell>
        </row>
        <row r="210">
          <cell r="J210" t="str">
            <v>G94</v>
          </cell>
        </row>
        <row r="211">
          <cell r="J211" t="str">
            <v>G93</v>
          </cell>
        </row>
        <row r="212">
          <cell r="J212" t="str">
            <v>G26</v>
          </cell>
        </row>
        <row r="213">
          <cell r="J213" t="str">
            <v>G169</v>
          </cell>
        </row>
        <row r="214">
          <cell r="J214" t="str">
            <v>G68</v>
          </cell>
        </row>
        <row r="215">
          <cell r="J215" t="str">
            <v>G143</v>
          </cell>
        </row>
        <row r="216">
          <cell r="J216" t="str">
            <v>G128</v>
          </cell>
        </row>
        <row r="217">
          <cell r="J217" t="str">
            <v>G95</v>
          </cell>
        </row>
        <row r="218">
          <cell r="J218" t="str">
            <v>G313</v>
          </cell>
        </row>
        <row r="219">
          <cell r="J219" t="str">
            <v>G485</v>
          </cell>
        </row>
        <row r="220">
          <cell r="J220" t="str">
            <v>G196</v>
          </cell>
        </row>
        <row r="221">
          <cell r="J221" t="str">
            <v>G39</v>
          </cell>
        </row>
        <row r="222">
          <cell r="J222" t="str">
            <v>R811</v>
          </cell>
        </row>
        <row r="223">
          <cell r="J223" t="str">
            <v/>
          </cell>
        </row>
        <row r="224">
          <cell r="J224" t="str">
            <v>R742</v>
          </cell>
        </row>
        <row r="225">
          <cell r="J225" t="str">
            <v>R661</v>
          </cell>
        </row>
        <row r="226">
          <cell r="J226" t="str">
            <v>R724</v>
          </cell>
        </row>
        <row r="227">
          <cell r="J227" t="str">
            <v>R688</v>
          </cell>
        </row>
        <row r="228">
          <cell r="J228" t="str">
            <v>R762</v>
          </cell>
        </row>
        <row r="229">
          <cell r="J229" t="str">
            <v>R727</v>
          </cell>
        </row>
        <row r="230">
          <cell r="J230" t="str">
            <v>R785</v>
          </cell>
        </row>
        <row r="231">
          <cell r="J231" t="str">
            <v>R747</v>
          </cell>
        </row>
        <row r="232">
          <cell r="J232" t="str">
            <v>R748</v>
          </cell>
        </row>
        <row r="233">
          <cell r="J233" t="str">
            <v/>
          </cell>
        </row>
        <row r="234">
          <cell r="J234" t="str">
            <v>R784</v>
          </cell>
        </row>
        <row r="235">
          <cell r="J235" t="str">
            <v>R838</v>
          </cell>
        </row>
        <row r="236">
          <cell r="J236" t="str">
            <v>R793</v>
          </cell>
        </row>
        <row r="237">
          <cell r="J237" t="str">
            <v>R755</v>
          </cell>
        </row>
        <row r="238">
          <cell r="J238" t="str">
            <v>R826</v>
          </cell>
        </row>
        <row r="239">
          <cell r="J239" t="str">
            <v>R732</v>
          </cell>
        </row>
        <row r="240">
          <cell r="J240" t="str">
            <v>R749</v>
          </cell>
        </row>
        <row r="241">
          <cell r="J241" t="str">
            <v>R632</v>
          </cell>
        </row>
        <row r="242">
          <cell r="J242" t="str">
            <v>R630</v>
          </cell>
        </row>
        <row r="243">
          <cell r="J243" t="str">
            <v>R723</v>
          </cell>
        </row>
        <row r="244">
          <cell r="J244" t="str">
            <v/>
          </cell>
        </row>
        <row r="245">
          <cell r="J245" t="str">
            <v>R225</v>
          </cell>
        </row>
        <row r="246">
          <cell r="J246" t="str">
            <v>R43</v>
          </cell>
        </row>
        <row r="247">
          <cell r="J247" t="str">
            <v>R602</v>
          </cell>
        </row>
        <row r="248">
          <cell r="J248" t="str">
            <v>R666</v>
          </cell>
        </row>
        <row r="249">
          <cell r="J249" t="str">
            <v>R705</v>
          </cell>
        </row>
        <row r="250">
          <cell r="J250" t="str">
            <v>R305</v>
          </cell>
        </row>
        <row r="251">
          <cell r="J251" t="str">
            <v>R667</v>
          </cell>
        </row>
        <row r="252">
          <cell r="J252" t="str">
            <v/>
          </cell>
        </row>
        <row r="253">
          <cell r="J253" t="str">
            <v>R743</v>
          </cell>
        </row>
        <row r="254">
          <cell r="J254" t="str">
            <v>R769</v>
          </cell>
        </row>
        <row r="255">
          <cell r="J255" t="str">
            <v>R753</v>
          </cell>
        </row>
        <row r="256">
          <cell r="J256" t="str">
            <v>R776</v>
          </cell>
        </row>
        <row r="257">
          <cell r="J257" t="str">
            <v>R799</v>
          </cell>
        </row>
        <row r="258">
          <cell r="J258" t="str">
            <v>R722</v>
          </cell>
        </row>
        <row r="259">
          <cell r="J259" t="str">
            <v>R796</v>
          </cell>
        </row>
        <row r="260">
          <cell r="J260" t="str">
            <v/>
          </cell>
        </row>
        <row r="261">
          <cell r="J261" t="str">
            <v>R782</v>
          </cell>
        </row>
        <row r="262">
          <cell r="J262" t="str">
            <v>R820</v>
          </cell>
        </row>
        <row r="263">
          <cell r="J263" t="str">
            <v>R806</v>
          </cell>
        </row>
        <row r="264">
          <cell r="J264" t="str">
            <v>R758</v>
          </cell>
        </row>
        <row r="265">
          <cell r="J265" t="str">
            <v>R783</v>
          </cell>
        </row>
        <row r="266">
          <cell r="J266" t="str">
            <v>R827</v>
          </cell>
        </row>
        <row r="267">
          <cell r="J267" t="str">
            <v/>
          </cell>
        </row>
        <row r="268">
          <cell r="J268" t="str">
            <v>R831</v>
          </cell>
        </row>
        <row r="269">
          <cell r="J269" t="str">
            <v>R828</v>
          </cell>
        </row>
        <row r="270">
          <cell r="J270" t="str">
            <v>R805</v>
          </cell>
        </row>
        <row r="271">
          <cell r="J271" t="str">
            <v>R754</v>
          </cell>
        </row>
        <row r="272">
          <cell r="J272" t="str">
            <v>R798</v>
          </cell>
        </row>
        <row r="273">
          <cell r="J273" t="str">
            <v>R833</v>
          </cell>
        </row>
        <row r="274">
          <cell r="J274" t="str">
            <v>R734</v>
          </cell>
        </row>
        <row r="275">
          <cell r="J275" t="str">
            <v/>
          </cell>
        </row>
        <row r="276">
          <cell r="J276" t="str">
            <v>R839</v>
          </cell>
        </row>
        <row r="277">
          <cell r="J277" t="str">
            <v>R760</v>
          </cell>
        </row>
        <row r="278">
          <cell r="J278" t="str">
            <v>R830</v>
          </cell>
        </row>
        <row r="279">
          <cell r="J279" t="str">
            <v>R725</v>
          </cell>
        </row>
        <row r="280">
          <cell r="J280" t="str">
            <v>R721</v>
          </cell>
        </row>
        <row r="281">
          <cell r="J281" t="str">
            <v>R763</v>
          </cell>
        </row>
        <row r="282">
          <cell r="J282" t="str">
            <v>R775</v>
          </cell>
        </row>
        <row r="283">
          <cell r="J283" t="str">
            <v/>
          </cell>
        </row>
        <row r="284">
          <cell r="J284" t="str">
            <v>R733</v>
          </cell>
        </row>
        <row r="285">
          <cell r="J285" t="str">
            <v>R765</v>
          </cell>
        </row>
        <row r="286">
          <cell r="J286" t="str">
            <v>R731</v>
          </cell>
        </row>
        <row r="287">
          <cell r="J287" t="str">
            <v>R816</v>
          </cell>
        </row>
        <row r="288">
          <cell r="J288" t="str">
            <v/>
          </cell>
        </row>
        <row r="289">
          <cell r="J289" t="str">
            <v>R815</v>
          </cell>
        </row>
        <row r="290">
          <cell r="J290" t="str">
            <v>R741</v>
          </cell>
        </row>
        <row r="291">
          <cell r="J291" t="str">
            <v>R294</v>
          </cell>
        </row>
        <row r="292">
          <cell r="J292" t="str">
            <v>R761</v>
          </cell>
        </row>
        <row r="293">
          <cell r="J293" t="str">
            <v>R780</v>
          </cell>
        </row>
        <row r="294">
          <cell r="J294" t="str">
            <v>R730</v>
          </cell>
        </row>
        <row r="295">
          <cell r="J295" t="str">
            <v>R825</v>
          </cell>
        </row>
        <row r="296">
          <cell r="J296" t="str">
            <v>R840</v>
          </cell>
        </row>
        <row r="297">
          <cell r="J297" t="str">
            <v>R770</v>
          </cell>
        </row>
        <row r="298">
          <cell r="J298" t="str">
            <v/>
          </cell>
        </row>
        <row r="299">
          <cell r="J299" t="str">
            <v>R696</v>
          </cell>
        </row>
        <row r="300">
          <cell r="J300" t="str">
            <v>R270</v>
          </cell>
        </row>
        <row r="301">
          <cell r="J301" t="str">
            <v>R726</v>
          </cell>
        </row>
        <row r="302">
          <cell r="J302" t="str">
            <v>R739</v>
          </cell>
        </row>
        <row r="303">
          <cell r="J303" t="str">
            <v>R800</v>
          </cell>
        </row>
        <row r="304">
          <cell r="J304" t="str">
            <v>R764</v>
          </cell>
        </row>
        <row r="305">
          <cell r="J305" t="str">
            <v>R778</v>
          </cell>
        </row>
        <row r="306">
          <cell r="J306" t="str">
            <v/>
          </cell>
        </row>
        <row r="307">
          <cell r="J307" t="str">
            <v>R738</v>
          </cell>
        </row>
        <row r="308">
          <cell r="J308" t="str">
            <v>R394</v>
          </cell>
        </row>
        <row r="309">
          <cell r="J309" t="str">
            <v>R819</v>
          </cell>
        </row>
        <row r="310">
          <cell r="J310" t="str">
            <v>R818</v>
          </cell>
        </row>
        <row r="311">
          <cell r="J311" t="str">
            <v>R767</v>
          </cell>
        </row>
        <row r="312">
          <cell r="J312" t="str">
            <v>R787</v>
          </cell>
        </row>
        <row r="313">
          <cell r="J313" t="str">
            <v>R812</v>
          </cell>
        </row>
        <row r="314">
          <cell r="J314" t="str">
            <v>R675</v>
          </cell>
        </row>
        <row r="315">
          <cell r="J315" t="str">
            <v/>
          </cell>
        </row>
        <row r="316">
          <cell r="J316" t="str">
            <v>R794</v>
          </cell>
        </row>
        <row r="317">
          <cell r="J317" t="str">
            <v>R737</v>
          </cell>
        </row>
        <row r="318">
          <cell r="J318" t="str">
            <v>R801</v>
          </cell>
        </row>
        <row r="319">
          <cell r="J319" t="str">
            <v>R808</v>
          </cell>
        </row>
        <row r="320">
          <cell r="J320" t="str">
            <v/>
          </cell>
        </row>
        <row r="321">
          <cell r="J321" t="str">
            <v>R276</v>
          </cell>
        </row>
        <row r="322">
          <cell r="J322" t="str">
            <v>R624</v>
          </cell>
        </row>
        <row r="323">
          <cell r="J323" t="str">
            <v>R781</v>
          </cell>
        </row>
        <row r="324">
          <cell r="J324" t="str">
            <v>R772</v>
          </cell>
        </row>
        <row r="325">
          <cell r="J325" t="str">
            <v>R744</v>
          </cell>
        </row>
        <row r="326">
          <cell r="J326" t="str">
            <v>R824</v>
          </cell>
        </row>
        <row r="327">
          <cell r="J327" t="str">
            <v>R790</v>
          </cell>
        </row>
        <row r="328">
          <cell r="J328" t="str">
            <v>R809</v>
          </cell>
        </row>
        <row r="329">
          <cell r="J329" t="str">
            <v>R777</v>
          </cell>
        </row>
        <row r="330">
          <cell r="J330" t="str">
            <v>R804</v>
          </cell>
        </row>
        <row r="331">
          <cell r="J331" t="str">
            <v>R786</v>
          </cell>
        </row>
        <row r="332">
          <cell r="J332" t="str">
            <v>R835</v>
          </cell>
        </row>
        <row r="333">
          <cell r="J333" t="str">
            <v/>
          </cell>
        </row>
        <row r="334">
          <cell r="J334" t="str">
            <v>R807</v>
          </cell>
        </row>
        <row r="335">
          <cell r="J335" t="str">
            <v>R829</v>
          </cell>
        </row>
        <row r="336">
          <cell r="J336" t="str">
            <v>R766</v>
          </cell>
        </row>
        <row r="337">
          <cell r="J337" t="str">
            <v>R757</v>
          </cell>
        </row>
        <row r="338">
          <cell r="J338" t="str">
            <v>R745</v>
          </cell>
        </row>
        <row r="339">
          <cell r="J339" t="str">
            <v>R791</v>
          </cell>
        </row>
        <row r="340">
          <cell r="J340" t="str">
            <v>R802</v>
          </cell>
        </row>
        <row r="341">
          <cell r="J341" t="str">
            <v/>
          </cell>
        </row>
        <row r="342">
          <cell r="J342" t="str">
            <v>R822</v>
          </cell>
        </row>
        <row r="343">
          <cell r="J343" t="str">
            <v>R792</v>
          </cell>
        </row>
        <row r="344">
          <cell r="J344" t="str">
            <v>R740</v>
          </cell>
        </row>
        <row r="345">
          <cell r="J345" t="str">
            <v>R797</v>
          </cell>
        </row>
        <row r="346">
          <cell r="J346" t="str">
            <v>R795</v>
          </cell>
        </row>
        <row r="347">
          <cell r="J347" t="str">
            <v/>
          </cell>
        </row>
        <row r="348">
          <cell r="J348" t="str">
            <v>R751</v>
          </cell>
        </row>
        <row r="349">
          <cell r="J349" t="str">
            <v>R819</v>
          </cell>
        </row>
        <row r="350">
          <cell r="J350" t="str">
            <v>R768</v>
          </cell>
        </row>
        <row r="351">
          <cell r="J351" t="str">
            <v>R789</v>
          </cell>
        </row>
        <row r="352">
          <cell r="J352" t="str">
            <v>R586</v>
          </cell>
        </row>
        <row r="353">
          <cell r="J353" t="str">
            <v/>
          </cell>
        </row>
        <row r="354">
          <cell r="J354" t="str">
            <v>R817</v>
          </cell>
        </row>
        <row r="355">
          <cell r="J355" t="str">
            <v>R837</v>
          </cell>
        </row>
        <row r="356">
          <cell r="J356" t="str">
            <v>R756</v>
          </cell>
        </row>
        <row r="357">
          <cell r="J357" t="str">
            <v>R184</v>
          </cell>
        </row>
        <row r="358">
          <cell r="J358" t="str">
            <v>R746</v>
          </cell>
        </row>
        <row r="359">
          <cell r="J359" t="str">
            <v>R821</v>
          </cell>
        </row>
        <row r="360">
          <cell r="J360" t="str">
            <v>R813</v>
          </cell>
        </row>
        <row r="361">
          <cell r="J361" t="str">
            <v>R729</v>
          </cell>
        </row>
        <row r="362">
          <cell r="J362" t="str">
            <v/>
          </cell>
        </row>
        <row r="363">
          <cell r="J363" t="str">
            <v>R834</v>
          </cell>
        </row>
        <row r="364">
          <cell r="J364" t="str">
            <v>R774</v>
          </cell>
        </row>
        <row r="365">
          <cell r="J365" t="str">
            <v>R779</v>
          </cell>
        </row>
        <row r="366">
          <cell r="J366" t="str">
            <v>R728</v>
          </cell>
        </row>
        <row r="367">
          <cell r="J367" t="str">
            <v>R13</v>
          </cell>
        </row>
        <row r="368">
          <cell r="J368" t="str">
            <v>R832</v>
          </cell>
        </row>
        <row r="369">
          <cell r="J369" t="str">
            <v>R823</v>
          </cell>
        </row>
        <row r="370">
          <cell r="J370" t="str">
            <v>R703</v>
          </cell>
        </row>
        <row r="371">
          <cell r="J371" t="str">
            <v>R668</v>
          </cell>
        </row>
        <row r="372">
          <cell r="J372" t="str">
            <v/>
          </cell>
        </row>
        <row r="373">
          <cell r="J373" t="str">
            <v>R788</v>
          </cell>
        </row>
        <row r="374">
          <cell r="J374" t="str">
            <v>R735</v>
          </cell>
        </row>
        <row r="375">
          <cell r="J375" t="str">
            <v>R836</v>
          </cell>
        </row>
        <row r="376">
          <cell r="J376" t="str">
            <v>R337</v>
          </cell>
        </row>
        <row r="377">
          <cell r="J377" t="str">
            <v>R118</v>
          </cell>
        </row>
        <row r="378">
          <cell r="J378" t="str">
            <v>R478</v>
          </cell>
        </row>
        <row r="379">
          <cell r="J379" t="str">
            <v>R773</v>
          </cell>
        </row>
        <row r="380">
          <cell r="J380" t="str">
            <v/>
          </cell>
        </row>
        <row r="381">
          <cell r="J381" t="str">
            <v>R401</v>
          </cell>
        </row>
        <row r="382">
          <cell r="J382" t="str">
            <v>R673</v>
          </cell>
        </row>
        <row r="383">
          <cell r="J383" t="str">
            <v>R814</v>
          </cell>
        </row>
        <row r="384">
          <cell r="J384" t="str">
            <v>R615</v>
          </cell>
        </row>
        <row r="385">
          <cell r="J385" t="str">
            <v>R514</v>
          </cell>
        </row>
        <row r="386">
          <cell r="J386" t="str">
            <v>R127</v>
          </cell>
        </row>
        <row r="387">
          <cell r="J387" t="str">
            <v>R752</v>
          </cell>
        </row>
        <row r="388">
          <cell r="J388" t="str">
            <v/>
          </cell>
        </row>
        <row r="389">
          <cell r="J389" t="str">
            <v>R690</v>
          </cell>
        </row>
        <row r="390">
          <cell r="J390" t="str">
            <v>R684</v>
          </cell>
        </row>
        <row r="391">
          <cell r="J391" t="str">
            <v>R694</v>
          </cell>
        </row>
        <row r="392">
          <cell r="J392" t="str">
            <v>R655</v>
          </cell>
        </row>
        <row r="393">
          <cell r="J393" t="str">
            <v/>
          </cell>
        </row>
        <row r="394">
          <cell r="J394" t="str">
            <v>R405</v>
          </cell>
        </row>
        <row r="395">
          <cell r="J395" t="str">
            <v>R736</v>
          </cell>
        </row>
        <row r="396">
          <cell r="J396" t="str">
            <v>R338</v>
          </cell>
        </row>
        <row r="397">
          <cell r="J397" t="str">
            <v>R52</v>
          </cell>
        </row>
        <row r="398">
          <cell r="J398" t="str">
            <v>R750</v>
          </cell>
        </row>
        <row r="399">
          <cell r="J399" t="str">
            <v>R612</v>
          </cell>
        </row>
        <row r="400">
          <cell r="J400" t="str">
            <v>R491</v>
          </cell>
        </row>
        <row r="401">
          <cell r="J401" t="str">
            <v>R325</v>
          </cell>
        </row>
        <row r="402">
          <cell r="J402" t="str">
            <v>R116</v>
          </cell>
        </row>
        <row r="403">
          <cell r="J403" t="str">
            <v>R613</v>
          </cell>
        </row>
        <row r="404">
          <cell r="J404" t="str">
            <v/>
          </cell>
        </row>
        <row r="405">
          <cell r="J405" t="str">
            <v>R179</v>
          </cell>
        </row>
        <row r="406">
          <cell r="J406" t="str">
            <v>R300</v>
          </cell>
        </row>
        <row r="407">
          <cell r="J407" t="str">
            <v>R717</v>
          </cell>
        </row>
        <row r="408">
          <cell r="J408" t="str">
            <v>R759</v>
          </cell>
        </row>
        <row r="409">
          <cell r="J409" t="str">
            <v>R357</v>
          </cell>
        </row>
        <row r="410">
          <cell r="J410" t="str">
            <v>R18</v>
          </cell>
        </row>
        <row r="411">
          <cell r="J411" t="str">
            <v>R397</v>
          </cell>
        </row>
        <row r="412">
          <cell r="J412" t="str">
            <v>R715</v>
          </cell>
        </row>
        <row r="413">
          <cell r="J413" t="str">
            <v/>
          </cell>
        </row>
        <row r="414">
          <cell r="J414" t="str">
            <v>R695</v>
          </cell>
        </row>
        <row r="415">
          <cell r="J415" t="str">
            <v>R653</v>
          </cell>
        </row>
        <row r="416">
          <cell r="J416" t="str">
            <v>R389</v>
          </cell>
        </row>
        <row r="417">
          <cell r="J417" t="str">
            <v>R455</v>
          </cell>
        </row>
        <row r="418">
          <cell r="J418" t="str">
            <v>R692</v>
          </cell>
        </row>
        <row r="419">
          <cell r="J419" t="str">
            <v>R352</v>
          </cell>
        </row>
        <row r="420">
          <cell r="J420" t="str">
            <v>R327</v>
          </cell>
        </row>
        <row r="421">
          <cell r="J421" t="str">
            <v>R75</v>
          </cell>
        </row>
        <row r="422">
          <cell r="J422" t="str">
            <v>R36</v>
          </cell>
        </row>
        <row r="423">
          <cell r="J423" t="str">
            <v>R676</v>
          </cell>
        </row>
        <row r="424">
          <cell r="J424" t="str">
            <v>R685</v>
          </cell>
        </row>
        <row r="425">
          <cell r="J425" t="str">
            <v>R254</v>
          </cell>
        </row>
        <row r="426">
          <cell r="J426" t="str">
            <v>R348</v>
          </cell>
        </row>
        <row r="427">
          <cell r="J427" t="str">
            <v>R686</v>
          </cell>
        </row>
        <row r="428">
          <cell r="J428" t="str">
            <v>R551</v>
          </cell>
        </row>
        <row r="429">
          <cell r="J429" t="str">
            <v>R516</v>
          </cell>
        </row>
        <row r="430">
          <cell r="J430" t="str">
            <v>R678</v>
          </cell>
        </row>
        <row r="431">
          <cell r="J431" t="str">
            <v>R335</v>
          </cell>
        </row>
        <row r="432">
          <cell r="J432" t="str">
            <v>R249</v>
          </cell>
        </row>
        <row r="433">
          <cell r="J433" t="str">
            <v>R627</v>
          </cell>
        </row>
        <row r="434">
          <cell r="J434" t="str">
            <v>R803</v>
          </cell>
        </row>
        <row r="435">
          <cell r="J435" t="str">
            <v>R321</v>
          </cell>
        </row>
        <row r="436">
          <cell r="J436" t="str">
            <v>R677</v>
          </cell>
        </row>
        <row r="437">
          <cell r="J437" t="str">
            <v>R379</v>
          </cell>
        </row>
        <row r="438">
          <cell r="J438" t="str">
            <v>R771</v>
          </cell>
        </row>
        <row r="439">
          <cell r="J439" t="str">
            <v>R680</v>
          </cell>
        </row>
        <row r="440">
          <cell r="J440" t="str">
            <v>R178</v>
          </cell>
        </row>
        <row r="441">
          <cell r="J441" t="str">
            <v>R194</v>
          </cell>
        </row>
        <row r="442">
          <cell r="J442" t="str">
            <v>G377</v>
          </cell>
        </row>
        <row r="443">
          <cell r="J443" t="str">
            <v/>
          </cell>
        </row>
        <row r="444">
          <cell r="J444" t="str">
            <v>G44</v>
          </cell>
        </row>
        <row r="445">
          <cell r="J445" t="str">
            <v>G357</v>
          </cell>
        </row>
        <row r="446">
          <cell r="J446" t="str">
            <v>G734</v>
          </cell>
        </row>
        <row r="447">
          <cell r="J447" t="str">
            <v>G164</v>
          </cell>
        </row>
        <row r="448">
          <cell r="J448" t="str">
            <v>G776</v>
          </cell>
        </row>
        <row r="449">
          <cell r="J449" t="str">
            <v>G23</v>
          </cell>
        </row>
        <row r="450">
          <cell r="J450" t="str">
            <v>G570</v>
          </cell>
        </row>
        <row r="451">
          <cell r="J451" t="str">
            <v>G642</v>
          </cell>
        </row>
        <row r="452">
          <cell r="J452" t="str">
            <v>G663</v>
          </cell>
        </row>
        <row r="453">
          <cell r="J453" t="str">
            <v/>
          </cell>
        </row>
        <row r="454">
          <cell r="J454" t="str">
            <v>G874</v>
          </cell>
        </row>
        <row r="455">
          <cell r="J455" t="str">
            <v>G219</v>
          </cell>
        </row>
        <row r="456">
          <cell r="J456" t="str">
            <v>G630</v>
          </cell>
        </row>
        <row r="457">
          <cell r="J457" t="str">
            <v>G662</v>
          </cell>
        </row>
        <row r="458">
          <cell r="J458" t="str">
            <v>G349</v>
          </cell>
        </row>
        <row r="459">
          <cell r="J459" t="str">
            <v>G113</v>
          </cell>
        </row>
        <row r="460">
          <cell r="J460" t="str">
            <v>G394</v>
          </cell>
        </row>
        <row r="461">
          <cell r="J461" t="str">
            <v>G79</v>
          </cell>
        </row>
        <row r="462">
          <cell r="J462" t="str">
            <v>G488</v>
          </cell>
        </row>
        <row r="463">
          <cell r="J463" t="str">
            <v>G750</v>
          </cell>
        </row>
        <row r="464">
          <cell r="J464" t="str">
            <v/>
          </cell>
        </row>
        <row r="465">
          <cell r="J465" t="str">
            <v>G562</v>
          </cell>
        </row>
        <row r="466">
          <cell r="J466" t="str">
            <v>G156</v>
          </cell>
        </row>
        <row r="467">
          <cell r="J467" t="str">
            <v>G555</v>
          </cell>
        </row>
        <row r="468">
          <cell r="J468" t="str">
            <v>G378</v>
          </cell>
        </row>
        <row r="469">
          <cell r="J469" t="str">
            <v>G46</v>
          </cell>
        </row>
        <row r="470">
          <cell r="J470" t="str">
            <v>G397</v>
          </cell>
        </row>
        <row r="471">
          <cell r="J471" t="str">
            <v>G166</v>
          </cell>
        </row>
        <row r="472">
          <cell r="J472" t="str">
            <v/>
          </cell>
        </row>
        <row r="473">
          <cell r="J473" t="str">
            <v>G293</v>
          </cell>
        </row>
        <row r="474">
          <cell r="J474" t="str">
            <v>G139</v>
          </cell>
        </row>
        <row r="475">
          <cell r="J475" t="str">
            <v>G487</v>
          </cell>
        </row>
        <row r="476">
          <cell r="J476" t="str">
            <v>G717</v>
          </cell>
        </row>
        <row r="477">
          <cell r="J477" t="str">
            <v>G767</v>
          </cell>
        </row>
        <row r="478">
          <cell r="J478" t="str">
            <v>G473</v>
          </cell>
        </row>
        <row r="479">
          <cell r="J479" t="str">
            <v>G111</v>
          </cell>
        </row>
        <row r="480">
          <cell r="J480" t="str">
            <v/>
          </cell>
        </row>
        <row r="481">
          <cell r="J481" t="str">
            <v>G646</v>
          </cell>
        </row>
        <row r="482">
          <cell r="J482" t="str">
            <v>G43</v>
          </cell>
        </row>
        <row r="483">
          <cell r="J483" t="str">
            <v>G268</v>
          </cell>
        </row>
        <row r="484">
          <cell r="J484" t="str">
            <v>G300</v>
          </cell>
        </row>
        <row r="485">
          <cell r="J485" t="str">
            <v>G823</v>
          </cell>
        </row>
        <row r="486">
          <cell r="J486" t="str">
            <v>G354</v>
          </cell>
        </row>
        <row r="487">
          <cell r="J487" t="str">
            <v/>
          </cell>
        </row>
        <row r="488">
          <cell r="J488" t="str">
            <v>G659</v>
          </cell>
        </row>
        <row r="489">
          <cell r="J489" t="str">
            <v>G267</v>
          </cell>
        </row>
        <row r="490">
          <cell r="J490" t="str">
            <v>G812</v>
          </cell>
        </row>
        <row r="491">
          <cell r="J491" t="str">
            <v>G212</v>
          </cell>
        </row>
        <row r="492">
          <cell r="J492" t="str">
            <v>G598</v>
          </cell>
        </row>
        <row r="493">
          <cell r="J493" t="str">
            <v>G848</v>
          </cell>
        </row>
        <row r="494">
          <cell r="J494" t="str">
            <v>G759</v>
          </cell>
        </row>
        <row r="495">
          <cell r="J495" t="str">
            <v/>
          </cell>
        </row>
        <row r="496">
          <cell r="J496" t="str">
            <v>G260</v>
          </cell>
        </row>
        <row r="497">
          <cell r="J497" t="str">
            <v>G493</v>
          </cell>
        </row>
        <row r="498">
          <cell r="J498" t="str">
            <v>G342</v>
          </cell>
        </row>
        <row r="499">
          <cell r="J499" t="str">
            <v>G735</v>
          </cell>
        </row>
        <row r="500">
          <cell r="J500" t="str">
            <v>G558</v>
          </cell>
        </row>
        <row r="501">
          <cell r="J501" t="str">
            <v>G751</v>
          </cell>
        </row>
        <row r="502">
          <cell r="J502" t="str">
            <v>G748</v>
          </cell>
        </row>
        <row r="503">
          <cell r="J503" t="str">
            <v/>
          </cell>
        </row>
        <row r="504">
          <cell r="J504" t="str">
            <v>G629</v>
          </cell>
        </row>
        <row r="505">
          <cell r="J505" t="str">
            <v>G84</v>
          </cell>
        </row>
        <row r="506">
          <cell r="J506" t="str">
            <v>G586</v>
          </cell>
        </row>
        <row r="507">
          <cell r="J507" t="str">
            <v>G851</v>
          </cell>
        </row>
        <row r="508">
          <cell r="J508" t="str">
            <v/>
          </cell>
        </row>
        <row r="509">
          <cell r="J509" t="str">
            <v>G467</v>
          </cell>
        </row>
        <row r="510">
          <cell r="J510" t="str">
            <v>G766</v>
          </cell>
        </row>
        <row r="511">
          <cell r="J511" t="str">
            <v>G430</v>
          </cell>
        </row>
        <row r="512">
          <cell r="J512" t="str">
            <v>G174</v>
          </cell>
        </row>
        <row r="513">
          <cell r="J513" t="str">
            <v>G714</v>
          </cell>
        </row>
        <row r="514">
          <cell r="J514" t="str">
            <v>G726</v>
          </cell>
        </row>
        <row r="515">
          <cell r="J515" t="str">
            <v>G866</v>
          </cell>
        </row>
        <row r="516">
          <cell r="J516" t="str">
            <v>G705</v>
          </cell>
        </row>
        <row r="517">
          <cell r="J517" t="str">
            <v>G601</v>
          </cell>
        </row>
        <row r="518">
          <cell r="J518" t="str">
            <v/>
          </cell>
        </row>
        <row r="519">
          <cell r="J519" t="str">
            <v>G157</v>
          </cell>
        </row>
        <row r="520">
          <cell r="J520" t="str">
            <v>G226</v>
          </cell>
        </row>
        <row r="521">
          <cell r="J521" t="str">
            <v>G855</v>
          </cell>
        </row>
        <row r="522">
          <cell r="J522" t="str">
            <v>G413</v>
          </cell>
        </row>
        <row r="523">
          <cell r="J523" t="str">
            <v>G370</v>
          </cell>
        </row>
        <row r="524">
          <cell r="J524" t="str">
            <v>G879</v>
          </cell>
        </row>
        <row r="525">
          <cell r="J525" t="str">
            <v>G854</v>
          </cell>
        </row>
        <row r="526">
          <cell r="J526" t="str">
            <v/>
          </cell>
        </row>
        <row r="527">
          <cell r="J527" t="str">
            <v>G788</v>
          </cell>
        </row>
        <row r="528">
          <cell r="J528" t="str">
            <v>G91</v>
          </cell>
        </row>
        <row r="529">
          <cell r="J529" t="str">
            <v>G364</v>
          </cell>
        </row>
        <row r="530">
          <cell r="J530" t="str">
            <v>G862</v>
          </cell>
        </row>
        <row r="531">
          <cell r="J531" t="str">
            <v>G330</v>
          </cell>
        </row>
        <row r="532">
          <cell r="J532" t="str">
            <v>G596</v>
          </cell>
        </row>
        <row r="533">
          <cell r="J533" t="str">
            <v>G380</v>
          </cell>
        </row>
        <row r="534">
          <cell r="J534" t="str">
            <v>G872</v>
          </cell>
        </row>
        <row r="535">
          <cell r="J535" t="str">
            <v/>
          </cell>
        </row>
        <row r="536">
          <cell r="J536" t="str">
            <v>G844</v>
          </cell>
        </row>
        <row r="537">
          <cell r="J537" t="str">
            <v>G372</v>
          </cell>
        </row>
        <row r="538">
          <cell r="J538" t="str">
            <v>G3</v>
          </cell>
        </row>
        <row r="539">
          <cell r="J539" t="str">
            <v>G25</v>
          </cell>
        </row>
        <row r="540">
          <cell r="J540" t="str">
            <v/>
          </cell>
        </row>
        <row r="541">
          <cell r="J541" t="str">
            <v>G187</v>
          </cell>
        </row>
        <row r="542">
          <cell r="J542" t="str">
            <v>G398</v>
          </cell>
        </row>
        <row r="543">
          <cell r="J543" t="str">
            <v>G120</v>
          </cell>
        </row>
        <row r="544">
          <cell r="J544" t="str">
            <v>G145</v>
          </cell>
        </row>
        <row r="545">
          <cell r="J545" t="str">
            <v>G76</v>
          </cell>
        </row>
        <row r="546">
          <cell r="J546" t="str">
            <v>G57</v>
          </cell>
        </row>
        <row r="547">
          <cell r="J547" t="str">
            <v>G167</v>
          </cell>
        </row>
        <row r="548">
          <cell r="J548" t="str">
            <v>G208</v>
          </cell>
        </row>
        <row r="549">
          <cell r="J549" t="str">
            <v>G62</v>
          </cell>
        </row>
        <row r="550">
          <cell r="J550" t="str">
            <v>G102</v>
          </cell>
        </row>
        <row r="551">
          <cell r="J551" t="str">
            <v>G265</v>
          </cell>
        </row>
        <row r="552">
          <cell r="J552" t="str">
            <v>G455</v>
          </cell>
        </row>
        <row r="553">
          <cell r="J553" t="str">
            <v/>
          </cell>
        </row>
        <row r="554">
          <cell r="J554" t="str">
            <v>G490</v>
          </cell>
        </row>
        <row r="555">
          <cell r="J555" t="str">
            <v>G650</v>
          </cell>
        </row>
        <row r="556">
          <cell r="J556" t="str">
            <v>G873</v>
          </cell>
        </row>
        <row r="557">
          <cell r="J557" t="str">
            <v>G206</v>
          </cell>
        </row>
        <row r="558">
          <cell r="J558" t="str">
            <v>G163</v>
          </cell>
        </row>
        <row r="559">
          <cell r="J559" t="str">
            <v>G83</v>
          </cell>
        </row>
        <row r="560">
          <cell r="J560" t="str">
            <v>G159</v>
          </cell>
        </row>
        <row r="561">
          <cell r="J561" t="str">
            <v/>
          </cell>
        </row>
        <row r="562">
          <cell r="J562" t="str">
            <v>G16</v>
          </cell>
        </row>
        <row r="563">
          <cell r="J563" t="str">
            <v>G109</v>
          </cell>
        </row>
        <row r="564">
          <cell r="J564" t="str">
            <v>G344</v>
          </cell>
        </row>
        <row r="565">
          <cell r="J565" t="str">
            <v>G221</v>
          </cell>
        </row>
        <row r="566">
          <cell r="J566" t="str">
            <v>G757</v>
          </cell>
        </row>
        <row r="567">
          <cell r="J567" t="str">
            <v/>
          </cell>
        </row>
        <row r="568">
          <cell r="J568" t="str">
            <v>G96</v>
          </cell>
        </row>
        <row r="569">
          <cell r="J569" t="str">
            <v>G134</v>
          </cell>
        </row>
        <row r="570">
          <cell r="J570" t="str">
            <v>G671</v>
          </cell>
        </row>
        <row r="571">
          <cell r="J571" t="str">
            <v>G400</v>
          </cell>
        </row>
        <row r="572">
          <cell r="J572" t="str">
            <v>G48</v>
          </cell>
        </row>
        <row r="573">
          <cell r="J573" t="str">
            <v/>
          </cell>
        </row>
        <row r="574">
          <cell r="J574" t="str">
            <v>G210</v>
          </cell>
        </row>
        <row r="575">
          <cell r="J575" t="str">
            <v>G40</v>
          </cell>
        </row>
        <row r="576">
          <cell r="J576" t="str">
            <v>G517</v>
          </cell>
        </row>
        <row r="577">
          <cell r="J577" t="str">
            <v>G67</v>
          </cell>
        </row>
        <row r="578">
          <cell r="J578" t="str">
            <v>G335</v>
          </cell>
        </row>
        <row r="579">
          <cell r="J579" t="str">
            <v>G484</v>
          </cell>
        </row>
        <row r="580">
          <cell r="J580" t="str">
            <v>G868</v>
          </cell>
        </row>
        <row r="581">
          <cell r="J581" t="str">
            <v>G792</v>
          </cell>
        </row>
        <row r="582">
          <cell r="J582" t="str">
            <v/>
          </cell>
        </row>
        <row r="583">
          <cell r="J583" t="str">
            <v>G711</v>
          </cell>
        </row>
        <row r="584">
          <cell r="J584" t="str">
            <v>G205</v>
          </cell>
        </row>
        <row r="585">
          <cell r="J585" t="str">
            <v>G384</v>
          </cell>
        </row>
        <row r="586">
          <cell r="J586" t="str">
            <v>G72</v>
          </cell>
        </row>
        <row r="587">
          <cell r="J587" t="str">
            <v>G336</v>
          </cell>
        </row>
        <row r="588">
          <cell r="J588" t="str">
            <v>G303</v>
          </cell>
        </row>
        <row r="589">
          <cell r="J589" t="str">
            <v>G161</v>
          </cell>
        </row>
        <row r="590">
          <cell r="J590" t="str">
            <v>G464</v>
          </cell>
        </row>
        <row r="591">
          <cell r="J591" t="str">
            <v>G843</v>
          </cell>
        </row>
        <row r="592">
          <cell r="J592" t="str">
            <v/>
          </cell>
        </row>
        <row r="593">
          <cell r="J593" t="str">
            <v>G617</v>
          </cell>
        </row>
        <row r="594">
          <cell r="J594" t="str">
            <v>G19</v>
          </cell>
        </row>
        <row r="595">
          <cell r="J595" t="str">
            <v>G275</v>
          </cell>
        </row>
        <row r="596">
          <cell r="J596" t="str">
            <v>G289</v>
          </cell>
        </row>
        <row r="597">
          <cell r="J597" t="str">
            <v>G65</v>
          </cell>
        </row>
        <row r="598">
          <cell r="J598" t="str">
            <v>G33</v>
          </cell>
        </row>
        <row r="599">
          <cell r="J599" t="str">
            <v>G153</v>
          </cell>
        </row>
        <row r="600">
          <cell r="J600" t="str">
            <v/>
          </cell>
        </row>
        <row r="601">
          <cell r="J601" t="str">
            <v>G175</v>
          </cell>
        </row>
        <row r="602">
          <cell r="J602" t="str">
            <v>G207</v>
          </cell>
        </row>
        <row r="603">
          <cell r="J603" t="str">
            <v>G580</v>
          </cell>
        </row>
        <row r="604">
          <cell r="J604" t="str">
            <v>G722</v>
          </cell>
        </row>
        <row r="605">
          <cell r="J605" t="str">
            <v>G239</v>
          </cell>
        </row>
        <row r="606">
          <cell r="J606" t="str">
            <v>G343</v>
          </cell>
        </row>
        <row r="607">
          <cell r="J607" t="str">
            <v>G409</v>
          </cell>
        </row>
        <row r="608">
          <cell r="J608" t="str">
            <v/>
          </cell>
        </row>
        <row r="609">
          <cell r="J609" t="str">
            <v>G304</v>
          </cell>
        </row>
        <row r="610">
          <cell r="J610" t="str">
            <v>G135</v>
          </cell>
        </row>
        <row r="611">
          <cell r="J611" t="str">
            <v>G515</v>
          </cell>
        </row>
        <row r="612">
          <cell r="J612" t="str">
            <v>G348</v>
          </cell>
        </row>
        <row r="613">
          <cell r="J613" t="str">
            <v/>
          </cell>
        </row>
        <row r="614">
          <cell r="J614" t="str">
            <v>G307</v>
          </cell>
        </row>
        <row r="615">
          <cell r="J615" t="str">
            <v>G155</v>
          </cell>
        </row>
        <row r="616">
          <cell r="J616" t="str">
            <v>G719</v>
          </cell>
        </row>
        <row r="617">
          <cell r="J617" t="str">
            <v>G323</v>
          </cell>
        </row>
        <row r="618">
          <cell r="J618" t="str">
            <v>G14</v>
          </cell>
        </row>
        <row r="619">
          <cell r="J619" t="str">
            <v>G410</v>
          </cell>
        </row>
        <row r="620">
          <cell r="J620" t="str">
            <v>G78</v>
          </cell>
        </row>
        <row r="621">
          <cell r="J621" t="str">
            <v>G422</v>
          </cell>
        </row>
        <row r="622">
          <cell r="J622" t="str">
            <v>G870</v>
          </cell>
        </row>
        <row r="623">
          <cell r="J623" t="str">
            <v>G136</v>
          </cell>
        </row>
        <row r="624">
          <cell r="J624" t="str">
            <v/>
          </cell>
        </row>
        <row r="625">
          <cell r="J625" t="str">
            <v>G266</v>
          </cell>
        </row>
        <row r="626">
          <cell r="J626" t="str">
            <v>G165</v>
          </cell>
        </row>
        <row r="627">
          <cell r="J627" t="str">
            <v>G22</v>
          </cell>
        </row>
        <row r="628">
          <cell r="J628" t="str">
            <v>G371</v>
          </cell>
        </row>
        <row r="629">
          <cell r="J629" t="str">
            <v>G185</v>
          </cell>
        </row>
        <row r="630">
          <cell r="J630" t="str">
            <v>G301</v>
          </cell>
        </row>
        <row r="631">
          <cell r="J631" t="str">
            <v>G466</v>
          </cell>
        </row>
        <row r="632">
          <cell r="J632" t="str">
            <v>G32</v>
          </cell>
        </row>
        <row r="633">
          <cell r="J633" t="str">
            <v/>
          </cell>
        </row>
        <row r="634">
          <cell r="J634" t="str">
            <v>G45</v>
          </cell>
        </row>
        <row r="635">
          <cell r="J635" t="str">
            <v>G90</v>
          </cell>
        </row>
        <row r="636">
          <cell r="J636" t="str">
            <v>G338</v>
          </cell>
        </row>
        <row r="637">
          <cell r="J637" t="str">
            <v>G243</v>
          </cell>
        </row>
        <row r="638">
          <cell r="J638" t="str">
            <v>G254</v>
          </cell>
        </row>
        <row r="639">
          <cell r="J639" t="str">
            <v>G780</v>
          </cell>
        </row>
        <row r="640">
          <cell r="J640" t="str">
            <v>G182</v>
          </cell>
        </row>
        <row r="641">
          <cell r="J641" t="str">
            <v>G186</v>
          </cell>
        </row>
        <row r="642">
          <cell r="J642" t="str">
            <v>G315</v>
          </cell>
        </row>
        <row r="643">
          <cell r="J643" t="str">
            <v>G147</v>
          </cell>
        </row>
        <row r="644">
          <cell r="J644" t="str">
            <v>G168</v>
          </cell>
        </row>
        <row r="645">
          <cell r="J645" t="str">
            <v>G672</v>
          </cell>
        </row>
        <row r="646">
          <cell r="J646" t="str">
            <v>G173</v>
          </cell>
        </row>
        <row r="647">
          <cell r="J647" t="str">
            <v>G262</v>
          </cell>
        </row>
        <row r="648">
          <cell r="J648" t="str">
            <v>G230</v>
          </cell>
        </row>
        <row r="649">
          <cell r="J649" t="str">
            <v>G140</v>
          </cell>
        </row>
        <row r="650">
          <cell r="J650" t="str">
            <v>G92</v>
          </cell>
        </row>
        <row r="651">
          <cell r="J651" t="str">
            <v>G36</v>
          </cell>
        </row>
        <row r="652">
          <cell r="J652" t="str">
            <v>G434</v>
          </cell>
        </row>
        <row r="653">
          <cell r="J653" t="str">
            <v>G56</v>
          </cell>
        </row>
        <row r="654">
          <cell r="J654" t="str">
            <v>G363</v>
          </cell>
        </row>
        <row r="655">
          <cell r="J655" t="str">
            <v>G5</v>
          </cell>
        </row>
        <row r="656">
          <cell r="J656" t="str">
            <v>G771</v>
          </cell>
        </row>
        <row r="657">
          <cell r="J657" t="str">
            <v>G361</v>
          </cell>
        </row>
        <row r="658">
          <cell r="J658" t="str">
            <v>G204</v>
          </cell>
        </row>
        <row r="659">
          <cell r="J659" t="str">
            <v>G170</v>
          </cell>
        </row>
        <row r="660">
          <cell r="J660" t="str">
            <v>G123</v>
          </cell>
        </row>
        <row r="661">
          <cell r="J661" t="str">
            <v>G53</v>
          </cell>
        </row>
        <row r="662">
          <cell r="J662" t="str">
            <v>R204</v>
          </cell>
        </row>
        <row r="663">
          <cell r="J663" t="str">
            <v/>
          </cell>
        </row>
        <row r="664">
          <cell r="J664" t="str">
            <v>R283</v>
          </cell>
        </row>
        <row r="665">
          <cell r="J665" t="str">
            <v>R298</v>
          </cell>
        </row>
        <row r="666">
          <cell r="J666" t="str">
            <v>R226</v>
          </cell>
        </row>
        <row r="667">
          <cell r="J667" t="str">
            <v>R286</v>
          </cell>
        </row>
        <row r="668">
          <cell r="J668" t="str">
            <v>R210</v>
          </cell>
        </row>
        <row r="669">
          <cell r="J669" t="str">
            <v>R213</v>
          </cell>
        </row>
        <row r="670">
          <cell r="J670" t="str">
            <v>R704</v>
          </cell>
        </row>
        <row r="671">
          <cell r="J671" t="str">
            <v>R355</v>
          </cell>
        </row>
        <row r="672">
          <cell r="J672" t="str">
            <v>R616</v>
          </cell>
        </row>
        <row r="673">
          <cell r="J673" t="str">
            <v/>
          </cell>
        </row>
        <row r="674">
          <cell r="J674" t="str">
            <v>R603</v>
          </cell>
        </row>
        <row r="675">
          <cell r="J675" t="str">
            <v>R652</v>
          </cell>
        </row>
        <row r="676">
          <cell r="J676" t="str">
            <v>R304</v>
          </cell>
        </row>
        <row r="677">
          <cell r="J677" t="str">
            <v>R687</v>
          </cell>
        </row>
        <row r="678">
          <cell r="J678" t="str">
            <v>R407</v>
          </cell>
        </row>
        <row r="679">
          <cell r="J679" t="str">
            <v>R361</v>
          </cell>
        </row>
        <row r="680">
          <cell r="J680" t="str">
            <v>R280</v>
          </cell>
        </row>
        <row r="681">
          <cell r="J681" t="str">
            <v>R320</v>
          </cell>
        </row>
        <row r="682">
          <cell r="J682" t="str">
            <v>R209</v>
          </cell>
        </row>
        <row r="683">
          <cell r="J683" t="str">
            <v>R646</v>
          </cell>
        </row>
        <row r="684">
          <cell r="J684" t="str">
            <v/>
          </cell>
        </row>
        <row r="685">
          <cell r="J685" t="str">
            <v>R650</v>
          </cell>
        </row>
        <row r="686">
          <cell r="J686" t="str">
            <v>R230</v>
          </cell>
        </row>
        <row r="687">
          <cell r="J687" t="str">
            <v>R642</v>
          </cell>
        </row>
        <row r="688">
          <cell r="J688" t="str">
            <v>R199</v>
          </cell>
        </row>
        <row r="689">
          <cell r="J689" t="str">
            <v>R162</v>
          </cell>
        </row>
        <row r="690">
          <cell r="J690" t="str">
            <v>R163</v>
          </cell>
        </row>
        <row r="691">
          <cell r="J691" t="str">
            <v>R345</v>
          </cell>
        </row>
        <row r="692">
          <cell r="J692" t="str">
            <v/>
          </cell>
        </row>
        <row r="693">
          <cell r="J693" t="str">
            <v>R660</v>
          </cell>
        </row>
        <row r="694">
          <cell r="J694" t="str">
            <v>R712</v>
          </cell>
        </row>
        <row r="695">
          <cell r="J695" t="str">
            <v>R324</v>
          </cell>
        </row>
        <row r="696">
          <cell r="J696" t="str">
            <v>R108</v>
          </cell>
        </row>
        <row r="697">
          <cell r="J697" t="str">
            <v>R152</v>
          </cell>
        </row>
        <row r="698">
          <cell r="J698" t="str">
            <v>R681</v>
          </cell>
        </row>
        <row r="699">
          <cell r="J699" t="str">
            <v>R260</v>
          </cell>
        </row>
        <row r="700">
          <cell r="J700" t="str">
            <v/>
          </cell>
        </row>
        <row r="701">
          <cell r="J701" t="str">
            <v>R402</v>
          </cell>
        </row>
        <row r="702">
          <cell r="J702" t="str">
            <v>R648</v>
          </cell>
        </row>
        <row r="703">
          <cell r="J703" t="str">
            <v>R257</v>
          </cell>
        </row>
        <row r="704">
          <cell r="J704" t="str">
            <v>R691</v>
          </cell>
        </row>
        <row r="705">
          <cell r="J705" t="str">
            <v>R716</v>
          </cell>
        </row>
        <row r="706">
          <cell r="J706" t="str">
            <v>R631</v>
          </cell>
        </row>
        <row r="707">
          <cell r="J707" t="str">
            <v/>
          </cell>
        </row>
        <row r="708">
          <cell r="J708" t="str">
            <v>R606</v>
          </cell>
        </row>
        <row r="709">
          <cell r="J709" t="str">
            <v>R221</v>
          </cell>
        </row>
        <row r="710">
          <cell r="J710" t="str">
            <v>R308</v>
          </cell>
        </row>
        <row r="711">
          <cell r="J711" t="str">
            <v>R644</v>
          </cell>
        </row>
        <row r="712">
          <cell r="J712" t="str">
            <v>R242</v>
          </cell>
        </row>
        <row r="713">
          <cell r="J713" t="str">
            <v>R648</v>
          </cell>
        </row>
        <row r="714">
          <cell r="J714" t="str">
            <v>R140</v>
          </cell>
        </row>
        <row r="715">
          <cell r="J715" t="str">
            <v/>
          </cell>
        </row>
        <row r="716">
          <cell r="J716" t="str">
            <v>R192</v>
          </cell>
        </row>
        <row r="717">
          <cell r="J717" t="str">
            <v>R227</v>
          </cell>
        </row>
        <row r="718">
          <cell r="J718" t="str">
            <v>R416</v>
          </cell>
        </row>
        <row r="719">
          <cell r="J719" t="str">
            <v>R689</v>
          </cell>
        </row>
        <row r="720">
          <cell r="J720" t="str">
            <v>R231</v>
          </cell>
        </row>
        <row r="721">
          <cell r="J721" t="str">
            <v>R297</v>
          </cell>
        </row>
        <row r="722">
          <cell r="J722" t="str">
            <v>R200</v>
          </cell>
        </row>
        <row r="723">
          <cell r="J723" t="str">
            <v/>
          </cell>
        </row>
        <row r="724">
          <cell r="J724" t="str">
            <v>R713</v>
          </cell>
        </row>
        <row r="725">
          <cell r="J725" t="str">
            <v>R237</v>
          </cell>
        </row>
        <row r="726">
          <cell r="J726" t="str">
            <v>R654</v>
          </cell>
        </row>
        <row r="727">
          <cell r="J727" t="str">
            <v>R634</v>
          </cell>
        </row>
        <row r="728">
          <cell r="J728" t="str">
            <v/>
          </cell>
        </row>
        <row r="729">
          <cell r="J729" t="str">
            <v>R201</v>
          </cell>
        </row>
        <row r="730">
          <cell r="J730" t="str">
            <v>R174</v>
          </cell>
        </row>
        <row r="731">
          <cell r="J731" t="str">
            <v>R261</v>
          </cell>
        </row>
        <row r="732">
          <cell r="J732" t="str">
            <v>R203</v>
          </cell>
        </row>
        <row r="733">
          <cell r="J733" t="str">
            <v>R191</v>
          </cell>
        </row>
        <row r="734">
          <cell r="J734" t="str">
            <v>R160</v>
          </cell>
        </row>
        <row r="735">
          <cell r="J735" t="str">
            <v>R275</v>
          </cell>
        </row>
        <row r="736">
          <cell r="J736" t="str">
            <v>R657</v>
          </cell>
        </row>
        <row r="737">
          <cell r="J737" t="str">
            <v>R306</v>
          </cell>
        </row>
        <row r="738">
          <cell r="J738" t="str">
            <v/>
          </cell>
        </row>
        <row r="739">
          <cell r="J739" t="str">
            <v>R377</v>
          </cell>
        </row>
        <row r="740">
          <cell r="J740" t="str">
            <v>R61</v>
          </cell>
        </row>
        <row r="741">
          <cell r="J741" t="str">
            <v>R620</v>
          </cell>
        </row>
        <row r="742">
          <cell r="J742" t="str">
            <v>R366</v>
          </cell>
        </row>
        <row r="743">
          <cell r="J743" t="str">
            <v>R610</v>
          </cell>
        </row>
        <row r="744">
          <cell r="J744" t="str">
            <v>R614</v>
          </cell>
        </row>
        <row r="745">
          <cell r="J745" t="str">
            <v>R720</v>
          </cell>
        </row>
        <row r="746">
          <cell r="J746" t="str">
            <v/>
          </cell>
        </row>
        <row r="747">
          <cell r="J747" t="str">
            <v>R643</v>
          </cell>
        </row>
        <row r="748">
          <cell r="J748" t="str">
            <v>R277</v>
          </cell>
        </row>
        <row r="749">
          <cell r="J749" t="str">
            <v>R197</v>
          </cell>
        </row>
        <row r="750">
          <cell r="J750" t="str">
            <v>R601</v>
          </cell>
        </row>
        <row r="751">
          <cell r="J751" t="str">
            <v>R220</v>
          </cell>
        </row>
        <row r="752">
          <cell r="J752" t="str">
            <v>R659</v>
          </cell>
        </row>
        <row r="753">
          <cell r="J753" t="str">
            <v>R619</v>
          </cell>
        </row>
        <row r="754">
          <cell r="J754" t="str">
            <v>R106</v>
          </cell>
        </row>
        <row r="755">
          <cell r="J755" t="str">
            <v/>
          </cell>
        </row>
        <row r="756">
          <cell r="J756" t="str">
            <v>R233</v>
          </cell>
        </row>
        <row r="757">
          <cell r="J757" t="str">
            <v>R698</v>
          </cell>
        </row>
        <row r="758">
          <cell r="J758" t="str">
            <v>R47</v>
          </cell>
        </row>
        <row r="759">
          <cell r="J759" t="str">
            <v>R707</v>
          </cell>
        </row>
        <row r="760">
          <cell r="J760" t="str">
            <v/>
          </cell>
        </row>
        <row r="761">
          <cell r="J761" t="str">
            <v>R641</v>
          </cell>
        </row>
        <row r="762">
          <cell r="J762" t="str">
            <v>R245</v>
          </cell>
        </row>
        <row r="763">
          <cell r="J763" t="str">
            <v>R714</v>
          </cell>
        </row>
        <row r="764">
          <cell r="J764" t="str">
            <v>R701</v>
          </cell>
        </row>
        <row r="765">
          <cell r="J765" t="str">
            <v>R365</v>
          </cell>
        </row>
        <row r="766">
          <cell r="J766" t="str">
            <v>R212</v>
          </cell>
        </row>
        <row r="767">
          <cell r="J767" t="str">
            <v>R66</v>
          </cell>
        </row>
        <row r="768">
          <cell r="J768" t="str">
            <v>R347</v>
          </cell>
        </row>
        <row r="769">
          <cell r="J769" t="str">
            <v>R206</v>
          </cell>
        </row>
        <row r="770">
          <cell r="J770" t="str">
            <v>R299</v>
          </cell>
        </row>
        <row r="771">
          <cell r="J771" t="str">
            <v>R636</v>
          </cell>
        </row>
        <row r="772">
          <cell r="J772" t="str">
            <v>R239</v>
          </cell>
        </row>
        <row r="773">
          <cell r="J773" t="str">
            <v/>
          </cell>
        </row>
        <row r="774">
          <cell r="J774" t="str">
            <v>R313</v>
          </cell>
        </row>
        <row r="775">
          <cell r="J775" t="str">
            <v>R247</v>
          </cell>
        </row>
        <row r="776">
          <cell r="J776" t="str">
            <v>R671</v>
          </cell>
        </row>
        <row r="777">
          <cell r="J777" t="str">
            <v>R638</v>
          </cell>
        </row>
        <row r="778">
          <cell r="J778" t="str">
            <v>R719</v>
          </cell>
        </row>
        <row r="779">
          <cell r="J779" t="str">
            <v>R173</v>
          </cell>
        </row>
        <row r="780">
          <cell r="J780" t="str">
            <v>R373</v>
          </cell>
        </row>
        <row r="781">
          <cell r="J781" t="str">
            <v/>
          </cell>
        </row>
        <row r="782">
          <cell r="J782" t="str">
            <v>R374</v>
          </cell>
        </row>
        <row r="783">
          <cell r="J783" t="str">
            <v>R388</v>
          </cell>
        </row>
        <row r="784">
          <cell r="J784" t="str">
            <v>R281</v>
          </cell>
        </row>
        <row r="785">
          <cell r="J785" t="str">
            <v>R443</v>
          </cell>
        </row>
        <row r="786">
          <cell r="J786" t="str">
            <v>R180</v>
          </cell>
        </row>
        <row r="787">
          <cell r="J787" t="str">
            <v/>
          </cell>
        </row>
        <row r="788">
          <cell r="J788" t="str">
            <v>R229</v>
          </cell>
        </row>
        <row r="789">
          <cell r="J789" t="str">
            <v>R272</v>
          </cell>
        </row>
        <row r="790">
          <cell r="J790" t="str">
            <v>R207</v>
          </cell>
        </row>
        <row r="791">
          <cell r="J791" t="str">
            <v>R193</v>
          </cell>
        </row>
        <row r="792">
          <cell r="J792" t="str">
            <v>R188</v>
          </cell>
        </row>
        <row r="793">
          <cell r="J793" t="str">
            <v/>
          </cell>
        </row>
        <row r="794">
          <cell r="J794" t="str">
            <v>R683</v>
          </cell>
        </row>
        <row r="795">
          <cell r="J795" t="str">
            <v>R649</v>
          </cell>
        </row>
        <row r="796">
          <cell r="J796" t="str">
            <v>R223</v>
          </cell>
        </row>
        <row r="797">
          <cell r="J797" t="str">
            <v>R214</v>
          </cell>
        </row>
        <row r="798">
          <cell r="J798" t="str">
            <v>R628</v>
          </cell>
        </row>
        <row r="799">
          <cell r="J799" t="str">
            <v>R198</v>
          </cell>
        </row>
        <row r="800">
          <cell r="J800" t="str">
            <v>R706</v>
          </cell>
        </row>
        <row r="801">
          <cell r="J801" t="str">
            <v>R710</v>
          </cell>
        </row>
        <row r="802">
          <cell r="J802" t="str">
            <v/>
          </cell>
        </row>
        <row r="803">
          <cell r="J803" t="str">
            <v>R626</v>
          </cell>
        </row>
        <row r="804">
          <cell r="J804" t="str">
            <v>R195</v>
          </cell>
        </row>
        <row r="805">
          <cell r="J805" t="str">
            <v>R295</v>
          </cell>
        </row>
        <row r="806">
          <cell r="J806" t="str">
            <v>R609</v>
          </cell>
        </row>
        <row r="807">
          <cell r="J807" t="str">
            <v>R292</v>
          </cell>
        </row>
        <row r="808">
          <cell r="J808" t="str">
            <v>R243</v>
          </cell>
        </row>
        <row r="809">
          <cell r="J809" t="str">
            <v>R422</v>
          </cell>
        </row>
        <row r="810">
          <cell r="J810" t="str">
            <v>R664</v>
          </cell>
        </row>
        <row r="811">
          <cell r="J811" t="str">
            <v>R316</v>
          </cell>
        </row>
        <row r="812">
          <cell r="J812" t="str">
            <v/>
          </cell>
        </row>
        <row r="813">
          <cell r="J813" t="str">
            <v>R635</v>
          </cell>
        </row>
        <row r="814">
          <cell r="J814" t="str">
            <v>R651</v>
          </cell>
        </row>
        <row r="815">
          <cell r="J815" t="str">
            <v>R367</v>
          </cell>
        </row>
        <row r="816">
          <cell r="J816" t="str">
            <v>R617</v>
          </cell>
        </row>
        <row r="817">
          <cell r="J817" t="str">
            <v>R84</v>
          </cell>
        </row>
        <row r="818">
          <cell r="J818" t="str">
            <v>R248</v>
          </cell>
        </row>
        <row r="819">
          <cell r="J819" t="str">
            <v>R238</v>
          </cell>
        </row>
        <row r="820">
          <cell r="J820" t="str">
            <v/>
          </cell>
        </row>
        <row r="821">
          <cell r="J821" t="str">
            <v>R350</v>
          </cell>
        </row>
        <row r="822">
          <cell r="J822" t="str">
            <v>R314</v>
          </cell>
        </row>
        <row r="823">
          <cell r="J823" t="str">
            <v>R425</v>
          </cell>
        </row>
        <row r="824">
          <cell r="J824" t="str">
            <v>R267</v>
          </cell>
        </row>
        <row r="825">
          <cell r="J825" t="str">
            <v>R211</v>
          </cell>
        </row>
        <row r="826">
          <cell r="J826" t="str">
            <v>R310</v>
          </cell>
        </row>
        <row r="827">
          <cell r="J827" t="str">
            <v>R269</v>
          </cell>
        </row>
        <row r="828">
          <cell r="J828" t="str">
            <v/>
          </cell>
        </row>
        <row r="829">
          <cell r="J829" t="str">
            <v>R413</v>
          </cell>
        </row>
        <row r="830">
          <cell r="J830" t="str">
            <v>R80</v>
          </cell>
        </row>
        <row r="831">
          <cell r="J831" t="str">
            <v>R208</v>
          </cell>
        </row>
        <row r="832">
          <cell r="J832" t="str">
            <v>R633</v>
          </cell>
        </row>
        <row r="833">
          <cell r="J833" t="str">
            <v/>
          </cell>
        </row>
        <row r="834">
          <cell r="J834" t="str">
            <v>R473</v>
          </cell>
        </row>
        <row r="835">
          <cell r="J835" t="str">
            <v>R702</v>
          </cell>
        </row>
        <row r="836">
          <cell r="J836" t="str">
            <v>R175</v>
          </cell>
        </row>
        <row r="837">
          <cell r="J837" t="str">
            <v>R332</v>
          </cell>
        </row>
        <row r="838">
          <cell r="J838" t="str">
            <v>R279</v>
          </cell>
        </row>
        <row r="839">
          <cell r="J839" t="str">
            <v>R718</v>
          </cell>
        </row>
        <row r="840">
          <cell r="J840" t="str">
            <v>R640</v>
          </cell>
        </row>
        <row r="841">
          <cell r="J841" t="str">
            <v>R669</v>
          </cell>
        </row>
        <row r="842">
          <cell r="J842" t="str">
            <v>R170</v>
          </cell>
        </row>
        <row r="843">
          <cell r="J843" t="str">
            <v>R697</v>
          </cell>
        </row>
        <row r="844">
          <cell r="J844" t="str">
            <v/>
          </cell>
        </row>
        <row r="845">
          <cell r="J845" t="str">
            <v>R674</v>
          </cell>
        </row>
        <row r="846">
          <cell r="J846" t="str">
            <v>R607</v>
          </cell>
        </row>
        <row r="847">
          <cell r="J847" t="str">
            <v>R629</v>
          </cell>
        </row>
        <row r="848">
          <cell r="J848" t="str">
            <v>R679</v>
          </cell>
        </row>
        <row r="849">
          <cell r="J849" t="str">
            <v>R682</v>
          </cell>
        </row>
        <row r="850">
          <cell r="J850" t="str">
            <v>R693</v>
          </cell>
        </row>
        <row r="851">
          <cell r="J851" t="str">
            <v>R605</v>
          </cell>
        </row>
        <row r="852">
          <cell r="J852" t="str">
            <v>R240</v>
          </cell>
        </row>
        <row r="853">
          <cell r="J853" t="str">
            <v/>
          </cell>
        </row>
        <row r="854">
          <cell r="J854" t="str">
            <v>R623</v>
          </cell>
        </row>
        <row r="855">
          <cell r="J855" t="str">
            <v>R611</v>
          </cell>
        </row>
        <row r="856">
          <cell r="J856" t="str">
            <v>R645</v>
          </cell>
        </row>
        <row r="857">
          <cell r="J857" t="str">
            <v>R709</v>
          </cell>
        </row>
        <row r="858">
          <cell r="J858" t="str">
            <v>R131</v>
          </cell>
        </row>
        <row r="859">
          <cell r="J859" t="str">
            <v>R711</v>
          </cell>
        </row>
        <row r="860">
          <cell r="J860" t="str">
            <v>R236</v>
          </cell>
        </row>
        <row r="861">
          <cell r="J861" t="str">
            <v>R205</v>
          </cell>
        </row>
        <row r="862">
          <cell r="J862" t="str">
            <v>R665</v>
          </cell>
        </row>
        <row r="863">
          <cell r="J863" t="str">
            <v>R224</v>
          </cell>
        </row>
        <row r="864">
          <cell r="J864" t="str">
            <v>R621</v>
          </cell>
        </row>
        <row r="865">
          <cell r="J865" t="str">
            <v>R708</v>
          </cell>
        </row>
        <row r="866">
          <cell r="J866" t="str">
            <v>R637</v>
          </cell>
        </row>
        <row r="867">
          <cell r="J867" t="str">
            <v>R284</v>
          </cell>
        </row>
        <row r="868">
          <cell r="J868" t="str">
            <v>R604</v>
          </cell>
        </row>
        <row r="869">
          <cell r="J869" t="str">
            <v>R625</v>
          </cell>
        </row>
        <row r="870">
          <cell r="J870" t="str">
            <v>R647</v>
          </cell>
        </row>
        <row r="871">
          <cell r="J871" t="str">
            <v>R599</v>
          </cell>
        </row>
        <row r="872">
          <cell r="J872" t="str">
            <v>R670</v>
          </cell>
        </row>
        <row r="873">
          <cell r="J873" t="str">
            <v>R256</v>
          </cell>
        </row>
        <row r="874">
          <cell r="J874" t="str">
            <v>R658</v>
          </cell>
        </row>
        <row r="875">
          <cell r="J875" t="str">
            <v>R699</v>
          </cell>
        </row>
        <row r="876">
          <cell r="J876" t="str">
            <v>R663</v>
          </cell>
        </row>
        <row r="877">
          <cell r="J877" t="str">
            <v>R622</v>
          </cell>
        </row>
        <row r="878">
          <cell r="J878" t="str">
            <v>R608</v>
          </cell>
        </row>
        <row r="879">
          <cell r="J879" t="str">
            <v>R639</v>
          </cell>
        </row>
        <row r="880">
          <cell r="J880" t="str">
            <v>R246</v>
          </cell>
        </row>
        <row r="881">
          <cell r="J881" t="str">
            <v>R672</v>
          </cell>
        </row>
      </sheetData>
      <sheetData sheetId="2"/>
      <sheetData sheetId="3">
        <row r="3">
          <cell r="E3">
            <v>42938</v>
          </cell>
          <cell r="G3">
            <v>43007</v>
          </cell>
          <cell r="S3" t="str">
            <v>H</v>
          </cell>
          <cell r="T3" t="str">
            <v>H</v>
          </cell>
          <cell r="U3" t="str">
            <v>R</v>
          </cell>
          <cell r="V3"/>
        </row>
        <row r="4">
          <cell r="E4"/>
          <cell r="G4"/>
          <cell r="S4"/>
          <cell r="T4"/>
          <cell r="U4"/>
          <cell r="V4"/>
        </row>
        <row r="5">
          <cell r="E5">
            <v>42938</v>
          </cell>
          <cell r="G5">
            <v>43007</v>
          </cell>
          <cell r="S5" t="str">
            <v>HC</v>
          </cell>
          <cell r="T5" t="str">
            <v>HC</v>
          </cell>
          <cell r="U5" t="str">
            <v>R</v>
          </cell>
          <cell r="V5"/>
        </row>
        <row r="6">
          <cell r="E6">
            <v>42938</v>
          </cell>
          <cell r="G6">
            <v>43007</v>
          </cell>
          <cell r="S6"/>
          <cell r="T6" t="str">
            <v>H</v>
          </cell>
          <cell r="U6"/>
          <cell r="V6"/>
        </row>
        <row r="7">
          <cell r="E7">
            <v>42938</v>
          </cell>
          <cell r="G7"/>
          <cell r="S7"/>
          <cell r="T7"/>
          <cell r="U7"/>
          <cell r="V7"/>
        </row>
        <row r="8">
          <cell r="E8">
            <v>42938</v>
          </cell>
          <cell r="G8">
            <v>43007</v>
          </cell>
          <cell r="S8"/>
          <cell r="T8"/>
          <cell r="U8"/>
          <cell r="V8"/>
        </row>
        <row r="9">
          <cell r="E9">
            <v>42938</v>
          </cell>
          <cell r="G9">
            <v>43007</v>
          </cell>
          <cell r="S9" t="str">
            <v>H</v>
          </cell>
          <cell r="T9" t="str">
            <v>h</v>
          </cell>
          <cell r="U9"/>
          <cell r="V9"/>
        </row>
        <row r="10">
          <cell r="E10">
            <v>42938</v>
          </cell>
          <cell r="G10">
            <v>43007</v>
          </cell>
          <cell r="S10" t="str">
            <v>R</v>
          </cell>
          <cell r="T10"/>
          <cell r="U10" t="str">
            <v>R</v>
          </cell>
          <cell r="V10"/>
        </row>
        <row r="11">
          <cell r="E11">
            <v>42938</v>
          </cell>
          <cell r="G11">
            <v>43007</v>
          </cell>
          <cell r="S11" t="str">
            <v>HC</v>
          </cell>
          <cell r="T11" t="str">
            <v>C</v>
          </cell>
          <cell r="U11"/>
          <cell r="V11"/>
        </row>
        <row r="12">
          <cell r="E12">
            <v>42938</v>
          </cell>
          <cell r="G12"/>
          <cell r="S12"/>
          <cell r="T12"/>
          <cell r="U12"/>
          <cell r="V12"/>
        </row>
        <row r="13">
          <cell r="E13">
            <v>42938</v>
          </cell>
          <cell r="G13">
            <v>43007</v>
          </cell>
          <cell r="S13" t="str">
            <v>HC</v>
          </cell>
          <cell r="T13" t="str">
            <v>HC</v>
          </cell>
          <cell r="U13"/>
          <cell r="V13"/>
        </row>
        <row r="14">
          <cell r="E14"/>
          <cell r="G14"/>
        </row>
        <row r="15">
          <cell r="E15">
            <v>42938</v>
          </cell>
          <cell r="G15">
            <v>43007</v>
          </cell>
          <cell r="S15" t="str">
            <v>C</v>
          </cell>
          <cell r="T15" t="str">
            <v>CH</v>
          </cell>
          <cell r="U15"/>
          <cell r="V15"/>
        </row>
        <row r="16">
          <cell r="E16">
            <v>42938</v>
          </cell>
          <cell r="G16">
            <v>43007</v>
          </cell>
          <cell r="S16" t="str">
            <v>H</v>
          </cell>
          <cell r="T16" t="str">
            <v>CH</v>
          </cell>
          <cell r="U16" t="str">
            <v>R</v>
          </cell>
          <cell r="V16"/>
        </row>
        <row r="17">
          <cell r="E17">
            <v>42938</v>
          </cell>
          <cell r="G17">
            <v>43007</v>
          </cell>
          <cell r="S17" t="str">
            <v>HC</v>
          </cell>
          <cell r="T17" t="str">
            <v>HC</v>
          </cell>
          <cell r="U17"/>
          <cell r="V17"/>
        </row>
        <row r="18">
          <cell r="E18">
            <v>42938</v>
          </cell>
          <cell r="G18">
            <v>43007</v>
          </cell>
          <cell r="S18" t="str">
            <v>HC</v>
          </cell>
          <cell r="T18" t="str">
            <v>HC</v>
          </cell>
          <cell r="U18" t="str">
            <v>R</v>
          </cell>
          <cell r="V18"/>
        </row>
        <row r="19">
          <cell r="E19">
            <v>42936</v>
          </cell>
          <cell r="G19">
            <v>43007</v>
          </cell>
          <cell r="S19"/>
          <cell r="T19"/>
          <cell r="U19"/>
          <cell r="V19"/>
        </row>
        <row r="20">
          <cell r="E20">
            <v>42936</v>
          </cell>
          <cell r="G20">
            <v>43007</v>
          </cell>
          <cell r="S20"/>
          <cell r="T20" t="str">
            <v>H</v>
          </cell>
          <cell r="U20"/>
          <cell r="V20"/>
        </row>
        <row r="21">
          <cell r="E21">
            <v>42936</v>
          </cell>
          <cell r="G21">
            <v>43007</v>
          </cell>
          <cell r="S21" t="str">
            <v>H</v>
          </cell>
          <cell r="T21"/>
          <cell r="U21"/>
          <cell r="V21"/>
        </row>
        <row r="22">
          <cell r="E22">
            <v>42936</v>
          </cell>
          <cell r="G22">
            <v>43007</v>
          </cell>
          <cell r="S22" t="str">
            <v>H</v>
          </cell>
          <cell r="T22"/>
          <cell r="U22"/>
          <cell r="V22"/>
        </row>
        <row r="23">
          <cell r="E23">
            <v>42936</v>
          </cell>
          <cell r="G23">
            <v>43007</v>
          </cell>
          <cell r="S23"/>
          <cell r="T23"/>
          <cell r="U23"/>
          <cell r="V23"/>
        </row>
        <row r="24">
          <cell r="E24">
            <v>42936</v>
          </cell>
          <cell r="G24">
            <v>43007</v>
          </cell>
          <cell r="S24"/>
          <cell r="T24" t="str">
            <v>H</v>
          </cell>
          <cell r="U24"/>
          <cell r="V24"/>
        </row>
        <row r="25">
          <cell r="E25"/>
          <cell r="G25"/>
          <cell r="S25"/>
          <cell r="T25"/>
          <cell r="U25"/>
          <cell r="V25"/>
        </row>
        <row r="26">
          <cell r="E26">
            <v>42936</v>
          </cell>
          <cell r="G26">
            <v>43007</v>
          </cell>
          <cell r="S26"/>
          <cell r="T26"/>
          <cell r="U26"/>
          <cell r="V26"/>
        </row>
        <row r="27">
          <cell r="E27">
            <v>42936</v>
          </cell>
          <cell r="G27">
            <v>43007</v>
          </cell>
          <cell r="S27"/>
          <cell r="T27"/>
          <cell r="U27"/>
          <cell r="V27"/>
        </row>
        <row r="28">
          <cell r="E28">
            <v>42936</v>
          </cell>
          <cell r="G28">
            <v>43007</v>
          </cell>
          <cell r="S28"/>
          <cell r="T28"/>
          <cell r="U28"/>
          <cell r="V28"/>
        </row>
        <row r="29">
          <cell r="E29">
            <v>42936</v>
          </cell>
          <cell r="G29">
            <v>43007</v>
          </cell>
          <cell r="S29"/>
          <cell r="T29"/>
          <cell r="U29"/>
          <cell r="V29"/>
        </row>
        <row r="30">
          <cell r="E30">
            <v>42936</v>
          </cell>
          <cell r="G30">
            <v>43007</v>
          </cell>
          <cell r="S30"/>
          <cell r="T30"/>
          <cell r="U30"/>
          <cell r="V30"/>
        </row>
        <row r="31">
          <cell r="E31">
            <v>42936</v>
          </cell>
          <cell r="G31">
            <v>43007</v>
          </cell>
          <cell r="S31"/>
          <cell r="T31"/>
          <cell r="U31"/>
          <cell r="V31"/>
        </row>
        <row r="32">
          <cell r="E32">
            <v>42936</v>
          </cell>
          <cell r="G32">
            <v>43007</v>
          </cell>
          <cell r="S32"/>
          <cell r="T32"/>
          <cell r="U32"/>
          <cell r="V32"/>
        </row>
        <row r="33">
          <cell r="E33"/>
          <cell r="G33"/>
          <cell r="S33"/>
          <cell r="T33"/>
          <cell r="U33"/>
          <cell r="V33"/>
        </row>
        <row r="34">
          <cell r="E34">
            <v>42936</v>
          </cell>
          <cell r="G34">
            <v>43007</v>
          </cell>
          <cell r="S34"/>
          <cell r="T34"/>
          <cell r="U34"/>
          <cell r="V34"/>
        </row>
        <row r="35">
          <cell r="E35">
            <v>42938</v>
          </cell>
          <cell r="G35">
            <v>43005</v>
          </cell>
          <cell r="S35"/>
          <cell r="T35"/>
          <cell r="U35"/>
          <cell r="V35"/>
        </row>
        <row r="36">
          <cell r="E36">
            <v>42938</v>
          </cell>
          <cell r="G36">
            <v>43005</v>
          </cell>
          <cell r="S36" t="str">
            <v>H</v>
          </cell>
          <cell r="T36"/>
          <cell r="U36"/>
          <cell r="V36"/>
        </row>
        <row r="37">
          <cell r="E37">
            <v>42938</v>
          </cell>
          <cell r="G37">
            <v>43005</v>
          </cell>
          <cell r="S37"/>
          <cell r="T37"/>
          <cell r="U37"/>
          <cell r="V37"/>
        </row>
        <row r="38">
          <cell r="E38">
            <v>42938</v>
          </cell>
          <cell r="G38">
            <v>43005</v>
          </cell>
          <cell r="S38"/>
          <cell r="T38" t="str">
            <v>CH</v>
          </cell>
          <cell r="U38" t="str">
            <v>R</v>
          </cell>
          <cell r="V38"/>
        </row>
        <row r="39">
          <cell r="E39">
            <v>42938</v>
          </cell>
          <cell r="G39">
            <v>43005</v>
          </cell>
          <cell r="S39" t="str">
            <v>CH</v>
          </cell>
          <cell r="T39" t="str">
            <v>CH</v>
          </cell>
          <cell r="U39"/>
          <cell r="V39"/>
        </row>
        <row r="40">
          <cell r="E40">
            <v>42938</v>
          </cell>
          <cell r="G40">
            <v>43005</v>
          </cell>
          <cell r="S40" t="str">
            <v>HC</v>
          </cell>
          <cell r="T40"/>
          <cell r="U40"/>
          <cell r="V40"/>
        </row>
        <row r="41">
          <cell r="E41">
            <v>42938</v>
          </cell>
          <cell r="G41"/>
          <cell r="S41"/>
          <cell r="T41"/>
          <cell r="U41"/>
          <cell r="V41"/>
        </row>
        <row r="42">
          <cell r="E42">
            <v>42938</v>
          </cell>
          <cell r="G42">
            <v>43005</v>
          </cell>
          <cell r="S42" t="str">
            <v>CH</v>
          </cell>
          <cell r="T42"/>
          <cell r="U42"/>
          <cell r="V42"/>
        </row>
        <row r="43">
          <cell r="E43">
            <v>42938</v>
          </cell>
          <cell r="G43">
            <v>43005</v>
          </cell>
          <cell r="S43" t="str">
            <v>H</v>
          </cell>
          <cell r="T43" t="str">
            <v>H</v>
          </cell>
          <cell r="U43"/>
          <cell r="V43"/>
        </row>
        <row r="44">
          <cell r="E44">
            <v>42938</v>
          </cell>
          <cell r="G44">
            <v>43005</v>
          </cell>
          <cell r="S44" t="str">
            <v>HC</v>
          </cell>
          <cell r="T44" t="str">
            <v>HC</v>
          </cell>
          <cell r="U44" t="str">
            <v>R</v>
          </cell>
          <cell r="V44"/>
        </row>
        <row r="45">
          <cell r="E45">
            <v>42938</v>
          </cell>
          <cell r="G45">
            <v>43005</v>
          </cell>
          <cell r="S45" t="str">
            <v>HC</v>
          </cell>
          <cell r="T45" t="str">
            <v>HC</v>
          </cell>
          <cell r="U45"/>
          <cell r="V45"/>
        </row>
        <row r="46">
          <cell r="E46">
            <v>42938</v>
          </cell>
          <cell r="G46">
            <v>43005</v>
          </cell>
          <cell r="S46"/>
          <cell r="T46"/>
          <cell r="U46"/>
          <cell r="V46"/>
        </row>
        <row r="47">
          <cell r="E47">
            <v>42938</v>
          </cell>
          <cell r="G47">
            <v>43005</v>
          </cell>
          <cell r="S47" t="str">
            <v>CH</v>
          </cell>
          <cell r="T47" t="str">
            <v>CH</v>
          </cell>
          <cell r="U47"/>
          <cell r="V47"/>
        </row>
        <row r="48">
          <cell r="E48"/>
          <cell r="G48"/>
          <cell r="S48"/>
          <cell r="T48"/>
          <cell r="U48"/>
          <cell r="V48"/>
        </row>
        <row r="49">
          <cell r="E49">
            <v>42938</v>
          </cell>
          <cell r="G49">
            <v>43005</v>
          </cell>
          <cell r="S49"/>
          <cell r="T49" t="str">
            <v>H</v>
          </cell>
          <cell r="U49"/>
          <cell r="V49"/>
        </row>
        <row r="50">
          <cell r="E50">
            <v>42938</v>
          </cell>
          <cell r="G50">
            <v>43005</v>
          </cell>
          <cell r="S50"/>
          <cell r="T50"/>
          <cell r="U50"/>
          <cell r="V50"/>
        </row>
        <row r="51">
          <cell r="E51">
            <v>42938</v>
          </cell>
          <cell r="G51">
            <v>43005</v>
          </cell>
          <cell r="S51"/>
          <cell r="T51"/>
          <cell r="U51"/>
          <cell r="V51"/>
        </row>
        <row r="52">
          <cell r="E52">
            <v>42938</v>
          </cell>
          <cell r="G52"/>
          <cell r="S52"/>
          <cell r="T52"/>
          <cell r="U52"/>
          <cell r="V52"/>
        </row>
        <row r="53">
          <cell r="E53">
            <v>42938</v>
          </cell>
          <cell r="G53">
            <v>43005</v>
          </cell>
          <cell r="S53"/>
          <cell r="T53"/>
          <cell r="U53"/>
          <cell r="V53"/>
        </row>
        <row r="54">
          <cell r="E54">
            <v>42938</v>
          </cell>
          <cell r="G54">
            <v>43005</v>
          </cell>
          <cell r="S54"/>
          <cell r="T54"/>
          <cell r="U54"/>
          <cell r="V54"/>
        </row>
        <row r="55">
          <cell r="E55">
            <v>42938</v>
          </cell>
          <cell r="G55">
            <v>43005</v>
          </cell>
          <cell r="S55"/>
          <cell r="T55"/>
          <cell r="U55"/>
          <cell r="V55"/>
        </row>
        <row r="56">
          <cell r="E56"/>
          <cell r="G56"/>
          <cell r="S56"/>
          <cell r="T56"/>
          <cell r="U56"/>
          <cell r="V56"/>
        </row>
        <row r="57">
          <cell r="E57">
            <v>42938</v>
          </cell>
          <cell r="G57">
            <v>43005</v>
          </cell>
          <cell r="S57" t="str">
            <v>CH</v>
          </cell>
          <cell r="T57" t="str">
            <v>CH</v>
          </cell>
          <cell r="U57"/>
          <cell r="V57"/>
        </row>
        <row r="58">
          <cell r="E58">
            <v>42938</v>
          </cell>
          <cell r="G58">
            <v>43005</v>
          </cell>
          <cell r="S58"/>
          <cell r="T58"/>
          <cell r="U58"/>
          <cell r="V58"/>
        </row>
        <row r="59">
          <cell r="E59">
            <v>42938</v>
          </cell>
          <cell r="G59">
            <v>43005</v>
          </cell>
          <cell r="S59"/>
          <cell r="T59"/>
          <cell r="U59"/>
          <cell r="V59"/>
        </row>
        <row r="60">
          <cell r="E60">
            <v>42938</v>
          </cell>
          <cell r="G60">
            <v>43005</v>
          </cell>
          <cell r="S60" t="str">
            <v>H</v>
          </cell>
          <cell r="T60" t="str">
            <v>H</v>
          </cell>
          <cell r="U60"/>
          <cell r="V60"/>
        </row>
        <row r="61">
          <cell r="E61">
            <v>42938</v>
          </cell>
          <cell r="G61">
            <v>43005</v>
          </cell>
          <cell r="S61"/>
          <cell r="T61"/>
          <cell r="U61"/>
          <cell r="V61"/>
        </row>
        <row r="62">
          <cell r="E62">
            <v>42938</v>
          </cell>
          <cell r="G62">
            <v>43005</v>
          </cell>
          <cell r="S62"/>
          <cell r="T62"/>
          <cell r="U62"/>
          <cell r="V62"/>
        </row>
        <row r="63">
          <cell r="E63">
            <v>42938</v>
          </cell>
          <cell r="G63">
            <v>43005</v>
          </cell>
          <cell r="S63"/>
          <cell r="T63"/>
          <cell r="U63"/>
          <cell r="V63"/>
        </row>
        <row r="64">
          <cell r="E64"/>
          <cell r="G64"/>
          <cell r="S64"/>
          <cell r="T64"/>
          <cell r="U64"/>
          <cell r="V64"/>
        </row>
        <row r="65">
          <cell r="E65">
            <v>42938</v>
          </cell>
          <cell r="G65">
            <v>43005</v>
          </cell>
          <cell r="S65"/>
          <cell r="T65"/>
          <cell r="U65"/>
          <cell r="V65"/>
        </row>
        <row r="66">
          <cell r="E66">
            <v>42938</v>
          </cell>
          <cell r="G66">
            <v>43005</v>
          </cell>
          <cell r="S66"/>
          <cell r="T66"/>
          <cell r="U66"/>
          <cell r="V66"/>
        </row>
        <row r="67">
          <cell r="E67">
            <v>42937</v>
          </cell>
          <cell r="G67">
            <v>43005</v>
          </cell>
          <cell r="S67"/>
          <cell r="T67"/>
          <cell r="U67"/>
          <cell r="V67"/>
        </row>
        <row r="68">
          <cell r="E68">
            <v>42937</v>
          </cell>
          <cell r="G68">
            <v>43005</v>
          </cell>
          <cell r="S68" t="str">
            <v>HC</v>
          </cell>
          <cell r="T68"/>
          <cell r="U68"/>
          <cell r="V68"/>
        </row>
        <row r="69">
          <cell r="E69"/>
          <cell r="G69"/>
          <cell r="S69"/>
          <cell r="T69"/>
          <cell r="U69"/>
          <cell r="V69"/>
        </row>
        <row r="70">
          <cell r="E70">
            <v>42937</v>
          </cell>
          <cell r="G70">
            <v>43005</v>
          </cell>
          <cell r="S70"/>
          <cell r="T70"/>
          <cell r="U70"/>
          <cell r="V70"/>
        </row>
        <row r="71">
          <cell r="E71">
            <v>42937</v>
          </cell>
          <cell r="G71">
            <v>43006</v>
          </cell>
          <cell r="S71"/>
          <cell r="T71" t="str">
            <v>C</v>
          </cell>
          <cell r="U71"/>
          <cell r="V71"/>
        </row>
        <row r="72">
          <cell r="E72">
            <v>42937</v>
          </cell>
          <cell r="G72">
            <v>43006</v>
          </cell>
          <cell r="S72"/>
          <cell r="T72" t="str">
            <v>HC</v>
          </cell>
          <cell r="U72"/>
          <cell r="V72"/>
        </row>
        <row r="73">
          <cell r="E73">
            <v>42937</v>
          </cell>
          <cell r="G73">
            <v>43006</v>
          </cell>
          <cell r="S73"/>
          <cell r="T73"/>
          <cell r="U73"/>
          <cell r="V73"/>
        </row>
        <row r="74">
          <cell r="E74">
            <v>42937</v>
          </cell>
          <cell r="G74">
            <v>43006</v>
          </cell>
          <cell r="S74"/>
          <cell r="T74"/>
          <cell r="U74"/>
          <cell r="V74"/>
        </row>
        <row r="75">
          <cell r="E75">
            <v>42937</v>
          </cell>
          <cell r="G75">
            <v>43006</v>
          </cell>
          <cell r="S75"/>
          <cell r="T75"/>
          <cell r="U75"/>
          <cell r="V75"/>
        </row>
        <row r="76">
          <cell r="E76">
            <v>42937</v>
          </cell>
          <cell r="G76">
            <v>43006</v>
          </cell>
          <cell r="S76"/>
          <cell r="T76"/>
          <cell r="U76"/>
          <cell r="V76"/>
        </row>
        <row r="77">
          <cell r="E77">
            <v>42937</v>
          </cell>
          <cell r="G77">
            <v>43006</v>
          </cell>
          <cell r="S77" t="str">
            <v>H</v>
          </cell>
          <cell r="T77"/>
          <cell r="U77"/>
          <cell r="V77"/>
        </row>
        <row r="78">
          <cell r="E78">
            <v>42937</v>
          </cell>
          <cell r="G78">
            <v>43006</v>
          </cell>
          <cell r="S78"/>
          <cell r="T78"/>
          <cell r="U78"/>
          <cell r="V78"/>
        </row>
        <row r="79">
          <cell r="E79"/>
          <cell r="G79"/>
          <cell r="S79"/>
          <cell r="T79"/>
          <cell r="U79"/>
          <cell r="V79"/>
        </row>
        <row r="80">
          <cell r="E80">
            <v>42937</v>
          </cell>
          <cell r="G80">
            <v>43006</v>
          </cell>
          <cell r="S80" t="str">
            <v>H</v>
          </cell>
          <cell r="T80" t="str">
            <v>H</v>
          </cell>
          <cell r="U80"/>
          <cell r="V80"/>
        </row>
        <row r="81">
          <cell r="E81">
            <v>42937</v>
          </cell>
          <cell r="G81">
            <v>43006</v>
          </cell>
          <cell r="S81"/>
          <cell r="T81"/>
          <cell r="U81"/>
          <cell r="V81"/>
        </row>
        <row r="82">
          <cell r="E82">
            <v>42937</v>
          </cell>
          <cell r="G82">
            <v>43006</v>
          </cell>
          <cell r="S82"/>
          <cell r="T82"/>
          <cell r="U82"/>
          <cell r="V82"/>
        </row>
        <row r="83">
          <cell r="E83">
            <v>42937</v>
          </cell>
          <cell r="G83">
            <v>43006</v>
          </cell>
          <cell r="S83"/>
          <cell r="T83"/>
          <cell r="U83"/>
          <cell r="V83"/>
        </row>
        <row r="84">
          <cell r="E84">
            <v>42937</v>
          </cell>
          <cell r="G84">
            <v>43006</v>
          </cell>
          <cell r="S84"/>
          <cell r="T84"/>
          <cell r="U84"/>
          <cell r="V84"/>
        </row>
        <row r="85">
          <cell r="E85">
            <v>42937</v>
          </cell>
          <cell r="G85">
            <v>43006</v>
          </cell>
          <cell r="S85" t="str">
            <v>H</v>
          </cell>
          <cell r="T85"/>
          <cell r="U85"/>
          <cell r="V85"/>
        </row>
        <row r="86">
          <cell r="E86">
            <v>42937</v>
          </cell>
          <cell r="G86">
            <v>43006</v>
          </cell>
          <cell r="S86" t="str">
            <v>H</v>
          </cell>
          <cell r="T86"/>
          <cell r="U86"/>
          <cell r="V86"/>
        </row>
        <row r="87">
          <cell r="E87"/>
          <cell r="G87"/>
          <cell r="S87"/>
          <cell r="T87"/>
          <cell r="U87"/>
          <cell r="V87"/>
        </row>
        <row r="88">
          <cell r="E88">
            <v>42937</v>
          </cell>
          <cell r="G88">
            <v>43006</v>
          </cell>
          <cell r="S88" t="str">
            <v>H</v>
          </cell>
          <cell r="T88"/>
          <cell r="U88"/>
          <cell r="V88"/>
        </row>
        <row r="89">
          <cell r="E89">
            <v>42937</v>
          </cell>
          <cell r="G89">
            <v>43006</v>
          </cell>
          <cell r="S89"/>
          <cell r="T89"/>
          <cell r="U89"/>
          <cell r="V89"/>
        </row>
        <row r="90">
          <cell r="E90">
            <v>42937</v>
          </cell>
          <cell r="G90">
            <v>43006</v>
          </cell>
          <cell r="S90"/>
          <cell r="T90"/>
          <cell r="U90"/>
          <cell r="V90"/>
        </row>
        <row r="91">
          <cell r="E91">
            <v>42937</v>
          </cell>
          <cell r="G91">
            <v>43006</v>
          </cell>
          <cell r="S91"/>
          <cell r="T91"/>
          <cell r="U91"/>
          <cell r="V91"/>
        </row>
        <row r="92">
          <cell r="E92">
            <v>42937</v>
          </cell>
          <cell r="G92">
            <v>43006</v>
          </cell>
          <cell r="S92"/>
          <cell r="T92"/>
          <cell r="U92"/>
          <cell r="V92"/>
        </row>
        <row r="93">
          <cell r="E93">
            <v>42937</v>
          </cell>
          <cell r="G93">
            <v>43006</v>
          </cell>
          <cell r="S93"/>
          <cell r="T93"/>
          <cell r="U93"/>
          <cell r="V93"/>
        </row>
        <row r="94">
          <cell r="E94">
            <v>42937</v>
          </cell>
          <cell r="G94">
            <v>43006</v>
          </cell>
          <cell r="S94" t="str">
            <v>H</v>
          </cell>
          <cell r="T94"/>
          <cell r="U94"/>
          <cell r="V94"/>
        </row>
        <row r="95">
          <cell r="E95">
            <v>42937</v>
          </cell>
          <cell r="G95">
            <v>43006</v>
          </cell>
          <cell r="S95" t="str">
            <v>H</v>
          </cell>
          <cell r="T95" t="str">
            <v>H</v>
          </cell>
          <cell r="U95"/>
          <cell r="V95"/>
        </row>
        <row r="96">
          <cell r="E96"/>
          <cell r="G96"/>
          <cell r="S96"/>
          <cell r="T96"/>
          <cell r="U96"/>
          <cell r="V96"/>
        </row>
        <row r="97">
          <cell r="E97">
            <v>42937</v>
          </cell>
          <cell r="G97">
            <v>43006</v>
          </cell>
          <cell r="S97"/>
          <cell r="T97"/>
          <cell r="U97"/>
          <cell r="V97"/>
        </row>
        <row r="98">
          <cell r="E98">
            <v>42937</v>
          </cell>
          <cell r="G98">
            <v>43006</v>
          </cell>
          <cell r="S98"/>
          <cell r="T98"/>
          <cell r="U98"/>
          <cell r="V98"/>
        </row>
        <row r="99">
          <cell r="E99">
            <v>42939</v>
          </cell>
          <cell r="G99">
            <v>43010</v>
          </cell>
          <cell r="S99" t="str">
            <v>CH</v>
          </cell>
          <cell r="T99" t="str">
            <v>CH</v>
          </cell>
          <cell r="U99"/>
          <cell r="V99"/>
        </row>
        <row r="100">
          <cell r="E100">
            <v>42939</v>
          </cell>
          <cell r="G100">
            <v>43010</v>
          </cell>
          <cell r="S100" t="str">
            <v>CH</v>
          </cell>
          <cell r="T100" t="str">
            <v>CH</v>
          </cell>
          <cell r="U100"/>
          <cell r="V100"/>
        </row>
        <row r="101">
          <cell r="E101"/>
          <cell r="G101"/>
          <cell r="S101"/>
          <cell r="T101"/>
          <cell r="U101"/>
          <cell r="V101"/>
        </row>
        <row r="102">
          <cell r="E102">
            <v>42939</v>
          </cell>
          <cell r="G102">
            <v>43010</v>
          </cell>
          <cell r="S102" t="str">
            <v>CH</v>
          </cell>
          <cell r="T102" t="str">
            <v>CH</v>
          </cell>
          <cell r="U102"/>
          <cell r="V102"/>
        </row>
        <row r="103">
          <cell r="E103">
            <v>42939</v>
          </cell>
          <cell r="G103">
            <v>43010</v>
          </cell>
          <cell r="S103" t="str">
            <v>C</v>
          </cell>
          <cell r="T103" t="str">
            <v>CH</v>
          </cell>
          <cell r="U103"/>
          <cell r="V103"/>
        </row>
        <row r="104">
          <cell r="E104">
            <v>42939</v>
          </cell>
          <cell r="G104">
            <v>43010</v>
          </cell>
          <cell r="S104" t="str">
            <v>HC</v>
          </cell>
          <cell r="T104" t="str">
            <v>HC</v>
          </cell>
          <cell r="U104"/>
          <cell r="V104"/>
        </row>
        <row r="105">
          <cell r="E105">
            <v>42939</v>
          </cell>
          <cell r="G105">
            <v>43010</v>
          </cell>
          <cell r="S105" t="str">
            <v>HC</v>
          </cell>
          <cell r="T105" t="str">
            <v>HC</v>
          </cell>
          <cell r="U105"/>
          <cell r="V105"/>
        </row>
        <row r="106">
          <cell r="E106">
            <v>42939</v>
          </cell>
          <cell r="G106">
            <v>43010</v>
          </cell>
          <cell r="S106" t="str">
            <v>C</v>
          </cell>
          <cell r="T106" t="str">
            <v>HC</v>
          </cell>
          <cell r="U106"/>
          <cell r="V106"/>
        </row>
        <row r="107">
          <cell r="E107">
            <v>42939</v>
          </cell>
          <cell r="G107">
            <v>43010</v>
          </cell>
          <cell r="S107"/>
          <cell r="T107" t="str">
            <v>HC</v>
          </cell>
          <cell r="U107"/>
          <cell r="V107"/>
        </row>
        <row r="108">
          <cell r="E108">
            <v>42939</v>
          </cell>
          <cell r="G108">
            <v>43010</v>
          </cell>
          <cell r="S108" t="str">
            <v>H</v>
          </cell>
          <cell r="T108" t="str">
            <v>HC</v>
          </cell>
          <cell r="U108"/>
          <cell r="V108"/>
        </row>
        <row r="109">
          <cell r="E109">
            <v>42939</v>
          </cell>
          <cell r="G109">
            <v>43010</v>
          </cell>
          <cell r="S109" t="str">
            <v>CH</v>
          </cell>
          <cell r="T109" t="str">
            <v>CH</v>
          </cell>
          <cell r="U109"/>
          <cell r="V109"/>
        </row>
        <row r="110">
          <cell r="E110">
            <v>42939</v>
          </cell>
          <cell r="G110">
            <v>43010</v>
          </cell>
          <cell r="S110" t="str">
            <v>C</v>
          </cell>
          <cell r="T110"/>
          <cell r="U110"/>
          <cell r="V110"/>
        </row>
        <row r="111">
          <cell r="E111">
            <v>42939</v>
          </cell>
          <cell r="G111">
            <v>43010</v>
          </cell>
          <cell r="S111"/>
          <cell r="T111" t="str">
            <v>HC</v>
          </cell>
          <cell r="U111"/>
          <cell r="V111"/>
        </row>
        <row r="112">
          <cell r="E112">
            <v>42939</v>
          </cell>
          <cell r="G112">
            <v>43010</v>
          </cell>
          <cell r="S112" t="str">
            <v>CH</v>
          </cell>
          <cell r="T112" t="str">
            <v>CH</v>
          </cell>
          <cell r="U112"/>
          <cell r="V112"/>
        </row>
        <row r="113">
          <cell r="E113">
            <v>42939</v>
          </cell>
          <cell r="G113">
            <v>43010</v>
          </cell>
          <cell r="S113" t="str">
            <v>C</v>
          </cell>
          <cell r="T113"/>
          <cell r="U113"/>
          <cell r="V113"/>
        </row>
        <row r="114">
          <cell r="E114"/>
          <cell r="G114"/>
          <cell r="S114"/>
          <cell r="T114"/>
          <cell r="U114"/>
          <cell r="V114"/>
        </row>
        <row r="115">
          <cell r="E115">
            <v>42939</v>
          </cell>
          <cell r="G115">
            <v>43008</v>
          </cell>
          <cell r="S115" t="str">
            <v>R</v>
          </cell>
          <cell r="T115"/>
          <cell r="U115"/>
          <cell r="V115"/>
        </row>
        <row r="116">
          <cell r="E116">
            <v>42939</v>
          </cell>
          <cell r="G116">
            <v>43008</v>
          </cell>
          <cell r="S116"/>
          <cell r="T116" t="str">
            <v>H</v>
          </cell>
          <cell r="U116"/>
          <cell r="V116"/>
        </row>
        <row r="117">
          <cell r="E117">
            <v>42939</v>
          </cell>
          <cell r="G117">
            <v>43008</v>
          </cell>
          <cell r="S117" t="str">
            <v>R</v>
          </cell>
          <cell r="T117" t="str">
            <v>RH</v>
          </cell>
          <cell r="U117"/>
          <cell r="V117"/>
        </row>
        <row r="118">
          <cell r="E118">
            <v>42939</v>
          </cell>
          <cell r="G118">
            <v>43008</v>
          </cell>
          <cell r="S118" t="str">
            <v>R</v>
          </cell>
          <cell r="T118"/>
          <cell r="U118"/>
          <cell r="V118"/>
        </row>
        <row r="119">
          <cell r="E119">
            <v>42939</v>
          </cell>
          <cell r="G119">
            <v>43008</v>
          </cell>
          <cell r="S119" t="str">
            <v>R</v>
          </cell>
          <cell r="T119"/>
          <cell r="U119"/>
          <cell r="V119"/>
        </row>
        <row r="120">
          <cell r="E120">
            <v>42939</v>
          </cell>
          <cell r="G120">
            <v>43008</v>
          </cell>
          <cell r="S120" t="str">
            <v>RH</v>
          </cell>
          <cell r="T120"/>
          <cell r="U120" t="str">
            <v>R</v>
          </cell>
          <cell r="V120"/>
        </row>
        <row r="121">
          <cell r="E121">
            <v>42939</v>
          </cell>
          <cell r="G121">
            <v>43008</v>
          </cell>
          <cell r="S121" t="str">
            <v>H</v>
          </cell>
          <cell r="T121"/>
          <cell r="U121" t="str">
            <v>R</v>
          </cell>
          <cell r="V121"/>
        </row>
        <row r="122">
          <cell r="E122"/>
          <cell r="G122"/>
          <cell r="S122"/>
          <cell r="T122"/>
          <cell r="U122"/>
          <cell r="V122"/>
        </row>
        <row r="123">
          <cell r="E123">
            <v>42939</v>
          </cell>
          <cell r="G123">
            <v>43008</v>
          </cell>
          <cell r="S123"/>
          <cell r="T123"/>
          <cell r="U123"/>
          <cell r="V123"/>
        </row>
        <row r="124">
          <cell r="E124">
            <v>42939</v>
          </cell>
          <cell r="G124">
            <v>43008</v>
          </cell>
          <cell r="S124" t="str">
            <v>H</v>
          </cell>
          <cell r="T124" t="str">
            <v>HC</v>
          </cell>
          <cell r="U124"/>
          <cell r="V124"/>
        </row>
        <row r="125">
          <cell r="E125">
            <v>42939</v>
          </cell>
          <cell r="G125">
            <v>43008</v>
          </cell>
          <cell r="S125" t="str">
            <v>R</v>
          </cell>
          <cell r="T125"/>
          <cell r="U125"/>
          <cell r="V125"/>
        </row>
        <row r="126">
          <cell r="E126">
            <v>42939</v>
          </cell>
          <cell r="G126">
            <v>43008</v>
          </cell>
          <cell r="S126" t="str">
            <v>RH</v>
          </cell>
          <cell r="T126" t="str">
            <v>RH</v>
          </cell>
          <cell r="U126"/>
          <cell r="V126"/>
        </row>
        <row r="127">
          <cell r="E127">
            <v>42939</v>
          </cell>
          <cell r="G127">
            <v>43008</v>
          </cell>
          <cell r="S127"/>
          <cell r="T127" t="str">
            <v>CH</v>
          </cell>
          <cell r="U127"/>
          <cell r="V127"/>
        </row>
        <row r="128">
          <cell r="E128"/>
          <cell r="G128"/>
          <cell r="S128"/>
          <cell r="T128"/>
          <cell r="U128"/>
          <cell r="V128"/>
        </row>
        <row r="129">
          <cell r="E129">
            <v>42939</v>
          </cell>
          <cell r="G129">
            <v>43008</v>
          </cell>
          <cell r="S129" t="str">
            <v>R</v>
          </cell>
          <cell r="T129"/>
          <cell r="U129" t="str">
            <v>R</v>
          </cell>
          <cell r="V129"/>
        </row>
        <row r="130">
          <cell r="E130">
            <v>42939</v>
          </cell>
          <cell r="G130">
            <v>43008</v>
          </cell>
          <cell r="S130"/>
          <cell r="T130" t="str">
            <v>CH</v>
          </cell>
          <cell r="U130"/>
          <cell r="V130"/>
        </row>
        <row r="131">
          <cell r="E131">
            <v>42939</v>
          </cell>
          <cell r="G131">
            <v>43008</v>
          </cell>
          <cell r="S131" t="str">
            <v>HC</v>
          </cell>
          <cell r="T131" t="str">
            <v>HC</v>
          </cell>
          <cell r="U131"/>
          <cell r="V131"/>
        </row>
        <row r="132">
          <cell r="E132">
            <v>42939</v>
          </cell>
          <cell r="G132">
            <v>43008</v>
          </cell>
          <cell r="S132" t="str">
            <v>C</v>
          </cell>
          <cell r="T132" t="str">
            <v>HC</v>
          </cell>
          <cell r="U132" t="str">
            <v>R</v>
          </cell>
          <cell r="V132"/>
        </row>
        <row r="133">
          <cell r="E133">
            <v>42939</v>
          </cell>
          <cell r="G133">
            <v>43008</v>
          </cell>
          <cell r="S133" t="str">
            <v>C</v>
          </cell>
          <cell r="T133" t="str">
            <v>CH</v>
          </cell>
          <cell r="U133" t="str">
            <v>R</v>
          </cell>
          <cell r="V133" t="str">
            <v>R</v>
          </cell>
        </row>
        <row r="134">
          <cell r="E134"/>
          <cell r="G134"/>
          <cell r="S134"/>
          <cell r="T134"/>
          <cell r="U134"/>
          <cell r="V134"/>
        </row>
        <row r="135">
          <cell r="E135">
            <v>42939</v>
          </cell>
          <cell r="G135">
            <v>43008</v>
          </cell>
          <cell r="S135" t="str">
            <v>C</v>
          </cell>
          <cell r="T135" t="str">
            <v>C</v>
          </cell>
          <cell r="U135" t="str">
            <v>R</v>
          </cell>
          <cell r="V135"/>
        </row>
        <row r="136">
          <cell r="E136">
            <v>42939</v>
          </cell>
          <cell r="G136">
            <v>43008</v>
          </cell>
          <cell r="S136" t="str">
            <v>R</v>
          </cell>
          <cell r="T136" t="str">
            <v>C</v>
          </cell>
          <cell r="U136" t="str">
            <v>R</v>
          </cell>
          <cell r="V136" t="str">
            <v>R</v>
          </cell>
        </row>
        <row r="137">
          <cell r="E137">
            <v>42939</v>
          </cell>
          <cell r="G137">
            <v>43008</v>
          </cell>
          <cell r="S137" t="str">
            <v>HC</v>
          </cell>
          <cell r="T137" t="str">
            <v>HC</v>
          </cell>
          <cell r="U137"/>
          <cell r="V137"/>
        </row>
        <row r="138">
          <cell r="E138">
            <v>42939</v>
          </cell>
          <cell r="G138">
            <v>43008</v>
          </cell>
          <cell r="S138" t="str">
            <v>C</v>
          </cell>
          <cell r="T138"/>
          <cell r="U138" t="str">
            <v>R</v>
          </cell>
          <cell r="V138"/>
        </row>
        <row r="139">
          <cell r="E139">
            <v>42939</v>
          </cell>
          <cell r="G139">
            <v>43008</v>
          </cell>
          <cell r="S139" t="str">
            <v>H</v>
          </cell>
          <cell r="T139" t="str">
            <v>HC</v>
          </cell>
          <cell r="U139"/>
          <cell r="V139"/>
        </row>
        <row r="140">
          <cell r="E140">
            <v>42939</v>
          </cell>
          <cell r="G140">
            <v>43008</v>
          </cell>
          <cell r="S140" t="str">
            <v>HC</v>
          </cell>
          <cell r="T140" t="str">
            <v>HC</v>
          </cell>
          <cell r="U140"/>
          <cell r="V140"/>
        </row>
        <row r="141">
          <cell r="E141">
            <v>42939</v>
          </cell>
          <cell r="G141">
            <v>43008</v>
          </cell>
          <cell r="S141" t="str">
            <v>HC</v>
          </cell>
          <cell r="T141" t="str">
            <v>HC</v>
          </cell>
          <cell r="U141"/>
          <cell r="V141"/>
        </row>
        <row r="142">
          <cell r="E142">
            <v>42939</v>
          </cell>
          <cell r="G142">
            <v>43008</v>
          </cell>
          <cell r="S142" t="str">
            <v>R</v>
          </cell>
          <cell r="T142" t="str">
            <v>HC</v>
          </cell>
          <cell r="U142"/>
          <cell r="V142"/>
        </row>
        <row r="143">
          <cell r="E143"/>
          <cell r="G143"/>
          <cell r="S143"/>
          <cell r="T143"/>
          <cell r="U143"/>
          <cell r="V143"/>
        </row>
        <row r="144">
          <cell r="E144">
            <v>42939</v>
          </cell>
          <cell r="G144">
            <v>43008</v>
          </cell>
          <cell r="S144" t="str">
            <v>CR</v>
          </cell>
          <cell r="T144"/>
          <cell r="U144" t="str">
            <v>R</v>
          </cell>
          <cell r="V144"/>
        </row>
        <row r="145">
          <cell r="E145">
            <v>42939</v>
          </cell>
          <cell r="G145">
            <v>43008</v>
          </cell>
          <cell r="S145"/>
          <cell r="T145"/>
          <cell r="U145" t="str">
            <v>R</v>
          </cell>
          <cell r="V145"/>
        </row>
        <row r="146">
          <cell r="E146">
            <v>42939</v>
          </cell>
          <cell r="G146">
            <v>43008</v>
          </cell>
          <cell r="S146" t="str">
            <v>H</v>
          </cell>
          <cell r="T146" t="str">
            <v>HC</v>
          </cell>
          <cell r="U146"/>
          <cell r="V146"/>
        </row>
        <row r="147">
          <cell r="E147">
            <v>42939</v>
          </cell>
          <cell r="G147">
            <v>43010</v>
          </cell>
          <cell r="S147"/>
          <cell r="T147"/>
          <cell r="U147"/>
          <cell r="V147"/>
        </row>
        <row r="148">
          <cell r="E148">
            <v>42939</v>
          </cell>
          <cell r="G148">
            <v>43010</v>
          </cell>
          <cell r="S148"/>
          <cell r="T148" t="str">
            <v>H</v>
          </cell>
          <cell r="U148"/>
          <cell r="V148"/>
        </row>
        <row r="149">
          <cell r="E149">
            <v>42939</v>
          </cell>
          <cell r="G149">
            <v>43010</v>
          </cell>
          <cell r="S149"/>
          <cell r="T149" t="str">
            <v>H</v>
          </cell>
          <cell r="U149"/>
          <cell r="V149"/>
        </row>
        <row r="150">
          <cell r="E150">
            <v>42939</v>
          </cell>
          <cell r="G150">
            <v>43010</v>
          </cell>
          <cell r="S150"/>
          <cell r="T150" t="str">
            <v>HC</v>
          </cell>
          <cell r="U150" t="str">
            <v>C</v>
          </cell>
          <cell r="V150"/>
        </row>
        <row r="151">
          <cell r="E151">
            <v>42939</v>
          </cell>
          <cell r="G151">
            <v>43010</v>
          </cell>
          <cell r="S151"/>
          <cell r="T151"/>
          <cell r="U151"/>
          <cell r="V151"/>
        </row>
        <row r="152">
          <cell r="E152">
            <v>42939</v>
          </cell>
          <cell r="G152">
            <v>43010</v>
          </cell>
          <cell r="S152" t="str">
            <v>H</v>
          </cell>
          <cell r="T152" t="str">
            <v>H</v>
          </cell>
          <cell r="U152"/>
          <cell r="V152"/>
        </row>
        <row r="153">
          <cell r="E153"/>
          <cell r="G153"/>
          <cell r="S153"/>
          <cell r="T153"/>
          <cell r="U153"/>
          <cell r="V153"/>
        </row>
        <row r="154">
          <cell r="E154">
            <v>42939</v>
          </cell>
          <cell r="G154">
            <v>43010</v>
          </cell>
          <cell r="S154" t="str">
            <v>HC</v>
          </cell>
          <cell r="T154" t="str">
            <v>H</v>
          </cell>
          <cell r="U154"/>
          <cell r="V154"/>
        </row>
        <row r="155">
          <cell r="E155">
            <v>42939</v>
          </cell>
          <cell r="G155">
            <v>43010</v>
          </cell>
          <cell r="S155" t="str">
            <v>HC</v>
          </cell>
          <cell r="T155" t="str">
            <v>HC</v>
          </cell>
          <cell r="U155"/>
          <cell r="V155"/>
        </row>
        <row r="156">
          <cell r="E156">
            <v>42939</v>
          </cell>
          <cell r="G156">
            <v>43010</v>
          </cell>
          <cell r="S156" t="str">
            <v>CH</v>
          </cell>
          <cell r="T156" t="str">
            <v>H</v>
          </cell>
          <cell r="U156"/>
          <cell r="V156"/>
        </row>
        <row r="157">
          <cell r="E157">
            <v>42939</v>
          </cell>
          <cell r="G157">
            <v>43010</v>
          </cell>
          <cell r="S157" t="str">
            <v>H</v>
          </cell>
          <cell r="T157" t="str">
            <v>CH</v>
          </cell>
          <cell r="U157"/>
          <cell r="V157"/>
        </row>
        <row r="158">
          <cell r="E158">
            <v>42939</v>
          </cell>
          <cell r="G158">
            <v>43010</v>
          </cell>
          <cell r="S158" t="str">
            <v>HR</v>
          </cell>
          <cell r="T158" t="str">
            <v>HC</v>
          </cell>
          <cell r="U158"/>
          <cell r="V158"/>
        </row>
        <row r="159">
          <cell r="E159">
            <v>42939</v>
          </cell>
          <cell r="G159">
            <v>43010</v>
          </cell>
          <cell r="S159" t="str">
            <v>CHR</v>
          </cell>
          <cell r="T159" t="str">
            <v>CR</v>
          </cell>
          <cell r="U159"/>
          <cell r="V159"/>
        </row>
        <row r="160">
          <cell r="E160">
            <v>42939</v>
          </cell>
          <cell r="G160">
            <v>43010</v>
          </cell>
          <cell r="S160" t="str">
            <v>HC</v>
          </cell>
          <cell r="T160" t="str">
            <v>CH</v>
          </cell>
          <cell r="U160"/>
          <cell r="V160"/>
        </row>
        <row r="161">
          <cell r="E161"/>
          <cell r="G161"/>
          <cell r="S161"/>
          <cell r="T161"/>
          <cell r="U161"/>
          <cell r="V161"/>
        </row>
        <row r="162">
          <cell r="E162">
            <v>42939</v>
          </cell>
          <cell r="G162">
            <v>43010</v>
          </cell>
          <cell r="S162" t="str">
            <v>HC</v>
          </cell>
          <cell r="T162" t="str">
            <v>H</v>
          </cell>
          <cell r="U162"/>
          <cell r="V162"/>
        </row>
        <row r="163">
          <cell r="E163">
            <v>42940</v>
          </cell>
          <cell r="G163">
            <v>43009</v>
          </cell>
          <cell r="S163" t="str">
            <v>RH</v>
          </cell>
          <cell r="T163" t="str">
            <v>H</v>
          </cell>
          <cell r="U163"/>
          <cell r="V163"/>
        </row>
        <row r="164">
          <cell r="E164">
            <v>42940</v>
          </cell>
          <cell r="G164">
            <v>43009</v>
          </cell>
          <cell r="S164" t="str">
            <v>R</v>
          </cell>
          <cell r="T164" t="str">
            <v>HC</v>
          </cell>
          <cell r="U164"/>
          <cell r="V164"/>
        </row>
        <row r="165">
          <cell r="E165">
            <v>42940</v>
          </cell>
          <cell r="G165">
            <v>43009</v>
          </cell>
          <cell r="S165" t="str">
            <v>R</v>
          </cell>
          <cell r="T165" t="str">
            <v>H</v>
          </cell>
          <cell r="U165"/>
          <cell r="V165"/>
        </row>
        <row r="166">
          <cell r="E166">
            <v>42940</v>
          </cell>
          <cell r="G166">
            <v>43009</v>
          </cell>
          <cell r="S166" t="str">
            <v>R</v>
          </cell>
          <cell r="T166"/>
          <cell r="U166" t="str">
            <v>R</v>
          </cell>
          <cell r="V166" t="str">
            <v>R</v>
          </cell>
        </row>
        <row r="167">
          <cell r="E167">
            <v>42940</v>
          </cell>
          <cell r="G167">
            <v>43009</v>
          </cell>
          <cell r="S167"/>
          <cell r="T167"/>
          <cell r="U167"/>
          <cell r="V167"/>
        </row>
        <row r="168">
          <cell r="E168">
            <v>42940</v>
          </cell>
          <cell r="G168">
            <v>43009</v>
          </cell>
          <cell r="S168" t="str">
            <v>R</v>
          </cell>
          <cell r="T168"/>
          <cell r="U168"/>
          <cell r="V168"/>
        </row>
        <row r="169">
          <cell r="E169"/>
          <cell r="G169"/>
          <cell r="S169"/>
          <cell r="T169"/>
          <cell r="U169"/>
          <cell r="V169"/>
        </row>
        <row r="170">
          <cell r="E170">
            <v>42940</v>
          </cell>
          <cell r="G170">
            <v>43009</v>
          </cell>
          <cell r="S170" t="str">
            <v>R</v>
          </cell>
          <cell r="T170" t="str">
            <v>H</v>
          </cell>
          <cell r="U170"/>
          <cell r="V170" t="str">
            <v>R</v>
          </cell>
        </row>
        <row r="171">
          <cell r="E171">
            <v>42940</v>
          </cell>
          <cell r="G171">
            <v>43009</v>
          </cell>
          <cell r="S171" t="str">
            <v>R</v>
          </cell>
          <cell r="T171" t="str">
            <v>C</v>
          </cell>
          <cell r="U171" t="str">
            <v>R</v>
          </cell>
          <cell r="V171" t="str">
            <v>R</v>
          </cell>
        </row>
        <row r="172">
          <cell r="E172">
            <v>42940</v>
          </cell>
          <cell r="G172">
            <v>43009</v>
          </cell>
          <cell r="S172" t="str">
            <v>RH</v>
          </cell>
          <cell r="T172" t="str">
            <v>R</v>
          </cell>
          <cell r="U172" t="str">
            <v>R</v>
          </cell>
          <cell r="V172"/>
        </row>
        <row r="173">
          <cell r="E173">
            <v>42940</v>
          </cell>
          <cell r="G173">
            <v>43009</v>
          </cell>
          <cell r="S173" t="str">
            <v>R</v>
          </cell>
          <cell r="T173" t="str">
            <v>RH</v>
          </cell>
          <cell r="U173" t="str">
            <v>R</v>
          </cell>
          <cell r="V173"/>
        </row>
        <row r="174">
          <cell r="E174"/>
          <cell r="G174"/>
          <cell r="S174"/>
          <cell r="T174"/>
          <cell r="U174"/>
          <cell r="V174"/>
        </row>
        <row r="175">
          <cell r="E175">
            <v>42940</v>
          </cell>
          <cell r="G175">
            <v>43009</v>
          </cell>
          <cell r="S175" t="str">
            <v>RH</v>
          </cell>
          <cell r="T175" t="str">
            <v>HR</v>
          </cell>
          <cell r="U175"/>
          <cell r="V175"/>
        </row>
        <row r="176">
          <cell r="E176">
            <v>42940</v>
          </cell>
          <cell r="G176">
            <v>43009</v>
          </cell>
          <cell r="S176" t="str">
            <v>RH</v>
          </cell>
          <cell r="T176" t="str">
            <v>R</v>
          </cell>
          <cell r="U176"/>
          <cell r="V176"/>
        </row>
        <row r="177">
          <cell r="E177">
            <v>42940</v>
          </cell>
          <cell r="G177">
            <v>43009</v>
          </cell>
          <cell r="S177" t="str">
            <v>RH</v>
          </cell>
          <cell r="T177"/>
          <cell r="U177"/>
          <cell r="V177" t="str">
            <v>R</v>
          </cell>
        </row>
        <row r="178">
          <cell r="E178">
            <v>42940</v>
          </cell>
          <cell r="G178">
            <v>43009</v>
          </cell>
          <cell r="S178" t="str">
            <v>RH</v>
          </cell>
          <cell r="T178" t="str">
            <v>RH</v>
          </cell>
          <cell r="U178" t="str">
            <v>R</v>
          </cell>
          <cell r="V178" t="str">
            <v>R</v>
          </cell>
        </row>
        <row r="179">
          <cell r="E179">
            <v>42940</v>
          </cell>
          <cell r="G179">
            <v>43009</v>
          </cell>
          <cell r="S179" t="str">
            <v>HR</v>
          </cell>
          <cell r="T179" t="str">
            <v>CHR</v>
          </cell>
          <cell r="U179"/>
          <cell r="V179" t="str">
            <v>R</v>
          </cell>
        </row>
        <row r="180">
          <cell r="E180">
            <v>42940</v>
          </cell>
          <cell r="G180">
            <v>43009</v>
          </cell>
          <cell r="S180" t="str">
            <v>R</v>
          </cell>
          <cell r="T180" t="str">
            <v>CH</v>
          </cell>
          <cell r="U180"/>
          <cell r="V180"/>
        </row>
        <row r="181">
          <cell r="E181">
            <v>42940</v>
          </cell>
          <cell r="G181">
            <v>43009</v>
          </cell>
          <cell r="S181" t="str">
            <v>R</v>
          </cell>
          <cell r="T181" t="str">
            <v>R</v>
          </cell>
          <cell r="U181" t="str">
            <v>R</v>
          </cell>
          <cell r="V181"/>
        </row>
        <row r="182">
          <cell r="E182">
            <v>42940</v>
          </cell>
          <cell r="G182">
            <v>43009</v>
          </cell>
          <cell r="S182" t="str">
            <v>R</v>
          </cell>
          <cell r="T182"/>
          <cell r="U182" t="str">
            <v>R</v>
          </cell>
          <cell r="V182"/>
        </row>
        <row r="183">
          <cell r="E183">
            <v>42940</v>
          </cell>
          <cell r="G183">
            <v>43009</v>
          </cell>
          <cell r="S183" t="str">
            <v>R</v>
          </cell>
          <cell r="T183" t="str">
            <v>R</v>
          </cell>
          <cell r="U183"/>
          <cell r="V183"/>
        </row>
        <row r="184">
          <cell r="E184">
            <v>42940</v>
          </cell>
          <cell r="G184">
            <v>43009</v>
          </cell>
          <cell r="S184"/>
          <cell r="T184" t="str">
            <v>RHC</v>
          </cell>
          <cell r="U184" t="str">
            <v>R</v>
          </cell>
          <cell r="V184"/>
        </row>
        <row r="185">
          <cell r="E185"/>
          <cell r="G185"/>
          <cell r="S185"/>
          <cell r="T185"/>
          <cell r="U185"/>
          <cell r="V185"/>
        </row>
        <row r="186">
          <cell r="E186">
            <v>42940</v>
          </cell>
          <cell r="G186">
            <v>43009</v>
          </cell>
          <cell r="S186" t="str">
            <v>R</v>
          </cell>
          <cell r="T186" t="str">
            <v>R</v>
          </cell>
          <cell r="U186" t="str">
            <v>R</v>
          </cell>
          <cell r="V186"/>
        </row>
        <row r="187">
          <cell r="E187">
            <v>42940</v>
          </cell>
          <cell r="G187">
            <v>43009</v>
          </cell>
          <cell r="S187"/>
          <cell r="T187" t="str">
            <v>H</v>
          </cell>
          <cell r="U187" t="str">
            <v>R</v>
          </cell>
          <cell r="V187"/>
        </row>
        <row r="188">
          <cell r="E188">
            <v>42940</v>
          </cell>
          <cell r="G188">
            <v>43009</v>
          </cell>
          <cell r="S188" t="str">
            <v>RH</v>
          </cell>
          <cell r="T188" t="str">
            <v>CH</v>
          </cell>
          <cell r="U188"/>
          <cell r="V188"/>
        </row>
        <row r="189">
          <cell r="E189">
            <v>42940</v>
          </cell>
          <cell r="G189">
            <v>43009</v>
          </cell>
          <cell r="S189" t="str">
            <v>R</v>
          </cell>
          <cell r="T189"/>
          <cell r="U189"/>
          <cell r="V189"/>
        </row>
        <row r="190">
          <cell r="E190">
            <v>42940</v>
          </cell>
          <cell r="G190">
            <v>43009</v>
          </cell>
          <cell r="S190" t="str">
            <v>RH</v>
          </cell>
          <cell r="T190" t="str">
            <v>HRC</v>
          </cell>
          <cell r="U190"/>
          <cell r="V190"/>
        </row>
        <row r="191">
          <cell r="E191">
            <v>42940</v>
          </cell>
          <cell r="G191">
            <v>43009</v>
          </cell>
          <cell r="S191" t="str">
            <v>R</v>
          </cell>
          <cell r="T191" t="str">
            <v>RH</v>
          </cell>
          <cell r="U191" t="str">
            <v>R</v>
          </cell>
          <cell r="V191"/>
        </row>
        <row r="192">
          <cell r="E192">
            <v>42940</v>
          </cell>
          <cell r="G192">
            <v>43009</v>
          </cell>
          <cell r="S192"/>
          <cell r="T192"/>
          <cell r="U192"/>
          <cell r="V192"/>
        </row>
        <row r="193">
          <cell r="E193">
            <v>42940</v>
          </cell>
          <cell r="G193">
            <v>43009</v>
          </cell>
          <cell r="S193"/>
          <cell r="T193"/>
          <cell r="U193"/>
          <cell r="V193"/>
        </row>
        <row r="194">
          <cell r="E194"/>
          <cell r="G194"/>
          <cell r="S194"/>
          <cell r="T194"/>
          <cell r="U194"/>
          <cell r="V194"/>
        </row>
        <row r="195">
          <cell r="E195">
            <v>42942</v>
          </cell>
          <cell r="G195">
            <v>43004</v>
          </cell>
          <cell r="S195" t="str">
            <v>R</v>
          </cell>
          <cell r="T195"/>
          <cell r="U195" t="str">
            <v>R</v>
          </cell>
          <cell r="V195"/>
        </row>
        <row r="196">
          <cell r="E196">
            <v>42942</v>
          </cell>
          <cell r="G196">
            <v>43004</v>
          </cell>
          <cell r="S196" t="str">
            <v>HR</v>
          </cell>
          <cell r="T196" t="str">
            <v>R</v>
          </cell>
          <cell r="U196" t="str">
            <v>R</v>
          </cell>
          <cell r="V196" t="str">
            <v>R</v>
          </cell>
        </row>
        <row r="197">
          <cell r="E197">
            <v>42942</v>
          </cell>
          <cell r="G197">
            <v>43004</v>
          </cell>
          <cell r="S197" t="str">
            <v>RH</v>
          </cell>
          <cell r="T197" t="str">
            <v>R</v>
          </cell>
          <cell r="U197" t="str">
            <v>R</v>
          </cell>
          <cell r="V197"/>
        </row>
        <row r="198">
          <cell r="E198">
            <v>42942</v>
          </cell>
          <cell r="G198">
            <v>43004</v>
          </cell>
          <cell r="S198" t="str">
            <v>H</v>
          </cell>
          <cell r="T198" t="str">
            <v>H</v>
          </cell>
          <cell r="U198" t="str">
            <v>R</v>
          </cell>
          <cell r="V198"/>
        </row>
        <row r="199">
          <cell r="E199">
            <v>42942</v>
          </cell>
          <cell r="G199">
            <v>43004</v>
          </cell>
          <cell r="S199" t="str">
            <v>R</v>
          </cell>
          <cell r="T199" t="str">
            <v>R</v>
          </cell>
          <cell r="U199" t="str">
            <v>R</v>
          </cell>
          <cell r="V199" t="str">
            <v>R</v>
          </cell>
        </row>
        <row r="200">
          <cell r="E200">
            <v>42942</v>
          </cell>
          <cell r="G200">
            <v>43004</v>
          </cell>
          <cell r="S200" t="str">
            <v>R</v>
          </cell>
          <cell r="T200" t="str">
            <v>RH</v>
          </cell>
          <cell r="U200" t="str">
            <v>R</v>
          </cell>
          <cell r="V200" t="str">
            <v>R</v>
          </cell>
        </row>
        <row r="201">
          <cell r="E201">
            <v>42942</v>
          </cell>
          <cell r="G201">
            <v>43004</v>
          </cell>
          <cell r="S201" t="str">
            <v>H</v>
          </cell>
          <cell r="T201" t="str">
            <v>H</v>
          </cell>
          <cell r="U201" t="str">
            <v>R</v>
          </cell>
          <cell r="V201" t="str">
            <v>R</v>
          </cell>
        </row>
        <row r="202">
          <cell r="E202">
            <v>42942</v>
          </cell>
          <cell r="G202">
            <v>43004</v>
          </cell>
          <cell r="S202" t="str">
            <v>R</v>
          </cell>
          <cell r="T202" t="str">
            <v>HR</v>
          </cell>
          <cell r="U202" t="str">
            <v>R</v>
          </cell>
          <cell r="V202" t="str">
            <v>R</v>
          </cell>
        </row>
        <row r="203">
          <cell r="E203">
            <v>42942</v>
          </cell>
          <cell r="G203">
            <v>43004</v>
          </cell>
          <cell r="S203" t="str">
            <v>HR</v>
          </cell>
          <cell r="T203" t="str">
            <v>HRC</v>
          </cell>
          <cell r="U203" t="str">
            <v>R</v>
          </cell>
          <cell r="V203" t="str">
            <v>R</v>
          </cell>
        </row>
        <row r="204">
          <cell r="E204">
            <v>42942</v>
          </cell>
          <cell r="G204">
            <v>43004</v>
          </cell>
          <cell r="S204" t="str">
            <v>R</v>
          </cell>
          <cell r="T204" t="str">
            <v>HR</v>
          </cell>
          <cell r="U204" t="str">
            <v>R</v>
          </cell>
          <cell r="V204" t="str">
            <v>R</v>
          </cell>
        </row>
        <row r="205">
          <cell r="E205">
            <v>42942</v>
          </cell>
          <cell r="G205">
            <v>43004</v>
          </cell>
          <cell r="S205" t="str">
            <v>HR</v>
          </cell>
          <cell r="T205" t="str">
            <v>R</v>
          </cell>
          <cell r="U205" t="str">
            <v>R</v>
          </cell>
          <cell r="V205" t="str">
            <v>R</v>
          </cell>
        </row>
        <row r="206">
          <cell r="E206">
            <v>42942</v>
          </cell>
          <cell r="G206">
            <v>43004</v>
          </cell>
          <cell r="S206" t="str">
            <v>RH</v>
          </cell>
          <cell r="T206" t="str">
            <v>RH</v>
          </cell>
          <cell r="U206"/>
          <cell r="V206"/>
        </row>
        <row r="207">
          <cell r="E207">
            <v>42942</v>
          </cell>
          <cell r="G207">
            <v>43004</v>
          </cell>
          <cell r="S207" t="str">
            <v>RH</v>
          </cell>
          <cell r="T207" t="str">
            <v>RH</v>
          </cell>
          <cell r="U207" t="str">
            <v>R</v>
          </cell>
          <cell r="V207" t="str">
            <v>R</v>
          </cell>
        </row>
        <row r="208">
          <cell r="E208">
            <v>42942</v>
          </cell>
          <cell r="G208">
            <v>43004</v>
          </cell>
          <cell r="S208" t="str">
            <v>R</v>
          </cell>
          <cell r="T208" t="str">
            <v>RH</v>
          </cell>
          <cell r="U208" t="str">
            <v>R</v>
          </cell>
          <cell r="V208" t="str">
            <v>R</v>
          </cell>
        </row>
        <row r="209">
          <cell r="E209">
            <v>42942</v>
          </cell>
          <cell r="G209">
            <v>43004</v>
          </cell>
          <cell r="S209" t="str">
            <v>R</v>
          </cell>
          <cell r="T209" t="str">
            <v>R</v>
          </cell>
          <cell r="U209"/>
          <cell r="V209" t="str">
            <v>R</v>
          </cell>
        </row>
        <row r="210">
          <cell r="E210">
            <v>42942</v>
          </cell>
          <cell r="G210">
            <v>43004</v>
          </cell>
          <cell r="S210" t="str">
            <v>HR</v>
          </cell>
          <cell r="T210" t="str">
            <v>C</v>
          </cell>
          <cell r="U210" t="str">
            <v>R</v>
          </cell>
          <cell r="V210" t="str">
            <v>R</v>
          </cell>
        </row>
        <row r="211">
          <cell r="E211">
            <v>42942</v>
          </cell>
          <cell r="G211">
            <v>43004</v>
          </cell>
          <cell r="S211" t="str">
            <v>R</v>
          </cell>
          <cell r="T211"/>
          <cell r="U211" t="str">
            <v>R</v>
          </cell>
          <cell r="V211" t="str">
            <v>R</v>
          </cell>
        </row>
        <row r="212">
          <cell r="E212">
            <v>42942</v>
          </cell>
          <cell r="G212">
            <v>43004</v>
          </cell>
          <cell r="S212" t="str">
            <v>RC</v>
          </cell>
          <cell r="T212" t="str">
            <v>HC</v>
          </cell>
          <cell r="U212"/>
          <cell r="V212"/>
        </row>
        <row r="213">
          <cell r="E213">
            <v>42942</v>
          </cell>
          <cell r="G213">
            <v>43004</v>
          </cell>
          <cell r="S213" t="str">
            <v>H</v>
          </cell>
          <cell r="T213" t="str">
            <v>HCR</v>
          </cell>
          <cell r="U213" t="str">
            <v>R</v>
          </cell>
          <cell r="V213"/>
        </row>
        <row r="214">
          <cell r="E214">
            <v>42942</v>
          </cell>
          <cell r="G214">
            <v>43004</v>
          </cell>
          <cell r="S214"/>
          <cell r="T214" t="str">
            <v>R</v>
          </cell>
          <cell r="U214" t="str">
            <v>R</v>
          </cell>
          <cell r="V214" t="str">
            <v>R</v>
          </cell>
        </row>
        <row r="215">
          <cell r="E215">
            <v>42942</v>
          </cell>
          <cell r="G215">
            <v>43004</v>
          </cell>
          <cell r="S215" t="str">
            <v>RH</v>
          </cell>
          <cell r="T215" t="str">
            <v>RH</v>
          </cell>
          <cell r="U215" t="str">
            <v>R</v>
          </cell>
          <cell r="V215" t="str">
            <v>R</v>
          </cell>
        </row>
        <row r="216">
          <cell r="E216">
            <v>42942</v>
          </cell>
          <cell r="G216">
            <v>43004</v>
          </cell>
          <cell r="S216" t="str">
            <v>R</v>
          </cell>
          <cell r="T216" t="str">
            <v>R</v>
          </cell>
          <cell r="U216"/>
          <cell r="V216"/>
        </row>
        <row r="217">
          <cell r="E217">
            <v>42942</v>
          </cell>
          <cell r="G217">
            <v>43004</v>
          </cell>
          <cell r="S217" t="str">
            <v>H</v>
          </cell>
          <cell r="T217" t="str">
            <v>RH</v>
          </cell>
          <cell r="U217" t="str">
            <v>R</v>
          </cell>
          <cell r="V217"/>
        </row>
        <row r="218">
          <cell r="E218">
            <v>42942</v>
          </cell>
          <cell r="G218">
            <v>43004</v>
          </cell>
          <cell r="S218"/>
          <cell r="T218"/>
          <cell r="U218"/>
          <cell r="V218"/>
        </row>
        <row r="219">
          <cell r="E219">
            <v>42942</v>
          </cell>
          <cell r="G219">
            <v>43004</v>
          </cell>
          <cell r="S219" t="str">
            <v>RH</v>
          </cell>
          <cell r="T219" t="str">
            <v>RH</v>
          </cell>
          <cell r="U219" t="str">
            <v>R</v>
          </cell>
          <cell r="V219"/>
        </row>
        <row r="220">
          <cell r="E220">
            <v>42942</v>
          </cell>
          <cell r="G220">
            <v>43004</v>
          </cell>
          <cell r="S220" t="str">
            <v>R</v>
          </cell>
          <cell r="T220" t="str">
            <v>RH</v>
          </cell>
          <cell r="U220" t="str">
            <v>R</v>
          </cell>
          <cell r="V220" t="str">
            <v>R</v>
          </cell>
        </row>
        <row r="221">
          <cell r="E221">
            <v>42942</v>
          </cell>
          <cell r="G221">
            <v>43004</v>
          </cell>
          <cell r="S221" t="str">
            <v>RH</v>
          </cell>
          <cell r="T221" t="str">
            <v>R</v>
          </cell>
          <cell r="U221" t="str">
            <v>R</v>
          </cell>
          <cell r="V221"/>
        </row>
        <row r="222">
          <cell r="E222">
            <v>42942</v>
          </cell>
          <cell r="G222">
            <v>43004</v>
          </cell>
          <cell r="S222" t="str">
            <v>R</v>
          </cell>
          <cell r="T222" t="str">
            <v>CHR</v>
          </cell>
          <cell r="U222" t="str">
            <v>R</v>
          </cell>
          <cell r="V222"/>
        </row>
      </sheetData>
      <sheetData sheetId="4"/>
      <sheetData sheetId="5"/>
      <sheetData sheetId="6"/>
      <sheetData sheetId="7"/>
      <sheetData sheetId="8"/>
      <sheetData sheetId="9"/>
      <sheetData sheetId="10">
        <row r="2">
          <cell r="B2" t="str">
            <v>G752</v>
          </cell>
          <cell r="J2">
            <v>15.221674876847116</v>
          </cell>
        </row>
        <row r="3">
          <cell r="B3" t="str">
            <v>R17</v>
          </cell>
          <cell r="J3">
            <v>17.918507609229575</v>
          </cell>
        </row>
        <row r="4">
          <cell r="B4" t="str">
            <v>G436</v>
          </cell>
          <cell r="J4">
            <v>27.683896620278237</v>
          </cell>
        </row>
        <row r="5">
          <cell r="B5" t="str">
            <v>R121</v>
          </cell>
          <cell r="J5">
            <v>5.6218905472635869</v>
          </cell>
        </row>
        <row r="6">
          <cell r="B6" t="str">
            <v>G568</v>
          </cell>
          <cell r="J6">
            <v>8.5032322227742174</v>
          </cell>
        </row>
        <row r="7">
          <cell r="B7" t="str">
            <v>G737</v>
          </cell>
          <cell r="J7">
            <v>8.1337325349297291</v>
          </cell>
        </row>
        <row r="8">
          <cell r="B8" t="str">
            <v>R527</v>
          </cell>
          <cell r="J8">
            <v>4.4433349975038503</v>
          </cell>
        </row>
        <row r="9">
          <cell r="B9" t="str">
            <v>R508</v>
          </cell>
          <cell r="J9">
            <v>4.9578582052553344</v>
          </cell>
        </row>
        <row r="10">
          <cell r="B10" t="str">
            <v>G532</v>
          </cell>
          <cell r="J10">
            <v>9.5283926852740137</v>
          </cell>
        </row>
        <row r="11">
          <cell r="B11" t="str">
            <v>R115</v>
          </cell>
          <cell r="J11">
            <v>5.3919121318019663</v>
          </cell>
        </row>
        <row r="12">
          <cell r="B12" t="str">
            <v>G497</v>
          </cell>
          <cell r="J12">
            <v>19.444444444444176</v>
          </cell>
        </row>
        <row r="13">
          <cell r="B13" t="str">
            <v>R38</v>
          </cell>
          <cell r="J13">
            <v>5.8070866141733264</v>
          </cell>
        </row>
        <row r="14">
          <cell r="B14" t="str">
            <v>R502</v>
          </cell>
          <cell r="J14">
            <v>4.6214355948865089</v>
          </cell>
        </row>
        <row r="15">
          <cell r="B15" t="str">
            <v>G577</v>
          </cell>
          <cell r="J15">
            <v>14.349775784752945</v>
          </cell>
        </row>
        <row r="16">
          <cell r="B16" t="str">
            <v>G447</v>
          </cell>
          <cell r="J16">
            <v>11.472945891783862</v>
          </cell>
        </row>
        <row r="17">
          <cell r="B17" t="str">
            <v>G634</v>
          </cell>
          <cell r="J17">
            <v>9.6630327056488774</v>
          </cell>
        </row>
        <row r="18">
          <cell r="B18" t="str">
            <v>R177</v>
          </cell>
          <cell r="J18">
            <v>14.46446446446422</v>
          </cell>
        </row>
        <row r="19">
          <cell r="B19" t="str">
            <v>R59</v>
          </cell>
          <cell r="J19">
            <v>5.3641732283467132</v>
          </cell>
        </row>
        <row r="20">
          <cell r="B20" t="str">
            <v>R398</v>
          </cell>
          <cell r="J20">
            <v>3.7092731829574301</v>
          </cell>
        </row>
        <row r="21">
          <cell r="B21" t="str">
            <v>R531</v>
          </cell>
          <cell r="J21">
            <v>3.1630170316302406</v>
          </cell>
        </row>
        <row r="22">
          <cell r="B22" t="str">
            <v>G665</v>
          </cell>
          <cell r="J22">
            <v>10.694923607688283</v>
          </cell>
        </row>
        <row r="23">
          <cell r="B23" t="str">
            <v>G452</v>
          </cell>
          <cell r="J23">
            <v>11.36705057586399</v>
          </cell>
        </row>
        <row r="24">
          <cell r="B24" t="str">
            <v>R512</v>
          </cell>
          <cell r="J24">
            <v>3.0097087378641909</v>
          </cell>
        </row>
        <row r="25">
          <cell r="B25" t="str">
            <v>R406</v>
          </cell>
          <cell r="J25">
            <v>2.5291828793778013</v>
          </cell>
        </row>
        <row r="26">
          <cell r="B26" t="str">
            <v>G701</v>
          </cell>
          <cell r="J26">
            <v>8.8163662932295175</v>
          </cell>
        </row>
        <row r="27">
          <cell r="B27" t="str">
            <v>G389</v>
          </cell>
          <cell r="J27">
            <v>9.7706879361918428</v>
          </cell>
        </row>
        <row r="28">
          <cell r="B28" t="str">
            <v>G476</v>
          </cell>
          <cell r="J28">
            <v>18.05555555555533</v>
          </cell>
        </row>
        <row r="29">
          <cell r="B29" t="str">
            <v>G514</v>
          </cell>
          <cell r="J29">
            <v>9.2933204259437421</v>
          </cell>
        </row>
        <row r="30">
          <cell r="B30" t="str">
            <v>R101</v>
          </cell>
          <cell r="J30">
            <v>6.1446977205149187</v>
          </cell>
        </row>
        <row r="31">
          <cell r="B31" t="str">
            <v>R169</v>
          </cell>
          <cell r="J31">
            <v>95.2866861030124</v>
          </cell>
        </row>
        <row r="32">
          <cell r="B32" t="str">
            <v>G286</v>
          </cell>
          <cell r="J32">
            <v>14.321233217304874</v>
          </cell>
        </row>
        <row r="33">
          <cell r="B33" t="str">
            <v>G606</v>
          </cell>
          <cell r="J33">
            <v>10.416666666666313</v>
          </cell>
        </row>
        <row r="34">
          <cell r="B34" t="str">
            <v>R515</v>
          </cell>
          <cell r="J34">
            <v>4.2016806722691449</v>
          </cell>
        </row>
        <row r="35">
          <cell r="B35" t="str">
            <v>R91</v>
          </cell>
          <cell r="J35">
            <v>4.3562439496613994</v>
          </cell>
        </row>
        <row r="36">
          <cell r="B36" t="str">
            <v>R2</v>
          </cell>
          <cell r="J36">
            <v>4.6087373979834227</v>
          </cell>
        </row>
        <row r="37">
          <cell r="B37" t="str">
            <v>G523</v>
          </cell>
          <cell r="J37">
            <v>9.5734126984128558</v>
          </cell>
        </row>
        <row r="38">
          <cell r="B38" t="str">
            <v>G543</v>
          </cell>
          <cell r="J38">
            <v>12.04819277108421</v>
          </cell>
        </row>
        <row r="39">
          <cell r="B39" t="str">
            <v>R446</v>
          </cell>
          <cell r="J39">
            <v>5.1775147928992347</v>
          </cell>
        </row>
        <row r="40">
          <cell r="B40" t="str">
            <v>R3</v>
          </cell>
          <cell r="J40">
            <v>3.0078895463511506</v>
          </cell>
        </row>
        <row r="41">
          <cell r="B41" t="str">
            <v>G241</v>
          </cell>
          <cell r="J41">
            <v>17.872968980798372</v>
          </cell>
        </row>
        <row r="42">
          <cell r="B42" t="str">
            <v>R450</v>
          </cell>
          <cell r="J42">
            <v>41.214534594325485</v>
          </cell>
        </row>
        <row r="43">
          <cell r="B43" t="str">
            <v>G595</v>
          </cell>
          <cell r="J43">
            <v>29.168740666998239</v>
          </cell>
        </row>
        <row r="44">
          <cell r="B44" t="str">
            <v>R282</v>
          </cell>
          <cell r="J44">
            <v>2.903543307086486</v>
          </cell>
        </row>
        <row r="45">
          <cell r="B45" t="str">
            <v>R382</v>
          </cell>
          <cell r="J45">
            <v>87.890437289764591</v>
          </cell>
        </row>
        <row r="46">
          <cell r="B46" t="str">
            <v>G503</v>
          </cell>
          <cell r="J46">
            <v>12.970297029702667</v>
          </cell>
        </row>
        <row r="47">
          <cell r="B47" t="str">
            <v>G609</v>
          </cell>
          <cell r="J47">
            <v>16.033966033965626</v>
          </cell>
        </row>
        <row r="48">
          <cell r="B48" t="str">
            <v>R99</v>
          </cell>
          <cell r="J48">
            <v>7.6999503229018247</v>
          </cell>
        </row>
        <row r="49">
          <cell r="B49" t="str">
            <v>R415</v>
          </cell>
          <cell r="J49">
            <v>78.641732283464947</v>
          </cell>
        </row>
        <row r="50">
          <cell r="B50" t="str">
            <v>G685</v>
          </cell>
          <cell r="J50">
            <v>22.716049382715465</v>
          </cell>
        </row>
        <row r="51">
          <cell r="B51" t="str">
            <v>G222</v>
          </cell>
          <cell r="J51">
            <v>15.805168986083718</v>
          </cell>
        </row>
        <row r="52">
          <cell r="B52" t="str">
            <v>R519</v>
          </cell>
          <cell r="J52">
            <v>5.8709364386224854</v>
          </cell>
        </row>
        <row r="53">
          <cell r="B53" t="str">
            <v>R154</v>
          </cell>
          <cell r="J53">
            <v>4.0579710144928036</v>
          </cell>
        </row>
        <row r="54">
          <cell r="B54" t="str">
            <v>G644</v>
          </cell>
          <cell r="J54">
            <v>8.8551859099799302</v>
          </cell>
        </row>
        <row r="55">
          <cell r="B55" t="str">
            <v>G405</v>
          </cell>
          <cell r="J55">
            <v>15.725413826680606</v>
          </cell>
        </row>
        <row r="56">
          <cell r="B56" t="str">
            <v>R380</v>
          </cell>
          <cell r="J56">
            <v>3.3600802407224508</v>
          </cell>
        </row>
        <row r="57">
          <cell r="B57" t="str">
            <v>R542</v>
          </cell>
          <cell r="J57">
            <v>7.361376673040378</v>
          </cell>
        </row>
        <row r="58">
          <cell r="B58" t="str">
            <v>G571</v>
          </cell>
          <cell r="J58">
            <v>9.6710849288172405</v>
          </cell>
        </row>
        <row r="59">
          <cell r="B59" t="str">
            <v>G648</v>
          </cell>
          <cell r="J59">
            <v>10.088582677165091</v>
          </cell>
        </row>
        <row r="60">
          <cell r="B60" t="str">
            <v>R274</v>
          </cell>
          <cell r="J60">
            <v>4.6344959388436653</v>
          </cell>
        </row>
        <row r="61">
          <cell r="B61" t="str">
            <v>R128</v>
          </cell>
          <cell r="J61">
            <v>6.4723320158097151</v>
          </cell>
        </row>
        <row r="62">
          <cell r="B62" t="str">
            <v>G573</v>
          </cell>
          <cell r="J62">
            <v>14.100096246390503</v>
          </cell>
        </row>
        <row r="63">
          <cell r="B63" t="str">
            <v>G419</v>
          </cell>
          <cell r="J63">
            <v>15.166340508806261</v>
          </cell>
        </row>
        <row r="64">
          <cell r="B64" t="str">
            <v>R566</v>
          </cell>
          <cell r="J64">
            <v>8.439646712463917</v>
          </cell>
        </row>
        <row r="65">
          <cell r="B65" t="str">
            <v>R82</v>
          </cell>
          <cell r="J65">
            <v>11.013215859030426</v>
          </cell>
        </row>
        <row r="66">
          <cell r="B66" t="str">
            <v>G240</v>
          </cell>
          <cell r="J66">
            <v>18.480392156862031</v>
          </cell>
        </row>
        <row r="67">
          <cell r="B67" t="str">
            <v>G639</v>
          </cell>
          <cell r="J67">
            <v>16.616616616617133</v>
          </cell>
        </row>
        <row r="68">
          <cell r="B68" t="str">
            <v>R50</v>
          </cell>
          <cell r="J68">
            <v>8.4126189283921065</v>
          </cell>
        </row>
        <row r="69">
          <cell r="B69" t="str">
            <v>R110</v>
          </cell>
          <cell r="J69">
            <v>6.496631376323327</v>
          </cell>
        </row>
        <row r="70">
          <cell r="B70" t="str">
            <v>G524</v>
          </cell>
          <cell r="J70">
            <v>12.986381322956955</v>
          </cell>
        </row>
        <row r="71">
          <cell r="B71" t="str">
            <v>G505</v>
          </cell>
          <cell r="J71">
            <v>10.945273631841108</v>
          </cell>
        </row>
        <row r="72">
          <cell r="B72" t="str">
            <v>G699</v>
          </cell>
          <cell r="J72">
            <v>10.099009900989453</v>
          </cell>
        </row>
        <row r="73">
          <cell r="B73" t="str">
            <v>G721</v>
          </cell>
          <cell r="J73">
            <v>10.415623435152472</v>
          </cell>
        </row>
        <row r="74">
          <cell r="B74" t="str">
            <v>R529</v>
          </cell>
          <cell r="J74">
            <v>6.9930069930072492</v>
          </cell>
        </row>
        <row r="75">
          <cell r="B75" t="str">
            <v>R45</v>
          </cell>
          <cell r="J75">
            <v>3.3797216699801611</v>
          </cell>
        </row>
        <row r="76">
          <cell r="B76" t="str">
            <v>R363</v>
          </cell>
          <cell r="J76">
            <v>3.5079051383401243</v>
          </cell>
        </row>
        <row r="77">
          <cell r="B77" t="str">
            <v>G552</v>
          </cell>
          <cell r="J77">
            <v>12.068965517241553</v>
          </cell>
        </row>
        <row r="78">
          <cell r="B78" t="str">
            <v>G575</v>
          </cell>
          <cell r="J78">
            <v>9.8263027295288854</v>
          </cell>
        </row>
        <row r="79">
          <cell r="B79" t="str">
            <v>R190</v>
          </cell>
          <cell r="J79">
            <v>3.0390738060779063</v>
          </cell>
        </row>
        <row r="80">
          <cell r="B80" t="str">
            <v>R132</v>
          </cell>
          <cell r="J80">
            <v>1.7982017982017391</v>
          </cell>
        </row>
        <row r="81">
          <cell r="B81" t="str">
            <v>G456</v>
          </cell>
          <cell r="J81">
            <v>5.4787506400411408</v>
          </cell>
        </row>
        <row r="82">
          <cell r="B82" t="str">
            <v>G492</v>
          </cell>
          <cell r="J82">
            <v>11.478696741854373</v>
          </cell>
        </row>
        <row r="83">
          <cell r="B83" t="str">
            <v>G421</v>
          </cell>
          <cell r="J83">
            <v>10.957551826258362</v>
          </cell>
        </row>
        <row r="84">
          <cell r="B84" t="str">
            <v>R144</v>
          </cell>
          <cell r="J84">
            <v>4.9655850540802868</v>
          </cell>
        </row>
        <row r="85">
          <cell r="B85" t="str">
            <v>G813</v>
          </cell>
          <cell r="J85">
            <v>11.584158415841873</v>
          </cell>
        </row>
        <row r="86">
          <cell r="B86" t="str">
            <v>R71</v>
          </cell>
          <cell r="J86">
            <v>5.6575682382137682</v>
          </cell>
        </row>
        <row r="87">
          <cell r="B87" t="str">
            <v>G864</v>
          </cell>
          <cell r="J87">
            <v>15.647921760391469</v>
          </cell>
        </row>
        <row r="88">
          <cell r="B88" t="str">
            <v>G406</v>
          </cell>
          <cell r="J88">
            <v>12.537313432835518</v>
          </cell>
        </row>
        <row r="89">
          <cell r="B89" t="str">
            <v>R104</v>
          </cell>
          <cell r="J89">
            <v>3.8194444444447946</v>
          </cell>
        </row>
        <row r="90">
          <cell r="B90" t="str">
            <v>R279</v>
          </cell>
          <cell r="J90">
            <v>2.7040077257358202</v>
          </cell>
        </row>
        <row r="91">
          <cell r="B91" t="str">
            <v>R189</v>
          </cell>
          <cell r="J91">
            <v>2.9721955896448731</v>
          </cell>
        </row>
        <row r="92">
          <cell r="B92" t="str">
            <v>G506</v>
          </cell>
          <cell r="J92">
            <v>8.561473369835749</v>
          </cell>
        </row>
        <row r="93">
          <cell r="B93" t="str">
            <v>R148</v>
          </cell>
          <cell r="J93">
            <v>3.3466533466532278</v>
          </cell>
        </row>
        <row r="94">
          <cell r="B94" t="str">
            <v>G651</v>
          </cell>
          <cell r="J94">
            <v>12.512218963832606</v>
          </cell>
        </row>
        <row r="95">
          <cell r="B95" t="str">
            <v>R112</v>
          </cell>
          <cell r="J95">
            <v>6.1105722599418044</v>
          </cell>
        </row>
        <row r="96">
          <cell r="B96" t="str">
            <v>R217</v>
          </cell>
          <cell r="J96">
            <v>3.5156250000002229</v>
          </cell>
        </row>
        <row r="97">
          <cell r="B97" t="str">
            <v>G449</v>
          </cell>
          <cell r="J97">
            <v>10.444777611194501</v>
          </cell>
        </row>
        <row r="98">
          <cell r="B98" t="str">
            <v>G583</v>
          </cell>
          <cell r="J98">
            <v>12.756598240469378</v>
          </cell>
        </row>
        <row r="99">
          <cell r="B99" t="str">
            <v>G502</v>
          </cell>
          <cell r="J99">
            <v>10.16121152906673</v>
          </cell>
        </row>
        <row r="100">
          <cell r="B100" t="str">
            <v>G702</v>
          </cell>
          <cell r="J100">
            <v>10.710760118459444</v>
          </cell>
        </row>
        <row r="101">
          <cell r="B101" t="str">
            <v>R436</v>
          </cell>
          <cell r="J101">
            <v>4.1749502982106899</v>
          </cell>
        </row>
        <row r="102">
          <cell r="B102" t="str">
            <v>R172</v>
          </cell>
          <cell r="J102">
            <v>4.6569854782171465</v>
          </cell>
        </row>
        <row r="103">
          <cell r="B103" t="str">
            <v>G345</v>
          </cell>
          <cell r="J103">
            <v>9.5937347038662821</v>
          </cell>
        </row>
        <row r="104">
          <cell r="B104" t="str">
            <v>G838</v>
          </cell>
          <cell r="J104">
            <v>8.2404265632568467</v>
          </cell>
        </row>
        <row r="105">
          <cell r="B105" t="str">
            <v>R349</v>
          </cell>
          <cell r="J105">
            <v>3.0821917808218364</v>
          </cell>
        </row>
        <row r="106">
          <cell r="B106" t="str">
            <v>R386</v>
          </cell>
          <cell r="J106">
            <v>10.99756690997477</v>
          </cell>
        </row>
        <row r="107">
          <cell r="B107" t="str">
            <v>R296</v>
          </cell>
          <cell r="J107">
            <v>3.9301310043674835</v>
          </cell>
        </row>
        <row r="108">
          <cell r="B108" t="str">
            <v>G518</v>
          </cell>
          <cell r="J108">
            <v>11.009615384615254</v>
          </cell>
        </row>
        <row r="109">
          <cell r="B109" t="str">
            <v>G500</v>
          </cell>
          <cell r="J109">
            <v>10.952848722986133</v>
          </cell>
        </row>
        <row r="110">
          <cell r="B110" t="str">
            <v>R507</v>
          </cell>
          <cell r="J110">
            <v>4.821073558648326</v>
          </cell>
        </row>
        <row r="111">
          <cell r="B111" t="str">
            <v>G404</v>
          </cell>
          <cell r="J111">
            <v>13.930110100526482</v>
          </cell>
        </row>
        <row r="112">
          <cell r="B112" t="str">
            <v>G521</v>
          </cell>
          <cell r="J112">
            <v>14.161008729389133</v>
          </cell>
        </row>
        <row r="113">
          <cell r="B113" t="str">
            <v>R141</v>
          </cell>
          <cell r="J113">
            <v>5.5501460564756266</v>
          </cell>
        </row>
        <row r="114">
          <cell r="B114" t="str">
            <v>R323</v>
          </cell>
          <cell r="J114">
            <v>20.058139534884134</v>
          </cell>
        </row>
        <row r="115">
          <cell r="B115" t="str">
            <v>G201</v>
          </cell>
          <cell r="J115">
            <v>7.292707292707294</v>
          </cell>
        </row>
        <row r="116">
          <cell r="B116" t="str">
            <v>R396</v>
          </cell>
          <cell r="J116">
            <v>7.5764934434188538</v>
          </cell>
        </row>
        <row r="117">
          <cell r="B117" t="str">
            <v>G527</v>
          </cell>
          <cell r="J117">
            <v>8.4915084915079166</v>
          </cell>
        </row>
        <row r="118">
          <cell r="B118" t="str">
            <v>R156</v>
          </cell>
          <cell r="J118">
            <v>5.5555555555557818</v>
          </cell>
        </row>
        <row r="119">
          <cell r="B119" t="str">
            <v>R452</v>
          </cell>
          <cell r="J119">
            <v>4.5318725099597295</v>
          </cell>
        </row>
        <row r="120">
          <cell r="B120" t="str">
            <v>G556</v>
          </cell>
          <cell r="J120">
            <v>10.776075135937448</v>
          </cell>
        </row>
        <row r="121">
          <cell r="B121" t="str">
            <v>G366</v>
          </cell>
          <cell r="J121">
            <v>9.3672147483803556</v>
          </cell>
        </row>
        <row r="122">
          <cell r="B122" t="str">
            <v>R24</v>
          </cell>
          <cell r="J122">
            <v>7.4839980305272942</v>
          </cell>
        </row>
        <row r="123">
          <cell r="B123" t="str">
            <v>G649</v>
          </cell>
          <cell r="J123">
            <v>11.012345679011846</v>
          </cell>
        </row>
        <row r="124">
          <cell r="B124" t="str">
            <v>G516</v>
          </cell>
          <cell r="J124">
            <v>39.314115308151266</v>
          </cell>
        </row>
        <row r="125">
          <cell r="B125" t="str">
            <v>R69</v>
          </cell>
          <cell r="J125">
            <v>7.3362875430821557</v>
          </cell>
        </row>
        <row r="126">
          <cell r="B126" t="str">
            <v>R64</v>
          </cell>
          <cell r="J126">
            <v>5.3045186640471123</v>
          </cell>
        </row>
        <row r="127">
          <cell r="B127" t="str">
            <v>G732</v>
          </cell>
          <cell r="J127">
            <v>10.182896688086906</v>
          </cell>
        </row>
        <row r="128">
          <cell r="B128" t="str">
            <v>G670</v>
          </cell>
          <cell r="J128">
            <v>18.585762064022571</v>
          </cell>
        </row>
        <row r="129">
          <cell r="B129" t="str">
            <v>R126</v>
          </cell>
          <cell r="J129">
            <v>3.2897919690366213</v>
          </cell>
        </row>
        <row r="130">
          <cell r="B130" t="str">
            <v>R97</v>
          </cell>
          <cell r="J130">
            <v>2.0873786407763748</v>
          </cell>
        </row>
        <row r="131">
          <cell r="B131" t="str">
            <v>G550</v>
          </cell>
          <cell r="J131">
            <v>6.3737324963780466</v>
          </cell>
        </row>
        <row r="132">
          <cell r="B132" t="str">
            <v>G507</v>
          </cell>
          <cell r="J132">
            <v>8.3009708737862624</v>
          </cell>
        </row>
        <row r="133">
          <cell r="B133" t="str">
            <v>R89</v>
          </cell>
          <cell r="J133">
            <v>8.2721488007830519</v>
          </cell>
        </row>
        <row r="134">
          <cell r="B134" t="str">
            <v>R63</v>
          </cell>
          <cell r="J134">
            <v>70.931372549019429</v>
          </cell>
        </row>
        <row r="135">
          <cell r="B135" t="str">
            <v>G528</v>
          </cell>
          <cell r="J135">
            <v>15.032354405176665</v>
          </cell>
        </row>
        <row r="136">
          <cell r="B136" t="str">
            <v>G359</v>
          </cell>
          <cell r="J136">
            <v>25.172074729596577</v>
          </cell>
        </row>
        <row r="137">
          <cell r="B137" t="str">
            <v>R147</v>
          </cell>
          <cell r="J137">
            <v>6.8948891031825541</v>
          </cell>
        </row>
        <row r="138">
          <cell r="B138" t="str">
            <v>R87</v>
          </cell>
          <cell r="J138">
            <v>21.801629132725651</v>
          </cell>
        </row>
        <row r="139">
          <cell r="B139" t="str">
            <v>G703</v>
          </cell>
          <cell r="J139">
            <v>13.181367690782835</v>
          </cell>
        </row>
        <row r="140">
          <cell r="B140" t="str">
            <v>G499</v>
          </cell>
          <cell r="J140">
            <v>18.802992518703331</v>
          </cell>
        </row>
        <row r="141">
          <cell r="B141" t="str">
            <v>R65</v>
          </cell>
          <cell r="J141">
            <v>3.3680039623575757</v>
          </cell>
        </row>
        <row r="142">
          <cell r="B142" t="str">
            <v>R437</v>
          </cell>
          <cell r="J142">
            <v>3.6638983878844686</v>
          </cell>
        </row>
        <row r="143">
          <cell r="B143" t="str">
            <v>G214</v>
          </cell>
          <cell r="J143">
            <v>9.9461048505627083</v>
          </cell>
        </row>
        <row r="144">
          <cell r="B144" t="str">
            <v>G566</v>
          </cell>
          <cell r="J144">
            <v>4.4278606965170084</v>
          </cell>
        </row>
        <row r="145">
          <cell r="B145" t="str">
            <v>R420</v>
          </cell>
          <cell r="J145">
            <v>4.7856430707881614</v>
          </cell>
        </row>
        <row r="146">
          <cell r="B146" t="str">
            <v>R114</v>
          </cell>
          <cell r="J146">
            <v>24.826560951436655</v>
          </cell>
        </row>
        <row r="147">
          <cell r="B147" t="str">
            <v>G619</v>
          </cell>
          <cell r="J147">
            <v>8.6005830903788301</v>
          </cell>
        </row>
        <row r="148">
          <cell r="B148" t="str">
            <v>G582</v>
          </cell>
          <cell r="J148">
            <v>16.507777220271233</v>
          </cell>
        </row>
        <row r="149">
          <cell r="B149" t="str">
            <v>R77</v>
          </cell>
          <cell r="J149">
            <v>6.0530265132569756</v>
          </cell>
        </row>
        <row r="150">
          <cell r="B150" t="str">
            <v>R521</v>
          </cell>
          <cell r="J150">
            <v>6.8728522336777456</v>
          </cell>
        </row>
        <row r="151">
          <cell r="B151" t="str">
            <v>G626</v>
          </cell>
          <cell r="J151">
            <v>11.014911014910776</v>
          </cell>
        </row>
        <row r="152">
          <cell r="B152" t="str">
            <v>G453</v>
          </cell>
          <cell r="J152">
            <v>20.029673590504579</v>
          </cell>
        </row>
        <row r="153">
          <cell r="B153" t="str">
            <v>R81</v>
          </cell>
          <cell r="J153">
            <v>2.5036109773709327</v>
          </cell>
        </row>
        <row r="154">
          <cell r="B154" t="str">
            <v>R371</v>
          </cell>
          <cell r="J154">
            <v>2.6627218934911183</v>
          </cell>
        </row>
        <row r="155">
          <cell r="B155" t="str">
            <v>G437</v>
          </cell>
          <cell r="J155">
            <v>8.5335948994602457</v>
          </cell>
        </row>
        <row r="156">
          <cell r="B156" t="str">
            <v>G764</v>
          </cell>
          <cell r="J156">
            <v>14.236790606653615</v>
          </cell>
        </row>
        <row r="157">
          <cell r="B157" t="str">
            <v>R117</v>
          </cell>
          <cell r="J157">
            <v>1.8435475834578603</v>
          </cell>
        </row>
        <row r="158">
          <cell r="B158" t="str">
            <v>R376</v>
          </cell>
          <cell r="J158">
            <v>6.7788461538456346</v>
          </cell>
        </row>
        <row r="159">
          <cell r="B159" t="str">
            <v>G643</v>
          </cell>
          <cell r="J159">
            <v>7.6658476658481174</v>
          </cell>
        </row>
        <row r="160">
          <cell r="B160" t="str">
            <v>G90</v>
          </cell>
          <cell r="J160">
            <v>10.60532687651348</v>
          </cell>
        </row>
        <row r="161">
          <cell r="B161" t="str">
            <v>R6</v>
          </cell>
          <cell r="J161">
            <v>3.8782523318604794</v>
          </cell>
        </row>
        <row r="162">
          <cell r="B162" t="str">
            <v>R166</v>
          </cell>
          <cell r="J162">
            <v>4.868355688028041</v>
          </cell>
        </row>
        <row r="163">
          <cell r="B163" t="str">
            <v>G283</v>
          </cell>
          <cell r="J163">
            <v>10.544217687075299</v>
          </cell>
        </row>
        <row r="164">
          <cell r="B164" t="str">
            <v>G774</v>
          </cell>
          <cell r="J164">
            <v>8.346293416277824</v>
          </cell>
        </row>
        <row r="165">
          <cell r="B165" t="str">
            <v>R469</v>
          </cell>
          <cell r="J165">
            <v>3.5248672139064463</v>
          </cell>
        </row>
        <row r="166">
          <cell r="B166" t="str">
            <v>R74</v>
          </cell>
          <cell r="J166">
            <v>3.1049778215869339</v>
          </cell>
        </row>
        <row r="167">
          <cell r="B167" t="str">
            <v>G602</v>
          </cell>
          <cell r="J167">
            <v>5.9288537549396603</v>
          </cell>
        </row>
        <row r="168">
          <cell r="B168" t="str">
            <v>G519</v>
          </cell>
          <cell r="J168">
            <v>9.376558603491624</v>
          </cell>
        </row>
        <row r="169">
          <cell r="B169" t="str">
            <v>R146</v>
          </cell>
          <cell r="J169">
            <v>7.3593073593070963</v>
          </cell>
        </row>
        <row r="170">
          <cell r="B170" t="str">
            <v>R76</v>
          </cell>
          <cell r="J170">
            <v>3.0587074494324868</v>
          </cell>
        </row>
        <row r="171">
          <cell r="B171" t="str">
            <v>G512</v>
          </cell>
          <cell r="J171">
            <v>8.2123184777170053</v>
          </cell>
        </row>
        <row r="172">
          <cell r="B172" t="str">
            <v>G539</v>
          </cell>
          <cell r="J172">
            <v>11.917347429120182</v>
          </cell>
        </row>
        <row r="173">
          <cell r="B173" t="str">
            <v>R107</v>
          </cell>
          <cell r="J173">
            <v>3.4431137724549741</v>
          </cell>
        </row>
        <row r="174">
          <cell r="B174" t="str">
            <v>R72</v>
          </cell>
          <cell r="J174">
            <v>4.6647230320703335</v>
          </cell>
        </row>
        <row r="175">
          <cell r="B175" t="str">
            <v>G299</v>
          </cell>
          <cell r="J175">
            <v>7.4656188605105287</v>
          </cell>
        </row>
        <row r="176">
          <cell r="B176" t="str">
            <v>G679</v>
          </cell>
          <cell r="J176">
            <v>7.6283618581914308</v>
          </cell>
        </row>
        <row r="177">
          <cell r="B177" t="str">
            <v>G346</v>
          </cell>
          <cell r="J177">
            <v>20.217498764212234</v>
          </cell>
        </row>
        <row r="178">
          <cell r="B178" t="str">
            <v>R155</v>
          </cell>
          <cell r="J178">
            <v>10.705352676338336</v>
          </cell>
        </row>
        <row r="179">
          <cell r="B179" t="str">
            <v>G739</v>
          </cell>
          <cell r="J179">
            <v>16.486751717369803</v>
          </cell>
        </row>
        <row r="180">
          <cell r="B180" t="str">
            <v>R28</v>
          </cell>
          <cell r="J180">
            <v>11.563275434243886</v>
          </cell>
        </row>
        <row r="181">
          <cell r="B181" t="str">
            <v>R29</v>
          </cell>
          <cell r="J181">
            <v>3.8327526132399545</v>
          </cell>
        </row>
        <row r="182">
          <cell r="B182" t="str">
            <v>R85</v>
          </cell>
          <cell r="J182">
            <v>6.0009601536244919</v>
          </cell>
        </row>
        <row r="183">
          <cell r="B183" t="str">
            <v>G856</v>
          </cell>
          <cell r="J183">
            <v>9.5957135898680637</v>
          </cell>
        </row>
        <row r="184">
          <cell r="B184" t="str">
            <v>G548</v>
          </cell>
          <cell r="J184">
            <v>8.9955022488745993</v>
          </cell>
        </row>
        <row r="185">
          <cell r="B185" t="str">
            <v>R312</v>
          </cell>
          <cell r="J185">
            <v>9.8235574630425244</v>
          </cell>
        </row>
        <row r="186">
          <cell r="B186" t="str">
            <v>R513</v>
          </cell>
          <cell r="J186">
            <v>11.073500967118232</v>
          </cell>
        </row>
        <row r="187">
          <cell r="B187" t="str">
            <v>G599</v>
          </cell>
          <cell r="J187">
            <v>14.285714285714219</v>
          </cell>
        </row>
        <row r="188">
          <cell r="B188" t="str">
            <v>G638</v>
          </cell>
          <cell r="J188">
            <v>30.654761904762275</v>
          </cell>
        </row>
        <row r="189">
          <cell r="B189" t="str">
            <v>R54b</v>
          </cell>
          <cell r="J189">
            <v>10.692124105011484</v>
          </cell>
        </row>
        <row r="190">
          <cell r="B190" t="str">
            <v>G616</v>
          </cell>
          <cell r="J190">
            <v>25.927734375000028</v>
          </cell>
        </row>
        <row r="191">
          <cell r="B191" t="str">
            <v>R58</v>
          </cell>
          <cell r="J191">
            <v>3.1372549019609965</v>
          </cell>
        </row>
        <row r="192">
          <cell r="B192" t="str">
            <v>R60</v>
          </cell>
          <cell r="J192">
            <v>90.284005979073754</v>
          </cell>
        </row>
        <row r="193">
          <cell r="B193" t="str">
            <v>G557</v>
          </cell>
          <cell r="J193">
            <v>11.235408560310804</v>
          </cell>
        </row>
        <row r="194">
          <cell r="B194" t="str">
            <v>G538</v>
          </cell>
          <cell r="J194">
            <v>21.852387843704392</v>
          </cell>
        </row>
        <row r="195">
          <cell r="B195" t="str">
            <v>R435</v>
          </cell>
          <cell r="J195">
            <v>7.3673870333987725</v>
          </cell>
        </row>
        <row r="196">
          <cell r="B196" t="str">
            <v>G618</v>
          </cell>
          <cell r="J196">
            <v>11.534653465346061</v>
          </cell>
        </row>
        <row r="197">
          <cell r="B197" t="str">
            <v>R161</v>
          </cell>
          <cell r="J197">
            <v>9.63680387409185</v>
          </cell>
        </row>
        <row r="198">
          <cell r="B198" t="str">
            <v>R48</v>
          </cell>
          <cell r="J198">
            <v>25.956144824069355</v>
          </cell>
        </row>
        <row r="199">
          <cell r="B199" t="str">
            <v>R312</v>
          </cell>
          <cell r="J199">
            <v>14.436090225563877</v>
          </cell>
        </row>
        <row r="200">
          <cell r="B200" t="str">
            <v>G513</v>
          </cell>
          <cell r="J200">
            <v>17.757936507936094</v>
          </cell>
        </row>
        <row r="201">
          <cell r="B201" t="str">
            <v>G593</v>
          </cell>
          <cell r="J201">
            <v>12.412761714855449</v>
          </cell>
        </row>
        <row r="202">
          <cell r="B202" t="str">
            <v>R120</v>
          </cell>
          <cell r="J202">
            <v>3.836571998007162</v>
          </cell>
        </row>
        <row r="203">
          <cell r="B203" t="str">
            <v>R23</v>
          </cell>
          <cell r="J203">
            <v>6.2753036437244685</v>
          </cell>
        </row>
        <row r="204">
          <cell r="B204" t="str">
            <v>G600</v>
          </cell>
          <cell r="J204">
            <v>13.942071674030428</v>
          </cell>
        </row>
        <row r="205">
          <cell r="B205" t="str">
            <v>G489</v>
          </cell>
          <cell r="J205">
            <v>11.144278606964582</v>
          </cell>
        </row>
        <row r="206">
          <cell r="B206" t="str">
            <v>G535</v>
          </cell>
          <cell r="J206">
            <v>10.099009900990334</v>
          </cell>
        </row>
        <row r="207">
          <cell r="B207" t="str">
            <v>R390</v>
          </cell>
          <cell r="J207">
            <v>9.7068716962994532</v>
          </cell>
        </row>
        <row r="208">
          <cell r="B208" t="str">
            <v>R78</v>
          </cell>
          <cell r="J208">
            <v>5.8219178082196645</v>
          </cell>
        </row>
        <row r="209">
          <cell r="B209" t="str">
            <v>G633</v>
          </cell>
          <cell r="J209">
            <v>12.827988338192315</v>
          </cell>
        </row>
        <row r="210">
          <cell r="B210" t="str">
            <v>R143</v>
          </cell>
          <cell r="J210">
            <v>5.6762092793688481</v>
          </cell>
        </row>
        <row r="211">
          <cell r="B211" t="str">
            <v>G391</v>
          </cell>
          <cell r="J211">
            <v>8.0533596837941683</v>
          </cell>
        </row>
        <row r="212">
          <cell r="B212" t="str">
            <v>G541</v>
          </cell>
          <cell r="J212">
            <v>12.728194726166139</v>
          </cell>
        </row>
        <row r="213">
          <cell r="B213" t="str">
            <v>R448</v>
          </cell>
          <cell r="J213">
            <v>6.7460317460323242</v>
          </cell>
        </row>
        <row r="214">
          <cell r="B214" t="str">
            <v>R119</v>
          </cell>
          <cell r="J214">
            <v>8.4343434343433188</v>
          </cell>
        </row>
        <row r="215">
          <cell r="B215" t="str">
            <v>G565</v>
          </cell>
          <cell r="J215">
            <v>20.729927007299029</v>
          </cell>
        </row>
        <row r="216">
          <cell r="B216" t="str">
            <v>G445</v>
          </cell>
          <cell r="J216">
            <v>12.3862487360974</v>
          </cell>
        </row>
        <row r="217">
          <cell r="B217" t="str">
            <v>R423</v>
          </cell>
          <cell r="J217">
            <v>8.0404429465571852</v>
          </cell>
        </row>
        <row r="218">
          <cell r="B218" t="str">
            <v>R185</v>
          </cell>
          <cell r="J218">
            <v>8.6122047244091302</v>
          </cell>
        </row>
        <row r="219">
          <cell r="B219" t="str">
            <v>G440</v>
          </cell>
          <cell r="J219">
            <v>14.278728606356959</v>
          </cell>
        </row>
        <row r="220">
          <cell r="B220" t="str">
            <v>G387</v>
          </cell>
          <cell r="J220">
            <v>20.515313563441481</v>
          </cell>
        </row>
        <row r="221">
          <cell r="B221" t="str">
            <v>R550</v>
          </cell>
          <cell r="J221">
            <v>15.844027640671007</v>
          </cell>
        </row>
        <row r="222">
          <cell r="B222" t="str">
            <v>R159</v>
          </cell>
          <cell r="J222">
            <v>82.454411039920885</v>
          </cell>
        </row>
        <row r="223">
          <cell r="B223" t="str">
            <v>G673</v>
          </cell>
          <cell r="J223">
            <v>23.760932944607156</v>
          </cell>
        </row>
        <row r="224">
          <cell r="B224" t="str">
            <v>G554</v>
          </cell>
          <cell r="J224">
            <v>36.815920398009624</v>
          </cell>
        </row>
        <row r="225">
          <cell r="B225" t="str">
            <v>R333</v>
          </cell>
          <cell r="J225">
            <v>3.9440838741890998</v>
          </cell>
        </row>
        <row r="226">
          <cell r="B226" t="str">
            <v>R525</v>
          </cell>
          <cell r="J226">
            <v>3.9941548952748618</v>
          </cell>
        </row>
        <row r="227">
          <cell r="B227" t="str">
            <v>G700</v>
          </cell>
          <cell r="J227">
            <v>15.626560159760119</v>
          </cell>
        </row>
        <row r="228">
          <cell r="B228" t="str">
            <v>G614</v>
          </cell>
          <cell r="J228">
            <v>15.67460317460233</v>
          </cell>
        </row>
        <row r="229">
          <cell r="B229" t="str">
            <v>R150</v>
          </cell>
          <cell r="J229" t="e">
            <v>#DIV/0!</v>
          </cell>
        </row>
        <row r="230">
          <cell r="B230" t="str">
            <v>G282</v>
          </cell>
          <cell r="J230">
            <v>31.190019193858088</v>
          </cell>
        </row>
        <row r="231">
          <cell r="B231" t="str">
            <v>G760</v>
          </cell>
          <cell r="J231">
            <v>12.432959531935326</v>
          </cell>
        </row>
        <row r="232">
          <cell r="B232" t="str">
            <v>R44</v>
          </cell>
          <cell r="J232">
            <v>3.2098765432091394</v>
          </cell>
        </row>
        <row r="233">
          <cell r="B233" t="str">
            <v>R165</v>
          </cell>
          <cell r="J233">
            <v>4.9107142857138548</v>
          </cell>
        </row>
        <row r="234">
          <cell r="B234" t="str">
            <v>G450</v>
          </cell>
          <cell r="J234">
            <v>13.860419716935581</v>
          </cell>
        </row>
        <row r="235">
          <cell r="B235" t="str">
            <v>G660</v>
          </cell>
          <cell r="J235">
            <v>10.402684563757722</v>
          </cell>
        </row>
        <row r="236">
          <cell r="B236" t="str">
            <v>R129</v>
          </cell>
          <cell r="J236">
            <v>14.637752587481726</v>
          </cell>
        </row>
        <row r="237">
          <cell r="B237" t="str">
            <v>R9</v>
          </cell>
          <cell r="J237">
            <v>6.1938061938065374</v>
          </cell>
        </row>
        <row r="238">
          <cell r="B238" t="str">
            <v>G477</v>
          </cell>
          <cell r="J238">
            <v>16.691358024691656</v>
          </cell>
        </row>
        <row r="239">
          <cell r="B239" t="str">
            <v>G269</v>
          </cell>
          <cell r="J239">
            <v>19.040626529613323</v>
          </cell>
        </row>
        <row r="240">
          <cell r="B240" t="str">
            <v>R251</v>
          </cell>
          <cell r="J240">
            <v>14.026483570377628</v>
          </cell>
        </row>
        <row r="241">
          <cell r="B241" t="str">
            <v>R414</v>
          </cell>
          <cell r="J241">
            <v>16.515513126491193</v>
          </cell>
        </row>
        <row r="242">
          <cell r="B242" t="str">
            <v>G386</v>
          </cell>
          <cell r="J242">
            <v>28.64945382323781</v>
          </cell>
        </row>
        <row r="243">
          <cell r="B243" t="str">
            <v>R266</v>
          </cell>
          <cell r="J243">
            <v>2.9397110114603966</v>
          </cell>
        </row>
        <row r="244">
          <cell r="B244" t="str">
            <v>R151</v>
          </cell>
          <cell r="J244">
            <v>89.048562933597623</v>
          </cell>
        </row>
        <row r="245">
          <cell r="B245" t="str">
            <v>G414</v>
          </cell>
          <cell r="J245">
            <v>8.7493821057836652</v>
          </cell>
        </row>
        <row r="246">
          <cell r="B246" t="str">
            <v>G358</v>
          </cell>
          <cell r="J246">
            <v>13.570741097208547</v>
          </cell>
        </row>
        <row r="247">
          <cell r="B247" t="str">
            <v>R95</v>
          </cell>
          <cell r="J247">
            <v>3.275434243175928</v>
          </cell>
        </row>
        <row r="248">
          <cell r="B248" t="str">
            <v>G459</v>
          </cell>
          <cell r="J248">
            <v>7.7519379844959557</v>
          </cell>
        </row>
        <row r="249">
          <cell r="B249" t="str">
            <v>G511</v>
          </cell>
          <cell r="J249">
            <v>9.3359960059912463</v>
          </cell>
        </row>
        <row r="250">
          <cell r="B250" t="str">
            <v>R528</v>
          </cell>
          <cell r="J250">
            <v>2.689243027888772</v>
          </cell>
        </row>
        <row r="251">
          <cell r="B251" t="str">
            <v>R14</v>
          </cell>
          <cell r="J251">
            <v>3.0571992110453157</v>
          </cell>
        </row>
        <row r="252">
          <cell r="B252" t="str">
            <v>G383</v>
          </cell>
          <cell r="J252">
            <v>8.9603960396033298</v>
          </cell>
        </row>
        <row r="253">
          <cell r="B253" t="str">
            <v>G627</v>
          </cell>
          <cell r="J253">
            <v>8.0899952130205044</v>
          </cell>
        </row>
        <row r="254">
          <cell r="B254" t="str">
            <v>R546</v>
          </cell>
          <cell r="J254">
            <v>5.6566650270533065</v>
          </cell>
        </row>
        <row r="255">
          <cell r="B255" t="str">
            <v>R393</v>
          </cell>
          <cell r="J255">
            <v>2.4769305488104898</v>
          </cell>
        </row>
        <row r="256">
          <cell r="B256" t="str">
            <v>G498</v>
          </cell>
          <cell r="J256">
            <v>8.2123184777161153</v>
          </cell>
        </row>
        <row r="257">
          <cell r="B257" t="str">
            <v>G549</v>
          </cell>
          <cell r="J257">
            <v>10.980392156862093</v>
          </cell>
        </row>
        <row r="258">
          <cell r="B258" t="str">
            <v>R138</v>
          </cell>
          <cell r="J258">
            <v>3.6873156342174327</v>
          </cell>
        </row>
        <row r="259">
          <cell r="B259" t="str">
            <v>G579</v>
          </cell>
          <cell r="J259">
            <v>9.0817862518813506</v>
          </cell>
        </row>
        <row r="260">
          <cell r="B260" t="str">
            <v>G605</v>
          </cell>
          <cell r="J260">
            <v>62.512315270936703</v>
          </cell>
        </row>
        <row r="261">
          <cell r="B261" t="str">
            <v>R501</v>
          </cell>
          <cell r="J261">
            <v>84.313725490194741</v>
          </cell>
        </row>
        <row r="262">
          <cell r="B262" t="str">
            <v>R183</v>
          </cell>
          <cell r="J262">
            <v>2.262879152624262</v>
          </cell>
        </row>
        <row r="263">
          <cell r="B263" t="str">
            <v>G603</v>
          </cell>
          <cell r="J263">
            <v>8.9330024813902469</v>
          </cell>
        </row>
        <row r="264">
          <cell r="B264" t="str">
            <v>G416</v>
          </cell>
          <cell r="J264">
            <v>14.711729622266519</v>
          </cell>
        </row>
        <row r="265">
          <cell r="B265" t="str">
            <v>G373</v>
          </cell>
          <cell r="J265">
            <v>10.547263681591955</v>
          </cell>
        </row>
        <row r="266">
          <cell r="B266" t="str">
            <v>R311</v>
          </cell>
          <cell r="J266">
            <v>3.5363457760311539</v>
          </cell>
        </row>
        <row r="267">
          <cell r="B267" t="str">
            <v>G408</v>
          </cell>
          <cell r="J267">
            <v>10.812157448929053</v>
          </cell>
        </row>
        <row r="268">
          <cell r="B268" t="str">
            <v>R228</v>
          </cell>
          <cell r="J268">
            <v>25.765054294176</v>
          </cell>
        </row>
        <row r="269">
          <cell r="B269" t="str">
            <v>R137</v>
          </cell>
          <cell r="J269">
            <v>11.808300395256206</v>
          </cell>
        </row>
        <row r="270">
          <cell r="B270" t="str">
            <v>G509</v>
          </cell>
          <cell r="J270">
            <v>-474.3926141885326</v>
          </cell>
        </row>
        <row r="271">
          <cell r="B271" t="str">
            <v>G594</v>
          </cell>
          <cell r="J271">
            <v>12.475633528264789</v>
          </cell>
        </row>
        <row r="272">
          <cell r="B272" t="str">
            <v>G460</v>
          </cell>
          <cell r="J272">
            <v>10.069790628115374</v>
          </cell>
        </row>
        <row r="273">
          <cell r="B273" t="str">
            <v>R100</v>
          </cell>
          <cell r="J273">
            <v>2.8361858190706335</v>
          </cell>
        </row>
        <row r="274">
          <cell r="B274" t="str">
            <v>G446</v>
          </cell>
          <cell r="J274">
            <v>9.6451774112936519</v>
          </cell>
        </row>
        <row r="275">
          <cell r="B275" t="str">
            <v>R56</v>
          </cell>
          <cell r="J275">
            <v>1.8838304552590228</v>
          </cell>
        </row>
        <row r="276">
          <cell r="B276" t="str">
            <v>R235</v>
          </cell>
          <cell r="J276">
            <v>8.7084148727974071</v>
          </cell>
        </row>
        <row r="277">
          <cell r="B277" t="str">
            <v>G249</v>
          </cell>
          <cell r="J277">
            <v>18.702865761691211</v>
          </cell>
        </row>
        <row r="278">
          <cell r="B278" t="str">
            <v>G217</v>
          </cell>
          <cell r="J278">
            <v>15.104419621176483</v>
          </cell>
        </row>
        <row r="279">
          <cell r="B279" t="str">
            <v>R68</v>
          </cell>
          <cell r="J279">
            <v>10.359922178988159</v>
          </cell>
        </row>
        <row r="280">
          <cell r="B280" t="str">
            <v>G474</v>
          </cell>
          <cell r="J280">
            <v>5.8354114713218834</v>
          </cell>
        </row>
        <row r="281">
          <cell r="B281" t="str">
            <v>G607</v>
          </cell>
          <cell r="J281">
            <v>13.619696176008233</v>
          </cell>
        </row>
        <row r="282">
          <cell r="B282" t="str">
            <v>R293</v>
          </cell>
          <cell r="J282">
            <v>2.1037181996090717</v>
          </cell>
        </row>
        <row r="283">
          <cell r="B283" t="str">
            <v>R187</v>
          </cell>
          <cell r="J283">
            <v>4.2141794744665662</v>
          </cell>
        </row>
        <row r="284">
          <cell r="B284" t="str">
            <v>G475</v>
          </cell>
          <cell r="J284">
            <v>11.582626060908067</v>
          </cell>
        </row>
        <row r="285">
          <cell r="B285" t="str">
            <v>G542</v>
          </cell>
          <cell r="J285">
            <v>15.009940357852306</v>
          </cell>
        </row>
        <row r="286">
          <cell r="B286" t="str">
            <v>R368</v>
          </cell>
          <cell r="J286">
            <v>4.0756914119362859</v>
          </cell>
        </row>
        <row r="287">
          <cell r="B287" t="str">
            <v>R83</v>
          </cell>
          <cell r="J287">
            <v>4.9489795918371247</v>
          </cell>
        </row>
        <row r="288">
          <cell r="B288" t="str">
            <v>G840</v>
          </cell>
          <cell r="J288">
            <v>8.3909180651525794</v>
          </cell>
        </row>
        <row r="289">
          <cell r="B289" t="str">
            <v>G536</v>
          </cell>
          <cell r="J289">
            <v>10.317848410758481</v>
          </cell>
        </row>
        <row r="290">
          <cell r="B290" t="str">
            <v>R22</v>
          </cell>
          <cell r="J290">
            <v>7.3339940535177606</v>
          </cell>
        </row>
        <row r="291">
          <cell r="B291" t="str">
            <v>R134</v>
          </cell>
          <cell r="J291">
            <v>61.99804113614087</v>
          </cell>
        </row>
        <row r="292">
          <cell r="B292" t="str">
            <v>G298</v>
          </cell>
          <cell r="J292">
            <v>14.849074975657658</v>
          </cell>
        </row>
        <row r="293">
          <cell r="B293" t="str">
            <v>G494</v>
          </cell>
          <cell r="J293">
            <v>18.525798525798983</v>
          </cell>
        </row>
        <row r="294">
          <cell r="B294" t="str">
            <v>R417</v>
          </cell>
          <cell r="J294">
            <v>7.3412698412690327</v>
          </cell>
        </row>
        <row r="295">
          <cell r="B295" t="str">
            <v>R49</v>
          </cell>
          <cell r="J295">
            <v>8.8249634324722646</v>
          </cell>
        </row>
        <row r="296">
          <cell r="B296" t="str">
            <v>G520</v>
          </cell>
          <cell r="J296">
            <v>10.723192019949995</v>
          </cell>
        </row>
        <row r="297">
          <cell r="B297" t="str">
            <v>G291</v>
          </cell>
          <cell r="J297">
            <v>11.922503725782521</v>
          </cell>
        </row>
        <row r="298">
          <cell r="B298" t="str">
            <v>R391</v>
          </cell>
          <cell r="J298">
            <v>3.6463536463541599</v>
          </cell>
        </row>
        <row r="299">
          <cell r="B299" t="str">
            <v>R315</v>
          </cell>
          <cell r="J299">
            <v>10.368550368550631</v>
          </cell>
        </row>
        <row r="300">
          <cell r="B300" t="str">
            <v>G441</v>
          </cell>
          <cell r="J300">
            <v>11.595639246779045</v>
          </cell>
        </row>
        <row r="301">
          <cell r="B301" t="str">
            <v>G308</v>
          </cell>
          <cell r="J301">
            <v>39.801980198020281</v>
          </cell>
        </row>
        <row r="302">
          <cell r="B302" t="str">
            <v>R62</v>
          </cell>
          <cell r="J302">
            <v>28.338278931750832</v>
          </cell>
        </row>
        <row r="303">
          <cell r="B303" t="str">
            <v>G561</v>
          </cell>
          <cell r="J303">
            <v>8.6978131212732563</v>
          </cell>
        </row>
        <row r="304">
          <cell r="B304" t="str">
            <v>G723</v>
          </cell>
          <cell r="J304">
            <v>7.4680306905364882</v>
          </cell>
        </row>
        <row r="305">
          <cell r="B305" t="str">
            <v>R329</v>
          </cell>
          <cell r="J305">
            <v>5.7663873829462604</v>
          </cell>
        </row>
        <row r="306">
          <cell r="B306" t="str">
            <v>G628</v>
          </cell>
          <cell r="J306">
            <v>12.74038461538643</v>
          </cell>
        </row>
        <row r="307">
          <cell r="B307" t="str">
            <v>G632</v>
          </cell>
          <cell r="J307">
            <v>14.564493098524098</v>
          </cell>
        </row>
        <row r="308">
          <cell r="B308" t="str">
            <v>R171</v>
          </cell>
          <cell r="J308">
            <v>19.890873015872916</v>
          </cell>
        </row>
        <row r="309">
          <cell r="B309" t="str">
            <v>G469</v>
          </cell>
          <cell r="J309">
            <v>48.044965786901678</v>
          </cell>
        </row>
        <row r="310">
          <cell r="B310" t="str">
            <v>R94</v>
          </cell>
          <cell r="J310">
            <v>4.0694789081900105</v>
          </cell>
        </row>
        <row r="311">
          <cell r="B311" t="str">
            <v>R517</v>
          </cell>
          <cell r="J311">
            <v>22.544750846637683</v>
          </cell>
        </row>
        <row r="312">
          <cell r="B312" t="str">
            <v>G355</v>
          </cell>
          <cell r="J312">
            <v>6.6735644076571221</v>
          </cell>
        </row>
        <row r="313">
          <cell r="B313" t="str">
            <v>G592</v>
          </cell>
          <cell r="J313">
            <v>33.166583291646958</v>
          </cell>
        </row>
        <row r="314">
          <cell r="B314" t="str">
            <v>G472</v>
          </cell>
          <cell r="J314">
            <v>13.069604406610589</v>
          </cell>
        </row>
        <row r="315">
          <cell r="B315" t="str">
            <v>R73</v>
          </cell>
          <cell r="J315">
            <v>3.2402791625130467</v>
          </cell>
        </row>
        <row r="316">
          <cell r="B316" t="str">
            <v>G547</v>
          </cell>
          <cell r="J316">
            <v>26.348448687350785</v>
          </cell>
        </row>
        <row r="317">
          <cell r="B317" t="str">
            <v>R343</v>
          </cell>
          <cell r="J317">
            <v>83.97683397683403</v>
          </cell>
        </row>
        <row r="318">
          <cell r="B318" t="str">
            <v>R4</v>
          </cell>
          <cell r="J318">
            <v>2.4590163934421247</v>
          </cell>
        </row>
        <row r="319">
          <cell r="B319" t="str">
            <v>G763</v>
          </cell>
          <cell r="J319">
            <v>39.468503937007327</v>
          </cell>
        </row>
        <row r="320">
          <cell r="B320" t="str">
            <v>G529</v>
          </cell>
          <cell r="J320">
            <v>11.868446139180241</v>
          </cell>
        </row>
        <row r="321">
          <cell r="B321" t="str">
            <v>G636</v>
          </cell>
          <cell r="J321">
            <v>13.477619281849297</v>
          </cell>
        </row>
        <row r="322">
          <cell r="B322" t="str">
            <v>R136</v>
          </cell>
          <cell r="J322">
            <v>2.2232962783957189</v>
          </cell>
        </row>
        <row r="323">
          <cell r="B323" t="str">
            <v>G424</v>
          </cell>
          <cell r="J323">
            <v>9.5166915794729583</v>
          </cell>
        </row>
        <row r="324">
          <cell r="B324" t="str">
            <v>R360</v>
          </cell>
          <cell r="J324">
            <v>89.327146171693883</v>
          </cell>
        </row>
        <row r="325">
          <cell r="B325" t="str">
            <v>R547</v>
          </cell>
          <cell r="J325">
            <v>13.011335633317401</v>
          </cell>
        </row>
        <row r="326">
          <cell r="B326" t="str">
            <v>G486</v>
          </cell>
          <cell r="J326">
            <v>17.120622568093445</v>
          </cell>
        </row>
        <row r="327">
          <cell r="B327" t="str">
            <v>G641</v>
          </cell>
          <cell r="J327">
            <v>33.235294117646788</v>
          </cell>
        </row>
        <row r="328">
          <cell r="B328" t="str">
            <v>R588</v>
          </cell>
          <cell r="J328">
            <v>6.1660865241169791</v>
          </cell>
        </row>
        <row r="329">
          <cell r="B329" t="str">
            <v>G479</v>
          </cell>
          <cell r="J329">
            <v>16.839506172838583</v>
          </cell>
        </row>
        <row r="330">
          <cell r="B330" t="str">
            <v>G545</v>
          </cell>
          <cell r="J330">
            <v>13.426156141222759</v>
          </cell>
        </row>
        <row r="331">
          <cell r="B331" t="str">
            <v>R318</v>
          </cell>
          <cell r="J331">
            <v>11.127670144063339</v>
          </cell>
        </row>
        <row r="332">
          <cell r="B332" t="str">
            <v>G741</v>
          </cell>
          <cell r="J332">
            <v>20.517928286852939</v>
          </cell>
        </row>
        <row r="333">
          <cell r="B333" t="str">
            <v>R576</v>
          </cell>
          <cell r="J333">
            <v>8.4409136047665729</v>
          </cell>
        </row>
        <row r="334">
          <cell r="B334" t="str">
            <v>G847</v>
          </cell>
          <cell r="J334">
            <v>21.620325982741679</v>
          </cell>
        </row>
        <row r="335">
          <cell r="B335" t="str">
            <v>R561</v>
          </cell>
          <cell r="J335">
            <v>12.28244654400746</v>
          </cell>
        </row>
        <row r="336">
          <cell r="B336" t="str">
            <v>R489</v>
          </cell>
          <cell r="J336">
            <v>12.679544328875947</v>
          </cell>
        </row>
        <row r="337">
          <cell r="B337" t="str">
            <v>G730</v>
          </cell>
          <cell r="J337">
            <v>15.206692913385</v>
          </cell>
        </row>
        <row r="338">
          <cell r="B338" t="str">
            <v>G610</v>
          </cell>
          <cell r="J338">
            <v>14.682539682539385</v>
          </cell>
        </row>
        <row r="339">
          <cell r="B339" t="str">
            <v>R496</v>
          </cell>
          <cell r="J339">
            <v>7.3182711198407153</v>
          </cell>
        </row>
        <row r="340">
          <cell r="B340" t="str">
            <v>R549</v>
          </cell>
          <cell r="J340">
            <v>3.4003831417629944</v>
          </cell>
        </row>
        <row r="341">
          <cell r="B341" t="str">
            <v>G691</v>
          </cell>
          <cell r="J341">
            <v>10.554371002128548</v>
          </cell>
        </row>
        <row r="342">
          <cell r="B342" t="str">
            <v>G765</v>
          </cell>
          <cell r="J342">
            <v>16.733295259852824</v>
          </cell>
        </row>
        <row r="343">
          <cell r="B343" t="str">
            <v>R497</v>
          </cell>
          <cell r="J343">
            <v>7.3426573426567847</v>
          </cell>
        </row>
        <row r="344">
          <cell r="B344" t="str">
            <v>R500</v>
          </cell>
          <cell r="J344">
            <v>22.316525212181858</v>
          </cell>
        </row>
        <row r="345">
          <cell r="B345" t="str">
            <v>G828</v>
          </cell>
          <cell r="J345">
            <v>14.012096774192942</v>
          </cell>
        </row>
        <row r="346">
          <cell r="B346" t="str">
            <v>G728</v>
          </cell>
          <cell r="J346">
            <v>12.794117647059169</v>
          </cell>
        </row>
        <row r="347">
          <cell r="B347" t="str">
            <v>R482</v>
          </cell>
          <cell r="J347">
            <v>8.9805825242718385</v>
          </cell>
        </row>
        <row r="348">
          <cell r="B348" t="str">
            <v>G875</v>
          </cell>
          <cell r="J348">
            <v>13.73786407767002</v>
          </cell>
        </row>
        <row r="349">
          <cell r="B349" t="str">
            <v>R10</v>
          </cell>
          <cell r="J349">
            <v>7.5048732943469902</v>
          </cell>
        </row>
        <row r="350">
          <cell r="B350" t="str">
            <v>G808</v>
          </cell>
          <cell r="J350">
            <v>16.81547619047533</v>
          </cell>
        </row>
        <row r="351">
          <cell r="B351" t="str">
            <v>R26</v>
          </cell>
          <cell r="J351">
            <v>5.4671968190859612</v>
          </cell>
        </row>
        <row r="352">
          <cell r="B352" t="str">
            <v>R569</v>
          </cell>
          <cell r="J352">
            <v>6.4211050273764974</v>
          </cell>
        </row>
        <row r="353">
          <cell r="B353" t="str">
            <v>G824</v>
          </cell>
          <cell r="J353">
            <v>12.710187932739478</v>
          </cell>
        </row>
        <row r="354">
          <cell r="B354" t="str">
            <v>G892</v>
          </cell>
          <cell r="J354">
            <v>12.703905091448961</v>
          </cell>
        </row>
        <row r="355">
          <cell r="B355" t="str">
            <v>R494</v>
          </cell>
          <cell r="J355">
            <v>5.3175775480057332</v>
          </cell>
        </row>
        <row r="356">
          <cell r="B356" t="str">
            <v>R430</v>
          </cell>
          <cell r="J356">
            <v>4.7409579667641673</v>
          </cell>
        </row>
        <row r="357">
          <cell r="B357" t="str">
            <v>G692</v>
          </cell>
          <cell r="J357">
            <v>13.793103448275259</v>
          </cell>
        </row>
        <row r="358">
          <cell r="B358" t="str">
            <v>G869</v>
          </cell>
          <cell r="J358">
            <v>13.925925925925654</v>
          </cell>
        </row>
        <row r="359">
          <cell r="B359" t="str">
            <v>G881</v>
          </cell>
          <cell r="J359">
            <v>13.465250965250315</v>
          </cell>
        </row>
        <row r="360">
          <cell r="B360" t="str">
            <v>R475</v>
          </cell>
          <cell r="J360">
            <v>9.2474176094433584</v>
          </cell>
        </row>
        <row r="361">
          <cell r="B361" t="str">
            <v>R577</v>
          </cell>
          <cell r="J361">
            <v>6.3583815028902215</v>
          </cell>
        </row>
        <row r="362">
          <cell r="B362" t="str">
            <v>G806</v>
          </cell>
          <cell r="J362">
            <v>16.853385289820611</v>
          </cell>
        </row>
        <row r="363">
          <cell r="B363" t="str">
            <v>R540</v>
          </cell>
          <cell r="J363">
            <v>5.7625434674605209</v>
          </cell>
        </row>
        <row r="364">
          <cell r="B364" t="str">
            <v>R548</v>
          </cell>
          <cell r="J364">
            <v>16.476991588322143</v>
          </cell>
        </row>
        <row r="365">
          <cell r="B365" t="str">
            <v>G729</v>
          </cell>
          <cell r="J365">
            <v>19.719771665802661</v>
          </cell>
        </row>
        <row r="366">
          <cell r="B366" t="str">
            <v>G861</v>
          </cell>
          <cell r="J366">
            <v>20.431034482760303</v>
          </cell>
        </row>
        <row r="367">
          <cell r="B367" t="str">
            <v>R33</v>
          </cell>
          <cell r="J367">
            <v>7.2896281800392453</v>
          </cell>
        </row>
        <row r="368">
          <cell r="B368" t="str">
            <v>R552</v>
          </cell>
          <cell r="J368">
            <v>9.2346938775513898</v>
          </cell>
        </row>
        <row r="369">
          <cell r="B369" t="str">
            <v>G704</v>
          </cell>
          <cell r="J369">
            <v>7.733990147783028</v>
          </cell>
        </row>
        <row r="370">
          <cell r="B370" t="str">
            <v>G887</v>
          </cell>
          <cell r="J370">
            <v>12.548449612403372</v>
          </cell>
        </row>
        <row r="371">
          <cell r="B371" t="str">
            <v>R593</v>
          </cell>
          <cell r="J371">
            <v>5.062034739454969</v>
          </cell>
        </row>
        <row r="372">
          <cell r="B372" t="str">
            <v>R590</v>
          </cell>
          <cell r="J372">
            <v>10.077145612343887</v>
          </cell>
        </row>
        <row r="373">
          <cell r="B373" t="str">
            <v>G738</v>
          </cell>
          <cell r="J373">
            <v>15.46906187624684</v>
          </cell>
        </row>
        <row r="374">
          <cell r="B374" t="str">
            <v>G837</v>
          </cell>
          <cell r="J374">
            <v>13.95235780262451</v>
          </cell>
        </row>
        <row r="375">
          <cell r="B375" t="str">
            <v>R510</v>
          </cell>
          <cell r="J375">
            <v>5.2605210420842559</v>
          </cell>
        </row>
        <row r="376">
          <cell r="B376" t="str">
            <v>R574</v>
          </cell>
          <cell r="J376">
            <v>6.0532687651327608</v>
          </cell>
        </row>
        <row r="377">
          <cell r="B377" t="str">
            <v>G676</v>
          </cell>
          <cell r="J377">
            <v>16.393442622950655</v>
          </cell>
        </row>
        <row r="378">
          <cell r="B378" t="str">
            <v>G688</v>
          </cell>
          <cell r="J378">
            <v>14.504950495050023</v>
          </cell>
        </row>
        <row r="379">
          <cell r="B379" t="str">
            <v>R509</v>
          </cell>
          <cell r="J379">
            <v>5.6567593480338392</v>
          </cell>
        </row>
        <row r="380">
          <cell r="B380" t="str">
            <v>R8</v>
          </cell>
          <cell r="J380">
            <v>8.2171314741042973</v>
          </cell>
        </row>
        <row r="381">
          <cell r="B381" t="str">
            <v>G845</v>
          </cell>
          <cell r="J381">
            <v>13.078070611635859</v>
          </cell>
        </row>
        <row r="382">
          <cell r="B382" t="str">
            <v>G883</v>
          </cell>
          <cell r="J382">
            <v>14.878892733563953</v>
          </cell>
        </row>
        <row r="383">
          <cell r="B383" t="str">
            <v>R54A</v>
          </cell>
          <cell r="J383">
            <v>4.8934108527127869</v>
          </cell>
        </row>
        <row r="384">
          <cell r="B384" t="str">
            <v>G742</v>
          </cell>
          <cell r="J384">
            <v>13.253612356751738</v>
          </cell>
        </row>
        <row r="385">
          <cell r="B385" t="str">
            <v>R462</v>
          </cell>
          <cell r="J385">
            <v>7.3158914728682047</v>
          </cell>
        </row>
        <row r="386">
          <cell r="B386" t="str">
            <v>G882</v>
          </cell>
          <cell r="J386">
            <v>13.300248138958004</v>
          </cell>
        </row>
        <row r="387">
          <cell r="B387" t="str">
            <v>R487</v>
          </cell>
          <cell r="J387">
            <v>6.2961141170683206</v>
          </cell>
        </row>
        <row r="388">
          <cell r="B388" t="str">
            <v>R505</v>
          </cell>
          <cell r="J388">
            <v>8.7623762376235934</v>
          </cell>
        </row>
        <row r="389">
          <cell r="B389" t="str">
            <v>G695</v>
          </cell>
          <cell r="J389">
            <v>13.185185185184883</v>
          </cell>
        </row>
        <row r="390">
          <cell r="B390" t="str">
            <v>G831</v>
          </cell>
          <cell r="J390">
            <v>14.3622200584224</v>
          </cell>
        </row>
        <row r="391">
          <cell r="B391" t="str">
            <v>R41</v>
          </cell>
          <cell r="J391">
            <v>6.9995105237407165</v>
          </cell>
        </row>
        <row r="392">
          <cell r="B392" t="str">
            <v>R530</v>
          </cell>
          <cell r="J392">
            <v>-32.31143552311373</v>
          </cell>
        </row>
        <row r="393">
          <cell r="B393" t="str">
            <v>G852</v>
          </cell>
          <cell r="J393">
            <v>13.745704467352656</v>
          </cell>
        </row>
        <row r="394">
          <cell r="B394" t="str">
            <v>G899</v>
          </cell>
          <cell r="J394">
            <v>25.775193798450474</v>
          </cell>
        </row>
        <row r="395">
          <cell r="B395" t="str">
            <v>R578</v>
          </cell>
          <cell r="J395">
            <v>12.371134020618721</v>
          </cell>
        </row>
        <row r="396">
          <cell r="B396" t="str">
            <v>R428</v>
          </cell>
          <cell r="J396">
            <v>90.530490827962367</v>
          </cell>
        </row>
        <row r="397">
          <cell r="B397" t="str">
            <v>G769</v>
          </cell>
          <cell r="J397">
            <v>20.028887818970457</v>
          </cell>
        </row>
        <row r="398">
          <cell r="B398" t="str">
            <v>G724</v>
          </cell>
          <cell r="J398">
            <v>15.414073719482863</v>
          </cell>
        </row>
        <row r="399">
          <cell r="B399" t="str">
            <v>R37</v>
          </cell>
          <cell r="J399">
            <v>11.717576364547087</v>
          </cell>
        </row>
        <row r="400">
          <cell r="B400" t="str">
            <v>G889</v>
          </cell>
          <cell r="J400">
            <v>20.433734939759127</v>
          </cell>
        </row>
        <row r="401">
          <cell r="B401" t="str">
            <v>G803</v>
          </cell>
          <cell r="J401">
            <v>21.028971028971405</v>
          </cell>
        </row>
        <row r="402">
          <cell r="B402" t="str">
            <v>R601</v>
          </cell>
          <cell r="J402">
            <v>95.101842870998382</v>
          </cell>
        </row>
        <row r="403">
          <cell r="B403" t="str">
            <v>R553</v>
          </cell>
          <cell r="J403">
            <v>91.722365038559602</v>
          </cell>
        </row>
        <row r="404">
          <cell r="B404" t="str">
            <v>R522</v>
          </cell>
          <cell r="J404">
            <v>3.9292730844799202</v>
          </cell>
        </row>
        <row r="405">
          <cell r="B405" t="str">
            <v>G693</v>
          </cell>
          <cell r="J405">
            <v>16.568993074054781</v>
          </cell>
        </row>
        <row r="406">
          <cell r="B406" t="str">
            <v>G778</v>
          </cell>
          <cell r="J406">
            <v>26.575476306790591</v>
          </cell>
        </row>
        <row r="407">
          <cell r="B407" t="str">
            <v>R480</v>
          </cell>
          <cell r="J407">
            <v>9.0863704443334274</v>
          </cell>
        </row>
        <row r="408">
          <cell r="B408" t="str">
            <v>R459</v>
          </cell>
          <cell r="J408">
            <v>84.783689706613757</v>
          </cell>
        </row>
        <row r="409">
          <cell r="B409" t="str">
            <v>G563</v>
          </cell>
          <cell r="J409">
            <v>16.467661691542546</v>
          </cell>
        </row>
        <row r="410">
          <cell r="B410" t="str">
            <v>G897</v>
          </cell>
          <cell r="J410">
            <v>16.164658634537794</v>
          </cell>
        </row>
        <row r="411">
          <cell r="B411" t="str">
            <v>G901</v>
          </cell>
          <cell r="J411">
            <v>13.244047619047592</v>
          </cell>
        </row>
        <row r="412">
          <cell r="B412" t="str">
            <v>G565</v>
          </cell>
          <cell r="J412">
            <v>4.0755467196820945</v>
          </cell>
        </row>
        <row r="413">
          <cell r="B413" t="str">
            <v>R511</v>
          </cell>
          <cell r="J413">
            <v>90.300678952473106</v>
          </cell>
        </row>
        <row r="414">
          <cell r="B414" t="str">
            <v>G789</v>
          </cell>
          <cell r="J414">
            <v>28.215353938185377</v>
          </cell>
        </row>
        <row r="415">
          <cell r="B415" t="str">
            <v>R544</v>
          </cell>
          <cell r="J415">
            <v>4.604604604605111</v>
          </cell>
        </row>
        <row r="416">
          <cell r="B416" t="str">
            <v>R495</v>
          </cell>
          <cell r="J416">
            <v>90.558576371725209</v>
          </cell>
        </row>
        <row r="417">
          <cell r="B417" t="str">
            <v>G791</v>
          </cell>
          <cell r="J417">
            <v>12.418952618454213</v>
          </cell>
        </row>
        <row r="418">
          <cell r="B418" t="str">
            <v>G681</v>
          </cell>
          <cell r="J418">
            <v>15.039447731755478</v>
          </cell>
        </row>
        <row r="419">
          <cell r="B419" t="str">
            <v>R526</v>
          </cell>
          <cell r="J419">
            <v>6.4671814671816925</v>
          </cell>
        </row>
        <row r="420">
          <cell r="B420" t="str">
            <v>G802</v>
          </cell>
          <cell r="J420">
            <v>10.497512437810975</v>
          </cell>
        </row>
        <row r="421">
          <cell r="B421" t="str">
            <v>G657</v>
          </cell>
          <cell r="J421">
            <v>15.711556829035821</v>
          </cell>
        </row>
        <row r="422">
          <cell r="B422" t="str">
            <v>R594</v>
          </cell>
          <cell r="J422">
            <v>4.3540669856461571</v>
          </cell>
        </row>
        <row r="423">
          <cell r="B423" t="str">
            <v>G698</v>
          </cell>
          <cell r="J423">
            <v>14.853452558370487</v>
          </cell>
        </row>
        <row r="424">
          <cell r="B424" t="str">
            <v>G758</v>
          </cell>
          <cell r="J424">
            <v>20.466444550213541</v>
          </cell>
        </row>
        <row r="425">
          <cell r="B425" t="str">
            <v>R564</v>
          </cell>
          <cell r="J425">
            <v>7.5161772025872624</v>
          </cell>
        </row>
        <row r="426">
          <cell r="B426" t="str">
            <v>R532</v>
          </cell>
          <cell r="J426">
            <v>7.423795476892864</v>
          </cell>
        </row>
        <row r="427">
          <cell r="B427" t="str">
            <v>G825</v>
          </cell>
          <cell r="J427">
            <v>10.131514856308767</v>
          </cell>
        </row>
        <row r="428">
          <cell r="B428" t="str">
            <v>G666</v>
          </cell>
          <cell r="J428">
            <v>11.971153846154037</v>
          </cell>
        </row>
        <row r="429">
          <cell r="B429" t="str">
            <v>R429</v>
          </cell>
          <cell r="J429">
            <v>8.6138613861387903</v>
          </cell>
        </row>
        <row r="430">
          <cell r="B430" t="str">
            <v>R11</v>
          </cell>
          <cell r="J430">
            <v>8.4720121028745492</v>
          </cell>
        </row>
        <row r="431">
          <cell r="B431" t="str">
            <v>G839</v>
          </cell>
          <cell r="J431">
            <v>16.267465069859526</v>
          </cell>
        </row>
        <row r="432">
          <cell r="B432" t="str">
            <v>G860</v>
          </cell>
          <cell r="J432">
            <v>32.606541129831015</v>
          </cell>
        </row>
        <row r="433">
          <cell r="B433" t="str">
            <v>R466</v>
          </cell>
          <cell r="J433">
            <v>3.9460539460533175</v>
          </cell>
        </row>
        <row r="434">
          <cell r="B434" t="str">
            <v>G895</v>
          </cell>
          <cell r="J434">
            <v>13.555233960443902</v>
          </cell>
        </row>
        <row r="435">
          <cell r="B435" t="str">
            <v>G694</v>
          </cell>
          <cell r="J435">
            <v>15.574174470182131</v>
          </cell>
        </row>
        <row r="436">
          <cell r="B436" t="str">
            <v>R575</v>
          </cell>
          <cell r="J436">
            <v>26.082677165354383</v>
          </cell>
        </row>
        <row r="437">
          <cell r="B437" t="str">
            <v>R471</v>
          </cell>
          <cell r="J437">
            <v>3.762376237623815</v>
          </cell>
        </row>
        <row r="438">
          <cell r="B438" t="str">
            <v>R39</v>
          </cell>
          <cell r="J438">
            <v>7.1782178217821846</v>
          </cell>
        </row>
        <row r="439">
          <cell r="B439" t="str">
            <v>G682</v>
          </cell>
          <cell r="J439">
            <v>12.30079681274993</v>
          </cell>
        </row>
        <row r="440">
          <cell r="B440" t="str">
            <v>G867</v>
          </cell>
          <cell r="J440">
            <v>31.594202898550535</v>
          </cell>
        </row>
        <row r="441">
          <cell r="B441" t="str">
            <v>R486</v>
          </cell>
          <cell r="J441">
            <v>4.2372881355932517</v>
          </cell>
        </row>
        <row r="442">
          <cell r="B442" t="str">
            <v>R560</v>
          </cell>
          <cell r="J442">
            <v>92.570579494799119</v>
          </cell>
        </row>
        <row r="443">
          <cell r="B443" t="str">
            <v>G740</v>
          </cell>
          <cell r="J443">
            <v>14.222658165767069</v>
          </cell>
        </row>
        <row r="444">
          <cell r="B444" t="str">
            <v>G793</v>
          </cell>
          <cell r="J444">
            <v>27.918529557873711</v>
          </cell>
        </row>
        <row r="445">
          <cell r="B445" t="str">
            <v>R55</v>
          </cell>
          <cell r="J445">
            <v>3.9111540318678832</v>
          </cell>
        </row>
        <row r="446">
          <cell r="B446" t="str">
            <v>G841</v>
          </cell>
          <cell r="J446">
            <v>12.570260602963709</v>
          </cell>
        </row>
        <row r="447">
          <cell r="B447" t="str">
            <v>G749</v>
          </cell>
          <cell r="J447">
            <v>14.484818317570399</v>
          </cell>
        </row>
        <row r="448">
          <cell r="B448" t="str">
            <v>R424</v>
          </cell>
          <cell r="J448">
            <v>7.3429951690818136</v>
          </cell>
        </row>
        <row r="449">
          <cell r="B449" t="str">
            <v>R506</v>
          </cell>
          <cell r="J449">
            <v>5.8622374206153776</v>
          </cell>
        </row>
        <row r="450">
          <cell r="B450" t="str">
            <v>G687</v>
          </cell>
          <cell r="J450">
            <v>17.513566847558284</v>
          </cell>
        </row>
        <row r="451">
          <cell r="B451" t="str">
            <v>G898</v>
          </cell>
          <cell r="J451">
            <v>18.25037707390678</v>
          </cell>
        </row>
        <row r="452">
          <cell r="B452" t="str">
            <v>R418</v>
          </cell>
          <cell r="J452">
            <v>4.4282238442810895</v>
          </cell>
        </row>
        <row r="453">
          <cell r="B453" t="str">
            <v>R554</v>
          </cell>
          <cell r="J453">
            <v>66.458433445459406</v>
          </cell>
        </row>
        <row r="454">
          <cell r="B454" t="str">
            <v>G834</v>
          </cell>
          <cell r="J454">
            <v>12.928123492523619</v>
          </cell>
        </row>
        <row r="455">
          <cell r="B455" t="str">
            <v>G833</v>
          </cell>
          <cell r="J455">
            <v>10.010111223457624</v>
          </cell>
        </row>
        <row r="456">
          <cell r="B456" t="str">
            <v>R520</v>
          </cell>
          <cell r="J456">
            <v>5.5940594059407749</v>
          </cell>
        </row>
        <row r="457">
          <cell r="B457" t="str">
            <v>G888</v>
          </cell>
          <cell r="J457">
            <v>15.186104218362484</v>
          </cell>
        </row>
        <row r="458">
          <cell r="B458" t="str">
            <v>G819</v>
          </cell>
          <cell r="J458">
            <v>16.047548291233621</v>
          </cell>
        </row>
        <row r="459">
          <cell r="B459" t="str">
            <v>R433</v>
          </cell>
          <cell r="J459">
            <v>5.1420176297748439</v>
          </cell>
        </row>
        <row r="460">
          <cell r="B460" t="str">
            <v>R585</v>
          </cell>
          <cell r="J460">
            <v>4.8913043478256997</v>
          </cell>
        </row>
        <row r="461">
          <cell r="B461" t="str">
            <v>G708</v>
          </cell>
          <cell r="J461">
            <v>17.737917289487331</v>
          </cell>
        </row>
        <row r="462">
          <cell r="B462" t="str">
            <v>G830</v>
          </cell>
          <cell r="J462">
            <v>12.680978532201229</v>
          </cell>
        </row>
        <row r="463">
          <cell r="B463" t="str">
            <v>R592</v>
          </cell>
          <cell r="J463">
            <v>3.7601142313182434</v>
          </cell>
        </row>
        <row r="464">
          <cell r="B464" t="str">
            <v>G746</v>
          </cell>
          <cell r="J464">
            <v>16.72456575682352</v>
          </cell>
        </row>
        <row r="465">
          <cell r="B465" t="str">
            <v>G768</v>
          </cell>
          <cell r="J465">
            <v>13.671875000000405</v>
          </cell>
        </row>
        <row r="466">
          <cell r="B466" t="str">
            <v>R477</v>
          </cell>
          <cell r="J466">
            <v>4.5098039215686896</v>
          </cell>
        </row>
        <row r="467">
          <cell r="B467" t="str">
            <v>R536</v>
          </cell>
          <cell r="J467">
            <v>91.768144179250029</v>
          </cell>
        </row>
        <row r="468">
          <cell r="B468" t="str">
            <v>G779</v>
          </cell>
          <cell r="J468">
            <v>13.853028798411678</v>
          </cell>
        </row>
        <row r="469">
          <cell r="B469" t="str">
            <v>G725</v>
          </cell>
          <cell r="J469">
            <v>14.355948869222813</v>
          </cell>
        </row>
        <row r="470">
          <cell r="B470" t="str">
            <v>R524</v>
          </cell>
          <cell r="J470">
            <v>2.521432173474186</v>
          </cell>
        </row>
        <row r="471">
          <cell r="B471" t="str">
            <v>R597</v>
          </cell>
          <cell r="J471">
            <v>7.7152812344452117</v>
          </cell>
        </row>
        <row r="472">
          <cell r="B472" t="str">
            <v>G799</v>
          </cell>
          <cell r="J472">
            <v>14.024691358025066</v>
          </cell>
        </row>
        <row r="473">
          <cell r="B473" t="str">
            <v>G846</v>
          </cell>
          <cell r="J473">
            <v>11.326378539493467</v>
          </cell>
        </row>
        <row r="474">
          <cell r="B474" t="str">
            <v>R467</v>
          </cell>
          <cell r="J474">
            <v>3.4619188921860404</v>
          </cell>
        </row>
        <row r="475">
          <cell r="B475" t="str">
            <v>R600</v>
          </cell>
          <cell r="J475">
            <v>7.2860635696819331</v>
          </cell>
        </row>
        <row r="476">
          <cell r="B476" t="str">
            <v>G820</v>
          </cell>
          <cell r="J476">
            <v>12.606303151575968</v>
          </cell>
        </row>
        <row r="477">
          <cell r="B477" t="str">
            <v>G756</v>
          </cell>
          <cell r="J477">
            <v>17.213930348258991</v>
          </cell>
        </row>
        <row r="478">
          <cell r="B478" t="str">
            <v>R596</v>
          </cell>
          <cell r="J478">
            <v>6.95609274790369</v>
          </cell>
        </row>
        <row r="479">
          <cell r="B479" t="str">
            <v>R432</v>
          </cell>
          <cell r="J479">
            <v>13.470757430488819</v>
          </cell>
        </row>
        <row r="480">
          <cell r="B480" t="str">
            <v>G745</v>
          </cell>
          <cell r="J480">
            <v>14.334637964774716</v>
          </cell>
        </row>
        <row r="481">
          <cell r="B481" t="str">
            <v>G842</v>
          </cell>
          <cell r="J481">
            <v>14.385614385613385</v>
          </cell>
        </row>
        <row r="482">
          <cell r="B482" t="str">
            <v>R474</v>
          </cell>
          <cell r="J482">
            <v>5.0395256916988718</v>
          </cell>
        </row>
        <row r="483">
          <cell r="B483" t="str">
            <v>R543</v>
          </cell>
          <cell r="J483">
            <v>6.5917968749991243</v>
          </cell>
        </row>
        <row r="484">
          <cell r="B484" t="str">
            <v>G747</v>
          </cell>
          <cell r="J484">
            <v>12.676056338028079</v>
          </cell>
        </row>
        <row r="485">
          <cell r="B485" t="str">
            <v>G832</v>
          </cell>
          <cell r="J485">
            <v>15.08132084770828</v>
          </cell>
        </row>
        <row r="486">
          <cell r="B486" t="str">
            <v>R483</v>
          </cell>
          <cell r="J486">
            <v>11.371400683259917</v>
          </cell>
        </row>
        <row r="487">
          <cell r="B487" t="str">
            <v>R34</v>
          </cell>
          <cell r="J487">
            <v>7.897334649555618</v>
          </cell>
        </row>
        <row r="488">
          <cell r="B488" t="str">
            <v>G857</v>
          </cell>
          <cell r="J488">
            <v>14.85963213939962</v>
          </cell>
        </row>
        <row r="489">
          <cell r="B489" t="str">
            <v>G805</v>
          </cell>
          <cell r="J489">
            <v>15.662650602409292</v>
          </cell>
        </row>
        <row r="490">
          <cell r="B490" t="str">
            <v>R21</v>
          </cell>
          <cell r="J490">
            <v>5.1369863013697721</v>
          </cell>
        </row>
        <row r="491">
          <cell r="B491" t="str">
            <v>R426</v>
          </cell>
          <cell r="J491">
            <v>4.7996041563577378</v>
          </cell>
        </row>
        <row r="492">
          <cell r="B492" t="str">
            <v>G623</v>
          </cell>
          <cell r="J492">
            <v>12.94176207068146</v>
          </cell>
        </row>
        <row r="493">
          <cell r="B493" t="str">
            <v>G815</v>
          </cell>
          <cell r="J493">
            <v>14.392059553350164</v>
          </cell>
        </row>
        <row r="494">
          <cell r="B494" t="str">
            <v>R563</v>
          </cell>
          <cell r="J494">
            <v>90.192212912765001</v>
          </cell>
        </row>
        <row r="495">
          <cell r="B495" t="str">
            <v>R538</v>
          </cell>
          <cell r="J495">
            <v>10.337972166998611</v>
          </cell>
        </row>
        <row r="496">
          <cell r="B496" t="str">
            <v>G880</v>
          </cell>
          <cell r="J496">
            <v>26.073926073925342</v>
          </cell>
        </row>
        <row r="497">
          <cell r="B497" t="str">
            <v>G798</v>
          </cell>
          <cell r="J497">
            <v>19.704433497536826</v>
          </cell>
        </row>
        <row r="498">
          <cell r="B498" t="str">
            <v>R559</v>
          </cell>
          <cell r="J498">
            <v>11.767508337303465</v>
          </cell>
        </row>
        <row r="499">
          <cell r="B499" t="str">
            <v>R535</v>
          </cell>
          <cell r="J499">
            <v>6.5646594274426793</v>
          </cell>
        </row>
        <row r="500">
          <cell r="B500" t="str">
            <v>G706</v>
          </cell>
          <cell r="J500">
            <v>17.486338797814145</v>
          </cell>
        </row>
        <row r="501">
          <cell r="B501" t="str">
            <v>G787</v>
          </cell>
          <cell r="J501">
            <v>15.0602409638563</v>
          </cell>
        </row>
        <row r="502">
          <cell r="B502" t="str">
            <v>R581</v>
          </cell>
          <cell r="J502">
            <v>87.823960880195301</v>
          </cell>
        </row>
        <row r="503">
          <cell r="B503" t="str">
            <v>R465</v>
          </cell>
          <cell r="J503">
            <v>2.2604422604422161</v>
          </cell>
        </row>
        <row r="504">
          <cell r="B504" t="str">
            <v>G775</v>
          </cell>
          <cell r="J504">
            <v>23.031496062992296</v>
          </cell>
        </row>
        <row r="505">
          <cell r="B505" t="str">
            <v>G900</v>
          </cell>
          <cell r="J505">
            <v>34.652509652509345</v>
          </cell>
        </row>
        <row r="506">
          <cell r="B506" t="str">
            <v>G817</v>
          </cell>
          <cell r="J506">
            <v>45.987198424421408</v>
          </cell>
        </row>
        <row r="507">
          <cell r="B507" t="str">
            <v>G850</v>
          </cell>
          <cell r="J507">
            <v>14.780029658923441</v>
          </cell>
        </row>
        <row r="508">
          <cell r="B508" t="str">
            <v>R567</v>
          </cell>
          <cell r="J508">
            <v>3.9043435822355246</v>
          </cell>
        </row>
        <row r="509">
          <cell r="B509" t="str">
            <v>R456</v>
          </cell>
          <cell r="J509">
            <v>1.7996108949419758</v>
          </cell>
        </row>
        <row r="510">
          <cell r="B510" t="str">
            <v>G697</v>
          </cell>
          <cell r="J510">
            <v>17.52988047808789</v>
          </cell>
        </row>
        <row r="511">
          <cell r="B511" t="str">
            <v>G836</v>
          </cell>
          <cell r="J511">
            <v>13.060240963856003</v>
          </cell>
        </row>
        <row r="512">
          <cell r="B512" t="str">
            <v>R15</v>
          </cell>
          <cell r="J512">
            <v>11.138613861386148</v>
          </cell>
        </row>
        <row r="513">
          <cell r="B513" t="str">
            <v>R571</v>
          </cell>
          <cell r="J513">
            <v>77.783132530120469</v>
          </cell>
        </row>
        <row r="514">
          <cell r="B514" t="str">
            <v>G894</v>
          </cell>
          <cell r="J514">
            <v>21.010901883052647</v>
          </cell>
        </row>
        <row r="515">
          <cell r="B515" t="str">
            <v>G784</v>
          </cell>
          <cell r="J515">
            <v>26.404773744405041</v>
          </cell>
        </row>
        <row r="516">
          <cell r="B516" t="str">
            <v>G902</v>
          </cell>
          <cell r="J516">
            <v>20.158102766798436</v>
          </cell>
        </row>
        <row r="517">
          <cell r="B517" t="str">
            <v>R40</v>
          </cell>
          <cell r="J517">
            <v>8.3980582524276741</v>
          </cell>
        </row>
        <row r="518">
          <cell r="B518" t="str">
            <v>R27</v>
          </cell>
          <cell r="J518">
            <v>8.5603112840463975</v>
          </cell>
        </row>
        <row r="519">
          <cell r="B519" t="str">
            <v>G653</v>
          </cell>
          <cell r="J519">
            <v>19.630709426627803</v>
          </cell>
        </row>
        <row r="520">
          <cell r="B520" t="str">
            <v>R492</v>
          </cell>
          <cell r="J520">
            <v>4.0599323344614637</v>
          </cell>
        </row>
        <row r="521">
          <cell r="B521" t="str">
            <v>G762</v>
          </cell>
          <cell r="J521">
            <v>17.030567685589826</v>
          </cell>
        </row>
        <row r="522">
          <cell r="B522" t="str">
            <v>G689</v>
          </cell>
          <cell r="J522">
            <v>14.092009685229803</v>
          </cell>
        </row>
        <row r="523">
          <cell r="B523" t="str">
            <v>R468</v>
          </cell>
          <cell r="J523">
            <v>5.4683544303797067</v>
          </cell>
        </row>
        <row r="524">
          <cell r="B524" t="str">
            <v>R582</v>
          </cell>
          <cell r="J524">
            <v>1.3068731848979416</v>
          </cell>
        </row>
        <row r="525">
          <cell r="B525" t="str">
            <v>R573</v>
          </cell>
          <cell r="J525">
            <v>8.8007736943911006</v>
          </cell>
        </row>
        <row r="526">
          <cell r="B526" t="str">
            <v>G878</v>
          </cell>
          <cell r="J526">
            <v>18.664047151277249</v>
          </cell>
        </row>
        <row r="527">
          <cell r="B527" t="str">
            <v>G678</v>
          </cell>
          <cell r="J527">
            <v>16.333666333666116</v>
          </cell>
        </row>
        <row r="528">
          <cell r="B528" t="str">
            <v>R20</v>
          </cell>
          <cell r="J528">
            <v>56.818181818177493</v>
          </cell>
        </row>
        <row r="529">
          <cell r="B529" t="str">
            <v>G807</v>
          </cell>
          <cell r="J529">
            <v>19.203072491598501</v>
          </cell>
        </row>
        <row r="530">
          <cell r="B530" t="str">
            <v>R533</v>
          </cell>
          <cell r="J530">
            <v>11.542288557213293</v>
          </cell>
        </row>
        <row r="531">
          <cell r="B531" t="str">
            <v>R545</v>
          </cell>
          <cell r="J531">
            <v>8.8976767177461902</v>
          </cell>
        </row>
        <row r="532">
          <cell r="B532" t="str">
            <v>G733</v>
          </cell>
          <cell r="J532">
            <v>30.262506191183512</v>
          </cell>
        </row>
        <row r="533">
          <cell r="B533" t="str">
            <v>G696</v>
          </cell>
          <cell r="J533">
            <v>31.23781676413266</v>
          </cell>
        </row>
        <row r="534">
          <cell r="B534" t="str">
            <v>R572</v>
          </cell>
          <cell r="J534">
            <v>7.1853320118927355</v>
          </cell>
        </row>
        <row r="535">
          <cell r="B535" t="str">
            <v>R7</v>
          </cell>
          <cell r="J535">
            <v>10.190151145782695</v>
          </cell>
        </row>
        <row r="536">
          <cell r="B536" t="str">
            <v>G801</v>
          </cell>
          <cell r="J536">
            <v>20.08862629246671</v>
          </cell>
        </row>
        <row r="537">
          <cell r="B537" t="str">
            <v>G658</v>
          </cell>
          <cell r="J537">
            <v>23.716990533134794</v>
          </cell>
        </row>
        <row r="538">
          <cell r="B538" t="str">
            <v>R504</v>
          </cell>
          <cell r="J538">
            <v>6.3484251968501049</v>
          </cell>
        </row>
        <row r="539">
          <cell r="B539" t="str">
            <v>R447</v>
          </cell>
          <cell r="J539">
            <v>6.4642507345735885</v>
          </cell>
        </row>
        <row r="540">
          <cell r="B540" t="str">
            <v>G647</v>
          </cell>
          <cell r="J540">
            <v>20.305781175346262</v>
          </cell>
        </row>
        <row r="541">
          <cell r="B541" t="str">
            <v>G567</v>
          </cell>
          <cell r="J541">
            <v>20.077034183919789</v>
          </cell>
        </row>
        <row r="542">
          <cell r="B542" t="str">
            <v>R591</v>
          </cell>
          <cell r="J542">
            <v>6.0969755160831145</v>
          </cell>
        </row>
        <row r="543">
          <cell r="B543" t="str">
            <v>G744</v>
          </cell>
          <cell r="J543">
            <v>13.529411764705387</v>
          </cell>
        </row>
        <row r="544">
          <cell r="B544" t="str">
            <v>R579</v>
          </cell>
          <cell r="J544">
            <v>5.1525762881442967</v>
          </cell>
        </row>
        <row r="545">
          <cell r="B545" t="str">
            <v>G853</v>
          </cell>
          <cell r="J545">
            <v>20.802377414561477</v>
          </cell>
        </row>
        <row r="546">
          <cell r="B546" t="str">
            <v>G800</v>
          </cell>
          <cell r="J546">
            <v>16.871618298081419</v>
          </cell>
        </row>
        <row r="547">
          <cell r="B547" t="str">
            <v>R440</v>
          </cell>
          <cell r="J547">
            <v>4.0218470705065492</v>
          </cell>
        </row>
        <row r="548">
          <cell r="B548" t="str">
            <v>G885</v>
          </cell>
          <cell r="J548">
            <v>12.119700748128949</v>
          </cell>
        </row>
        <row r="549">
          <cell r="B549" t="str">
            <v>R479</v>
          </cell>
          <cell r="J549">
            <v>77.007481296757646</v>
          </cell>
        </row>
        <row r="550">
          <cell r="B550" t="str">
            <v>R485</v>
          </cell>
          <cell r="J550">
            <v>11.924381968008097</v>
          </cell>
        </row>
        <row r="551">
          <cell r="B551" t="str">
            <v>G684</v>
          </cell>
          <cell r="J551">
            <v>17.540322580645736</v>
          </cell>
        </row>
        <row r="552">
          <cell r="B552" t="str">
            <v>G675</v>
          </cell>
          <cell r="J552">
            <v>18.033573141486571</v>
          </cell>
        </row>
        <row r="553">
          <cell r="B553" t="str">
            <v>R556</v>
          </cell>
          <cell r="J553">
            <v>7.5886170743882877</v>
          </cell>
        </row>
        <row r="554">
          <cell r="B554" t="str">
            <v>R484</v>
          </cell>
          <cell r="J554">
            <v>9.822309970384735</v>
          </cell>
        </row>
        <row r="555">
          <cell r="B555" t="str">
            <v>G827</v>
          </cell>
          <cell r="J555">
            <v>19.219219219219006</v>
          </cell>
        </row>
        <row r="556">
          <cell r="B556" t="str">
            <v>G859</v>
          </cell>
          <cell r="J556">
            <v>17.148456638902378</v>
          </cell>
        </row>
        <row r="557">
          <cell r="B557" t="str">
            <v>R464</v>
          </cell>
          <cell r="J557">
            <v>8.8737201365180916</v>
          </cell>
        </row>
        <row r="558">
          <cell r="B558" t="str">
            <v>R598</v>
          </cell>
          <cell r="J558">
            <v>7.6581027667986037</v>
          </cell>
        </row>
        <row r="559">
          <cell r="B559" t="str">
            <v>G654</v>
          </cell>
          <cell r="J559">
            <v>25.036109773712322</v>
          </cell>
        </row>
        <row r="560">
          <cell r="B560" t="str">
            <v>G667</v>
          </cell>
          <cell r="J560">
            <v>27.494061757718864</v>
          </cell>
        </row>
        <row r="561">
          <cell r="B561" t="str">
            <v>R35</v>
          </cell>
          <cell r="J561">
            <v>10.019743336623607</v>
          </cell>
        </row>
        <row r="562">
          <cell r="B562" t="str">
            <v>R30</v>
          </cell>
          <cell r="J562">
            <v>8.6618004866182261</v>
          </cell>
        </row>
        <row r="563">
          <cell r="B563" t="str">
            <v>G777</v>
          </cell>
          <cell r="J563">
            <v>15.610972568578548</v>
          </cell>
        </row>
        <row r="564">
          <cell r="B564" t="str">
            <v>G890</v>
          </cell>
          <cell r="J564">
            <v>13.769192669637922</v>
          </cell>
        </row>
        <row r="565">
          <cell r="B565" t="str">
            <v>R570</v>
          </cell>
          <cell r="J565">
            <v>4.5090180360722032</v>
          </cell>
        </row>
        <row r="566">
          <cell r="B566" t="str">
            <v>R16</v>
          </cell>
          <cell r="J566">
            <v>4.8505634492893828</v>
          </cell>
        </row>
        <row r="567">
          <cell r="B567" t="str">
            <v>G884</v>
          </cell>
          <cell r="J567">
            <v>11.313330054107281</v>
          </cell>
        </row>
        <row r="568">
          <cell r="B568" t="str">
            <v>R461</v>
          </cell>
          <cell r="J568">
            <v>4.181184668989598</v>
          </cell>
        </row>
        <row r="569">
          <cell r="B569" t="str">
            <v>R421</v>
          </cell>
          <cell r="J569">
            <v>4.8926610084872157</v>
          </cell>
        </row>
        <row r="570">
          <cell r="B570" t="str">
            <v>G876</v>
          </cell>
          <cell r="J570">
            <v>12.187812187811872</v>
          </cell>
        </row>
        <row r="571">
          <cell r="B571" t="str">
            <v>G809</v>
          </cell>
          <cell r="J571">
            <v>14.278846153846089</v>
          </cell>
        </row>
        <row r="572">
          <cell r="B572" t="str">
            <v>R253</v>
          </cell>
          <cell r="J572">
            <v>2.4952015355091484</v>
          </cell>
        </row>
        <row r="573">
          <cell r="B573" t="str">
            <v>R124</v>
          </cell>
          <cell r="J573">
            <v>1.0140028971511033</v>
          </cell>
        </row>
        <row r="574">
          <cell r="B574" t="str">
            <v>G351</v>
          </cell>
          <cell r="J574">
            <v>11.028315946348718</v>
          </cell>
        </row>
        <row r="575">
          <cell r="B575" t="str">
            <v>G352</v>
          </cell>
          <cell r="J575">
            <v>6.9085487077541252</v>
          </cell>
        </row>
        <row r="576">
          <cell r="B576" t="str">
            <v>R202</v>
          </cell>
          <cell r="J576">
            <v>79.460269865066508</v>
          </cell>
        </row>
        <row r="577">
          <cell r="B577" t="str">
            <v>G442</v>
          </cell>
          <cell r="J577">
            <v>7.6199901039089131</v>
          </cell>
        </row>
        <row r="578">
          <cell r="B578" t="str">
            <v>R285</v>
          </cell>
          <cell r="J578">
            <v>1.8419777023749115</v>
          </cell>
        </row>
        <row r="579">
          <cell r="B579" t="str">
            <v>G385</v>
          </cell>
          <cell r="J579">
            <v>8.5545722713864567</v>
          </cell>
        </row>
        <row r="580">
          <cell r="B580" t="str">
            <v>R341</v>
          </cell>
          <cell r="J580">
            <v>2.2942643391521438</v>
          </cell>
        </row>
        <row r="581">
          <cell r="B581" t="str">
            <v>R96</v>
          </cell>
          <cell r="J581">
            <v>2.3336643495531879</v>
          </cell>
        </row>
        <row r="582">
          <cell r="B582" t="str">
            <v>G743</v>
          </cell>
          <cell r="J582">
            <v>7.8343313373247501</v>
          </cell>
        </row>
        <row r="583">
          <cell r="B583" t="str">
            <v>G202</v>
          </cell>
          <cell r="J583">
            <v>9.4152626362733951</v>
          </cell>
        </row>
        <row r="584">
          <cell r="B584" t="str">
            <v>R264</v>
          </cell>
          <cell r="J584">
            <v>1.9295706705255817</v>
          </cell>
        </row>
        <row r="585">
          <cell r="B585" t="str">
            <v>R317</v>
          </cell>
          <cell r="J585">
            <v>2.0937188434697482</v>
          </cell>
        </row>
        <row r="586">
          <cell r="B586" t="str">
            <v>G390</v>
          </cell>
          <cell r="J586">
            <v>9.1180866965623011</v>
          </cell>
        </row>
        <row r="587">
          <cell r="B587" t="str">
            <v>G686</v>
          </cell>
          <cell r="J587">
            <v>9.7268806899849256</v>
          </cell>
        </row>
        <row r="588">
          <cell r="B588" t="str">
            <v>R411</v>
          </cell>
          <cell r="J588">
            <v>1.9212295869364138</v>
          </cell>
        </row>
        <row r="589">
          <cell r="B589" t="str">
            <v>R331</v>
          </cell>
          <cell r="J589">
            <v>-0.69686411149833305</v>
          </cell>
        </row>
        <row r="590">
          <cell r="B590" t="str">
            <v>G810</v>
          </cell>
          <cell r="J590">
            <v>7.6693227091631231</v>
          </cell>
        </row>
        <row r="591">
          <cell r="B591" t="str">
            <v>G368</v>
          </cell>
          <cell r="J591">
            <v>7.2371638141808248</v>
          </cell>
        </row>
        <row r="592">
          <cell r="B592" t="str">
            <v>G287</v>
          </cell>
          <cell r="J592">
            <v>8.1175298804781466</v>
          </cell>
        </row>
        <row r="593">
          <cell r="B593" t="str">
            <v>R287</v>
          </cell>
          <cell r="J593">
            <v>1.9136408243378245</v>
          </cell>
        </row>
        <row r="594">
          <cell r="B594" t="str">
            <v>R259</v>
          </cell>
          <cell r="J594">
            <v>1.9326065411295223</v>
          </cell>
        </row>
        <row r="595">
          <cell r="B595" t="str">
            <v>G334</v>
          </cell>
          <cell r="J595">
            <v>13.234567901234151</v>
          </cell>
        </row>
        <row r="596">
          <cell r="B596" t="str">
            <v>G443</v>
          </cell>
          <cell r="J596">
            <v>8.5487077534794818</v>
          </cell>
        </row>
        <row r="597">
          <cell r="B597" t="str">
            <v>R215</v>
          </cell>
          <cell r="J597">
            <v>1.8428709990296765</v>
          </cell>
        </row>
        <row r="598">
          <cell r="B598" t="str">
            <v>R255</v>
          </cell>
          <cell r="J598">
            <v>1.7424975798647639</v>
          </cell>
        </row>
        <row r="599">
          <cell r="B599" t="str">
            <v>G429</v>
          </cell>
          <cell r="J599">
            <v>8.4409136047665729</v>
          </cell>
        </row>
        <row r="600">
          <cell r="B600" t="str">
            <v>R322</v>
          </cell>
          <cell r="J600">
            <v>2.1371769383691874</v>
          </cell>
        </row>
        <row r="601">
          <cell r="B601" t="str">
            <v>R534</v>
          </cell>
          <cell r="J601">
            <v>1.9733596447958683</v>
          </cell>
        </row>
        <row r="602">
          <cell r="B602" t="str">
            <v>G680</v>
          </cell>
          <cell r="J602">
            <v>7.5706756109248428</v>
          </cell>
        </row>
        <row r="603">
          <cell r="B603" t="str">
            <v>G461</v>
          </cell>
          <cell r="J603">
            <v>8.9463220675947444</v>
          </cell>
        </row>
        <row r="604">
          <cell r="B604" t="str">
            <v>R403</v>
          </cell>
          <cell r="J604">
            <v>3.6768263183359386</v>
          </cell>
        </row>
        <row r="605">
          <cell r="B605" t="str">
            <v>G496</v>
          </cell>
          <cell r="J605">
            <v>9.4256259204713331</v>
          </cell>
        </row>
        <row r="606">
          <cell r="B606" t="str">
            <v>G425</v>
          </cell>
          <cell r="J606">
            <v>11.404382470119883</v>
          </cell>
        </row>
        <row r="607">
          <cell r="B607" t="str">
            <v>R583</v>
          </cell>
          <cell r="J607">
            <v>2.3988005996999138</v>
          </cell>
        </row>
        <row r="608">
          <cell r="B608" t="str">
            <v>R330</v>
          </cell>
          <cell r="J608">
            <v>2.1642892277422194</v>
          </cell>
        </row>
        <row r="609">
          <cell r="B609" t="str">
            <v>G674</v>
          </cell>
          <cell r="J609">
            <v>8.7857847976303241</v>
          </cell>
        </row>
        <row r="610">
          <cell r="B610" t="str">
            <v>G433</v>
          </cell>
          <cell r="J610">
            <v>9.4836146971203146</v>
          </cell>
        </row>
        <row r="611">
          <cell r="B611" t="str">
            <v>R451</v>
          </cell>
          <cell r="J611">
            <v>1.7224409448818911</v>
          </cell>
        </row>
        <row r="612">
          <cell r="B612" t="str">
            <v>R558</v>
          </cell>
          <cell r="J612">
            <v>2.9640427599611376</v>
          </cell>
        </row>
        <row r="613">
          <cell r="B613" t="str">
            <v>G504</v>
          </cell>
          <cell r="J613">
            <v>8.6370444333500629</v>
          </cell>
        </row>
        <row r="614">
          <cell r="B614" t="str">
            <v>G656</v>
          </cell>
          <cell r="J614">
            <v>12.283308568598626</v>
          </cell>
        </row>
        <row r="615">
          <cell r="B615" t="str">
            <v>G439</v>
          </cell>
          <cell r="J615">
            <v>9.0602409638559092</v>
          </cell>
        </row>
        <row r="616">
          <cell r="B616" t="str">
            <v>R535</v>
          </cell>
          <cell r="J616">
            <v>2.1371769383700703</v>
          </cell>
        </row>
        <row r="617">
          <cell r="B617" t="str">
            <v>G281</v>
          </cell>
          <cell r="J617">
            <v>8.6181277860327441</v>
          </cell>
        </row>
        <row r="618">
          <cell r="B618" t="str">
            <v>R157</v>
          </cell>
          <cell r="J618">
            <v>4.6332046332039889</v>
          </cell>
        </row>
        <row r="619">
          <cell r="B619" t="str">
            <v>R105</v>
          </cell>
          <cell r="J619">
            <v>2.5628626692459697</v>
          </cell>
        </row>
        <row r="620">
          <cell r="B620" t="str">
            <v>G865</v>
          </cell>
          <cell r="J620">
            <v>9.1408591408588276</v>
          </cell>
        </row>
        <row r="621">
          <cell r="B621" t="str">
            <v>G216</v>
          </cell>
          <cell r="J621">
            <v>9.4980314960627936</v>
          </cell>
        </row>
        <row r="622">
          <cell r="B622" t="str">
            <v>R384</v>
          </cell>
          <cell r="J622">
            <v>2.1032504780120633</v>
          </cell>
        </row>
        <row r="623">
          <cell r="B623" t="str">
            <v>R307</v>
          </cell>
          <cell r="J623">
            <v>1.5880893300249692</v>
          </cell>
        </row>
        <row r="624">
          <cell r="B624" t="str">
            <v>G736</v>
          </cell>
          <cell r="J624">
            <v>8.7727944800392965</v>
          </cell>
        </row>
        <row r="625">
          <cell r="B625" t="str">
            <v>G655</v>
          </cell>
          <cell r="J625">
            <v>7.6961026147010658</v>
          </cell>
        </row>
        <row r="626">
          <cell r="B626" t="str">
            <v>G457</v>
          </cell>
          <cell r="J626">
            <v>9.6918489065609759</v>
          </cell>
        </row>
        <row r="627">
          <cell r="B627" t="str">
            <v>R481</v>
          </cell>
          <cell r="J627">
            <v>22.390243902438794</v>
          </cell>
        </row>
        <row r="628">
          <cell r="B628" t="str">
            <v>G772</v>
          </cell>
          <cell r="J628">
            <v>9.0770015298325593</v>
          </cell>
        </row>
        <row r="629">
          <cell r="B629" t="str">
            <v>R458</v>
          </cell>
          <cell r="J629">
            <v>65.665665665665671</v>
          </cell>
        </row>
        <row r="630">
          <cell r="B630" t="str">
            <v>R490</v>
          </cell>
          <cell r="J630">
            <v>2.6433915211971035</v>
          </cell>
        </row>
        <row r="631">
          <cell r="B631" t="str">
            <v>G470</v>
          </cell>
          <cell r="J631">
            <v>9.3558282208585464</v>
          </cell>
        </row>
        <row r="632">
          <cell r="B632" t="str">
            <v>G454</v>
          </cell>
          <cell r="J632">
            <v>10.539215686274888</v>
          </cell>
        </row>
        <row r="633">
          <cell r="B633" t="str">
            <v>R326</v>
          </cell>
          <cell r="J633">
            <v>5.9808612440189712</v>
          </cell>
        </row>
        <row r="634">
          <cell r="B634" t="str">
            <v>R470</v>
          </cell>
          <cell r="J634">
            <v>2.3705853894531068</v>
          </cell>
        </row>
        <row r="635">
          <cell r="B635" t="str">
            <v>R262</v>
          </cell>
          <cell r="J635">
            <v>2.7363184079606433</v>
          </cell>
        </row>
        <row r="636">
          <cell r="B636" t="str">
            <v>G483</v>
          </cell>
          <cell r="J636">
            <v>8.5170340681363346</v>
          </cell>
        </row>
        <row r="637">
          <cell r="B637" t="str">
            <v>G362</v>
          </cell>
          <cell r="J637">
            <v>9.1395235780264326</v>
          </cell>
        </row>
        <row r="638">
          <cell r="B638" t="str">
            <v>R488</v>
          </cell>
          <cell r="J638">
            <v>2.0802377414560613</v>
          </cell>
        </row>
        <row r="639">
          <cell r="B639" t="str">
            <v>R309</v>
          </cell>
          <cell r="J639">
            <v>0.87633885102250153</v>
          </cell>
        </row>
        <row r="640">
          <cell r="B640" t="str">
            <v>G781</v>
          </cell>
          <cell r="J640">
            <v>7.0843373493975461</v>
          </cell>
        </row>
        <row r="641">
          <cell r="B641" t="str">
            <v>G893</v>
          </cell>
          <cell r="J641">
            <v>8.1265206812653794</v>
          </cell>
        </row>
        <row r="642">
          <cell r="B642" t="str">
            <v>G826</v>
          </cell>
          <cell r="J642">
            <v>8.7676570871892565</v>
          </cell>
        </row>
        <row r="643">
          <cell r="B643" t="str">
            <v>R273</v>
          </cell>
          <cell r="J643">
            <v>1.9912578921804642</v>
          </cell>
        </row>
        <row r="644">
          <cell r="B644" t="str">
            <v>R32</v>
          </cell>
          <cell r="J644">
            <v>1.8482490272371503</v>
          </cell>
        </row>
        <row r="645">
          <cell r="B645" t="str">
            <v>G451</v>
          </cell>
          <cell r="J645">
            <v>8.9466089466084018</v>
          </cell>
        </row>
        <row r="646">
          <cell r="B646" t="str">
            <v>G360</v>
          </cell>
          <cell r="J646">
            <v>9.1525423728814648</v>
          </cell>
        </row>
        <row r="647">
          <cell r="B647" t="str">
            <v>G783</v>
          </cell>
          <cell r="J647">
            <v>8.7719298245612158</v>
          </cell>
        </row>
        <row r="648">
          <cell r="B648" t="str">
            <v>R268</v>
          </cell>
          <cell r="J648">
            <v>2.0588235294118782</v>
          </cell>
        </row>
        <row r="649">
          <cell r="B649" t="str">
            <v>R301</v>
          </cell>
          <cell r="J649">
            <v>1.9038076152294727</v>
          </cell>
        </row>
        <row r="650">
          <cell r="B650" t="str">
            <v>R291</v>
          </cell>
          <cell r="J650">
            <v>2.1348859776812832</v>
          </cell>
        </row>
        <row r="651">
          <cell r="B651" t="str">
            <v>G551</v>
          </cell>
          <cell r="J651">
            <v>8.5532746823073538</v>
          </cell>
        </row>
        <row r="652">
          <cell r="B652" t="str">
            <v>R587</v>
          </cell>
          <cell r="J652">
            <v>1.9743336623894387</v>
          </cell>
        </row>
        <row r="653">
          <cell r="B653" t="str">
            <v>G458</v>
          </cell>
          <cell r="J653">
            <v>9.1358024691352888</v>
          </cell>
        </row>
        <row r="654">
          <cell r="B654" t="str">
            <v>R444</v>
          </cell>
          <cell r="J654">
            <v>2.2682445759369214</v>
          </cell>
        </row>
        <row r="655">
          <cell r="B655" t="str">
            <v>G818</v>
          </cell>
          <cell r="J655">
            <v>10.028790786949029</v>
          </cell>
        </row>
        <row r="656">
          <cell r="B656" t="str">
            <v>G403</v>
          </cell>
          <cell r="J656">
            <v>8.8845014807495417</v>
          </cell>
        </row>
        <row r="657">
          <cell r="B657" t="str">
            <v>R537</v>
          </cell>
          <cell r="J657">
            <v>2.0958083832334542</v>
          </cell>
        </row>
        <row r="658">
          <cell r="B658" t="str">
            <v>R290</v>
          </cell>
          <cell r="J658">
            <v>2.639442231076139</v>
          </cell>
        </row>
        <row r="659">
          <cell r="B659" t="str">
            <v>G896</v>
          </cell>
          <cell r="J659">
            <v>9.3827160493825037</v>
          </cell>
        </row>
        <row r="660">
          <cell r="B660" t="str">
            <v>G585</v>
          </cell>
          <cell r="J660">
            <v>10.155490767735316</v>
          </cell>
        </row>
        <row r="661">
          <cell r="B661" t="str">
            <v>R541</v>
          </cell>
          <cell r="J661">
            <v>2.6018654884636851</v>
          </cell>
        </row>
        <row r="662">
          <cell r="B662" t="str">
            <v>G669</v>
          </cell>
          <cell r="J662">
            <v>8.7171867261018541</v>
          </cell>
        </row>
        <row r="663">
          <cell r="B663" t="str">
            <v>R555</v>
          </cell>
          <cell r="J663">
            <v>2.750491159135366</v>
          </cell>
        </row>
        <row r="664">
          <cell r="B664" t="str">
            <v>G337</v>
          </cell>
          <cell r="J664">
            <v>10.824230387289536</v>
          </cell>
        </row>
        <row r="665">
          <cell r="B665" t="str">
            <v>G423</v>
          </cell>
          <cell r="J665">
            <v>9.4793713163063114</v>
          </cell>
        </row>
        <row r="666">
          <cell r="B666" t="str">
            <v>R51</v>
          </cell>
          <cell r="J666">
            <v>2.0874751491048897</v>
          </cell>
        </row>
        <row r="667">
          <cell r="B667" t="str">
            <v>R539</v>
          </cell>
          <cell r="J667">
            <v>1.5944195316393635</v>
          </cell>
        </row>
        <row r="668">
          <cell r="B668" t="str">
            <v>G564</v>
          </cell>
          <cell r="J668">
            <v>8.4325396825389731</v>
          </cell>
        </row>
        <row r="669">
          <cell r="B669" t="str">
            <v>R186</v>
          </cell>
          <cell r="J669">
            <v>2.2783556215947218</v>
          </cell>
        </row>
        <row r="670">
          <cell r="B670" t="str">
            <v>R557</v>
          </cell>
          <cell r="J670">
            <v>2.1547502448572287</v>
          </cell>
        </row>
        <row r="671">
          <cell r="B671" t="str">
            <v>G608</v>
          </cell>
          <cell r="J671">
            <v>9.0274314214466642</v>
          </cell>
        </row>
        <row r="672">
          <cell r="B672" t="str">
            <v>G544</v>
          </cell>
          <cell r="J672">
            <v>9.5401174168302578</v>
          </cell>
        </row>
        <row r="673">
          <cell r="B673" t="str">
            <v>G365</v>
          </cell>
          <cell r="J673">
            <v>8.8162456661709641</v>
          </cell>
        </row>
        <row r="674">
          <cell r="B674" t="str">
            <v>G620</v>
          </cell>
          <cell r="J674">
            <v>8.6766844401358867</v>
          </cell>
        </row>
        <row r="675">
          <cell r="B675" t="str">
            <v>R427</v>
          </cell>
          <cell r="J675">
            <v>1.9455252918283636</v>
          </cell>
        </row>
        <row r="676">
          <cell r="B676" t="str">
            <v>R580</v>
          </cell>
          <cell r="J676">
            <v>2.0914396887151829</v>
          </cell>
        </row>
        <row r="677">
          <cell r="B677" t="str">
            <v>R222</v>
          </cell>
          <cell r="J677">
            <v>3.2535885167466505</v>
          </cell>
        </row>
        <row r="678">
          <cell r="B678" t="str">
            <v>G375</v>
          </cell>
          <cell r="J678">
            <v>8.3130772970344644</v>
          </cell>
        </row>
        <row r="679">
          <cell r="B679" t="str">
            <v>G420</v>
          </cell>
          <cell r="J679">
            <v>12.313003452243912</v>
          </cell>
        </row>
        <row r="680">
          <cell r="B680" t="str">
            <v>R216</v>
          </cell>
          <cell r="J680">
            <v>2.7254707631314172</v>
          </cell>
        </row>
        <row r="681">
          <cell r="B681" t="str">
            <v>R354</v>
          </cell>
          <cell r="J681">
            <v>2.4789291026277223</v>
          </cell>
        </row>
        <row r="682">
          <cell r="B682" t="str">
            <v>G537</v>
          </cell>
          <cell r="J682">
            <v>9.0167865707433048</v>
          </cell>
        </row>
        <row r="683">
          <cell r="B683" t="str">
            <v>G367</v>
          </cell>
          <cell r="J683">
            <v>9.3843098311821134</v>
          </cell>
        </row>
        <row r="684">
          <cell r="B684" t="str">
            <v>R232</v>
          </cell>
          <cell r="J684">
            <v>2.2167487684728533</v>
          </cell>
        </row>
        <row r="685">
          <cell r="B685" t="str">
            <v>G393</v>
          </cell>
          <cell r="J685">
            <v>9.5497278574961424</v>
          </cell>
        </row>
        <row r="686">
          <cell r="B686" t="str">
            <v>G526</v>
          </cell>
          <cell r="J686">
            <v>9.78043912175667</v>
          </cell>
        </row>
        <row r="687">
          <cell r="B687" t="str">
            <v>R164</v>
          </cell>
          <cell r="J687">
            <v>2.591687041564656</v>
          </cell>
        </row>
        <row r="688">
          <cell r="B688" t="str">
            <v>G417</v>
          </cell>
          <cell r="J688">
            <v>9.0547263681590628</v>
          </cell>
        </row>
        <row r="689">
          <cell r="B689" t="str">
            <v>G522</v>
          </cell>
          <cell r="J689">
            <v>9.2361457813275862</v>
          </cell>
        </row>
        <row r="690">
          <cell r="B690" t="str">
            <v>R387</v>
          </cell>
          <cell r="J690">
            <v>2.1414342629480405</v>
          </cell>
        </row>
        <row r="691">
          <cell r="B691" t="str">
            <v>R336</v>
          </cell>
          <cell r="J691">
            <v>1.9089574155652842</v>
          </cell>
        </row>
        <row r="692">
          <cell r="B692" t="str">
            <v>R346</v>
          </cell>
          <cell r="J692">
            <v>2.8640776699025032</v>
          </cell>
        </row>
        <row r="693">
          <cell r="B693" t="str">
            <v>R263</v>
          </cell>
          <cell r="J693">
            <v>44.460570875664885</v>
          </cell>
        </row>
        <row r="694">
          <cell r="B694" t="str">
            <v>G297</v>
          </cell>
          <cell r="J694">
            <v>9.3406593406594496</v>
          </cell>
        </row>
        <row r="695">
          <cell r="B695" t="str">
            <v>G591</v>
          </cell>
          <cell r="J695">
            <v>10.322580645161365</v>
          </cell>
        </row>
        <row r="696">
          <cell r="B696" t="str">
            <v>R125</v>
          </cell>
          <cell r="J696">
            <v>4.8379052369080275</v>
          </cell>
        </row>
        <row r="697">
          <cell r="B697" t="str">
            <v>G863</v>
          </cell>
          <cell r="J697">
            <v>8.2238442822379554</v>
          </cell>
        </row>
        <row r="698">
          <cell r="B698" t="str">
            <v>R364</v>
          </cell>
          <cell r="J698">
            <v>3.461725987323931</v>
          </cell>
        </row>
        <row r="699">
          <cell r="B699" t="str">
            <v>G584</v>
          </cell>
          <cell r="J699">
            <v>7.9232283464562308</v>
          </cell>
        </row>
        <row r="700">
          <cell r="B700" t="str">
            <v>R167</v>
          </cell>
          <cell r="J700">
            <v>3.2435129740522455</v>
          </cell>
        </row>
        <row r="701">
          <cell r="B701" t="str">
            <v>R289</v>
          </cell>
          <cell r="J701">
            <v>3.5180722891571889</v>
          </cell>
        </row>
        <row r="702">
          <cell r="B702" t="str">
            <v>G713</v>
          </cell>
          <cell r="J702">
            <v>8.6567164179103493</v>
          </cell>
        </row>
        <row r="703">
          <cell r="B703" t="str">
            <v>G615</v>
          </cell>
          <cell r="J703">
            <v>11.187777230163009</v>
          </cell>
        </row>
        <row r="704">
          <cell r="B704" t="str">
            <v>R25</v>
          </cell>
          <cell r="J704">
            <v>4.592085979482369</v>
          </cell>
        </row>
        <row r="705">
          <cell r="B705" t="str">
            <v>R378</v>
          </cell>
          <cell r="J705">
            <v>1.2339585389935566</v>
          </cell>
        </row>
        <row r="706">
          <cell r="B706" t="str">
            <v>G525</v>
          </cell>
          <cell r="J706">
            <v>12.793603198399861</v>
          </cell>
        </row>
        <row r="707">
          <cell r="B707" t="str">
            <v>G821</v>
          </cell>
          <cell r="J707">
            <v>15.097159940208879</v>
          </cell>
        </row>
        <row r="708">
          <cell r="B708" t="str">
            <v>R25</v>
          </cell>
          <cell r="J708">
            <v>8.0431584109849048</v>
          </cell>
        </row>
        <row r="709">
          <cell r="B709" t="str">
            <v>R375</v>
          </cell>
          <cell r="J709">
            <v>5.0314465408809701</v>
          </cell>
        </row>
        <row r="710">
          <cell r="B710" t="str">
            <v>G754</v>
          </cell>
          <cell r="J710">
            <v>10.498306724722434</v>
          </cell>
        </row>
        <row r="711">
          <cell r="B711" t="str">
            <v>G886</v>
          </cell>
          <cell r="J711">
            <v>11.60846040334461</v>
          </cell>
        </row>
        <row r="712">
          <cell r="B712" t="str">
            <v>R362</v>
          </cell>
          <cell r="J712">
            <v>3.690944881888675</v>
          </cell>
        </row>
        <row r="713">
          <cell r="B713" t="str">
            <v>G388</v>
          </cell>
          <cell r="J713">
            <v>10.565110565110372</v>
          </cell>
        </row>
        <row r="714">
          <cell r="B714" t="str">
            <v>R370</v>
          </cell>
          <cell r="J714">
            <v>5.0682261208581973</v>
          </cell>
        </row>
        <row r="715">
          <cell r="B715" t="str">
            <v>G715</v>
          </cell>
          <cell r="J715">
            <v>12.326732673267644</v>
          </cell>
        </row>
        <row r="716">
          <cell r="B716" t="str">
            <v>R219</v>
          </cell>
          <cell r="J716">
            <v>11.480214948704322</v>
          </cell>
        </row>
        <row r="717">
          <cell r="B717" t="str">
            <v>R168</v>
          </cell>
          <cell r="J717">
            <v>3.118908382066123</v>
          </cell>
        </row>
        <row r="718">
          <cell r="B718" t="str">
            <v>R463</v>
          </cell>
          <cell r="J718">
            <v>7.7074128620517337</v>
          </cell>
        </row>
        <row r="719">
          <cell r="B719" t="str">
            <v>G462</v>
          </cell>
          <cell r="J719">
            <v>8.7537091988131088</v>
          </cell>
        </row>
        <row r="720">
          <cell r="B720" t="str">
            <v>G785</v>
          </cell>
          <cell r="J720">
            <v>9.3718843469595843</v>
          </cell>
        </row>
        <row r="721">
          <cell r="B721" t="str">
            <v>R367</v>
          </cell>
          <cell r="J721">
            <v>2.8245787908823141</v>
          </cell>
        </row>
        <row r="722">
          <cell r="B722" t="str">
            <v>R339</v>
          </cell>
          <cell r="J722">
            <v>3.6390101892290181</v>
          </cell>
        </row>
        <row r="723">
          <cell r="B723" t="str">
            <v>G712</v>
          </cell>
          <cell r="J723">
            <v>8.8717454194792413</v>
          </cell>
        </row>
        <row r="724">
          <cell r="B724" t="str">
            <v>G877</v>
          </cell>
          <cell r="J724">
            <v>11.636001989060295</v>
          </cell>
        </row>
        <row r="725">
          <cell r="B725" t="str">
            <v>R303</v>
          </cell>
          <cell r="J725">
            <v>4.4411177644712749</v>
          </cell>
        </row>
        <row r="726">
          <cell r="B726" t="str">
            <v>G709</v>
          </cell>
          <cell r="J726">
            <v>9.8409542743538694</v>
          </cell>
        </row>
        <row r="727">
          <cell r="B727" t="str">
            <v>G816</v>
          </cell>
          <cell r="J727">
            <v>11.089206505668416</v>
          </cell>
        </row>
        <row r="728">
          <cell r="B728" t="str">
            <v>R359</v>
          </cell>
          <cell r="J728">
            <v>4.0291262135925576</v>
          </cell>
        </row>
        <row r="729">
          <cell r="B729" t="str">
            <v>R218</v>
          </cell>
          <cell r="J729">
            <v>3.3009708737867043</v>
          </cell>
        </row>
        <row r="730">
          <cell r="B730" t="str">
            <v>R395</v>
          </cell>
          <cell r="J730">
            <v>3.0123456790120686</v>
          </cell>
        </row>
        <row r="731">
          <cell r="B731" t="str">
            <v>G707</v>
          </cell>
          <cell r="J731">
            <v>12.14457831325316</v>
          </cell>
        </row>
        <row r="732">
          <cell r="B732" t="str">
            <v>G811</v>
          </cell>
          <cell r="J732">
            <v>11.712158808933365</v>
          </cell>
        </row>
        <row r="733">
          <cell r="B733" t="str">
            <v>R182</v>
          </cell>
          <cell r="J733">
            <v>3.9234919077970858</v>
          </cell>
        </row>
        <row r="734">
          <cell r="B734" t="str">
            <v>R135</v>
          </cell>
          <cell r="J734">
            <v>3.9196472317485203</v>
          </cell>
        </row>
        <row r="735">
          <cell r="B735" t="str">
            <v>G770</v>
          </cell>
          <cell r="J735">
            <v>31.965648854961913</v>
          </cell>
        </row>
        <row r="736">
          <cell r="B736" t="str">
            <v>G773</v>
          </cell>
          <cell r="J736">
            <v>12.200000000000349</v>
          </cell>
        </row>
        <row r="737">
          <cell r="B737" t="str">
            <v>G753</v>
          </cell>
          <cell r="J737">
            <v>9.4330155544412708</v>
          </cell>
        </row>
        <row r="738">
          <cell r="B738" t="str">
            <v>G645</v>
          </cell>
          <cell r="J738">
            <v>11.067388096409434</v>
          </cell>
        </row>
        <row r="739">
          <cell r="B739" t="str">
            <v>R342</v>
          </cell>
          <cell r="J739">
            <v>3.642714570858145</v>
          </cell>
        </row>
        <row r="740">
          <cell r="B740" t="str">
            <v>R372</v>
          </cell>
          <cell r="J740">
            <v>4.1958041958038725</v>
          </cell>
        </row>
        <row r="741">
          <cell r="B741" t="str">
            <v>R334</v>
          </cell>
          <cell r="J741">
            <v>5.4642166344294019</v>
          </cell>
        </row>
        <row r="742">
          <cell r="B742" t="str">
            <v>G640</v>
          </cell>
          <cell r="J742">
            <v>11.573849878934253</v>
          </cell>
        </row>
        <row r="743">
          <cell r="B743" t="str">
            <v>R139</v>
          </cell>
          <cell r="J743">
            <v>2.9484029484021739</v>
          </cell>
        </row>
        <row r="744">
          <cell r="B744" t="str">
            <v>G814</v>
          </cell>
          <cell r="J744">
            <v>11.500000000000204</v>
          </cell>
        </row>
        <row r="745">
          <cell r="B745" t="str">
            <v>R92</v>
          </cell>
          <cell r="J745">
            <v>4.6821094135039614</v>
          </cell>
        </row>
        <row r="746">
          <cell r="B746" t="str">
            <v>R265</v>
          </cell>
          <cell r="J746">
            <v>13.867187500000384</v>
          </cell>
        </row>
        <row r="747">
          <cell r="B747" t="str">
            <v>G668</v>
          </cell>
          <cell r="J747">
            <v>17.813567593948214</v>
          </cell>
        </row>
        <row r="748">
          <cell r="B748" t="str">
            <v>G621</v>
          </cell>
          <cell r="J748">
            <v>22.042218949435743</v>
          </cell>
        </row>
        <row r="749">
          <cell r="B749" t="str">
            <v>R328</v>
          </cell>
          <cell r="J749">
            <v>5.8794708476237458</v>
          </cell>
        </row>
        <row r="750">
          <cell r="B750" t="str">
            <v>R234</v>
          </cell>
          <cell r="J750">
            <v>9.9903006789520461</v>
          </cell>
        </row>
        <row r="751">
          <cell r="B751" t="str">
            <v>G891</v>
          </cell>
          <cell r="J751">
            <v>13.415841584158834</v>
          </cell>
        </row>
        <row r="752">
          <cell r="B752" t="str">
            <v>G677</v>
          </cell>
          <cell r="J752">
            <v>17.335314512134694</v>
          </cell>
        </row>
        <row r="753">
          <cell r="B753" t="str">
            <v>R149</v>
          </cell>
          <cell r="J753">
            <v>9.4146341463411449</v>
          </cell>
        </row>
        <row r="754">
          <cell r="B754" t="str">
            <v>R258</v>
          </cell>
          <cell r="J754">
            <v>16.261774913237122</v>
          </cell>
        </row>
        <row r="755">
          <cell r="B755" t="str">
            <v>G540</v>
          </cell>
          <cell r="J755">
            <v>21.550000000000765</v>
          </cell>
        </row>
        <row r="756">
          <cell r="B756" t="str">
            <v>G574</v>
          </cell>
          <cell r="J756">
            <v>23.600000000000428</v>
          </cell>
        </row>
        <row r="757">
          <cell r="B757" t="str">
            <v>R449</v>
          </cell>
          <cell r="J757">
            <v>7.5425790754251629</v>
          </cell>
        </row>
        <row r="758">
          <cell r="B758" t="str">
            <v>R344</v>
          </cell>
          <cell r="J758">
            <v>8.5305719921103496</v>
          </cell>
        </row>
        <row r="759">
          <cell r="B759" t="str">
            <v>G508</v>
          </cell>
          <cell r="J759">
            <v>12.276341948309753</v>
          </cell>
        </row>
        <row r="760">
          <cell r="B760" t="str">
            <v>G710</v>
          </cell>
          <cell r="J760">
            <v>18.435475834579655</v>
          </cell>
        </row>
        <row r="761">
          <cell r="B761" t="str">
            <v>R142</v>
          </cell>
          <cell r="J761">
            <v>6.2620423892102917</v>
          </cell>
        </row>
        <row r="762">
          <cell r="B762" t="str">
            <v>R271</v>
          </cell>
          <cell r="J762">
            <v>9.0597453476988878</v>
          </cell>
        </row>
        <row r="763">
          <cell r="B763" t="str">
            <v>G637</v>
          </cell>
          <cell r="J763">
            <v>17.471937530502561</v>
          </cell>
        </row>
        <row r="764">
          <cell r="B764" t="str">
            <v>G604</v>
          </cell>
          <cell r="J764">
            <v>16.351888667991876</v>
          </cell>
        </row>
        <row r="765">
          <cell r="B765" t="str">
            <v>R340</v>
          </cell>
          <cell r="J765">
            <v>10.541586073501591</v>
          </cell>
        </row>
        <row r="766">
          <cell r="B766" t="str">
            <v>G720</v>
          </cell>
          <cell r="J766">
            <v>16.057692307692367</v>
          </cell>
        </row>
        <row r="767">
          <cell r="B767" t="str">
            <v>G871</v>
          </cell>
          <cell r="J767">
            <v>17.063492063492387</v>
          </cell>
        </row>
        <row r="768">
          <cell r="B768" t="str">
            <v>R392</v>
          </cell>
          <cell r="J768">
            <v>8.4810733109723397</v>
          </cell>
        </row>
        <row r="769">
          <cell r="B769" t="str">
            <v>R381</v>
          </cell>
          <cell r="J769">
            <v>10.112911143839174</v>
          </cell>
        </row>
        <row r="770">
          <cell r="B770" t="str">
            <v>G822</v>
          </cell>
          <cell r="J770">
            <v>17.246520874750999</v>
          </cell>
        </row>
        <row r="771">
          <cell r="B771" t="str">
            <v>G796</v>
          </cell>
          <cell r="J771">
            <v>40.67127344521198</v>
          </cell>
        </row>
        <row r="772">
          <cell r="B772" t="str">
            <v>R589</v>
          </cell>
          <cell r="J772">
            <v>7.414730598121813</v>
          </cell>
        </row>
        <row r="773">
          <cell r="B773" t="str">
            <v>R130</v>
          </cell>
          <cell r="J773">
            <v>7.2700296735904999</v>
          </cell>
        </row>
        <row r="774">
          <cell r="B774" t="str">
            <v>R93</v>
          </cell>
          <cell r="J774">
            <v>7.2365225837790437</v>
          </cell>
        </row>
        <row r="775">
          <cell r="B775" t="str">
            <v>G560</v>
          </cell>
          <cell r="J775">
            <v>39.082656473960213</v>
          </cell>
        </row>
        <row r="776">
          <cell r="B776" t="str">
            <v>G786</v>
          </cell>
          <cell r="J776">
            <v>12.518778167251055</v>
          </cell>
        </row>
        <row r="777">
          <cell r="B777" t="str">
            <v>R111</v>
          </cell>
          <cell r="J777">
            <v>3.4013605442175416</v>
          </cell>
        </row>
        <row r="778">
          <cell r="B778" t="str">
            <v>R88</v>
          </cell>
          <cell r="J778">
            <v>3.5402521823463347</v>
          </cell>
        </row>
        <row r="779">
          <cell r="B779" t="str">
            <v>G716</v>
          </cell>
          <cell r="J779">
            <v>8.2922013820333618</v>
          </cell>
        </row>
        <row r="780">
          <cell r="B780" t="str">
            <v>G572</v>
          </cell>
          <cell r="J780">
            <v>10.252600297176585</v>
          </cell>
        </row>
        <row r="781">
          <cell r="B781" t="str">
            <v>R412</v>
          </cell>
          <cell r="J781">
            <v>5.5972013992993173</v>
          </cell>
        </row>
        <row r="782">
          <cell r="B782" t="str">
            <v>R383</v>
          </cell>
          <cell r="J782">
            <v>-0.54617676266121384</v>
          </cell>
        </row>
        <row r="783">
          <cell r="B783" t="str">
            <v>G581</v>
          </cell>
          <cell r="J783">
            <v>8.3576287657915547</v>
          </cell>
        </row>
        <row r="784">
          <cell r="B784" t="str">
            <v>G761</v>
          </cell>
          <cell r="J784">
            <v>10.989010989010806</v>
          </cell>
        </row>
        <row r="785">
          <cell r="B785" t="str">
            <v>G718</v>
          </cell>
          <cell r="J785">
            <v>7.2942336126168659</v>
          </cell>
        </row>
        <row r="786">
          <cell r="B786" t="str">
            <v>G858</v>
          </cell>
          <cell r="J786">
            <v>7.1357285429143147</v>
          </cell>
        </row>
        <row r="787">
          <cell r="B787" t="str">
            <v>R145</v>
          </cell>
          <cell r="J787">
            <v>2.4271844660191637</v>
          </cell>
        </row>
        <row r="788">
          <cell r="B788" t="str">
            <v>R434</v>
          </cell>
          <cell r="J788">
            <v>2.1484374999999396</v>
          </cell>
        </row>
        <row r="789">
          <cell r="B789" t="str">
            <v>R457</v>
          </cell>
          <cell r="J789">
            <v>3.2951289398278099</v>
          </cell>
        </row>
        <row r="790">
          <cell r="B790" t="str">
            <v>R241</v>
          </cell>
          <cell r="J790">
            <v>21.520236920039142</v>
          </cell>
        </row>
        <row r="791">
          <cell r="B791" t="str">
            <v>G613</v>
          </cell>
          <cell r="J791">
            <v>7.3429951690818136</v>
          </cell>
        </row>
        <row r="792">
          <cell r="B792" t="str">
            <v>G755</v>
          </cell>
          <cell r="J792">
            <v>8.3005893909626298</v>
          </cell>
        </row>
        <row r="793">
          <cell r="B793" t="str">
            <v>R410</v>
          </cell>
          <cell r="J793">
            <v>4.277286135692731</v>
          </cell>
        </row>
        <row r="794">
          <cell r="B794" t="str">
            <v>R302</v>
          </cell>
          <cell r="J794">
            <v>5.5199605717097722</v>
          </cell>
        </row>
        <row r="795">
          <cell r="B795" t="str">
            <v>G804</v>
          </cell>
          <cell r="J795">
            <v>8.5770946950907749</v>
          </cell>
        </row>
        <row r="796">
          <cell r="B796" t="str">
            <v>G795</v>
          </cell>
          <cell r="J796">
            <v>8.99805447470772</v>
          </cell>
        </row>
        <row r="797">
          <cell r="B797" t="str">
            <v>R442</v>
          </cell>
          <cell r="J797">
            <v>6.7454455933042237</v>
          </cell>
        </row>
        <row r="798">
          <cell r="B798" t="str">
            <v>R103</v>
          </cell>
          <cell r="J798">
            <v>5.6706114398422001</v>
          </cell>
        </row>
        <row r="799">
          <cell r="B799" t="str">
            <v>G251</v>
          </cell>
          <cell r="J799">
            <v>12.853598014887801</v>
          </cell>
        </row>
        <row r="800">
          <cell r="B800" t="str">
            <v>G587</v>
          </cell>
          <cell r="J800">
            <v>13.067061143984493</v>
          </cell>
        </row>
        <row r="801">
          <cell r="B801" t="str">
            <v>R356</v>
          </cell>
          <cell r="J801">
            <v>7.426928605653603</v>
          </cell>
        </row>
        <row r="802">
          <cell r="B802" t="str">
            <v>R176</v>
          </cell>
          <cell r="J802">
            <v>6.3788027477918092</v>
          </cell>
        </row>
        <row r="803">
          <cell r="B803" t="str">
            <v>G491</v>
          </cell>
          <cell r="J803">
            <v>11.643835616438309</v>
          </cell>
        </row>
        <row r="804">
          <cell r="B804" t="str">
            <v>G727</v>
          </cell>
          <cell r="J804">
            <v>11.604439959636602</v>
          </cell>
        </row>
        <row r="805">
          <cell r="B805" t="str">
            <v>G849</v>
          </cell>
          <cell r="J805">
            <v>11.566979733070331</v>
          </cell>
        </row>
        <row r="806">
          <cell r="B806" t="str">
            <v>R319</v>
          </cell>
          <cell r="J806">
            <v>5.0223769269016794</v>
          </cell>
        </row>
        <row r="807">
          <cell r="B807" t="str">
            <v>G782</v>
          </cell>
          <cell r="J807">
            <v>11.045655375552919</v>
          </cell>
        </row>
        <row r="808">
          <cell r="B808" t="str">
            <v>R250</v>
          </cell>
          <cell r="J808">
            <v>5.6310679611650896</v>
          </cell>
        </row>
        <row r="809">
          <cell r="B809" t="str">
            <v>G903</v>
          </cell>
          <cell r="J809">
            <v>4.9204771371769205</v>
          </cell>
        </row>
        <row r="810">
          <cell r="B810" t="str">
            <v>G81</v>
          </cell>
          <cell r="J810">
            <v>7.0415647921763895</v>
          </cell>
        </row>
        <row r="811">
          <cell r="B811" t="str">
            <v>G904</v>
          </cell>
          <cell r="J811">
            <v>5.5421686746989201</v>
          </cell>
        </row>
        <row r="812">
          <cell r="B812" t="str">
            <v>G112</v>
          </cell>
          <cell r="J812">
            <v>5.3562653562655171</v>
          </cell>
        </row>
        <row r="813">
          <cell r="B813" t="str">
            <v>G73</v>
          </cell>
          <cell r="J813">
            <v>5.1320378674645841</v>
          </cell>
        </row>
        <row r="814">
          <cell r="B814" t="str">
            <v>R662</v>
          </cell>
          <cell r="J814">
            <v>2.3476523476518953</v>
          </cell>
        </row>
        <row r="815">
          <cell r="B815" t="str">
            <v>R656</v>
          </cell>
          <cell r="J815">
            <v>2.619871478002938</v>
          </cell>
        </row>
        <row r="816">
          <cell r="B816" t="str">
            <v>R700</v>
          </cell>
          <cell r="J816">
            <v>1.8774703557312791</v>
          </cell>
        </row>
        <row r="817">
          <cell r="B817" t="str">
            <v>ConG1</v>
          </cell>
          <cell r="J817">
            <v>5.7867049258731855</v>
          </cell>
        </row>
        <row r="818">
          <cell r="B818" t="str">
            <v>ConG2</v>
          </cell>
          <cell r="J818">
            <v>5.5041402825138563</v>
          </cell>
        </row>
        <row r="819">
          <cell r="B819" t="str">
            <v>ConG3</v>
          </cell>
          <cell r="J819">
            <v>819.35797665369614</v>
          </cell>
        </row>
        <row r="820">
          <cell r="B820" t="str">
            <v>ConG4</v>
          </cell>
          <cell r="J820">
            <v>5.0564555719201323</v>
          </cell>
        </row>
        <row r="821">
          <cell r="B821" t="str">
            <v>ConG5</v>
          </cell>
          <cell r="J821">
            <v>5.2449282533401496</v>
          </cell>
        </row>
        <row r="822">
          <cell r="B822" t="str">
            <v>R79</v>
          </cell>
          <cell r="J822">
            <v>6.7426871591461754</v>
          </cell>
        </row>
        <row r="823">
          <cell r="B823" t="str">
            <v>R523</v>
          </cell>
          <cell r="J823">
            <v>2.4709302325582305</v>
          </cell>
        </row>
        <row r="824">
          <cell r="B824" t="str">
            <v>G546</v>
          </cell>
          <cell r="J824">
            <v>16.553398058252881</v>
          </cell>
        </row>
        <row r="825">
          <cell r="B825" t="str">
            <v>RA</v>
          </cell>
          <cell r="J825">
            <v>2.8344107409252359</v>
          </cell>
        </row>
      </sheetData>
      <sheetData sheetId="11"/>
      <sheetData sheetId="12"/>
      <sheetData sheetId="13">
        <row r="5">
          <cell r="A5" t="str">
            <v>G1</v>
          </cell>
          <cell r="C5">
            <v>1.9870000000000001</v>
          </cell>
        </row>
        <row r="6">
          <cell r="A6" t="str">
            <v>G2</v>
          </cell>
          <cell r="C6">
            <v>2</v>
          </cell>
        </row>
        <row r="7">
          <cell r="A7" t="str">
            <v>G3</v>
          </cell>
          <cell r="C7">
            <v>2.0470000000000002</v>
          </cell>
        </row>
        <row r="8">
          <cell r="A8" t="str">
            <v>G4</v>
          </cell>
          <cell r="C8">
            <v>1.998</v>
          </cell>
        </row>
        <row r="9">
          <cell r="A9" t="str">
            <v>G5</v>
          </cell>
          <cell r="C9">
            <v>2.0139999999999998</v>
          </cell>
        </row>
        <row r="10">
          <cell r="A10" t="str">
            <v>G6</v>
          </cell>
          <cell r="C10">
            <v>2.016</v>
          </cell>
        </row>
        <row r="11">
          <cell r="A11" t="str">
            <v>G7</v>
          </cell>
          <cell r="C11">
            <v>1.974</v>
          </cell>
        </row>
        <row r="12">
          <cell r="A12" t="str">
            <v>G8</v>
          </cell>
          <cell r="C12">
            <v>2.0209999999999999</v>
          </cell>
        </row>
        <row r="13">
          <cell r="A13" t="str">
            <v>G9</v>
          </cell>
          <cell r="C13">
            <v>2.0409999999999999</v>
          </cell>
        </row>
        <row r="14">
          <cell r="A14" t="str">
            <v>G10</v>
          </cell>
          <cell r="C14">
            <v>1.9710000000000001</v>
          </cell>
        </row>
        <row r="15">
          <cell r="A15" t="str">
            <v>G11</v>
          </cell>
          <cell r="C15">
            <v>1.839</v>
          </cell>
        </row>
        <row r="16">
          <cell r="A16" t="str">
            <v>G12</v>
          </cell>
          <cell r="C16">
            <v>1.9870000000000001</v>
          </cell>
        </row>
        <row r="17">
          <cell r="A17" t="str">
            <v>G13</v>
          </cell>
          <cell r="C17">
            <v>2.085</v>
          </cell>
        </row>
        <row r="18">
          <cell r="A18" t="str">
            <v>G14</v>
          </cell>
          <cell r="C18">
            <v>2.0750000000000002</v>
          </cell>
        </row>
        <row r="19">
          <cell r="A19" t="str">
            <v>G15</v>
          </cell>
          <cell r="C19">
            <v>2.0510000000000002</v>
          </cell>
        </row>
        <row r="20">
          <cell r="A20" t="str">
            <v>G16</v>
          </cell>
          <cell r="C20">
            <v>1.9410000000000001</v>
          </cell>
        </row>
        <row r="21">
          <cell r="A21" t="str">
            <v>G17</v>
          </cell>
          <cell r="C21">
            <v>1.9870000000000001</v>
          </cell>
        </row>
        <row r="22">
          <cell r="A22" t="str">
            <v>G18</v>
          </cell>
          <cell r="C22">
            <v>2.0230000000000001</v>
          </cell>
        </row>
        <row r="23">
          <cell r="A23" t="str">
            <v>G19</v>
          </cell>
          <cell r="C23">
            <v>2.0659999999999998</v>
          </cell>
        </row>
        <row r="24">
          <cell r="A24" t="str">
            <v>G20</v>
          </cell>
          <cell r="C24">
            <v>2.032</v>
          </cell>
        </row>
        <row r="25">
          <cell r="A25" t="str">
            <v>G21</v>
          </cell>
          <cell r="C25">
            <v>2.04</v>
          </cell>
        </row>
        <row r="26">
          <cell r="A26" t="str">
            <v>G22</v>
          </cell>
          <cell r="C26">
            <v>2.1</v>
          </cell>
        </row>
        <row r="27">
          <cell r="A27" t="str">
            <v>G23</v>
          </cell>
          <cell r="C27">
            <v>2.0750000000000002</v>
          </cell>
        </row>
        <row r="28">
          <cell r="A28" t="str">
            <v>G24</v>
          </cell>
          <cell r="C28">
            <v>2.09</v>
          </cell>
        </row>
        <row r="29">
          <cell r="A29" t="str">
            <v>G25</v>
          </cell>
          <cell r="C29">
            <v>2.0230000000000001</v>
          </cell>
        </row>
        <row r="30">
          <cell r="A30" t="str">
            <v>G26</v>
          </cell>
          <cell r="C30">
            <v>2.1059999999999999</v>
          </cell>
        </row>
        <row r="31">
          <cell r="A31" t="str">
            <v>G27</v>
          </cell>
          <cell r="C31">
            <v>1.966</v>
          </cell>
        </row>
        <row r="32">
          <cell r="A32" t="str">
            <v>G28</v>
          </cell>
          <cell r="C32">
            <v>2.0499999999999998</v>
          </cell>
        </row>
        <row r="33">
          <cell r="A33" t="str">
            <v>G29</v>
          </cell>
          <cell r="C33">
            <v>2.1179999999999999</v>
          </cell>
        </row>
        <row r="34">
          <cell r="A34" t="str">
            <v>G30</v>
          </cell>
          <cell r="C34">
            <v>2.0680000000000001</v>
          </cell>
        </row>
        <row r="35">
          <cell r="A35" t="str">
            <v>G31</v>
          </cell>
          <cell r="C35">
            <v>1.9390000000000001</v>
          </cell>
        </row>
        <row r="36">
          <cell r="A36" t="str">
            <v>G32</v>
          </cell>
          <cell r="C36">
            <v>2.0510000000000002</v>
          </cell>
        </row>
        <row r="37">
          <cell r="A37" t="str">
            <v>G33</v>
          </cell>
          <cell r="C37">
            <v>2.0579999999999998</v>
          </cell>
        </row>
        <row r="38">
          <cell r="A38" t="str">
            <v>G34</v>
          </cell>
          <cell r="C38">
            <v>2.133</v>
          </cell>
        </row>
        <row r="39">
          <cell r="A39" t="str">
            <v>G35</v>
          </cell>
          <cell r="C39">
            <v>2.0299999999999998</v>
          </cell>
        </row>
        <row r="40">
          <cell r="A40" t="str">
            <v>G36</v>
          </cell>
          <cell r="C40">
            <v>2.1429999999999998</v>
          </cell>
        </row>
        <row r="41">
          <cell r="A41" t="str">
            <v>G37</v>
          </cell>
          <cell r="C41">
            <v>2.077</v>
          </cell>
        </row>
        <row r="42">
          <cell r="A42" t="str">
            <v>G38</v>
          </cell>
          <cell r="C42">
            <v>1.93</v>
          </cell>
        </row>
        <row r="43">
          <cell r="A43" t="str">
            <v>G39</v>
          </cell>
          <cell r="C43">
            <v>2.0670000000000002</v>
          </cell>
        </row>
        <row r="44">
          <cell r="A44" t="str">
            <v>G40</v>
          </cell>
          <cell r="C44">
            <v>2.0369999999999999</v>
          </cell>
        </row>
        <row r="45">
          <cell r="A45" t="str">
            <v>G41</v>
          </cell>
          <cell r="C45">
            <v>1.9850000000000001</v>
          </cell>
        </row>
        <row r="46">
          <cell r="A46" t="str">
            <v>G42</v>
          </cell>
          <cell r="C46">
            <v>1.9530000000000001</v>
          </cell>
        </row>
        <row r="47">
          <cell r="A47" t="str">
            <v>G43</v>
          </cell>
          <cell r="C47">
            <v>1.9650000000000001</v>
          </cell>
        </row>
        <row r="48">
          <cell r="A48" t="str">
            <v>G44</v>
          </cell>
          <cell r="C48">
            <v>2.0680000000000001</v>
          </cell>
        </row>
        <row r="49">
          <cell r="A49" t="str">
            <v>G45</v>
          </cell>
          <cell r="C49">
            <v>2.0779999999999998</v>
          </cell>
        </row>
        <row r="50">
          <cell r="A50" t="str">
            <v>G46</v>
          </cell>
          <cell r="C50">
            <v>1.895</v>
          </cell>
        </row>
        <row r="51">
          <cell r="A51" t="str">
            <v>G47</v>
          </cell>
          <cell r="C51">
            <v>2.0840000000000001</v>
          </cell>
        </row>
        <row r="52">
          <cell r="A52" t="str">
            <v>G48</v>
          </cell>
          <cell r="C52">
            <v>2.0590000000000002</v>
          </cell>
        </row>
        <row r="53">
          <cell r="A53" t="str">
            <v>G49</v>
          </cell>
          <cell r="C53">
            <v>2.0859999999999999</v>
          </cell>
        </row>
        <row r="54">
          <cell r="A54" t="str">
            <v>G50</v>
          </cell>
          <cell r="C54">
            <v>1.954</v>
          </cell>
        </row>
        <row r="55">
          <cell r="A55" t="str">
            <v>G51</v>
          </cell>
          <cell r="C55">
            <v>2.0259999999999998</v>
          </cell>
        </row>
        <row r="56">
          <cell r="A56" t="str">
            <v>G52</v>
          </cell>
          <cell r="C56">
            <v>2.0920000000000001</v>
          </cell>
        </row>
        <row r="57">
          <cell r="A57" t="str">
            <v>G53</v>
          </cell>
          <cell r="C57">
            <v>1.907</v>
          </cell>
        </row>
        <row r="58">
          <cell r="A58" t="str">
            <v>G54</v>
          </cell>
          <cell r="C58">
            <v>2.0539999999999998</v>
          </cell>
        </row>
        <row r="59">
          <cell r="A59" t="str">
            <v>G55</v>
          </cell>
          <cell r="C59">
            <v>2.024</v>
          </cell>
        </row>
        <row r="60">
          <cell r="A60" t="str">
            <v>G56</v>
          </cell>
          <cell r="C60">
            <v>2.02</v>
          </cell>
        </row>
        <row r="61">
          <cell r="A61" t="str">
            <v>G57</v>
          </cell>
          <cell r="C61">
            <v>2.077</v>
          </cell>
        </row>
        <row r="62">
          <cell r="A62" t="str">
            <v>G58</v>
          </cell>
          <cell r="C62">
            <v>1.9370000000000001</v>
          </cell>
        </row>
        <row r="63">
          <cell r="A63" t="str">
            <v>G59</v>
          </cell>
          <cell r="C63">
            <v>1.929</v>
          </cell>
        </row>
        <row r="64">
          <cell r="A64" t="str">
            <v>G60</v>
          </cell>
          <cell r="C64">
            <v>2.1230000000000002</v>
          </cell>
        </row>
        <row r="65">
          <cell r="A65" t="str">
            <v>G61</v>
          </cell>
          <cell r="C65">
            <v>1.88</v>
          </cell>
        </row>
        <row r="66">
          <cell r="A66" t="str">
            <v>G62</v>
          </cell>
          <cell r="C66">
            <v>2.0819999999999999</v>
          </cell>
        </row>
        <row r="67">
          <cell r="A67" t="str">
            <v>G63</v>
          </cell>
          <cell r="C67">
            <v>2</v>
          </cell>
        </row>
        <row r="68">
          <cell r="A68" t="str">
            <v>G64</v>
          </cell>
          <cell r="C68">
            <v>2.0840000000000001</v>
          </cell>
        </row>
        <row r="69">
          <cell r="A69" t="str">
            <v>G65</v>
          </cell>
          <cell r="C69">
            <v>2.0750000000000002</v>
          </cell>
        </row>
        <row r="70">
          <cell r="A70" t="str">
            <v>G66</v>
          </cell>
          <cell r="C70">
            <v>1.9490000000000001</v>
          </cell>
        </row>
        <row r="71">
          <cell r="A71" t="str">
            <v>G67</v>
          </cell>
          <cell r="C71">
            <v>1.984</v>
          </cell>
        </row>
        <row r="72">
          <cell r="A72" t="str">
            <v>G68</v>
          </cell>
          <cell r="C72">
            <v>1.921</v>
          </cell>
        </row>
        <row r="73">
          <cell r="A73" t="str">
            <v>G69</v>
          </cell>
          <cell r="C73">
            <v>2.0670000000000002</v>
          </cell>
        </row>
        <row r="74">
          <cell r="A74" t="str">
            <v>G70</v>
          </cell>
          <cell r="C74">
            <v>2.0939999999999999</v>
          </cell>
        </row>
        <row r="75">
          <cell r="A75" t="str">
            <v>G71</v>
          </cell>
          <cell r="C75">
            <v>2.0409999999999999</v>
          </cell>
        </row>
        <row r="76">
          <cell r="A76" t="str">
            <v>G72</v>
          </cell>
          <cell r="C76">
            <v>2.0190000000000001</v>
          </cell>
        </row>
        <row r="77">
          <cell r="A77" t="str">
            <v>G73</v>
          </cell>
          <cell r="C77">
            <v>2.1190000000000002</v>
          </cell>
        </row>
        <row r="78">
          <cell r="A78" t="str">
            <v>G74</v>
          </cell>
          <cell r="C78">
            <v>2.0049999999999999</v>
          </cell>
        </row>
        <row r="79">
          <cell r="A79" t="str">
            <v>G75</v>
          </cell>
          <cell r="C79">
            <v>2.028</v>
          </cell>
        </row>
        <row r="80">
          <cell r="A80" t="str">
            <v>G76</v>
          </cell>
          <cell r="C80">
            <v>2.0129999999999999</v>
          </cell>
        </row>
        <row r="81">
          <cell r="A81" t="str">
            <v>G77</v>
          </cell>
          <cell r="C81">
            <v>2.0190000000000001</v>
          </cell>
        </row>
        <row r="82">
          <cell r="A82" t="str">
            <v>G78</v>
          </cell>
          <cell r="C82">
            <v>2.0379999999999998</v>
          </cell>
        </row>
        <row r="83">
          <cell r="A83" t="str">
            <v>G79</v>
          </cell>
          <cell r="C83">
            <v>2.1120000000000001</v>
          </cell>
        </row>
        <row r="84">
          <cell r="A84" t="str">
            <v>G80</v>
          </cell>
          <cell r="C84">
            <v>2.0259999999999998</v>
          </cell>
        </row>
        <row r="85">
          <cell r="A85" t="str">
            <v>G81</v>
          </cell>
          <cell r="C85">
            <v>2.097</v>
          </cell>
        </row>
        <row r="86">
          <cell r="A86" t="str">
            <v>G82</v>
          </cell>
          <cell r="C86">
            <v>2.0270000000000001</v>
          </cell>
        </row>
        <row r="87">
          <cell r="A87" t="str">
            <v>G83</v>
          </cell>
          <cell r="C87">
            <v>2.0209999999999999</v>
          </cell>
        </row>
        <row r="88">
          <cell r="A88" t="str">
            <v>G84</v>
          </cell>
          <cell r="C88">
            <v>2.1259999999999999</v>
          </cell>
        </row>
        <row r="89">
          <cell r="A89" t="str">
            <v>G85</v>
          </cell>
          <cell r="C89">
            <v>2.1360000000000001</v>
          </cell>
        </row>
        <row r="90">
          <cell r="A90" t="str">
            <v>G86</v>
          </cell>
          <cell r="C90">
            <v>2.1030000000000002</v>
          </cell>
        </row>
        <row r="91">
          <cell r="A91" t="str">
            <v>G87</v>
          </cell>
          <cell r="C91">
            <v>1.9870000000000001</v>
          </cell>
        </row>
        <row r="92">
          <cell r="A92" t="str">
            <v>G88</v>
          </cell>
          <cell r="C92">
            <v>2.1549999999999998</v>
          </cell>
        </row>
        <row r="93">
          <cell r="A93" t="str">
            <v>G89</v>
          </cell>
          <cell r="C93">
            <v>1.9590000000000001</v>
          </cell>
        </row>
        <row r="94">
          <cell r="A94" t="str">
            <v>G90</v>
          </cell>
          <cell r="C94">
            <v>2.0409999999999999</v>
          </cell>
        </row>
        <row r="95">
          <cell r="A95" t="str">
            <v>G91</v>
          </cell>
          <cell r="C95">
            <v>2.044</v>
          </cell>
        </row>
        <row r="96">
          <cell r="A96" t="str">
            <v>G92</v>
          </cell>
          <cell r="C96">
            <v>2.1930000000000001</v>
          </cell>
        </row>
        <row r="97">
          <cell r="A97" t="str">
            <v>G93</v>
          </cell>
          <cell r="C97">
            <v>2.1230000000000002</v>
          </cell>
        </row>
        <row r="98">
          <cell r="A98" t="str">
            <v>G94</v>
          </cell>
          <cell r="C98">
            <v>2.0630000000000002</v>
          </cell>
        </row>
        <row r="99">
          <cell r="A99" t="str">
            <v>G95</v>
          </cell>
          <cell r="C99">
            <v>2.1110000000000002</v>
          </cell>
        </row>
        <row r="100">
          <cell r="A100" t="str">
            <v>G96</v>
          </cell>
          <cell r="C100">
            <v>2.2349999999999999</v>
          </cell>
        </row>
        <row r="101">
          <cell r="A101" t="str">
            <v>G97</v>
          </cell>
          <cell r="C101">
            <v>2.0960000000000001</v>
          </cell>
        </row>
        <row r="102">
          <cell r="A102" t="str">
            <v>G98</v>
          </cell>
          <cell r="C102">
            <v>2.0979999999999999</v>
          </cell>
        </row>
        <row r="103">
          <cell r="A103" t="str">
            <v>G99</v>
          </cell>
          <cell r="C103">
            <v>2.097</v>
          </cell>
        </row>
        <row r="104">
          <cell r="A104" t="str">
            <v>G100</v>
          </cell>
          <cell r="C104">
            <v>2.0840000000000001</v>
          </cell>
        </row>
        <row r="105">
          <cell r="A105" t="str">
            <v>G101</v>
          </cell>
          <cell r="C105">
            <v>2.173</v>
          </cell>
        </row>
        <row r="106">
          <cell r="A106" t="str">
            <v>G102</v>
          </cell>
          <cell r="C106">
            <v>2.0920000000000001</v>
          </cell>
        </row>
        <row r="107">
          <cell r="A107" t="str">
            <v>G103</v>
          </cell>
          <cell r="C107">
            <v>2.06</v>
          </cell>
        </row>
        <row r="108">
          <cell r="A108" t="str">
            <v>G104</v>
          </cell>
          <cell r="C108">
            <v>2.0259999999999998</v>
          </cell>
        </row>
        <row r="109">
          <cell r="A109" t="str">
            <v>G105</v>
          </cell>
          <cell r="C109">
            <v>2.1440000000000001</v>
          </cell>
        </row>
        <row r="110">
          <cell r="A110" t="str">
            <v>G106</v>
          </cell>
          <cell r="C110">
            <v>2.1230000000000002</v>
          </cell>
        </row>
        <row r="111">
          <cell r="A111" t="str">
            <v>G107</v>
          </cell>
          <cell r="C111">
            <v>2.1749999999999998</v>
          </cell>
        </row>
        <row r="112">
          <cell r="A112" t="str">
            <v>G108</v>
          </cell>
          <cell r="C112">
            <v>2.032</v>
          </cell>
        </row>
        <row r="113">
          <cell r="A113" t="str">
            <v>G109</v>
          </cell>
          <cell r="C113">
            <v>1.992</v>
          </cell>
        </row>
        <row r="114">
          <cell r="A114" t="str">
            <v>G110</v>
          </cell>
          <cell r="C114">
            <v>2.093</v>
          </cell>
        </row>
        <row r="115">
          <cell r="A115" t="str">
            <v>G111</v>
          </cell>
          <cell r="C115">
            <v>2.0750000000000002</v>
          </cell>
        </row>
        <row r="116">
          <cell r="A116" t="str">
            <v>G112</v>
          </cell>
          <cell r="C116">
            <v>2.0859999999999999</v>
          </cell>
        </row>
        <row r="117">
          <cell r="A117" t="str">
            <v>G113</v>
          </cell>
          <cell r="C117">
            <v>2.0539999999999998</v>
          </cell>
        </row>
        <row r="118">
          <cell r="A118" t="str">
            <v>G114</v>
          </cell>
          <cell r="C118">
            <v>2.0249999999999999</v>
          </cell>
        </row>
        <row r="119">
          <cell r="A119" t="str">
            <v>G115</v>
          </cell>
          <cell r="C119">
            <v>2.048</v>
          </cell>
        </row>
        <row r="120">
          <cell r="A120" t="str">
            <v>G116</v>
          </cell>
          <cell r="C120">
            <v>1.925</v>
          </cell>
        </row>
        <row r="121">
          <cell r="A121" t="str">
            <v>G117</v>
          </cell>
          <cell r="C121">
            <v>2.0990000000000002</v>
          </cell>
        </row>
        <row r="122">
          <cell r="A122" t="str">
            <v>G118</v>
          </cell>
          <cell r="C122">
            <v>2.0870000000000002</v>
          </cell>
        </row>
        <row r="123">
          <cell r="A123" t="str">
            <v>G119</v>
          </cell>
          <cell r="C123">
            <v>2.032</v>
          </cell>
        </row>
        <row r="124">
          <cell r="A124" t="str">
            <v>G120</v>
          </cell>
          <cell r="C124">
            <v>2.0449999999999999</v>
          </cell>
        </row>
        <row r="125">
          <cell r="A125" t="str">
            <v>G121</v>
          </cell>
          <cell r="C125">
            <v>2.024</v>
          </cell>
        </row>
        <row r="126">
          <cell r="A126" t="str">
            <v>G122</v>
          </cell>
          <cell r="C126">
            <v>1.95</v>
          </cell>
        </row>
        <row r="127">
          <cell r="A127" t="str">
            <v>G123</v>
          </cell>
          <cell r="C127">
            <v>2.133</v>
          </cell>
        </row>
        <row r="128">
          <cell r="A128" t="str">
            <v>G124</v>
          </cell>
          <cell r="C128">
            <v>1.9390000000000001</v>
          </cell>
        </row>
        <row r="129">
          <cell r="A129" t="str">
            <v>G125</v>
          </cell>
          <cell r="C129">
            <v>2.0979999999999999</v>
          </cell>
        </row>
        <row r="130">
          <cell r="A130" t="str">
            <v>G126</v>
          </cell>
          <cell r="C130">
            <v>2.093</v>
          </cell>
        </row>
        <row r="131">
          <cell r="A131" t="str">
            <v>G127</v>
          </cell>
          <cell r="C131">
            <v>1.9490000000000001</v>
          </cell>
        </row>
        <row r="132">
          <cell r="A132" t="str">
            <v>G128</v>
          </cell>
          <cell r="C132">
            <v>2.0219999999999998</v>
          </cell>
        </row>
        <row r="133">
          <cell r="A133" t="str">
            <v>G129</v>
          </cell>
          <cell r="C133">
            <v>1.9630000000000001</v>
          </cell>
        </row>
        <row r="134">
          <cell r="A134" t="str">
            <v>G130</v>
          </cell>
          <cell r="C134">
            <v>1.976</v>
          </cell>
        </row>
        <row r="135">
          <cell r="A135" t="str">
            <v>G131</v>
          </cell>
          <cell r="C135">
            <v>1.9670000000000001</v>
          </cell>
        </row>
        <row r="136">
          <cell r="A136" t="str">
            <v>G132</v>
          </cell>
          <cell r="C136">
            <v>2.0590000000000002</v>
          </cell>
        </row>
        <row r="137">
          <cell r="A137" t="str">
            <v>G133</v>
          </cell>
          <cell r="C137">
            <v>1.8580000000000001</v>
          </cell>
        </row>
        <row r="138">
          <cell r="A138" t="str">
            <v>G134</v>
          </cell>
          <cell r="C138">
            <v>2.0089999999999999</v>
          </cell>
        </row>
        <row r="139">
          <cell r="A139" t="str">
            <v>G135</v>
          </cell>
          <cell r="C139">
            <v>2.0049999999999999</v>
          </cell>
        </row>
        <row r="140">
          <cell r="A140" t="str">
            <v>G136</v>
          </cell>
          <cell r="C140">
            <v>1.9430000000000001</v>
          </cell>
        </row>
        <row r="141">
          <cell r="A141" t="str">
            <v>G137</v>
          </cell>
          <cell r="C141">
            <v>1.9690000000000001</v>
          </cell>
        </row>
        <row r="142">
          <cell r="A142" t="str">
            <v>G138</v>
          </cell>
          <cell r="C142">
            <v>1.956</v>
          </cell>
        </row>
        <row r="143">
          <cell r="A143" t="str">
            <v>G139</v>
          </cell>
          <cell r="C143">
            <v>2.0059999999999998</v>
          </cell>
        </row>
        <row r="144">
          <cell r="A144" t="str">
            <v>G140</v>
          </cell>
          <cell r="C144">
            <v>2.0590000000000002</v>
          </cell>
        </row>
        <row r="145">
          <cell r="A145" t="str">
            <v>G141</v>
          </cell>
          <cell r="C145">
            <v>2.0310000000000001</v>
          </cell>
        </row>
        <row r="146">
          <cell r="A146" t="str">
            <v>G142</v>
          </cell>
          <cell r="C146">
            <v>2.0590000000000002</v>
          </cell>
        </row>
        <row r="147">
          <cell r="A147" t="str">
            <v>G143</v>
          </cell>
          <cell r="C147">
            <v>1.9450000000000001</v>
          </cell>
        </row>
        <row r="148">
          <cell r="A148" t="str">
            <v>G144</v>
          </cell>
          <cell r="C148">
            <v>2.0230000000000001</v>
          </cell>
        </row>
        <row r="149">
          <cell r="A149" t="str">
            <v>G145</v>
          </cell>
          <cell r="C149">
            <v>2.044</v>
          </cell>
        </row>
        <row r="150">
          <cell r="A150" t="str">
            <v>G146</v>
          </cell>
          <cell r="C150">
            <v>2.0529999999999999</v>
          </cell>
        </row>
        <row r="151">
          <cell r="A151" t="str">
            <v>G147</v>
          </cell>
          <cell r="C151">
            <v>2.0369999999999999</v>
          </cell>
        </row>
        <row r="152">
          <cell r="A152" t="str">
            <v>G148</v>
          </cell>
          <cell r="C152">
            <v>2.0710000000000002</v>
          </cell>
        </row>
        <row r="153">
          <cell r="A153" t="str">
            <v>G149</v>
          </cell>
          <cell r="C153">
            <v>2.1789999999999998</v>
          </cell>
        </row>
        <row r="154">
          <cell r="A154" t="str">
            <v>G150</v>
          </cell>
          <cell r="C154">
            <v>2.0009999999999999</v>
          </cell>
        </row>
        <row r="155">
          <cell r="A155" t="str">
            <v>G151</v>
          </cell>
          <cell r="C155">
            <v>1.9159999999999999</v>
          </cell>
        </row>
        <row r="156">
          <cell r="A156" t="str">
            <v>G152</v>
          </cell>
          <cell r="C156">
            <v>2.0489999999999999</v>
          </cell>
        </row>
        <row r="157">
          <cell r="A157" t="str">
            <v>G153</v>
          </cell>
          <cell r="C157">
            <v>2.0529999999999999</v>
          </cell>
        </row>
        <row r="158">
          <cell r="A158" t="str">
            <v>G154</v>
          </cell>
          <cell r="C158">
            <v>1.9970000000000001</v>
          </cell>
        </row>
        <row r="159">
          <cell r="A159" t="str">
            <v>G155</v>
          </cell>
          <cell r="C159">
            <v>2.0379999999999998</v>
          </cell>
        </row>
        <row r="160">
          <cell r="A160" t="str">
            <v>G156</v>
          </cell>
          <cell r="C160">
            <v>1.944</v>
          </cell>
        </row>
        <row r="161">
          <cell r="A161" t="str">
            <v>G157</v>
          </cell>
          <cell r="C161">
            <v>1.994</v>
          </cell>
        </row>
        <row r="162">
          <cell r="A162" t="str">
            <v>G158</v>
          </cell>
          <cell r="C162">
            <v>2.0609999999999999</v>
          </cell>
        </row>
        <row r="163">
          <cell r="A163" t="str">
            <v>G159</v>
          </cell>
          <cell r="C163">
            <v>2.1419999999999999</v>
          </cell>
        </row>
        <row r="164">
          <cell r="A164" t="str">
            <v>G160</v>
          </cell>
          <cell r="C164">
            <v>2.081</v>
          </cell>
        </row>
        <row r="165">
          <cell r="A165" t="str">
            <v>G161</v>
          </cell>
          <cell r="C165">
            <v>2.0979999999999999</v>
          </cell>
        </row>
        <row r="166">
          <cell r="A166" t="str">
            <v>G162</v>
          </cell>
          <cell r="C166">
            <v>2.0390000000000001</v>
          </cell>
        </row>
        <row r="167">
          <cell r="A167" t="str">
            <v>G163</v>
          </cell>
          <cell r="C167">
            <v>2.04</v>
          </cell>
        </row>
        <row r="168">
          <cell r="A168" t="str">
            <v>G164</v>
          </cell>
          <cell r="C168">
            <v>1.994</v>
          </cell>
        </row>
        <row r="169">
          <cell r="A169" t="str">
            <v>G165</v>
          </cell>
          <cell r="C169">
            <v>2.0089999999999999</v>
          </cell>
        </row>
        <row r="170">
          <cell r="A170" t="str">
            <v>G166</v>
          </cell>
          <cell r="C170">
            <v>2.032</v>
          </cell>
        </row>
        <row r="171">
          <cell r="A171" t="str">
            <v>G167</v>
          </cell>
          <cell r="C171">
            <v>1.996</v>
          </cell>
        </row>
        <row r="172">
          <cell r="A172" t="str">
            <v>G168</v>
          </cell>
          <cell r="C172">
            <v>2.0499999999999998</v>
          </cell>
        </row>
        <row r="173">
          <cell r="A173" t="str">
            <v>G169</v>
          </cell>
          <cell r="C173">
            <v>2.0649999999999999</v>
          </cell>
        </row>
        <row r="174">
          <cell r="A174" t="str">
            <v>G170</v>
          </cell>
          <cell r="C174">
            <v>2.0390000000000001</v>
          </cell>
        </row>
        <row r="175">
          <cell r="A175" t="str">
            <v>G171</v>
          </cell>
          <cell r="C175">
            <v>1.9239999999999999</v>
          </cell>
        </row>
        <row r="176">
          <cell r="A176" t="str">
            <v>G172</v>
          </cell>
          <cell r="C176">
            <v>1.9870000000000001</v>
          </cell>
        </row>
        <row r="177">
          <cell r="A177" t="str">
            <v>G173</v>
          </cell>
          <cell r="C177">
            <v>2.1419999999999999</v>
          </cell>
        </row>
        <row r="178">
          <cell r="A178" t="str">
            <v>G174</v>
          </cell>
          <cell r="C178">
            <v>2.0649999999999999</v>
          </cell>
        </row>
        <row r="179">
          <cell r="A179" t="str">
            <v>G175</v>
          </cell>
          <cell r="C179">
            <v>1.9930000000000001</v>
          </cell>
        </row>
        <row r="180">
          <cell r="A180" t="str">
            <v>G176</v>
          </cell>
          <cell r="C180">
            <v>2.0590000000000002</v>
          </cell>
        </row>
        <row r="181">
          <cell r="A181" t="str">
            <v>G177</v>
          </cell>
          <cell r="C181">
            <v>2.0190000000000001</v>
          </cell>
        </row>
        <row r="182">
          <cell r="A182" t="str">
            <v>G178</v>
          </cell>
          <cell r="C182">
            <v>2.1360000000000001</v>
          </cell>
        </row>
        <row r="183">
          <cell r="A183" t="str">
            <v>G179</v>
          </cell>
          <cell r="C183">
            <v>1.9750000000000001</v>
          </cell>
        </row>
        <row r="184">
          <cell r="A184" t="str">
            <v>G180</v>
          </cell>
          <cell r="C184">
            <v>1.9810000000000001</v>
          </cell>
        </row>
        <row r="185">
          <cell r="A185" t="str">
            <v>G181</v>
          </cell>
          <cell r="C185">
            <v>1.7629999999999999</v>
          </cell>
        </row>
        <row r="186">
          <cell r="A186" t="str">
            <v>G182</v>
          </cell>
          <cell r="C186">
            <v>1.8919999999999999</v>
          </cell>
        </row>
        <row r="187">
          <cell r="A187" t="str">
            <v>G183</v>
          </cell>
          <cell r="C187">
            <v>1.897</v>
          </cell>
        </row>
        <row r="188">
          <cell r="A188" t="str">
            <v>G184</v>
          </cell>
          <cell r="C188">
            <v>1.925</v>
          </cell>
        </row>
        <row r="189">
          <cell r="A189" t="str">
            <v>G185</v>
          </cell>
          <cell r="C189">
            <v>2.13</v>
          </cell>
        </row>
        <row r="190">
          <cell r="A190" t="str">
            <v>G186</v>
          </cell>
          <cell r="C190">
            <v>2.0419999999999998</v>
          </cell>
        </row>
        <row r="191">
          <cell r="A191" t="str">
            <v>G187</v>
          </cell>
          <cell r="C191">
            <v>1.996</v>
          </cell>
        </row>
        <row r="192">
          <cell r="A192" t="str">
            <v>G188</v>
          </cell>
          <cell r="C192">
            <v>1.952</v>
          </cell>
        </row>
        <row r="193">
          <cell r="A193" t="str">
            <v>G189</v>
          </cell>
          <cell r="C193">
            <v>2.0059999999999998</v>
          </cell>
        </row>
        <row r="194">
          <cell r="A194" t="str">
            <v>G190</v>
          </cell>
          <cell r="C194">
            <v>1.909</v>
          </cell>
        </row>
        <row r="195">
          <cell r="A195" t="str">
            <v>G191</v>
          </cell>
          <cell r="C195">
            <v>2.0590000000000002</v>
          </cell>
        </row>
        <row r="196">
          <cell r="A196" t="str">
            <v>G192</v>
          </cell>
          <cell r="C196">
            <v>2.008</v>
          </cell>
        </row>
        <row r="197">
          <cell r="A197" t="str">
            <v>G193</v>
          </cell>
          <cell r="C197">
            <v>2.177</v>
          </cell>
        </row>
        <row r="198">
          <cell r="A198" t="str">
            <v>G194</v>
          </cell>
          <cell r="C198">
            <v>2.032</v>
          </cell>
        </row>
        <row r="199">
          <cell r="A199" t="str">
            <v>G195</v>
          </cell>
          <cell r="C199">
            <v>2.0619999999999998</v>
          </cell>
        </row>
        <row r="200">
          <cell r="A200" t="str">
            <v>G196</v>
          </cell>
          <cell r="C200">
            <v>2.028</v>
          </cell>
        </row>
        <row r="201">
          <cell r="A201" t="str">
            <v>G197</v>
          </cell>
          <cell r="C201">
            <v>2.1120000000000001</v>
          </cell>
        </row>
        <row r="202">
          <cell r="A202" t="str">
            <v>G198</v>
          </cell>
          <cell r="C202">
            <v>1.931</v>
          </cell>
        </row>
        <row r="203">
          <cell r="A203" t="str">
            <v>G199</v>
          </cell>
          <cell r="C203">
            <v>1.9930000000000001</v>
          </cell>
        </row>
        <row r="204">
          <cell r="A204" t="str">
            <v>G200</v>
          </cell>
          <cell r="C204">
            <v>2.0150000000000001</v>
          </cell>
        </row>
        <row r="205">
          <cell r="A205" t="str">
            <v>G201</v>
          </cell>
          <cell r="C205">
            <v>2.2370000000000001</v>
          </cell>
        </row>
        <row r="206">
          <cell r="A206" t="str">
            <v>G202</v>
          </cell>
          <cell r="C206">
            <v>1.986</v>
          </cell>
        </row>
        <row r="207">
          <cell r="A207" t="str">
            <v>G203</v>
          </cell>
          <cell r="C207">
            <v>2.9689999999999999</v>
          </cell>
        </row>
        <row r="208">
          <cell r="A208" t="str">
            <v>G204</v>
          </cell>
          <cell r="C208">
            <v>2.1970000000000001</v>
          </cell>
        </row>
        <row r="209">
          <cell r="A209" t="str">
            <v>G205</v>
          </cell>
          <cell r="C209">
            <v>2.1240000000000001</v>
          </cell>
        </row>
        <row r="210">
          <cell r="A210" t="str">
            <v>G206</v>
          </cell>
          <cell r="C210">
            <v>2.0249999999999999</v>
          </cell>
        </row>
        <row r="211">
          <cell r="A211" t="str">
            <v>G207</v>
          </cell>
          <cell r="C211">
            <v>2.1539999999999999</v>
          </cell>
        </row>
        <row r="212">
          <cell r="A212" t="str">
            <v>G208</v>
          </cell>
          <cell r="C212">
            <v>2.0019999999999998</v>
          </cell>
        </row>
        <row r="213">
          <cell r="A213" t="str">
            <v>G209</v>
          </cell>
          <cell r="C213">
            <v>2.1160000000000001</v>
          </cell>
        </row>
        <row r="214">
          <cell r="A214" t="str">
            <v>G210</v>
          </cell>
          <cell r="C214">
            <v>1.923</v>
          </cell>
        </row>
        <row r="215">
          <cell r="A215" t="str">
            <v>G211</v>
          </cell>
          <cell r="C215">
            <v>2.06</v>
          </cell>
        </row>
        <row r="216">
          <cell r="A216" t="str">
            <v>G212</v>
          </cell>
          <cell r="C216">
            <v>1.9570000000000001</v>
          </cell>
        </row>
        <row r="217">
          <cell r="A217" t="str">
            <v>G213</v>
          </cell>
          <cell r="C217">
            <v>2.0670000000000002</v>
          </cell>
        </row>
        <row r="218">
          <cell r="A218" t="str">
            <v>G214</v>
          </cell>
          <cell r="C218">
            <v>1.9850000000000001</v>
          </cell>
        </row>
        <row r="219">
          <cell r="A219" t="str">
            <v>G215</v>
          </cell>
          <cell r="C219">
            <v>2.0579999999999998</v>
          </cell>
        </row>
        <row r="220">
          <cell r="A220" t="str">
            <v>G216</v>
          </cell>
          <cell r="C220">
            <v>2.1150000000000002</v>
          </cell>
        </row>
        <row r="221">
          <cell r="A221" t="str">
            <v>G217</v>
          </cell>
          <cell r="C221">
            <v>1.944</v>
          </cell>
        </row>
        <row r="222">
          <cell r="A222" t="str">
            <v>G218</v>
          </cell>
          <cell r="C222">
            <v>1.96</v>
          </cell>
        </row>
        <row r="223">
          <cell r="A223" t="str">
            <v>G219</v>
          </cell>
          <cell r="C223">
            <v>2.0110000000000001</v>
          </cell>
        </row>
        <row r="224">
          <cell r="A224" t="str">
            <v>G220</v>
          </cell>
          <cell r="C224">
            <v>2.1179999999999999</v>
          </cell>
        </row>
        <row r="225">
          <cell r="A225" t="str">
            <v>G221</v>
          </cell>
          <cell r="C225">
            <v>2.004</v>
          </cell>
        </row>
        <row r="226">
          <cell r="A226" t="str">
            <v>G222</v>
          </cell>
          <cell r="C226">
            <v>1.889</v>
          </cell>
        </row>
        <row r="227">
          <cell r="A227" t="str">
            <v>G223</v>
          </cell>
          <cell r="C227">
            <v>1.9630000000000001</v>
          </cell>
        </row>
        <row r="228">
          <cell r="A228" t="str">
            <v>G224</v>
          </cell>
          <cell r="C228">
            <v>2.0259999999999998</v>
          </cell>
        </row>
        <row r="229">
          <cell r="A229" t="str">
            <v>G225</v>
          </cell>
          <cell r="C229">
            <v>2.117</v>
          </cell>
        </row>
        <row r="230">
          <cell r="A230" t="str">
            <v>G226</v>
          </cell>
          <cell r="C230">
            <v>1.929</v>
          </cell>
        </row>
        <row r="231">
          <cell r="A231" t="str">
            <v>G227</v>
          </cell>
          <cell r="C231">
            <v>1.986</v>
          </cell>
        </row>
        <row r="232">
          <cell r="A232" t="str">
            <v>G228</v>
          </cell>
          <cell r="C232">
            <v>1.976</v>
          </cell>
        </row>
        <row r="233">
          <cell r="A233" t="str">
            <v>G229</v>
          </cell>
          <cell r="C233">
            <v>2.0699999999999998</v>
          </cell>
        </row>
        <row r="234">
          <cell r="A234" t="str">
            <v>G230</v>
          </cell>
          <cell r="C234">
            <v>2.0030000000000001</v>
          </cell>
        </row>
        <row r="235">
          <cell r="A235" t="str">
            <v>G231</v>
          </cell>
          <cell r="C235">
            <v>2.085</v>
          </cell>
        </row>
        <row r="236">
          <cell r="A236" t="str">
            <v>G232</v>
          </cell>
          <cell r="C236">
            <v>2.04</v>
          </cell>
        </row>
        <row r="237">
          <cell r="A237" t="str">
            <v>G233</v>
          </cell>
          <cell r="C237">
            <v>1.9490000000000001</v>
          </cell>
        </row>
        <row r="238">
          <cell r="A238" t="str">
            <v>G234</v>
          </cell>
          <cell r="C238">
            <v>2.13</v>
          </cell>
        </row>
        <row r="239">
          <cell r="A239" t="str">
            <v>G235</v>
          </cell>
          <cell r="C239">
            <v>1.9259999999999999</v>
          </cell>
        </row>
        <row r="240">
          <cell r="A240" t="str">
            <v>G236</v>
          </cell>
          <cell r="C240">
            <v>2.0529999999999999</v>
          </cell>
        </row>
        <row r="241">
          <cell r="A241" t="str">
            <v>G237</v>
          </cell>
          <cell r="C241">
            <v>1.988</v>
          </cell>
        </row>
        <row r="242">
          <cell r="A242" t="str">
            <v>G238</v>
          </cell>
          <cell r="C242">
            <v>2.1160000000000001</v>
          </cell>
        </row>
        <row r="243">
          <cell r="A243" t="str">
            <v>G239</v>
          </cell>
          <cell r="C243">
            <v>2.1019999999999999</v>
          </cell>
        </row>
        <row r="244">
          <cell r="A244" t="str">
            <v>G240</v>
          </cell>
          <cell r="C244">
            <v>2.117</v>
          </cell>
        </row>
        <row r="245">
          <cell r="A245" t="str">
            <v>G241</v>
          </cell>
          <cell r="C245">
            <v>2.0179999999999998</v>
          </cell>
        </row>
        <row r="246">
          <cell r="A246" t="str">
            <v>G242</v>
          </cell>
          <cell r="C246">
            <v>1.9470000000000001</v>
          </cell>
        </row>
        <row r="247">
          <cell r="A247" t="str">
            <v>G243</v>
          </cell>
          <cell r="C247">
            <v>2.13</v>
          </cell>
        </row>
        <row r="248">
          <cell r="A248" t="str">
            <v>G244</v>
          </cell>
          <cell r="C248">
            <v>2.04</v>
          </cell>
        </row>
        <row r="249">
          <cell r="A249" t="str">
            <v>G245</v>
          </cell>
          <cell r="C249">
            <v>2.0150000000000001</v>
          </cell>
        </row>
        <row r="250">
          <cell r="A250" t="str">
            <v>G246</v>
          </cell>
          <cell r="C250">
            <v>2.1829999999999998</v>
          </cell>
        </row>
        <row r="251">
          <cell r="A251" t="str">
            <v>G247</v>
          </cell>
          <cell r="C251">
            <v>2.13</v>
          </cell>
        </row>
        <row r="252">
          <cell r="A252" t="str">
            <v>G248</v>
          </cell>
          <cell r="C252">
            <v>1.9950000000000001</v>
          </cell>
        </row>
        <row r="253">
          <cell r="A253" t="str">
            <v>G249</v>
          </cell>
          <cell r="C253">
            <v>2.0219999999999998</v>
          </cell>
        </row>
        <row r="254">
          <cell r="A254" t="str">
            <v>G250</v>
          </cell>
          <cell r="C254">
            <v>2.0139999999999998</v>
          </cell>
        </row>
        <row r="255">
          <cell r="A255" t="str">
            <v>G251</v>
          </cell>
          <cell r="C255">
            <v>2.0539999999999998</v>
          </cell>
        </row>
        <row r="256">
          <cell r="A256" t="str">
            <v>G252</v>
          </cell>
          <cell r="C256">
            <v>2.0190000000000001</v>
          </cell>
        </row>
        <row r="257">
          <cell r="A257" t="str">
            <v>G253</v>
          </cell>
          <cell r="C257">
            <v>2.0169999999999999</v>
          </cell>
        </row>
        <row r="258">
          <cell r="A258" t="str">
            <v>G254</v>
          </cell>
          <cell r="C258">
            <v>1.917</v>
          </cell>
        </row>
        <row r="259">
          <cell r="A259" t="str">
            <v>G255</v>
          </cell>
          <cell r="C259">
            <v>2.0310000000000001</v>
          </cell>
        </row>
        <row r="260">
          <cell r="A260" t="str">
            <v>G256</v>
          </cell>
          <cell r="C260">
            <v>2.11</v>
          </cell>
        </row>
        <row r="261">
          <cell r="A261" t="str">
            <v>G257</v>
          </cell>
          <cell r="C261">
            <v>1.9319999999999999</v>
          </cell>
        </row>
        <row r="262">
          <cell r="A262" t="str">
            <v>G258</v>
          </cell>
          <cell r="C262">
            <v>2.1280000000000001</v>
          </cell>
        </row>
        <row r="263">
          <cell r="A263" t="str">
            <v>G259</v>
          </cell>
          <cell r="C263">
            <v>1.913</v>
          </cell>
        </row>
        <row r="264">
          <cell r="A264" t="str">
            <v>G260</v>
          </cell>
          <cell r="C264">
            <v>2.1560000000000001</v>
          </cell>
        </row>
        <row r="265">
          <cell r="A265" t="str">
            <v>G261</v>
          </cell>
          <cell r="C265">
            <v>1.9850000000000001</v>
          </cell>
        </row>
        <row r="266">
          <cell r="A266" t="str">
            <v>G262</v>
          </cell>
          <cell r="C266">
            <v>2.012</v>
          </cell>
        </row>
        <row r="267">
          <cell r="A267" t="str">
            <v>G263</v>
          </cell>
          <cell r="C267">
            <v>2.0960000000000001</v>
          </cell>
        </row>
        <row r="268">
          <cell r="A268" t="str">
            <v>G264</v>
          </cell>
          <cell r="C268">
            <v>2.1070000000000002</v>
          </cell>
        </row>
        <row r="269">
          <cell r="A269" t="str">
            <v>G265</v>
          </cell>
          <cell r="C269">
            <v>1.9790000000000001</v>
          </cell>
        </row>
        <row r="270">
          <cell r="A270" t="str">
            <v>G266</v>
          </cell>
          <cell r="C270">
            <v>1.9570000000000001</v>
          </cell>
        </row>
        <row r="271">
          <cell r="A271" t="str">
            <v>G267</v>
          </cell>
          <cell r="C271">
            <v>2.069</v>
          </cell>
        </row>
        <row r="272">
          <cell r="A272" t="str">
            <v>G268</v>
          </cell>
          <cell r="C272">
            <v>2.1389999999999998</v>
          </cell>
        </row>
        <row r="273">
          <cell r="A273" t="str">
            <v>G269</v>
          </cell>
          <cell r="C273">
            <v>2.0419999999999998</v>
          </cell>
        </row>
        <row r="274">
          <cell r="A274" t="str">
            <v>G270</v>
          </cell>
          <cell r="C274">
            <v>2.0139999999999998</v>
          </cell>
        </row>
        <row r="275">
          <cell r="A275" t="str">
            <v>G271</v>
          </cell>
          <cell r="C275">
            <v>2.0950000000000002</v>
          </cell>
        </row>
        <row r="276">
          <cell r="A276" t="str">
            <v>G272</v>
          </cell>
          <cell r="C276">
            <v>2.0649999999999999</v>
          </cell>
        </row>
        <row r="277">
          <cell r="A277" t="str">
            <v>G273</v>
          </cell>
          <cell r="C277">
            <v>2.073</v>
          </cell>
        </row>
        <row r="278">
          <cell r="A278" t="str">
            <v>G274</v>
          </cell>
          <cell r="C278">
            <v>2.12</v>
          </cell>
        </row>
        <row r="279">
          <cell r="A279" t="str">
            <v>G275</v>
          </cell>
          <cell r="C279">
            <v>2.097</v>
          </cell>
        </row>
        <row r="280">
          <cell r="A280" t="str">
            <v>G276</v>
          </cell>
          <cell r="C280">
            <v>1.966</v>
          </cell>
        </row>
        <row r="281">
          <cell r="A281" t="str">
            <v>G277</v>
          </cell>
          <cell r="C281">
            <v>1.93</v>
          </cell>
        </row>
        <row r="282">
          <cell r="A282" t="str">
            <v>G278</v>
          </cell>
          <cell r="C282">
            <v>2.0049999999999999</v>
          </cell>
        </row>
        <row r="283">
          <cell r="A283" t="str">
            <v>G279</v>
          </cell>
          <cell r="C283">
            <v>2.0369999999999999</v>
          </cell>
        </row>
        <row r="284">
          <cell r="A284" t="str">
            <v>G280</v>
          </cell>
          <cell r="C284">
            <v>1.9450000000000001</v>
          </cell>
        </row>
        <row r="285">
          <cell r="A285" t="str">
            <v>G281</v>
          </cell>
          <cell r="C285">
            <v>2.0419999999999998</v>
          </cell>
        </row>
        <row r="286">
          <cell r="A286" t="str">
            <v>G282</v>
          </cell>
          <cell r="C286">
            <v>1.9730000000000001</v>
          </cell>
        </row>
        <row r="287">
          <cell r="A287" t="str">
            <v>G283</v>
          </cell>
          <cell r="C287">
            <v>1.8660000000000001</v>
          </cell>
        </row>
        <row r="288">
          <cell r="A288" t="str">
            <v>G284</v>
          </cell>
          <cell r="C288">
            <v>2.0760000000000001</v>
          </cell>
        </row>
        <row r="289">
          <cell r="A289" t="str">
            <v>G285</v>
          </cell>
          <cell r="C289">
            <v>2.1240000000000001</v>
          </cell>
        </row>
        <row r="290">
          <cell r="A290" t="str">
            <v>G286</v>
          </cell>
          <cell r="C290">
            <v>2.0710000000000002</v>
          </cell>
        </row>
        <row r="291">
          <cell r="A291" t="str">
            <v>G287</v>
          </cell>
          <cell r="C291">
            <v>1.9970000000000001</v>
          </cell>
        </row>
        <row r="292">
          <cell r="A292" t="str">
            <v>G288</v>
          </cell>
          <cell r="C292">
            <v>1.9830000000000001</v>
          </cell>
        </row>
        <row r="293">
          <cell r="A293" t="str">
            <v>G289</v>
          </cell>
          <cell r="C293">
            <v>2.093</v>
          </cell>
        </row>
        <row r="294">
          <cell r="A294" t="str">
            <v>G290</v>
          </cell>
          <cell r="C294">
            <v>2.0539999999999998</v>
          </cell>
        </row>
        <row r="295">
          <cell r="A295" t="str">
            <v>G291</v>
          </cell>
          <cell r="C295">
            <v>2.0880000000000001</v>
          </cell>
        </row>
        <row r="296">
          <cell r="A296" t="str">
            <v>G292</v>
          </cell>
          <cell r="C296">
            <v>2.0289999999999999</v>
          </cell>
        </row>
        <row r="297">
          <cell r="A297" t="str">
            <v>G293</v>
          </cell>
          <cell r="C297">
            <v>2.0699999999999998</v>
          </cell>
        </row>
        <row r="298">
          <cell r="A298" t="str">
            <v>G294</v>
          </cell>
          <cell r="C298">
            <v>1.994</v>
          </cell>
        </row>
        <row r="299">
          <cell r="A299" t="str">
            <v>G295</v>
          </cell>
          <cell r="C299">
            <v>2.0379999999999998</v>
          </cell>
        </row>
        <row r="300">
          <cell r="A300" t="str">
            <v>G296</v>
          </cell>
          <cell r="C300">
            <v>2.0539999999999998</v>
          </cell>
        </row>
        <row r="301">
          <cell r="A301" t="str">
            <v>G297</v>
          </cell>
          <cell r="C301">
            <v>1.9419999999999999</v>
          </cell>
        </row>
        <row r="302">
          <cell r="A302" t="str">
            <v>G298</v>
          </cell>
          <cell r="C302">
            <v>2.0550000000000002</v>
          </cell>
        </row>
        <row r="303">
          <cell r="A303" t="str">
            <v>G299</v>
          </cell>
          <cell r="C303">
            <v>2.0110000000000001</v>
          </cell>
        </row>
        <row r="304">
          <cell r="A304" t="str">
            <v>G300</v>
          </cell>
          <cell r="C304">
            <v>2.052</v>
          </cell>
        </row>
        <row r="305">
          <cell r="A305" t="str">
            <v>G301</v>
          </cell>
          <cell r="C305">
            <v>1.9379999999999999</v>
          </cell>
        </row>
        <row r="306">
          <cell r="A306" t="str">
            <v>G302</v>
          </cell>
          <cell r="C306">
            <v>0.93100000000000005</v>
          </cell>
        </row>
        <row r="307">
          <cell r="A307" t="str">
            <v>G303</v>
          </cell>
          <cell r="C307">
            <v>1.9850000000000001</v>
          </cell>
        </row>
        <row r="308">
          <cell r="A308" t="str">
            <v>G304</v>
          </cell>
          <cell r="C308">
            <v>1.9490000000000001</v>
          </cell>
        </row>
        <row r="309">
          <cell r="A309" t="str">
            <v>G305</v>
          </cell>
          <cell r="C309">
            <v>2.0960000000000001</v>
          </cell>
        </row>
        <row r="310">
          <cell r="A310" t="str">
            <v>G306</v>
          </cell>
          <cell r="C310">
            <v>2.048</v>
          </cell>
        </row>
        <row r="311">
          <cell r="A311" t="str">
            <v>G307</v>
          </cell>
          <cell r="C311">
            <v>1.9810000000000001</v>
          </cell>
        </row>
        <row r="312">
          <cell r="A312" t="str">
            <v>G308</v>
          </cell>
          <cell r="C312">
            <v>1.982</v>
          </cell>
        </row>
        <row r="313">
          <cell r="A313" t="str">
            <v>G309</v>
          </cell>
          <cell r="C313">
            <v>2.0579999999999998</v>
          </cell>
        </row>
        <row r="314">
          <cell r="A314" t="str">
            <v>G310</v>
          </cell>
          <cell r="C314">
            <v>2.0459999999999998</v>
          </cell>
        </row>
        <row r="315">
          <cell r="A315" t="str">
            <v>G311</v>
          </cell>
          <cell r="C315">
            <v>1.98</v>
          </cell>
        </row>
        <row r="316">
          <cell r="A316" t="str">
            <v>G312</v>
          </cell>
          <cell r="C316">
            <v>2.0179999999999998</v>
          </cell>
        </row>
        <row r="317">
          <cell r="A317" t="str">
            <v>G313</v>
          </cell>
          <cell r="C317">
            <v>1.923</v>
          </cell>
        </row>
        <row r="318">
          <cell r="A318" t="str">
            <v>G314</v>
          </cell>
          <cell r="C318">
            <v>2.0430000000000001</v>
          </cell>
        </row>
        <row r="319">
          <cell r="A319" t="str">
            <v>G315</v>
          </cell>
          <cell r="C319">
            <v>2.0960000000000001</v>
          </cell>
        </row>
        <row r="320">
          <cell r="A320" t="str">
            <v>G316</v>
          </cell>
          <cell r="C320">
            <v>2.0579999999999998</v>
          </cell>
        </row>
        <row r="321">
          <cell r="A321" t="str">
            <v>G317</v>
          </cell>
          <cell r="C321">
            <v>2.073</v>
          </cell>
        </row>
        <row r="322">
          <cell r="A322" t="str">
            <v>G318</v>
          </cell>
          <cell r="C322">
            <v>1.929</v>
          </cell>
        </row>
        <row r="323">
          <cell r="A323" t="str">
            <v>G319</v>
          </cell>
          <cell r="C323">
            <v>2.012</v>
          </cell>
        </row>
        <row r="324">
          <cell r="A324" t="str">
            <v>G320</v>
          </cell>
          <cell r="C324">
            <v>2.044</v>
          </cell>
        </row>
        <row r="325">
          <cell r="A325" t="str">
            <v>G321</v>
          </cell>
          <cell r="C325">
            <v>1.9179999999999999</v>
          </cell>
        </row>
        <row r="326">
          <cell r="A326" t="str">
            <v>G322</v>
          </cell>
          <cell r="C326">
            <v>2.0169999999999999</v>
          </cell>
        </row>
        <row r="327">
          <cell r="A327" t="str">
            <v>G323</v>
          </cell>
          <cell r="C327">
            <v>1.97</v>
          </cell>
        </row>
        <row r="328">
          <cell r="A328" t="str">
            <v>G324</v>
          </cell>
          <cell r="C328">
            <v>2.0430000000000001</v>
          </cell>
        </row>
        <row r="329">
          <cell r="A329" t="str">
            <v>G325</v>
          </cell>
          <cell r="C329">
            <v>1.8959999999999999</v>
          </cell>
        </row>
        <row r="330">
          <cell r="A330" t="str">
            <v>G326</v>
          </cell>
          <cell r="C330">
            <v>2.04</v>
          </cell>
        </row>
        <row r="331">
          <cell r="A331" t="str">
            <v>G327</v>
          </cell>
          <cell r="C331">
            <v>2.105</v>
          </cell>
        </row>
        <row r="332">
          <cell r="A332" t="str">
            <v>G328</v>
          </cell>
          <cell r="C332">
            <v>2.1309999999999998</v>
          </cell>
        </row>
        <row r="333">
          <cell r="A333" t="str">
            <v>G329</v>
          </cell>
          <cell r="C333">
            <v>1.9550000000000001</v>
          </cell>
        </row>
        <row r="334">
          <cell r="A334" t="str">
            <v>G330</v>
          </cell>
          <cell r="C334">
            <v>2.1379999999999999</v>
          </cell>
        </row>
        <row r="335">
          <cell r="A335" t="str">
            <v>G331</v>
          </cell>
          <cell r="C335">
            <v>2.0550000000000002</v>
          </cell>
        </row>
        <row r="336">
          <cell r="A336" t="str">
            <v>G332</v>
          </cell>
          <cell r="C336">
            <v>2.121</v>
          </cell>
        </row>
        <row r="337">
          <cell r="A337" t="str">
            <v>G333</v>
          </cell>
          <cell r="C337">
            <v>2.0990000000000002</v>
          </cell>
        </row>
        <row r="338">
          <cell r="A338" t="str">
            <v>G334</v>
          </cell>
          <cell r="C338">
            <v>2.0710000000000002</v>
          </cell>
        </row>
        <row r="339">
          <cell r="A339" t="str">
            <v>G335</v>
          </cell>
          <cell r="C339">
            <v>1.956</v>
          </cell>
        </row>
        <row r="340">
          <cell r="A340" t="str">
            <v>G336</v>
          </cell>
          <cell r="C340">
            <v>1.9950000000000001</v>
          </cell>
        </row>
        <row r="341">
          <cell r="A341" t="str">
            <v>G337</v>
          </cell>
          <cell r="C341">
            <v>1.8680000000000001</v>
          </cell>
        </row>
        <row r="342">
          <cell r="A342" t="str">
            <v>G338</v>
          </cell>
          <cell r="C342">
            <v>1.946</v>
          </cell>
        </row>
        <row r="343">
          <cell r="A343" t="str">
            <v>G339</v>
          </cell>
          <cell r="C343">
            <v>2.0219999999999998</v>
          </cell>
        </row>
        <row r="344">
          <cell r="A344" t="str">
            <v>G340</v>
          </cell>
          <cell r="C344">
            <v>2.0150000000000001</v>
          </cell>
        </row>
        <row r="345">
          <cell r="A345" t="str">
            <v>G341</v>
          </cell>
          <cell r="C345">
            <v>1.954</v>
          </cell>
        </row>
        <row r="346">
          <cell r="A346" t="str">
            <v>G342</v>
          </cell>
          <cell r="C346">
            <v>1.9039999999999999</v>
          </cell>
        </row>
        <row r="347">
          <cell r="A347" t="str">
            <v>G343</v>
          </cell>
          <cell r="C347">
            <v>1.8340000000000001</v>
          </cell>
        </row>
        <row r="348">
          <cell r="A348" t="str">
            <v>G344</v>
          </cell>
          <cell r="C348">
            <v>1.93</v>
          </cell>
        </row>
        <row r="349">
          <cell r="A349" t="str">
            <v>G345</v>
          </cell>
          <cell r="C349">
            <v>2.012</v>
          </cell>
        </row>
        <row r="350">
          <cell r="A350" t="str">
            <v>G346</v>
          </cell>
          <cell r="C350">
            <v>2.012</v>
          </cell>
        </row>
        <row r="351">
          <cell r="A351" t="str">
            <v>G347</v>
          </cell>
          <cell r="C351">
            <v>1.8919999999999999</v>
          </cell>
        </row>
        <row r="352">
          <cell r="A352" t="str">
            <v>G348</v>
          </cell>
          <cell r="C352">
            <v>2.0139999999999998</v>
          </cell>
        </row>
        <row r="353">
          <cell r="A353" t="str">
            <v>G349</v>
          </cell>
          <cell r="C353">
            <v>1.9450000000000001</v>
          </cell>
        </row>
        <row r="354">
          <cell r="A354" t="str">
            <v>G350</v>
          </cell>
          <cell r="C354">
            <v>2.0640000000000001</v>
          </cell>
        </row>
        <row r="355">
          <cell r="A355" t="str">
            <v>G351</v>
          </cell>
          <cell r="C355">
            <v>1.909</v>
          </cell>
        </row>
        <row r="356">
          <cell r="A356" t="str">
            <v>G352</v>
          </cell>
          <cell r="C356">
            <v>1.9490000000000001</v>
          </cell>
        </row>
        <row r="357">
          <cell r="A357" t="str">
            <v>G353</v>
          </cell>
          <cell r="C357">
            <v>1.988</v>
          </cell>
        </row>
        <row r="358">
          <cell r="A358" t="str">
            <v>G354</v>
          </cell>
          <cell r="C358">
            <v>1.835</v>
          </cell>
        </row>
        <row r="359">
          <cell r="A359" t="str">
            <v>G355</v>
          </cell>
          <cell r="C359">
            <v>2.0489999999999999</v>
          </cell>
        </row>
        <row r="360">
          <cell r="A360" t="str">
            <v>G356</v>
          </cell>
          <cell r="C360">
            <v>1.9870000000000001</v>
          </cell>
        </row>
        <row r="361">
          <cell r="A361" t="str">
            <v>G357</v>
          </cell>
          <cell r="C361">
            <v>1.996</v>
          </cell>
        </row>
        <row r="362">
          <cell r="A362" t="str">
            <v>G358</v>
          </cell>
          <cell r="C362">
            <v>2.016</v>
          </cell>
        </row>
        <row r="363">
          <cell r="A363" t="str">
            <v>G359</v>
          </cell>
          <cell r="C363">
            <v>1.9790000000000001</v>
          </cell>
        </row>
        <row r="364">
          <cell r="A364" t="str">
            <v>G360</v>
          </cell>
          <cell r="C364">
            <v>2.0099999999999998</v>
          </cell>
        </row>
        <row r="365">
          <cell r="A365" t="str">
            <v>G361</v>
          </cell>
          <cell r="C365">
            <v>2.0590000000000002</v>
          </cell>
        </row>
        <row r="366">
          <cell r="A366" t="str">
            <v>G362</v>
          </cell>
          <cell r="C366">
            <v>2.0659999999999998</v>
          </cell>
        </row>
        <row r="367">
          <cell r="A367" t="str">
            <v>G363</v>
          </cell>
          <cell r="C367">
            <v>2.02</v>
          </cell>
        </row>
        <row r="368">
          <cell r="A368" t="str">
            <v>G364</v>
          </cell>
          <cell r="C368">
            <v>2.0569999999999999</v>
          </cell>
        </row>
        <row r="369">
          <cell r="A369" t="str">
            <v>G365</v>
          </cell>
          <cell r="C369">
            <v>1.954</v>
          </cell>
        </row>
        <row r="370">
          <cell r="A370" t="str">
            <v>G366</v>
          </cell>
          <cell r="C370">
            <v>2.1070000000000002</v>
          </cell>
        </row>
        <row r="371">
          <cell r="A371" t="str">
            <v>G367</v>
          </cell>
          <cell r="C371">
            <v>2.0990000000000002</v>
          </cell>
        </row>
        <row r="372">
          <cell r="A372" t="str">
            <v>G368</v>
          </cell>
          <cell r="C372">
            <v>2.1709999999999998</v>
          </cell>
        </row>
        <row r="373">
          <cell r="A373" t="str">
            <v>G369</v>
          </cell>
          <cell r="C373">
            <v>2.1219999999999999</v>
          </cell>
        </row>
        <row r="374">
          <cell r="A374" t="str">
            <v>G370</v>
          </cell>
          <cell r="C374">
            <v>2.0619999999999998</v>
          </cell>
        </row>
        <row r="375">
          <cell r="A375" t="str">
            <v>G371</v>
          </cell>
          <cell r="C375">
            <v>2.06</v>
          </cell>
        </row>
        <row r="376">
          <cell r="A376" t="str">
            <v>G372</v>
          </cell>
          <cell r="C376">
            <v>2.1539999999999999</v>
          </cell>
        </row>
        <row r="377">
          <cell r="A377" t="str">
            <v>G373</v>
          </cell>
          <cell r="C377">
            <v>2.1</v>
          </cell>
        </row>
        <row r="378">
          <cell r="A378" t="str">
            <v>G374</v>
          </cell>
          <cell r="C378">
            <v>2.024</v>
          </cell>
        </row>
        <row r="379">
          <cell r="A379" t="str">
            <v>G375</v>
          </cell>
          <cell r="C379">
            <v>1.9810000000000001</v>
          </cell>
        </row>
        <row r="380">
          <cell r="A380" t="str">
            <v>G376</v>
          </cell>
          <cell r="C380">
            <v>2.0329999999999999</v>
          </cell>
        </row>
        <row r="381">
          <cell r="A381" t="str">
            <v>G377</v>
          </cell>
          <cell r="C381">
            <v>2.1030000000000002</v>
          </cell>
        </row>
        <row r="382">
          <cell r="A382" t="str">
            <v>G378</v>
          </cell>
          <cell r="C382">
            <v>2.0830000000000002</v>
          </cell>
        </row>
        <row r="383">
          <cell r="A383" t="str">
            <v>G379</v>
          </cell>
          <cell r="C383">
            <v>2.052</v>
          </cell>
        </row>
        <row r="384">
          <cell r="A384" t="str">
            <v>G380</v>
          </cell>
          <cell r="C384">
            <v>2.0619999999999998</v>
          </cell>
        </row>
        <row r="385">
          <cell r="A385" t="str">
            <v>G381</v>
          </cell>
          <cell r="C385">
            <v>1.8919999999999999</v>
          </cell>
        </row>
        <row r="386">
          <cell r="A386" t="str">
            <v>G382</v>
          </cell>
          <cell r="C386">
            <v>2.0960000000000001</v>
          </cell>
        </row>
        <row r="387">
          <cell r="A387" t="str">
            <v>G383</v>
          </cell>
          <cell r="C387">
            <v>1.956</v>
          </cell>
        </row>
        <row r="388">
          <cell r="A388" t="str">
            <v>G384</v>
          </cell>
          <cell r="C388">
            <v>2.0499999999999998</v>
          </cell>
        </row>
        <row r="389">
          <cell r="A389" t="str">
            <v>G385</v>
          </cell>
          <cell r="C389">
            <v>1.962</v>
          </cell>
        </row>
        <row r="390">
          <cell r="A390" t="str">
            <v>G386</v>
          </cell>
          <cell r="C390">
            <v>1.897</v>
          </cell>
        </row>
        <row r="391">
          <cell r="A391" t="str">
            <v>G387</v>
          </cell>
          <cell r="C391">
            <v>2.0139999999999998</v>
          </cell>
        </row>
        <row r="392">
          <cell r="A392" t="str">
            <v>G388</v>
          </cell>
          <cell r="C392">
            <v>2.024</v>
          </cell>
        </row>
        <row r="393">
          <cell r="A393" t="str">
            <v>G389</v>
          </cell>
          <cell r="C393">
            <v>1.9710000000000001</v>
          </cell>
        </row>
        <row r="394">
          <cell r="A394" t="str">
            <v>G390</v>
          </cell>
          <cell r="C394">
            <v>2.0630000000000002</v>
          </cell>
        </row>
        <row r="395">
          <cell r="A395" t="str">
            <v>G391</v>
          </cell>
          <cell r="C395">
            <v>1.9419999999999999</v>
          </cell>
        </row>
        <row r="396">
          <cell r="A396" t="str">
            <v>G392</v>
          </cell>
          <cell r="C396">
            <v>2.008</v>
          </cell>
        </row>
        <row r="397">
          <cell r="A397" t="str">
            <v>G393</v>
          </cell>
          <cell r="C397">
            <v>2.0089999999999999</v>
          </cell>
        </row>
        <row r="398">
          <cell r="A398" t="str">
            <v>G394</v>
          </cell>
          <cell r="C398">
            <v>2.056</v>
          </cell>
        </row>
        <row r="399">
          <cell r="A399" t="str">
            <v>G395</v>
          </cell>
          <cell r="C399">
            <v>1.93</v>
          </cell>
        </row>
        <row r="400">
          <cell r="A400" t="str">
            <v>G396</v>
          </cell>
          <cell r="C400">
            <v>2.0070000000000001</v>
          </cell>
        </row>
        <row r="401">
          <cell r="A401" t="str">
            <v>G397</v>
          </cell>
          <cell r="C401">
            <v>1.968</v>
          </cell>
        </row>
        <row r="402">
          <cell r="A402" t="str">
            <v>G398</v>
          </cell>
          <cell r="C402">
            <v>1.9870000000000001</v>
          </cell>
        </row>
        <row r="403">
          <cell r="A403" t="str">
            <v>G399</v>
          </cell>
          <cell r="C403">
            <v>2.0070000000000001</v>
          </cell>
        </row>
        <row r="404">
          <cell r="A404" t="str">
            <v>G400</v>
          </cell>
          <cell r="C404">
            <v>2.0089999999999999</v>
          </cell>
        </row>
        <row r="405">
          <cell r="A405" t="str">
            <v>G401</v>
          </cell>
          <cell r="C405">
            <v>1.9390000000000001</v>
          </cell>
        </row>
        <row r="406">
          <cell r="A406" t="str">
            <v>G402</v>
          </cell>
          <cell r="C406">
            <v>2.1389999999999998</v>
          </cell>
        </row>
        <row r="407">
          <cell r="A407" t="str">
            <v>G403</v>
          </cell>
          <cell r="C407">
            <v>2.06</v>
          </cell>
        </row>
        <row r="408">
          <cell r="A408" t="str">
            <v>G404</v>
          </cell>
          <cell r="C408">
            <v>2.113</v>
          </cell>
        </row>
        <row r="409">
          <cell r="A409" t="str">
            <v>G405</v>
          </cell>
          <cell r="C409">
            <v>2.056</v>
          </cell>
        </row>
        <row r="410">
          <cell r="A410" t="str">
            <v>G406</v>
          </cell>
          <cell r="C410">
            <v>2.0910000000000002</v>
          </cell>
        </row>
        <row r="411">
          <cell r="A411" t="str">
            <v>G407</v>
          </cell>
          <cell r="C411">
            <v>1.966</v>
          </cell>
        </row>
        <row r="412">
          <cell r="A412" t="str">
            <v>G408</v>
          </cell>
          <cell r="C412">
            <v>2.044</v>
          </cell>
        </row>
        <row r="413">
          <cell r="A413" t="str">
            <v>G409</v>
          </cell>
          <cell r="C413">
            <v>1.968</v>
          </cell>
        </row>
        <row r="414">
          <cell r="A414" t="str">
            <v>G410</v>
          </cell>
          <cell r="C414">
            <v>2.1110000000000002</v>
          </cell>
        </row>
        <row r="415">
          <cell r="A415" t="str">
            <v>G411</v>
          </cell>
          <cell r="C415">
            <v>2.1120000000000001</v>
          </cell>
        </row>
        <row r="416">
          <cell r="A416" t="str">
            <v>G412</v>
          </cell>
          <cell r="C416">
            <v>2.0049999999999999</v>
          </cell>
        </row>
        <row r="417">
          <cell r="A417" t="str">
            <v>G413</v>
          </cell>
          <cell r="C417">
            <v>2.1589999999999998</v>
          </cell>
        </row>
        <row r="418">
          <cell r="A418" t="str">
            <v>G414</v>
          </cell>
          <cell r="C418">
            <v>2.0590000000000002</v>
          </cell>
        </row>
        <row r="419">
          <cell r="A419" t="str">
            <v>G415</v>
          </cell>
          <cell r="C419">
            <v>2.0249999999999999</v>
          </cell>
        </row>
        <row r="420">
          <cell r="A420" t="str">
            <v>G416</v>
          </cell>
          <cell r="C420">
            <v>2.1819999999999999</v>
          </cell>
        </row>
        <row r="421">
          <cell r="A421" t="str">
            <v>G417</v>
          </cell>
          <cell r="C421">
            <v>2.0209999999999999</v>
          </cell>
        </row>
        <row r="422">
          <cell r="A422" t="str">
            <v>G418</v>
          </cell>
          <cell r="C422">
            <v>2.016</v>
          </cell>
        </row>
        <row r="423">
          <cell r="A423" t="str">
            <v>G419</v>
          </cell>
          <cell r="C423">
            <v>2.0779999999999998</v>
          </cell>
        </row>
        <row r="424">
          <cell r="A424" t="str">
            <v>G420</v>
          </cell>
          <cell r="C424">
            <v>2.0390000000000001</v>
          </cell>
        </row>
        <row r="425">
          <cell r="A425" t="str">
            <v>G421</v>
          </cell>
          <cell r="C425">
            <v>2.052</v>
          </cell>
        </row>
        <row r="426">
          <cell r="A426" t="str">
            <v>G422</v>
          </cell>
          <cell r="C426">
            <v>2.0049999999999999</v>
          </cell>
        </row>
        <row r="427">
          <cell r="A427" t="str">
            <v>G423</v>
          </cell>
          <cell r="C427">
            <v>2.0649999999999999</v>
          </cell>
        </row>
        <row r="428">
          <cell r="A428" t="str">
            <v>G424</v>
          </cell>
          <cell r="C428">
            <v>1.9590000000000001</v>
          </cell>
        </row>
        <row r="429">
          <cell r="A429" t="str">
            <v>G425</v>
          </cell>
          <cell r="C429">
            <v>1.9750000000000001</v>
          </cell>
        </row>
        <row r="430">
          <cell r="A430" t="str">
            <v>G426</v>
          </cell>
          <cell r="C430">
            <v>2.0230000000000001</v>
          </cell>
        </row>
        <row r="431">
          <cell r="A431" t="str">
            <v>G427</v>
          </cell>
          <cell r="C431">
            <v>1.8959999999999999</v>
          </cell>
        </row>
        <row r="432">
          <cell r="A432" t="str">
            <v>G428</v>
          </cell>
          <cell r="C432">
            <v>2.0870000000000002</v>
          </cell>
        </row>
        <row r="433">
          <cell r="A433" t="str">
            <v>G429</v>
          </cell>
          <cell r="C433">
            <v>1.9319999999999999</v>
          </cell>
        </row>
        <row r="434">
          <cell r="A434" t="str">
            <v>G430</v>
          </cell>
          <cell r="C434">
            <v>2.09</v>
          </cell>
        </row>
        <row r="435">
          <cell r="A435" t="str">
            <v>G431</v>
          </cell>
          <cell r="C435">
            <v>2.08</v>
          </cell>
        </row>
        <row r="436">
          <cell r="A436" t="str">
            <v>G432</v>
          </cell>
          <cell r="C436">
            <v>2.0659999999999998</v>
          </cell>
        </row>
        <row r="437">
          <cell r="A437" t="str">
            <v>G433</v>
          </cell>
          <cell r="C437">
            <v>2.06</v>
          </cell>
        </row>
        <row r="438">
          <cell r="A438" t="str">
            <v>G434</v>
          </cell>
          <cell r="C438">
            <v>2.0339999999999998</v>
          </cell>
        </row>
        <row r="439">
          <cell r="A439" t="str">
            <v>G435</v>
          </cell>
          <cell r="C439">
            <v>2.0009999999999999</v>
          </cell>
        </row>
        <row r="440">
          <cell r="A440" t="str">
            <v>G436</v>
          </cell>
          <cell r="C440">
            <v>2.0329999999999999</v>
          </cell>
        </row>
        <row r="441">
          <cell r="A441" t="str">
            <v>G437</v>
          </cell>
          <cell r="C441">
            <v>2.1230000000000002</v>
          </cell>
        </row>
        <row r="442">
          <cell r="A442" t="str">
            <v>G438</v>
          </cell>
          <cell r="C442">
            <v>2.0470000000000002</v>
          </cell>
        </row>
        <row r="443">
          <cell r="A443" t="str">
            <v>G439</v>
          </cell>
          <cell r="C443">
            <v>2.069</v>
          </cell>
        </row>
        <row r="444">
          <cell r="A444" t="str">
            <v>G440</v>
          </cell>
          <cell r="C444">
            <v>2.1070000000000002</v>
          </cell>
        </row>
        <row r="445">
          <cell r="A445" t="str">
            <v>G441</v>
          </cell>
          <cell r="C445">
            <v>2.1040000000000001</v>
          </cell>
        </row>
        <row r="446">
          <cell r="A446" t="str">
            <v>G442</v>
          </cell>
          <cell r="C446">
            <v>2.056</v>
          </cell>
        </row>
        <row r="447">
          <cell r="A447" t="str">
            <v>G443</v>
          </cell>
          <cell r="C447">
            <v>2.0310000000000001</v>
          </cell>
        </row>
        <row r="448">
          <cell r="A448" t="str">
            <v>G444</v>
          </cell>
          <cell r="C448">
            <v>2.0259999999999998</v>
          </cell>
        </row>
        <row r="449">
          <cell r="A449" t="str">
            <v>G445</v>
          </cell>
          <cell r="C449">
            <v>2.1150000000000002</v>
          </cell>
        </row>
        <row r="450">
          <cell r="A450" t="str">
            <v>G446</v>
          </cell>
          <cell r="C450">
            <v>1.9319999999999999</v>
          </cell>
        </row>
        <row r="451">
          <cell r="A451" t="str">
            <v>G447</v>
          </cell>
          <cell r="C451">
            <v>2.0579999999999998</v>
          </cell>
        </row>
        <row r="452">
          <cell r="A452" t="str">
            <v>G448</v>
          </cell>
          <cell r="C452">
            <v>2.0179999999999998</v>
          </cell>
        </row>
        <row r="453">
          <cell r="A453" t="str">
            <v>G449</v>
          </cell>
          <cell r="C453">
            <v>2.1749999999999998</v>
          </cell>
        </row>
        <row r="454">
          <cell r="A454" t="str">
            <v>G450</v>
          </cell>
          <cell r="C454">
            <v>2.1629999999999998</v>
          </cell>
        </row>
        <row r="455">
          <cell r="A455" t="str">
            <v>G451</v>
          </cell>
          <cell r="C455">
            <v>2.1139999999999999</v>
          </cell>
        </row>
        <row r="456">
          <cell r="A456" t="str">
            <v>G452</v>
          </cell>
          <cell r="C456">
            <v>2.0550000000000002</v>
          </cell>
        </row>
        <row r="457">
          <cell r="A457" t="str">
            <v>G453</v>
          </cell>
          <cell r="C457">
            <v>2.0790000000000002</v>
          </cell>
        </row>
        <row r="458">
          <cell r="A458" t="str">
            <v>G454</v>
          </cell>
          <cell r="C458">
            <v>2.0920000000000001</v>
          </cell>
        </row>
        <row r="459">
          <cell r="A459" t="str">
            <v>G455</v>
          </cell>
          <cell r="C459">
            <v>2.0299999999999998</v>
          </cell>
        </row>
        <row r="460">
          <cell r="A460" t="str">
            <v>G456</v>
          </cell>
          <cell r="C460">
            <v>2.117</v>
          </cell>
        </row>
        <row r="461">
          <cell r="A461" t="str">
            <v>G457</v>
          </cell>
          <cell r="C461">
            <v>2.1579999999999999</v>
          </cell>
        </row>
        <row r="462">
          <cell r="A462" t="str">
            <v>G458</v>
          </cell>
          <cell r="C462">
            <v>1.9770000000000001</v>
          </cell>
        </row>
        <row r="463">
          <cell r="A463" t="str">
            <v>G459</v>
          </cell>
          <cell r="C463">
            <v>2.0449999999999999</v>
          </cell>
        </row>
        <row r="464">
          <cell r="A464" t="str">
            <v>G460</v>
          </cell>
          <cell r="C464">
            <v>2.1560000000000001</v>
          </cell>
        </row>
        <row r="465">
          <cell r="A465" t="str">
            <v>G461</v>
          </cell>
          <cell r="C465">
            <v>2.1030000000000002</v>
          </cell>
        </row>
        <row r="466">
          <cell r="A466" t="str">
            <v>G462</v>
          </cell>
          <cell r="C466">
            <v>2.169</v>
          </cell>
        </row>
        <row r="467">
          <cell r="A467" t="str">
            <v>G463</v>
          </cell>
          <cell r="C467">
            <v>1.9810000000000001</v>
          </cell>
        </row>
        <row r="468">
          <cell r="A468" t="str">
            <v>G464</v>
          </cell>
          <cell r="C468">
            <v>1.964</v>
          </cell>
        </row>
        <row r="469">
          <cell r="A469" t="str">
            <v>G465</v>
          </cell>
          <cell r="C469">
            <v>2.004</v>
          </cell>
        </row>
        <row r="470">
          <cell r="A470" t="str">
            <v>G466</v>
          </cell>
          <cell r="C470">
            <v>1.9319999999999999</v>
          </cell>
        </row>
        <row r="471">
          <cell r="A471" t="str">
            <v>G467</v>
          </cell>
          <cell r="C471">
            <v>2.0259999999999998</v>
          </cell>
        </row>
        <row r="472">
          <cell r="A472" t="str">
            <v>G468</v>
          </cell>
          <cell r="C472">
            <v>2.1309999999999998</v>
          </cell>
        </row>
        <row r="473">
          <cell r="A473" t="str">
            <v>G469</v>
          </cell>
          <cell r="C473">
            <v>1.9630000000000001</v>
          </cell>
        </row>
        <row r="474">
          <cell r="A474" t="str">
            <v>G470</v>
          </cell>
          <cell r="C474">
            <v>1.9970000000000001</v>
          </cell>
        </row>
        <row r="475">
          <cell r="A475" t="str">
            <v>G471</v>
          </cell>
          <cell r="C475">
            <v>1.9910000000000001</v>
          </cell>
        </row>
        <row r="476">
          <cell r="A476" t="str">
            <v>G472</v>
          </cell>
          <cell r="C476">
            <v>1.9710000000000001</v>
          </cell>
        </row>
        <row r="477">
          <cell r="A477" t="str">
            <v>G473</v>
          </cell>
          <cell r="C477">
            <v>2.077</v>
          </cell>
        </row>
        <row r="478">
          <cell r="A478" t="str">
            <v>G474</v>
          </cell>
          <cell r="C478">
            <v>2.1930000000000001</v>
          </cell>
        </row>
        <row r="479">
          <cell r="A479" t="str">
            <v>G475</v>
          </cell>
          <cell r="C479">
            <v>2.0110000000000001</v>
          </cell>
        </row>
        <row r="480">
          <cell r="A480" t="str">
            <v>G476</v>
          </cell>
          <cell r="C480">
            <v>2.121</v>
          </cell>
        </row>
        <row r="481">
          <cell r="A481" t="str">
            <v>G477</v>
          </cell>
          <cell r="C481">
            <v>2.073</v>
          </cell>
        </row>
        <row r="482">
          <cell r="A482" t="str">
            <v>G478</v>
          </cell>
          <cell r="C482">
            <v>2.056</v>
          </cell>
        </row>
        <row r="483">
          <cell r="A483" t="str">
            <v>G479</v>
          </cell>
          <cell r="C483">
            <v>1.982</v>
          </cell>
        </row>
        <row r="484">
          <cell r="A484" t="str">
            <v>G480</v>
          </cell>
          <cell r="C484">
            <v>1.9850000000000001</v>
          </cell>
        </row>
        <row r="485">
          <cell r="A485" t="str">
            <v>G481</v>
          </cell>
          <cell r="C485">
            <v>2.0529999999999999</v>
          </cell>
        </row>
        <row r="486">
          <cell r="A486" t="str">
            <v>G482</v>
          </cell>
          <cell r="C486">
            <v>2.056</v>
          </cell>
        </row>
        <row r="487">
          <cell r="A487" t="str">
            <v>G483</v>
          </cell>
          <cell r="C487">
            <v>1.9750000000000001</v>
          </cell>
        </row>
        <row r="488">
          <cell r="A488" t="str">
            <v>G484</v>
          </cell>
          <cell r="C488">
            <v>2.0009999999999999</v>
          </cell>
        </row>
        <row r="489">
          <cell r="A489" t="str">
            <v>G485</v>
          </cell>
          <cell r="C489">
            <v>1.9890000000000001</v>
          </cell>
        </row>
        <row r="490">
          <cell r="A490" t="str">
            <v>G486</v>
          </cell>
          <cell r="C490">
            <v>2.0049999999999999</v>
          </cell>
        </row>
        <row r="491">
          <cell r="A491" t="str">
            <v>G487</v>
          </cell>
          <cell r="C491">
            <v>1.9259999999999999</v>
          </cell>
        </row>
        <row r="492">
          <cell r="A492" t="str">
            <v>G488</v>
          </cell>
          <cell r="C492">
            <v>1.9910000000000001</v>
          </cell>
        </row>
        <row r="493">
          <cell r="A493" t="str">
            <v>G489</v>
          </cell>
          <cell r="C493">
            <v>1.9</v>
          </cell>
        </row>
        <row r="494">
          <cell r="A494" t="str">
            <v>G490</v>
          </cell>
          <cell r="C494">
            <v>1.881</v>
          </cell>
        </row>
        <row r="495">
          <cell r="A495" t="str">
            <v>G491</v>
          </cell>
          <cell r="C495">
            <v>2.0249999999999999</v>
          </cell>
        </row>
        <row r="496">
          <cell r="A496" t="str">
            <v>G492</v>
          </cell>
          <cell r="C496">
            <v>1.948</v>
          </cell>
        </row>
        <row r="497">
          <cell r="A497" t="str">
            <v>G493</v>
          </cell>
          <cell r="C497">
            <v>2.0510000000000002</v>
          </cell>
        </row>
        <row r="498">
          <cell r="A498" t="str">
            <v>G494</v>
          </cell>
          <cell r="C498">
            <v>1.903</v>
          </cell>
        </row>
        <row r="499">
          <cell r="A499" t="str">
            <v>G495</v>
          </cell>
          <cell r="C499">
            <v>2.0390000000000001</v>
          </cell>
        </row>
        <row r="500">
          <cell r="A500" t="str">
            <v>G496</v>
          </cell>
          <cell r="C500">
            <v>1.8480000000000001</v>
          </cell>
        </row>
        <row r="501">
          <cell r="A501" t="str">
            <v>G497</v>
          </cell>
          <cell r="C501">
            <v>2.0019999999999998</v>
          </cell>
        </row>
        <row r="502">
          <cell r="A502" t="str">
            <v>G498</v>
          </cell>
          <cell r="C502">
            <v>1.744</v>
          </cell>
        </row>
        <row r="503">
          <cell r="A503" t="str">
            <v>G499</v>
          </cell>
          <cell r="C503">
            <v>1.9419999999999999</v>
          </cell>
        </row>
        <row r="504">
          <cell r="A504" t="str">
            <v>G500</v>
          </cell>
          <cell r="C504">
            <v>2.0830000000000002</v>
          </cell>
        </row>
        <row r="505">
          <cell r="A505" t="str">
            <v>G501</v>
          </cell>
          <cell r="C505">
            <v>1.917</v>
          </cell>
        </row>
        <row r="506">
          <cell r="A506" t="str">
            <v>G502</v>
          </cell>
          <cell r="C506">
            <v>1.929</v>
          </cell>
        </row>
        <row r="507">
          <cell r="A507" t="str">
            <v>G503</v>
          </cell>
          <cell r="C507">
            <v>1.9810000000000001</v>
          </cell>
        </row>
        <row r="508">
          <cell r="A508" t="str">
            <v>G504</v>
          </cell>
          <cell r="C508">
            <v>2.0009999999999999</v>
          </cell>
        </row>
        <row r="509">
          <cell r="A509" t="str">
            <v>G505</v>
          </cell>
          <cell r="C509">
            <v>2.0510000000000002</v>
          </cell>
        </row>
        <row r="510">
          <cell r="A510" t="str">
            <v>G506</v>
          </cell>
          <cell r="C510">
            <v>1.9079999999999999</v>
          </cell>
        </row>
        <row r="511">
          <cell r="A511" t="str">
            <v>G507</v>
          </cell>
          <cell r="C511">
            <v>1.99</v>
          </cell>
        </row>
        <row r="512">
          <cell r="A512" t="str">
            <v>G508</v>
          </cell>
          <cell r="C512">
            <v>1.9910000000000001</v>
          </cell>
        </row>
        <row r="513">
          <cell r="A513" t="str">
            <v>G509</v>
          </cell>
          <cell r="C513">
            <v>2.048</v>
          </cell>
        </row>
        <row r="514">
          <cell r="A514" t="str">
            <v>G510</v>
          </cell>
          <cell r="C514">
            <v>1.91</v>
          </cell>
        </row>
        <row r="515">
          <cell r="A515" t="str">
            <v>G511</v>
          </cell>
          <cell r="C515">
            <v>1.9930000000000001</v>
          </cell>
        </row>
        <row r="516">
          <cell r="A516" t="str">
            <v>G512</v>
          </cell>
          <cell r="C516">
            <v>2.0939999999999999</v>
          </cell>
        </row>
        <row r="517">
          <cell r="A517" t="str">
            <v>G513</v>
          </cell>
          <cell r="C517">
            <v>2.0179999999999998</v>
          </cell>
        </row>
        <row r="518">
          <cell r="A518" t="str">
            <v>G514</v>
          </cell>
          <cell r="C518">
            <v>1.9350000000000001</v>
          </cell>
        </row>
        <row r="519">
          <cell r="A519" t="str">
            <v>G515</v>
          </cell>
          <cell r="C519">
            <v>1.9890000000000001</v>
          </cell>
        </row>
        <row r="520">
          <cell r="A520" t="str">
            <v>G516</v>
          </cell>
          <cell r="C520">
            <v>2.1160000000000001</v>
          </cell>
        </row>
        <row r="521">
          <cell r="A521" t="str">
            <v>G517</v>
          </cell>
          <cell r="C521">
            <v>2.069</v>
          </cell>
        </row>
        <row r="522">
          <cell r="A522" t="str">
            <v>G518</v>
          </cell>
          <cell r="C522">
            <v>1.9950000000000001</v>
          </cell>
        </row>
        <row r="523">
          <cell r="A523" t="str">
            <v>G519</v>
          </cell>
          <cell r="C523">
            <v>2.1429999999999998</v>
          </cell>
        </row>
        <row r="524">
          <cell r="A524" t="str">
            <v>G520</v>
          </cell>
          <cell r="C524">
            <v>1.929</v>
          </cell>
        </row>
        <row r="525">
          <cell r="A525" t="str">
            <v>G521</v>
          </cell>
          <cell r="C525">
            <v>2.1709999999999998</v>
          </cell>
        </row>
        <row r="526">
          <cell r="A526" t="str">
            <v>G522</v>
          </cell>
          <cell r="C526">
            <v>1.821</v>
          </cell>
        </row>
        <row r="527">
          <cell r="A527" t="str">
            <v>G523</v>
          </cell>
          <cell r="C527">
            <v>2.1419999999999999</v>
          </cell>
        </row>
        <row r="528">
          <cell r="A528" t="str">
            <v>G524</v>
          </cell>
          <cell r="C528">
            <v>1.962</v>
          </cell>
        </row>
        <row r="529">
          <cell r="A529" t="str">
            <v>G525</v>
          </cell>
          <cell r="C529">
            <v>2.0790000000000002</v>
          </cell>
        </row>
        <row r="530">
          <cell r="A530" t="str">
            <v>G526</v>
          </cell>
          <cell r="C530">
            <v>2.0760000000000001</v>
          </cell>
        </row>
        <row r="531">
          <cell r="A531" t="str">
            <v>G527</v>
          </cell>
          <cell r="C531">
            <v>1.913</v>
          </cell>
        </row>
        <row r="532">
          <cell r="A532" t="str">
            <v>G528</v>
          </cell>
          <cell r="C532">
            <v>2.14</v>
          </cell>
        </row>
        <row r="533">
          <cell r="A533" t="str">
            <v>G529</v>
          </cell>
          <cell r="C533">
            <v>2.089</v>
          </cell>
        </row>
        <row r="534">
          <cell r="A534" t="str">
            <v>G530</v>
          </cell>
          <cell r="C534">
            <v>2.089</v>
          </cell>
        </row>
        <row r="535">
          <cell r="A535" t="str">
            <v>G531</v>
          </cell>
          <cell r="C535">
            <v>2.0110000000000001</v>
          </cell>
        </row>
        <row r="536">
          <cell r="A536" t="str">
            <v>G532</v>
          </cell>
          <cell r="C536">
            <v>2.036</v>
          </cell>
        </row>
        <row r="537">
          <cell r="A537" t="str">
            <v>G533</v>
          </cell>
          <cell r="C537">
            <v>2.1070000000000002</v>
          </cell>
        </row>
        <row r="538">
          <cell r="A538" t="str">
            <v>G534</v>
          </cell>
          <cell r="C538">
            <v>2.169</v>
          </cell>
        </row>
        <row r="539">
          <cell r="A539" t="str">
            <v>G535</v>
          </cell>
          <cell r="C539">
            <v>2.0920000000000001</v>
          </cell>
        </row>
        <row r="540">
          <cell r="A540" t="str">
            <v>G536</v>
          </cell>
          <cell r="C540">
            <v>2.0510000000000002</v>
          </cell>
        </row>
        <row r="541">
          <cell r="A541" t="str">
            <v>G537</v>
          </cell>
          <cell r="C541">
            <v>1.9630000000000001</v>
          </cell>
        </row>
        <row r="542">
          <cell r="A542" t="str">
            <v>G538</v>
          </cell>
          <cell r="C542">
            <v>2.1760000000000002</v>
          </cell>
        </row>
        <row r="543">
          <cell r="A543" t="str">
            <v>G539</v>
          </cell>
          <cell r="C543">
            <v>2.1219999999999999</v>
          </cell>
        </row>
        <row r="544">
          <cell r="A544" t="str">
            <v>G540</v>
          </cell>
          <cell r="C544">
            <v>2.0830000000000002</v>
          </cell>
        </row>
        <row r="545">
          <cell r="A545" t="str">
            <v>G541</v>
          </cell>
          <cell r="C545">
            <v>1.978</v>
          </cell>
        </row>
        <row r="546">
          <cell r="A546" t="str">
            <v>G542</v>
          </cell>
          <cell r="C546">
            <v>2.0779999999999998</v>
          </cell>
        </row>
        <row r="547">
          <cell r="A547" t="str">
            <v>G543</v>
          </cell>
          <cell r="C547">
            <v>2.0920000000000001</v>
          </cell>
        </row>
        <row r="548">
          <cell r="A548" t="str">
            <v>G544</v>
          </cell>
          <cell r="C548">
            <v>2.0830000000000002</v>
          </cell>
        </row>
        <row r="549">
          <cell r="A549" t="str">
            <v>G545</v>
          </cell>
          <cell r="C549">
            <v>2.0720000000000001</v>
          </cell>
        </row>
        <row r="550">
          <cell r="A550" t="str">
            <v>G546</v>
          </cell>
          <cell r="C550">
            <v>2.1429999999999998</v>
          </cell>
        </row>
        <row r="551">
          <cell r="A551" t="str">
            <v>G547</v>
          </cell>
          <cell r="C551">
            <v>2.121</v>
          </cell>
        </row>
        <row r="552">
          <cell r="A552" t="str">
            <v>G548</v>
          </cell>
          <cell r="C552">
            <v>2.169</v>
          </cell>
        </row>
        <row r="553">
          <cell r="A553" t="str">
            <v>G549</v>
          </cell>
          <cell r="C553">
            <v>2.016</v>
          </cell>
        </row>
        <row r="554">
          <cell r="A554" t="str">
            <v>G550</v>
          </cell>
          <cell r="C554">
            <v>2.097</v>
          </cell>
        </row>
        <row r="555">
          <cell r="A555" t="str">
            <v>G551</v>
          </cell>
          <cell r="C555">
            <v>2.1160000000000001</v>
          </cell>
        </row>
        <row r="556">
          <cell r="A556" t="str">
            <v>G552</v>
          </cell>
          <cell r="C556">
            <v>2.1110000000000002</v>
          </cell>
        </row>
        <row r="557">
          <cell r="A557" t="str">
            <v>G553</v>
          </cell>
          <cell r="C557">
            <v>2.1139999999999999</v>
          </cell>
        </row>
        <row r="558">
          <cell r="A558" t="str">
            <v>G554</v>
          </cell>
          <cell r="C558">
            <v>2.0840000000000001</v>
          </cell>
        </row>
        <row r="559">
          <cell r="A559" t="str">
            <v>G555</v>
          </cell>
          <cell r="C559">
            <v>2.1469999999999998</v>
          </cell>
        </row>
        <row r="560">
          <cell r="A560" t="str">
            <v>G556</v>
          </cell>
          <cell r="C560">
            <v>2.0329999999999999</v>
          </cell>
        </row>
        <row r="561">
          <cell r="A561" t="str">
            <v>G557</v>
          </cell>
          <cell r="C561">
            <v>2.12</v>
          </cell>
        </row>
        <row r="562">
          <cell r="A562" t="str">
            <v>G558</v>
          </cell>
          <cell r="C562">
            <v>2.1789999999999998</v>
          </cell>
        </row>
        <row r="563">
          <cell r="A563" t="str">
            <v>G559</v>
          </cell>
          <cell r="C563">
            <v>2.085</v>
          </cell>
        </row>
        <row r="564">
          <cell r="A564" t="str">
            <v>G560</v>
          </cell>
          <cell r="C564">
            <v>2.1219999999999999</v>
          </cell>
        </row>
        <row r="565">
          <cell r="A565" t="str">
            <v>G561</v>
          </cell>
          <cell r="C565">
            <v>2.1259999999999999</v>
          </cell>
        </row>
        <row r="566">
          <cell r="A566" t="str">
            <v>G562</v>
          </cell>
          <cell r="C566">
            <v>2.1419999999999999</v>
          </cell>
        </row>
        <row r="567">
          <cell r="A567" t="str">
            <v>G563</v>
          </cell>
          <cell r="C567">
            <v>1.9390000000000001</v>
          </cell>
        </row>
        <row r="568">
          <cell r="A568" t="str">
            <v>G564</v>
          </cell>
          <cell r="C568">
            <v>1.95</v>
          </cell>
        </row>
        <row r="569">
          <cell r="A569" t="str">
            <v>G565</v>
          </cell>
          <cell r="C569">
            <v>2.109</v>
          </cell>
        </row>
        <row r="570">
          <cell r="A570" t="str">
            <v>G566</v>
          </cell>
          <cell r="C570">
            <v>2.0449999999999999</v>
          </cell>
        </row>
        <row r="571">
          <cell r="A571" t="str">
            <v>G567</v>
          </cell>
          <cell r="C571">
            <v>2.0569999999999999</v>
          </cell>
        </row>
        <row r="572">
          <cell r="A572" t="str">
            <v>G568</v>
          </cell>
          <cell r="C572">
            <v>2.0059999999999998</v>
          </cell>
        </row>
        <row r="573">
          <cell r="A573" t="str">
            <v>G569</v>
          </cell>
          <cell r="C573">
            <v>1.9950000000000001</v>
          </cell>
        </row>
        <row r="574">
          <cell r="A574" t="str">
            <v>G570</v>
          </cell>
          <cell r="C574">
            <v>2.1040000000000001</v>
          </cell>
        </row>
        <row r="575">
          <cell r="A575" t="str">
            <v>G571</v>
          </cell>
          <cell r="C575">
            <v>2.0489999999999999</v>
          </cell>
        </row>
        <row r="576">
          <cell r="A576" t="str">
            <v>G572</v>
          </cell>
          <cell r="C576">
            <v>1.972</v>
          </cell>
        </row>
        <row r="577">
          <cell r="A577" t="str">
            <v>G573</v>
          </cell>
          <cell r="C577">
            <v>2.0019999999999998</v>
          </cell>
        </row>
        <row r="578">
          <cell r="A578" t="str">
            <v>G574</v>
          </cell>
          <cell r="C578">
            <v>1.984</v>
          </cell>
        </row>
        <row r="579">
          <cell r="A579" t="str">
            <v>G575</v>
          </cell>
          <cell r="C579">
            <v>1.9970000000000001</v>
          </cell>
        </row>
        <row r="580">
          <cell r="A580" t="str">
            <v>G576</v>
          </cell>
          <cell r="C580">
            <v>2.056</v>
          </cell>
        </row>
        <row r="581">
          <cell r="A581" t="str">
            <v>G577</v>
          </cell>
          <cell r="C581">
            <v>1.9830000000000001</v>
          </cell>
        </row>
        <row r="582">
          <cell r="A582" t="str">
            <v>G578</v>
          </cell>
          <cell r="C582">
            <v>1.998</v>
          </cell>
        </row>
        <row r="583">
          <cell r="A583" t="str">
            <v>G579</v>
          </cell>
          <cell r="C583">
            <v>2.012</v>
          </cell>
        </row>
        <row r="584">
          <cell r="A584" t="str">
            <v>G580</v>
          </cell>
          <cell r="C584">
            <v>2.1440000000000001</v>
          </cell>
        </row>
        <row r="585">
          <cell r="A585" t="str">
            <v>G581</v>
          </cell>
          <cell r="C585">
            <v>2.0070000000000001</v>
          </cell>
        </row>
        <row r="586">
          <cell r="A586" t="str">
            <v>G582</v>
          </cell>
          <cell r="C586">
            <v>2.0219999999999998</v>
          </cell>
        </row>
        <row r="587">
          <cell r="A587" t="str">
            <v>G583</v>
          </cell>
          <cell r="C587">
            <v>2.1829999999999998</v>
          </cell>
        </row>
        <row r="588">
          <cell r="A588" t="str">
            <v>G584</v>
          </cell>
          <cell r="C588">
            <v>2.1960000000000002</v>
          </cell>
        </row>
        <row r="589">
          <cell r="A589" t="str">
            <v>G585</v>
          </cell>
          <cell r="C589">
            <v>2.1669999999999998</v>
          </cell>
        </row>
        <row r="590">
          <cell r="A590" t="str">
            <v>G586</v>
          </cell>
          <cell r="C590">
            <v>1.9590000000000001</v>
          </cell>
        </row>
        <row r="591">
          <cell r="A591" t="str">
            <v>G587</v>
          </cell>
          <cell r="C591">
            <v>2.0640000000000001</v>
          </cell>
        </row>
        <row r="592">
          <cell r="A592" t="str">
            <v>G588</v>
          </cell>
          <cell r="C592">
            <v>2.14</v>
          </cell>
        </row>
        <row r="593">
          <cell r="A593" t="str">
            <v>G589</v>
          </cell>
          <cell r="C593">
            <v>2.0419999999999998</v>
          </cell>
        </row>
        <row r="594">
          <cell r="A594" t="str">
            <v>G590</v>
          </cell>
          <cell r="C594">
            <v>2.0830000000000002</v>
          </cell>
        </row>
        <row r="595">
          <cell r="A595" t="str">
            <v>G591</v>
          </cell>
          <cell r="C595">
            <v>2.0920000000000001</v>
          </cell>
        </row>
        <row r="596">
          <cell r="A596" t="str">
            <v>G592</v>
          </cell>
          <cell r="C596">
            <v>2.0699999999999998</v>
          </cell>
        </row>
        <row r="597">
          <cell r="A597" t="str">
            <v>G593</v>
          </cell>
          <cell r="C597">
            <v>2.093</v>
          </cell>
        </row>
        <row r="598">
          <cell r="A598" t="str">
            <v>G594</v>
          </cell>
          <cell r="C598">
            <v>2.0680000000000001</v>
          </cell>
        </row>
        <row r="599">
          <cell r="A599" t="str">
            <v>G595</v>
          </cell>
          <cell r="C599">
            <v>2.1160000000000001</v>
          </cell>
        </row>
        <row r="600">
          <cell r="A600" t="str">
            <v>G596</v>
          </cell>
          <cell r="C600">
            <v>2.0179999999999998</v>
          </cell>
        </row>
        <row r="601">
          <cell r="A601" t="str">
            <v>G597</v>
          </cell>
          <cell r="C601">
            <v>1.948</v>
          </cell>
        </row>
        <row r="602">
          <cell r="A602" t="str">
            <v>G598</v>
          </cell>
          <cell r="C602">
            <v>2.1680000000000001</v>
          </cell>
        </row>
        <row r="603">
          <cell r="A603" t="str">
            <v>G599</v>
          </cell>
          <cell r="C603">
            <v>2.0760000000000001</v>
          </cell>
        </row>
        <row r="604">
          <cell r="A604" t="str">
            <v>G600</v>
          </cell>
          <cell r="C604">
            <v>2.0049999999999999</v>
          </cell>
        </row>
        <row r="605">
          <cell r="A605" t="str">
            <v>G601</v>
          </cell>
          <cell r="C605">
            <v>2.0099999999999998</v>
          </cell>
        </row>
        <row r="606">
          <cell r="A606" t="str">
            <v>G602</v>
          </cell>
          <cell r="C606">
            <v>2.1030000000000002</v>
          </cell>
        </row>
        <row r="607">
          <cell r="A607" t="str">
            <v>G603</v>
          </cell>
          <cell r="C607">
            <v>2.0430000000000001</v>
          </cell>
        </row>
        <row r="608">
          <cell r="A608" t="str">
            <v>G604</v>
          </cell>
          <cell r="C608">
            <v>2.0390000000000001</v>
          </cell>
        </row>
        <row r="609">
          <cell r="A609" t="str">
            <v>G605</v>
          </cell>
          <cell r="C609">
            <v>2.0459999999999998</v>
          </cell>
        </row>
        <row r="610">
          <cell r="A610" t="str">
            <v>G606</v>
          </cell>
          <cell r="C610">
            <v>1.921</v>
          </cell>
        </row>
        <row r="611">
          <cell r="A611" t="str">
            <v>G607</v>
          </cell>
          <cell r="C611">
            <v>1.9450000000000001</v>
          </cell>
        </row>
        <row r="612">
          <cell r="A612" t="str">
            <v>G608</v>
          </cell>
          <cell r="C612">
            <v>2.0259999999999998</v>
          </cell>
        </row>
        <row r="613">
          <cell r="A613" t="str">
            <v>G609</v>
          </cell>
          <cell r="C613">
            <v>2.089</v>
          </cell>
        </row>
        <row r="614">
          <cell r="A614" t="str">
            <v>G610</v>
          </cell>
          <cell r="C614">
            <v>2.0379999999999998</v>
          </cell>
        </row>
        <row r="615">
          <cell r="A615" t="str">
            <v>G611</v>
          </cell>
          <cell r="C615">
            <v>1.99</v>
          </cell>
        </row>
        <row r="616">
          <cell r="A616" t="str">
            <v>G612</v>
          </cell>
          <cell r="C616">
            <v>2.004</v>
          </cell>
        </row>
        <row r="617">
          <cell r="A617" t="str">
            <v>G613</v>
          </cell>
          <cell r="C617">
            <v>2.0339999999999998</v>
          </cell>
        </row>
        <row r="618">
          <cell r="A618" t="str">
            <v>G614</v>
          </cell>
          <cell r="C618">
            <v>2.1709999999999998</v>
          </cell>
        </row>
        <row r="619">
          <cell r="A619" t="str">
            <v>G615</v>
          </cell>
          <cell r="C619">
            <v>1.9630000000000001</v>
          </cell>
        </row>
        <row r="620">
          <cell r="A620" t="str">
            <v>G616</v>
          </cell>
          <cell r="C620">
            <v>1.978</v>
          </cell>
        </row>
        <row r="621">
          <cell r="A621" t="str">
            <v>G617</v>
          </cell>
          <cell r="C621">
            <v>2.0880000000000001</v>
          </cell>
        </row>
        <row r="622">
          <cell r="A622" t="str">
            <v>G618</v>
          </cell>
          <cell r="C622">
            <v>2.0449999999999999</v>
          </cell>
        </row>
        <row r="623">
          <cell r="A623" t="str">
            <v>G619</v>
          </cell>
          <cell r="C623">
            <v>2.036</v>
          </cell>
        </row>
        <row r="624">
          <cell r="A624" t="str">
            <v>G620</v>
          </cell>
          <cell r="C624">
            <v>2.0019999999999998</v>
          </cell>
        </row>
        <row r="625">
          <cell r="A625" t="str">
            <v>G621</v>
          </cell>
          <cell r="C625">
            <v>1.925</v>
          </cell>
        </row>
        <row r="626">
          <cell r="A626" t="str">
            <v>G622</v>
          </cell>
          <cell r="C626">
            <v>1.978</v>
          </cell>
        </row>
        <row r="627">
          <cell r="A627" t="str">
            <v>G623</v>
          </cell>
          <cell r="C627">
            <v>2.1040000000000001</v>
          </cell>
        </row>
        <row r="628">
          <cell r="A628" t="str">
            <v>G624</v>
          </cell>
          <cell r="C628">
            <v>2.024</v>
          </cell>
        </row>
        <row r="629">
          <cell r="A629" t="str">
            <v>G625</v>
          </cell>
          <cell r="C629">
            <v>1.9650000000000001</v>
          </cell>
        </row>
        <row r="630">
          <cell r="A630" t="str">
            <v>G626</v>
          </cell>
          <cell r="C630">
            <v>2.1179999999999999</v>
          </cell>
        </row>
        <row r="631">
          <cell r="A631" t="str">
            <v>G627</v>
          </cell>
          <cell r="C631">
            <v>2.153</v>
          </cell>
        </row>
        <row r="632">
          <cell r="A632" t="str">
            <v>G628</v>
          </cell>
          <cell r="C632">
            <v>2.0739999999999998</v>
          </cell>
        </row>
        <row r="633">
          <cell r="A633" t="str">
            <v>G629</v>
          </cell>
          <cell r="C633">
            <v>1.978</v>
          </cell>
        </row>
        <row r="634">
          <cell r="A634" t="str">
            <v>G630</v>
          </cell>
          <cell r="C634">
            <v>2.12</v>
          </cell>
        </row>
        <row r="635">
          <cell r="A635" t="str">
            <v>G631</v>
          </cell>
          <cell r="C635">
            <v>1.99</v>
          </cell>
        </row>
        <row r="636">
          <cell r="A636" t="str">
            <v>G632</v>
          </cell>
          <cell r="C636">
            <v>2.0779999999999998</v>
          </cell>
        </row>
        <row r="637">
          <cell r="A637" t="str">
            <v>G633</v>
          </cell>
          <cell r="C637">
            <v>2.0630000000000002</v>
          </cell>
        </row>
        <row r="638">
          <cell r="A638" t="str">
            <v>G634</v>
          </cell>
          <cell r="C638">
            <v>2.02</v>
          </cell>
        </row>
        <row r="639">
          <cell r="A639" t="str">
            <v>G635</v>
          </cell>
          <cell r="C639">
            <v>2.073</v>
          </cell>
        </row>
        <row r="640">
          <cell r="A640" t="str">
            <v>G636</v>
          </cell>
          <cell r="C640">
            <v>2.133</v>
          </cell>
        </row>
        <row r="641">
          <cell r="A641" t="str">
            <v>G637</v>
          </cell>
          <cell r="C641">
            <v>2.1110000000000002</v>
          </cell>
        </row>
        <row r="642">
          <cell r="A642" t="str">
            <v>G638</v>
          </cell>
          <cell r="C642">
            <v>2.0409999999999999</v>
          </cell>
        </row>
        <row r="643">
          <cell r="A643" t="str">
            <v>G639</v>
          </cell>
          <cell r="C643">
            <v>2.1909999999999998</v>
          </cell>
        </row>
        <row r="644">
          <cell r="A644" t="str">
            <v>G640</v>
          </cell>
          <cell r="C644">
            <v>2.0640000000000001</v>
          </cell>
        </row>
        <row r="645">
          <cell r="A645" t="str">
            <v>G641</v>
          </cell>
          <cell r="C645">
            <v>2.14</v>
          </cell>
        </row>
        <row r="646">
          <cell r="A646" t="str">
            <v>G642</v>
          </cell>
          <cell r="C646">
            <v>2.1269999999999998</v>
          </cell>
        </row>
        <row r="647">
          <cell r="A647" t="str">
            <v>G643</v>
          </cell>
          <cell r="C647">
            <v>2.0510000000000002</v>
          </cell>
        </row>
        <row r="648">
          <cell r="A648" t="str">
            <v>G644</v>
          </cell>
          <cell r="C648">
            <v>2.157</v>
          </cell>
        </row>
        <row r="649">
          <cell r="A649" t="str">
            <v>G645</v>
          </cell>
          <cell r="C649">
            <v>2.238</v>
          </cell>
        </row>
        <row r="650">
          <cell r="A650" t="str">
            <v>G646</v>
          </cell>
          <cell r="C650">
            <v>2.1629999999999998</v>
          </cell>
        </row>
        <row r="651">
          <cell r="A651" t="str">
            <v>G647</v>
          </cell>
          <cell r="C651">
            <v>2.1240000000000001</v>
          </cell>
        </row>
        <row r="652">
          <cell r="A652" t="str">
            <v>G648</v>
          </cell>
          <cell r="C652">
            <v>2.0249999999999999</v>
          </cell>
        </row>
        <row r="653">
          <cell r="A653" t="str">
            <v>G649</v>
          </cell>
          <cell r="C653">
            <v>2.1379999999999999</v>
          </cell>
        </row>
        <row r="654">
          <cell r="A654" t="str">
            <v>G650</v>
          </cell>
          <cell r="C654">
            <v>2.0270000000000001</v>
          </cell>
        </row>
        <row r="655">
          <cell r="A655" t="str">
            <v>G651</v>
          </cell>
          <cell r="C655">
            <v>1.97</v>
          </cell>
        </row>
        <row r="656">
          <cell r="A656" t="str">
            <v>G652</v>
          </cell>
          <cell r="C656">
            <v>2.024</v>
          </cell>
        </row>
        <row r="657">
          <cell r="A657" t="str">
            <v>G653</v>
          </cell>
          <cell r="C657">
            <v>2.089</v>
          </cell>
        </row>
        <row r="658">
          <cell r="A658" t="str">
            <v>G654</v>
          </cell>
          <cell r="C658">
            <v>2.0169999999999999</v>
          </cell>
        </row>
        <row r="659">
          <cell r="A659" t="str">
            <v>G655</v>
          </cell>
          <cell r="C659">
            <v>2.0009999999999999</v>
          </cell>
        </row>
        <row r="660">
          <cell r="A660" t="str">
            <v>G656</v>
          </cell>
          <cell r="C660">
            <v>2.1320000000000001</v>
          </cell>
        </row>
        <row r="661">
          <cell r="A661" t="str">
            <v>G657</v>
          </cell>
          <cell r="C661">
            <v>1.9910000000000001</v>
          </cell>
        </row>
        <row r="662">
          <cell r="A662" t="str">
            <v>G658</v>
          </cell>
          <cell r="C662">
            <v>2.129</v>
          </cell>
        </row>
        <row r="663">
          <cell r="A663" t="str">
            <v>G659</v>
          </cell>
          <cell r="C663">
            <v>2.0529999999999999</v>
          </cell>
        </row>
        <row r="664">
          <cell r="A664" t="str">
            <v>G660</v>
          </cell>
          <cell r="C664">
            <v>2.0339999999999998</v>
          </cell>
        </row>
        <row r="665">
          <cell r="A665" t="str">
            <v>G661</v>
          </cell>
          <cell r="C665">
            <v>2.0630000000000002</v>
          </cell>
        </row>
        <row r="666">
          <cell r="A666" t="str">
            <v>G662</v>
          </cell>
          <cell r="C666">
            <v>2.1349999999999998</v>
          </cell>
        </row>
        <row r="667">
          <cell r="A667" t="str">
            <v>G663</v>
          </cell>
          <cell r="C667">
            <v>2.0760000000000001</v>
          </cell>
        </row>
        <row r="668">
          <cell r="A668" t="str">
            <v>G664</v>
          </cell>
          <cell r="C668">
            <v>2.0510000000000002</v>
          </cell>
        </row>
        <row r="669">
          <cell r="A669" t="str">
            <v>G665</v>
          </cell>
          <cell r="C669">
            <v>2.09</v>
          </cell>
        </row>
        <row r="670">
          <cell r="A670" t="str">
            <v>G666</v>
          </cell>
          <cell r="C670">
            <v>2.0819999999999999</v>
          </cell>
        </row>
        <row r="671">
          <cell r="A671" t="str">
            <v>G667</v>
          </cell>
          <cell r="C671">
            <v>2.048</v>
          </cell>
        </row>
        <row r="672">
          <cell r="A672" t="str">
            <v>G668</v>
          </cell>
          <cell r="C672">
            <v>2.0299999999999998</v>
          </cell>
        </row>
        <row r="673">
          <cell r="A673" t="str">
            <v>G669</v>
          </cell>
          <cell r="C673">
            <v>1.9359999999999999</v>
          </cell>
        </row>
        <row r="674">
          <cell r="A674" t="str">
            <v>G670</v>
          </cell>
          <cell r="C674">
            <v>2.0950000000000002</v>
          </cell>
        </row>
        <row r="675">
          <cell r="A675" t="str">
            <v>G671</v>
          </cell>
          <cell r="C675">
            <v>2.0510000000000002</v>
          </cell>
        </row>
        <row r="676">
          <cell r="A676" t="str">
            <v>G672</v>
          </cell>
          <cell r="C676">
            <v>2.0350000000000001</v>
          </cell>
        </row>
        <row r="677">
          <cell r="A677" t="str">
            <v>G673</v>
          </cell>
          <cell r="C677">
            <v>2.1160000000000001</v>
          </cell>
        </row>
        <row r="678">
          <cell r="A678" t="str">
            <v>G674</v>
          </cell>
          <cell r="C678">
            <v>1.9950000000000001</v>
          </cell>
        </row>
        <row r="679">
          <cell r="A679" t="str">
            <v>G675</v>
          </cell>
          <cell r="C679">
            <v>1.9950000000000001</v>
          </cell>
        </row>
        <row r="680">
          <cell r="A680" t="str">
            <v>G676</v>
          </cell>
          <cell r="C680">
            <v>2.048</v>
          </cell>
        </row>
        <row r="681">
          <cell r="A681" t="str">
            <v>G677</v>
          </cell>
          <cell r="C681">
            <v>2.1269999999999998</v>
          </cell>
        </row>
        <row r="682">
          <cell r="A682" t="str">
            <v>G678</v>
          </cell>
          <cell r="C682">
            <v>2.012</v>
          </cell>
        </row>
        <row r="683">
          <cell r="A683" t="str">
            <v>G679</v>
          </cell>
          <cell r="C683">
            <v>2.052</v>
          </cell>
        </row>
        <row r="684">
          <cell r="A684" t="str">
            <v>G680</v>
          </cell>
          <cell r="C684">
            <v>2.0049999999999999</v>
          </cell>
        </row>
        <row r="685">
          <cell r="A685" t="str">
            <v>G681</v>
          </cell>
          <cell r="C685">
            <v>2.0790000000000002</v>
          </cell>
        </row>
        <row r="686">
          <cell r="A686" t="str">
            <v>G682</v>
          </cell>
          <cell r="C686">
            <v>2.0230000000000001</v>
          </cell>
        </row>
        <row r="687">
          <cell r="A687" t="str">
            <v>G683</v>
          </cell>
          <cell r="C687">
            <v>2.1179999999999999</v>
          </cell>
        </row>
        <row r="688">
          <cell r="A688" t="str">
            <v>G684</v>
          </cell>
          <cell r="C688">
            <v>2.0819999999999999</v>
          </cell>
        </row>
        <row r="689">
          <cell r="A689" t="str">
            <v>G685</v>
          </cell>
          <cell r="C689">
            <v>1.9810000000000001</v>
          </cell>
        </row>
        <row r="690">
          <cell r="A690" t="str">
            <v>G686</v>
          </cell>
          <cell r="C690">
            <v>1.9510000000000001</v>
          </cell>
        </row>
        <row r="691">
          <cell r="A691" t="str">
            <v>G687</v>
          </cell>
          <cell r="C691">
            <v>2.0649999999999999</v>
          </cell>
        </row>
        <row r="692">
          <cell r="A692" t="str">
            <v>G688</v>
          </cell>
          <cell r="C692">
            <v>2.125</v>
          </cell>
        </row>
        <row r="693">
          <cell r="A693" t="str">
            <v>G689</v>
          </cell>
          <cell r="C693">
            <v>2.0339999999999998</v>
          </cell>
        </row>
        <row r="694">
          <cell r="A694" t="str">
            <v>G690</v>
          </cell>
          <cell r="C694">
            <v>2.0739999999999998</v>
          </cell>
        </row>
        <row r="695">
          <cell r="A695" t="str">
            <v>G691</v>
          </cell>
          <cell r="C695">
            <v>2.0950000000000002</v>
          </cell>
        </row>
        <row r="696">
          <cell r="A696" t="str">
            <v>G692</v>
          </cell>
          <cell r="C696">
            <v>2.028</v>
          </cell>
        </row>
        <row r="697">
          <cell r="A697" t="str">
            <v>G693</v>
          </cell>
          <cell r="C697">
            <v>2.0710000000000002</v>
          </cell>
        </row>
        <row r="698">
          <cell r="A698" t="str">
            <v>G694</v>
          </cell>
          <cell r="C698">
            <v>1.992</v>
          </cell>
        </row>
        <row r="699">
          <cell r="A699" t="str">
            <v>G695</v>
          </cell>
          <cell r="C699">
            <v>2.0190000000000001</v>
          </cell>
        </row>
        <row r="700">
          <cell r="A700" t="str">
            <v>G696</v>
          </cell>
          <cell r="C700">
            <v>2.036</v>
          </cell>
        </row>
        <row r="701">
          <cell r="A701" t="str">
            <v>G697</v>
          </cell>
          <cell r="C701">
            <v>2.1110000000000002</v>
          </cell>
        </row>
        <row r="702">
          <cell r="A702" t="str">
            <v>G698</v>
          </cell>
          <cell r="C702">
            <v>2.085</v>
          </cell>
        </row>
        <row r="703">
          <cell r="A703" t="str">
            <v>G699</v>
          </cell>
          <cell r="C703">
            <v>1.984</v>
          </cell>
        </row>
        <row r="704">
          <cell r="A704" t="str">
            <v>G700</v>
          </cell>
          <cell r="C704">
            <v>2.0190000000000001</v>
          </cell>
        </row>
        <row r="705">
          <cell r="A705" t="str">
            <v>G701</v>
          </cell>
          <cell r="C705">
            <v>1.9159999999999999</v>
          </cell>
        </row>
        <row r="706">
          <cell r="A706" t="str">
            <v>G702</v>
          </cell>
          <cell r="C706">
            <v>2.109</v>
          </cell>
        </row>
        <row r="707">
          <cell r="A707" t="str">
            <v>G703</v>
          </cell>
          <cell r="C707">
            <v>1.9159999999999999</v>
          </cell>
        </row>
        <row r="708">
          <cell r="A708" t="str">
            <v>G704</v>
          </cell>
          <cell r="C708">
            <v>2.0219999999999998</v>
          </cell>
        </row>
        <row r="709">
          <cell r="A709" t="str">
            <v>G705</v>
          </cell>
          <cell r="C709">
            <v>1.9830000000000001</v>
          </cell>
        </row>
        <row r="710">
          <cell r="A710" t="str">
            <v>G706</v>
          </cell>
          <cell r="C710">
            <v>1.9450000000000001</v>
          </cell>
        </row>
        <row r="711">
          <cell r="A711" t="str">
            <v>G707</v>
          </cell>
          <cell r="C711">
            <v>2.008</v>
          </cell>
        </row>
        <row r="712">
          <cell r="A712" t="str">
            <v>G708</v>
          </cell>
          <cell r="C712">
            <v>2.0030000000000001</v>
          </cell>
        </row>
        <row r="713">
          <cell r="A713" t="str">
            <v>G709</v>
          </cell>
          <cell r="C713">
            <v>1.9670000000000001</v>
          </cell>
        </row>
        <row r="714">
          <cell r="A714" t="str">
            <v>G710</v>
          </cell>
          <cell r="C714">
            <v>2.0270000000000001</v>
          </cell>
        </row>
        <row r="715">
          <cell r="A715" t="str">
            <v>G711</v>
          </cell>
          <cell r="C715">
            <v>2.1070000000000002</v>
          </cell>
        </row>
        <row r="716">
          <cell r="A716" t="str">
            <v>G712</v>
          </cell>
          <cell r="C716">
            <v>2.0630000000000002</v>
          </cell>
        </row>
        <row r="717">
          <cell r="A717" t="str">
            <v>G713</v>
          </cell>
          <cell r="C717">
            <v>2.1779999999999999</v>
          </cell>
        </row>
        <row r="718">
          <cell r="A718" t="str">
            <v>G714</v>
          </cell>
          <cell r="C718">
            <v>2.0459999999999998</v>
          </cell>
        </row>
        <row r="719">
          <cell r="A719" t="str">
            <v>G715</v>
          </cell>
          <cell r="C719">
            <v>2.0179999999999998</v>
          </cell>
        </row>
        <row r="720">
          <cell r="A720" t="str">
            <v>G716</v>
          </cell>
          <cell r="C720">
            <v>2.117</v>
          </cell>
        </row>
        <row r="721">
          <cell r="A721" t="str">
            <v>G717</v>
          </cell>
          <cell r="C721">
            <v>1.944</v>
          </cell>
        </row>
        <row r="722">
          <cell r="A722" t="str">
            <v>G718</v>
          </cell>
          <cell r="C722">
            <v>2.0369999999999999</v>
          </cell>
        </row>
        <row r="723">
          <cell r="A723" t="str">
            <v>G719</v>
          </cell>
          <cell r="C723">
            <v>2.02</v>
          </cell>
        </row>
        <row r="724">
          <cell r="A724" t="str">
            <v>G720</v>
          </cell>
          <cell r="C724">
            <v>2.0350000000000001</v>
          </cell>
        </row>
        <row r="725">
          <cell r="A725" t="str">
            <v>G721</v>
          </cell>
          <cell r="C725">
            <v>1.9910000000000001</v>
          </cell>
        </row>
        <row r="726">
          <cell r="A726" t="str">
            <v>G722</v>
          </cell>
          <cell r="C726">
            <v>2.0790000000000002</v>
          </cell>
        </row>
        <row r="727">
          <cell r="A727" t="str">
            <v>G723</v>
          </cell>
          <cell r="C727">
            <v>2.0129999999999999</v>
          </cell>
        </row>
        <row r="728">
          <cell r="A728" t="str">
            <v>G724</v>
          </cell>
          <cell r="C728">
            <v>2.0289999999999999</v>
          </cell>
        </row>
        <row r="729">
          <cell r="A729" t="str">
            <v>G725</v>
          </cell>
          <cell r="C729">
            <v>2.0270000000000001</v>
          </cell>
        </row>
        <row r="730">
          <cell r="A730" t="str">
            <v>G726</v>
          </cell>
          <cell r="C730">
            <v>1.9950000000000001</v>
          </cell>
        </row>
        <row r="731">
          <cell r="A731" t="str">
            <v>G727</v>
          </cell>
          <cell r="C731">
            <v>2.0270000000000001</v>
          </cell>
        </row>
        <row r="732">
          <cell r="A732" t="str">
            <v>G728</v>
          </cell>
          <cell r="C732">
            <v>1.962</v>
          </cell>
        </row>
        <row r="733">
          <cell r="A733" t="str">
            <v>G729</v>
          </cell>
          <cell r="C733">
            <v>1.984</v>
          </cell>
        </row>
        <row r="734">
          <cell r="A734" t="str">
            <v>G730</v>
          </cell>
          <cell r="C734">
            <v>2.048</v>
          </cell>
        </row>
        <row r="735">
          <cell r="A735" t="str">
            <v>G731</v>
          </cell>
          <cell r="C735">
            <v>2.14</v>
          </cell>
        </row>
        <row r="736">
          <cell r="A736" t="str">
            <v>G732</v>
          </cell>
          <cell r="C736">
            <v>2.0880000000000001</v>
          </cell>
        </row>
        <row r="737">
          <cell r="A737" t="str">
            <v>G733</v>
          </cell>
          <cell r="C737">
            <v>1.8280000000000001</v>
          </cell>
        </row>
        <row r="738">
          <cell r="A738" t="str">
            <v>G734</v>
          </cell>
          <cell r="C738">
            <v>1.9870000000000001</v>
          </cell>
        </row>
        <row r="739">
          <cell r="A739" t="str">
            <v>G735</v>
          </cell>
          <cell r="C739">
            <v>2.0950000000000002</v>
          </cell>
        </row>
        <row r="740">
          <cell r="A740" t="str">
            <v>G736</v>
          </cell>
          <cell r="C740">
            <v>2.0760000000000001</v>
          </cell>
        </row>
        <row r="741">
          <cell r="A741" t="str">
            <v>G737</v>
          </cell>
          <cell r="C741">
            <v>1.841</v>
          </cell>
        </row>
        <row r="742">
          <cell r="A742" t="str">
            <v>G738</v>
          </cell>
          <cell r="C742">
            <v>2.0089999999999999</v>
          </cell>
        </row>
        <row r="743">
          <cell r="A743" t="str">
            <v>G739</v>
          </cell>
          <cell r="C743">
            <v>2.0499999999999998</v>
          </cell>
        </row>
        <row r="744">
          <cell r="A744" t="str">
            <v>G740</v>
          </cell>
          <cell r="C744">
            <v>1.915</v>
          </cell>
        </row>
        <row r="745">
          <cell r="A745" t="str">
            <v>G741</v>
          </cell>
          <cell r="C745">
            <v>2.1019999999999999</v>
          </cell>
        </row>
        <row r="746">
          <cell r="A746" t="str">
            <v>G742</v>
          </cell>
          <cell r="C746">
            <v>2.0510000000000002</v>
          </cell>
        </row>
        <row r="747">
          <cell r="A747" t="str">
            <v>G743</v>
          </cell>
          <cell r="C747">
            <v>2.0339999999999998</v>
          </cell>
        </row>
        <row r="748">
          <cell r="A748" t="str">
            <v>G744</v>
          </cell>
          <cell r="C748">
            <v>2.085</v>
          </cell>
        </row>
        <row r="749">
          <cell r="A749" t="str">
            <v>G745</v>
          </cell>
          <cell r="C749">
            <v>1.9570000000000001</v>
          </cell>
        </row>
        <row r="750">
          <cell r="A750" t="str">
            <v>G746</v>
          </cell>
          <cell r="C750">
            <v>2.198</v>
          </cell>
        </row>
        <row r="751">
          <cell r="A751" t="str">
            <v>G747</v>
          </cell>
          <cell r="C751">
            <v>2.044</v>
          </cell>
        </row>
        <row r="752">
          <cell r="A752" t="str">
            <v>G748</v>
          </cell>
          <cell r="C752">
            <v>2.081</v>
          </cell>
        </row>
        <row r="753">
          <cell r="A753" t="str">
            <v>G749</v>
          </cell>
          <cell r="C753">
            <v>2.0179999999999998</v>
          </cell>
        </row>
        <row r="754">
          <cell r="A754" t="str">
            <v>G750</v>
          </cell>
          <cell r="C754">
            <v>1.966</v>
          </cell>
        </row>
        <row r="755">
          <cell r="A755" t="str">
            <v>G751</v>
          </cell>
          <cell r="C755">
            <v>2.0750000000000002</v>
          </cell>
        </row>
        <row r="756">
          <cell r="A756" t="str">
            <v>G752</v>
          </cell>
          <cell r="C756">
            <v>2.15</v>
          </cell>
        </row>
        <row r="757">
          <cell r="A757" t="str">
            <v>G753</v>
          </cell>
          <cell r="C757">
            <v>2.0649999999999999</v>
          </cell>
        </row>
        <row r="758">
          <cell r="A758" t="str">
            <v>G754</v>
          </cell>
          <cell r="C758">
            <v>2.0609999999999999</v>
          </cell>
        </row>
        <row r="759">
          <cell r="A759" t="str">
            <v>G755</v>
          </cell>
          <cell r="C759">
            <v>2.0190000000000001</v>
          </cell>
        </row>
        <row r="760">
          <cell r="A760" t="str">
            <v>G756</v>
          </cell>
          <cell r="C760">
            <v>2.1459999999999999</v>
          </cell>
        </row>
        <row r="761">
          <cell r="A761" t="str">
            <v>G757</v>
          </cell>
          <cell r="C761">
            <v>2.0670000000000002</v>
          </cell>
        </row>
        <row r="762">
          <cell r="A762" t="str">
            <v>G758</v>
          </cell>
          <cell r="C762">
            <v>2.0310000000000001</v>
          </cell>
        </row>
        <row r="763">
          <cell r="A763" t="str">
            <v>G759</v>
          </cell>
          <cell r="C763">
            <v>2.0539999999999998</v>
          </cell>
        </row>
        <row r="764">
          <cell r="A764" t="str">
            <v>G760</v>
          </cell>
          <cell r="C764">
            <v>1.948</v>
          </cell>
        </row>
        <row r="765">
          <cell r="A765" t="str">
            <v>G761</v>
          </cell>
          <cell r="C765">
            <v>2.0110000000000001</v>
          </cell>
        </row>
        <row r="766">
          <cell r="A766" t="str">
            <v>G762</v>
          </cell>
          <cell r="C766">
            <v>2.016</v>
          </cell>
        </row>
        <row r="767">
          <cell r="A767" t="str">
            <v>G763</v>
          </cell>
          <cell r="C767">
            <v>2.0590000000000002</v>
          </cell>
        </row>
        <row r="768">
          <cell r="A768" t="str">
            <v>G764</v>
          </cell>
          <cell r="C768">
            <v>1.9510000000000001</v>
          </cell>
        </row>
        <row r="769">
          <cell r="A769" t="str">
            <v>G765</v>
          </cell>
          <cell r="C769">
            <v>2.08</v>
          </cell>
        </row>
        <row r="770">
          <cell r="A770" t="str">
            <v>G766</v>
          </cell>
          <cell r="C770">
            <v>2.0409999999999999</v>
          </cell>
        </row>
        <row r="771">
          <cell r="A771" t="str">
            <v>G767</v>
          </cell>
          <cell r="C771">
            <v>1.8879999999999999</v>
          </cell>
        </row>
        <row r="772">
          <cell r="A772" t="str">
            <v>G768</v>
          </cell>
          <cell r="C772">
            <v>2.0089999999999999</v>
          </cell>
        </row>
        <row r="773">
          <cell r="A773" t="str">
            <v>G769</v>
          </cell>
          <cell r="C773">
            <v>2.0550000000000002</v>
          </cell>
        </row>
        <row r="774">
          <cell r="A774" t="str">
            <v>G770</v>
          </cell>
          <cell r="C774">
            <v>1.958</v>
          </cell>
        </row>
        <row r="775">
          <cell r="A775" t="str">
            <v>G771</v>
          </cell>
          <cell r="C775">
            <v>1.9910000000000001</v>
          </cell>
        </row>
        <row r="776">
          <cell r="A776" t="str">
            <v>G772</v>
          </cell>
          <cell r="C776">
            <v>2.0419999999999998</v>
          </cell>
        </row>
        <row r="777">
          <cell r="A777" t="str">
            <v>G773</v>
          </cell>
          <cell r="C777">
            <v>1.718</v>
          </cell>
        </row>
        <row r="778">
          <cell r="A778" t="str">
            <v>G774</v>
          </cell>
          <cell r="C778">
            <v>2.0049999999999999</v>
          </cell>
        </row>
        <row r="779">
          <cell r="A779" t="str">
            <v>G775</v>
          </cell>
          <cell r="C779">
            <v>2.1389999999999998</v>
          </cell>
        </row>
        <row r="780">
          <cell r="A780" t="str">
            <v>G776</v>
          </cell>
          <cell r="C780">
            <v>1.9790000000000001</v>
          </cell>
        </row>
        <row r="781">
          <cell r="A781" t="str">
            <v>G777</v>
          </cell>
          <cell r="C781">
            <v>2.0470000000000002</v>
          </cell>
        </row>
        <row r="782">
          <cell r="A782" t="str">
            <v>G778</v>
          </cell>
          <cell r="C782">
            <v>1.992</v>
          </cell>
        </row>
        <row r="783">
          <cell r="A783" t="str">
            <v>G779</v>
          </cell>
          <cell r="C783">
            <v>2.0110000000000001</v>
          </cell>
        </row>
        <row r="784">
          <cell r="A784" t="str">
            <v>G780</v>
          </cell>
          <cell r="C784">
            <v>1.962</v>
          </cell>
        </row>
        <row r="785">
          <cell r="A785" t="str">
            <v>G781</v>
          </cell>
          <cell r="C785">
            <v>2.0920000000000001</v>
          </cell>
        </row>
        <row r="786">
          <cell r="A786" t="str">
            <v>G782</v>
          </cell>
          <cell r="C786">
            <v>1.9510000000000001</v>
          </cell>
        </row>
        <row r="787">
          <cell r="A787" t="str">
            <v>G783</v>
          </cell>
          <cell r="C787">
            <v>1.976</v>
          </cell>
        </row>
        <row r="788">
          <cell r="A788" t="str">
            <v>G784</v>
          </cell>
          <cell r="C788">
            <v>2.1070000000000002</v>
          </cell>
        </row>
        <row r="789">
          <cell r="A789" t="str">
            <v>G785</v>
          </cell>
          <cell r="C789">
            <v>2.008</v>
          </cell>
        </row>
        <row r="790">
          <cell r="A790" t="str">
            <v>G786</v>
          </cell>
          <cell r="C790">
            <v>2.097</v>
          </cell>
        </row>
        <row r="791">
          <cell r="A791" t="str">
            <v>G787</v>
          </cell>
          <cell r="C791">
            <v>2.11</v>
          </cell>
        </row>
        <row r="792">
          <cell r="A792" t="str">
            <v>G788</v>
          </cell>
          <cell r="C792">
            <v>2.0699999999999998</v>
          </cell>
        </row>
        <row r="793">
          <cell r="A793" t="str">
            <v>G789</v>
          </cell>
          <cell r="C793">
            <v>2.109</v>
          </cell>
        </row>
        <row r="794">
          <cell r="A794" t="str">
            <v>G790</v>
          </cell>
          <cell r="C794">
            <v>2.0720000000000001</v>
          </cell>
        </row>
        <row r="795">
          <cell r="A795" t="str">
            <v>G791</v>
          </cell>
          <cell r="C795">
            <v>2.0680000000000001</v>
          </cell>
        </row>
        <row r="796">
          <cell r="A796" t="str">
            <v>G792</v>
          </cell>
          <cell r="C796">
            <v>2.0550000000000002</v>
          </cell>
        </row>
        <row r="797">
          <cell r="A797" t="str">
            <v>G793</v>
          </cell>
          <cell r="C797">
            <v>2.0459999999999998</v>
          </cell>
        </row>
        <row r="798">
          <cell r="A798" t="str">
            <v>G794</v>
          </cell>
          <cell r="C798">
            <v>2.0169999999999999</v>
          </cell>
        </row>
        <row r="799">
          <cell r="A799" t="str">
            <v>G795</v>
          </cell>
          <cell r="C799">
            <v>1.9530000000000001</v>
          </cell>
        </row>
        <row r="800">
          <cell r="A800" t="str">
            <v>G796</v>
          </cell>
          <cell r="C800">
            <v>2.1070000000000002</v>
          </cell>
        </row>
        <row r="801">
          <cell r="A801" t="str">
            <v>G797</v>
          </cell>
          <cell r="C801">
            <v>2.0990000000000002</v>
          </cell>
        </row>
        <row r="802">
          <cell r="A802" t="str">
            <v>G798</v>
          </cell>
          <cell r="C802">
            <v>2.089</v>
          </cell>
        </row>
        <row r="803">
          <cell r="A803" t="str">
            <v>G799</v>
          </cell>
          <cell r="C803">
            <v>2.093</v>
          </cell>
        </row>
        <row r="804">
          <cell r="A804" t="str">
            <v>G800</v>
          </cell>
          <cell r="C804">
            <v>2.1179999999999999</v>
          </cell>
        </row>
        <row r="805">
          <cell r="A805" t="str">
            <v>G801</v>
          </cell>
          <cell r="C805">
            <v>2.0720000000000001</v>
          </cell>
        </row>
        <row r="806">
          <cell r="A806" t="str">
            <v>G802</v>
          </cell>
          <cell r="C806">
            <v>2.194</v>
          </cell>
        </row>
        <row r="807">
          <cell r="A807" t="str">
            <v>G803</v>
          </cell>
          <cell r="C807">
            <v>2.0590000000000002</v>
          </cell>
        </row>
        <row r="808">
          <cell r="A808" t="str">
            <v>G804</v>
          </cell>
          <cell r="C808">
            <v>2.028</v>
          </cell>
        </row>
        <row r="809">
          <cell r="A809" t="str">
            <v>G805</v>
          </cell>
          <cell r="C809">
            <v>1.9810000000000001</v>
          </cell>
        </row>
        <row r="810">
          <cell r="A810" t="str">
            <v>G806</v>
          </cell>
          <cell r="C810">
            <v>2.0419999999999998</v>
          </cell>
        </row>
        <row r="811">
          <cell r="A811" t="str">
            <v>G807</v>
          </cell>
          <cell r="C811">
            <v>2.0310000000000001</v>
          </cell>
        </row>
        <row r="812">
          <cell r="A812" t="str">
            <v>G808</v>
          </cell>
          <cell r="C812">
            <v>1.86</v>
          </cell>
        </row>
        <row r="813">
          <cell r="A813" t="str">
            <v>G809</v>
          </cell>
          <cell r="C813">
            <v>1.9279999999999999</v>
          </cell>
        </row>
        <row r="814">
          <cell r="A814" t="str">
            <v>G810</v>
          </cell>
          <cell r="C814">
            <v>1.946</v>
          </cell>
        </row>
        <row r="815">
          <cell r="A815" t="str">
            <v>G811</v>
          </cell>
          <cell r="C815">
            <v>1.9930000000000001</v>
          </cell>
        </row>
        <row r="816">
          <cell r="A816" t="str">
            <v>G812</v>
          </cell>
          <cell r="C816">
            <v>2.0169999999999999</v>
          </cell>
        </row>
        <row r="817">
          <cell r="A817" t="str">
            <v>G813</v>
          </cell>
          <cell r="C817">
            <v>1.9550000000000001</v>
          </cell>
        </row>
        <row r="818">
          <cell r="A818" t="str">
            <v>G814</v>
          </cell>
          <cell r="C818">
            <v>2.1480000000000001</v>
          </cell>
        </row>
        <row r="819">
          <cell r="A819" t="str">
            <v>G815</v>
          </cell>
          <cell r="C819">
            <v>1.998</v>
          </cell>
        </row>
        <row r="820">
          <cell r="A820" t="str">
            <v>G816</v>
          </cell>
          <cell r="C820">
            <v>2.0139999999999998</v>
          </cell>
        </row>
        <row r="821">
          <cell r="A821" t="str">
            <v>G817</v>
          </cell>
          <cell r="C821">
            <v>1.9770000000000001</v>
          </cell>
        </row>
        <row r="822">
          <cell r="A822" t="str">
            <v>G818</v>
          </cell>
          <cell r="C822">
            <v>2.0099999999999998</v>
          </cell>
        </row>
        <row r="823">
          <cell r="A823" t="str">
            <v>G819</v>
          </cell>
          <cell r="C823">
            <v>1.9770000000000001</v>
          </cell>
        </row>
        <row r="824">
          <cell r="A824" t="str">
            <v>G820</v>
          </cell>
          <cell r="C824">
            <v>1.927</v>
          </cell>
        </row>
        <row r="825">
          <cell r="A825" t="str">
            <v>G821</v>
          </cell>
          <cell r="C825">
            <v>1.9990000000000001</v>
          </cell>
        </row>
        <row r="826">
          <cell r="A826" t="str">
            <v>G822</v>
          </cell>
          <cell r="C826">
            <v>2.02</v>
          </cell>
        </row>
        <row r="827">
          <cell r="A827" t="str">
            <v>G823</v>
          </cell>
          <cell r="C827">
            <v>1.9630000000000001</v>
          </cell>
        </row>
        <row r="828">
          <cell r="A828" t="str">
            <v>G824</v>
          </cell>
          <cell r="C828">
            <v>1.931</v>
          </cell>
        </row>
        <row r="829">
          <cell r="A829" t="str">
            <v>G825</v>
          </cell>
          <cell r="C829">
            <v>2.1240000000000001</v>
          </cell>
        </row>
        <row r="830">
          <cell r="A830" t="str">
            <v>G826</v>
          </cell>
          <cell r="C830">
            <v>2.15</v>
          </cell>
        </row>
        <row r="831">
          <cell r="A831" t="str">
            <v>G827</v>
          </cell>
          <cell r="C831">
            <v>1.883</v>
          </cell>
        </row>
        <row r="832">
          <cell r="A832" t="str">
            <v>G828</v>
          </cell>
          <cell r="C832">
            <v>1.986</v>
          </cell>
        </row>
        <row r="833">
          <cell r="A833" t="str">
            <v>G829</v>
          </cell>
          <cell r="C833">
            <v>1.9610000000000001</v>
          </cell>
        </row>
        <row r="834">
          <cell r="A834" t="str">
            <v>G830</v>
          </cell>
          <cell r="C834">
            <v>1.8939999999999999</v>
          </cell>
        </row>
        <row r="835">
          <cell r="A835" t="str">
            <v>G831</v>
          </cell>
          <cell r="C835">
            <v>2.1190000000000002</v>
          </cell>
        </row>
        <row r="836">
          <cell r="A836" t="str">
            <v>G832</v>
          </cell>
          <cell r="C836">
            <v>2.0470000000000002</v>
          </cell>
        </row>
        <row r="837">
          <cell r="A837" t="str">
            <v>G833</v>
          </cell>
          <cell r="C837">
            <v>1.964</v>
          </cell>
        </row>
        <row r="838">
          <cell r="A838" t="str">
            <v>G834</v>
          </cell>
          <cell r="C838">
            <v>1.956</v>
          </cell>
        </row>
        <row r="839">
          <cell r="A839" t="str">
            <v>G835</v>
          </cell>
          <cell r="C839">
            <v>1.819</v>
          </cell>
        </row>
        <row r="840">
          <cell r="A840" t="str">
            <v>G836</v>
          </cell>
          <cell r="C840">
            <v>2.0419999999999998</v>
          </cell>
        </row>
        <row r="841">
          <cell r="A841" t="str">
            <v>G837</v>
          </cell>
          <cell r="C841">
            <v>1.1910000000000001</v>
          </cell>
        </row>
        <row r="842">
          <cell r="A842" t="str">
            <v>G838</v>
          </cell>
          <cell r="C842">
            <v>2.0369999999999999</v>
          </cell>
        </row>
        <row r="843">
          <cell r="A843" t="str">
            <v>G839</v>
          </cell>
          <cell r="C843">
            <v>2.0230000000000001</v>
          </cell>
        </row>
        <row r="844">
          <cell r="A844" t="str">
            <v>G840</v>
          </cell>
          <cell r="C844">
            <v>2.056</v>
          </cell>
        </row>
        <row r="845">
          <cell r="A845" t="str">
            <v>G841</v>
          </cell>
          <cell r="C845">
            <v>1.96</v>
          </cell>
        </row>
        <row r="846">
          <cell r="A846" t="str">
            <v>G842</v>
          </cell>
          <cell r="C846">
            <v>1.9670000000000001</v>
          </cell>
        </row>
        <row r="847">
          <cell r="A847" t="str">
            <v>G843</v>
          </cell>
          <cell r="C847">
            <v>1.964</v>
          </cell>
        </row>
        <row r="848">
          <cell r="A848" t="str">
            <v>G844</v>
          </cell>
          <cell r="C848">
            <v>1.95</v>
          </cell>
        </row>
        <row r="849">
          <cell r="A849" t="str">
            <v>G845</v>
          </cell>
          <cell r="C849">
            <v>2.0459999999999998</v>
          </cell>
        </row>
        <row r="850">
          <cell r="A850" t="str">
            <v>G846</v>
          </cell>
          <cell r="C850">
            <v>2.0350000000000001</v>
          </cell>
        </row>
        <row r="851">
          <cell r="A851" t="str">
            <v>G847</v>
          </cell>
          <cell r="C851">
            <v>2.1019999999999999</v>
          </cell>
        </row>
        <row r="852">
          <cell r="A852" t="str">
            <v>G848</v>
          </cell>
          <cell r="C852">
            <v>2.0110000000000001</v>
          </cell>
        </row>
        <row r="853">
          <cell r="A853" t="str">
            <v>G849</v>
          </cell>
          <cell r="C853">
            <v>2.1070000000000002</v>
          </cell>
        </row>
        <row r="854">
          <cell r="A854" t="str">
            <v>G850</v>
          </cell>
          <cell r="C854">
            <v>2.0379999999999998</v>
          </cell>
        </row>
        <row r="855">
          <cell r="A855" t="str">
            <v>G851</v>
          </cell>
          <cell r="C855">
            <v>1.9930000000000001</v>
          </cell>
        </row>
        <row r="856">
          <cell r="A856" t="str">
            <v>G852</v>
          </cell>
          <cell r="C856">
            <v>2.0630000000000002</v>
          </cell>
        </row>
        <row r="857">
          <cell r="A857" t="str">
            <v>G853</v>
          </cell>
          <cell r="C857">
            <v>1.972</v>
          </cell>
        </row>
        <row r="858">
          <cell r="A858" t="str">
            <v>G854</v>
          </cell>
          <cell r="C858">
            <v>1.998</v>
          </cell>
        </row>
        <row r="859">
          <cell r="A859" t="str">
            <v>G855</v>
          </cell>
          <cell r="C859">
            <v>1.9570000000000001</v>
          </cell>
        </row>
        <row r="860">
          <cell r="A860" t="str">
            <v>G856</v>
          </cell>
          <cell r="C860">
            <v>1.9370000000000001</v>
          </cell>
        </row>
        <row r="861">
          <cell r="A861" t="str">
            <v>G857</v>
          </cell>
          <cell r="C861">
            <v>1.927</v>
          </cell>
        </row>
        <row r="862">
          <cell r="A862" t="str">
            <v>G858</v>
          </cell>
          <cell r="C862">
            <v>2.1040000000000001</v>
          </cell>
        </row>
        <row r="863">
          <cell r="A863" t="str">
            <v>G859</v>
          </cell>
          <cell r="C863">
            <v>2</v>
          </cell>
        </row>
        <row r="864">
          <cell r="A864" t="str">
            <v>G860</v>
          </cell>
          <cell r="C864">
            <v>1.9570000000000001</v>
          </cell>
        </row>
        <row r="865">
          <cell r="A865" t="str">
            <v>G861</v>
          </cell>
          <cell r="C865">
            <v>1.9339999999999999</v>
          </cell>
        </row>
        <row r="866">
          <cell r="A866" t="str">
            <v>G862</v>
          </cell>
          <cell r="C866">
            <v>1.996</v>
          </cell>
        </row>
        <row r="867">
          <cell r="A867" t="str">
            <v>G863</v>
          </cell>
          <cell r="C867">
            <v>2.0230000000000001</v>
          </cell>
        </row>
        <row r="868">
          <cell r="A868" t="str">
            <v>G864</v>
          </cell>
          <cell r="C868">
            <v>2.0310000000000001</v>
          </cell>
        </row>
        <row r="869">
          <cell r="A869" t="str">
            <v>G865</v>
          </cell>
          <cell r="C869">
            <v>2.036</v>
          </cell>
        </row>
        <row r="870">
          <cell r="A870" t="str">
            <v>G866</v>
          </cell>
          <cell r="C870">
            <v>2.0310000000000001</v>
          </cell>
        </row>
        <row r="871">
          <cell r="A871" t="str">
            <v>G867</v>
          </cell>
          <cell r="C871">
            <v>1.907</v>
          </cell>
        </row>
        <row r="872">
          <cell r="A872" t="str">
            <v>G868</v>
          </cell>
          <cell r="C872">
            <v>1.95</v>
          </cell>
        </row>
        <row r="873">
          <cell r="A873" t="str">
            <v>G869</v>
          </cell>
          <cell r="C873">
            <v>2.0489999999999999</v>
          </cell>
        </row>
        <row r="874">
          <cell r="A874" t="str">
            <v>G870</v>
          </cell>
          <cell r="C874">
            <v>1.972</v>
          </cell>
        </row>
        <row r="875">
          <cell r="A875" t="str">
            <v>G871</v>
          </cell>
          <cell r="C875">
            <v>2.0680000000000001</v>
          </cell>
        </row>
        <row r="876">
          <cell r="A876" t="str">
            <v>G872</v>
          </cell>
          <cell r="C876">
            <v>2.008</v>
          </cell>
        </row>
        <row r="877">
          <cell r="A877" t="str">
            <v>G873</v>
          </cell>
          <cell r="C877">
            <v>2.0089999999999999</v>
          </cell>
        </row>
        <row r="878">
          <cell r="A878" t="str">
            <v>G874</v>
          </cell>
          <cell r="C878">
            <v>2.032</v>
          </cell>
        </row>
        <row r="879">
          <cell r="A879" t="str">
            <v>G875</v>
          </cell>
          <cell r="C879">
            <v>2.0880000000000001</v>
          </cell>
        </row>
        <row r="880">
          <cell r="A880" t="str">
            <v>G876</v>
          </cell>
          <cell r="C880">
            <v>1.9550000000000001</v>
          </cell>
        </row>
        <row r="881">
          <cell r="A881" t="str">
            <v>G877</v>
          </cell>
          <cell r="C881">
            <v>2.0649999999999999</v>
          </cell>
        </row>
        <row r="882">
          <cell r="A882" t="str">
            <v>G878</v>
          </cell>
          <cell r="C882">
            <v>2.0939999999999999</v>
          </cell>
        </row>
        <row r="883">
          <cell r="A883" t="str">
            <v>G879</v>
          </cell>
          <cell r="C883">
            <v>2.09</v>
          </cell>
        </row>
        <row r="884">
          <cell r="A884" t="str">
            <v>G880</v>
          </cell>
          <cell r="C884">
            <v>2.1030000000000002</v>
          </cell>
        </row>
        <row r="885">
          <cell r="A885" t="str">
            <v>G881</v>
          </cell>
          <cell r="C885">
            <v>1.9570000000000001</v>
          </cell>
        </row>
        <row r="886">
          <cell r="A886" t="str">
            <v>G882</v>
          </cell>
          <cell r="C886">
            <v>2.0979999999999999</v>
          </cell>
        </row>
        <row r="887">
          <cell r="A887" t="str">
            <v>G883</v>
          </cell>
          <cell r="C887">
            <v>2.073</v>
          </cell>
        </row>
        <row r="888">
          <cell r="A888" t="str">
            <v>G884</v>
          </cell>
          <cell r="C888">
            <v>2.0710000000000002</v>
          </cell>
        </row>
        <row r="889">
          <cell r="A889" t="str">
            <v>G885</v>
          </cell>
          <cell r="C889">
            <v>1.8939999999999999</v>
          </cell>
        </row>
        <row r="890">
          <cell r="A890" t="str">
            <v>G886</v>
          </cell>
          <cell r="C890">
            <v>1.9590000000000001</v>
          </cell>
        </row>
        <row r="891">
          <cell r="A891" t="str">
            <v>G887</v>
          </cell>
          <cell r="C891">
            <v>1.998</v>
          </cell>
        </row>
        <row r="892">
          <cell r="A892" t="str">
            <v>G888</v>
          </cell>
          <cell r="C892">
            <v>2.089</v>
          </cell>
        </row>
        <row r="893">
          <cell r="A893" t="str">
            <v>G889</v>
          </cell>
          <cell r="C893">
            <v>1.9830000000000001</v>
          </cell>
        </row>
        <row r="894">
          <cell r="A894" t="str">
            <v>G890</v>
          </cell>
          <cell r="C894">
            <v>1.9930000000000001</v>
          </cell>
        </row>
        <row r="895">
          <cell r="A895" t="str">
            <v>G891</v>
          </cell>
          <cell r="C895">
            <v>2.0169999999999999</v>
          </cell>
        </row>
        <row r="896">
          <cell r="A896" t="str">
            <v>G892</v>
          </cell>
          <cell r="C896">
            <v>1.9510000000000001</v>
          </cell>
        </row>
        <row r="897">
          <cell r="A897" t="str">
            <v>G893</v>
          </cell>
          <cell r="C897">
            <v>2.036</v>
          </cell>
        </row>
        <row r="898">
          <cell r="A898" t="str">
            <v>G894</v>
          </cell>
          <cell r="C898">
            <v>1.9630000000000001</v>
          </cell>
        </row>
        <row r="899">
          <cell r="A899" t="str">
            <v>G895</v>
          </cell>
          <cell r="C899">
            <v>1.9259999999999999</v>
          </cell>
        </row>
        <row r="900">
          <cell r="A900" t="str">
            <v>G896</v>
          </cell>
          <cell r="C900">
            <v>1.982</v>
          </cell>
        </row>
        <row r="901">
          <cell r="A901" t="str">
            <v>G897</v>
          </cell>
          <cell r="C901">
            <v>2.0299999999999998</v>
          </cell>
        </row>
        <row r="902">
          <cell r="A902" t="str">
            <v>G898</v>
          </cell>
          <cell r="C902">
            <v>1.893</v>
          </cell>
        </row>
        <row r="903">
          <cell r="A903" t="str">
            <v>G899</v>
          </cell>
          <cell r="C903">
            <v>2.0129999999999999</v>
          </cell>
        </row>
        <row r="904">
          <cell r="A904" t="str">
            <v>G900</v>
          </cell>
          <cell r="C904">
            <v>2.0910000000000002</v>
          </cell>
        </row>
        <row r="905">
          <cell r="A905" t="str">
            <v>G901</v>
          </cell>
          <cell r="C905">
            <v>2.0270000000000001</v>
          </cell>
        </row>
        <row r="906">
          <cell r="A906" t="str">
            <v>G902</v>
          </cell>
          <cell r="C906">
            <v>2.0750000000000002</v>
          </cell>
        </row>
        <row r="907">
          <cell r="A907" t="str">
            <v>G903</v>
          </cell>
          <cell r="C907">
            <v>2.0253999999999999</v>
          </cell>
        </row>
        <row r="908">
          <cell r="A908" t="str">
            <v>G904</v>
          </cell>
          <cell r="C908">
            <v>2.125</v>
          </cell>
        </row>
        <row r="909">
          <cell r="A909" t="str">
            <v>R1</v>
          </cell>
          <cell r="C909">
            <v>2.2109999999999999</v>
          </cell>
        </row>
        <row r="910">
          <cell r="A910" t="str">
            <v>R2</v>
          </cell>
          <cell r="C910">
            <v>2.2679999999999998</v>
          </cell>
        </row>
        <row r="911">
          <cell r="A911" t="str">
            <v>R3</v>
          </cell>
          <cell r="C911">
            <v>2.242</v>
          </cell>
        </row>
        <row r="912">
          <cell r="A912" t="str">
            <v>R4</v>
          </cell>
          <cell r="C912">
            <v>2.1549999999999998</v>
          </cell>
        </row>
        <row r="913">
          <cell r="A913" t="str">
            <v>R5</v>
          </cell>
          <cell r="C913">
            <v>2.1800000000000002</v>
          </cell>
        </row>
        <row r="914">
          <cell r="A914" t="str">
            <v>R6</v>
          </cell>
          <cell r="C914">
            <v>2.226</v>
          </cell>
        </row>
        <row r="915">
          <cell r="A915" t="str">
            <v>R7</v>
          </cell>
          <cell r="C915">
            <v>2.2090000000000001</v>
          </cell>
        </row>
        <row r="916">
          <cell r="A916" t="str">
            <v>R8</v>
          </cell>
          <cell r="C916">
            <v>2.23</v>
          </cell>
        </row>
        <row r="917">
          <cell r="A917" t="str">
            <v>R9</v>
          </cell>
          <cell r="C917">
            <v>2.2679999999999998</v>
          </cell>
        </row>
        <row r="918">
          <cell r="A918" t="str">
            <v>R10</v>
          </cell>
          <cell r="C918">
            <v>2.29</v>
          </cell>
        </row>
        <row r="919">
          <cell r="A919" t="str">
            <v>R11</v>
          </cell>
          <cell r="C919">
            <v>2.2160000000000002</v>
          </cell>
        </row>
        <row r="920">
          <cell r="A920" t="str">
            <v>R12</v>
          </cell>
          <cell r="C920">
            <v>2.1709999999999998</v>
          </cell>
        </row>
        <row r="921">
          <cell r="A921" t="str">
            <v>R13</v>
          </cell>
          <cell r="C921">
            <v>2.2490000000000001</v>
          </cell>
        </row>
        <row r="922">
          <cell r="A922" t="str">
            <v>R14</v>
          </cell>
          <cell r="C922">
            <v>2.181</v>
          </cell>
        </row>
        <row r="923">
          <cell r="A923" t="str">
            <v>R15</v>
          </cell>
          <cell r="C923">
            <v>2.2269999999999999</v>
          </cell>
        </row>
        <row r="924">
          <cell r="A924" t="str">
            <v>R16</v>
          </cell>
          <cell r="C924">
            <v>2.2629999999999999</v>
          </cell>
        </row>
        <row r="925">
          <cell r="A925" t="str">
            <v>R17</v>
          </cell>
          <cell r="C925">
            <v>2.169</v>
          </cell>
        </row>
        <row r="926">
          <cell r="A926" t="str">
            <v>R18</v>
          </cell>
          <cell r="C926">
            <v>2.2519999999999998</v>
          </cell>
        </row>
        <row r="927">
          <cell r="A927" t="str">
            <v>R19</v>
          </cell>
          <cell r="C927">
            <v>2.2589999999999999</v>
          </cell>
        </row>
        <row r="928">
          <cell r="A928" t="str">
            <v>R20</v>
          </cell>
          <cell r="C928">
            <v>2.2400000000000002</v>
          </cell>
        </row>
        <row r="929">
          <cell r="A929" t="str">
            <v>R21</v>
          </cell>
          <cell r="C929">
            <v>2.0249999999999999</v>
          </cell>
        </row>
        <row r="930">
          <cell r="A930" t="str">
            <v>R22</v>
          </cell>
          <cell r="C930">
            <v>2.0590000000000002</v>
          </cell>
        </row>
        <row r="931">
          <cell r="A931" t="str">
            <v>R23</v>
          </cell>
          <cell r="C931">
            <v>2.2770000000000001</v>
          </cell>
        </row>
        <row r="932">
          <cell r="A932" t="str">
            <v>R24</v>
          </cell>
          <cell r="C932">
            <v>2.14</v>
          </cell>
        </row>
        <row r="933">
          <cell r="A933" t="str">
            <v>R25</v>
          </cell>
          <cell r="C933">
            <v>2.16</v>
          </cell>
        </row>
        <row r="934">
          <cell r="A934" t="str">
            <v>R26</v>
          </cell>
          <cell r="C934">
            <v>2.2559999999999998</v>
          </cell>
        </row>
        <row r="935">
          <cell r="A935" t="str">
            <v>R27</v>
          </cell>
          <cell r="C935">
            <v>2.0550000000000002</v>
          </cell>
        </row>
        <row r="936">
          <cell r="A936" t="str">
            <v>R28</v>
          </cell>
          <cell r="C936">
            <v>2.1030000000000002</v>
          </cell>
        </row>
        <row r="937">
          <cell r="A937" t="str">
            <v>R29</v>
          </cell>
          <cell r="C937">
            <v>2.2400000000000002</v>
          </cell>
        </row>
        <row r="938">
          <cell r="A938" t="str">
            <v>R30</v>
          </cell>
          <cell r="C938">
            <v>2.177</v>
          </cell>
        </row>
        <row r="939">
          <cell r="A939" t="str">
            <v>R31</v>
          </cell>
          <cell r="C939">
            <v>2.1589999999999998</v>
          </cell>
        </row>
        <row r="940">
          <cell r="A940" t="str">
            <v>R32</v>
          </cell>
          <cell r="C940">
            <v>2.2290000000000001</v>
          </cell>
        </row>
        <row r="941">
          <cell r="A941" t="str">
            <v>R33</v>
          </cell>
          <cell r="C941">
            <v>2.1989999999999998</v>
          </cell>
        </row>
        <row r="942">
          <cell r="A942" t="str">
            <v>R34</v>
          </cell>
          <cell r="C942">
            <v>2.1349999999999998</v>
          </cell>
        </row>
        <row r="943">
          <cell r="A943" t="str">
            <v>R35</v>
          </cell>
          <cell r="C943">
            <v>2.0630000000000002</v>
          </cell>
        </row>
        <row r="944">
          <cell r="A944" t="str">
            <v>R36</v>
          </cell>
          <cell r="C944">
            <v>2.298</v>
          </cell>
        </row>
        <row r="945">
          <cell r="A945" t="str">
            <v>R37</v>
          </cell>
          <cell r="C945">
            <v>2.0979999999999999</v>
          </cell>
        </row>
        <row r="946">
          <cell r="A946" t="str">
            <v>R38</v>
          </cell>
          <cell r="C946">
            <v>2.12</v>
          </cell>
        </row>
        <row r="947">
          <cell r="A947" t="str">
            <v>R39</v>
          </cell>
          <cell r="C947">
            <v>2.1429999999999998</v>
          </cell>
        </row>
        <row r="948">
          <cell r="A948" t="str">
            <v>R40</v>
          </cell>
          <cell r="C948">
            <v>2.121</v>
          </cell>
        </row>
        <row r="949">
          <cell r="A949" t="str">
            <v>R41</v>
          </cell>
          <cell r="C949">
            <v>2.2010000000000001</v>
          </cell>
        </row>
        <row r="950">
          <cell r="A950" t="str">
            <v>R42</v>
          </cell>
          <cell r="C950">
            <v>2.2389999999999999</v>
          </cell>
        </row>
        <row r="951">
          <cell r="A951" t="str">
            <v>R43</v>
          </cell>
          <cell r="C951">
            <v>2.2759999999999998</v>
          </cell>
        </row>
        <row r="952">
          <cell r="A952" t="str">
            <v>R44</v>
          </cell>
          <cell r="C952">
            <v>2.2480000000000002</v>
          </cell>
        </row>
        <row r="953">
          <cell r="A953" t="str">
            <v>R45</v>
          </cell>
          <cell r="C953">
            <v>2.1989999999999998</v>
          </cell>
        </row>
        <row r="954">
          <cell r="A954" t="str">
            <v>R46</v>
          </cell>
          <cell r="C954">
            <v>2.2890000000000001</v>
          </cell>
        </row>
        <row r="955">
          <cell r="A955" t="str">
            <v>R47</v>
          </cell>
          <cell r="C955">
            <v>2.1850000000000001</v>
          </cell>
        </row>
        <row r="956">
          <cell r="A956" t="str">
            <v>R48</v>
          </cell>
          <cell r="C956">
            <v>2.2149999999999999</v>
          </cell>
        </row>
        <row r="957">
          <cell r="A957" t="str">
            <v>R49</v>
          </cell>
          <cell r="C957">
            <v>2.2999999999999998</v>
          </cell>
        </row>
        <row r="958">
          <cell r="A958" t="str">
            <v>R50</v>
          </cell>
          <cell r="C958">
            <v>2.2490000000000001</v>
          </cell>
        </row>
        <row r="959">
          <cell r="A959" t="str">
            <v>R51</v>
          </cell>
          <cell r="C959">
            <v>2.3149999999999999</v>
          </cell>
        </row>
        <row r="960">
          <cell r="A960" t="str">
            <v>R52</v>
          </cell>
          <cell r="C960">
            <v>2.1629999999999998</v>
          </cell>
        </row>
        <row r="961">
          <cell r="A961" t="str">
            <v>R53</v>
          </cell>
          <cell r="C961">
            <v>2.2829999999999999</v>
          </cell>
        </row>
        <row r="962">
          <cell r="A962" t="str">
            <v>R54</v>
          </cell>
          <cell r="C962">
            <v>2.2069999999999999</v>
          </cell>
        </row>
        <row r="963">
          <cell r="A963" t="str">
            <v>R55</v>
          </cell>
          <cell r="C963">
            <v>2.2010000000000001</v>
          </cell>
        </row>
        <row r="964">
          <cell r="A964" t="str">
            <v>R56</v>
          </cell>
          <cell r="C964">
            <v>2.1829999999999998</v>
          </cell>
        </row>
        <row r="965">
          <cell r="A965" t="str">
            <v>R57</v>
          </cell>
          <cell r="C965">
            <v>2.1890000000000001</v>
          </cell>
        </row>
        <row r="966">
          <cell r="A966" t="str">
            <v>R58</v>
          </cell>
          <cell r="C966">
            <v>2.1760000000000002</v>
          </cell>
        </row>
        <row r="967">
          <cell r="A967" t="str">
            <v>R59</v>
          </cell>
          <cell r="C967">
            <v>2.2029999999999998</v>
          </cell>
        </row>
        <row r="968">
          <cell r="A968" t="str">
            <v>R60</v>
          </cell>
          <cell r="C968">
            <v>2.3220000000000001</v>
          </cell>
        </row>
        <row r="969">
          <cell r="A969" t="str">
            <v>R61</v>
          </cell>
          <cell r="C969">
            <v>2.2450000000000001</v>
          </cell>
        </row>
        <row r="970">
          <cell r="A970" t="str">
            <v>R62</v>
          </cell>
          <cell r="C970">
            <v>2.3660000000000001</v>
          </cell>
        </row>
        <row r="971">
          <cell r="A971" t="str">
            <v>R63</v>
          </cell>
          <cell r="C971">
            <v>2.1749999999999998</v>
          </cell>
        </row>
        <row r="972">
          <cell r="A972" t="str">
            <v>R64</v>
          </cell>
          <cell r="C972">
            <v>2.2879999999999998</v>
          </cell>
        </row>
        <row r="973">
          <cell r="A973" t="str">
            <v>R65</v>
          </cell>
          <cell r="C973">
            <v>2.2559999999999998</v>
          </cell>
        </row>
        <row r="974">
          <cell r="A974" t="str">
            <v>R66</v>
          </cell>
          <cell r="C974">
            <v>2.1120000000000001</v>
          </cell>
        </row>
        <row r="975">
          <cell r="A975" t="str">
            <v>R67</v>
          </cell>
          <cell r="C975">
            <v>2.1859999999999999</v>
          </cell>
        </row>
        <row r="976">
          <cell r="A976" t="str">
            <v>R68</v>
          </cell>
          <cell r="C976">
            <v>2.2370000000000001</v>
          </cell>
        </row>
        <row r="977">
          <cell r="A977" t="str">
            <v>R69</v>
          </cell>
          <cell r="C977">
            <v>2.2149999999999999</v>
          </cell>
        </row>
        <row r="978">
          <cell r="A978" t="str">
            <v>R70</v>
          </cell>
          <cell r="C978">
            <v>2.23</v>
          </cell>
        </row>
        <row r="979">
          <cell r="A979" t="str">
            <v>R71</v>
          </cell>
          <cell r="C979">
            <v>2.2440000000000002</v>
          </cell>
        </row>
        <row r="980">
          <cell r="A980" t="str">
            <v>R72</v>
          </cell>
          <cell r="C980">
            <v>2.2349999999999999</v>
          </cell>
        </row>
        <row r="981">
          <cell r="A981" t="str">
            <v>R73</v>
          </cell>
          <cell r="C981">
            <v>2.1459999999999999</v>
          </cell>
        </row>
        <row r="982">
          <cell r="A982" t="str">
            <v>R74</v>
          </cell>
          <cell r="C982">
            <v>2.3340000000000001</v>
          </cell>
        </row>
        <row r="983">
          <cell r="A983" t="str">
            <v>R75</v>
          </cell>
          <cell r="C983">
            <v>2.1819999999999999</v>
          </cell>
        </row>
        <row r="984">
          <cell r="A984" t="str">
            <v>R76</v>
          </cell>
          <cell r="C984">
            <v>2.2970000000000002</v>
          </cell>
        </row>
        <row r="985">
          <cell r="A985" t="str">
            <v>R77</v>
          </cell>
          <cell r="C985">
            <v>2.1749999999999998</v>
          </cell>
        </row>
        <row r="986">
          <cell r="A986" t="str">
            <v>R78</v>
          </cell>
          <cell r="C986">
            <v>2.2200000000000002</v>
          </cell>
        </row>
        <row r="987">
          <cell r="A987" t="str">
            <v>R79</v>
          </cell>
          <cell r="C987">
            <v>2.1890000000000001</v>
          </cell>
        </row>
        <row r="988">
          <cell r="A988" t="str">
            <v>R80</v>
          </cell>
          <cell r="C988">
            <v>2.177</v>
          </cell>
        </row>
        <row r="989">
          <cell r="A989" t="str">
            <v>R81</v>
          </cell>
          <cell r="C989">
            <v>2.004</v>
          </cell>
        </row>
        <row r="990">
          <cell r="A990" t="str">
            <v>R82</v>
          </cell>
          <cell r="C990">
            <v>2.2490000000000001</v>
          </cell>
        </row>
        <row r="991">
          <cell r="A991" t="str">
            <v>R83</v>
          </cell>
          <cell r="C991">
            <v>2.0390000000000001</v>
          </cell>
        </row>
        <row r="992">
          <cell r="A992" t="str">
            <v>R84</v>
          </cell>
          <cell r="C992">
            <v>2.1629999999999998</v>
          </cell>
        </row>
        <row r="993">
          <cell r="A993" t="str">
            <v>R85</v>
          </cell>
          <cell r="C993">
            <v>2.1930000000000001</v>
          </cell>
        </row>
        <row r="994">
          <cell r="A994" t="str">
            <v>R86</v>
          </cell>
          <cell r="C994">
            <v>2.242</v>
          </cell>
        </row>
        <row r="995">
          <cell r="A995" t="str">
            <v>R87</v>
          </cell>
          <cell r="C995">
            <v>2.2930000000000001</v>
          </cell>
        </row>
        <row r="996">
          <cell r="A996" t="str">
            <v>R88</v>
          </cell>
          <cell r="C996">
            <v>2.1520000000000001</v>
          </cell>
        </row>
        <row r="997">
          <cell r="A997" t="str">
            <v>R89</v>
          </cell>
          <cell r="C997">
            <v>2.1949999999999998</v>
          </cell>
        </row>
        <row r="998">
          <cell r="A998" t="str">
            <v>R90</v>
          </cell>
          <cell r="C998">
            <v>2.206</v>
          </cell>
        </row>
        <row r="999">
          <cell r="A999" t="str">
            <v>R91</v>
          </cell>
          <cell r="C999">
            <v>2.133</v>
          </cell>
        </row>
        <row r="1000">
          <cell r="A1000" t="str">
            <v>R92</v>
          </cell>
          <cell r="C1000">
            <v>2.246</v>
          </cell>
        </row>
        <row r="1001">
          <cell r="A1001" t="str">
            <v>R93</v>
          </cell>
          <cell r="C1001">
            <v>2.1709999999999998</v>
          </cell>
        </row>
        <row r="1002">
          <cell r="A1002" t="str">
            <v>R94</v>
          </cell>
          <cell r="C1002">
            <v>2.2770000000000001</v>
          </cell>
        </row>
        <row r="1003">
          <cell r="A1003" t="str">
            <v>R95</v>
          </cell>
          <cell r="C1003">
            <v>2.2160000000000002</v>
          </cell>
        </row>
        <row r="1004">
          <cell r="A1004" t="str">
            <v>R96</v>
          </cell>
          <cell r="C1004">
            <v>2.2309999999999999</v>
          </cell>
        </row>
        <row r="1005">
          <cell r="A1005" t="str">
            <v>R97</v>
          </cell>
          <cell r="C1005">
            <v>2.2959999999999998</v>
          </cell>
        </row>
        <row r="1006">
          <cell r="A1006" t="str">
            <v>R98</v>
          </cell>
          <cell r="C1006">
            <v>2.1960000000000002</v>
          </cell>
        </row>
        <row r="1007">
          <cell r="A1007" t="str">
            <v>R99</v>
          </cell>
          <cell r="C1007">
            <v>2.1920000000000002</v>
          </cell>
        </row>
        <row r="1008">
          <cell r="A1008" t="str">
            <v>R100</v>
          </cell>
          <cell r="C1008">
            <v>2.2549999999999999</v>
          </cell>
        </row>
        <row r="1009">
          <cell r="A1009" t="str">
            <v>R101</v>
          </cell>
          <cell r="C1009">
            <v>2.3039999999999998</v>
          </cell>
        </row>
        <row r="1010">
          <cell r="A1010" t="str">
            <v>R102</v>
          </cell>
          <cell r="C1010">
            <v>2.2469999999999999</v>
          </cell>
        </row>
        <row r="1011">
          <cell r="A1011" t="str">
            <v>R103</v>
          </cell>
          <cell r="C1011">
            <v>2.246</v>
          </cell>
        </row>
        <row r="1012">
          <cell r="A1012" t="str">
            <v>R104</v>
          </cell>
          <cell r="C1012">
            <v>2.2109999999999999</v>
          </cell>
        </row>
        <row r="1013">
          <cell r="A1013" t="str">
            <v>R105</v>
          </cell>
          <cell r="C1013">
            <v>2.254</v>
          </cell>
        </row>
        <row r="1014">
          <cell r="A1014" t="str">
            <v>R106</v>
          </cell>
          <cell r="C1014">
            <v>2.2330000000000001</v>
          </cell>
        </row>
        <row r="1015">
          <cell r="A1015" t="str">
            <v>R107</v>
          </cell>
          <cell r="C1015">
            <v>2.19</v>
          </cell>
        </row>
        <row r="1016">
          <cell r="A1016" t="str">
            <v>R108</v>
          </cell>
          <cell r="C1016">
            <v>2.1680000000000001</v>
          </cell>
        </row>
        <row r="1017">
          <cell r="A1017" t="str">
            <v>R109</v>
          </cell>
          <cell r="C1017">
            <v>2.2090000000000001</v>
          </cell>
        </row>
        <row r="1018">
          <cell r="A1018" t="str">
            <v>R110</v>
          </cell>
          <cell r="C1018">
            <v>2.2530000000000001</v>
          </cell>
        </row>
        <row r="1019">
          <cell r="A1019" t="str">
            <v>R111</v>
          </cell>
          <cell r="C1019">
            <v>2.3170000000000002</v>
          </cell>
        </row>
        <row r="1020">
          <cell r="A1020" t="str">
            <v>R112</v>
          </cell>
          <cell r="C1020">
            <v>2.2610000000000001</v>
          </cell>
        </row>
        <row r="1021">
          <cell r="A1021" t="str">
            <v>R113</v>
          </cell>
          <cell r="C1021">
            <v>2.202</v>
          </cell>
        </row>
        <row r="1022">
          <cell r="A1022" t="str">
            <v>R114</v>
          </cell>
          <cell r="C1022">
            <v>2.2450000000000001</v>
          </cell>
        </row>
        <row r="1023">
          <cell r="A1023" t="str">
            <v>R115</v>
          </cell>
          <cell r="C1023">
            <v>2.3119999999999998</v>
          </cell>
        </row>
        <row r="1024">
          <cell r="A1024" t="str">
            <v>R116</v>
          </cell>
          <cell r="C1024">
            <v>2.2909999999999999</v>
          </cell>
        </row>
        <row r="1025">
          <cell r="A1025" t="str">
            <v>R117</v>
          </cell>
          <cell r="C1025">
            <v>2.2029999999999998</v>
          </cell>
        </row>
        <row r="1026">
          <cell r="A1026" t="str">
            <v>R118</v>
          </cell>
          <cell r="C1026">
            <v>2.3330000000000002</v>
          </cell>
        </row>
        <row r="1027">
          <cell r="A1027" t="str">
            <v>R119</v>
          </cell>
          <cell r="C1027">
            <v>2.1589999999999998</v>
          </cell>
        </row>
        <row r="1028">
          <cell r="A1028" t="str">
            <v>R120</v>
          </cell>
          <cell r="C1028">
            <v>2.2450000000000001</v>
          </cell>
        </row>
        <row r="1029">
          <cell r="A1029" t="str">
            <v>R121</v>
          </cell>
          <cell r="C1029">
            <v>2.165</v>
          </cell>
        </row>
        <row r="1030">
          <cell r="A1030" t="str">
            <v>R122</v>
          </cell>
          <cell r="C1030">
            <v>2.2189999999999999</v>
          </cell>
        </row>
        <row r="1031">
          <cell r="A1031" t="str">
            <v>R123</v>
          </cell>
          <cell r="C1031">
            <v>2.2610000000000001</v>
          </cell>
        </row>
        <row r="1032">
          <cell r="A1032" t="str">
            <v>R124</v>
          </cell>
          <cell r="C1032">
            <v>2.2120000000000002</v>
          </cell>
        </row>
        <row r="1033">
          <cell r="A1033" t="str">
            <v>R125</v>
          </cell>
          <cell r="C1033">
            <v>2.2040000000000002</v>
          </cell>
        </row>
        <row r="1034">
          <cell r="A1034" t="str">
            <v>R126</v>
          </cell>
          <cell r="C1034">
            <v>2.2400000000000002</v>
          </cell>
        </row>
        <row r="1035">
          <cell r="A1035" t="str">
            <v>R127</v>
          </cell>
          <cell r="C1035">
            <v>2.1869999999999998</v>
          </cell>
        </row>
        <row r="1036">
          <cell r="A1036" t="str">
            <v>R128</v>
          </cell>
          <cell r="C1036">
            <v>2.2370000000000001</v>
          </cell>
        </row>
        <row r="1037">
          <cell r="A1037" t="str">
            <v>R129</v>
          </cell>
          <cell r="C1037">
            <v>2.2829999999999999</v>
          </cell>
        </row>
        <row r="1038">
          <cell r="A1038" t="str">
            <v>R130</v>
          </cell>
          <cell r="C1038">
            <v>2.2410000000000001</v>
          </cell>
        </row>
        <row r="1039">
          <cell r="A1039" t="str">
            <v>R131</v>
          </cell>
          <cell r="C1039">
            <v>2.1560000000000001</v>
          </cell>
        </row>
        <row r="1040">
          <cell r="A1040" t="str">
            <v>R132</v>
          </cell>
          <cell r="C1040">
            <v>2.133</v>
          </cell>
        </row>
        <row r="1041">
          <cell r="A1041" t="str">
            <v>R133</v>
          </cell>
          <cell r="C1041">
            <v>2.1760000000000002</v>
          </cell>
        </row>
        <row r="1042">
          <cell r="A1042" t="str">
            <v>R134</v>
          </cell>
          <cell r="C1042">
            <v>2.21</v>
          </cell>
        </row>
        <row r="1043">
          <cell r="A1043" t="str">
            <v>R135</v>
          </cell>
          <cell r="C1043">
            <v>2.286</v>
          </cell>
        </row>
        <row r="1044">
          <cell r="A1044" t="str">
            <v>R136</v>
          </cell>
          <cell r="C1044">
            <v>2.21</v>
          </cell>
        </row>
        <row r="1045">
          <cell r="A1045" t="str">
            <v>R137</v>
          </cell>
          <cell r="C1045">
            <v>2.198</v>
          </cell>
        </row>
        <row r="1046">
          <cell r="A1046" t="str">
            <v>R138</v>
          </cell>
          <cell r="C1046">
            <v>2.3140000000000001</v>
          </cell>
        </row>
        <row r="1047">
          <cell r="A1047" t="str">
            <v>R139</v>
          </cell>
          <cell r="C1047">
            <v>2.2829999999999999</v>
          </cell>
        </row>
        <row r="1048">
          <cell r="A1048" t="str">
            <v>R140</v>
          </cell>
          <cell r="C1048">
            <v>2.1930000000000001</v>
          </cell>
        </row>
        <row r="1049">
          <cell r="A1049" t="str">
            <v>R141</v>
          </cell>
          <cell r="C1049">
            <v>2.2029999999999998</v>
          </cell>
        </row>
        <row r="1050">
          <cell r="A1050" t="str">
            <v>R142</v>
          </cell>
          <cell r="C1050">
            <v>2.0870000000000002</v>
          </cell>
        </row>
        <row r="1051">
          <cell r="A1051" t="str">
            <v>R143</v>
          </cell>
          <cell r="C1051">
            <v>2.1560000000000001</v>
          </cell>
        </row>
        <row r="1052">
          <cell r="A1052" t="str">
            <v>R144</v>
          </cell>
          <cell r="C1052">
            <v>2.1429999999999998</v>
          </cell>
        </row>
        <row r="1053">
          <cell r="A1053" t="str">
            <v>R145</v>
          </cell>
          <cell r="C1053">
            <v>2.2719999999999998</v>
          </cell>
        </row>
        <row r="1054">
          <cell r="A1054" t="str">
            <v>R146</v>
          </cell>
          <cell r="C1054">
            <v>2.2010000000000001</v>
          </cell>
        </row>
        <row r="1055">
          <cell r="A1055" t="str">
            <v>R147</v>
          </cell>
          <cell r="C1055">
            <v>2.1960000000000002</v>
          </cell>
        </row>
        <row r="1056">
          <cell r="A1056" t="str">
            <v>R148</v>
          </cell>
          <cell r="C1056">
            <v>2.149</v>
          </cell>
        </row>
        <row r="1057">
          <cell r="A1057" t="str">
            <v>R149</v>
          </cell>
          <cell r="C1057">
            <v>2.2400000000000002</v>
          </cell>
        </row>
        <row r="1058">
          <cell r="A1058" t="str">
            <v>R150</v>
          </cell>
          <cell r="C1058">
            <v>2.1469999999999998</v>
          </cell>
        </row>
        <row r="1059">
          <cell r="A1059" t="str">
            <v>R151</v>
          </cell>
          <cell r="C1059">
            <v>2.1920000000000002</v>
          </cell>
        </row>
        <row r="1060">
          <cell r="A1060" t="str">
            <v>R152</v>
          </cell>
          <cell r="C1060">
            <v>2.1800000000000002</v>
          </cell>
        </row>
        <row r="1061">
          <cell r="A1061" t="str">
            <v>R153</v>
          </cell>
          <cell r="C1061">
            <v>2.2200000000000002</v>
          </cell>
        </row>
        <row r="1062">
          <cell r="A1062" t="str">
            <v>R154</v>
          </cell>
          <cell r="C1062">
            <v>2.2010000000000001</v>
          </cell>
        </row>
        <row r="1063">
          <cell r="A1063" t="str">
            <v>R155</v>
          </cell>
          <cell r="C1063">
            <v>2.206</v>
          </cell>
        </row>
        <row r="1064">
          <cell r="A1064" t="str">
            <v>R156</v>
          </cell>
          <cell r="C1064">
            <v>2.246</v>
          </cell>
        </row>
        <row r="1065">
          <cell r="A1065" t="str">
            <v>R157</v>
          </cell>
          <cell r="C1065">
            <v>2.1819999999999999</v>
          </cell>
        </row>
        <row r="1066">
          <cell r="A1066" t="str">
            <v>R158</v>
          </cell>
          <cell r="C1066">
            <v>2.2959999999999998</v>
          </cell>
        </row>
        <row r="1067">
          <cell r="A1067" t="str">
            <v>R159</v>
          </cell>
          <cell r="C1067">
            <v>2.2930000000000001</v>
          </cell>
        </row>
        <row r="1068">
          <cell r="A1068" t="str">
            <v>R160</v>
          </cell>
          <cell r="C1068">
            <v>2.1880000000000002</v>
          </cell>
        </row>
        <row r="1069">
          <cell r="A1069" t="str">
            <v>R161</v>
          </cell>
          <cell r="C1069">
            <v>2.1829999999999998</v>
          </cell>
        </row>
        <row r="1070">
          <cell r="A1070" t="str">
            <v>R162</v>
          </cell>
          <cell r="C1070">
            <v>2.242</v>
          </cell>
        </row>
        <row r="1071">
          <cell r="A1071" t="str">
            <v>R163</v>
          </cell>
          <cell r="C1071">
            <v>2.23</v>
          </cell>
        </row>
        <row r="1072">
          <cell r="A1072" t="str">
            <v>R164</v>
          </cell>
          <cell r="C1072">
            <v>2.2040000000000002</v>
          </cell>
        </row>
        <row r="1073">
          <cell r="A1073" t="str">
            <v>R165</v>
          </cell>
          <cell r="C1073">
            <v>2.169</v>
          </cell>
        </row>
        <row r="1074">
          <cell r="A1074" t="str">
            <v>R166</v>
          </cell>
          <cell r="C1074">
            <v>2.222</v>
          </cell>
        </row>
        <row r="1075">
          <cell r="A1075" t="str">
            <v>R167</v>
          </cell>
          <cell r="C1075">
            <v>2.177</v>
          </cell>
        </row>
        <row r="1076">
          <cell r="A1076" t="str">
            <v>R168</v>
          </cell>
          <cell r="C1076">
            <v>2.1459999999999999</v>
          </cell>
        </row>
        <row r="1077">
          <cell r="A1077" t="str">
            <v>R169</v>
          </cell>
          <cell r="C1077">
            <v>2.2010000000000001</v>
          </cell>
        </row>
        <row r="1078">
          <cell r="A1078" t="str">
            <v>R170</v>
          </cell>
          <cell r="C1078">
            <v>2.1120000000000001</v>
          </cell>
        </row>
        <row r="1079">
          <cell r="A1079" t="str">
            <v>R171</v>
          </cell>
          <cell r="C1079">
            <v>2.1160000000000001</v>
          </cell>
        </row>
        <row r="1080">
          <cell r="A1080" t="str">
            <v>R172</v>
          </cell>
          <cell r="C1080">
            <v>2.1520000000000001</v>
          </cell>
        </row>
        <row r="1081">
          <cell r="A1081" t="str">
            <v>R173</v>
          </cell>
          <cell r="C1081">
            <v>2.2040000000000002</v>
          </cell>
        </row>
        <row r="1082">
          <cell r="A1082" t="str">
            <v>R174</v>
          </cell>
          <cell r="C1082">
            <v>2.2410000000000001</v>
          </cell>
        </row>
        <row r="1083">
          <cell r="A1083" t="str">
            <v>R175</v>
          </cell>
          <cell r="C1083">
            <v>2.2330000000000001</v>
          </cell>
        </row>
        <row r="1084">
          <cell r="A1084" t="str">
            <v>R176</v>
          </cell>
          <cell r="C1084">
            <v>2.2160000000000002</v>
          </cell>
        </row>
        <row r="1085">
          <cell r="A1085" t="str">
            <v>R177</v>
          </cell>
          <cell r="C1085">
            <v>2.153</v>
          </cell>
        </row>
        <row r="1086">
          <cell r="A1086" t="str">
            <v>R178</v>
          </cell>
          <cell r="C1086">
            <v>2.222</v>
          </cell>
        </row>
        <row r="1087">
          <cell r="A1087" t="str">
            <v>R179</v>
          </cell>
          <cell r="C1087">
            <v>2.177</v>
          </cell>
        </row>
        <row r="1088">
          <cell r="A1088" t="str">
            <v>R180</v>
          </cell>
          <cell r="C1088">
            <v>2.2010000000000001</v>
          </cell>
        </row>
        <row r="1089">
          <cell r="A1089" t="str">
            <v>R181</v>
          </cell>
          <cell r="C1089">
            <v>2.1749999999999998</v>
          </cell>
        </row>
        <row r="1090">
          <cell r="A1090" t="str">
            <v>R182</v>
          </cell>
          <cell r="C1090">
            <v>2.161</v>
          </cell>
        </row>
        <row r="1091">
          <cell r="A1091" t="str">
            <v>R183</v>
          </cell>
          <cell r="C1091">
            <v>2.262</v>
          </cell>
        </row>
        <row r="1092">
          <cell r="A1092" t="str">
            <v>R184</v>
          </cell>
          <cell r="C1092">
            <v>2.202</v>
          </cell>
        </row>
        <row r="1093">
          <cell r="A1093" t="str">
            <v>R185</v>
          </cell>
          <cell r="C1093">
            <v>2.2909999999999999</v>
          </cell>
        </row>
        <row r="1094">
          <cell r="A1094" t="str">
            <v>R186</v>
          </cell>
          <cell r="C1094">
            <v>2.2530000000000001</v>
          </cell>
        </row>
        <row r="1095">
          <cell r="A1095" t="str">
            <v>R187</v>
          </cell>
          <cell r="C1095">
            <v>2.2210000000000001</v>
          </cell>
        </row>
        <row r="1096">
          <cell r="A1096" t="str">
            <v>R188</v>
          </cell>
          <cell r="C1096">
            <v>2.2440000000000002</v>
          </cell>
        </row>
        <row r="1097">
          <cell r="A1097" t="str">
            <v>R189</v>
          </cell>
          <cell r="C1097">
            <v>2.274</v>
          </cell>
        </row>
        <row r="1098">
          <cell r="A1098" t="str">
            <v>R190</v>
          </cell>
          <cell r="C1098">
            <v>2.2240000000000002</v>
          </cell>
        </row>
        <row r="1099">
          <cell r="A1099" t="str">
            <v>R191</v>
          </cell>
          <cell r="C1099">
            <v>2.1789999999999998</v>
          </cell>
        </row>
        <row r="1100">
          <cell r="A1100" t="str">
            <v>R192</v>
          </cell>
          <cell r="C1100">
            <v>2.1970000000000001</v>
          </cell>
        </row>
        <row r="1101">
          <cell r="A1101" t="str">
            <v>R193</v>
          </cell>
          <cell r="C1101">
            <v>2.198</v>
          </cell>
        </row>
        <row r="1102">
          <cell r="A1102" t="str">
            <v>R194</v>
          </cell>
          <cell r="C1102">
            <v>2.149</v>
          </cell>
        </row>
        <row r="1103">
          <cell r="A1103" t="str">
            <v>R195</v>
          </cell>
          <cell r="C1103">
            <v>2.1640000000000001</v>
          </cell>
        </row>
        <row r="1104">
          <cell r="A1104" t="str">
            <v>R196</v>
          </cell>
          <cell r="C1104">
            <v>2.242</v>
          </cell>
        </row>
        <row r="1105">
          <cell r="A1105" t="str">
            <v>R197</v>
          </cell>
          <cell r="C1105">
            <v>2.2330000000000001</v>
          </cell>
        </row>
        <row r="1106">
          <cell r="A1106" t="str">
            <v>R198</v>
          </cell>
          <cell r="C1106">
            <v>2.1970000000000001</v>
          </cell>
        </row>
        <row r="1107">
          <cell r="A1107" t="str">
            <v>R199</v>
          </cell>
          <cell r="C1107">
            <v>2.1850000000000001</v>
          </cell>
        </row>
        <row r="1108">
          <cell r="A1108" t="str">
            <v>R200</v>
          </cell>
          <cell r="C1108">
            <v>2.242</v>
          </cell>
        </row>
        <row r="1109">
          <cell r="A1109" t="str">
            <v>R201</v>
          </cell>
          <cell r="C1109">
            <v>2.2349999999999999</v>
          </cell>
        </row>
        <row r="1110">
          <cell r="A1110" t="str">
            <v>R202</v>
          </cell>
          <cell r="C1110">
            <v>2.298</v>
          </cell>
        </row>
        <row r="1111">
          <cell r="A1111" t="str">
            <v>R203</v>
          </cell>
          <cell r="C1111">
            <v>2.2839999999999998</v>
          </cell>
        </row>
        <row r="1112">
          <cell r="A1112" t="str">
            <v>R204</v>
          </cell>
          <cell r="C1112">
            <v>2.2290000000000001</v>
          </cell>
        </row>
        <row r="1113">
          <cell r="A1113" t="str">
            <v>R205</v>
          </cell>
          <cell r="C1113">
            <v>2.181</v>
          </cell>
        </row>
        <row r="1114">
          <cell r="A1114" t="str">
            <v>R206</v>
          </cell>
          <cell r="C1114">
            <v>2.2549999999999999</v>
          </cell>
        </row>
        <row r="1115">
          <cell r="A1115" t="str">
            <v>R207</v>
          </cell>
          <cell r="C1115">
            <v>2.1800000000000002</v>
          </cell>
        </row>
        <row r="1116">
          <cell r="A1116" t="str">
            <v>R208</v>
          </cell>
          <cell r="C1116">
            <v>2.2250000000000001</v>
          </cell>
        </row>
        <row r="1117">
          <cell r="A1117" t="str">
            <v>R209</v>
          </cell>
          <cell r="C1117">
            <v>2.2069999999999999</v>
          </cell>
        </row>
        <row r="1118">
          <cell r="A1118" t="str">
            <v>R210</v>
          </cell>
          <cell r="C1118">
            <v>2.2429999999999999</v>
          </cell>
        </row>
        <row r="1119">
          <cell r="A1119" t="str">
            <v>R211</v>
          </cell>
          <cell r="C1119">
            <v>2.2389999999999999</v>
          </cell>
        </row>
        <row r="1120">
          <cell r="A1120" t="str">
            <v>R212</v>
          </cell>
          <cell r="C1120">
            <v>2.2519999999999998</v>
          </cell>
        </row>
        <row r="1121">
          <cell r="A1121" t="str">
            <v>R213</v>
          </cell>
          <cell r="C1121">
            <v>2.254</v>
          </cell>
        </row>
        <row r="1122">
          <cell r="A1122" t="str">
            <v>R214</v>
          </cell>
          <cell r="C1122">
            <v>2.1960000000000002</v>
          </cell>
        </row>
        <row r="1123">
          <cell r="A1123" t="str">
            <v>R215</v>
          </cell>
          <cell r="C1123">
            <v>2.1949999999999998</v>
          </cell>
        </row>
        <row r="1124">
          <cell r="A1124" t="str">
            <v>R216</v>
          </cell>
          <cell r="C1124">
            <v>2.1880000000000002</v>
          </cell>
        </row>
        <row r="1125">
          <cell r="A1125" t="str">
            <v>R217</v>
          </cell>
          <cell r="C1125">
            <v>2.2109999999999999</v>
          </cell>
        </row>
        <row r="1126">
          <cell r="A1126" t="str">
            <v>R218</v>
          </cell>
          <cell r="C1126">
            <v>2.2309999999999999</v>
          </cell>
        </row>
        <row r="1127">
          <cell r="A1127" t="str">
            <v>R219</v>
          </cell>
          <cell r="C1127">
            <v>2.2160000000000002</v>
          </cell>
        </row>
        <row r="1128">
          <cell r="A1128" t="str">
            <v>R220</v>
          </cell>
          <cell r="C1128">
            <v>2.2269999999999999</v>
          </cell>
        </row>
        <row r="1129">
          <cell r="A1129" t="str">
            <v>R221</v>
          </cell>
          <cell r="C1129">
            <v>2.2210000000000001</v>
          </cell>
        </row>
        <row r="1130">
          <cell r="A1130" t="str">
            <v>R222</v>
          </cell>
          <cell r="C1130">
            <v>2.194</v>
          </cell>
        </row>
        <row r="1131">
          <cell r="A1131" t="str">
            <v>R223</v>
          </cell>
          <cell r="C1131">
            <v>2.2170000000000001</v>
          </cell>
        </row>
        <row r="1132">
          <cell r="A1132" t="str">
            <v>R224</v>
          </cell>
          <cell r="C1132">
            <v>2.298</v>
          </cell>
        </row>
        <row r="1133">
          <cell r="A1133" t="str">
            <v>R225</v>
          </cell>
          <cell r="C1133">
            <v>2.214</v>
          </cell>
        </row>
        <row r="1134">
          <cell r="A1134" t="str">
            <v>R226</v>
          </cell>
          <cell r="C1134">
            <v>2.2410000000000001</v>
          </cell>
        </row>
        <row r="1135">
          <cell r="A1135" t="str">
            <v>R227</v>
          </cell>
          <cell r="C1135">
            <v>2.254</v>
          </cell>
        </row>
        <row r="1136">
          <cell r="A1136" t="str">
            <v>R228</v>
          </cell>
          <cell r="C1136">
            <v>2.2040000000000002</v>
          </cell>
        </row>
        <row r="1137">
          <cell r="A1137" t="str">
            <v>R229</v>
          </cell>
          <cell r="C1137">
            <v>2.2530000000000001</v>
          </cell>
        </row>
        <row r="1138">
          <cell r="A1138" t="str">
            <v>R230</v>
          </cell>
          <cell r="C1138">
            <v>2.2589999999999999</v>
          </cell>
        </row>
        <row r="1139">
          <cell r="A1139" t="str">
            <v>R231</v>
          </cell>
          <cell r="C1139">
            <v>2.1230000000000002</v>
          </cell>
        </row>
        <row r="1140">
          <cell r="A1140" t="str">
            <v>R232</v>
          </cell>
          <cell r="C1140">
            <v>2.2440000000000002</v>
          </cell>
        </row>
        <row r="1141">
          <cell r="A1141" t="str">
            <v>R233</v>
          </cell>
          <cell r="C1141">
            <v>2.1749999999999998</v>
          </cell>
        </row>
        <row r="1142">
          <cell r="A1142" t="str">
            <v>R234</v>
          </cell>
          <cell r="C1142">
            <v>2.194</v>
          </cell>
        </row>
        <row r="1143">
          <cell r="A1143" t="str">
            <v>R235</v>
          </cell>
          <cell r="C1143">
            <v>2.169</v>
          </cell>
        </row>
        <row r="1144">
          <cell r="A1144" t="str">
            <v>R236</v>
          </cell>
          <cell r="C1144">
            <v>2.2440000000000002</v>
          </cell>
        </row>
        <row r="1145">
          <cell r="A1145" t="str">
            <v>R237</v>
          </cell>
          <cell r="C1145">
            <v>2.1989999999999998</v>
          </cell>
        </row>
        <row r="1146">
          <cell r="A1146" t="str">
            <v>R238</v>
          </cell>
          <cell r="C1146">
            <v>2.2389999999999999</v>
          </cell>
        </row>
        <row r="1147">
          <cell r="A1147" t="str">
            <v>R239</v>
          </cell>
          <cell r="C1147">
            <v>2.2189999999999999</v>
          </cell>
        </row>
        <row r="1148">
          <cell r="A1148" t="str">
            <v>R240</v>
          </cell>
          <cell r="C1148">
            <v>2.1800000000000002</v>
          </cell>
        </row>
        <row r="1149">
          <cell r="A1149" t="str">
            <v>R241</v>
          </cell>
          <cell r="C1149">
            <v>2.1680000000000001</v>
          </cell>
        </row>
        <row r="1150">
          <cell r="A1150" t="str">
            <v>R242</v>
          </cell>
          <cell r="C1150">
            <v>2.194</v>
          </cell>
        </row>
        <row r="1151">
          <cell r="A1151" t="str">
            <v>R243</v>
          </cell>
          <cell r="C1151">
            <v>2.1680000000000001</v>
          </cell>
        </row>
        <row r="1152">
          <cell r="A1152" t="str">
            <v>R244</v>
          </cell>
          <cell r="C1152">
            <v>2.2490000000000001</v>
          </cell>
        </row>
        <row r="1153">
          <cell r="A1153" t="str">
            <v>R245</v>
          </cell>
          <cell r="C1153">
            <v>2.258</v>
          </cell>
        </row>
        <row r="1154">
          <cell r="A1154" t="str">
            <v>R246</v>
          </cell>
          <cell r="C1154">
            <v>2.2170000000000001</v>
          </cell>
        </row>
        <row r="1155">
          <cell r="A1155" t="str">
            <v>R247</v>
          </cell>
          <cell r="C1155">
            <v>2.2330000000000001</v>
          </cell>
        </row>
        <row r="1156">
          <cell r="A1156" t="str">
            <v>R248</v>
          </cell>
          <cell r="C1156">
            <v>2.1829999999999998</v>
          </cell>
        </row>
        <row r="1157">
          <cell r="A1157" t="str">
            <v>R249</v>
          </cell>
          <cell r="C1157">
            <v>2.294</v>
          </cell>
        </row>
        <row r="1158">
          <cell r="A1158" t="str">
            <v>R250</v>
          </cell>
          <cell r="C1158">
            <v>2.2639999999999998</v>
          </cell>
        </row>
        <row r="1159">
          <cell r="A1159" t="str">
            <v>R251</v>
          </cell>
          <cell r="C1159">
            <v>2.266</v>
          </cell>
        </row>
        <row r="1160">
          <cell r="A1160" t="str">
            <v>R252</v>
          </cell>
          <cell r="C1160">
            <v>2.2069999999999999</v>
          </cell>
        </row>
        <row r="1161">
          <cell r="A1161" t="str">
            <v>R253</v>
          </cell>
          <cell r="C1161">
            <v>2.2130000000000001</v>
          </cell>
        </row>
        <row r="1162">
          <cell r="A1162" t="str">
            <v>R254</v>
          </cell>
          <cell r="C1162">
            <v>2.266</v>
          </cell>
        </row>
        <row r="1163">
          <cell r="A1163" t="str">
            <v>R255</v>
          </cell>
          <cell r="C1163">
            <v>2.1859999999999999</v>
          </cell>
        </row>
        <row r="1164">
          <cell r="A1164" t="str">
            <v>R256</v>
          </cell>
          <cell r="C1164">
            <v>2.2000000000000002</v>
          </cell>
        </row>
        <row r="1165">
          <cell r="A1165" t="str">
            <v>R257</v>
          </cell>
          <cell r="C1165">
            <v>2.222</v>
          </cell>
        </row>
        <row r="1166">
          <cell r="A1166" t="str">
            <v>R258</v>
          </cell>
          <cell r="C1166">
            <v>2.17</v>
          </cell>
        </row>
        <row r="1167">
          <cell r="A1167" t="str">
            <v>R259</v>
          </cell>
          <cell r="C1167">
            <v>2.218</v>
          </cell>
        </row>
        <row r="1168">
          <cell r="A1168" t="str">
            <v>R260</v>
          </cell>
          <cell r="C1168">
            <v>2.1779999999999999</v>
          </cell>
        </row>
        <row r="1169">
          <cell r="A1169" t="str">
            <v>R261</v>
          </cell>
          <cell r="C1169">
            <v>2.2080000000000002</v>
          </cell>
        </row>
        <row r="1170">
          <cell r="A1170" t="str">
            <v>R262</v>
          </cell>
          <cell r="C1170">
            <v>2.1949999999999998</v>
          </cell>
        </row>
        <row r="1171">
          <cell r="A1171" t="str">
            <v>R263</v>
          </cell>
          <cell r="C1171">
            <v>2.1850000000000001</v>
          </cell>
        </row>
        <row r="1172">
          <cell r="A1172" t="str">
            <v>R264</v>
          </cell>
          <cell r="C1172">
            <v>2.2250000000000001</v>
          </cell>
        </row>
        <row r="1173">
          <cell r="A1173" t="str">
            <v>R265</v>
          </cell>
          <cell r="C1173">
            <v>2.2210000000000001</v>
          </cell>
        </row>
        <row r="1174">
          <cell r="A1174" t="str">
            <v>R266</v>
          </cell>
          <cell r="C1174">
            <v>2.1720000000000002</v>
          </cell>
        </row>
        <row r="1175">
          <cell r="A1175" t="str">
            <v>R267</v>
          </cell>
          <cell r="C1175">
            <v>2.1930000000000001</v>
          </cell>
        </row>
        <row r="1176">
          <cell r="A1176" t="str">
            <v>R268</v>
          </cell>
          <cell r="C1176">
            <v>2.1709999999999998</v>
          </cell>
        </row>
        <row r="1177">
          <cell r="A1177" t="str">
            <v>R269</v>
          </cell>
          <cell r="C1177">
            <v>2.278</v>
          </cell>
        </row>
        <row r="1178">
          <cell r="A1178" t="str">
            <v>R270</v>
          </cell>
          <cell r="C1178">
            <v>2.2170000000000001</v>
          </cell>
        </row>
        <row r="1179">
          <cell r="A1179" t="str">
            <v>R271</v>
          </cell>
          <cell r="C1179">
            <v>2.2829999999999999</v>
          </cell>
        </row>
        <row r="1180">
          <cell r="A1180" t="str">
            <v>R272</v>
          </cell>
          <cell r="C1180">
            <v>2.2999999999999998</v>
          </cell>
        </row>
        <row r="1181">
          <cell r="A1181" t="str">
            <v>R273</v>
          </cell>
          <cell r="C1181">
            <v>2.2090000000000001</v>
          </cell>
        </row>
        <row r="1182">
          <cell r="A1182" t="str">
            <v>R274</v>
          </cell>
          <cell r="C1182">
            <v>2.1880000000000002</v>
          </cell>
        </row>
        <row r="1183">
          <cell r="A1183" t="str">
            <v>R275</v>
          </cell>
          <cell r="C1183">
            <v>0.22900000000000001</v>
          </cell>
        </row>
        <row r="1184">
          <cell r="A1184" t="str">
            <v>R276</v>
          </cell>
          <cell r="C1184">
            <v>2.1930000000000001</v>
          </cell>
        </row>
        <row r="1185">
          <cell r="A1185" t="str">
            <v>R277</v>
          </cell>
          <cell r="C1185">
            <v>2.1949999999999998</v>
          </cell>
        </row>
        <row r="1186">
          <cell r="A1186" t="str">
            <v>R278</v>
          </cell>
          <cell r="C1186">
            <v>2.198</v>
          </cell>
        </row>
        <row r="1187">
          <cell r="A1187" t="str">
            <v>R279</v>
          </cell>
          <cell r="C1187">
            <v>2.161</v>
          </cell>
        </row>
        <row r="1188">
          <cell r="A1188" t="str">
            <v>R280</v>
          </cell>
          <cell r="C1188">
            <v>2.11</v>
          </cell>
        </row>
        <row r="1189">
          <cell r="A1189" t="str">
            <v>R281</v>
          </cell>
          <cell r="C1189">
            <v>2.17</v>
          </cell>
        </row>
        <row r="1190">
          <cell r="A1190" t="str">
            <v>R282</v>
          </cell>
          <cell r="C1190">
            <v>2.1829999999999998</v>
          </cell>
        </row>
        <row r="1191">
          <cell r="A1191" t="str">
            <v>R283</v>
          </cell>
          <cell r="C1191">
            <v>2.21</v>
          </cell>
        </row>
        <row r="1192">
          <cell r="A1192" t="str">
            <v>R284</v>
          </cell>
          <cell r="C1192">
            <v>2.2480000000000002</v>
          </cell>
        </row>
        <row r="1193">
          <cell r="A1193" t="str">
            <v>R285</v>
          </cell>
          <cell r="C1193">
            <v>2.2400000000000002</v>
          </cell>
        </row>
        <row r="1194">
          <cell r="A1194" t="str">
            <v>R286</v>
          </cell>
          <cell r="C1194">
            <v>2.2160000000000002</v>
          </cell>
        </row>
        <row r="1195">
          <cell r="A1195" t="str">
            <v>R287</v>
          </cell>
          <cell r="C1195">
            <v>2.1960000000000002</v>
          </cell>
        </row>
        <row r="1196">
          <cell r="A1196" t="str">
            <v>R288</v>
          </cell>
          <cell r="C1196">
            <v>2.2450000000000001</v>
          </cell>
        </row>
        <row r="1197">
          <cell r="A1197" t="str">
            <v>R289</v>
          </cell>
          <cell r="C1197">
            <v>2.2160000000000002</v>
          </cell>
        </row>
        <row r="1198">
          <cell r="A1198" t="str">
            <v>R290</v>
          </cell>
          <cell r="C1198">
            <v>2.153</v>
          </cell>
        </row>
        <row r="1199">
          <cell r="A1199" t="str">
            <v>R291</v>
          </cell>
          <cell r="C1199">
            <v>2.2320000000000002</v>
          </cell>
        </row>
        <row r="1200">
          <cell r="A1200" t="str">
            <v>R292</v>
          </cell>
          <cell r="C1200">
            <v>2.2370000000000001</v>
          </cell>
        </row>
        <row r="1201">
          <cell r="A1201" t="str">
            <v>R293</v>
          </cell>
          <cell r="C1201">
            <v>2.165</v>
          </cell>
        </row>
        <row r="1202">
          <cell r="A1202" t="str">
            <v>R294</v>
          </cell>
          <cell r="C1202">
            <v>2.226</v>
          </cell>
        </row>
        <row r="1203">
          <cell r="A1203" t="str">
            <v>R295</v>
          </cell>
          <cell r="C1203">
            <v>2.194</v>
          </cell>
        </row>
        <row r="1204">
          <cell r="A1204" t="str">
            <v>R296</v>
          </cell>
          <cell r="C1204">
            <v>2.226</v>
          </cell>
        </row>
        <row r="1205">
          <cell r="A1205" t="str">
            <v>R297</v>
          </cell>
          <cell r="C1205">
            <v>2.1800000000000002</v>
          </cell>
        </row>
        <row r="1206">
          <cell r="A1206" t="str">
            <v>R298</v>
          </cell>
          <cell r="C1206">
            <v>2.2229999999999999</v>
          </cell>
        </row>
        <row r="1207">
          <cell r="A1207" t="str">
            <v>R299</v>
          </cell>
          <cell r="C1207">
            <v>2.2919999999999998</v>
          </cell>
        </row>
        <row r="1208">
          <cell r="A1208" t="str">
            <v>R300</v>
          </cell>
          <cell r="C1208">
            <v>2.2330000000000001</v>
          </cell>
        </row>
        <row r="1209">
          <cell r="A1209" t="str">
            <v>R301</v>
          </cell>
          <cell r="C1209">
            <v>2.2530000000000001</v>
          </cell>
        </row>
        <row r="1210">
          <cell r="A1210" t="str">
            <v>R302</v>
          </cell>
          <cell r="C1210">
            <v>2.19</v>
          </cell>
        </row>
        <row r="1211">
          <cell r="A1211" t="str">
            <v>R303</v>
          </cell>
          <cell r="C1211">
            <v>2.2490000000000001</v>
          </cell>
        </row>
        <row r="1212">
          <cell r="A1212" t="str">
            <v>R304</v>
          </cell>
          <cell r="C1212">
            <v>2.1930000000000001</v>
          </cell>
        </row>
        <row r="1213">
          <cell r="A1213" t="str">
            <v>R305</v>
          </cell>
          <cell r="C1213">
            <v>2.2829999999999999</v>
          </cell>
        </row>
        <row r="1214">
          <cell r="A1214" t="str">
            <v>R306</v>
          </cell>
          <cell r="C1214">
            <v>2.2440000000000002</v>
          </cell>
        </row>
        <row r="1215">
          <cell r="A1215" t="str">
            <v>R307</v>
          </cell>
          <cell r="C1215">
            <v>2.2010000000000001</v>
          </cell>
        </row>
        <row r="1216">
          <cell r="A1216" t="str">
            <v>R308</v>
          </cell>
          <cell r="C1216">
            <v>2.173</v>
          </cell>
        </row>
        <row r="1217">
          <cell r="A1217" t="str">
            <v>R309</v>
          </cell>
          <cell r="C1217">
            <v>2.1960000000000002</v>
          </cell>
        </row>
        <row r="1218">
          <cell r="A1218" t="str">
            <v>R310</v>
          </cell>
          <cell r="C1218">
            <v>2.2170000000000001</v>
          </cell>
        </row>
        <row r="1219">
          <cell r="A1219" t="str">
            <v>R311</v>
          </cell>
          <cell r="C1219">
            <v>2.2719999999999998</v>
          </cell>
        </row>
        <row r="1220">
          <cell r="A1220" t="str">
            <v>R312</v>
          </cell>
          <cell r="C1220">
            <v>2.2360000000000002</v>
          </cell>
        </row>
        <row r="1221">
          <cell r="A1221" t="str">
            <v>R313</v>
          </cell>
          <cell r="C1221">
            <v>2.2450000000000001</v>
          </cell>
        </row>
        <row r="1222">
          <cell r="A1222" t="str">
            <v>R314</v>
          </cell>
          <cell r="C1222">
            <v>2.17</v>
          </cell>
        </row>
        <row r="1223">
          <cell r="A1223" t="str">
            <v>R315</v>
          </cell>
          <cell r="C1223">
            <v>2.2440000000000002</v>
          </cell>
        </row>
        <row r="1224">
          <cell r="A1224" t="str">
            <v>R316</v>
          </cell>
          <cell r="C1224">
            <v>2.1779999999999999</v>
          </cell>
        </row>
        <row r="1225">
          <cell r="A1225" t="str">
            <v>R317</v>
          </cell>
          <cell r="C1225">
            <v>2.2240000000000002</v>
          </cell>
        </row>
        <row r="1226">
          <cell r="A1226" t="str">
            <v>R318</v>
          </cell>
          <cell r="C1226">
            <v>2.23</v>
          </cell>
        </row>
        <row r="1227">
          <cell r="A1227" t="str">
            <v>R319</v>
          </cell>
          <cell r="C1227">
            <v>2.1709999999999998</v>
          </cell>
        </row>
        <row r="1228">
          <cell r="A1228" t="str">
            <v>R320</v>
          </cell>
          <cell r="C1228">
            <v>2.1459999999999999</v>
          </cell>
        </row>
        <row r="1229">
          <cell r="A1229" t="str">
            <v>R321</v>
          </cell>
          <cell r="C1229">
            <v>2.1859999999999999</v>
          </cell>
        </row>
        <row r="1230">
          <cell r="A1230" t="str">
            <v>R322</v>
          </cell>
          <cell r="C1230">
            <v>2.1909999999999998</v>
          </cell>
        </row>
        <row r="1231">
          <cell r="A1231" t="str">
            <v>R323</v>
          </cell>
          <cell r="C1231">
            <v>2.1949999999999998</v>
          </cell>
        </row>
        <row r="1232">
          <cell r="A1232" t="str">
            <v>R324</v>
          </cell>
          <cell r="C1232">
            <v>2.2410000000000001</v>
          </cell>
        </row>
        <row r="1233">
          <cell r="A1233" t="str">
            <v>R325</v>
          </cell>
          <cell r="C1233">
            <v>2.2069999999999999</v>
          </cell>
        </row>
        <row r="1234">
          <cell r="A1234" t="str">
            <v>R326</v>
          </cell>
          <cell r="C1234">
            <v>2.1890000000000001</v>
          </cell>
        </row>
        <row r="1235">
          <cell r="A1235" t="str">
            <v>R327</v>
          </cell>
          <cell r="C1235">
            <v>2.2229999999999999</v>
          </cell>
        </row>
        <row r="1236">
          <cell r="A1236" t="str">
            <v>R328</v>
          </cell>
          <cell r="C1236">
            <v>2.2549999999999999</v>
          </cell>
        </row>
        <row r="1237">
          <cell r="A1237" t="str">
            <v>R329</v>
          </cell>
          <cell r="C1237">
            <v>2.2120000000000002</v>
          </cell>
        </row>
        <row r="1238">
          <cell r="A1238" t="str">
            <v>R330</v>
          </cell>
          <cell r="C1238">
            <v>2.12</v>
          </cell>
        </row>
        <row r="1239">
          <cell r="A1239" t="str">
            <v>R331</v>
          </cell>
          <cell r="C1239">
            <v>2.2410000000000001</v>
          </cell>
        </row>
        <row r="1240">
          <cell r="A1240" t="str">
            <v>R332</v>
          </cell>
          <cell r="C1240">
            <v>2.1880000000000002</v>
          </cell>
        </row>
        <row r="1241">
          <cell r="A1241" t="str">
            <v>R333</v>
          </cell>
          <cell r="C1241">
            <v>2.27</v>
          </cell>
        </row>
        <row r="1242">
          <cell r="A1242" t="str">
            <v>R334</v>
          </cell>
          <cell r="C1242">
            <v>2.1419999999999999</v>
          </cell>
        </row>
        <row r="1243">
          <cell r="A1243" t="str">
            <v>R335</v>
          </cell>
          <cell r="C1243">
            <v>2.1629999999999998</v>
          </cell>
        </row>
        <row r="1244">
          <cell r="A1244" t="str">
            <v>R336</v>
          </cell>
          <cell r="C1244">
            <v>2.11</v>
          </cell>
        </row>
        <row r="1245">
          <cell r="A1245" t="str">
            <v>R337</v>
          </cell>
          <cell r="C1245">
            <v>2.2309999999999999</v>
          </cell>
        </row>
        <row r="1246">
          <cell r="A1246" t="str">
            <v>R338</v>
          </cell>
          <cell r="C1246">
            <v>2.1709999999999998</v>
          </cell>
        </row>
        <row r="1247">
          <cell r="A1247" t="str">
            <v>R339</v>
          </cell>
          <cell r="C1247">
            <v>2.214</v>
          </cell>
        </row>
        <row r="1248">
          <cell r="A1248" t="str">
            <v>R340</v>
          </cell>
          <cell r="C1248">
            <v>2.2130000000000001</v>
          </cell>
        </row>
        <row r="1249">
          <cell r="A1249" t="str">
            <v>R341</v>
          </cell>
          <cell r="C1249">
            <v>2.1560000000000001</v>
          </cell>
        </row>
        <row r="1250">
          <cell r="A1250" t="str">
            <v>R342</v>
          </cell>
          <cell r="C1250">
            <v>2.2450000000000001</v>
          </cell>
        </row>
        <row r="1251">
          <cell r="A1251" t="str">
            <v>R343</v>
          </cell>
          <cell r="C1251">
            <v>2.2429999999999999</v>
          </cell>
        </row>
        <row r="1252">
          <cell r="A1252" t="str">
            <v>R344</v>
          </cell>
          <cell r="C1252">
            <v>2.153</v>
          </cell>
        </row>
        <row r="1253">
          <cell r="A1253" t="str">
            <v>R345</v>
          </cell>
          <cell r="C1253">
            <v>2.2599999999999998</v>
          </cell>
        </row>
        <row r="1254">
          <cell r="A1254" t="str">
            <v>R346</v>
          </cell>
          <cell r="C1254">
            <v>2.2349999999999999</v>
          </cell>
        </row>
        <row r="1255">
          <cell r="A1255" t="str">
            <v>R347</v>
          </cell>
          <cell r="C1255">
            <v>2.2400000000000002</v>
          </cell>
        </row>
        <row r="1256">
          <cell r="A1256" t="str">
            <v>R348</v>
          </cell>
          <cell r="C1256">
            <v>2.31</v>
          </cell>
        </row>
        <row r="1257">
          <cell r="A1257" t="str">
            <v>R349</v>
          </cell>
          <cell r="C1257">
            <v>2.2469999999999999</v>
          </cell>
        </row>
        <row r="1258">
          <cell r="A1258" t="str">
            <v>R350</v>
          </cell>
          <cell r="C1258">
            <v>2.21</v>
          </cell>
        </row>
        <row r="1259">
          <cell r="A1259" t="str">
            <v>R351</v>
          </cell>
          <cell r="C1259">
            <v>2.17</v>
          </cell>
        </row>
        <row r="1260">
          <cell r="A1260" t="str">
            <v>R352</v>
          </cell>
          <cell r="C1260">
            <v>2.2789999999999999</v>
          </cell>
        </row>
        <row r="1261">
          <cell r="A1261" t="str">
            <v>R353</v>
          </cell>
          <cell r="C1261">
            <v>2.2909999999999999</v>
          </cell>
        </row>
        <row r="1262">
          <cell r="A1262" t="str">
            <v>R354</v>
          </cell>
          <cell r="C1262">
            <v>2.286</v>
          </cell>
        </row>
        <row r="1263">
          <cell r="A1263" t="str">
            <v>R355</v>
          </cell>
          <cell r="C1263">
            <v>2.1850000000000001</v>
          </cell>
        </row>
        <row r="1264">
          <cell r="A1264" t="str">
            <v>R356</v>
          </cell>
          <cell r="C1264">
            <v>2.1619999999999999</v>
          </cell>
        </row>
        <row r="1265">
          <cell r="A1265" t="str">
            <v>R357</v>
          </cell>
          <cell r="C1265">
            <v>2.2090000000000001</v>
          </cell>
        </row>
        <row r="1266">
          <cell r="A1266" t="str">
            <v>R358</v>
          </cell>
          <cell r="C1266">
            <v>2.2210000000000001</v>
          </cell>
        </row>
        <row r="1267">
          <cell r="A1267" t="str">
            <v>R359</v>
          </cell>
          <cell r="C1267">
            <v>2.198</v>
          </cell>
        </row>
        <row r="1268">
          <cell r="A1268" t="str">
            <v>R360</v>
          </cell>
          <cell r="C1268">
            <v>2.206</v>
          </cell>
        </row>
        <row r="1269">
          <cell r="A1269" t="str">
            <v>R361</v>
          </cell>
          <cell r="C1269">
            <v>2.2210000000000001</v>
          </cell>
        </row>
        <row r="1270">
          <cell r="A1270" t="str">
            <v>R362</v>
          </cell>
          <cell r="C1270">
            <v>2.246</v>
          </cell>
        </row>
        <row r="1271">
          <cell r="A1271" t="str">
            <v>R363</v>
          </cell>
          <cell r="C1271">
            <v>2.1659999999999999</v>
          </cell>
        </row>
        <row r="1272">
          <cell r="A1272" t="str">
            <v>R364</v>
          </cell>
          <cell r="C1272">
            <v>2.234</v>
          </cell>
        </row>
        <row r="1273">
          <cell r="A1273" t="str">
            <v>R365</v>
          </cell>
          <cell r="C1273">
            <v>2.2130000000000001</v>
          </cell>
        </row>
        <row r="1274">
          <cell r="A1274" t="str">
            <v>R366</v>
          </cell>
          <cell r="C1274">
            <v>2.2330000000000001</v>
          </cell>
        </row>
        <row r="1275">
          <cell r="A1275" t="str">
            <v>R367</v>
          </cell>
          <cell r="C1275">
            <v>2.165</v>
          </cell>
        </row>
        <row r="1276">
          <cell r="A1276" t="str">
            <v>R368</v>
          </cell>
          <cell r="C1276">
            <v>2.2549999999999999</v>
          </cell>
        </row>
        <row r="1277">
          <cell r="A1277" t="str">
            <v>R369</v>
          </cell>
          <cell r="C1277">
            <v>2.2400000000000002</v>
          </cell>
        </row>
        <row r="1278">
          <cell r="A1278" t="str">
            <v>R370</v>
          </cell>
          <cell r="C1278">
            <v>2.2290000000000001</v>
          </cell>
        </row>
        <row r="1279">
          <cell r="A1279" t="str">
            <v>R371</v>
          </cell>
          <cell r="C1279">
            <v>2.2530000000000001</v>
          </cell>
        </row>
        <row r="1280">
          <cell r="A1280" t="str">
            <v>R372</v>
          </cell>
          <cell r="C1280">
            <v>2.202</v>
          </cell>
        </row>
        <row r="1281">
          <cell r="A1281" t="str">
            <v>R373</v>
          </cell>
          <cell r="C1281">
            <v>2.226</v>
          </cell>
        </row>
        <row r="1282">
          <cell r="A1282" t="str">
            <v>R374</v>
          </cell>
          <cell r="C1282">
            <v>2.2090000000000001</v>
          </cell>
        </row>
        <row r="1283">
          <cell r="A1283" t="str">
            <v>R375</v>
          </cell>
          <cell r="C1283">
            <v>2.23</v>
          </cell>
        </row>
        <row r="1284">
          <cell r="A1284" t="str">
            <v>R376</v>
          </cell>
          <cell r="C1284">
            <v>2.177</v>
          </cell>
        </row>
        <row r="1285">
          <cell r="A1285" t="str">
            <v>R377</v>
          </cell>
          <cell r="C1285">
            <v>2.2309999999999999</v>
          </cell>
        </row>
        <row r="1286">
          <cell r="A1286" t="str">
            <v>R378</v>
          </cell>
          <cell r="C1286">
            <v>2.2320000000000002</v>
          </cell>
        </row>
        <row r="1287">
          <cell r="A1287" t="str">
            <v>R379</v>
          </cell>
          <cell r="C1287">
            <v>2.246</v>
          </cell>
        </row>
        <row r="1288">
          <cell r="A1288" t="str">
            <v>R380</v>
          </cell>
          <cell r="C1288">
            <v>2.2799999999999998</v>
          </cell>
        </row>
        <row r="1289">
          <cell r="A1289" t="str">
            <v>R381</v>
          </cell>
          <cell r="C1289">
            <v>2.2349999999999999</v>
          </cell>
        </row>
        <row r="1290">
          <cell r="A1290" t="str">
            <v>R382</v>
          </cell>
          <cell r="C1290">
            <v>2.2210000000000001</v>
          </cell>
        </row>
        <row r="1291">
          <cell r="A1291" t="str">
            <v>R383</v>
          </cell>
          <cell r="C1291">
            <v>2.234</v>
          </cell>
        </row>
        <row r="1292">
          <cell r="A1292" t="str">
            <v>R384</v>
          </cell>
          <cell r="C1292">
            <v>2.2240000000000002</v>
          </cell>
        </row>
        <row r="1293">
          <cell r="A1293" t="str">
            <v>R385</v>
          </cell>
          <cell r="C1293">
            <v>2.2559999999999998</v>
          </cell>
        </row>
        <row r="1294">
          <cell r="A1294" t="str">
            <v>R386</v>
          </cell>
          <cell r="C1294">
            <v>2.2309999999999999</v>
          </cell>
        </row>
        <row r="1295">
          <cell r="A1295" t="str">
            <v>R387</v>
          </cell>
          <cell r="C1295">
            <v>2.1080000000000001</v>
          </cell>
        </row>
        <row r="1296">
          <cell r="A1296" t="str">
            <v>R388</v>
          </cell>
          <cell r="C1296">
            <v>2.2349999999999999</v>
          </cell>
        </row>
        <row r="1297">
          <cell r="A1297" t="str">
            <v>R389</v>
          </cell>
          <cell r="C1297">
            <v>2.2349999999999999</v>
          </cell>
        </row>
        <row r="1298">
          <cell r="A1298" t="str">
            <v>R390</v>
          </cell>
          <cell r="C1298">
            <v>2.2480000000000002</v>
          </cell>
        </row>
        <row r="1299">
          <cell r="A1299" t="str">
            <v>R391</v>
          </cell>
          <cell r="C1299">
            <v>2.1960000000000002</v>
          </cell>
        </row>
        <row r="1300">
          <cell r="A1300" t="str">
            <v>R392</v>
          </cell>
          <cell r="C1300">
            <v>2.2309999999999999</v>
          </cell>
        </row>
        <row r="1301">
          <cell r="A1301" t="str">
            <v>R393</v>
          </cell>
          <cell r="C1301">
            <v>2.1829999999999998</v>
          </cell>
        </row>
        <row r="1302">
          <cell r="A1302" t="str">
            <v>R394</v>
          </cell>
          <cell r="C1302">
            <v>2.1800000000000002</v>
          </cell>
        </row>
        <row r="1303">
          <cell r="A1303" t="str">
            <v>R395</v>
          </cell>
          <cell r="C1303">
            <v>2.1280000000000001</v>
          </cell>
        </row>
        <row r="1304">
          <cell r="A1304" t="str">
            <v>R396</v>
          </cell>
          <cell r="C1304">
            <v>2.14</v>
          </cell>
        </row>
        <row r="1305">
          <cell r="A1305" t="str">
            <v>R397</v>
          </cell>
          <cell r="C1305">
            <v>2.1970000000000001</v>
          </cell>
        </row>
        <row r="1306">
          <cell r="A1306" t="str">
            <v>R398</v>
          </cell>
          <cell r="C1306">
            <v>2.19</v>
          </cell>
        </row>
        <row r="1307">
          <cell r="A1307" t="str">
            <v>R399</v>
          </cell>
          <cell r="C1307">
            <v>2.1389999999999998</v>
          </cell>
        </row>
        <row r="1308">
          <cell r="A1308" t="str">
            <v>R400</v>
          </cell>
          <cell r="C1308">
            <v>2.181</v>
          </cell>
        </row>
        <row r="1309">
          <cell r="A1309" t="str">
            <v>R401</v>
          </cell>
          <cell r="C1309">
            <v>2.214</v>
          </cell>
        </row>
        <row r="1310">
          <cell r="A1310" t="str">
            <v>R402</v>
          </cell>
          <cell r="C1310">
            <v>2.1459999999999999</v>
          </cell>
        </row>
        <row r="1311">
          <cell r="A1311" t="str">
            <v>R403</v>
          </cell>
          <cell r="C1311">
            <v>2.2679999999999998</v>
          </cell>
        </row>
        <row r="1312">
          <cell r="A1312" t="str">
            <v>R404</v>
          </cell>
          <cell r="C1312">
            <v>2.1779999999999999</v>
          </cell>
        </row>
        <row r="1313">
          <cell r="A1313" t="str">
            <v>R405</v>
          </cell>
          <cell r="C1313">
            <v>2.2400000000000002</v>
          </cell>
        </row>
        <row r="1314">
          <cell r="A1314" t="str">
            <v>R406</v>
          </cell>
          <cell r="C1314">
            <v>2.1739999999999999</v>
          </cell>
        </row>
        <row r="1315">
          <cell r="A1315" t="str">
            <v>R407</v>
          </cell>
          <cell r="C1315">
            <v>2.1859999999999999</v>
          </cell>
        </row>
        <row r="1316">
          <cell r="A1316" t="str">
            <v>R408</v>
          </cell>
          <cell r="C1316">
            <v>2.2480000000000002</v>
          </cell>
        </row>
        <row r="1317">
          <cell r="A1317" t="str">
            <v>R409</v>
          </cell>
          <cell r="C1317">
            <v>2.2000000000000002</v>
          </cell>
        </row>
        <row r="1318">
          <cell r="A1318" t="str">
            <v>R410</v>
          </cell>
          <cell r="C1318">
            <v>2.1930000000000001</v>
          </cell>
        </row>
        <row r="1319">
          <cell r="A1319" t="str">
            <v>R411</v>
          </cell>
          <cell r="C1319">
            <v>2.2240000000000002</v>
          </cell>
        </row>
        <row r="1320">
          <cell r="A1320" t="str">
            <v>R412</v>
          </cell>
          <cell r="C1320">
            <v>2.2709999999999999</v>
          </cell>
        </row>
        <row r="1321">
          <cell r="A1321" t="str">
            <v>R413</v>
          </cell>
          <cell r="C1321">
            <v>2.214</v>
          </cell>
        </row>
        <row r="1322">
          <cell r="A1322" t="str">
            <v>R414</v>
          </cell>
          <cell r="C1322">
            <v>2.1349999999999998</v>
          </cell>
        </row>
        <row r="1323">
          <cell r="A1323" t="str">
            <v>R415</v>
          </cell>
          <cell r="C1323">
            <v>2.2160000000000002</v>
          </cell>
        </row>
        <row r="1324">
          <cell r="A1324" t="str">
            <v>R416</v>
          </cell>
          <cell r="C1324">
            <v>2.2469999999999999</v>
          </cell>
        </row>
        <row r="1325">
          <cell r="A1325" t="str">
            <v>R417</v>
          </cell>
          <cell r="C1325">
            <v>2.2269999999999999</v>
          </cell>
        </row>
        <row r="1326">
          <cell r="A1326" t="str">
            <v>R418</v>
          </cell>
          <cell r="C1326">
            <v>2.2029999999999998</v>
          </cell>
        </row>
        <row r="1327">
          <cell r="A1327" t="str">
            <v>R419</v>
          </cell>
          <cell r="C1327">
            <v>2.2189999999999999</v>
          </cell>
        </row>
        <row r="1328">
          <cell r="A1328" t="str">
            <v>R420</v>
          </cell>
          <cell r="C1328">
            <v>2.2749999999999999</v>
          </cell>
        </row>
        <row r="1329">
          <cell r="A1329" t="str">
            <v>R421</v>
          </cell>
          <cell r="C1329">
            <v>2.2170000000000001</v>
          </cell>
        </row>
        <row r="1330">
          <cell r="A1330" t="str">
            <v>R422</v>
          </cell>
          <cell r="C1330">
            <v>2.1760000000000002</v>
          </cell>
        </row>
        <row r="1331">
          <cell r="A1331" t="str">
            <v>R423</v>
          </cell>
          <cell r="C1331">
            <v>2.1760000000000002</v>
          </cell>
        </row>
        <row r="1332">
          <cell r="A1332" t="str">
            <v>R424</v>
          </cell>
          <cell r="C1332">
            <v>2.214</v>
          </cell>
        </row>
        <row r="1333">
          <cell r="A1333" t="str">
            <v>R425</v>
          </cell>
          <cell r="C1333">
            <v>2.25</v>
          </cell>
        </row>
        <row r="1334">
          <cell r="A1334" t="str">
            <v>R426</v>
          </cell>
          <cell r="C1334">
            <v>2.153</v>
          </cell>
        </row>
        <row r="1335">
          <cell r="A1335" t="str">
            <v>R427</v>
          </cell>
          <cell r="C1335">
            <v>2.1760000000000002</v>
          </cell>
        </row>
        <row r="1336">
          <cell r="A1336" t="str">
            <v>R428</v>
          </cell>
          <cell r="C1336">
            <v>2.202</v>
          </cell>
        </row>
        <row r="1337">
          <cell r="A1337" t="str">
            <v>R429</v>
          </cell>
          <cell r="C1337">
            <v>2.21</v>
          </cell>
        </row>
        <row r="1338">
          <cell r="A1338" t="str">
            <v>R430</v>
          </cell>
          <cell r="C1338">
            <v>2.1829999999999998</v>
          </cell>
        </row>
        <row r="1339">
          <cell r="A1339" t="str">
            <v>R431</v>
          </cell>
          <cell r="C1339">
            <v>2.133</v>
          </cell>
        </row>
        <row r="1340">
          <cell r="A1340" t="str">
            <v>R432</v>
          </cell>
          <cell r="C1340">
            <v>2.2240000000000002</v>
          </cell>
        </row>
        <row r="1341">
          <cell r="A1341" t="str">
            <v>R433</v>
          </cell>
          <cell r="C1341">
            <v>2.0750000000000002</v>
          </cell>
        </row>
        <row r="1342">
          <cell r="A1342" t="str">
            <v>R434</v>
          </cell>
          <cell r="C1342">
            <v>2.0840000000000001</v>
          </cell>
        </row>
        <row r="1343">
          <cell r="A1343" t="str">
            <v>R435</v>
          </cell>
          <cell r="C1343">
            <v>2.141</v>
          </cell>
        </row>
        <row r="1344">
          <cell r="A1344" t="str">
            <v>R436</v>
          </cell>
          <cell r="C1344">
            <v>2.2240000000000002</v>
          </cell>
        </row>
        <row r="1345">
          <cell r="A1345" t="str">
            <v>R437</v>
          </cell>
          <cell r="C1345">
            <v>2.1970000000000001</v>
          </cell>
        </row>
        <row r="1346">
          <cell r="A1346" t="str">
            <v>R438</v>
          </cell>
          <cell r="C1346">
            <v>2.1829999999999998</v>
          </cell>
        </row>
        <row r="1347">
          <cell r="A1347" t="str">
            <v>R439</v>
          </cell>
          <cell r="C1347">
            <v>2.2450000000000001</v>
          </cell>
        </row>
        <row r="1348">
          <cell r="A1348" t="str">
            <v>R440</v>
          </cell>
          <cell r="C1348">
            <v>2.1110000000000002</v>
          </cell>
        </row>
        <row r="1349">
          <cell r="A1349" t="str">
            <v>R441</v>
          </cell>
          <cell r="C1349">
            <v>2.1280000000000001</v>
          </cell>
        </row>
        <row r="1350">
          <cell r="A1350" t="str">
            <v>R442</v>
          </cell>
          <cell r="C1350">
            <v>2.2290000000000001</v>
          </cell>
        </row>
        <row r="1351">
          <cell r="A1351" t="str">
            <v>R443</v>
          </cell>
          <cell r="C1351">
            <v>2.2149999999999999</v>
          </cell>
        </row>
        <row r="1352">
          <cell r="A1352" t="str">
            <v>R444</v>
          </cell>
          <cell r="C1352">
            <v>2.2149999999999999</v>
          </cell>
        </row>
        <row r="1353">
          <cell r="A1353" t="str">
            <v>R445</v>
          </cell>
          <cell r="C1353">
            <v>2.2389999999999999</v>
          </cell>
        </row>
        <row r="1354">
          <cell r="A1354" t="str">
            <v>R446</v>
          </cell>
          <cell r="C1354">
            <v>2.2679999999999998</v>
          </cell>
        </row>
        <row r="1355">
          <cell r="A1355" t="str">
            <v>R447</v>
          </cell>
          <cell r="C1355">
            <v>2.206</v>
          </cell>
        </row>
        <row r="1356">
          <cell r="A1356" t="str">
            <v>R448</v>
          </cell>
          <cell r="C1356">
            <v>2.2029999999999998</v>
          </cell>
        </row>
        <row r="1357">
          <cell r="A1357" t="str">
            <v>R449</v>
          </cell>
          <cell r="C1357">
            <v>2.2709999999999999</v>
          </cell>
        </row>
        <row r="1358">
          <cell r="A1358" t="str">
            <v>R450</v>
          </cell>
          <cell r="C1358">
            <v>2.2250000000000001</v>
          </cell>
        </row>
        <row r="1359">
          <cell r="A1359" t="str">
            <v>R451</v>
          </cell>
          <cell r="C1359">
            <v>2.1970000000000001</v>
          </cell>
        </row>
        <row r="1360">
          <cell r="A1360" t="str">
            <v>R452</v>
          </cell>
          <cell r="C1360">
            <v>2.2320000000000002</v>
          </cell>
        </row>
        <row r="1361">
          <cell r="A1361" t="str">
            <v>R453</v>
          </cell>
          <cell r="C1361">
            <v>2.165</v>
          </cell>
        </row>
        <row r="1362">
          <cell r="A1362" t="str">
            <v>R454</v>
          </cell>
          <cell r="C1362">
            <v>2.1819999999999999</v>
          </cell>
        </row>
        <row r="1363">
          <cell r="A1363" t="str">
            <v>R455</v>
          </cell>
          <cell r="C1363">
            <v>2.1850000000000001</v>
          </cell>
        </row>
        <row r="1364">
          <cell r="A1364" t="str">
            <v>R456</v>
          </cell>
          <cell r="C1364">
            <v>2.23</v>
          </cell>
        </row>
        <row r="1365">
          <cell r="A1365" t="str">
            <v>R457</v>
          </cell>
          <cell r="C1365">
            <v>2.2410000000000001</v>
          </cell>
        </row>
        <row r="1366">
          <cell r="A1366" t="str">
            <v>R458</v>
          </cell>
          <cell r="C1366">
            <v>2.2370000000000001</v>
          </cell>
        </row>
        <row r="1367">
          <cell r="A1367" t="str">
            <v>R459</v>
          </cell>
          <cell r="C1367">
            <v>2.2090000000000001</v>
          </cell>
        </row>
        <row r="1368">
          <cell r="A1368" t="str">
            <v>R460</v>
          </cell>
          <cell r="C1368">
            <v>2.1659999999999999</v>
          </cell>
        </row>
        <row r="1369">
          <cell r="A1369" t="str">
            <v>R461</v>
          </cell>
          <cell r="C1369">
            <v>2.1930000000000001</v>
          </cell>
        </row>
        <row r="1370">
          <cell r="A1370" t="str">
            <v>R462</v>
          </cell>
          <cell r="C1370">
            <v>2.226</v>
          </cell>
        </row>
        <row r="1371">
          <cell r="A1371" t="str">
            <v>R463</v>
          </cell>
          <cell r="C1371">
            <v>2.1579999999999999</v>
          </cell>
        </row>
        <row r="1372">
          <cell r="A1372" t="str">
            <v>R464</v>
          </cell>
          <cell r="C1372">
            <v>2.2040000000000002</v>
          </cell>
        </row>
        <row r="1373">
          <cell r="A1373" t="str">
            <v>R465</v>
          </cell>
          <cell r="C1373">
            <v>2.206</v>
          </cell>
        </row>
        <row r="1374">
          <cell r="A1374" t="str">
            <v>R466</v>
          </cell>
          <cell r="C1374">
            <v>2.2269999999999999</v>
          </cell>
        </row>
        <row r="1375">
          <cell r="A1375" t="str">
            <v>R467</v>
          </cell>
          <cell r="C1375">
            <v>2.3140000000000001</v>
          </cell>
        </row>
        <row r="1376">
          <cell r="A1376" t="str">
            <v>R468</v>
          </cell>
          <cell r="C1376">
            <v>2.2869999999999999</v>
          </cell>
        </row>
        <row r="1377">
          <cell r="A1377" t="str">
            <v>R469</v>
          </cell>
          <cell r="C1377">
            <v>2.2309999999999999</v>
          </cell>
        </row>
        <row r="1378">
          <cell r="A1378" t="str">
            <v>R470</v>
          </cell>
          <cell r="C1378">
            <v>2.1240000000000001</v>
          </cell>
        </row>
        <row r="1379">
          <cell r="A1379" t="str">
            <v>R471</v>
          </cell>
          <cell r="C1379">
            <v>2.238</v>
          </cell>
        </row>
        <row r="1380">
          <cell r="A1380" t="str">
            <v>R472</v>
          </cell>
          <cell r="C1380">
            <v>2.2679999999999998</v>
          </cell>
        </row>
        <row r="1381">
          <cell r="A1381" t="str">
            <v>R473</v>
          </cell>
          <cell r="C1381">
            <v>2.302</v>
          </cell>
        </row>
        <row r="1382">
          <cell r="A1382" t="str">
            <v>R474</v>
          </cell>
          <cell r="C1382">
            <v>2.258</v>
          </cell>
        </row>
        <row r="1383">
          <cell r="A1383" t="str">
            <v>R475</v>
          </cell>
          <cell r="C1383">
            <v>2.2210000000000001</v>
          </cell>
        </row>
        <row r="1384">
          <cell r="A1384" t="str">
            <v>R476</v>
          </cell>
          <cell r="C1384">
            <v>2.2429999999999999</v>
          </cell>
        </row>
        <row r="1385">
          <cell r="A1385" t="str">
            <v>R477</v>
          </cell>
          <cell r="C1385">
            <v>2.169</v>
          </cell>
        </row>
        <row r="1386">
          <cell r="A1386" t="str">
            <v>R478</v>
          </cell>
          <cell r="C1386">
            <v>2.1640000000000001</v>
          </cell>
        </row>
        <row r="1387">
          <cell r="A1387" t="str">
            <v>R479</v>
          </cell>
          <cell r="C1387">
            <v>2.2749999999999999</v>
          </cell>
        </row>
        <row r="1388">
          <cell r="A1388" t="str">
            <v>R480</v>
          </cell>
          <cell r="C1388">
            <v>2.17</v>
          </cell>
        </row>
        <row r="1389">
          <cell r="A1389" t="str">
            <v>R481</v>
          </cell>
          <cell r="C1389">
            <v>2.1589999999999998</v>
          </cell>
        </row>
        <row r="1390">
          <cell r="A1390" t="str">
            <v>R482</v>
          </cell>
          <cell r="C1390">
            <v>2.17</v>
          </cell>
        </row>
        <row r="1391">
          <cell r="A1391" t="str">
            <v>R483</v>
          </cell>
          <cell r="C1391">
            <v>2.1970000000000001</v>
          </cell>
        </row>
        <row r="1392">
          <cell r="A1392" t="str">
            <v>R484</v>
          </cell>
          <cell r="C1392">
            <v>2.1850000000000001</v>
          </cell>
        </row>
        <row r="1393">
          <cell r="A1393" t="str">
            <v>R485</v>
          </cell>
          <cell r="C1393">
            <v>2.242</v>
          </cell>
        </row>
        <row r="1394">
          <cell r="A1394" t="str">
            <v>R486</v>
          </cell>
          <cell r="C1394">
            <v>2.218</v>
          </cell>
        </row>
        <row r="1395">
          <cell r="A1395" t="str">
            <v>R487</v>
          </cell>
          <cell r="C1395">
            <v>2.222</v>
          </cell>
        </row>
        <row r="1396">
          <cell r="A1396" t="str">
            <v>R488</v>
          </cell>
          <cell r="C1396">
            <v>2.1589999999999998</v>
          </cell>
        </row>
        <row r="1397">
          <cell r="A1397" t="str">
            <v>R489</v>
          </cell>
          <cell r="C1397">
            <v>2.157</v>
          </cell>
        </row>
        <row r="1398">
          <cell r="A1398" t="str">
            <v>R490</v>
          </cell>
          <cell r="C1398">
            <v>2.1890000000000001</v>
          </cell>
        </row>
        <row r="1399">
          <cell r="A1399" t="str">
            <v>R491</v>
          </cell>
          <cell r="C1399">
            <v>2.2690000000000001</v>
          </cell>
        </row>
        <row r="1400">
          <cell r="A1400" t="str">
            <v>R492</v>
          </cell>
          <cell r="C1400">
            <v>2.2519999999999998</v>
          </cell>
        </row>
        <row r="1401">
          <cell r="A1401" t="str">
            <v>R493</v>
          </cell>
          <cell r="C1401">
            <v>2.2410000000000001</v>
          </cell>
        </row>
        <row r="1402">
          <cell r="A1402" t="str">
            <v>R494</v>
          </cell>
          <cell r="C1402">
            <v>2.2130000000000001</v>
          </cell>
        </row>
        <row r="1403">
          <cell r="A1403" t="str">
            <v>R495</v>
          </cell>
          <cell r="C1403">
            <v>2.25</v>
          </cell>
        </row>
        <row r="1404">
          <cell r="A1404" t="str">
            <v>R496</v>
          </cell>
          <cell r="C1404">
            <v>2.2389999999999999</v>
          </cell>
        </row>
        <row r="1405">
          <cell r="A1405" t="str">
            <v>R497</v>
          </cell>
          <cell r="C1405">
            <v>2.2240000000000002</v>
          </cell>
        </row>
        <row r="1406">
          <cell r="A1406" t="str">
            <v>R498</v>
          </cell>
          <cell r="C1406">
            <v>2.1520000000000001</v>
          </cell>
        </row>
        <row r="1407">
          <cell r="A1407" t="str">
            <v>R499</v>
          </cell>
          <cell r="C1407">
            <v>2.194</v>
          </cell>
        </row>
        <row r="1408">
          <cell r="A1408" t="str">
            <v>R500</v>
          </cell>
          <cell r="C1408">
            <v>2.2069999999999999</v>
          </cell>
        </row>
        <row r="1409">
          <cell r="A1409" t="str">
            <v>R501</v>
          </cell>
          <cell r="C1409">
            <v>2.1379999999999999</v>
          </cell>
        </row>
        <row r="1410">
          <cell r="A1410" t="str">
            <v>R502</v>
          </cell>
          <cell r="C1410">
            <v>2.1840000000000002</v>
          </cell>
        </row>
        <row r="1411">
          <cell r="A1411" t="str">
            <v>R503</v>
          </cell>
          <cell r="C1411">
            <v>2.1709999999999998</v>
          </cell>
        </row>
        <row r="1412">
          <cell r="A1412" t="str">
            <v>R504</v>
          </cell>
          <cell r="C1412">
            <v>2.1629999999999998</v>
          </cell>
        </row>
        <row r="1413">
          <cell r="A1413" t="str">
            <v>R505</v>
          </cell>
          <cell r="C1413">
            <v>2.198</v>
          </cell>
        </row>
        <row r="1414">
          <cell r="A1414" t="str">
            <v>R506</v>
          </cell>
          <cell r="C1414">
            <v>2.1579999999999999</v>
          </cell>
        </row>
        <row r="1415">
          <cell r="A1415" t="str">
            <v>R507</v>
          </cell>
          <cell r="C1415">
            <v>2.1920000000000002</v>
          </cell>
        </row>
        <row r="1416">
          <cell r="A1416" t="str">
            <v>R508</v>
          </cell>
          <cell r="C1416">
            <v>2.169</v>
          </cell>
        </row>
        <row r="1417">
          <cell r="A1417" t="str">
            <v>R509</v>
          </cell>
          <cell r="C1417">
            <v>2.161</v>
          </cell>
        </row>
        <row r="1418">
          <cell r="A1418" t="str">
            <v>R510</v>
          </cell>
          <cell r="C1418">
            <v>2.2349999999999999</v>
          </cell>
        </row>
        <row r="1419">
          <cell r="A1419" t="str">
            <v>R511</v>
          </cell>
          <cell r="C1419">
            <v>2.1779999999999999</v>
          </cell>
        </row>
        <row r="1420">
          <cell r="A1420" t="str">
            <v>R512</v>
          </cell>
          <cell r="C1420">
            <v>2.1509999999999998</v>
          </cell>
        </row>
        <row r="1421">
          <cell r="A1421" t="str">
            <v>R513</v>
          </cell>
          <cell r="C1421">
            <v>2.1389999999999998</v>
          </cell>
        </row>
        <row r="1422">
          <cell r="A1422" t="str">
            <v>R514</v>
          </cell>
          <cell r="C1422">
            <v>2.1059999999999999</v>
          </cell>
        </row>
        <row r="1423">
          <cell r="A1423" t="str">
            <v>R515</v>
          </cell>
          <cell r="C1423">
            <v>2.2050000000000001</v>
          </cell>
        </row>
        <row r="1424">
          <cell r="A1424" t="str">
            <v>R516</v>
          </cell>
          <cell r="C1424">
            <v>2.141</v>
          </cell>
        </row>
        <row r="1425">
          <cell r="A1425" t="str">
            <v>R517</v>
          </cell>
          <cell r="C1425">
            <v>2.222</v>
          </cell>
        </row>
        <row r="1426">
          <cell r="A1426" t="str">
            <v>R518</v>
          </cell>
          <cell r="C1426">
            <v>2.198</v>
          </cell>
        </row>
        <row r="1427">
          <cell r="A1427" t="str">
            <v>R519</v>
          </cell>
          <cell r="C1427">
            <v>2.21</v>
          </cell>
        </row>
        <row r="1428">
          <cell r="A1428" t="str">
            <v>R520</v>
          </cell>
          <cell r="C1428">
            <v>2.2210000000000001</v>
          </cell>
        </row>
        <row r="1429">
          <cell r="A1429" t="str">
            <v>R521</v>
          </cell>
          <cell r="C1429">
            <v>2.1440000000000001</v>
          </cell>
        </row>
        <row r="1430">
          <cell r="A1430" t="str">
            <v>R522</v>
          </cell>
          <cell r="C1430">
            <v>2.1819999999999999</v>
          </cell>
        </row>
        <row r="1431">
          <cell r="A1431" t="str">
            <v>R523</v>
          </cell>
          <cell r="C1431">
            <v>2.1179999999999999</v>
          </cell>
        </row>
        <row r="1432">
          <cell r="A1432" t="str">
            <v>R524</v>
          </cell>
          <cell r="C1432">
            <v>2.1080000000000001</v>
          </cell>
        </row>
        <row r="1433">
          <cell r="A1433" t="str">
            <v>R525</v>
          </cell>
          <cell r="C1433">
            <v>2.1469999999999998</v>
          </cell>
        </row>
        <row r="1434">
          <cell r="A1434" t="str">
            <v>R526</v>
          </cell>
          <cell r="C1434">
            <v>2.0960000000000001</v>
          </cell>
        </row>
        <row r="1435">
          <cell r="A1435" t="str">
            <v>R527</v>
          </cell>
          <cell r="C1435">
            <v>2.1859999999999999</v>
          </cell>
        </row>
        <row r="1436">
          <cell r="A1436" t="str">
            <v>R528</v>
          </cell>
          <cell r="C1436">
            <v>2.1019999999999999</v>
          </cell>
        </row>
        <row r="1437">
          <cell r="A1437" t="str">
            <v>R529</v>
          </cell>
          <cell r="C1437">
            <v>2.157</v>
          </cell>
        </row>
        <row r="1438">
          <cell r="A1438" t="str">
            <v>R530</v>
          </cell>
          <cell r="C1438">
            <v>2.1659999999999999</v>
          </cell>
        </row>
        <row r="1439">
          <cell r="A1439" t="str">
            <v>R531</v>
          </cell>
          <cell r="C1439">
            <v>2.101</v>
          </cell>
        </row>
        <row r="1440">
          <cell r="A1440" t="str">
            <v>R532</v>
          </cell>
          <cell r="C1440">
            <v>2.19</v>
          </cell>
        </row>
        <row r="1441">
          <cell r="A1441" t="str">
            <v>R533</v>
          </cell>
          <cell r="C1441">
            <v>2.1970000000000001</v>
          </cell>
        </row>
        <row r="1442">
          <cell r="A1442" t="str">
            <v>R534</v>
          </cell>
          <cell r="C1442">
            <v>2.17</v>
          </cell>
        </row>
        <row r="1443">
          <cell r="A1443" t="str">
            <v>R535</v>
          </cell>
          <cell r="C1443">
            <v>2.1259999999999999</v>
          </cell>
        </row>
        <row r="1444">
          <cell r="A1444" t="str">
            <v>R536</v>
          </cell>
          <cell r="C1444">
            <v>2.1970000000000001</v>
          </cell>
        </row>
        <row r="1445">
          <cell r="A1445" t="str">
            <v>R537</v>
          </cell>
          <cell r="C1445">
            <v>2.145</v>
          </cell>
        </row>
        <row r="1446">
          <cell r="A1446" t="str">
            <v>R538</v>
          </cell>
          <cell r="C1446">
            <v>2.2000000000000002</v>
          </cell>
        </row>
        <row r="1447">
          <cell r="A1447" t="str">
            <v>R539</v>
          </cell>
          <cell r="C1447">
            <v>2.16</v>
          </cell>
        </row>
        <row r="1448">
          <cell r="A1448" t="str">
            <v>R540</v>
          </cell>
          <cell r="C1448">
            <v>2.194</v>
          </cell>
        </row>
        <row r="1449">
          <cell r="A1449" t="str">
            <v>R541</v>
          </cell>
          <cell r="C1449">
            <v>2.226</v>
          </cell>
        </row>
        <row r="1450">
          <cell r="A1450" t="str">
            <v>R542</v>
          </cell>
          <cell r="C1450">
            <v>2.2010000000000001</v>
          </cell>
        </row>
        <row r="1451">
          <cell r="A1451" t="str">
            <v>R543</v>
          </cell>
          <cell r="C1451">
            <v>2.2730000000000001</v>
          </cell>
        </row>
        <row r="1452">
          <cell r="A1452" t="str">
            <v>R544</v>
          </cell>
          <cell r="C1452">
            <v>2.2109999999999999</v>
          </cell>
        </row>
        <row r="1453">
          <cell r="A1453" t="str">
            <v>R545</v>
          </cell>
          <cell r="C1453">
            <v>2.2280000000000002</v>
          </cell>
        </row>
        <row r="1454">
          <cell r="A1454" t="str">
            <v>R546</v>
          </cell>
          <cell r="C1454">
            <v>2.2250000000000001</v>
          </cell>
        </row>
        <row r="1455">
          <cell r="A1455" t="str">
            <v>R547</v>
          </cell>
          <cell r="C1455">
            <v>2.194</v>
          </cell>
        </row>
        <row r="1456">
          <cell r="A1456" t="str">
            <v>R548</v>
          </cell>
          <cell r="C1456">
            <v>2.1920000000000002</v>
          </cell>
        </row>
        <row r="1457">
          <cell r="A1457" t="str">
            <v>R549</v>
          </cell>
          <cell r="C1457">
            <v>2.2320000000000002</v>
          </cell>
        </row>
        <row r="1458">
          <cell r="A1458" t="str">
            <v>R550</v>
          </cell>
          <cell r="C1458">
            <v>2.177</v>
          </cell>
        </row>
        <row r="1459">
          <cell r="A1459" t="str">
            <v>R551</v>
          </cell>
          <cell r="C1459">
            <v>2.1739999999999999</v>
          </cell>
        </row>
        <row r="1460">
          <cell r="A1460" t="str">
            <v>R552</v>
          </cell>
          <cell r="C1460">
            <v>2.222</v>
          </cell>
        </row>
        <row r="1461">
          <cell r="A1461" t="str">
            <v>R553</v>
          </cell>
          <cell r="C1461">
            <v>2.1949999999999998</v>
          </cell>
        </row>
        <row r="1462">
          <cell r="A1462" t="str">
            <v>R554</v>
          </cell>
          <cell r="C1462">
            <v>2.1779999999999999</v>
          </cell>
        </row>
        <row r="1463">
          <cell r="A1463" t="str">
            <v>R555</v>
          </cell>
          <cell r="C1463">
            <v>2.1789999999999998</v>
          </cell>
        </row>
        <row r="1464">
          <cell r="A1464" t="str">
            <v>R556</v>
          </cell>
          <cell r="C1464">
            <v>2.0830000000000002</v>
          </cell>
        </row>
        <row r="1465">
          <cell r="A1465" t="str">
            <v>R557</v>
          </cell>
          <cell r="C1465">
            <v>2.2229999999999999</v>
          </cell>
        </row>
        <row r="1466">
          <cell r="A1466" t="str">
            <v>R558</v>
          </cell>
          <cell r="C1466">
            <v>2.1760000000000002</v>
          </cell>
        </row>
        <row r="1467">
          <cell r="A1467" t="str">
            <v>R559</v>
          </cell>
          <cell r="C1467">
            <v>2.161</v>
          </cell>
        </row>
        <row r="1468">
          <cell r="A1468" t="str">
            <v>R560</v>
          </cell>
          <cell r="C1468">
            <v>2.157</v>
          </cell>
        </row>
        <row r="1469">
          <cell r="A1469" t="str">
            <v>R561</v>
          </cell>
          <cell r="C1469">
            <v>2.0760000000000001</v>
          </cell>
        </row>
        <row r="1470">
          <cell r="A1470" t="str">
            <v>R562</v>
          </cell>
          <cell r="C1470">
            <v>2.2810000000000001</v>
          </cell>
        </row>
        <row r="1471">
          <cell r="A1471" t="str">
            <v>R563</v>
          </cell>
          <cell r="C1471">
            <v>2.1150000000000002</v>
          </cell>
        </row>
        <row r="1472">
          <cell r="A1472" t="str">
            <v>R564</v>
          </cell>
          <cell r="C1472">
            <v>2.145</v>
          </cell>
        </row>
        <row r="1473">
          <cell r="A1473" t="str">
            <v>R565</v>
          </cell>
          <cell r="C1473">
            <v>2.0649999999999999</v>
          </cell>
        </row>
        <row r="1474">
          <cell r="A1474" t="str">
            <v>R566</v>
          </cell>
          <cell r="C1474">
            <v>2.117</v>
          </cell>
        </row>
        <row r="1475">
          <cell r="A1475" t="str">
            <v>R567</v>
          </cell>
          <cell r="C1475">
            <v>2.097</v>
          </cell>
        </row>
        <row r="1476">
          <cell r="A1476" t="str">
            <v>R568</v>
          </cell>
          <cell r="C1476">
            <v>2.04</v>
          </cell>
        </row>
        <row r="1477">
          <cell r="A1477" t="str">
            <v>R569</v>
          </cell>
          <cell r="C1477">
            <v>2.0960000000000001</v>
          </cell>
        </row>
        <row r="1478">
          <cell r="A1478" t="str">
            <v>R570</v>
          </cell>
          <cell r="C1478">
            <v>2.0910000000000002</v>
          </cell>
        </row>
        <row r="1479">
          <cell r="A1479" t="str">
            <v>R571</v>
          </cell>
          <cell r="C1479">
            <v>2.117</v>
          </cell>
        </row>
        <row r="1480">
          <cell r="A1480" t="str">
            <v>R572</v>
          </cell>
          <cell r="C1480">
            <v>2.0819999999999999</v>
          </cell>
        </row>
        <row r="1481">
          <cell r="A1481" t="str">
            <v>R573</v>
          </cell>
          <cell r="C1481">
            <v>2.097</v>
          </cell>
        </row>
        <row r="1482">
          <cell r="A1482" t="str">
            <v>R574</v>
          </cell>
          <cell r="C1482">
            <v>2.16</v>
          </cell>
        </row>
        <row r="1483">
          <cell r="A1483" t="str">
            <v>R575</v>
          </cell>
          <cell r="C1483">
            <v>2.0990000000000002</v>
          </cell>
        </row>
        <row r="1484">
          <cell r="A1484" t="str">
            <v>R576</v>
          </cell>
          <cell r="C1484">
            <v>2.109</v>
          </cell>
        </row>
        <row r="1485">
          <cell r="A1485" t="str">
            <v>R577</v>
          </cell>
          <cell r="C1485">
            <v>2.0859999999999999</v>
          </cell>
        </row>
        <row r="1486">
          <cell r="A1486" t="str">
            <v>R578</v>
          </cell>
          <cell r="C1486">
            <v>2.1259999999999999</v>
          </cell>
        </row>
        <row r="1487">
          <cell r="A1487" t="str">
            <v>R579</v>
          </cell>
          <cell r="C1487">
            <v>2.1349999999999998</v>
          </cell>
        </row>
        <row r="1488">
          <cell r="A1488" t="str">
            <v>R580</v>
          </cell>
          <cell r="C1488">
            <v>2.0870000000000002</v>
          </cell>
        </row>
        <row r="1489">
          <cell r="A1489" t="str">
            <v>R581</v>
          </cell>
          <cell r="C1489">
            <v>2.069</v>
          </cell>
        </row>
        <row r="1490">
          <cell r="A1490" t="str">
            <v>R582</v>
          </cell>
          <cell r="C1490">
            <v>2.2360000000000002</v>
          </cell>
        </row>
        <row r="1491">
          <cell r="A1491" t="str">
            <v>R583</v>
          </cell>
          <cell r="C1491">
            <v>2.2549999999999999</v>
          </cell>
        </row>
        <row r="1492">
          <cell r="A1492" t="str">
            <v>R584</v>
          </cell>
          <cell r="C1492">
            <v>2.2170000000000001</v>
          </cell>
        </row>
        <row r="1493">
          <cell r="A1493" t="str">
            <v>R585</v>
          </cell>
          <cell r="C1493">
            <v>2.17</v>
          </cell>
        </row>
        <row r="1494">
          <cell r="A1494" t="str">
            <v>R586</v>
          </cell>
          <cell r="C1494">
            <v>2.1520000000000001</v>
          </cell>
        </row>
        <row r="1495">
          <cell r="A1495" t="str">
            <v>R587</v>
          </cell>
          <cell r="C1495">
            <v>2.2250000000000001</v>
          </cell>
        </row>
        <row r="1496">
          <cell r="A1496" t="str">
            <v>R588</v>
          </cell>
          <cell r="C1496">
            <v>2.1360000000000001</v>
          </cell>
        </row>
        <row r="1497">
          <cell r="A1497" t="str">
            <v>R589</v>
          </cell>
          <cell r="C1497">
            <v>2.157</v>
          </cell>
        </row>
        <row r="1498">
          <cell r="A1498" t="str">
            <v>R590</v>
          </cell>
          <cell r="C1498">
            <v>2.218</v>
          </cell>
        </row>
        <row r="1499">
          <cell r="A1499" t="str">
            <v>R591</v>
          </cell>
          <cell r="C1499">
            <v>2.2599999999999998</v>
          </cell>
        </row>
        <row r="1500">
          <cell r="A1500" t="str">
            <v>R592</v>
          </cell>
          <cell r="C1500">
            <v>2.2549999999999999</v>
          </cell>
        </row>
        <row r="1501">
          <cell r="A1501" t="str">
            <v>R593</v>
          </cell>
          <cell r="C1501">
            <v>2.2090000000000001</v>
          </cell>
        </row>
        <row r="1502">
          <cell r="A1502" t="str">
            <v>R594</v>
          </cell>
          <cell r="C1502">
            <v>2.2400000000000002</v>
          </cell>
        </row>
        <row r="1503">
          <cell r="A1503" t="str">
            <v>R595</v>
          </cell>
          <cell r="C1503">
            <v>2.1819999999999999</v>
          </cell>
        </row>
        <row r="1504">
          <cell r="A1504" t="str">
            <v>R596</v>
          </cell>
          <cell r="C1504">
            <v>2.1749999999999998</v>
          </cell>
        </row>
        <row r="1505">
          <cell r="A1505" t="str">
            <v>R597</v>
          </cell>
          <cell r="C1505">
            <v>2.165</v>
          </cell>
        </row>
        <row r="1506">
          <cell r="A1506" t="str">
            <v>R598</v>
          </cell>
          <cell r="C1506">
            <v>2.206</v>
          </cell>
        </row>
        <row r="1507">
          <cell r="A1507" t="str">
            <v>R599</v>
          </cell>
          <cell r="C1507">
            <v>2.1760000000000002</v>
          </cell>
        </row>
        <row r="1508">
          <cell r="A1508" t="str">
            <v>R600</v>
          </cell>
          <cell r="C1508">
            <v>2.2440000000000002</v>
          </cell>
        </row>
        <row r="1509">
          <cell r="A1509" t="str">
            <v>R601</v>
          </cell>
          <cell r="C1509">
            <v>2.198</v>
          </cell>
        </row>
        <row r="1510">
          <cell r="A1510" t="str">
            <v>R601</v>
          </cell>
          <cell r="C1510">
            <v>2.13</v>
          </cell>
        </row>
        <row r="1511">
          <cell r="A1511" t="str">
            <v>R602</v>
          </cell>
          <cell r="C1511">
            <v>2.19</v>
          </cell>
        </row>
        <row r="1512">
          <cell r="A1512" t="str">
            <v>R603</v>
          </cell>
          <cell r="C1512">
            <v>2.1440000000000001</v>
          </cell>
        </row>
        <row r="1513">
          <cell r="A1513" t="str">
            <v>R604</v>
          </cell>
          <cell r="C1513">
            <v>2.1230000000000002</v>
          </cell>
        </row>
        <row r="1514">
          <cell r="A1514" t="str">
            <v>R605</v>
          </cell>
          <cell r="C1514">
            <v>2.165</v>
          </cell>
        </row>
        <row r="1515">
          <cell r="A1515" t="str">
            <v>R606</v>
          </cell>
          <cell r="C1515">
            <v>2.15</v>
          </cell>
        </row>
        <row r="1516">
          <cell r="A1516" t="str">
            <v>R607</v>
          </cell>
          <cell r="C1516">
            <v>2.14</v>
          </cell>
        </row>
        <row r="1517">
          <cell r="A1517" t="str">
            <v>R608</v>
          </cell>
          <cell r="C1517">
            <v>2.1440000000000001</v>
          </cell>
        </row>
        <row r="1518">
          <cell r="A1518" t="str">
            <v>R609</v>
          </cell>
          <cell r="C1518">
            <v>2.165</v>
          </cell>
        </row>
        <row r="1519">
          <cell r="A1519" t="str">
            <v>R610</v>
          </cell>
          <cell r="C1519">
            <v>2.1230000000000002</v>
          </cell>
        </row>
        <row r="1520">
          <cell r="A1520" t="str">
            <v>R611</v>
          </cell>
          <cell r="C1520">
            <v>2.157</v>
          </cell>
        </row>
        <row r="1521">
          <cell r="A1521" t="str">
            <v>R612</v>
          </cell>
          <cell r="C1521">
            <v>2.11</v>
          </cell>
        </row>
        <row r="1522">
          <cell r="A1522" t="str">
            <v>R613</v>
          </cell>
          <cell r="C1522">
            <v>2.1680000000000001</v>
          </cell>
        </row>
        <row r="1523">
          <cell r="A1523" t="str">
            <v>R614</v>
          </cell>
          <cell r="C1523">
            <v>2.1459999999999999</v>
          </cell>
        </row>
        <row r="1524">
          <cell r="A1524" t="str">
            <v>R615</v>
          </cell>
          <cell r="C1524">
            <v>2.157</v>
          </cell>
        </row>
        <row r="1525">
          <cell r="A1525" t="str">
            <v>R616</v>
          </cell>
          <cell r="C1525">
            <v>2.1739999999999999</v>
          </cell>
        </row>
        <row r="1526">
          <cell r="A1526" t="str">
            <v>R617</v>
          </cell>
          <cell r="C1526">
            <v>2.2010000000000001</v>
          </cell>
        </row>
        <row r="1527">
          <cell r="A1527" t="str">
            <v>R618</v>
          </cell>
          <cell r="C1527">
            <v>2.1240000000000001</v>
          </cell>
        </row>
        <row r="1528">
          <cell r="A1528" t="str">
            <v>R619</v>
          </cell>
          <cell r="C1528">
            <v>2.1480000000000001</v>
          </cell>
        </row>
        <row r="1529">
          <cell r="A1529" t="str">
            <v>R620</v>
          </cell>
          <cell r="C1529">
            <v>2.1800000000000002</v>
          </cell>
        </row>
        <row r="1530">
          <cell r="A1530" t="str">
            <v>R621</v>
          </cell>
          <cell r="C1530">
            <v>2.0459999999999998</v>
          </cell>
        </row>
        <row r="1531">
          <cell r="A1531" t="str">
            <v>R622</v>
          </cell>
          <cell r="C1531">
            <v>2.1640000000000001</v>
          </cell>
        </row>
        <row r="1532">
          <cell r="A1532" t="str">
            <v>R623</v>
          </cell>
          <cell r="C1532">
            <v>2.056</v>
          </cell>
        </row>
        <row r="1533">
          <cell r="A1533" t="str">
            <v>R624</v>
          </cell>
          <cell r="C1533">
            <v>2.0739999999999998</v>
          </cell>
        </row>
        <row r="1534">
          <cell r="A1534" t="str">
            <v>R625</v>
          </cell>
          <cell r="C1534">
            <v>2.1589999999999998</v>
          </cell>
        </row>
        <row r="1535">
          <cell r="A1535" t="str">
            <v>R626</v>
          </cell>
          <cell r="C1535">
            <v>2.0699999999999998</v>
          </cell>
        </row>
        <row r="1536">
          <cell r="A1536" t="str">
            <v>R627</v>
          </cell>
          <cell r="C1536">
            <v>2.1429999999999998</v>
          </cell>
        </row>
        <row r="1537">
          <cell r="A1537" t="str">
            <v>R628</v>
          </cell>
          <cell r="C1537">
            <v>2.0110000000000001</v>
          </cell>
        </row>
        <row r="1538">
          <cell r="A1538" t="str">
            <v>R629</v>
          </cell>
          <cell r="C1538">
            <v>2.1669999999999998</v>
          </cell>
        </row>
        <row r="1539">
          <cell r="A1539" t="str">
            <v>R630</v>
          </cell>
          <cell r="C1539">
            <v>2.13</v>
          </cell>
        </row>
        <row r="1540">
          <cell r="A1540" t="str">
            <v>R631</v>
          </cell>
          <cell r="C1540">
            <v>2.133</v>
          </cell>
        </row>
        <row r="1541">
          <cell r="A1541" t="str">
            <v>R632</v>
          </cell>
          <cell r="C1541">
            <v>2.1269999999999998</v>
          </cell>
        </row>
        <row r="1542">
          <cell r="A1542" t="str">
            <v>R633</v>
          </cell>
          <cell r="C1542">
            <v>2.0760000000000001</v>
          </cell>
        </row>
        <row r="1543">
          <cell r="A1543" t="str">
            <v>R634</v>
          </cell>
          <cell r="C1543">
            <v>2.0979999999999999</v>
          </cell>
        </row>
        <row r="1544">
          <cell r="A1544" t="str">
            <v>R635</v>
          </cell>
          <cell r="C1544">
            <v>2.1320000000000001</v>
          </cell>
        </row>
        <row r="1545">
          <cell r="A1545" t="str">
            <v>R636</v>
          </cell>
          <cell r="C1545">
            <v>2.1080000000000001</v>
          </cell>
        </row>
        <row r="1546">
          <cell r="A1546" t="str">
            <v>R637</v>
          </cell>
          <cell r="C1546">
            <v>2.129</v>
          </cell>
        </row>
        <row r="1547">
          <cell r="A1547" t="str">
            <v>R638</v>
          </cell>
          <cell r="C1547">
            <v>2.1659999999999999</v>
          </cell>
        </row>
        <row r="1548">
          <cell r="A1548" t="str">
            <v>R639</v>
          </cell>
          <cell r="C1548">
            <v>2.0840000000000001</v>
          </cell>
        </row>
        <row r="1549">
          <cell r="A1549" t="str">
            <v>R640</v>
          </cell>
          <cell r="C1549">
            <v>2.1019999999999999</v>
          </cell>
        </row>
        <row r="1550">
          <cell r="A1550" t="str">
            <v>R641</v>
          </cell>
          <cell r="C1550">
            <v>2.1459999999999999</v>
          </cell>
        </row>
        <row r="1551">
          <cell r="A1551" t="str">
            <v>R642</v>
          </cell>
          <cell r="C1551">
            <v>2.14</v>
          </cell>
        </row>
        <row r="1552">
          <cell r="A1552" t="str">
            <v>R643</v>
          </cell>
          <cell r="C1552">
            <v>2.1930000000000001</v>
          </cell>
        </row>
        <row r="1553">
          <cell r="A1553" t="str">
            <v>R644</v>
          </cell>
          <cell r="C1553">
            <v>2.2240000000000002</v>
          </cell>
        </row>
        <row r="1554">
          <cell r="A1554" t="str">
            <v>R645</v>
          </cell>
          <cell r="C1554">
            <v>2.2469999999999999</v>
          </cell>
        </row>
        <row r="1555">
          <cell r="A1555" t="str">
            <v>R646</v>
          </cell>
          <cell r="C1555">
            <v>2.1480000000000001</v>
          </cell>
        </row>
        <row r="1556">
          <cell r="A1556" t="str">
            <v>R647</v>
          </cell>
          <cell r="C1556">
            <v>2.1640000000000001</v>
          </cell>
        </row>
        <row r="1557">
          <cell r="A1557" t="str">
            <v>R648</v>
          </cell>
          <cell r="C1557">
            <v>2.1920000000000002</v>
          </cell>
        </row>
        <row r="1558">
          <cell r="A1558" t="str">
            <v>R649</v>
          </cell>
          <cell r="C1558">
            <v>2.161</v>
          </cell>
        </row>
        <row r="1559">
          <cell r="A1559" t="str">
            <v>R650</v>
          </cell>
          <cell r="C1559">
            <v>2.169</v>
          </cell>
        </row>
        <row r="1560">
          <cell r="A1560" t="str">
            <v>R651</v>
          </cell>
          <cell r="C1560">
            <v>2.2349999999999999</v>
          </cell>
        </row>
        <row r="1561">
          <cell r="A1561" t="str">
            <v>R652</v>
          </cell>
          <cell r="C1561">
            <v>2.2090000000000001</v>
          </cell>
        </row>
        <row r="1562">
          <cell r="A1562" t="str">
            <v>R653</v>
          </cell>
          <cell r="C1562">
            <v>2.1989999999999998</v>
          </cell>
        </row>
        <row r="1563">
          <cell r="A1563" t="str">
            <v>R654</v>
          </cell>
          <cell r="C1563">
            <v>2.2040000000000002</v>
          </cell>
        </row>
        <row r="1564">
          <cell r="A1564" t="str">
            <v>R655</v>
          </cell>
          <cell r="C1564">
            <v>2.1779999999999999</v>
          </cell>
        </row>
        <row r="1565">
          <cell r="A1565" t="str">
            <v>R656</v>
          </cell>
          <cell r="C1565">
            <v>2.206</v>
          </cell>
        </row>
        <row r="1566">
          <cell r="A1566" t="str">
            <v>R657</v>
          </cell>
          <cell r="C1566">
            <v>2.2509999999999999</v>
          </cell>
        </row>
        <row r="1567">
          <cell r="A1567" t="str">
            <v>R658</v>
          </cell>
          <cell r="C1567">
            <v>2.2080000000000002</v>
          </cell>
        </row>
        <row r="1568">
          <cell r="A1568" t="str">
            <v>R659</v>
          </cell>
          <cell r="C1568">
            <v>2.2349999999999999</v>
          </cell>
        </row>
        <row r="1569">
          <cell r="A1569" t="str">
            <v>R660</v>
          </cell>
          <cell r="C1569">
            <v>2.2080000000000002</v>
          </cell>
        </row>
        <row r="1570">
          <cell r="A1570" t="str">
            <v>R661</v>
          </cell>
          <cell r="C1570">
            <v>2.1629999999999998</v>
          </cell>
        </row>
        <row r="1571">
          <cell r="A1571" t="str">
            <v>R662</v>
          </cell>
          <cell r="C1571">
            <v>2.1259999999999999</v>
          </cell>
        </row>
        <row r="1572">
          <cell r="A1572" t="str">
            <v>R663</v>
          </cell>
          <cell r="C1572">
            <v>2.105</v>
          </cell>
        </row>
        <row r="1573">
          <cell r="A1573" t="str">
            <v>R664</v>
          </cell>
          <cell r="C1573">
            <v>2.09</v>
          </cell>
        </row>
        <row r="1574">
          <cell r="A1574" t="str">
            <v>R665</v>
          </cell>
          <cell r="C1574">
            <v>2.1579999999999999</v>
          </cell>
        </row>
        <row r="1575">
          <cell r="A1575" t="str">
            <v>R666</v>
          </cell>
          <cell r="C1575">
            <v>2.15</v>
          </cell>
        </row>
        <row r="1576">
          <cell r="A1576" t="str">
            <v>R667</v>
          </cell>
          <cell r="C1576">
            <v>2.1949999999999998</v>
          </cell>
        </row>
        <row r="1577">
          <cell r="A1577" t="str">
            <v>R668</v>
          </cell>
          <cell r="C1577">
            <v>2.1419999999999999</v>
          </cell>
        </row>
        <row r="1578">
          <cell r="A1578" t="str">
            <v>R669</v>
          </cell>
          <cell r="C1578">
            <v>2.1480000000000001</v>
          </cell>
        </row>
        <row r="1579">
          <cell r="A1579" t="str">
            <v>R670</v>
          </cell>
          <cell r="C1579">
            <v>2.1059999999999999</v>
          </cell>
        </row>
        <row r="1580">
          <cell r="A1580" t="str">
            <v>R671</v>
          </cell>
          <cell r="C1580">
            <v>2.202</v>
          </cell>
        </row>
        <row r="1581">
          <cell r="A1581" t="str">
            <v>R672</v>
          </cell>
          <cell r="C1581">
            <v>2.161</v>
          </cell>
        </row>
        <row r="1582">
          <cell r="A1582" t="str">
            <v>R673</v>
          </cell>
          <cell r="C1582">
            <v>2.121</v>
          </cell>
        </row>
        <row r="1583">
          <cell r="A1583" t="str">
            <v>R674</v>
          </cell>
          <cell r="C1583">
            <v>2.1629999999999998</v>
          </cell>
        </row>
        <row r="1584">
          <cell r="A1584" t="str">
            <v>R675</v>
          </cell>
          <cell r="C1584">
            <v>2.2069999999999999</v>
          </cell>
        </row>
        <row r="1585">
          <cell r="A1585" t="str">
            <v>R676</v>
          </cell>
          <cell r="C1585">
            <v>2.1459999999999999</v>
          </cell>
        </row>
        <row r="1586">
          <cell r="A1586" t="str">
            <v>R677</v>
          </cell>
          <cell r="C1586">
            <v>2.1240000000000001</v>
          </cell>
        </row>
        <row r="1587">
          <cell r="A1587" t="str">
            <v>R678</v>
          </cell>
          <cell r="C1587">
            <v>2.1320000000000001</v>
          </cell>
        </row>
        <row r="1588">
          <cell r="A1588" t="str">
            <v>R679</v>
          </cell>
          <cell r="C1588">
            <v>2.149</v>
          </cell>
        </row>
        <row r="1589">
          <cell r="A1589" t="str">
            <v>R680</v>
          </cell>
          <cell r="C1589">
            <v>2.1080000000000001</v>
          </cell>
        </row>
        <row r="1590">
          <cell r="A1590" t="str">
            <v>R681</v>
          </cell>
          <cell r="C1590">
            <v>2.1859999999999999</v>
          </cell>
        </row>
        <row r="1591">
          <cell r="A1591" t="str">
            <v>R682</v>
          </cell>
          <cell r="C1591">
            <v>2.1720000000000002</v>
          </cell>
        </row>
        <row r="1592">
          <cell r="A1592" t="str">
            <v>R683</v>
          </cell>
          <cell r="C1592">
            <v>2.141</v>
          </cell>
        </row>
        <row r="1593">
          <cell r="A1593" t="str">
            <v>R684</v>
          </cell>
          <cell r="C1593">
            <v>2.1139999999999999</v>
          </cell>
        </row>
        <row r="1594">
          <cell r="A1594" t="str">
            <v>R685</v>
          </cell>
          <cell r="C1594">
            <v>2.1629999999999998</v>
          </cell>
        </row>
        <row r="1595">
          <cell r="A1595" t="str">
            <v>R686</v>
          </cell>
          <cell r="C1595">
            <v>2.1890000000000001</v>
          </cell>
        </row>
        <row r="1596">
          <cell r="A1596" t="str">
            <v>R687</v>
          </cell>
          <cell r="C1596">
            <v>2.2029999999999998</v>
          </cell>
        </row>
        <row r="1597">
          <cell r="A1597" t="str">
            <v>R688</v>
          </cell>
          <cell r="C1597">
            <v>2.1709999999999998</v>
          </cell>
        </row>
        <row r="1598">
          <cell r="A1598" t="str">
            <v>R689</v>
          </cell>
          <cell r="C1598">
            <v>2.11</v>
          </cell>
        </row>
        <row r="1599">
          <cell r="A1599" t="str">
            <v>R690</v>
          </cell>
          <cell r="C1599">
            <v>2.141</v>
          </cell>
        </row>
        <row r="1600">
          <cell r="A1600" t="str">
            <v>R691</v>
          </cell>
          <cell r="C1600">
            <v>2.1859999999999999</v>
          </cell>
        </row>
        <row r="1601">
          <cell r="A1601" t="str">
            <v>R692</v>
          </cell>
          <cell r="C1601">
            <v>2.1419999999999999</v>
          </cell>
        </row>
        <row r="1602">
          <cell r="A1602" t="str">
            <v>R693</v>
          </cell>
          <cell r="C1602">
            <v>2.1789999999999998</v>
          </cell>
        </row>
        <row r="1603">
          <cell r="A1603" t="str">
            <v>R694</v>
          </cell>
          <cell r="C1603">
            <v>2.23</v>
          </cell>
        </row>
        <row r="1604">
          <cell r="A1604" t="str">
            <v>R695</v>
          </cell>
          <cell r="C1604">
            <v>2.1789999999999998</v>
          </cell>
        </row>
        <row r="1605">
          <cell r="A1605" t="str">
            <v>R696</v>
          </cell>
          <cell r="C1605">
            <v>2.1389999999999998</v>
          </cell>
        </row>
        <row r="1606">
          <cell r="A1606" t="str">
            <v>R697</v>
          </cell>
          <cell r="C1606">
            <v>2.133</v>
          </cell>
        </row>
        <row r="1607">
          <cell r="A1607" t="str">
            <v>R698</v>
          </cell>
          <cell r="C1607">
            <v>2.1779999999999999</v>
          </cell>
        </row>
        <row r="1608">
          <cell r="A1608" t="str">
            <v>R699</v>
          </cell>
          <cell r="C1608">
            <v>2.157</v>
          </cell>
        </row>
        <row r="1609">
          <cell r="A1609" t="str">
            <v>R700</v>
          </cell>
          <cell r="C1609">
            <v>2.1890000000000001</v>
          </cell>
        </row>
        <row r="1610">
          <cell r="A1610" t="str">
            <v>R701</v>
          </cell>
          <cell r="C1610">
            <v>2.1549999999999998</v>
          </cell>
        </row>
        <row r="1611">
          <cell r="A1611" t="str">
            <v>R702</v>
          </cell>
          <cell r="C1611">
            <v>2.2010000000000001</v>
          </cell>
        </row>
        <row r="1612">
          <cell r="A1612" t="str">
            <v>R703</v>
          </cell>
          <cell r="C1612">
            <v>2.1379999999999999</v>
          </cell>
        </row>
        <row r="1613">
          <cell r="A1613" t="str">
            <v>R704</v>
          </cell>
          <cell r="C1613">
            <v>2.1480000000000001</v>
          </cell>
        </row>
        <row r="1614">
          <cell r="A1614" t="str">
            <v>R705</v>
          </cell>
          <cell r="C1614">
            <v>2.1859999999999999</v>
          </cell>
        </row>
        <row r="1615">
          <cell r="A1615" t="str">
            <v>R706</v>
          </cell>
          <cell r="C1615">
            <v>2.1480000000000001</v>
          </cell>
        </row>
        <row r="1616">
          <cell r="A1616" t="str">
            <v>R707</v>
          </cell>
          <cell r="C1616">
            <v>2.145</v>
          </cell>
        </row>
        <row r="1617">
          <cell r="A1617" t="str">
            <v>R708</v>
          </cell>
          <cell r="C1617">
            <v>2.157</v>
          </cell>
        </row>
        <row r="1618">
          <cell r="A1618" t="str">
            <v>R709</v>
          </cell>
          <cell r="C1618">
            <v>2.157</v>
          </cell>
        </row>
        <row r="1619">
          <cell r="A1619" t="str">
            <v>R710</v>
          </cell>
          <cell r="C1619">
            <v>2.1070000000000002</v>
          </cell>
        </row>
        <row r="1620">
          <cell r="A1620" t="str">
            <v>R711</v>
          </cell>
          <cell r="C1620">
            <v>2.13</v>
          </cell>
        </row>
        <row r="1621">
          <cell r="A1621" t="str">
            <v>R712</v>
          </cell>
          <cell r="C1621">
            <v>2.161</v>
          </cell>
        </row>
        <row r="1622">
          <cell r="A1622" t="str">
            <v>R713</v>
          </cell>
          <cell r="C1622">
            <v>2.1619999999999999</v>
          </cell>
        </row>
        <row r="1623">
          <cell r="A1623" t="str">
            <v>R714</v>
          </cell>
          <cell r="C1623">
            <v>2.1560000000000001</v>
          </cell>
        </row>
        <row r="1624">
          <cell r="A1624" t="str">
            <v>R715</v>
          </cell>
          <cell r="C1624">
            <v>2.161</v>
          </cell>
        </row>
        <row r="1625">
          <cell r="A1625" t="str">
            <v>R716</v>
          </cell>
          <cell r="C1625">
            <v>2.2280000000000002</v>
          </cell>
        </row>
        <row r="1626">
          <cell r="A1626" t="str">
            <v>R717</v>
          </cell>
          <cell r="C1626">
            <v>2.1619999999999999</v>
          </cell>
        </row>
        <row r="1627">
          <cell r="A1627" t="str">
            <v>R718</v>
          </cell>
          <cell r="C1627">
            <v>2.2050000000000001</v>
          </cell>
        </row>
        <row r="1628">
          <cell r="A1628" t="str">
            <v>R719</v>
          </cell>
          <cell r="C1628">
            <v>2.2050000000000001</v>
          </cell>
        </row>
        <row r="1629">
          <cell r="A1629" t="str">
            <v>R720</v>
          </cell>
          <cell r="C1629">
            <v>2.2080000000000002</v>
          </cell>
        </row>
        <row r="1630">
          <cell r="A1630" t="str">
            <v>R721</v>
          </cell>
          <cell r="C1630">
            <v>2.2229999999999999</v>
          </cell>
        </row>
        <row r="1631">
          <cell r="A1631" t="str">
            <v>R722</v>
          </cell>
          <cell r="C1631">
            <v>2.2069999999999999</v>
          </cell>
        </row>
        <row r="1632">
          <cell r="A1632" t="str">
            <v>R723</v>
          </cell>
          <cell r="C1632">
            <v>2.2559999999999998</v>
          </cell>
        </row>
        <row r="1633">
          <cell r="A1633" t="str">
            <v>R724</v>
          </cell>
          <cell r="C1633">
            <v>2.149</v>
          </cell>
        </row>
        <row r="1634">
          <cell r="A1634" t="str">
            <v>R725</v>
          </cell>
          <cell r="C1634">
            <v>2.1930000000000001</v>
          </cell>
        </row>
        <row r="1635">
          <cell r="A1635" t="str">
            <v>R726</v>
          </cell>
          <cell r="C1635">
            <v>2.2810000000000001</v>
          </cell>
        </row>
        <row r="1636">
          <cell r="A1636" t="str">
            <v>R727</v>
          </cell>
          <cell r="C1636">
            <v>2.1629999999999998</v>
          </cell>
        </row>
        <row r="1637">
          <cell r="A1637" t="str">
            <v>R728</v>
          </cell>
          <cell r="C1637">
            <v>2.2429999999999999</v>
          </cell>
        </row>
        <row r="1638">
          <cell r="A1638" t="str">
            <v>R729</v>
          </cell>
          <cell r="C1638">
            <v>2.1970000000000001</v>
          </cell>
        </row>
        <row r="1639">
          <cell r="A1639" t="str">
            <v>R730</v>
          </cell>
          <cell r="C1639">
            <v>2.1509999999999998</v>
          </cell>
        </row>
        <row r="1640">
          <cell r="A1640" t="str">
            <v>R731</v>
          </cell>
          <cell r="C1640">
            <v>2.2480000000000002</v>
          </cell>
        </row>
        <row r="1641">
          <cell r="A1641" t="str">
            <v>R732</v>
          </cell>
          <cell r="C1641">
            <v>2.2189999999999999</v>
          </cell>
        </row>
        <row r="1642">
          <cell r="A1642" t="str">
            <v>R733</v>
          </cell>
          <cell r="C1642">
            <v>2.181</v>
          </cell>
        </row>
        <row r="1643">
          <cell r="A1643" t="str">
            <v>R734</v>
          </cell>
          <cell r="C1643">
            <v>2.1589999999999998</v>
          </cell>
        </row>
        <row r="1644">
          <cell r="A1644" t="str">
            <v>R735</v>
          </cell>
          <cell r="C1644">
            <v>2.12</v>
          </cell>
        </row>
        <row r="1645">
          <cell r="A1645" t="str">
            <v>R736</v>
          </cell>
          <cell r="C1645">
            <v>2.2189999999999999</v>
          </cell>
        </row>
        <row r="1646">
          <cell r="A1646" t="str">
            <v>R737</v>
          </cell>
          <cell r="C1646">
            <v>2.222</v>
          </cell>
        </row>
        <row r="1647">
          <cell r="A1647" t="str">
            <v>R738</v>
          </cell>
          <cell r="C1647">
            <v>2.1890000000000001</v>
          </cell>
        </row>
        <row r="1648">
          <cell r="A1648" t="str">
            <v>R739</v>
          </cell>
          <cell r="C1648">
            <v>2.222</v>
          </cell>
        </row>
        <row r="1649">
          <cell r="A1649" t="str">
            <v>R740</v>
          </cell>
          <cell r="C1649">
            <v>2.161</v>
          </cell>
        </row>
        <row r="1650">
          <cell r="A1650" t="str">
            <v>R741</v>
          </cell>
          <cell r="C1650">
            <v>2.262</v>
          </cell>
        </row>
        <row r="1651">
          <cell r="A1651" t="str">
            <v>R742</v>
          </cell>
          <cell r="C1651">
            <v>2.1259999999999999</v>
          </cell>
        </row>
        <row r="1652">
          <cell r="A1652" t="str">
            <v>R743</v>
          </cell>
          <cell r="C1652">
            <v>2.2480000000000002</v>
          </cell>
        </row>
        <row r="1653">
          <cell r="A1653" t="str">
            <v>R744</v>
          </cell>
          <cell r="C1653">
            <v>2.2280000000000002</v>
          </cell>
        </row>
        <row r="1654">
          <cell r="A1654" t="str">
            <v>R745</v>
          </cell>
          <cell r="C1654">
            <v>2.2909999999999999</v>
          </cell>
        </row>
        <row r="1655">
          <cell r="A1655" t="str">
            <v>R746</v>
          </cell>
          <cell r="C1655">
            <v>2.2290000000000001</v>
          </cell>
        </row>
        <row r="1656">
          <cell r="A1656" t="str">
            <v>R747</v>
          </cell>
          <cell r="C1656">
            <v>2.1549999999999998</v>
          </cell>
        </row>
        <row r="1657">
          <cell r="A1657" t="str">
            <v>R748</v>
          </cell>
          <cell r="C1657">
            <v>2.1829999999999998</v>
          </cell>
        </row>
        <row r="1658">
          <cell r="A1658" t="str">
            <v>R749</v>
          </cell>
          <cell r="C1658">
            <v>2.2050000000000001</v>
          </cell>
        </row>
        <row r="1659">
          <cell r="A1659" t="str">
            <v>R750</v>
          </cell>
          <cell r="C1659">
            <v>2.2029999999999998</v>
          </cell>
        </row>
        <row r="1660">
          <cell r="A1660" t="str">
            <v>R751</v>
          </cell>
          <cell r="C1660">
            <v>2.262</v>
          </cell>
        </row>
        <row r="1661">
          <cell r="A1661" t="str">
            <v>R752</v>
          </cell>
          <cell r="C1661">
            <v>2.1970000000000001</v>
          </cell>
        </row>
        <row r="1662">
          <cell r="A1662" t="str">
            <v>R753</v>
          </cell>
          <cell r="C1662">
            <v>2.2400000000000002</v>
          </cell>
        </row>
        <row r="1663">
          <cell r="A1663" t="str">
            <v>R754</v>
          </cell>
          <cell r="C1663">
            <v>2.2069999999999999</v>
          </cell>
        </row>
        <row r="1664">
          <cell r="A1664" t="str">
            <v>R755</v>
          </cell>
          <cell r="C1664">
            <v>2.2120000000000002</v>
          </cell>
        </row>
        <row r="1665">
          <cell r="A1665" t="str">
            <v>R756</v>
          </cell>
          <cell r="C1665">
            <v>2.2690000000000001</v>
          </cell>
        </row>
        <row r="1666">
          <cell r="A1666" t="str">
            <v>R757</v>
          </cell>
          <cell r="C1666">
            <v>2.2050000000000001</v>
          </cell>
        </row>
        <row r="1667">
          <cell r="A1667" t="str">
            <v>R758</v>
          </cell>
          <cell r="C1667">
            <v>2.2200000000000002</v>
          </cell>
        </row>
        <row r="1668">
          <cell r="A1668" t="str">
            <v>R759</v>
          </cell>
          <cell r="C1668">
            <v>2.2469999999999999</v>
          </cell>
        </row>
        <row r="1669">
          <cell r="A1669" t="str">
            <v>R760</v>
          </cell>
          <cell r="C1669">
            <v>2.2320000000000002</v>
          </cell>
        </row>
        <row r="1670">
          <cell r="A1670" t="str">
            <v>R761</v>
          </cell>
          <cell r="C1670">
            <v>2.1509999999999998</v>
          </cell>
        </row>
        <row r="1671">
          <cell r="A1671" t="str">
            <v>R762</v>
          </cell>
          <cell r="C1671">
            <v>2.1949999999999998</v>
          </cell>
        </row>
        <row r="1672">
          <cell r="A1672" t="str">
            <v>R763</v>
          </cell>
          <cell r="C1672">
            <v>2.2589999999999999</v>
          </cell>
        </row>
        <row r="1673">
          <cell r="A1673" t="str">
            <v>R764</v>
          </cell>
          <cell r="C1673">
            <v>2.2160000000000002</v>
          </cell>
        </row>
        <row r="1674">
          <cell r="A1674" t="str">
            <v>R765</v>
          </cell>
          <cell r="C1674">
            <v>2.2400000000000002</v>
          </cell>
        </row>
        <row r="1675">
          <cell r="A1675" t="str">
            <v>R766</v>
          </cell>
          <cell r="C1675">
            <v>2.21</v>
          </cell>
        </row>
        <row r="1676">
          <cell r="A1676" t="str">
            <v>R767</v>
          </cell>
          <cell r="C1676">
            <v>2.1890000000000001</v>
          </cell>
        </row>
        <row r="1677">
          <cell r="A1677" t="str">
            <v>R768</v>
          </cell>
          <cell r="C1677">
            <v>2.2120000000000002</v>
          </cell>
        </row>
        <row r="1678">
          <cell r="A1678" t="str">
            <v>R769</v>
          </cell>
          <cell r="C1678">
            <v>2.2480000000000002</v>
          </cell>
        </row>
        <row r="1679">
          <cell r="A1679" t="str">
            <v>R770</v>
          </cell>
          <cell r="C1679">
            <v>2.206</v>
          </cell>
        </row>
        <row r="1680">
          <cell r="A1680" t="str">
            <v>R771</v>
          </cell>
          <cell r="C1680">
            <v>2.2309999999999999</v>
          </cell>
        </row>
        <row r="1681">
          <cell r="A1681" t="str">
            <v>R772</v>
          </cell>
          <cell r="C1681">
            <v>2.1909999999999998</v>
          </cell>
        </row>
        <row r="1682">
          <cell r="A1682" t="str">
            <v>R773</v>
          </cell>
          <cell r="C1682">
            <v>2.2320000000000002</v>
          </cell>
        </row>
        <row r="1683">
          <cell r="A1683" t="str">
            <v>R774</v>
          </cell>
          <cell r="C1683">
            <v>2.1629999999999998</v>
          </cell>
        </row>
        <row r="1684">
          <cell r="A1684" t="str">
            <v>R775</v>
          </cell>
          <cell r="C1684">
            <v>2.2290000000000001</v>
          </cell>
        </row>
        <row r="1685">
          <cell r="A1685" t="str">
            <v>R776</v>
          </cell>
          <cell r="C1685">
            <v>2.1989999999999998</v>
          </cell>
        </row>
        <row r="1686">
          <cell r="A1686" t="str">
            <v>R777</v>
          </cell>
          <cell r="C1686">
            <v>2.2549999999999999</v>
          </cell>
        </row>
        <row r="1687">
          <cell r="A1687" t="str">
            <v>R778</v>
          </cell>
          <cell r="C1687">
            <v>2.2450000000000001</v>
          </cell>
        </row>
        <row r="1688">
          <cell r="A1688" t="str">
            <v>R779</v>
          </cell>
          <cell r="C1688">
            <v>2.16</v>
          </cell>
        </row>
        <row r="1689">
          <cell r="A1689" t="str">
            <v>R780</v>
          </cell>
          <cell r="C1689">
            <v>2.19</v>
          </cell>
        </row>
        <row r="1690">
          <cell r="A1690" t="str">
            <v>R781</v>
          </cell>
          <cell r="C1690">
            <v>2.194</v>
          </cell>
        </row>
        <row r="1691">
          <cell r="A1691" t="str">
            <v>R782</v>
          </cell>
          <cell r="C1691">
            <v>2.2410000000000001</v>
          </cell>
        </row>
        <row r="1692">
          <cell r="A1692" t="str">
            <v>R783</v>
          </cell>
          <cell r="C1692">
            <v>2.1989999999999998</v>
          </cell>
        </row>
        <row r="1693">
          <cell r="A1693" t="str">
            <v>R784</v>
          </cell>
          <cell r="C1693">
            <v>2.17</v>
          </cell>
        </row>
        <row r="1694">
          <cell r="A1694" t="str">
            <v>R785</v>
          </cell>
          <cell r="C1694">
            <v>2.2549999999999999</v>
          </cell>
        </row>
        <row r="1695">
          <cell r="A1695" t="str">
            <v>R786</v>
          </cell>
          <cell r="C1695">
            <v>2.177</v>
          </cell>
        </row>
        <row r="1696">
          <cell r="A1696" t="str">
            <v>R787</v>
          </cell>
          <cell r="C1696">
            <v>2.1579999999999999</v>
          </cell>
        </row>
        <row r="1697">
          <cell r="A1697" t="str">
            <v>R788</v>
          </cell>
          <cell r="C1697">
            <v>2.1869999999999998</v>
          </cell>
        </row>
        <row r="1698">
          <cell r="A1698" t="str">
            <v>R789</v>
          </cell>
          <cell r="C1698">
            <v>2.2549999999999999</v>
          </cell>
        </row>
        <row r="1699">
          <cell r="A1699" t="str">
            <v>R790</v>
          </cell>
          <cell r="C1699">
            <v>2.266</v>
          </cell>
        </row>
        <row r="1700">
          <cell r="A1700" t="str">
            <v>R791</v>
          </cell>
          <cell r="C1700">
            <v>2.1579999999999999</v>
          </cell>
        </row>
        <row r="1701">
          <cell r="A1701" t="str">
            <v>R792</v>
          </cell>
          <cell r="C1701">
            <v>2.2389999999999999</v>
          </cell>
        </row>
        <row r="1702">
          <cell r="A1702" t="str">
            <v>R793</v>
          </cell>
          <cell r="C1702">
            <v>2.2050000000000001</v>
          </cell>
        </row>
        <row r="1703">
          <cell r="A1703" t="str">
            <v>R794</v>
          </cell>
          <cell r="C1703">
            <v>2.2000000000000002</v>
          </cell>
        </row>
        <row r="1704">
          <cell r="A1704" t="str">
            <v>R795</v>
          </cell>
          <cell r="C1704">
            <v>2.2170000000000001</v>
          </cell>
        </row>
        <row r="1705">
          <cell r="A1705" t="str">
            <v>R796</v>
          </cell>
          <cell r="C1705">
            <v>2.2360000000000002</v>
          </cell>
        </row>
        <row r="1706">
          <cell r="A1706" t="str">
            <v>R797</v>
          </cell>
          <cell r="C1706">
            <v>2.2130000000000001</v>
          </cell>
        </row>
        <row r="1707">
          <cell r="A1707" t="str">
            <v>R798</v>
          </cell>
          <cell r="C1707">
            <v>2.1850000000000001</v>
          </cell>
        </row>
        <row r="1708">
          <cell r="A1708" t="str">
            <v>R799</v>
          </cell>
          <cell r="C1708">
            <v>2.2040000000000002</v>
          </cell>
        </row>
        <row r="1709">
          <cell r="A1709" t="str">
            <v>R800</v>
          </cell>
          <cell r="C1709">
            <v>2.1579999999999999</v>
          </cell>
        </row>
        <row r="1710">
          <cell r="A1710" t="str">
            <v>R801</v>
          </cell>
          <cell r="C1710">
            <v>2.17</v>
          </cell>
        </row>
        <row r="1711">
          <cell r="A1711" t="str">
            <v>R802</v>
          </cell>
          <cell r="C1711">
            <v>2.25</v>
          </cell>
        </row>
        <row r="1712">
          <cell r="A1712" t="str">
            <v>R803</v>
          </cell>
          <cell r="C1712">
            <v>2.1930000000000001</v>
          </cell>
        </row>
        <row r="1713">
          <cell r="A1713" t="str">
            <v>R804</v>
          </cell>
          <cell r="C1713">
            <v>2.1960000000000002</v>
          </cell>
        </row>
        <row r="1714">
          <cell r="A1714" t="str">
            <v>R805</v>
          </cell>
          <cell r="C1714">
            <v>2.2469999999999999</v>
          </cell>
        </row>
        <row r="1715">
          <cell r="A1715" t="str">
            <v>R806</v>
          </cell>
          <cell r="C1715">
            <v>2.2389999999999999</v>
          </cell>
        </row>
        <row r="1716">
          <cell r="A1716" t="str">
            <v>R807</v>
          </cell>
          <cell r="C1716">
            <v>2.21</v>
          </cell>
        </row>
        <row r="1717">
          <cell r="A1717" t="str">
            <v>R808</v>
          </cell>
          <cell r="C1717">
            <v>2.2309999999999999</v>
          </cell>
        </row>
        <row r="1718">
          <cell r="A1718" t="str">
            <v>R809</v>
          </cell>
          <cell r="C1718">
            <v>2.2210000000000001</v>
          </cell>
        </row>
        <row r="1719">
          <cell r="A1719" t="str">
            <v>R810</v>
          </cell>
          <cell r="C1719">
            <v>2.2109999999999999</v>
          </cell>
        </row>
        <row r="1720">
          <cell r="A1720" t="str">
            <v>R811</v>
          </cell>
          <cell r="C1720">
            <v>2.226</v>
          </cell>
        </row>
        <row r="1721">
          <cell r="A1721" t="str">
            <v>R812</v>
          </cell>
          <cell r="C1721">
            <v>2.1819999999999999</v>
          </cell>
        </row>
        <row r="1722">
          <cell r="A1722" t="str">
            <v>R813</v>
          </cell>
          <cell r="C1722">
            <v>2.2309999999999999</v>
          </cell>
        </row>
        <row r="1723">
          <cell r="A1723" t="str">
            <v>R814</v>
          </cell>
          <cell r="C1723">
            <v>2.2210000000000001</v>
          </cell>
        </row>
        <row r="1724">
          <cell r="A1724" t="str">
            <v>R815</v>
          </cell>
          <cell r="C1724">
            <v>2.2130000000000001</v>
          </cell>
        </row>
        <row r="1725">
          <cell r="A1725" t="str">
            <v>R816</v>
          </cell>
          <cell r="C1725">
            <v>2.194</v>
          </cell>
        </row>
        <row r="1726">
          <cell r="A1726" t="str">
            <v>R817</v>
          </cell>
          <cell r="C1726">
            <v>2.1749999999999998</v>
          </cell>
        </row>
        <row r="1727">
          <cell r="A1727" t="str">
            <v>R818</v>
          </cell>
          <cell r="C1727">
            <v>2.1680000000000001</v>
          </cell>
        </row>
        <row r="1728">
          <cell r="A1728" t="str">
            <v>R819</v>
          </cell>
          <cell r="C1728">
            <v>2.16</v>
          </cell>
        </row>
        <row r="1729">
          <cell r="A1729" t="str">
            <v>R820</v>
          </cell>
          <cell r="C1729">
            <v>2.2170000000000001</v>
          </cell>
        </row>
        <row r="1730">
          <cell r="A1730" t="str">
            <v>R821</v>
          </cell>
          <cell r="C1730">
            <v>2.1680000000000001</v>
          </cell>
        </row>
        <row r="1731">
          <cell r="A1731" t="str">
            <v>R822</v>
          </cell>
          <cell r="C1731">
            <v>2.1880000000000002</v>
          </cell>
        </row>
        <row r="1732">
          <cell r="A1732" t="str">
            <v>R823</v>
          </cell>
          <cell r="C1732">
            <v>2.214</v>
          </cell>
        </row>
        <row r="1733">
          <cell r="A1733" t="str">
            <v>R824</v>
          </cell>
          <cell r="C1733">
            <v>2.173</v>
          </cell>
        </row>
        <row r="1734">
          <cell r="A1734" t="str">
            <v>R825</v>
          </cell>
          <cell r="C1734">
            <v>2.1419999999999999</v>
          </cell>
        </row>
        <row r="1735">
          <cell r="A1735" t="str">
            <v>R826</v>
          </cell>
          <cell r="C1735">
            <v>2.1659999999999999</v>
          </cell>
        </row>
        <row r="1736">
          <cell r="A1736" t="str">
            <v>R827</v>
          </cell>
          <cell r="C1736">
            <v>2.222</v>
          </cell>
        </row>
        <row r="1737">
          <cell r="A1737" t="str">
            <v>R828</v>
          </cell>
          <cell r="C1737">
            <v>2.2330000000000001</v>
          </cell>
        </row>
        <row r="1738">
          <cell r="A1738" t="str">
            <v>R829</v>
          </cell>
          <cell r="C1738">
            <v>2.1880000000000002</v>
          </cell>
        </row>
        <row r="1739">
          <cell r="A1739" t="str">
            <v>R830</v>
          </cell>
          <cell r="C1739">
            <v>2.2160000000000002</v>
          </cell>
        </row>
        <row r="1740">
          <cell r="A1740" t="str">
            <v>R831</v>
          </cell>
          <cell r="C1740">
            <v>2.2410000000000001</v>
          </cell>
        </row>
        <row r="1741">
          <cell r="A1741" t="str">
            <v>R832</v>
          </cell>
          <cell r="C1741">
            <v>2.2149999999999999</v>
          </cell>
        </row>
        <row r="1742">
          <cell r="A1742" t="str">
            <v>R833</v>
          </cell>
          <cell r="C1742">
            <v>2.218</v>
          </cell>
        </row>
        <row r="1743">
          <cell r="A1743" t="str">
            <v>R834</v>
          </cell>
          <cell r="C1743">
            <v>2.1840000000000002</v>
          </cell>
        </row>
        <row r="1744">
          <cell r="A1744" t="str">
            <v>R835</v>
          </cell>
          <cell r="C1744">
            <v>2.15</v>
          </cell>
        </row>
        <row r="1745">
          <cell r="A1745" t="str">
            <v>R836</v>
          </cell>
          <cell r="C1745">
            <v>2.2000000000000002</v>
          </cell>
        </row>
        <row r="1746">
          <cell r="A1746" t="str">
            <v>R837</v>
          </cell>
          <cell r="C1746">
            <v>2.1909999999999998</v>
          </cell>
        </row>
        <row r="1747">
          <cell r="A1747" t="str">
            <v>R838</v>
          </cell>
          <cell r="C1747">
            <v>2.1589999999999998</v>
          </cell>
        </row>
        <row r="1748">
          <cell r="A1748" t="str">
            <v>R839</v>
          </cell>
          <cell r="C1748">
            <v>2.2269999999999999</v>
          </cell>
        </row>
        <row r="1749">
          <cell r="A1749" t="str">
            <v>R840</v>
          </cell>
          <cell r="C1749">
            <v>2.3010000000000002</v>
          </cell>
        </row>
      </sheetData>
      <sheetData sheetId="14">
        <row r="3">
          <cell r="E3">
            <v>42766</v>
          </cell>
          <cell r="G3">
            <v>42818</v>
          </cell>
          <cell r="V3" t="str">
            <v>H</v>
          </cell>
          <cell r="W3" t="str">
            <v>H</v>
          </cell>
          <cell r="X3"/>
          <cell r="Y3"/>
        </row>
        <row r="4">
          <cell r="E4">
            <v>42766</v>
          </cell>
          <cell r="G4">
            <v>42818</v>
          </cell>
          <cell r="V4"/>
          <cell r="W4"/>
          <cell r="X4"/>
          <cell r="Y4"/>
        </row>
        <row r="5">
          <cell r="E5">
            <v>42766</v>
          </cell>
          <cell r="G5"/>
          <cell r="V5"/>
          <cell r="W5"/>
          <cell r="X5"/>
          <cell r="Y5"/>
        </row>
        <row r="6">
          <cell r="E6">
            <v>42766</v>
          </cell>
          <cell r="G6">
            <v>42818</v>
          </cell>
          <cell r="V6"/>
          <cell r="W6" t="str">
            <v>R</v>
          </cell>
          <cell r="X6"/>
          <cell r="Y6"/>
        </row>
        <row r="7">
          <cell r="E7">
            <v>42766</v>
          </cell>
          <cell r="G7">
            <v>42818</v>
          </cell>
          <cell r="V7"/>
          <cell r="W7"/>
          <cell r="X7"/>
          <cell r="Y7"/>
        </row>
        <row r="8">
          <cell r="E8">
            <v>42766</v>
          </cell>
          <cell r="G8">
            <v>42818</v>
          </cell>
          <cell r="V8"/>
          <cell r="W8" t="str">
            <v>R</v>
          </cell>
          <cell r="X8" t="str">
            <v>R</v>
          </cell>
          <cell r="Y8" t="str">
            <v>R</v>
          </cell>
        </row>
        <row r="9">
          <cell r="E9">
            <v>42766</v>
          </cell>
          <cell r="G9">
            <v>42818</v>
          </cell>
          <cell r="V9"/>
          <cell r="W9"/>
          <cell r="X9" t="str">
            <v>R</v>
          </cell>
          <cell r="Y9" t="str">
            <v>R</v>
          </cell>
        </row>
        <row r="10">
          <cell r="E10">
            <v>42766</v>
          </cell>
          <cell r="G10">
            <v>42818</v>
          </cell>
          <cell r="V10" t="str">
            <v>H</v>
          </cell>
          <cell r="W10" t="str">
            <v>R</v>
          </cell>
          <cell r="X10"/>
          <cell r="Y10"/>
        </row>
        <row r="11">
          <cell r="E11">
            <v>42766</v>
          </cell>
          <cell r="G11">
            <v>42818</v>
          </cell>
          <cell r="V11" t="str">
            <v>R</v>
          </cell>
          <cell r="W11" t="str">
            <v>HC</v>
          </cell>
          <cell r="X11"/>
          <cell r="Y11"/>
        </row>
        <row r="12">
          <cell r="E12">
            <v>42766</v>
          </cell>
          <cell r="G12">
            <v>42818</v>
          </cell>
          <cell r="V12"/>
          <cell r="W12"/>
          <cell r="X12"/>
          <cell r="Y12"/>
        </row>
        <row r="13">
          <cell r="E13">
            <v>42766</v>
          </cell>
          <cell r="G13">
            <v>42818</v>
          </cell>
          <cell r="V13" t="str">
            <v>R</v>
          </cell>
          <cell r="W13"/>
          <cell r="X13"/>
          <cell r="Y13"/>
        </row>
        <row r="14">
          <cell r="E14">
            <v>42766</v>
          </cell>
          <cell r="G14"/>
          <cell r="V14"/>
          <cell r="W14"/>
          <cell r="X14"/>
          <cell r="Y14"/>
        </row>
        <row r="15">
          <cell r="E15">
            <v>42766</v>
          </cell>
          <cell r="G15">
            <v>42818</v>
          </cell>
          <cell r="V15" t="str">
            <v>H</v>
          </cell>
          <cell r="W15" t="str">
            <v>HR</v>
          </cell>
          <cell r="X15"/>
          <cell r="Y15"/>
        </row>
        <row r="16">
          <cell r="E16">
            <v>42766</v>
          </cell>
          <cell r="G16">
            <v>42818</v>
          </cell>
          <cell r="V16"/>
          <cell r="W16" t="str">
            <v>HR</v>
          </cell>
          <cell r="X16"/>
          <cell r="Y16"/>
        </row>
        <row r="17">
          <cell r="E17">
            <v>42766</v>
          </cell>
          <cell r="G17">
            <v>42818</v>
          </cell>
          <cell r="V17"/>
          <cell r="W17" t="str">
            <v>RHC</v>
          </cell>
          <cell r="X17" t="str">
            <v>R</v>
          </cell>
          <cell r="Y17" t="str">
            <v>R</v>
          </cell>
        </row>
        <row r="18">
          <cell r="E18">
            <v>42766</v>
          </cell>
          <cell r="G18">
            <v>42818</v>
          </cell>
          <cell r="V18" t="str">
            <v>RH</v>
          </cell>
          <cell r="W18" t="str">
            <v>RH</v>
          </cell>
          <cell r="X18" t="str">
            <v>R</v>
          </cell>
          <cell r="Y18" t="str">
            <v>R</v>
          </cell>
        </row>
        <row r="19">
          <cell r="E19">
            <v>42767</v>
          </cell>
          <cell r="G19">
            <v>42818</v>
          </cell>
          <cell r="V19"/>
          <cell r="W19" t="str">
            <v>R</v>
          </cell>
          <cell r="X19" t="str">
            <v>R</v>
          </cell>
          <cell r="Y19" t="str">
            <v>R</v>
          </cell>
        </row>
        <row r="20">
          <cell r="E20">
            <v>42767</v>
          </cell>
          <cell r="G20">
            <v>42818</v>
          </cell>
          <cell r="V20" t="str">
            <v>R</v>
          </cell>
          <cell r="W20"/>
          <cell r="X20" t="str">
            <v>R</v>
          </cell>
          <cell r="Y20" t="str">
            <v>R</v>
          </cell>
        </row>
        <row r="21">
          <cell r="E21">
            <v>42767</v>
          </cell>
          <cell r="G21">
            <v>42818</v>
          </cell>
          <cell r="V21"/>
          <cell r="W21"/>
          <cell r="X21"/>
          <cell r="Y21"/>
        </row>
        <row r="22">
          <cell r="E22">
            <v>42767</v>
          </cell>
          <cell r="G22">
            <v>42818</v>
          </cell>
          <cell r="V22"/>
          <cell r="W22"/>
          <cell r="X22"/>
          <cell r="Y22"/>
        </row>
        <row r="23">
          <cell r="E23">
            <v>42767</v>
          </cell>
          <cell r="G23">
            <v>42818</v>
          </cell>
          <cell r="V23" t="str">
            <v>R</v>
          </cell>
          <cell r="W23" t="str">
            <v>R</v>
          </cell>
          <cell r="X23"/>
          <cell r="Y23"/>
        </row>
        <row r="24">
          <cell r="E24">
            <v>42767</v>
          </cell>
          <cell r="G24">
            <v>42818</v>
          </cell>
          <cell r="V24" t="str">
            <v>R</v>
          </cell>
          <cell r="W24"/>
          <cell r="X24"/>
          <cell r="Y24"/>
        </row>
        <row r="25">
          <cell r="E25">
            <v>42767</v>
          </cell>
          <cell r="G25">
            <v>42818</v>
          </cell>
          <cell r="V25" t="str">
            <v>R</v>
          </cell>
          <cell r="W25"/>
          <cell r="X25"/>
          <cell r="Y25"/>
        </row>
        <row r="26">
          <cell r="E26">
            <v>42767</v>
          </cell>
          <cell r="G26">
            <v>42818</v>
          </cell>
          <cell r="V26" t="str">
            <v>R</v>
          </cell>
          <cell r="W26" t="str">
            <v>R</v>
          </cell>
          <cell r="X26"/>
          <cell r="Y26"/>
        </row>
        <row r="27">
          <cell r="E27">
            <v>42767</v>
          </cell>
          <cell r="G27">
            <v>42818</v>
          </cell>
          <cell r="V27"/>
          <cell r="W27"/>
          <cell r="X27"/>
          <cell r="Y27"/>
        </row>
        <row r="28">
          <cell r="E28">
            <v>42767</v>
          </cell>
          <cell r="G28">
            <v>42818</v>
          </cell>
          <cell r="V28" t="str">
            <v>R</v>
          </cell>
          <cell r="W28"/>
          <cell r="X28"/>
          <cell r="Y28"/>
        </row>
        <row r="29">
          <cell r="E29">
            <v>42767</v>
          </cell>
          <cell r="G29">
            <v>42818</v>
          </cell>
          <cell r="V29"/>
          <cell r="W29"/>
          <cell r="X29"/>
          <cell r="Y29"/>
        </row>
        <row r="30">
          <cell r="E30">
            <v>42767</v>
          </cell>
          <cell r="G30">
            <v>42818</v>
          </cell>
          <cell r="V30"/>
          <cell r="W30"/>
          <cell r="X30"/>
          <cell r="Y30"/>
        </row>
        <row r="31">
          <cell r="E31">
            <v>42767</v>
          </cell>
          <cell r="G31">
            <v>42818</v>
          </cell>
          <cell r="V31" t="str">
            <v>R</v>
          </cell>
          <cell r="W31" t="str">
            <v>RH</v>
          </cell>
          <cell r="X31"/>
          <cell r="Y31"/>
        </row>
        <row r="32">
          <cell r="E32">
            <v>42767</v>
          </cell>
          <cell r="G32">
            <v>42818</v>
          </cell>
          <cell r="V32" t="str">
            <v>R</v>
          </cell>
          <cell r="W32" t="str">
            <v>R</v>
          </cell>
          <cell r="X32"/>
          <cell r="Y32"/>
        </row>
        <row r="33">
          <cell r="E33">
            <v>42767</v>
          </cell>
          <cell r="G33">
            <v>42818</v>
          </cell>
          <cell r="V33" t="str">
            <v>R</v>
          </cell>
          <cell r="W33" t="str">
            <v>R</v>
          </cell>
          <cell r="X33" t="str">
            <v>R</v>
          </cell>
          <cell r="Y33" t="str">
            <v>R</v>
          </cell>
        </row>
        <row r="34">
          <cell r="E34">
            <v>42767</v>
          </cell>
          <cell r="G34">
            <v>42818</v>
          </cell>
          <cell r="V34" t="str">
            <v>R</v>
          </cell>
          <cell r="W34" t="str">
            <v>R</v>
          </cell>
          <cell r="X34" t="str">
            <v>R</v>
          </cell>
          <cell r="Y34" t="str">
            <v>R</v>
          </cell>
        </row>
        <row r="35">
          <cell r="E35">
            <v>42765</v>
          </cell>
          <cell r="G35">
            <v>42820</v>
          </cell>
          <cell r="V35" t="str">
            <v>R</v>
          </cell>
          <cell r="W35" t="str">
            <v>HC</v>
          </cell>
          <cell r="X35" t="str">
            <v>R</v>
          </cell>
          <cell r="Y35" t="str">
            <v>R</v>
          </cell>
        </row>
        <row r="36">
          <cell r="E36">
            <v>42765</v>
          </cell>
          <cell r="G36">
            <v>42820</v>
          </cell>
          <cell r="V36" t="str">
            <v>HRC</v>
          </cell>
          <cell r="W36" t="str">
            <v>HC</v>
          </cell>
          <cell r="X36" t="str">
            <v>R</v>
          </cell>
          <cell r="Y36" t="str">
            <v>R</v>
          </cell>
        </row>
        <row r="37">
          <cell r="E37">
            <v>42765</v>
          </cell>
          <cell r="G37">
            <v>42820</v>
          </cell>
          <cell r="V37"/>
          <cell r="W37"/>
          <cell r="X37" t="str">
            <v>R</v>
          </cell>
          <cell r="Y37" t="str">
            <v>R</v>
          </cell>
        </row>
        <row r="38">
          <cell r="E38">
            <v>42765</v>
          </cell>
          <cell r="G38">
            <v>42820</v>
          </cell>
          <cell r="V38" t="str">
            <v>R</v>
          </cell>
          <cell r="W38" t="str">
            <v>RC</v>
          </cell>
          <cell r="X38" t="str">
            <v>R</v>
          </cell>
          <cell r="Y38" t="str">
            <v>R</v>
          </cell>
        </row>
        <row r="39">
          <cell r="E39">
            <v>42765</v>
          </cell>
          <cell r="G39">
            <v>42820</v>
          </cell>
          <cell r="V39" t="str">
            <v>HC</v>
          </cell>
          <cell r="W39" t="str">
            <v>HCR</v>
          </cell>
          <cell r="X39" t="str">
            <v>R</v>
          </cell>
          <cell r="Y39" t="str">
            <v>R</v>
          </cell>
        </row>
        <row r="40">
          <cell r="E40">
            <v>42765</v>
          </cell>
          <cell r="G40">
            <v>42820</v>
          </cell>
          <cell r="V40" t="str">
            <v>RHC</v>
          </cell>
          <cell r="W40" t="str">
            <v>CH</v>
          </cell>
          <cell r="X40" t="str">
            <v>R</v>
          </cell>
          <cell r="Y40"/>
        </row>
        <row r="41">
          <cell r="E41">
            <v>42765</v>
          </cell>
          <cell r="G41">
            <v>42820</v>
          </cell>
          <cell r="V41" t="str">
            <v>R</v>
          </cell>
          <cell r="W41" t="str">
            <v>R</v>
          </cell>
          <cell r="X41" t="str">
            <v>R</v>
          </cell>
          <cell r="Y41" t="str">
            <v>R</v>
          </cell>
        </row>
        <row r="42">
          <cell r="E42">
            <v>42765</v>
          </cell>
          <cell r="G42">
            <v>42820</v>
          </cell>
          <cell r="V42" t="str">
            <v>H</v>
          </cell>
          <cell r="W42" t="str">
            <v>H</v>
          </cell>
          <cell r="X42" t="str">
            <v>R</v>
          </cell>
          <cell r="Y42"/>
        </row>
        <row r="43">
          <cell r="E43">
            <v>42766</v>
          </cell>
          <cell r="G43">
            <v>42820</v>
          </cell>
          <cell r="V43" t="str">
            <v>HR</v>
          </cell>
          <cell r="W43"/>
          <cell r="X43" t="str">
            <v>R</v>
          </cell>
          <cell r="Y43" t="str">
            <v>R</v>
          </cell>
        </row>
        <row r="44">
          <cell r="E44">
            <v>42766</v>
          </cell>
          <cell r="G44">
            <v>42820</v>
          </cell>
          <cell r="V44" t="str">
            <v>H</v>
          </cell>
          <cell r="W44"/>
          <cell r="X44"/>
          <cell r="Y44"/>
        </row>
        <row r="45">
          <cell r="E45">
            <v>42766</v>
          </cell>
          <cell r="G45">
            <v>42820</v>
          </cell>
          <cell r="V45" t="str">
            <v>RH</v>
          </cell>
          <cell r="W45" t="str">
            <v>HC</v>
          </cell>
          <cell r="X45" t="str">
            <v>R</v>
          </cell>
          <cell r="Y45" t="str">
            <v>R</v>
          </cell>
        </row>
        <row r="46">
          <cell r="E46">
            <v>42766</v>
          </cell>
          <cell r="G46">
            <v>42820</v>
          </cell>
          <cell r="V46" t="str">
            <v>R</v>
          </cell>
          <cell r="W46" t="str">
            <v>R</v>
          </cell>
          <cell r="X46" t="str">
            <v>R</v>
          </cell>
          <cell r="Y46"/>
        </row>
        <row r="47">
          <cell r="E47">
            <v>42766</v>
          </cell>
          <cell r="G47">
            <v>42820</v>
          </cell>
          <cell r="V47" t="str">
            <v>R</v>
          </cell>
          <cell r="W47"/>
          <cell r="X47" t="str">
            <v>R</v>
          </cell>
          <cell r="Y47"/>
        </row>
        <row r="48">
          <cell r="E48">
            <v>42766</v>
          </cell>
          <cell r="G48">
            <v>42820</v>
          </cell>
          <cell r="V48"/>
          <cell r="W48"/>
          <cell r="X48"/>
          <cell r="Y48"/>
        </row>
        <row r="49">
          <cell r="E49">
            <v>42766</v>
          </cell>
          <cell r="G49">
            <v>42820</v>
          </cell>
          <cell r="V49" t="str">
            <v>R</v>
          </cell>
          <cell r="W49" t="str">
            <v>RH</v>
          </cell>
          <cell r="X49" t="str">
            <v>R</v>
          </cell>
          <cell r="Y49"/>
        </row>
        <row r="50">
          <cell r="E50">
            <v>42766</v>
          </cell>
          <cell r="G50">
            <v>42820</v>
          </cell>
          <cell r="V50" t="str">
            <v>R</v>
          </cell>
          <cell r="W50" t="str">
            <v>R</v>
          </cell>
          <cell r="X50" t="str">
            <v>R</v>
          </cell>
          <cell r="Y50"/>
        </row>
        <row r="51">
          <cell r="E51">
            <v>42766</v>
          </cell>
          <cell r="G51">
            <v>42820</v>
          </cell>
          <cell r="V51" t="str">
            <v>R</v>
          </cell>
          <cell r="W51" t="str">
            <v>RH</v>
          </cell>
          <cell r="X51" t="str">
            <v>R</v>
          </cell>
          <cell r="Y51" t="str">
            <v>R</v>
          </cell>
        </row>
        <row r="52">
          <cell r="E52">
            <v>42766</v>
          </cell>
          <cell r="G52">
            <v>42820</v>
          </cell>
          <cell r="V52"/>
          <cell r="W52"/>
          <cell r="X52"/>
          <cell r="Y52"/>
        </row>
        <row r="53">
          <cell r="E53">
            <v>42766</v>
          </cell>
          <cell r="G53">
            <v>42820</v>
          </cell>
          <cell r="V53" t="str">
            <v>R</v>
          </cell>
          <cell r="W53" t="str">
            <v>R</v>
          </cell>
          <cell r="X53" t="str">
            <v>R</v>
          </cell>
          <cell r="Y53" t="str">
            <v>R</v>
          </cell>
        </row>
        <row r="54">
          <cell r="E54">
            <v>42766</v>
          </cell>
          <cell r="G54">
            <v>42820</v>
          </cell>
          <cell r="V54" t="str">
            <v>RH</v>
          </cell>
          <cell r="W54" t="str">
            <v>H</v>
          </cell>
          <cell r="X54" t="str">
            <v>R</v>
          </cell>
          <cell r="Y54" t="str">
            <v>R</v>
          </cell>
        </row>
        <row r="55">
          <cell r="E55">
            <v>42766</v>
          </cell>
          <cell r="G55">
            <v>42820</v>
          </cell>
          <cell r="V55"/>
          <cell r="W55"/>
          <cell r="X55"/>
          <cell r="Y55"/>
        </row>
        <row r="56">
          <cell r="E56">
            <v>42766</v>
          </cell>
          <cell r="G56">
            <v>42820</v>
          </cell>
          <cell r="V56"/>
          <cell r="W56"/>
          <cell r="X56"/>
          <cell r="Y56"/>
        </row>
        <row r="57">
          <cell r="E57">
            <v>42766</v>
          </cell>
          <cell r="G57">
            <v>42820</v>
          </cell>
          <cell r="V57"/>
          <cell r="W57" t="str">
            <v>H</v>
          </cell>
          <cell r="X57" t="str">
            <v>R</v>
          </cell>
          <cell r="Y57"/>
        </row>
        <row r="58">
          <cell r="E58">
            <v>42766</v>
          </cell>
          <cell r="G58">
            <v>42820</v>
          </cell>
          <cell r="V58" t="str">
            <v>HR</v>
          </cell>
          <cell r="W58" t="str">
            <v>HC</v>
          </cell>
          <cell r="X58" t="str">
            <v>R</v>
          </cell>
          <cell r="Y58"/>
        </row>
        <row r="59">
          <cell r="E59">
            <v>42766</v>
          </cell>
          <cell r="G59">
            <v>42820</v>
          </cell>
          <cell r="V59" t="str">
            <v>R</v>
          </cell>
          <cell r="W59" t="str">
            <v>RH</v>
          </cell>
          <cell r="X59" t="str">
            <v>R</v>
          </cell>
          <cell r="Y59" t="str">
            <v>R</v>
          </cell>
        </row>
        <row r="60">
          <cell r="E60">
            <v>42766</v>
          </cell>
          <cell r="G60">
            <v>42820</v>
          </cell>
          <cell r="V60" t="str">
            <v>HR</v>
          </cell>
          <cell r="W60" t="str">
            <v>H</v>
          </cell>
          <cell r="X60" t="str">
            <v>R</v>
          </cell>
          <cell r="Y60"/>
        </row>
        <row r="61">
          <cell r="E61">
            <v>42766</v>
          </cell>
          <cell r="G61">
            <v>42820</v>
          </cell>
          <cell r="V61"/>
          <cell r="W61"/>
          <cell r="X61"/>
          <cell r="Y61"/>
        </row>
        <row r="62">
          <cell r="E62">
            <v>42766</v>
          </cell>
          <cell r="G62">
            <v>42820</v>
          </cell>
          <cell r="V62" t="str">
            <v>R</v>
          </cell>
          <cell r="W62"/>
          <cell r="X62"/>
          <cell r="Y62" t="str">
            <v>H</v>
          </cell>
        </row>
        <row r="63">
          <cell r="E63">
            <v>42766</v>
          </cell>
          <cell r="G63">
            <v>42820</v>
          </cell>
          <cell r="V63" t="str">
            <v>HC</v>
          </cell>
          <cell r="W63" t="str">
            <v>HC</v>
          </cell>
          <cell r="X63" t="str">
            <v>R</v>
          </cell>
          <cell r="Y63"/>
        </row>
        <row r="64">
          <cell r="E64">
            <v>42766</v>
          </cell>
          <cell r="G64">
            <v>42820</v>
          </cell>
          <cell r="V64" t="str">
            <v>H</v>
          </cell>
          <cell r="W64" t="str">
            <v>H</v>
          </cell>
          <cell r="X64"/>
          <cell r="Y64"/>
        </row>
        <row r="65">
          <cell r="E65">
            <v>42766</v>
          </cell>
          <cell r="G65">
            <v>42820</v>
          </cell>
          <cell r="V65" t="str">
            <v>R</v>
          </cell>
          <cell r="W65" t="str">
            <v>R</v>
          </cell>
          <cell r="X65" t="str">
            <v>R</v>
          </cell>
          <cell r="Y65" t="str">
            <v>R</v>
          </cell>
        </row>
        <row r="66">
          <cell r="E66">
            <v>42766</v>
          </cell>
          <cell r="G66">
            <v>42820</v>
          </cell>
          <cell r="V66" t="str">
            <v>RH</v>
          </cell>
          <cell r="W66" t="str">
            <v>HC</v>
          </cell>
          <cell r="X66"/>
          <cell r="Y66"/>
        </row>
        <row r="67">
          <cell r="E67">
            <v>42767</v>
          </cell>
          <cell r="G67">
            <v>42818</v>
          </cell>
          <cell r="V67" t="str">
            <v>R</v>
          </cell>
          <cell r="W67"/>
          <cell r="X67" t="str">
            <v>R</v>
          </cell>
          <cell r="Y67" t="str">
            <v>R</v>
          </cell>
        </row>
        <row r="68">
          <cell r="E68">
            <v>42767</v>
          </cell>
          <cell r="G68">
            <v>42818</v>
          </cell>
          <cell r="V68" t="str">
            <v>R</v>
          </cell>
          <cell r="W68" t="str">
            <v>H</v>
          </cell>
          <cell r="X68" t="str">
            <v>R</v>
          </cell>
          <cell r="Y68"/>
        </row>
        <row r="69">
          <cell r="E69">
            <v>42767</v>
          </cell>
          <cell r="G69">
            <v>42818</v>
          </cell>
          <cell r="V69" t="str">
            <v>RH</v>
          </cell>
          <cell r="W69"/>
          <cell r="X69" t="str">
            <v>R</v>
          </cell>
          <cell r="Y69"/>
        </row>
        <row r="70">
          <cell r="E70">
            <v>42767</v>
          </cell>
          <cell r="G70">
            <v>42818</v>
          </cell>
          <cell r="V70" t="str">
            <v>R</v>
          </cell>
          <cell r="W70"/>
          <cell r="X70" t="str">
            <v>R</v>
          </cell>
          <cell r="Y70"/>
        </row>
        <row r="71">
          <cell r="E71">
            <v>42767</v>
          </cell>
          <cell r="G71">
            <v>42818</v>
          </cell>
          <cell r="V71"/>
          <cell r="W71"/>
          <cell r="X71" t="str">
            <v>R</v>
          </cell>
          <cell r="Y71" t="str">
            <v>R</v>
          </cell>
        </row>
        <row r="72">
          <cell r="E72">
            <v>42767</v>
          </cell>
          <cell r="G72">
            <v>42818</v>
          </cell>
          <cell r="V72" t="str">
            <v>HRC</v>
          </cell>
          <cell r="W72" t="str">
            <v>HRC</v>
          </cell>
          <cell r="X72" t="str">
            <v>R</v>
          </cell>
          <cell r="Y72" t="str">
            <v>R</v>
          </cell>
        </row>
        <row r="73">
          <cell r="E73">
            <v>42767</v>
          </cell>
          <cell r="G73">
            <v>42818</v>
          </cell>
          <cell r="V73" t="str">
            <v>R</v>
          </cell>
          <cell r="W73" t="str">
            <v>R</v>
          </cell>
          <cell r="X73" t="str">
            <v>R</v>
          </cell>
          <cell r="Y73"/>
        </row>
        <row r="74">
          <cell r="E74">
            <v>42767</v>
          </cell>
          <cell r="G74">
            <v>42818</v>
          </cell>
          <cell r="V74" t="str">
            <v>R</v>
          </cell>
          <cell r="W74"/>
          <cell r="X74" t="str">
            <v>R</v>
          </cell>
          <cell r="Y74"/>
        </row>
        <row r="75">
          <cell r="E75">
            <v>42767</v>
          </cell>
          <cell r="G75">
            <v>42818</v>
          </cell>
          <cell r="V75" t="str">
            <v>RH</v>
          </cell>
          <cell r="W75" t="str">
            <v>RH</v>
          </cell>
          <cell r="X75" t="str">
            <v>R</v>
          </cell>
          <cell r="Y75" t="str">
            <v>R</v>
          </cell>
        </row>
        <row r="76">
          <cell r="E76">
            <v>42767</v>
          </cell>
          <cell r="G76">
            <v>42818</v>
          </cell>
          <cell r="V76" t="str">
            <v>RH</v>
          </cell>
          <cell r="W76" t="str">
            <v>HC</v>
          </cell>
          <cell r="X76" t="str">
            <v>R</v>
          </cell>
          <cell r="Y76"/>
        </row>
        <row r="77">
          <cell r="E77">
            <v>42767</v>
          </cell>
          <cell r="G77">
            <v>42818</v>
          </cell>
          <cell r="V77" t="str">
            <v>RH</v>
          </cell>
          <cell r="W77" t="str">
            <v>HR</v>
          </cell>
          <cell r="X77" t="str">
            <v>R</v>
          </cell>
          <cell r="Y77"/>
        </row>
        <row r="78">
          <cell r="E78">
            <v>42767</v>
          </cell>
          <cell r="G78">
            <v>42818</v>
          </cell>
          <cell r="V78" t="str">
            <v>H</v>
          </cell>
          <cell r="W78" t="str">
            <v>H</v>
          </cell>
          <cell r="X78" t="str">
            <v>R</v>
          </cell>
          <cell r="Y78"/>
        </row>
        <row r="79">
          <cell r="E79">
            <v>42767</v>
          </cell>
          <cell r="G79">
            <v>42818</v>
          </cell>
          <cell r="V79" t="str">
            <v>R</v>
          </cell>
          <cell r="W79" t="str">
            <v>R</v>
          </cell>
          <cell r="X79" t="str">
            <v>R</v>
          </cell>
          <cell r="Y79"/>
        </row>
        <row r="80">
          <cell r="E80">
            <v>42767</v>
          </cell>
          <cell r="G80">
            <v>42818</v>
          </cell>
          <cell r="V80" t="str">
            <v>R</v>
          </cell>
          <cell r="W80" t="str">
            <v>R</v>
          </cell>
          <cell r="X80" t="str">
            <v>R</v>
          </cell>
          <cell r="Y80"/>
        </row>
        <row r="81">
          <cell r="E81">
            <v>42767</v>
          </cell>
          <cell r="G81">
            <v>42818</v>
          </cell>
          <cell r="V81" t="str">
            <v>R</v>
          </cell>
          <cell r="W81" t="str">
            <v>R</v>
          </cell>
          <cell r="X81" t="str">
            <v>R</v>
          </cell>
          <cell r="Y81"/>
        </row>
        <row r="82">
          <cell r="E82">
            <v>42767</v>
          </cell>
          <cell r="G82">
            <v>42818</v>
          </cell>
          <cell r="V82" t="str">
            <v>HC</v>
          </cell>
          <cell r="W82" t="str">
            <v>H</v>
          </cell>
          <cell r="X82" t="str">
            <v>R</v>
          </cell>
          <cell r="Y82"/>
        </row>
        <row r="83">
          <cell r="E83">
            <v>42767</v>
          </cell>
          <cell r="G83">
            <v>42818</v>
          </cell>
          <cell r="V83" t="str">
            <v>HR</v>
          </cell>
          <cell r="W83"/>
          <cell r="X83" t="str">
            <v>R</v>
          </cell>
          <cell r="Y83" t="str">
            <v>R</v>
          </cell>
        </row>
        <row r="84">
          <cell r="E84">
            <v>42767</v>
          </cell>
          <cell r="G84">
            <v>42819</v>
          </cell>
          <cell r="V84" t="str">
            <v>HR</v>
          </cell>
          <cell r="W84" t="str">
            <v>HR</v>
          </cell>
          <cell r="X84" t="str">
            <v>R</v>
          </cell>
          <cell r="Y84"/>
        </row>
        <row r="85">
          <cell r="E85">
            <v>42767</v>
          </cell>
          <cell r="G85">
            <v>42819</v>
          </cell>
          <cell r="V85" t="str">
            <v>R</v>
          </cell>
          <cell r="W85" t="str">
            <v>H</v>
          </cell>
          <cell r="X85" t="str">
            <v>R</v>
          </cell>
          <cell r="Y85"/>
        </row>
        <row r="86">
          <cell r="E86">
            <v>42767</v>
          </cell>
          <cell r="G86">
            <v>42819</v>
          </cell>
          <cell r="V86" t="str">
            <v>R</v>
          </cell>
          <cell r="W86" t="str">
            <v>R</v>
          </cell>
          <cell r="X86" t="str">
            <v>R</v>
          </cell>
          <cell r="Y86" t="str">
            <v>R</v>
          </cell>
        </row>
        <row r="87">
          <cell r="E87">
            <v>42767</v>
          </cell>
          <cell r="G87">
            <v>42819</v>
          </cell>
          <cell r="V87" t="str">
            <v>RH</v>
          </cell>
          <cell r="W87" t="str">
            <v>RHC</v>
          </cell>
          <cell r="X87" t="str">
            <v>R</v>
          </cell>
          <cell r="Y87"/>
        </row>
        <row r="88">
          <cell r="E88">
            <v>42767</v>
          </cell>
          <cell r="G88">
            <v>42819</v>
          </cell>
          <cell r="V88" t="str">
            <v>R</v>
          </cell>
          <cell r="W88" t="str">
            <v>HRC</v>
          </cell>
          <cell r="X88" t="str">
            <v>R</v>
          </cell>
          <cell r="Y88"/>
        </row>
        <row r="89">
          <cell r="E89">
            <v>42767</v>
          </cell>
          <cell r="G89">
            <v>42819</v>
          </cell>
          <cell r="V89" t="str">
            <v>RHC</v>
          </cell>
          <cell r="W89" t="str">
            <v>RC</v>
          </cell>
          <cell r="X89" t="str">
            <v>R</v>
          </cell>
          <cell r="Y89"/>
        </row>
        <row r="90">
          <cell r="E90">
            <v>42767</v>
          </cell>
          <cell r="G90"/>
          <cell r="V90"/>
          <cell r="W90"/>
          <cell r="X90"/>
          <cell r="Y90"/>
        </row>
        <row r="91">
          <cell r="E91">
            <v>42767</v>
          </cell>
          <cell r="G91">
            <v>42819</v>
          </cell>
          <cell r="V91"/>
          <cell r="W91" t="str">
            <v>HR</v>
          </cell>
          <cell r="X91" t="str">
            <v>R</v>
          </cell>
          <cell r="Y91"/>
        </row>
        <row r="92">
          <cell r="E92">
            <v>42767</v>
          </cell>
          <cell r="G92">
            <v>42819</v>
          </cell>
          <cell r="V92"/>
          <cell r="W92" t="str">
            <v>R</v>
          </cell>
          <cell r="X92"/>
          <cell r="Y92" t="str">
            <v>R</v>
          </cell>
        </row>
        <row r="93">
          <cell r="E93">
            <v>42767</v>
          </cell>
          <cell r="G93">
            <v>42819</v>
          </cell>
          <cell r="V93" t="str">
            <v>RH</v>
          </cell>
          <cell r="W93" t="str">
            <v>HC</v>
          </cell>
          <cell r="X93" t="str">
            <v>R</v>
          </cell>
          <cell r="Y93"/>
        </row>
        <row r="94">
          <cell r="E94">
            <v>42767</v>
          </cell>
          <cell r="G94">
            <v>42819</v>
          </cell>
          <cell r="V94" t="str">
            <v>HC</v>
          </cell>
          <cell r="W94" t="str">
            <v>HC</v>
          </cell>
          <cell r="X94" t="str">
            <v>R</v>
          </cell>
          <cell r="Y94" t="str">
            <v>R</v>
          </cell>
        </row>
        <row r="95">
          <cell r="E95">
            <v>42767</v>
          </cell>
          <cell r="G95">
            <v>42819</v>
          </cell>
          <cell r="V95" t="str">
            <v>R</v>
          </cell>
          <cell r="W95" t="str">
            <v>H</v>
          </cell>
          <cell r="X95" t="str">
            <v>R</v>
          </cell>
          <cell r="Y95" t="str">
            <v>R</v>
          </cell>
        </row>
        <row r="96">
          <cell r="E96">
            <v>42767</v>
          </cell>
          <cell r="G96"/>
          <cell r="V96"/>
          <cell r="W96"/>
          <cell r="X96"/>
          <cell r="Y96"/>
        </row>
        <row r="97">
          <cell r="E97">
            <v>42767</v>
          </cell>
          <cell r="G97">
            <v>42819</v>
          </cell>
          <cell r="V97" t="str">
            <v>HRC</v>
          </cell>
          <cell r="W97" t="str">
            <v>HR</v>
          </cell>
          <cell r="X97" t="str">
            <v>R</v>
          </cell>
          <cell r="Y97" t="str">
            <v>R</v>
          </cell>
        </row>
        <row r="98">
          <cell r="E98">
            <v>42767</v>
          </cell>
          <cell r="G98">
            <v>42819</v>
          </cell>
          <cell r="V98" t="str">
            <v>R</v>
          </cell>
          <cell r="W98" t="str">
            <v>HC</v>
          </cell>
          <cell r="X98" t="str">
            <v>R</v>
          </cell>
          <cell r="Y98"/>
        </row>
        <row r="99">
          <cell r="E99">
            <v>42762</v>
          </cell>
          <cell r="G99">
            <v>42816</v>
          </cell>
          <cell r="V99"/>
          <cell r="W99" t="str">
            <v>HC</v>
          </cell>
          <cell r="X99"/>
          <cell r="Y99"/>
        </row>
        <row r="100">
          <cell r="E100">
            <v>42762</v>
          </cell>
          <cell r="G100">
            <v>42816</v>
          </cell>
          <cell r="V100"/>
          <cell r="W100"/>
          <cell r="X100"/>
          <cell r="Y100"/>
        </row>
        <row r="101">
          <cell r="E101">
            <v>42762</v>
          </cell>
          <cell r="G101">
            <v>42816</v>
          </cell>
          <cell r="V101" t="str">
            <v>R</v>
          </cell>
          <cell r="W101" t="str">
            <v>R</v>
          </cell>
          <cell r="X101"/>
          <cell r="Y101"/>
        </row>
        <row r="102">
          <cell r="E102">
            <v>42762</v>
          </cell>
          <cell r="G102">
            <v>42816</v>
          </cell>
          <cell r="V102" t="str">
            <v>C</v>
          </cell>
          <cell r="W102" t="str">
            <v>HC</v>
          </cell>
          <cell r="X102"/>
          <cell r="Y102"/>
        </row>
        <row r="103">
          <cell r="E103">
            <v>42762</v>
          </cell>
          <cell r="G103">
            <v>42816</v>
          </cell>
          <cell r="V103" t="str">
            <v>H</v>
          </cell>
          <cell r="W103"/>
          <cell r="X103"/>
          <cell r="Y103"/>
        </row>
        <row r="104">
          <cell r="E104">
            <v>42762</v>
          </cell>
          <cell r="G104">
            <v>42816</v>
          </cell>
          <cell r="V104"/>
          <cell r="W104"/>
          <cell r="X104"/>
          <cell r="Y104"/>
        </row>
        <row r="105">
          <cell r="E105">
            <v>42762</v>
          </cell>
          <cell r="G105">
            <v>42816</v>
          </cell>
          <cell r="V105"/>
          <cell r="W105"/>
          <cell r="X105"/>
          <cell r="Y105" t="str">
            <v>R</v>
          </cell>
        </row>
        <row r="106">
          <cell r="E106">
            <v>42762</v>
          </cell>
          <cell r="G106">
            <v>42816</v>
          </cell>
          <cell r="V106"/>
          <cell r="W106"/>
          <cell r="X106"/>
          <cell r="Y106"/>
        </row>
        <row r="107">
          <cell r="E107">
            <v>42762</v>
          </cell>
          <cell r="G107">
            <v>42816</v>
          </cell>
          <cell r="V107"/>
          <cell r="W107" t="str">
            <v>R</v>
          </cell>
          <cell r="X107"/>
          <cell r="Y107" t="str">
            <v>R</v>
          </cell>
        </row>
        <row r="108">
          <cell r="E108">
            <v>42762</v>
          </cell>
          <cell r="G108">
            <v>42816</v>
          </cell>
          <cell r="V108" t="str">
            <v>R</v>
          </cell>
          <cell r="W108" t="str">
            <v>R</v>
          </cell>
          <cell r="X108" t="str">
            <v>R</v>
          </cell>
          <cell r="Y108" t="str">
            <v>R</v>
          </cell>
        </row>
        <row r="109">
          <cell r="E109">
            <v>42762</v>
          </cell>
          <cell r="G109">
            <v>42816</v>
          </cell>
          <cell r="V109" t="str">
            <v>R</v>
          </cell>
          <cell r="W109"/>
          <cell r="X109" t="str">
            <v>R</v>
          </cell>
          <cell r="Y109"/>
        </row>
        <row r="110">
          <cell r="E110">
            <v>42762</v>
          </cell>
          <cell r="G110">
            <v>42816</v>
          </cell>
          <cell r="V110" t="str">
            <v>R</v>
          </cell>
          <cell r="W110" t="str">
            <v>H</v>
          </cell>
          <cell r="X110" t="str">
            <v>R</v>
          </cell>
          <cell r="Y110" t="str">
            <v>R</v>
          </cell>
        </row>
        <row r="111">
          <cell r="E111">
            <v>42762</v>
          </cell>
          <cell r="G111">
            <v>42816</v>
          </cell>
          <cell r="V111" t="str">
            <v>H</v>
          </cell>
          <cell r="W111"/>
          <cell r="X111"/>
          <cell r="Y111"/>
        </row>
        <row r="112">
          <cell r="E112">
            <v>42762</v>
          </cell>
          <cell r="G112">
            <v>42816</v>
          </cell>
          <cell r="V112"/>
          <cell r="W112"/>
          <cell r="X112"/>
          <cell r="Y112" t="str">
            <v>R</v>
          </cell>
        </row>
        <row r="113">
          <cell r="E113">
            <v>42762</v>
          </cell>
          <cell r="G113">
            <v>42816</v>
          </cell>
          <cell r="V113"/>
          <cell r="W113"/>
          <cell r="X113" t="str">
            <v>R</v>
          </cell>
          <cell r="Y113"/>
        </row>
        <row r="114">
          <cell r="E114">
            <v>42762</v>
          </cell>
          <cell r="G114">
            <v>42816</v>
          </cell>
          <cell r="V114" t="str">
            <v>H</v>
          </cell>
          <cell r="W114" t="str">
            <v>R</v>
          </cell>
          <cell r="X114"/>
          <cell r="Y114"/>
        </row>
        <row r="115">
          <cell r="E115">
            <v>42762</v>
          </cell>
          <cell r="G115">
            <v>42816</v>
          </cell>
          <cell r="V115" t="str">
            <v>RC</v>
          </cell>
          <cell r="W115" t="str">
            <v>HR</v>
          </cell>
          <cell r="X115" t="str">
            <v>R</v>
          </cell>
          <cell r="Y115" t="str">
            <v>R</v>
          </cell>
        </row>
        <row r="116">
          <cell r="E116">
            <v>42762</v>
          </cell>
          <cell r="G116">
            <v>42816</v>
          </cell>
          <cell r="V116" t="str">
            <v>HR</v>
          </cell>
          <cell r="W116" t="str">
            <v>HR</v>
          </cell>
          <cell r="X116" t="str">
            <v>R</v>
          </cell>
          <cell r="Y116"/>
        </row>
        <row r="117">
          <cell r="E117">
            <v>42762</v>
          </cell>
          <cell r="G117">
            <v>42816</v>
          </cell>
          <cell r="V117" t="str">
            <v>R</v>
          </cell>
          <cell r="W117" t="str">
            <v>HR</v>
          </cell>
          <cell r="X117" t="str">
            <v>R</v>
          </cell>
          <cell r="Y117" t="str">
            <v>R</v>
          </cell>
        </row>
        <row r="118">
          <cell r="E118">
            <v>42762</v>
          </cell>
          <cell r="G118">
            <v>42816</v>
          </cell>
          <cell r="V118"/>
          <cell r="W118" t="str">
            <v>HR</v>
          </cell>
          <cell r="X118" t="str">
            <v>R</v>
          </cell>
          <cell r="Y118" t="str">
            <v>R</v>
          </cell>
        </row>
        <row r="119">
          <cell r="E119">
            <v>42762</v>
          </cell>
          <cell r="G119">
            <v>42816</v>
          </cell>
          <cell r="V119" t="str">
            <v>RH</v>
          </cell>
          <cell r="W119" t="str">
            <v>RH</v>
          </cell>
          <cell r="X119" t="str">
            <v>R</v>
          </cell>
          <cell r="Y119"/>
        </row>
        <row r="120">
          <cell r="E120">
            <v>42762</v>
          </cell>
          <cell r="G120">
            <v>42816</v>
          </cell>
          <cell r="V120" t="str">
            <v>HRC</v>
          </cell>
          <cell r="W120" t="str">
            <v>H</v>
          </cell>
          <cell r="X120" t="str">
            <v>R</v>
          </cell>
          <cell r="Y120"/>
        </row>
        <row r="121">
          <cell r="E121">
            <v>42762</v>
          </cell>
          <cell r="G121">
            <v>42816</v>
          </cell>
          <cell r="V121" t="str">
            <v>R</v>
          </cell>
          <cell r="W121" t="str">
            <v>H</v>
          </cell>
          <cell r="X121" t="str">
            <v>R</v>
          </cell>
          <cell r="Y121" t="str">
            <v>R</v>
          </cell>
        </row>
        <row r="122">
          <cell r="E122">
            <v>42762</v>
          </cell>
          <cell r="G122">
            <v>42816</v>
          </cell>
          <cell r="V122" t="str">
            <v>H</v>
          </cell>
          <cell r="W122" t="str">
            <v>H</v>
          </cell>
          <cell r="X122"/>
          <cell r="Y122" t="str">
            <v>R</v>
          </cell>
        </row>
        <row r="123">
          <cell r="E123">
            <v>42762</v>
          </cell>
          <cell r="G123">
            <v>42816</v>
          </cell>
          <cell r="V123" t="str">
            <v>R</v>
          </cell>
          <cell r="W123" t="str">
            <v>RC</v>
          </cell>
          <cell r="X123" t="str">
            <v>R</v>
          </cell>
          <cell r="Y123" t="str">
            <v>R</v>
          </cell>
        </row>
        <row r="124">
          <cell r="E124">
            <v>42762</v>
          </cell>
          <cell r="G124">
            <v>42816</v>
          </cell>
          <cell r="V124" t="str">
            <v>RH</v>
          </cell>
          <cell r="W124" t="str">
            <v>R</v>
          </cell>
          <cell r="X124" t="str">
            <v>R</v>
          </cell>
          <cell r="Y124" t="str">
            <v>R</v>
          </cell>
        </row>
        <row r="125">
          <cell r="E125">
            <v>42762</v>
          </cell>
          <cell r="G125">
            <v>42816</v>
          </cell>
          <cell r="V125" t="str">
            <v>R</v>
          </cell>
          <cell r="W125" t="str">
            <v>HC</v>
          </cell>
          <cell r="X125"/>
          <cell r="Y125"/>
        </row>
        <row r="126">
          <cell r="E126">
            <v>42762</v>
          </cell>
          <cell r="G126">
            <v>42816</v>
          </cell>
          <cell r="V126" t="str">
            <v>HR</v>
          </cell>
          <cell r="W126" t="str">
            <v>R</v>
          </cell>
          <cell r="X126"/>
          <cell r="Y126"/>
        </row>
        <row r="127">
          <cell r="E127">
            <v>42762</v>
          </cell>
          <cell r="G127">
            <v>42816</v>
          </cell>
          <cell r="V127" t="str">
            <v>HR</v>
          </cell>
          <cell r="W127" t="str">
            <v>HR</v>
          </cell>
          <cell r="X127" t="str">
            <v>R</v>
          </cell>
          <cell r="Y127" t="str">
            <v>R</v>
          </cell>
        </row>
        <row r="128">
          <cell r="E128">
            <v>42762</v>
          </cell>
          <cell r="G128">
            <v>42816</v>
          </cell>
          <cell r="V128" t="str">
            <v>HR</v>
          </cell>
          <cell r="W128"/>
          <cell r="X128" t="str">
            <v>R</v>
          </cell>
          <cell r="Y128" t="str">
            <v>R</v>
          </cell>
        </row>
        <row r="129">
          <cell r="E129">
            <v>42762</v>
          </cell>
          <cell r="G129">
            <v>42816</v>
          </cell>
          <cell r="V129" t="str">
            <v>HR</v>
          </cell>
          <cell r="W129"/>
          <cell r="X129" t="str">
            <v>R</v>
          </cell>
          <cell r="Y129" t="str">
            <v>R</v>
          </cell>
        </row>
        <row r="130">
          <cell r="E130">
            <v>42762</v>
          </cell>
          <cell r="G130">
            <v>42816</v>
          </cell>
          <cell r="V130" t="str">
            <v>R</v>
          </cell>
          <cell r="W130" t="str">
            <v>RHC</v>
          </cell>
          <cell r="X130" t="str">
            <v>R</v>
          </cell>
          <cell r="Y130" t="str">
            <v>R</v>
          </cell>
        </row>
        <row r="131">
          <cell r="E131">
            <v>42762</v>
          </cell>
          <cell r="G131">
            <v>42816</v>
          </cell>
          <cell r="V131"/>
          <cell r="W131" t="str">
            <v>H</v>
          </cell>
          <cell r="X131" t="str">
            <v>R</v>
          </cell>
          <cell r="Y131"/>
        </row>
        <row r="132">
          <cell r="E132">
            <v>42762</v>
          </cell>
          <cell r="G132">
            <v>42816</v>
          </cell>
          <cell r="V132" t="str">
            <v>R</v>
          </cell>
          <cell r="W132"/>
          <cell r="X132"/>
          <cell r="Y132"/>
        </row>
        <row r="133">
          <cell r="E133">
            <v>42762</v>
          </cell>
          <cell r="G133">
            <v>42816</v>
          </cell>
          <cell r="V133" t="str">
            <v>H</v>
          </cell>
          <cell r="W133" t="str">
            <v>HC</v>
          </cell>
          <cell r="X133"/>
          <cell r="Y133"/>
        </row>
        <row r="134">
          <cell r="E134">
            <v>42762</v>
          </cell>
          <cell r="G134">
            <v>42816</v>
          </cell>
          <cell r="V134"/>
          <cell r="W134" t="str">
            <v>HC</v>
          </cell>
          <cell r="X134"/>
          <cell r="Y134"/>
        </row>
        <row r="135">
          <cell r="E135">
            <v>42762</v>
          </cell>
          <cell r="G135">
            <v>42816</v>
          </cell>
          <cell r="V135"/>
          <cell r="W135"/>
          <cell r="X135"/>
          <cell r="Y135"/>
        </row>
        <row r="136">
          <cell r="E136">
            <v>42762</v>
          </cell>
          <cell r="G136">
            <v>42816</v>
          </cell>
          <cell r="V136" t="str">
            <v>R</v>
          </cell>
          <cell r="W136"/>
          <cell r="X136"/>
          <cell r="Y136"/>
        </row>
        <row r="137">
          <cell r="E137">
            <v>42762</v>
          </cell>
          <cell r="G137">
            <v>42816</v>
          </cell>
          <cell r="V137" t="str">
            <v>R</v>
          </cell>
          <cell r="W137" t="str">
            <v>R</v>
          </cell>
          <cell r="X137"/>
          <cell r="Y137"/>
        </row>
        <row r="138">
          <cell r="E138">
            <v>42762</v>
          </cell>
          <cell r="G138">
            <v>42816</v>
          </cell>
          <cell r="V138" t="str">
            <v>R</v>
          </cell>
          <cell r="W138" t="str">
            <v>R</v>
          </cell>
          <cell r="X138" t="str">
            <v>R</v>
          </cell>
          <cell r="Y138" t="str">
            <v>R</v>
          </cell>
        </row>
        <row r="139">
          <cell r="E139">
            <v>42762</v>
          </cell>
          <cell r="G139">
            <v>42816</v>
          </cell>
          <cell r="V139" t="str">
            <v>R</v>
          </cell>
          <cell r="W139" t="str">
            <v>C</v>
          </cell>
          <cell r="X139"/>
          <cell r="Y139"/>
        </row>
        <row r="140">
          <cell r="E140">
            <v>42762</v>
          </cell>
          <cell r="G140">
            <v>42816</v>
          </cell>
          <cell r="V140" t="str">
            <v>R</v>
          </cell>
          <cell r="W140"/>
          <cell r="X140" t="str">
            <v>R</v>
          </cell>
          <cell r="Y140"/>
        </row>
        <row r="141">
          <cell r="E141">
            <v>42762</v>
          </cell>
          <cell r="G141">
            <v>42816</v>
          </cell>
          <cell r="V141"/>
          <cell r="W141" t="str">
            <v>RCH</v>
          </cell>
          <cell r="X141" t="str">
            <v>R</v>
          </cell>
          <cell r="Y141"/>
        </row>
        <row r="142">
          <cell r="E142">
            <v>42762</v>
          </cell>
          <cell r="G142">
            <v>42816</v>
          </cell>
          <cell r="V142"/>
          <cell r="W142" t="str">
            <v>R</v>
          </cell>
          <cell r="X142"/>
          <cell r="Y142"/>
        </row>
        <row r="143">
          <cell r="E143">
            <v>42762</v>
          </cell>
          <cell r="G143">
            <v>42816</v>
          </cell>
          <cell r="V143" t="str">
            <v>RH</v>
          </cell>
          <cell r="W143" t="str">
            <v>RHC</v>
          </cell>
          <cell r="X143"/>
          <cell r="Y143"/>
        </row>
        <row r="144">
          <cell r="E144">
            <v>42762</v>
          </cell>
          <cell r="G144">
            <v>42816</v>
          </cell>
          <cell r="V144" t="str">
            <v>H</v>
          </cell>
          <cell r="W144" t="str">
            <v>H</v>
          </cell>
          <cell r="X144"/>
          <cell r="Y144" t="str">
            <v>R</v>
          </cell>
        </row>
        <row r="145">
          <cell r="E145">
            <v>42762</v>
          </cell>
          <cell r="G145">
            <v>42816</v>
          </cell>
          <cell r="V145" t="str">
            <v>R</v>
          </cell>
          <cell r="W145"/>
          <cell r="X145" t="str">
            <v>R</v>
          </cell>
          <cell r="Y145"/>
        </row>
        <row r="146">
          <cell r="E146">
            <v>42762</v>
          </cell>
          <cell r="G146">
            <v>42816</v>
          </cell>
          <cell r="V146" t="str">
            <v>R</v>
          </cell>
          <cell r="W146" t="str">
            <v>H</v>
          </cell>
          <cell r="X146" t="str">
            <v>R</v>
          </cell>
          <cell r="Y146"/>
        </row>
        <row r="147">
          <cell r="E147">
            <v>42762</v>
          </cell>
          <cell r="G147">
            <v>42815</v>
          </cell>
          <cell r="V147" t="str">
            <v>R</v>
          </cell>
          <cell r="W147"/>
          <cell r="X147"/>
          <cell r="Y147"/>
        </row>
        <row r="148">
          <cell r="E148">
            <v>42762</v>
          </cell>
          <cell r="G148">
            <v>42815</v>
          </cell>
          <cell r="V148" t="str">
            <v>RH</v>
          </cell>
          <cell r="W148"/>
          <cell r="X148" t="str">
            <v>R</v>
          </cell>
          <cell r="Y148"/>
        </row>
        <row r="149">
          <cell r="E149">
            <v>42762</v>
          </cell>
          <cell r="G149">
            <v>42816</v>
          </cell>
          <cell r="V149"/>
          <cell r="W149"/>
          <cell r="X149"/>
          <cell r="Y149"/>
        </row>
        <row r="150">
          <cell r="E150">
            <v>42762</v>
          </cell>
          <cell r="G150">
            <v>42816</v>
          </cell>
          <cell r="V150" t="str">
            <v>H</v>
          </cell>
          <cell r="W150" t="str">
            <v>H</v>
          </cell>
          <cell r="X150" t="str">
            <v>R</v>
          </cell>
          <cell r="Y150"/>
        </row>
        <row r="151">
          <cell r="E151">
            <v>42762</v>
          </cell>
          <cell r="G151">
            <v>42816</v>
          </cell>
          <cell r="V151"/>
          <cell r="W151"/>
          <cell r="X151"/>
          <cell r="Y151"/>
        </row>
        <row r="152">
          <cell r="E152">
            <v>42762</v>
          </cell>
          <cell r="G152">
            <v>42816</v>
          </cell>
          <cell r="V152"/>
          <cell r="W152"/>
          <cell r="X152"/>
          <cell r="Y152"/>
        </row>
        <row r="153">
          <cell r="E153">
            <v>42762</v>
          </cell>
          <cell r="G153">
            <v>42816</v>
          </cell>
          <cell r="V153" t="str">
            <v>R</v>
          </cell>
          <cell r="W153"/>
          <cell r="X153" t="str">
            <v>R</v>
          </cell>
          <cell r="Y153"/>
        </row>
        <row r="154">
          <cell r="E154">
            <v>42762</v>
          </cell>
          <cell r="G154">
            <v>42816</v>
          </cell>
          <cell r="V154"/>
          <cell r="W154" t="str">
            <v>R</v>
          </cell>
          <cell r="X154" t="str">
            <v>R</v>
          </cell>
          <cell r="Y154"/>
        </row>
        <row r="155">
          <cell r="E155">
            <v>42762</v>
          </cell>
          <cell r="G155">
            <v>42816</v>
          </cell>
          <cell r="V155" t="str">
            <v>R</v>
          </cell>
          <cell r="W155" t="str">
            <v>HR</v>
          </cell>
          <cell r="X155" t="str">
            <v>R</v>
          </cell>
          <cell r="Y155"/>
        </row>
        <row r="156">
          <cell r="E156">
            <v>42762</v>
          </cell>
          <cell r="G156">
            <v>42816</v>
          </cell>
          <cell r="V156" t="str">
            <v>HC</v>
          </cell>
          <cell r="W156" t="str">
            <v>HC</v>
          </cell>
          <cell r="X156" t="str">
            <v>R</v>
          </cell>
          <cell r="Y156"/>
        </row>
        <row r="157">
          <cell r="E157">
            <v>42762</v>
          </cell>
          <cell r="G157">
            <v>42816</v>
          </cell>
          <cell r="V157" t="str">
            <v>R</v>
          </cell>
          <cell r="W157" t="str">
            <v>R</v>
          </cell>
          <cell r="X157"/>
          <cell r="Y157"/>
        </row>
        <row r="158">
          <cell r="E158">
            <v>42762</v>
          </cell>
          <cell r="G158">
            <v>42816</v>
          </cell>
          <cell r="V158" t="str">
            <v>H</v>
          </cell>
          <cell r="W158" t="str">
            <v>R</v>
          </cell>
          <cell r="X158" t="str">
            <v>R</v>
          </cell>
          <cell r="Y158" t="str">
            <v>R</v>
          </cell>
        </row>
        <row r="159">
          <cell r="E159">
            <v>42762</v>
          </cell>
          <cell r="G159">
            <v>42816</v>
          </cell>
          <cell r="V159" t="str">
            <v>R</v>
          </cell>
          <cell r="W159" t="str">
            <v>RC</v>
          </cell>
          <cell r="X159" t="str">
            <v>R</v>
          </cell>
          <cell r="Y159"/>
        </row>
        <row r="160">
          <cell r="E160">
            <v>42762</v>
          </cell>
          <cell r="G160">
            <v>42816</v>
          </cell>
          <cell r="V160" t="str">
            <v>RH</v>
          </cell>
          <cell r="W160" t="str">
            <v>R</v>
          </cell>
          <cell r="X160" t="str">
            <v>R</v>
          </cell>
          <cell r="Y160"/>
        </row>
        <row r="161">
          <cell r="E161">
            <v>42762</v>
          </cell>
          <cell r="G161">
            <v>42816</v>
          </cell>
          <cell r="V161"/>
          <cell r="W161"/>
          <cell r="X161"/>
          <cell r="Y161"/>
        </row>
        <row r="162">
          <cell r="E162">
            <v>42762</v>
          </cell>
          <cell r="G162">
            <v>42816</v>
          </cell>
          <cell r="V162" t="str">
            <v>R</v>
          </cell>
          <cell r="W162" t="str">
            <v>R</v>
          </cell>
          <cell r="X162" t="str">
            <v>R</v>
          </cell>
          <cell r="Y162"/>
        </row>
        <row r="163">
          <cell r="E163">
            <v>42763</v>
          </cell>
          <cell r="G163">
            <v>42814</v>
          </cell>
          <cell r="V163"/>
          <cell r="W163"/>
          <cell r="X163"/>
          <cell r="Y163"/>
        </row>
        <row r="164">
          <cell r="E164">
            <v>42763</v>
          </cell>
          <cell r="G164">
            <v>42814</v>
          </cell>
          <cell r="V164"/>
          <cell r="W164" t="str">
            <v>H</v>
          </cell>
          <cell r="X164"/>
          <cell r="Y164" t="str">
            <v>R</v>
          </cell>
        </row>
        <row r="165">
          <cell r="E165">
            <v>42763</v>
          </cell>
          <cell r="G165">
            <v>42814</v>
          </cell>
          <cell r="V165" t="str">
            <v>H</v>
          </cell>
          <cell r="W165"/>
          <cell r="X165"/>
          <cell r="Y165"/>
        </row>
        <row r="166">
          <cell r="E166">
            <v>42763</v>
          </cell>
          <cell r="G166">
            <v>42814</v>
          </cell>
          <cell r="V166"/>
          <cell r="W166"/>
          <cell r="X166"/>
          <cell r="Y166"/>
        </row>
        <row r="167">
          <cell r="E167">
            <v>42763</v>
          </cell>
          <cell r="G167">
            <v>42814</v>
          </cell>
          <cell r="V167"/>
          <cell r="W167" t="str">
            <v>H</v>
          </cell>
          <cell r="X167"/>
          <cell r="Y167"/>
        </row>
        <row r="168">
          <cell r="E168">
            <v>42763</v>
          </cell>
          <cell r="G168">
            <v>42814</v>
          </cell>
          <cell r="V168"/>
          <cell r="W168"/>
          <cell r="X168"/>
          <cell r="Y168"/>
        </row>
        <row r="169">
          <cell r="E169">
            <v>42763</v>
          </cell>
          <cell r="G169">
            <v>42814</v>
          </cell>
          <cell r="V169"/>
          <cell r="W169"/>
          <cell r="X169"/>
          <cell r="Y169"/>
        </row>
        <row r="170">
          <cell r="E170">
            <v>42763</v>
          </cell>
          <cell r="G170">
            <v>42814</v>
          </cell>
          <cell r="V170" t="str">
            <v>HC</v>
          </cell>
          <cell r="W170"/>
          <cell r="X170"/>
          <cell r="Y170"/>
        </row>
        <row r="171">
          <cell r="E171">
            <v>42763</v>
          </cell>
          <cell r="G171">
            <v>42814</v>
          </cell>
          <cell r="V171"/>
          <cell r="W171" t="str">
            <v>HC</v>
          </cell>
          <cell r="X171"/>
          <cell r="Y171"/>
        </row>
        <row r="172">
          <cell r="E172">
            <v>42763</v>
          </cell>
          <cell r="G172">
            <v>42814</v>
          </cell>
          <cell r="V172"/>
          <cell r="W172"/>
          <cell r="X172"/>
          <cell r="Y172"/>
        </row>
        <row r="173">
          <cell r="E173">
            <v>42763</v>
          </cell>
          <cell r="G173">
            <v>42814</v>
          </cell>
          <cell r="V173" t="str">
            <v>R</v>
          </cell>
          <cell r="W173"/>
          <cell r="X173"/>
          <cell r="Y173"/>
        </row>
        <row r="174">
          <cell r="E174">
            <v>42763</v>
          </cell>
          <cell r="G174">
            <v>42814</v>
          </cell>
          <cell r="V174" t="str">
            <v>R</v>
          </cell>
          <cell r="W174" t="str">
            <v>R</v>
          </cell>
          <cell r="X174"/>
          <cell r="Y174"/>
        </row>
        <row r="175">
          <cell r="E175">
            <v>42763</v>
          </cell>
          <cell r="G175">
            <v>42814</v>
          </cell>
          <cell r="V175" t="str">
            <v>R</v>
          </cell>
          <cell r="W175" t="str">
            <v>HC</v>
          </cell>
          <cell r="X175"/>
          <cell r="Y175"/>
        </row>
        <row r="176">
          <cell r="E176">
            <v>42763</v>
          </cell>
          <cell r="G176">
            <v>42814</v>
          </cell>
          <cell r="V176" t="str">
            <v>R</v>
          </cell>
          <cell r="W176" t="str">
            <v>R</v>
          </cell>
          <cell r="X176"/>
          <cell r="Y176"/>
        </row>
        <row r="177">
          <cell r="E177">
            <v>42763</v>
          </cell>
          <cell r="G177">
            <v>42814</v>
          </cell>
          <cell r="V177"/>
          <cell r="W177" t="str">
            <v>HC</v>
          </cell>
          <cell r="X177"/>
          <cell r="Y177"/>
        </row>
        <row r="178">
          <cell r="E178">
            <v>42763</v>
          </cell>
          <cell r="G178">
            <v>42814</v>
          </cell>
          <cell r="V178"/>
          <cell r="W178"/>
          <cell r="X178"/>
          <cell r="Y178"/>
        </row>
        <row r="179">
          <cell r="E179">
            <v>42763</v>
          </cell>
          <cell r="G179">
            <v>42815</v>
          </cell>
          <cell r="V179"/>
          <cell r="W179" t="str">
            <v>RC</v>
          </cell>
          <cell r="X179"/>
          <cell r="Y179"/>
        </row>
        <row r="180">
          <cell r="E180">
            <v>42763</v>
          </cell>
          <cell r="G180">
            <v>42815</v>
          </cell>
          <cell r="V180" t="str">
            <v>HC</v>
          </cell>
          <cell r="W180"/>
          <cell r="X180" t="str">
            <v>R</v>
          </cell>
          <cell r="Y180"/>
        </row>
        <row r="181">
          <cell r="E181">
            <v>42763</v>
          </cell>
          <cell r="G181">
            <v>42815</v>
          </cell>
          <cell r="V181" t="str">
            <v>R</v>
          </cell>
          <cell r="W181" t="str">
            <v>R</v>
          </cell>
          <cell r="X181"/>
          <cell r="Y181"/>
        </row>
        <row r="182">
          <cell r="E182">
            <v>42763</v>
          </cell>
          <cell r="G182">
            <v>42815</v>
          </cell>
          <cell r="V182"/>
          <cell r="W182"/>
          <cell r="X182"/>
          <cell r="Y182" t="str">
            <v>R</v>
          </cell>
        </row>
        <row r="183">
          <cell r="E183">
            <v>42763</v>
          </cell>
          <cell r="G183">
            <v>42815</v>
          </cell>
          <cell r="V183"/>
          <cell r="W183"/>
          <cell r="X183"/>
          <cell r="Y183"/>
        </row>
        <row r="184">
          <cell r="E184">
            <v>42763</v>
          </cell>
          <cell r="G184">
            <v>42815</v>
          </cell>
          <cell r="V184" t="str">
            <v>RH</v>
          </cell>
          <cell r="W184"/>
          <cell r="X184"/>
          <cell r="Y184"/>
        </row>
        <row r="185">
          <cell r="E185">
            <v>42763</v>
          </cell>
          <cell r="G185">
            <v>42815</v>
          </cell>
          <cell r="V185" t="str">
            <v>C</v>
          </cell>
          <cell r="W185" t="str">
            <v>CH</v>
          </cell>
          <cell r="X185"/>
          <cell r="Y185"/>
        </row>
        <row r="186">
          <cell r="E186">
            <v>42763</v>
          </cell>
          <cell r="G186">
            <v>42815</v>
          </cell>
          <cell r="V186" t="str">
            <v>R</v>
          </cell>
          <cell r="W186"/>
          <cell r="X186" t="str">
            <v>H</v>
          </cell>
          <cell r="Y186"/>
        </row>
        <row r="187">
          <cell r="E187">
            <v>42763</v>
          </cell>
          <cell r="G187">
            <v>42815</v>
          </cell>
          <cell r="V187"/>
          <cell r="W187" t="str">
            <v>HC</v>
          </cell>
          <cell r="X187"/>
          <cell r="Y187"/>
        </row>
        <row r="188">
          <cell r="E188">
            <v>42763</v>
          </cell>
          <cell r="G188">
            <v>42815</v>
          </cell>
          <cell r="V188" t="str">
            <v>R</v>
          </cell>
          <cell r="W188" t="str">
            <v>H</v>
          </cell>
          <cell r="X188"/>
          <cell r="Y188"/>
        </row>
        <row r="189">
          <cell r="E189">
            <v>42763</v>
          </cell>
          <cell r="G189">
            <v>42815</v>
          </cell>
          <cell r="V189"/>
          <cell r="W189"/>
          <cell r="X189"/>
          <cell r="Y189"/>
        </row>
        <row r="190">
          <cell r="E190">
            <v>42763</v>
          </cell>
          <cell r="G190">
            <v>42815</v>
          </cell>
          <cell r="V190" t="str">
            <v>H</v>
          </cell>
          <cell r="W190" t="str">
            <v>RHC</v>
          </cell>
          <cell r="X190"/>
          <cell r="Y190"/>
        </row>
        <row r="191">
          <cell r="E191">
            <v>42763</v>
          </cell>
          <cell r="G191">
            <v>42815</v>
          </cell>
          <cell r="V191" t="str">
            <v>RC</v>
          </cell>
          <cell r="W191" t="str">
            <v>R</v>
          </cell>
          <cell r="X191"/>
          <cell r="Y191" t="str">
            <v>R</v>
          </cell>
        </row>
        <row r="192">
          <cell r="E192">
            <v>42763</v>
          </cell>
          <cell r="G192">
            <v>42815</v>
          </cell>
          <cell r="V192"/>
          <cell r="W192" t="str">
            <v>HC</v>
          </cell>
          <cell r="X192"/>
          <cell r="Y192"/>
        </row>
        <row r="193">
          <cell r="E193">
            <v>42763</v>
          </cell>
          <cell r="G193">
            <v>42815</v>
          </cell>
          <cell r="V193"/>
          <cell r="W193" t="str">
            <v>HC</v>
          </cell>
          <cell r="X193"/>
          <cell r="Y193"/>
        </row>
        <row r="194">
          <cell r="E194">
            <v>42763</v>
          </cell>
          <cell r="G194">
            <v>42815</v>
          </cell>
          <cell r="V194"/>
          <cell r="W194" t="str">
            <v>HC</v>
          </cell>
          <cell r="X194"/>
          <cell r="Y194"/>
        </row>
        <row r="195">
          <cell r="E195">
            <v>42769</v>
          </cell>
          <cell r="G195">
            <v>42813</v>
          </cell>
          <cell r="V195" t="str">
            <v>R</v>
          </cell>
          <cell r="W195"/>
          <cell r="X195" t="str">
            <v>R</v>
          </cell>
          <cell r="Y195"/>
        </row>
        <row r="196">
          <cell r="E196">
            <v>42769</v>
          </cell>
          <cell r="G196">
            <v>42813</v>
          </cell>
          <cell r="V196" t="str">
            <v>R</v>
          </cell>
          <cell r="W196" t="str">
            <v>R</v>
          </cell>
          <cell r="X196" t="str">
            <v>R</v>
          </cell>
          <cell r="Y196" t="str">
            <v>R</v>
          </cell>
        </row>
        <row r="197">
          <cell r="E197">
            <v>42769</v>
          </cell>
          <cell r="G197">
            <v>42814</v>
          </cell>
          <cell r="V197" t="str">
            <v>R</v>
          </cell>
          <cell r="W197" t="str">
            <v>RC</v>
          </cell>
          <cell r="X197" t="str">
            <v>R</v>
          </cell>
          <cell r="Y197"/>
        </row>
        <row r="198">
          <cell r="E198">
            <v>42769</v>
          </cell>
          <cell r="G198">
            <v>42814</v>
          </cell>
          <cell r="V198" t="str">
            <v>R</v>
          </cell>
          <cell r="W198"/>
          <cell r="X198"/>
          <cell r="Y198"/>
        </row>
        <row r="199">
          <cell r="E199">
            <v>42769</v>
          </cell>
          <cell r="G199">
            <v>42814</v>
          </cell>
          <cell r="V199" t="str">
            <v>R</v>
          </cell>
          <cell r="W199" t="str">
            <v>HRC</v>
          </cell>
          <cell r="X199" t="str">
            <v>R</v>
          </cell>
          <cell r="Y199" t="str">
            <v>R</v>
          </cell>
        </row>
        <row r="200">
          <cell r="E200">
            <v>42769</v>
          </cell>
          <cell r="G200">
            <v>42813</v>
          </cell>
          <cell r="V200" t="str">
            <v>R</v>
          </cell>
          <cell r="W200"/>
          <cell r="X200" t="str">
            <v>R</v>
          </cell>
          <cell r="Y200" t="str">
            <v>R</v>
          </cell>
        </row>
        <row r="201">
          <cell r="E201">
            <v>42769</v>
          </cell>
          <cell r="G201">
            <v>42814</v>
          </cell>
          <cell r="V201" t="str">
            <v>R</v>
          </cell>
          <cell r="W201" t="str">
            <v>R</v>
          </cell>
          <cell r="X201"/>
          <cell r="Y201" t="str">
            <v>R</v>
          </cell>
        </row>
        <row r="202">
          <cell r="E202">
            <v>42769</v>
          </cell>
          <cell r="G202">
            <v>42813</v>
          </cell>
          <cell r="V202" t="str">
            <v>R</v>
          </cell>
          <cell r="W202" t="str">
            <v>R</v>
          </cell>
          <cell r="X202" t="str">
            <v>R</v>
          </cell>
          <cell r="Y202" t="str">
            <v>R</v>
          </cell>
        </row>
        <row r="203">
          <cell r="E203">
            <v>42769</v>
          </cell>
          <cell r="G203">
            <v>42813</v>
          </cell>
          <cell r="V203" t="str">
            <v>R</v>
          </cell>
          <cell r="W203" t="str">
            <v>R</v>
          </cell>
          <cell r="X203" t="str">
            <v>R</v>
          </cell>
          <cell r="Y203"/>
        </row>
        <row r="204">
          <cell r="E204">
            <v>42769</v>
          </cell>
          <cell r="G204">
            <v>42814</v>
          </cell>
          <cell r="V204" t="str">
            <v>R</v>
          </cell>
          <cell r="W204" t="str">
            <v>R</v>
          </cell>
          <cell r="X204" t="str">
            <v>R</v>
          </cell>
          <cell r="Y204"/>
        </row>
        <row r="205">
          <cell r="E205">
            <v>42769</v>
          </cell>
          <cell r="G205">
            <v>42814</v>
          </cell>
          <cell r="V205" t="str">
            <v>R</v>
          </cell>
          <cell r="W205" t="str">
            <v>H</v>
          </cell>
          <cell r="X205" t="str">
            <v>R</v>
          </cell>
          <cell r="Y205"/>
        </row>
        <row r="206">
          <cell r="E206">
            <v>42769</v>
          </cell>
          <cell r="G206">
            <v>42813</v>
          </cell>
          <cell r="V206" t="str">
            <v>R</v>
          </cell>
          <cell r="W206" t="str">
            <v>R</v>
          </cell>
          <cell r="X206" t="str">
            <v>R</v>
          </cell>
          <cell r="Y206"/>
        </row>
        <row r="207">
          <cell r="E207">
            <v>42769</v>
          </cell>
          <cell r="G207">
            <v>42814</v>
          </cell>
          <cell r="V207" t="str">
            <v>HR</v>
          </cell>
          <cell r="W207" t="str">
            <v>R</v>
          </cell>
          <cell r="X207" t="str">
            <v>R</v>
          </cell>
          <cell r="Y207"/>
        </row>
        <row r="208">
          <cell r="E208">
            <v>42769</v>
          </cell>
          <cell r="G208">
            <v>42814</v>
          </cell>
          <cell r="V208" t="str">
            <v>R</v>
          </cell>
          <cell r="W208"/>
          <cell r="X208" t="str">
            <v>R</v>
          </cell>
          <cell r="Y208" t="str">
            <v>R</v>
          </cell>
        </row>
        <row r="209">
          <cell r="E209">
            <v>42769</v>
          </cell>
          <cell r="G209">
            <v>42813</v>
          </cell>
          <cell r="V209" t="str">
            <v>R</v>
          </cell>
          <cell r="W209" t="str">
            <v>HC</v>
          </cell>
          <cell r="X209" t="str">
            <v>R</v>
          </cell>
          <cell r="Y209"/>
        </row>
        <row r="210">
          <cell r="E210">
            <v>42769</v>
          </cell>
          <cell r="G210">
            <v>42813</v>
          </cell>
          <cell r="V210" t="str">
            <v>R</v>
          </cell>
          <cell r="W210" t="str">
            <v>R</v>
          </cell>
          <cell r="X210" t="str">
            <v>R</v>
          </cell>
          <cell r="Y210" t="str">
            <v>R</v>
          </cell>
        </row>
        <row r="211">
          <cell r="E211">
            <v>42769</v>
          </cell>
          <cell r="G211">
            <v>42814</v>
          </cell>
          <cell r="V211" t="str">
            <v>R</v>
          </cell>
          <cell r="W211" t="str">
            <v>R</v>
          </cell>
          <cell r="X211" t="str">
            <v>RC</v>
          </cell>
          <cell r="Y211" t="str">
            <v>R</v>
          </cell>
        </row>
        <row r="212">
          <cell r="E212">
            <v>42769</v>
          </cell>
          <cell r="G212">
            <v>42813</v>
          </cell>
          <cell r="V212" t="str">
            <v>R</v>
          </cell>
          <cell r="W212" t="str">
            <v>R</v>
          </cell>
          <cell r="X212" t="str">
            <v>R</v>
          </cell>
          <cell r="Y212"/>
        </row>
        <row r="213">
          <cell r="E213">
            <v>42769</v>
          </cell>
          <cell r="G213">
            <v>42814</v>
          </cell>
          <cell r="V213" t="str">
            <v>R</v>
          </cell>
          <cell r="W213" t="str">
            <v>R</v>
          </cell>
          <cell r="X213" t="str">
            <v>R</v>
          </cell>
          <cell r="Y213" t="str">
            <v>R</v>
          </cell>
        </row>
        <row r="214">
          <cell r="E214">
            <v>42769</v>
          </cell>
          <cell r="G214">
            <v>42813</v>
          </cell>
          <cell r="V214"/>
          <cell r="W214" t="str">
            <v>RC</v>
          </cell>
          <cell r="X214" t="str">
            <v>R</v>
          </cell>
          <cell r="Y214" t="str">
            <v>R</v>
          </cell>
        </row>
        <row r="215">
          <cell r="E215">
            <v>42769</v>
          </cell>
          <cell r="G215">
            <v>42813</v>
          </cell>
          <cell r="V215" t="str">
            <v>R</v>
          </cell>
          <cell r="W215" t="str">
            <v>R</v>
          </cell>
          <cell r="X215" t="str">
            <v>R</v>
          </cell>
          <cell r="Y215"/>
        </row>
        <row r="216">
          <cell r="E216">
            <v>42769</v>
          </cell>
          <cell r="G216">
            <v>42813</v>
          </cell>
          <cell r="V216" t="str">
            <v>R</v>
          </cell>
          <cell r="W216" t="str">
            <v>R</v>
          </cell>
          <cell r="X216" t="str">
            <v>R</v>
          </cell>
          <cell r="Y216" t="str">
            <v>R</v>
          </cell>
        </row>
        <row r="217">
          <cell r="E217">
            <v>42769</v>
          </cell>
          <cell r="G217">
            <v>42814</v>
          </cell>
          <cell r="V217" t="str">
            <v>R</v>
          </cell>
          <cell r="W217"/>
          <cell r="X217" t="str">
            <v>R</v>
          </cell>
          <cell r="Y217" t="str">
            <v>R</v>
          </cell>
        </row>
        <row r="218">
          <cell r="E218">
            <v>42769</v>
          </cell>
          <cell r="G218">
            <v>42814</v>
          </cell>
          <cell r="V218" t="str">
            <v>HRC</v>
          </cell>
          <cell r="W218" t="str">
            <v>H</v>
          </cell>
          <cell r="X218" t="str">
            <v>R</v>
          </cell>
          <cell r="Y218" t="str">
            <v>R</v>
          </cell>
        </row>
        <row r="219">
          <cell r="E219">
            <v>42769</v>
          </cell>
          <cell r="G219">
            <v>42814</v>
          </cell>
          <cell r="V219" t="str">
            <v>R</v>
          </cell>
          <cell r="W219" t="str">
            <v>R</v>
          </cell>
          <cell r="X219" t="str">
            <v>R</v>
          </cell>
          <cell r="Y219"/>
        </row>
        <row r="220">
          <cell r="E220">
            <v>42769</v>
          </cell>
          <cell r="G220">
            <v>42814</v>
          </cell>
          <cell r="V220" t="str">
            <v>R</v>
          </cell>
          <cell r="W220" t="str">
            <v>R</v>
          </cell>
          <cell r="X220" t="str">
            <v>R</v>
          </cell>
          <cell r="Y220" t="str">
            <v>R</v>
          </cell>
        </row>
        <row r="221">
          <cell r="E221">
            <v>42769</v>
          </cell>
          <cell r="G221">
            <v>42813</v>
          </cell>
          <cell r="V221" t="str">
            <v>HR</v>
          </cell>
          <cell r="W221" t="str">
            <v>R</v>
          </cell>
          <cell r="X221" t="str">
            <v>R</v>
          </cell>
          <cell r="Y221"/>
        </row>
        <row r="222">
          <cell r="E222">
            <v>42769</v>
          </cell>
          <cell r="G222">
            <v>42813</v>
          </cell>
          <cell r="V222" t="str">
            <v>R</v>
          </cell>
          <cell r="W222" t="str">
            <v>H</v>
          </cell>
          <cell r="X222" t="str">
            <v>R</v>
          </cell>
          <cell r="Y222"/>
        </row>
      </sheetData>
      <sheetData sheetId="15">
        <row r="1">
          <cell r="B1" t="str">
            <v>G452</v>
          </cell>
          <cell r="D1">
            <v>0.67900000000000005</v>
          </cell>
        </row>
        <row r="2">
          <cell r="B2" t="str">
            <v>G665</v>
          </cell>
          <cell r="D2">
            <v>0.56399999999999995</v>
          </cell>
        </row>
        <row r="3">
          <cell r="B3" t="str">
            <v>R398</v>
          </cell>
          <cell r="D3">
            <v>1.518</v>
          </cell>
        </row>
        <row r="4">
          <cell r="B4" t="str">
            <v>R531</v>
          </cell>
          <cell r="D4">
            <v>1.4430000000000001</v>
          </cell>
        </row>
        <row r="5">
          <cell r="B5" t="str">
            <v>G503</v>
          </cell>
          <cell r="D5">
            <v>0.501</v>
          </cell>
        </row>
        <row r="6">
          <cell r="B6" t="str">
            <v>G609</v>
          </cell>
          <cell r="D6">
            <v>0.498</v>
          </cell>
        </row>
        <row r="7">
          <cell r="B7" t="str">
            <v>R282</v>
          </cell>
          <cell r="D7">
            <v>1.5669999999999999</v>
          </cell>
        </row>
        <row r="8">
          <cell r="B8" t="str">
            <v>R382</v>
          </cell>
          <cell r="D8">
            <v>1.794</v>
          </cell>
        </row>
        <row r="9">
          <cell r="B9" t="str">
            <v>G222</v>
          </cell>
          <cell r="D9">
            <v>0.67100000000000004</v>
          </cell>
        </row>
        <row r="10">
          <cell r="B10" t="str">
            <v>G685</v>
          </cell>
          <cell r="D10">
            <v>0.72199999999999998</v>
          </cell>
        </row>
        <row r="11">
          <cell r="B11" t="str">
            <v>R415</v>
          </cell>
          <cell r="D11">
            <v>2.96</v>
          </cell>
        </row>
        <row r="12">
          <cell r="B12" t="str">
            <v>R99</v>
          </cell>
          <cell r="D12">
            <v>1.355</v>
          </cell>
        </row>
        <row r="13">
          <cell r="B13" t="str">
            <v>G419</v>
          </cell>
          <cell r="D13">
            <v>0.79100000000000004</v>
          </cell>
        </row>
        <row r="14">
          <cell r="B14" t="str">
            <v>G573</v>
          </cell>
          <cell r="D14">
            <v>0.72099999999999997</v>
          </cell>
        </row>
        <row r="15">
          <cell r="B15" t="str">
            <v>R128</v>
          </cell>
          <cell r="D15">
            <v>1.79</v>
          </cell>
        </row>
        <row r="16">
          <cell r="B16" t="str">
            <v>R274</v>
          </cell>
          <cell r="D16">
            <v>1.6060000000000001</v>
          </cell>
        </row>
        <row r="17">
          <cell r="B17" t="str">
            <v>G505</v>
          </cell>
          <cell r="D17">
            <v>0.70330000000000004</v>
          </cell>
        </row>
        <row r="18">
          <cell r="B18" t="str">
            <v>G524</v>
          </cell>
          <cell r="D18">
            <v>0.71609999999999996</v>
          </cell>
        </row>
        <row r="19">
          <cell r="B19" t="str">
            <v>R110</v>
          </cell>
          <cell r="D19">
            <v>1.6778999999999999</v>
          </cell>
        </row>
        <row r="20">
          <cell r="B20" t="str">
            <v>R50</v>
          </cell>
          <cell r="D20">
            <v>1.51</v>
          </cell>
        </row>
        <row r="21">
          <cell r="B21" t="str">
            <v>G456</v>
          </cell>
          <cell r="D21">
            <v>0.72629999999999995</v>
          </cell>
        </row>
        <row r="22">
          <cell r="B22" t="str">
            <v>G492</v>
          </cell>
          <cell r="D22">
            <v>0.76959999999999995</v>
          </cell>
        </row>
        <row r="23">
          <cell r="B23" t="str">
            <v>R132</v>
          </cell>
          <cell r="D23">
            <v>1.5238</v>
          </cell>
        </row>
        <row r="24">
          <cell r="B24" t="str">
            <v>R190</v>
          </cell>
          <cell r="D24">
            <v>1.5019</v>
          </cell>
        </row>
        <row r="25">
          <cell r="B25" t="str">
            <v>G572</v>
          </cell>
          <cell r="D25">
            <v>0.71399999999999997</v>
          </cell>
        </row>
        <row r="26">
          <cell r="B26" t="str">
            <v>G716</v>
          </cell>
          <cell r="D26">
            <v>0.83</v>
          </cell>
        </row>
        <row r="27">
          <cell r="B27" t="str">
            <v>R111</v>
          </cell>
          <cell r="D27">
            <v>1.587</v>
          </cell>
        </row>
        <row r="28">
          <cell r="B28" t="str">
            <v>R88</v>
          </cell>
          <cell r="D28">
            <v>1.542</v>
          </cell>
        </row>
        <row r="29">
          <cell r="B29" t="str">
            <v>G356</v>
          </cell>
          <cell r="D29">
            <v>0.64400000000000002</v>
          </cell>
        </row>
        <row r="30">
          <cell r="B30" t="str">
            <v>G366</v>
          </cell>
          <cell r="D30">
            <v>0.76700000000000002</v>
          </cell>
        </row>
        <row r="31">
          <cell r="B31" t="str">
            <v>R109</v>
          </cell>
          <cell r="D31">
            <v>0.41499999999999998</v>
          </cell>
        </row>
        <row r="32">
          <cell r="B32" t="str">
            <v>R452</v>
          </cell>
          <cell r="D32">
            <v>1.6020000000000001</v>
          </cell>
        </row>
        <row r="33">
          <cell r="B33" t="str">
            <v>G516</v>
          </cell>
          <cell r="D33">
            <v>0.87270000000000003</v>
          </cell>
        </row>
        <row r="34">
          <cell r="B34" t="str">
            <v>G649</v>
          </cell>
          <cell r="D34">
            <v>0.80259999999999998</v>
          </cell>
        </row>
        <row r="35">
          <cell r="B35" t="str">
            <v>R153</v>
          </cell>
          <cell r="D35">
            <v>0.34520000000000001</v>
          </cell>
        </row>
        <row r="36">
          <cell r="B36" t="str">
            <v>R24</v>
          </cell>
          <cell r="D36">
            <v>1.4662999999999999</v>
          </cell>
        </row>
        <row r="37">
          <cell r="B37" t="str">
            <v>G670</v>
          </cell>
          <cell r="D37">
            <v>0.81699999999999995</v>
          </cell>
        </row>
        <row r="38">
          <cell r="B38" t="str">
            <v>G732</v>
          </cell>
          <cell r="D38">
            <v>0.71699999999999997</v>
          </cell>
        </row>
        <row r="39">
          <cell r="B39" t="str">
            <v>R64</v>
          </cell>
          <cell r="D39">
            <v>1.615</v>
          </cell>
        </row>
        <row r="40">
          <cell r="B40" t="str">
            <v>R69</v>
          </cell>
          <cell r="D40">
            <v>1.498</v>
          </cell>
        </row>
        <row r="41">
          <cell r="B41" t="str">
            <v>G507</v>
          </cell>
          <cell r="D41">
            <v>0.68100000000000005</v>
          </cell>
        </row>
        <row r="42">
          <cell r="B42" t="str">
            <v>G550</v>
          </cell>
          <cell r="D42">
            <v>0.72199999999999998</v>
          </cell>
        </row>
        <row r="43">
          <cell r="B43" t="str">
            <v>R97</v>
          </cell>
          <cell r="D43">
            <v>1.671</v>
          </cell>
        </row>
        <row r="44">
          <cell r="B44" t="str">
            <v>G359</v>
          </cell>
          <cell r="D44">
            <v>0.94699999999999995</v>
          </cell>
        </row>
        <row r="45">
          <cell r="B45" t="str">
            <v>G528</v>
          </cell>
          <cell r="D45">
            <v>0.89600000000000002</v>
          </cell>
        </row>
        <row r="46">
          <cell r="B46" t="str">
            <v>G703</v>
          </cell>
          <cell r="D46">
            <v>0.81899999999999995</v>
          </cell>
        </row>
        <row r="47">
          <cell r="B47" t="str">
            <v>R89</v>
          </cell>
          <cell r="D47">
            <v>1.425</v>
          </cell>
        </row>
        <row r="48">
          <cell r="B48" t="str">
            <v>G214</v>
          </cell>
          <cell r="D48">
            <v>0.8327</v>
          </cell>
        </row>
        <row r="49">
          <cell r="B49" t="str">
            <v>G566</v>
          </cell>
          <cell r="D49">
            <v>0.78520000000000001</v>
          </cell>
        </row>
        <row r="50">
          <cell r="B50" t="str">
            <v>R437</v>
          </cell>
          <cell r="D50">
            <v>1.4531000000000001</v>
          </cell>
        </row>
        <row r="51">
          <cell r="B51" t="str">
            <v>R65</v>
          </cell>
          <cell r="D51">
            <v>1.5185</v>
          </cell>
        </row>
        <row r="52">
          <cell r="B52" t="str">
            <v>G582</v>
          </cell>
          <cell r="D52">
            <v>0.89800000000000002</v>
          </cell>
        </row>
        <row r="53">
          <cell r="B53" t="str">
            <v>G619</v>
          </cell>
          <cell r="D53">
            <v>0.70599999999999996</v>
          </cell>
        </row>
        <row r="54">
          <cell r="B54" t="str">
            <v>R114</v>
          </cell>
          <cell r="D54">
            <v>2.2269999999999999</v>
          </cell>
        </row>
        <row r="55">
          <cell r="B55" t="str">
            <v>R420</v>
          </cell>
          <cell r="D55">
            <v>1.66</v>
          </cell>
        </row>
        <row r="56">
          <cell r="B56" t="str">
            <v>G453</v>
          </cell>
          <cell r="D56">
            <v>1.0509999999999999</v>
          </cell>
        </row>
        <row r="57">
          <cell r="B57" t="str">
            <v>R521</v>
          </cell>
          <cell r="D57">
            <v>1.512</v>
          </cell>
        </row>
        <row r="58">
          <cell r="B58" t="str">
            <v>R626</v>
          </cell>
          <cell r="D58">
            <v>0.82899999999999996</v>
          </cell>
        </row>
        <row r="59">
          <cell r="B59" t="str">
            <v>R77</v>
          </cell>
          <cell r="D59">
            <v>1.5429999999999999</v>
          </cell>
        </row>
        <row r="60">
          <cell r="B60" t="str">
            <v>G437</v>
          </cell>
          <cell r="D60">
            <v>0.64</v>
          </cell>
        </row>
        <row r="61">
          <cell r="B61" t="str">
            <v>G764</v>
          </cell>
          <cell r="D61">
            <v>0.72199999999999998</v>
          </cell>
        </row>
        <row r="62">
          <cell r="B62" t="str">
            <v>R371</v>
          </cell>
          <cell r="D62">
            <v>1.649</v>
          </cell>
        </row>
        <row r="63">
          <cell r="B63" t="str">
            <v>R81</v>
          </cell>
          <cell r="D63">
            <v>1.528</v>
          </cell>
        </row>
        <row r="64">
          <cell r="B64" t="str">
            <v>G643</v>
          </cell>
          <cell r="D64">
            <v>0.74509999999999998</v>
          </cell>
        </row>
        <row r="65">
          <cell r="B65" t="str">
            <v>G690</v>
          </cell>
          <cell r="D65">
            <v>0.71519999999999995</v>
          </cell>
        </row>
        <row r="66">
          <cell r="B66" t="str">
            <v>R117</v>
          </cell>
          <cell r="D66">
            <v>1.6155999999999999</v>
          </cell>
        </row>
        <row r="67">
          <cell r="B67" t="str">
            <v>R376</v>
          </cell>
          <cell r="D67">
            <v>1.3532999999999999</v>
          </cell>
        </row>
        <row r="68">
          <cell r="B68" t="str">
            <v>G283</v>
          </cell>
          <cell r="D68">
            <v>0.80830000000000002</v>
          </cell>
        </row>
        <row r="69">
          <cell r="B69" t="str">
            <v>G774</v>
          </cell>
          <cell r="D69">
            <v>0.89559999999999995</v>
          </cell>
        </row>
        <row r="70">
          <cell r="B70" t="str">
            <v>R166</v>
          </cell>
          <cell r="D70">
            <v>1.6101000000000001</v>
          </cell>
        </row>
        <row r="71">
          <cell r="B71" t="str">
            <v>R6</v>
          </cell>
          <cell r="D71">
            <v>1.5294000000000001</v>
          </cell>
        </row>
        <row r="72">
          <cell r="B72" t="str">
            <v>G519</v>
          </cell>
          <cell r="D72">
            <v>0.77569999999999995</v>
          </cell>
        </row>
        <row r="73">
          <cell r="B73" t="str">
            <v>G602</v>
          </cell>
          <cell r="D73">
            <v>0.77400000000000002</v>
          </cell>
        </row>
        <row r="74">
          <cell r="B74" t="str">
            <v>R469</v>
          </cell>
          <cell r="D74">
            <v>1.5804</v>
          </cell>
        </row>
        <row r="75">
          <cell r="B75" t="str">
            <v>R74</v>
          </cell>
          <cell r="D75">
            <v>1.5923</v>
          </cell>
        </row>
        <row r="76">
          <cell r="B76" t="str">
            <v>G299</v>
          </cell>
          <cell r="D76">
            <v>0.88100000000000001</v>
          </cell>
        </row>
        <row r="77">
          <cell r="B77" t="str">
            <v>G679</v>
          </cell>
          <cell r="D77">
            <v>0.83199999999999996</v>
          </cell>
        </row>
        <row r="78">
          <cell r="B78" t="str">
            <v>R107</v>
          </cell>
          <cell r="D78">
            <v>1.5349999999999999</v>
          </cell>
        </row>
        <row r="79">
          <cell r="B79" t="str">
            <v>R72</v>
          </cell>
          <cell r="D79">
            <v>1.6359999999999999</v>
          </cell>
        </row>
        <row r="80">
          <cell r="B80" t="str">
            <v>G512</v>
          </cell>
          <cell r="D80">
            <v>0.77500000000000002</v>
          </cell>
        </row>
        <row r="81">
          <cell r="B81" t="str">
            <v>G539</v>
          </cell>
          <cell r="D81">
            <v>0.80700000000000005</v>
          </cell>
        </row>
        <row r="82">
          <cell r="B82" t="str">
            <v>R76</v>
          </cell>
          <cell r="D82">
            <v>1.665</v>
          </cell>
        </row>
        <row r="83">
          <cell r="B83" t="str">
            <v>G548</v>
          </cell>
          <cell r="D83">
            <v>0.86399999999999999</v>
          </cell>
        </row>
        <row r="84">
          <cell r="B84" t="str">
            <v>G856</v>
          </cell>
          <cell r="D84">
            <v>0.77600000000000002</v>
          </cell>
        </row>
        <row r="85">
          <cell r="B85" t="str">
            <v>R29</v>
          </cell>
          <cell r="D85">
            <v>1.4950000000000001</v>
          </cell>
        </row>
        <row r="86">
          <cell r="B86" t="str">
            <v>R85</v>
          </cell>
          <cell r="D86">
            <v>1.599</v>
          </cell>
        </row>
        <row r="87">
          <cell r="B87" t="str">
            <v>G599</v>
          </cell>
          <cell r="D87">
            <v>0.88200000000000001</v>
          </cell>
        </row>
        <row r="88">
          <cell r="B88" t="str">
            <v>G638</v>
          </cell>
          <cell r="D88">
            <v>1.075</v>
          </cell>
        </row>
        <row r="89">
          <cell r="B89" t="str">
            <v>R312</v>
          </cell>
          <cell r="D89">
            <v>1.546</v>
          </cell>
        </row>
        <row r="90">
          <cell r="B90" t="str">
            <v>R513</v>
          </cell>
          <cell r="D90">
            <v>1.6279999999999999</v>
          </cell>
        </row>
        <row r="91">
          <cell r="B91" t="str">
            <v>G616</v>
          </cell>
          <cell r="D91">
            <v>0.93200000000000005</v>
          </cell>
        </row>
        <row r="92">
          <cell r="B92" t="str">
            <v>R19</v>
          </cell>
          <cell r="D92">
            <v>0.22600000000000001</v>
          </cell>
        </row>
        <row r="93">
          <cell r="B93" t="str">
            <v>R54b</v>
          </cell>
          <cell r="D93">
            <v>1.5207999999999999</v>
          </cell>
        </row>
        <row r="94">
          <cell r="B94" t="str">
            <v>G538</v>
          </cell>
          <cell r="D94">
            <v>0.81</v>
          </cell>
        </row>
        <row r="95">
          <cell r="B95" t="str">
            <v>G557</v>
          </cell>
          <cell r="D95">
            <v>0.74399999999999999</v>
          </cell>
        </row>
        <row r="96">
          <cell r="B96" t="str">
            <v>R58</v>
          </cell>
          <cell r="D96">
            <v>1.5980000000000001</v>
          </cell>
        </row>
        <row r="97">
          <cell r="B97" t="str">
            <v>R60</v>
          </cell>
          <cell r="D97">
            <v>2.2909999999999999</v>
          </cell>
        </row>
        <row r="98">
          <cell r="B98" t="str">
            <v>G513</v>
          </cell>
          <cell r="D98">
            <v>0.93279999999999996</v>
          </cell>
        </row>
        <row r="99">
          <cell r="B99" t="str">
            <v>G593</v>
          </cell>
          <cell r="D99">
            <v>0.97009999999999996</v>
          </cell>
        </row>
        <row r="100">
          <cell r="B100" t="str">
            <v>R31</v>
          </cell>
          <cell r="D100">
            <v>1.1857</v>
          </cell>
        </row>
        <row r="101">
          <cell r="B101" t="str">
            <v>R48</v>
          </cell>
          <cell r="D101">
            <v>0.74880000000000002</v>
          </cell>
        </row>
        <row r="102">
          <cell r="B102" t="str">
            <v>G489</v>
          </cell>
          <cell r="D102">
            <v>0.88400000000000001</v>
          </cell>
        </row>
        <row r="103">
          <cell r="B103" t="str">
            <v>G600</v>
          </cell>
          <cell r="D103">
            <v>0.90200000000000002</v>
          </cell>
        </row>
        <row r="104">
          <cell r="B104" t="str">
            <v>R120</v>
          </cell>
          <cell r="D104">
            <v>1.4690000000000001</v>
          </cell>
        </row>
        <row r="105">
          <cell r="B105" t="str">
            <v>R23</v>
          </cell>
          <cell r="D105">
            <v>1.38</v>
          </cell>
        </row>
        <row r="106">
          <cell r="B106" t="str">
            <v>G535</v>
          </cell>
          <cell r="D106">
            <v>0.78</v>
          </cell>
        </row>
        <row r="107">
          <cell r="B107" t="str">
            <v>G633</v>
          </cell>
          <cell r="D107">
            <v>0.874</v>
          </cell>
        </row>
        <row r="108">
          <cell r="B108" t="str">
            <v>R390</v>
          </cell>
          <cell r="D108">
            <v>1.5309999999999999</v>
          </cell>
        </row>
        <row r="109">
          <cell r="B109" t="str">
            <v>R78</v>
          </cell>
          <cell r="D109">
            <v>1.665</v>
          </cell>
        </row>
        <row r="110">
          <cell r="B110" t="str">
            <v>G391</v>
          </cell>
          <cell r="D110">
            <v>0.628</v>
          </cell>
        </row>
        <row r="111">
          <cell r="B111" t="str">
            <v>G541</v>
          </cell>
          <cell r="D111">
            <v>0.78600000000000003</v>
          </cell>
        </row>
        <row r="112">
          <cell r="B112" t="str">
            <v>R143</v>
          </cell>
          <cell r="D112">
            <v>1.581</v>
          </cell>
        </row>
        <row r="113">
          <cell r="B113" t="str">
            <v>R42</v>
          </cell>
          <cell r="D113">
            <v>0.182</v>
          </cell>
        </row>
        <row r="114">
          <cell r="B114" t="str">
            <v>G445</v>
          </cell>
          <cell r="D114">
            <v>0.80569999999999997</v>
          </cell>
        </row>
        <row r="115">
          <cell r="B115" t="str">
            <v>G565</v>
          </cell>
          <cell r="D115">
            <v>0.9224</v>
          </cell>
        </row>
        <row r="116">
          <cell r="B116" t="str">
            <v>R119</v>
          </cell>
          <cell r="D116">
            <v>1.6374</v>
          </cell>
        </row>
        <row r="117">
          <cell r="B117" t="str">
            <v>R448</v>
          </cell>
          <cell r="D117">
            <v>1.5379</v>
          </cell>
        </row>
        <row r="118">
          <cell r="B118" t="str">
            <v>G387</v>
          </cell>
          <cell r="D118">
            <v>1.083</v>
          </cell>
        </row>
        <row r="119">
          <cell r="B119" t="str">
            <v>G440</v>
          </cell>
          <cell r="D119">
            <v>0.94199999999999995</v>
          </cell>
        </row>
        <row r="120">
          <cell r="B120" t="str">
            <v>R185</v>
          </cell>
          <cell r="D120">
            <v>1.6850000000000001</v>
          </cell>
        </row>
        <row r="121">
          <cell r="B121" t="str">
            <v>R423</v>
          </cell>
          <cell r="D121">
            <v>1.6359999999999999</v>
          </cell>
        </row>
        <row r="122">
          <cell r="B122" t="str">
            <v>G390</v>
          </cell>
          <cell r="D122">
            <v>0.63800000000000001</v>
          </cell>
        </row>
        <row r="123">
          <cell r="B123" t="str">
            <v>G554</v>
          </cell>
          <cell r="D123">
            <v>1.29</v>
          </cell>
        </row>
        <row r="124">
          <cell r="B124" t="str">
            <v>G673</v>
          </cell>
          <cell r="D124">
            <v>1.0449999999999999</v>
          </cell>
        </row>
        <row r="125">
          <cell r="B125" t="str">
            <v>G686</v>
          </cell>
          <cell r="D125">
            <v>0.628</v>
          </cell>
        </row>
        <row r="126">
          <cell r="B126" t="str">
            <v>R159</v>
          </cell>
          <cell r="D126">
            <v>1.3160000000000001</v>
          </cell>
        </row>
        <row r="127">
          <cell r="B127" t="str">
            <v>R264</v>
          </cell>
          <cell r="D127">
            <v>1.7050000000000001</v>
          </cell>
        </row>
        <row r="128">
          <cell r="B128" t="str">
            <v>R317</v>
          </cell>
          <cell r="D128">
            <v>1.7210000000000001</v>
          </cell>
        </row>
        <row r="129">
          <cell r="B129" t="str">
            <v>R550</v>
          </cell>
          <cell r="D129">
            <v>1.6930000000000001</v>
          </cell>
        </row>
        <row r="130">
          <cell r="B130" t="str">
            <v>G614</v>
          </cell>
          <cell r="D130">
            <v>0.96099999999999997</v>
          </cell>
        </row>
        <row r="131">
          <cell r="B131" t="str">
            <v>G700</v>
          </cell>
          <cell r="D131">
            <v>0.82299999999999995</v>
          </cell>
        </row>
        <row r="132">
          <cell r="B132" t="str">
            <v>R333</v>
          </cell>
          <cell r="D132">
            <v>1.6319999999999999</v>
          </cell>
        </row>
        <row r="133">
          <cell r="B133" t="str">
            <v>R525</v>
          </cell>
          <cell r="D133">
            <v>1.704</v>
          </cell>
        </row>
        <row r="134">
          <cell r="B134" t="str">
            <v>G450</v>
          </cell>
          <cell r="D134">
            <v>0.89059999999999995</v>
          </cell>
        </row>
        <row r="135">
          <cell r="B135" t="str">
            <v>G660</v>
          </cell>
          <cell r="D135">
            <v>0.92510000000000003</v>
          </cell>
        </row>
        <row r="136">
          <cell r="B136" t="str">
            <v>R165</v>
          </cell>
          <cell r="D136">
            <v>1.4942</v>
          </cell>
        </row>
        <row r="137">
          <cell r="B137" t="str">
            <v>R44</v>
          </cell>
          <cell r="D137">
            <v>1.5427999999999999</v>
          </cell>
        </row>
        <row r="138">
          <cell r="B138" t="str">
            <v>G269</v>
          </cell>
          <cell r="D138">
            <v>1.018</v>
          </cell>
        </row>
        <row r="139">
          <cell r="B139" t="str">
            <v>G477</v>
          </cell>
          <cell r="D139">
            <v>0.90500000000000003</v>
          </cell>
        </row>
        <row r="140">
          <cell r="B140" t="str">
            <v>R129</v>
          </cell>
          <cell r="D140">
            <v>1.885</v>
          </cell>
        </row>
        <row r="141">
          <cell r="B141" t="str">
            <v>R9</v>
          </cell>
          <cell r="D141">
            <v>1.7050000000000001</v>
          </cell>
        </row>
        <row r="142">
          <cell r="B142" t="str">
            <v>G386</v>
          </cell>
          <cell r="D142">
            <v>0.98899999999999999</v>
          </cell>
        </row>
        <row r="143">
          <cell r="B143" t="str">
            <v>G448</v>
          </cell>
          <cell r="D143" t="str">
            <v>N.A</v>
          </cell>
        </row>
        <row r="144">
          <cell r="B144" t="str">
            <v>R251</v>
          </cell>
          <cell r="D144">
            <v>1.8979999999999999</v>
          </cell>
        </row>
        <row r="145">
          <cell r="B145" t="str">
            <v>R414</v>
          </cell>
          <cell r="D145">
            <v>2.403</v>
          </cell>
        </row>
        <row r="146">
          <cell r="B146" t="str">
            <v>G358</v>
          </cell>
          <cell r="D146">
            <v>0.84299999999999997</v>
          </cell>
        </row>
        <row r="147">
          <cell r="B147" t="str">
            <v>G414</v>
          </cell>
          <cell r="D147">
            <v>0.84099999999999997</v>
          </cell>
        </row>
        <row r="148">
          <cell r="B148" t="str">
            <v>R151</v>
          </cell>
          <cell r="D148">
            <v>1.536</v>
          </cell>
        </row>
        <row r="149">
          <cell r="B149" t="str">
            <v>R266</v>
          </cell>
          <cell r="D149">
            <v>1.599</v>
          </cell>
        </row>
        <row r="150">
          <cell r="B150" t="str">
            <v>R138</v>
          </cell>
          <cell r="D150">
            <v>1.6850000000000001</v>
          </cell>
        </row>
        <row r="151">
          <cell r="B151" t="str">
            <v>G579</v>
          </cell>
          <cell r="D151">
            <v>0.74199999999999999</v>
          </cell>
        </row>
        <row r="152">
          <cell r="B152" t="str">
            <v>G605</v>
          </cell>
          <cell r="D152">
            <v>1.1950000000000001</v>
          </cell>
        </row>
        <row r="153">
          <cell r="B153" t="str">
            <v>R122</v>
          </cell>
          <cell r="D153">
            <v>0.35499999999999998</v>
          </cell>
        </row>
        <row r="154">
          <cell r="B154" t="str">
            <v>G416</v>
          </cell>
          <cell r="D154">
            <v>0.94399999999999995</v>
          </cell>
        </row>
        <row r="155">
          <cell r="B155" t="str">
            <v>G603</v>
          </cell>
          <cell r="D155">
            <v>0.82299999999999995</v>
          </cell>
        </row>
        <row r="156">
          <cell r="B156" t="str">
            <v>R183</v>
          </cell>
          <cell r="D156">
            <v>1.7490000000000001</v>
          </cell>
        </row>
        <row r="157">
          <cell r="B157" t="str">
            <v>R501</v>
          </cell>
          <cell r="D157">
            <v>0.29499999999999998</v>
          </cell>
        </row>
        <row r="158">
          <cell r="B158" t="str">
            <v>G569</v>
          </cell>
          <cell r="D158">
            <v>1.012</v>
          </cell>
        </row>
        <row r="159">
          <cell r="B159" t="str">
            <v>G594</v>
          </cell>
          <cell r="D159">
            <v>0.94699999999999995</v>
          </cell>
        </row>
        <row r="160">
          <cell r="B160" t="str">
            <v>R137</v>
          </cell>
          <cell r="D160">
            <v>1.698</v>
          </cell>
        </row>
        <row r="161">
          <cell r="B161" t="str">
            <v>R228</v>
          </cell>
          <cell r="D161">
            <v>2.2429999999999999</v>
          </cell>
        </row>
        <row r="162">
          <cell r="B162" t="str">
            <v>G217</v>
          </cell>
          <cell r="D162">
            <v>0.85370000000000001</v>
          </cell>
        </row>
        <row r="163">
          <cell r="B163" t="str">
            <v>G249</v>
          </cell>
          <cell r="D163">
            <v>0.97550000000000003</v>
          </cell>
        </row>
        <row r="164">
          <cell r="B164" t="str">
            <v>R235</v>
          </cell>
          <cell r="D164">
            <v>1.5528</v>
          </cell>
        </row>
        <row r="165">
          <cell r="B165" t="str">
            <v>R56</v>
          </cell>
          <cell r="D165">
            <v>1.6438999999999999</v>
          </cell>
        </row>
        <row r="166">
          <cell r="B166" t="str">
            <v>G474</v>
          </cell>
          <cell r="D166">
            <v>1.0009999999999999</v>
          </cell>
        </row>
        <row r="167">
          <cell r="B167" t="str">
            <v>G607</v>
          </cell>
          <cell r="D167">
            <v>0.92400000000000004</v>
          </cell>
        </row>
        <row r="168">
          <cell r="B168" t="str">
            <v>R181</v>
          </cell>
          <cell r="D168">
            <v>0.23799999999999999</v>
          </cell>
        </row>
        <row r="169">
          <cell r="B169" t="str">
            <v>R68</v>
          </cell>
          <cell r="D169">
            <v>1.639</v>
          </cell>
        </row>
        <row r="170">
          <cell r="B170" t="str">
            <v>G475</v>
          </cell>
          <cell r="D170">
            <v>0.65200000000000002</v>
          </cell>
        </row>
        <row r="171">
          <cell r="B171" t="str">
            <v>G542</v>
          </cell>
          <cell r="D171">
            <v>0.85099999999999998</v>
          </cell>
        </row>
        <row r="172">
          <cell r="B172" t="str">
            <v>R187</v>
          </cell>
          <cell r="D172">
            <v>1.8420000000000001</v>
          </cell>
        </row>
        <row r="173">
          <cell r="B173" t="str">
            <v>R293</v>
          </cell>
          <cell r="D173">
            <v>1.736</v>
          </cell>
        </row>
        <row r="174">
          <cell r="B174" t="str">
            <v>G536</v>
          </cell>
          <cell r="D174">
            <v>0.748</v>
          </cell>
        </row>
        <row r="175">
          <cell r="B175" t="str">
            <v>G840</v>
          </cell>
          <cell r="D175">
            <v>0.74299999999999999</v>
          </cell>
        </row>
        <row r="176">
          <cell r="B176" t="str">
            <v>R368</v>
          </cell>
          <cell r="D176">
            <v>1.704</v>
          </cell>
        </row>
        <row r="177">
          <cell r="B177" t="str">
            <v>R83</v>
          </cell>
          <cell r="D177">
            <v>1.5940000000000001</v>
          </cell>
        </row>
        <row r="178">
          <cell r="B178" t="str">
            <v>G298</v>
          </cell>
          <cell r="D178">
            <v>0.88800000000000001</v>
          </cell>
        </row>
        <row r="179">
          <cell r="B179" t="str">
            <v>G494</v>
          </cell>
          <cell r="D179">
            <v>0.90200000000000002</v>
          </cell>
        </row>
        <row r="180">
          <cell r="B180" t="str">
            <v>R134</v>
          </cell>
          <cell r="D180">
            <v>0.98799999999999999</v>
          </cell>
        </row>
        <row r="181">
          <cell r="B181" t="str">
            <v>R22</v>
          </cell>
          <cell r="D181">
            <v>1.637</v>
          </cell>
        </row>
        <row r="182">
          <cell r="B182" t="str">
            <v>G291</v>
          </cell>
          <cell r="D182">
            <v>0.90300000000000002</v>
          </cell>
        </row>
        <row r="183">
          <cell r="B183" t="str">
            <v>G520</v>
          </cell>
          <cell r="D183">
            <v>0.81299999999999994</v>
          </cell>
        </row>
        <row r="184">
          <cell r="B184" t="str">
            <v>R417</v>
          </cell>
          <cell r="D184">
            <v>1.5820000000000001</v>
          </cell>
        </row>
        <row r="185">
          <cell r="B185" t="str">
            <v>R49</v>
          </cell>
          <cell r="D185">
            <v>1.6379999999999999</v>
          </cell>
        </row>
        <row r="186">
          <cell r="B186" t="str">
            <v>G302</v>
          </cell>
          <cell r="D186">
            <v>1.256</v>
          </cell>
        </row>
        <row r="187">
          <cell r="B187" t="str">
            <v>G441</v>
          </cell>
          <cell r="D187">
            <v>0.96599999999999997</v>
          </cell>
        </row>
        <row r="188">
          <cell r="B188" t="str">
            <v>R315</v>
          </cell>
          <cell r="D188">
            <v>1.4850000000000001</v>
          </cell>
        </row>
        <row r="189">
          <cell r="B189" t="str">
            <v>R391</v>
          </cell>
          <cell r="D189">
            <v>1.6220000000000001</v>
          </cell>
        </row>
        <row r="190">
          <cell r="B190" t="str">
            <v>G561</v>
          </cell>
          <cell r="D190">
            <v>0.74650000000000005</v>
          </cell>
        </row>
        <row r="191">
          <cell r="B191" t="str">
            <v>G723</v>
          </cell>
          <cell r="D191">
            <v>0.78249999999999997</v>
          </cell>
        </row>
        <row r="192">
          <cell r="B192" t="str">
            <v>R1</v>
          </cell>
          <cell r="D192">
            <v>0.38169999999999998</v>
          </cell>
        </row>
        <row r="193">
          <cell r="B193" t="str">
            <v>R62</v>
          </cell>
          <cell r="D193">
            <v>1.6786000000000001</v>
          </cell>
        </row>
        <row r="194">
          <cell r="B194" t="str">
            <v>G628</v>
          </cell>
          <cell r="D194">
            <v>0.8639</v>
          </cell>
        </row>
        <row r="195">
          <cell r="B195" t="str">
            <v>G632</v>
          </cell>
          <cell r="D195">
            <v>0.81640000000000001</v>
          </cell>
        </row>
        <row r="196">
          <cell r="B196" t="str">
            <v>R329</v>
          </cell>
          <cell r="D196">
            <v>1.7085999999999999</v>
          </cell>
        </row>
        <row r="197">
          <cell r="B197" t="str">
            <v>R408</v>
          </cell>
          <cell r="D197">
            <v>0.3599</v>
          </cell>
        </row>
        <row r="198">
          <cell r="B198" t="str">
            <v>G469</v>
          </cell>
          <cell r="D198">
            <v>1.5169999999999999</v>
          </cell>
        </row>
        <row r="199">
          <cell r="B199" t="str">
            <v>R171</v>
          </cell>
          <cell r="D199">
            <v>2.0529999999999999</v>
          </cell>
        </row>
        <row r="200">
          <cell r="B200" t="str">
            <v>R196</v>
          </cell>
          <cell r="D200">
            <v>0.17399999999999999</v>
          </cell>
        </row>
        <row r="201">
          <cell r="B201" t="str">
            <v>G355</v>
          </cell>
          <cell r="D201">
            <v>0.78380000000000005</v>
          </cell>
        </row>
        <row r="202">
          <cell r="B202" t="str">
            <v>G592</v>
          </cell>
          <cell r="D202">
            <v>1.0779000000000001</v>
          </cell>
        </row>
        <row r="203">
          <cell r="B203" t="str">
            <v>R517</v>
          </cell>
          <cell r="D203">
            <v>2.2749000000000001</v>
          </cell>
        </row>
        <row r="204">
          <cell r="B204" t="str">
            <v>R94</v>
          </cell>
          <cell r="D204">
            <v>1.7455000000000001</v>
          </cell>
        </row>
        <row r="205">
          <cell r="B205" t="str">
            <v>G472</v>
          </cell>
          <cell r="D205">
            <v>0.76100000000000001</v>
          </cell>
        </row>
        <row r="206">
          <cell r="B206" t="str">
            <v>G547</v>
          </cell>
          <cell r="D206">
            <v>1.069</v>
          </cell>
        </row>
        <row r="207">
          <cell r="B207" t="str">
            <v>R343</v>
          </cell>
          <cell r="D207">
            <v>0.16200000000000001</v>
          </cell>
        </row>
        <row r="208">
          <cell r="B208" t="str">
            <v>R73</v>
          </cell>
          <cell r="D208">
            <v>1.663</v>
          </cell>
        </row>
        <row r="209">
          <cell r="B209" t="str">
            <v>G529</v>
          </cell>
          <cell r="D209">
            <v>0.76500000000000001</v>
          </cell>
        </row>
        <row r="210">
          <cell r="B210" t="str">
            <v>R4</v>
          </cell>
          <cell r="D210">
            <v>1.6779999999999999</v>
          </cell>
        </row>
        <row r="211">
          <cell r="B211" t="str">
            <v>R445</v>
          </cell>
          <cell r="D211">
            <v>0.31</v>
          </cell>
        </row>
        <row r="212">
          <cell r="B212" t="str">
            <v>R763</v>
          </cell>
          <cell r="D212">
            <v>1.448</v>
          </cell>
        </row>
        <row r="213">
          <cell r="B213" t="str">
            <v>G485</v>
          </cell>
          <cell r="D213">
            <v>0.90400000000000003</v>
          </cell>
        </row>
        <row r="214">
          <cell r="B214" t="str">
            <v>G641</v>
          </cell>
          <cell r="D214">
            <v>1.254</v>
          </cell>
        </row>
        <row r="215">
          <cell r="B215" t="str">
            <v>R360</v>
          </cell>
          <cell r="D215">
            <v>0.45800000000000002</v>
          </cell>
        </row>
        <row r="216">
          <cell r="B216" t="str">
            <v>R547</v>
          </cell>
          <cell r="D216">
            <v>1.5620000000000001</v>
          </cell>
        </row>
        <row r="217">
          <cell r="B217" t="str">
            <v>G610</v>
          </cell>
          <cell r="D217">
            <v>0.56599999999999995</v>
          </cell>
        </row>
        <row r="218">
          <cell r="B218" t="str">
            <v>G730</v>
          </cell>
          <cell r="D218">
            <v>0.629</v>
          </cell>
        </row>
        <row r="219">
          <cell r="B219" t="str">
            <v>R489</v>
          </cell>
          <cell r="D219">
            <v>1.5389999999999999</v>
          </cell>
        </row>
        <row r="220">
          <cell r="B220" t="str">
            <v>R561</v>
          </cell>
          <cell r="D220">
            <v>1.661</v>
          </cell>
        </row>
        <row r="221">
          <cell r="B221" t="str">
            <v>G691</v>
          </cell>
          <cell r="D221">
            <v>0.52829999999999999</v>
          </cell>
        </row>
        <row r="222">
          <cell r="B222" t="str">
            <v>G765</v>
          </cell>
          <cell r="D222">
            <v>0.65149999999999997</v>
          </cell>
        </row>
        <row r="223">
          <cell r="B223" t="str">
            <v>R496</v>
          </cell>
          <cell r="D223">
            <v>1.5016</v>
          </cell>
        </row>
        <row r="224">
          <cell r="B224" t="str">
            <v>R549</v>
          </cell>
          <cell r="D224">
            <v>1.5992</v>
          </cell>
        </row>
        <row r="225">
          <cell r="B225" t="str">
            <v>G728</v>
          </cell>
          <cell r="D225">
            <v>0.59699999999999998</v>
          </cell>
        </row>
        <row r="226">
          <cell r="B226" t="str">
            <v>G828</v>
          </cell>
          <cell r="D226">
            <v>0.57399999999999995</v>
          </cell>
        </row>
        <row r="227">
          <cell r="B227" t="str">
            <v>R497</v>
          </cell>
          <cell r="D227">
            <v>1.66</v>
          </cell>
        </row>
        <row r="228">
          <cell r="B228" t="str">
            <v>R500</v>
          </cell>
          <cell r="D228">
            <v>1.764</v>
          </cell>
        </row>
        <row r="229">
          <cell r="B229" t="str">
            <v>G829</v>
          </cell>
          <cell r="D229">
            <v>0.56499999999999995</v>
          </cell>
        </row>
        <row r="230">
          <cell r="B230" t="str">
            <v>G892</v>
          </cell>
          <cell r="D230">
            <v>0.63100000000000001</v>
          </cell>
        </row>
        <row r="231">
          <cell r="B231" t="str">
            <v>R26</v>
          </cell>
          <cell r="D231">
            <v>1.6240000000000001</v>
          </cell>
        </row>
        <row r="232">
          <cell r="B232" t="str">
            <v>R569</v>
          </cell>
          <cell r="D232">
            <v>1.655</v>
          </cell>
        </row>
        <row r="233">
          <cell r="B233" t="str">
            <v>G692</v>
          </cell>
          <cell r="D233">
            <v>0.58699999999999997</v>
          </cell>
        </row>
        <row r="234">
          <cell r="B234" t="str">
            <v>G869</v>
          </cell>
          <cell r="D234">
            <v>0.55800000000000005</v>
          </cell>
        </row>
        <row r="235">
          <cell r="B235" t="str">
            <v>R430</v>
          </cell>
          <cell r="D235">
            <v>1.629</v>
          </cell>
        </row>
        <row r="236">
          <cell r="B236" t="str">
            <v>R494</v>
          </cell>
          <cell r="D236">
            <v>1.6919999999999999</v>
          </cell>
        </row>
        <row r="237">
          <cell r="B237" t="str">
            <v>G713</v>
          </cell>
          <cell r="D237">
            <v>0.63500000000000001</v>
          </cell>
        </row>
        <row r="238">
          <cell r="B238" t="str">
            <v>G806</v>
          </cell>
          <cell r="D238">
            <v>0.72499999999999998</v>
          </cell>
        </row>
        <row r="239">
          <cell r="B239" t="str">
            <v>G881</v>
          </cell>
          <cell r="D239">
            <v>0.61</v>
          </cell>
        </row>
        <row r="240">
          <cell r="B240" t="str">
            <v>R167</v>
          </cell>
          <cell r="D240">
            <v>1.4750000000000001</v>
          </cell>
        </row>
        <row r="241">
          <cell r="B241" t="str">
            <v>R289</v>
          </cell>
          <cell r="D241">
            <v>1.512</v>
          </cell>
        </row>
        <row r="242">
          <cell r="B242" t="str">
            <v>R475</v>
          </cell>
          <cell r="D242">
            <v>1.4970000000000001</v>
          </cell>
        </row>
        <row r="243">
          <cell r="B243" t="str">
            <v>R577</v>
          </cell>
          <cell r="D243">
            <v>1.4470000000000001</v>
          </cell>
        </row>
        <row r="244">
          <cell r="B244" t="str">
            <v>R615</v>
          </cell>
          <cell r="D244">
            <v>0.64100000000000001</v>
          </cell>
        </row>
        <row r="245">
          <cell r="B245" t="str">
            <v>G729</v>
          </cell>
          <cell r="D245">
            <v>0.72399999999999998</v>
          </cell>
        </row>
        <row r="246">
          <cell r="B246" t="str">
            <v>G861</v>
          </cell>
          <cell r="D246">
            <v>0.626</v>
          </cell>
        </row>
        <row r="247">
          <cell r="B247" t="str">
            <v>R540</v>
          </cell>
          <cell r="D247">
            <v>1.8080000000000001</v>
          </cell>
        </row>
        <row r="248">
          <cell r="B248" t="str">
            <v>R548</v>
          </cell>
          <cell r="D248">
            <v>1.859</v>
          </cell>
        </row>
        <row r="249">
          <cell r="B249" t="str">
            <v>G676</v>
          </cell>
          <cell r="D249">
            <v>0.67630000000000001</v>
          </cell>
        </row>
        <row r="250">
          <cell r="B250" t="str">
            <v>G688</v>
          </cell>
          <cell r="D250">
            <v>0.60899999999999999</v>
          </cell>
        </row>
        <row r="251">
          <cell r="B251" t="str">
            <v>R510</v>
          </cell>
          <cell r="D251">
            <v>1.5944</v>
          </cell>
        </row>
        <row r="252">
          <cell r="B252" t="str">
            <v>R574</v>
          </cell>
          <cell r="D252">
            <v>1.706</v>
          </cell>
        </row>
        <row r="253">
          <cell r="B253" t="str">
            <v>G845</v>
          </cell>
          <cell r="D253">
            <v>0.57699999999999996</v>
          </cell>
        </row>
        <row r="254">
          <cell r="B254" t="str">
            <v>G883</v>
          </cell>
          <cell r="D254">
            <v>0.67200000000000004</v>
          </cell>
        </row>
        <row r="255">
          <cell r="B255" t="str">
            <v>R509</v>
          </cell>
          <cell r="D255">
            <v>1.6739999999999999</v>
          </cell>
        </row>
        <row r="256">
          <cell r="B256" t="str">
            <v>R8</v>
          </cell>
          <cell r="D256">
            <v>1.536</v>
          </cell>
        </row>
        <row r="257">
          <cell r="B257" t="str">
            <v>G704</v>
          </cell>
          <cell r="D257">
            <v>0.63019999999999998</v>
          </cell>
        </row>
        <row r="258">
          <cell r="B258" t="str">
            <v>G712</v>
          </cell>
          <cell r="D258">
            <v>0.65500000000000003</v>
          </cell>
        </row>
        <row r="259">
          <cell r="B259" t="str">
            <v>G877</v>
          </cell>
          <cell r="D259">
            <v>0.67900000000000005</v>
          </cell>
        </row>
        <row r="260">
          <cell r="B260" t="str">
            <v>G887</v>
          </cell>
          <cell r="D260">
            <v>0.64870000000000005</v>
          </cell>
        </row>
        <row r="261">
          <cell r="B261" t="str">
            <v>R33</v>
          </cell>
          <cell r="D261">
            <v>1.5922000000000001</v>
          </cell>
        </row>
        <row r="262">
          <cell r="B262" t="str">
            <v>R339</v>
          </cell>
          <cell r="D262">
            <v>1.6160000000000001</v>
          </cell>
        </row>
        <row r="263">
          <cell r="B263" t="str">
            <v>R3864</v>
          </cell>
          <cell r="D263">
            <v>1.667</v>
          </cell>
        </row>
        <row r="264">
          <cell r="B264" t="str">
            <v>R552</v>
          </cell>
          <cell r="D264">
            <v>1.7532000000000001</v>
          </cell>
        </row>
        <row r="265">
          <cell r="B265" t="str">
            <v>G381</v>
          </cell>
          <cell r="D265">
            <v>0.66200000000000003</v>
          </cell>
        </row>
        <row r="266">
          <cell r="B266" t="str">
            <v>G695</v>
          </cell>
          <cell r="D266">
            <v>0.621</v>
          </cell>
        </row>
        <row r="267">
          <cell r="B267" t="str">
            <v>R487</v>
          </cell>
          <cell r="D267">
            <v>1.609</v>
          </cell>
        </row>
        <row r="268">
          <cell r="B268" t="str">
            <v>R505</v>
          </cell>
          <cell r="D268">
            <v>1.673</v>
          </cell>
        </row>
        <row r="269">
          <cell r="B269" t="str">
            <v>G852</v>
          </cell>
          <cell r="D269">
            <v>0.69799999999999995</v>
          </cell>
        </row>
        <row r="270">
          <cell r="B270" t="str">
            <v>G899</v>
          </cell>
          <cell r="D270">
            <v>0.71899999999999997</v>
          </cell>
        </row>
        <row r="271">
          <cell r="B271" t="str">
            <v>R41</v>
          </cell>
          <cell r="D271">
            <v>1.6910000000000001</v>
          </cell>
        </row>
        <row r="272">
          <cell r="B272" t="str">
            <v>R530</v>
          </cell>
          <cell r="D272">
            <v>1.627</v>
          </cell>
        </row>
        <row r="273">
          <cell r="B273" t="str">
            <v>G724</v>
          </cell>
          <cell r="D273">
            <v>0.61099999999999999</v>
          </cell>
        </row>
        <row r="274">
          <cell r="B274" t="str">
            <v>G769</v>
          </cell>
          <cell r="D274">
            <v>0.70799999999999996</v>
          </cell>
        </row>
        <row r="275">
          <cell r="B275" t="str">
            <v>R428</v>
          </cell>
          <cell r="D275">
            <v>1.768</v>
          </cell>
        </row>
        <row r="276">
          <cell r="B276" t="str">
            <v>R578</v>
          </cell>
          <cell r="D276">
            <v>1.421</v>
          </cell>
        </row>
        <row r="277">
          <cell r="B277" t="str">
            <v>G803</v>
          </cell>
          <cell r="D277">
            <v>0.64300000000000002</v>
          </cell>
        </row>
        <row r="278">
          <cell r="B278" t="str">
            <v>G889</v>
          </cell>
          <cell r="D278">
            <v>0.65700000000000003</v>
          </cell>
        </row>
        <row r="279">
          <cell r="B279" t="str">
            <v>R37</v>
          </cell>
          <cell r="D279">
            <v>1.504</v>
          </cell>
        </row>
        <row r="280">
          <cell r="B280" t="str">
            <v>R601</v>
          </cell>
          <cell r="D280">
            <v>2.7930000000000001</v>
          </cell>
        </row>
        <row r="281">
          <cell r="B281" t="str">
            <v>G693</v>
          </cell>
          <cell r="D281">
            <v>0.63400000000000001</v>
          </cell>
        </row>
        <row r="282">
          <cell r="B282" t="str">
            <v>G778</v>
          </cell>
          <cell r="D282">
            <v>0.73709999999999998</v>
          </cell>
        </row>
        <row r="283">
          <cell r="B283" t="str">
            <v>R522</v>
          </cell>
          <cell r="D283">
            <v>1.401</v>
          </cell>
        </row>
        <row r="284">
          <cell r="B284" t="str">
            <v>R553</v>
          </cell>
          <cell r="D284">
            <v>0.99990000000000001</v>
          </cell>
        </row>
        <row r="285">
          <cell r="B285" t="str">
            <v>G480</v>
          </cell>
          <cell r="D285">
            <v>1.4859</v>
          </cell>
        </row>
        <row r="286">
          <cell r="B286" t="str">
            <v>G563</v>
          </cell>
          <cell r="D286">
            <v>0.61660000000000004</v>
          </cell>
        </row>
        <row r="287">
          <cell r="B287" t="str">
            <v>G897</v>
          </cell>
          <cell r="D287">
            <v>0.67869999999999997</v>
          </cell>
        </row>
        <row r="288">
          <cell r="B288" t="str">
            <v>R459</v>
          </cell>
          <cell r="D288">
            <v>0.68710000000000004</v>
          </cell>
        </row>
        <row r="289">
          <cell r="B289" t="str">
            <v>G789</v>
          </cell>
          <cell r="D289">
            <v>0.79800000000000004</v>
          </cell>
        </row>
        <row r="290">
          <cell r="B290" t="str">
            <v>G901</v>
          </cell>
          <cell r="D290">
            <v>0.621</v>
          </cell>
        </row>
        <row r="291">
          <cell r="B291" t="str">
            <v>R511</v>
          </cell>
          <cell r="D291">
            <v>0.39700000000000002</v>
          </cell>
        </row>
        <row r="292">
          <cell r="B292" t="str">
            <v>R565</v>
          </cell>
          <cell r="D292">
            <v>1.343</v>
          </cell>
        </row>
        <row r="293">
          <cell r="B293" t="str">
            <v>G681</v>
          </cell>
          <cell r="D293">
            <v>0.56799999999999995</v>
          </cell>
        </row>
        <row r="294">
          <cell r="B294" t="str">
            <v>G791</v>
          </cell>
          <cell r="D294">
            <v>0.64600000000000002</v>
          </cell>
        </row>
        <row r="295">
          <cell r="B295" t="str">
            <v>R495</v>
          </cell>
          <cell r="D295">
            <v>1.468</v>
          </cell>
        </row>
        <row r="296">
          <cell r="B296" t="str">
            <v>R544</v>
          </cell>
          <cell r="D296">
            <v>1.599</v>
          </cell>
        </row>
        <row r="297">
          <cell r="B297" t="str">
            <v>G657</v>
          </cell>
          <cell r="D297">
            <v>0.70099999999999996</v>
          </cell>
        </row>
        <row r="298">
          <cell r="B298" t="str">
            <v>G802</v>
          </cell>
          <cell r="D298">
            <v>0.65200000000000002</v>
          </cell>
        </row>
        <row r="299">
          <cell r="B299" t="str">
            <v>R526</v>
          </cell>
          <cell r="D299">
            <v>1.3</v>
          </cell>
        </row>
        <row r="300">
          <cell r="B300" t="str">
            <v>R584</v>
          </cell>
          <cell r="D300">
            <v>0.435</v>
          </cell>
        </row>
        <row r="301">
          <cell r="B301" t="str">
            <v>G698</v>
          </cell>
          <cell r="D301">
            <v>0.55310000000000004</v>
          </cell>
        </row>
        <row r="302">
          <cell r="B302" t="str">
            <v>G758</v>
          </cell>
          <cell r="D302">
            <v>0.67110000000000003</v>
          </cell>
        </row>
        <row r="303">
          <cell r="B303" t="str">
            <v>R454</v>
          </cell>
          <cell r="D303">
            <v>0.3876</v>
          </cell>
        </row>
        <row r="304">
          <cell r="B304" t="str">
            <v>R594</v>
          </cell>
          <cell r="D304">
            <v>1.4142999999999999</v>
          </cell>
        </row>
        <row r="305">
          <cell r="B305" t="str">
            <v>G666</v>
          </cell>
          <cell r="D305">
            <v>0.63500000000000001</v>
          </cell>
        </row>
        <row r="306">
          <cell r="B306" t="str">
            <v>G825</v>
          </cell>
          <cell r="D306">
            <v>0.61199999999999999</v>
          </cell>
        </row>
        <row r="307">
          <cell r="B307" t="str">
            <v>R532</v>
          </cell>
          <cell r="D307">
            <v>1.7050000000000001</v>
          </cell>
        </row>
        <row r="308">
          <cell r="B308" t="str">
            <v>R564</v>
          </cell>
          <cell r="D308">
            <v>1.53</v>
          </cell>
        </row>
        <row r="309">
          <cell r="B309" t="str">
            <v>G839</v>
          </cell>
          <cell r="D309">
            <v>0.64200000000000002</v>
          </cell>
        </row>
        <row r="310">
          <cell r="B310" t="str">
            <v>G860</v>
          </cell>
          <cell r="D310">
            <v>0.76800000000000002</v>
          </cell>
        </row>
        <row r="311">
          <cell r="B311" t="str">
            <v>R11</v>
          </cell>
          <cell r="D311">
            <v>1.25</v>
          </cell>
        </row>
        <row r="312">
          <cell r="B312" t="str">
            <v>R429</v>
          </cell>
          <cell r="D312">
            <v>1.2190000000000001</v>
          </cell>
        </row>
        <row r="313">
          <cell r="B313" t="str">
            <v>G694</v>
          </cell>
          <cell r="D313">
            <v>0.622</v>
          </cell>
        </row>
        <row r="314">
          <cell r="B314" t="str">
            <v>G895</v>
          </cell>
          <cell r="D314">
            <v>0.878</v>
          </cell>
        </row>
        <row r="315">
          <cell r="B315" t="str">
            <v>R466</v>
          </cell>
          <cell r="D315">
            <v>1.5760000000000001</v>
          </cell>
        </row>
        <row r="316">
          <cell r="B316" t="str">
            <v>G675</v>
          </cell>
          <cell r="D316">
            <v>0.61299999999999999</v>
          </cell>
        </row>
        <row r="317">
          <cell r="B317" t="str">
            <v>G682</v>
          </cell>
          <cell r="D317">
            <v>0.61199999999999999</v>
          </cell>
        </row>
        <row r="318">
          <cell r="B318" t="str">
            <v>G684</v>
          </cell>
          <cell r="D318">
            <v>0.60499999999999998</v>
          </cell>
        </row>
        <row r="319">
          <cell r="B319" t="str">
            <v>G862</v>
          </cell>
          <cell r="D319">
            <v>0.84799999999999998</v>
          </cell>
        </row>
        <row r="320">
          <cell r="B320" t="str">
            <v>R39</v>
          </cell>
          <cell r="D320">
            <v>1.4910000000000001</v>
          </cell>
        </row>
        <row r="321">
          <cell r="B321" t="str">
            <v>R471</v>
          </cell>
          <cell r="D321">
            <v>1.518</v>
          </cell>
        </row>
        <row r="322">
          <cell r="B322" t="str">
            <v>R485</v>
          </cell>
          <cell r="D322">
            <v>1.839</v>
          </cell>
        </row>
        <row r="323">
          <cell r="B323" t="str">
            <v>R493</v>
          </cell>
          <cell r="D323">
            <v>0.69099999999999995</v>
          </cell>
        </row>
        <row r="324">
          <cell r="B324" t="str">
            <v>G740</v>
          </cell>
          <cell r="D324">
            <v>0.60099999999999998</v>
          </cell>
        </row>
        <row r="325">
          <cell r="B325" t="str">
            <v>G793</v>
          </cell>
          <cell r="D325">
            <v>0.77200000000000002</v>
          </cell>
        </row>
        <row r="326">
          <cell r="B326" t="str">
            <v>R480</v>
          </cell>
          <cell r="D326">
            <v>1.389</v>
          </cell>
        </row>
        <row r="327">
          <cell r="B327" t="str">
            <v>R560</v>
          </cell>
          <cell r="D327">
            <v>1.254</v>
          </cell>
        </row>
        <row r="328">
          <cell r="B328" t="str">
            <v>G749</v>
          </cell>
          <cell r="D328">
            <v>0.67800000000000005</v>
          </cell>
        </row>
        <row r="329">
          <cell r="B329" t="str">
            <v>G841</v>
          </cell>
          <cell r="D329">
            <v>0.58499999999999996</v>
          </cell>
        </row>
        <row r="330">
          <cell r="B330" t="str">
            <v>R55</v>
          </cell>
          <cell r="D330">
            <v>1.4419999999999999</v>
          </cell>
        </row>
        <row r="331">
          <cell r="B331" t="str">
            <v>R562</v>
          </cell>
          <cell r="D331">
            <v>0.17599999999999999</v>
          </cell>
        </row>
        <row r="332">
          <cell r="B332" t="str">
            <v>G687</v>
          </cell>
          <cell r="D332">
            <v>0.57699999999999996</v>
          </cell>
        </row>
        <row r="333">
          <cell r="B333" t="str">
            <v>G898</v>
          </cell>
          <cell r="D333">
            <v>0.59099999999999997</v>
          </cell>
        </row>
        <row r="334">
          <cell r="B334" t="str">
            <v>R424</v>
          </cell>
          <cell r="D334">
            <v>1.552</v>
          </cell>
        </row>
        <row r="335">
          <cell r="B335" t="str">
            <v>R506</v>
          </cell>
          <cell r="D335">
            <v>1.4710000000000001</v>
          </cell>
        </row>
        <row r="336">
          <cell r="B336" t="str">
            <v>G833</v>
          </cell>
          <cell r="D336">
            <v>0.57199999999999995</v>
          </cell>
        </row>
        <row r="337">
          <cell r="B337" t="str">
            <v>G834</v>
          </cell>
          <cell r="D337">
            <v>0.54500000000000004</v>
          </cell>
        </row>
        <row r="338">
          <cell r="B338" t="str">
            <v>R418</v>
          </cell>
          <cell r="D338">
            <v>1.4119999999999999</v>
          </cell>
        </row>
        <row r="339">
          <cell r="B339" t="str">
            <v>R554</v>
          </cell>
          <cell r="D339">
            <v>2.5259999999999998</v>
          </cell>
        </row>
        <row r="340">
          <cell r="B340" t="str">
            <v>G819</v>
          </cell>
          <cell r="D340">
            <v>0.59719999999999995</v>
          </cell>
        </row>
        <row r="341">
          <cell r="B341" t="str">
            <v>G888</v>
          </cell>
          <cell r="D341">
            <v>0.59440000000000004</v>
          </cell>
        </row>
        <row r="342">
          <cell r="B342" t="str">
            <v>R46</v>
          </cell>
          <cell r="D342">
            <v>0.48970000000000002</v>
          </cell>
        </row>
        <row r="343">
          <cell r="B343" t="str">
            <v>R520</v>
          </cell>
          <cell r="D343">
            <v>1.5878000000000001</v>
          </cell>
        </row>
        <row r="344">
          <cell r="B344" t="str">
            <v>G708</v>
          </cell>
          <cell r="D344">
            <v>0.56599999999999995</v>
          </cell>
        </row>
        <row r="345">
          <cell r="B345" t="str">
            <v>G830</v>
          </cell>
          <cell r="D345">
            <v>0.54</v>
          </cell>
        </row>
        <row r="346">
          <cell r="B346" t="str">
            <v>R433</v>
          </cell>
          <cell r="D346">
            <v>1.5069999999999999</v>
          </cell>
        </row>
        <row r="347">
          <cell r="B347" t="str">
            <v>R585</v>
          </cell>
          <cell r="D347">
            <v>1.6379999999999999</v>
          </cell>
        </row>
        <row r="348">
          <cell r="B348" t="str">
            <v>G746</v>
          </cell>
          <cell r="D348">
            <v>0.6613</v>
          </cell>
        </row>
        <row r="349">
          <cell r="B349" t="str">
            <v>G768</v>
          </cell>
          <cell r="D349">
            <v>0.62819999999999998</v>
          </cell>
        </row>
        <row r="350">
          <cell r="B350" t="str">
            <v>R476</v>
          </cell>
          <cell r="D350">
            <v>0.64019999999999999</v>
          </cell>
        </row>
        <row r="351">
          <cell r="B351" t="str">
            <v>R592</v>
          </cell>
          <cell r="D351">
            <v>1.6073999999999999</v>
          </cell>
        </row>
        <row r="352">
          <cell r="B352" t="str">
            <v>G725</v>
          </cell>
          <cell r="D352">
            <v>0.56820000000000004</v>
          </cell>
        </row>
        <row r="353">
          <cell r="B353" t="str">
            <v>G779</v>
          </cell>
          <cell r="D353">
            <v>0.63490000000000002</v>
          </cell>
        </row>
        <row r="354">
          <cell r="B354" t="str">
            <v>R477</v>
          </cell>
          <cell r="D354">
            <v>1.573</v>
          </cell>
        </row>
        <row r="355">
          <cell r="B355" t="str">
            <v>R536</v>
          </cell>
          <cell r="D355">
            <v>1.593</v>
          </cell>
        </row>
        <row r="356">
          <cell r="B356" t="str">
            <v>G756</v>
          </cell>
          <cell r="D356">
            <v>0.69399999999999995</v>
          </cell>
        </row>
        <row r="357">
          <cell r="B357" t="str">
            <v>G820</v>
          </cell>
          <cell r="D357">
            <v>0.53400000000000003</v>
          </cell>
        </row>
        <row r="358">
          <cell r="B358" t="str">
            <v>R467</v>
          </cell>
          <cell r="D358">
            <v>1.591</v>
          </cell>
        </row>
        <row r="359">
          <cell r="B359" t="str">
            <v>R600</v>
          </cell>
          <cell r="D359">
            <v>1.4419999999999999</v>
          </cell>
        </row>
        <row r="360">
          <cell r="B360" t="str">
            <v>G482</v>
          </cell>
          <cell r="D360">
            <v>0.56399999999999995</v>
          </cell>
        </row>
        <row r="361">
          <cell r="B361" t="str">
            <v>G745</v>
          </cell>
          <cell r="D361">
            <v>0.61099999999999999</v>
          </cell>
        </row>
        <row r="362">
          <cell r="B362" t="str">
            <v>R432</v>
          </cell>
          <cell r="D362">
            <v>1.6830000000000001</v>
          </cell>
        </row>
        <row r="363">
          <cell r="B363" t="str">
            <v>R596</v>
          </cell>
          <cell r="D363">
            <v>1.512</v>
          </cell>
        </row>
        <row r="364">
          <cell r="B364" t="str">
            <v>G747</v>
          </cell>
          <cell r="D364">
            <v>0.59630000000000005</v>
          </cell>
        </row>
        <row r="365">
          <cell r="B365" t="str">
            <v>G832</v>
          </cell>
          <cell r="D365">
            <v>0.5796</v>
          </cell>
        </row>
        <row r="366">
          <cell r="B366" t="str">
            <v>R474</v>
          </cell>
          <cell r="D366">
            <v>1.5827</v>
          </cell>
        </row>
        <row r="367">
          <cell r="B367" t="str">
            <v>R543</v>
          </cell>
          <cell r="D367">
            <v>1.5604</v>
          </cell>
        </row>
        <row r="368">
          <cell r="B368" t="str">
            <v>G805</v>
          </cell>
          <cell r="D368">
            <v>1.5740000000000001</v>
          </cell>
        </row>
        <row r="369">
          <cell r="B369" t="str">
            <v>G857</v>
          </cell>
          <cell r="D369">
            <v>0.6</v>
          </cell>
        </row>
        <row r="370">
          <cell r="B370" t="str">
            <v>R34</v>
          </cell>
          <cell r="D370">
            <v>1.571</v>
          </cell>
        </row>
        <row r="371">
          <cell r="B371" t="str">
            <v>R483</v>
          </cell>
          <cell r="D371">
            <v>1.778</v>
          </cell>
        </row>
        <row r="372">
          <cell r="B372" t="str">
            <v>G623</v>
          </cell>
          <cell r="D372">
            <v>0.64800000000000002</v>
          </cell>
        </row>
        <row r="373">
          <cell r="B373" t="str">
            <v>G815</v>
          </cell>
          <cell r="D373">
            <v>0.64300000000000002</v>
          </cell>
        </row>
        <row r="374">
          <cell r="B374" t="str">
            <v>R21</v>
          </cell>
          <cell r="D374">
            <v>1.522</v>
          </cell>
        </row>
        <row r="375">
          <cell r="B375" t="str">
            <v>R426</v>
          </cell>
          <cell r="D375">
            <v>1.613</v>
          </cell>
        </row>
        <row r="376">
          <cell r="B376" t="str">
            <v>G798</v>
          </cell>
          <cell r="D376">
            <v>0.73499999999999999</v>
          </cell>
        </row>
        <row r="377">
          <cell r="B377" t="str">
            <v>G880</v>
          </cell>
          <cell r="D377">
            <v>0.73599999999999999</v>
          </cell>
        </row>
        <row r="378">
          <cell r="B378" t="str">
            <v>R538</v>
          </cell>
          <cell r="D378">
            <v>1.415</v>
          </cell>
        </row>
        <row r="379">
          <cell r="B379" t="str">
            <v>R563</v>
          </cell>
          <cell r="D379">
            <v>2.5009999999999999</v>
          </cell>
        </row>
        <row r="380">
          <cell r="B380" t="str">
            <v>G706</v>
          </cell>
          <cell r="D380">
            <v>0.60780000000000001</v>
          </cell>
        </row>
        <row r="381">
          <cell r="B381" t="str">
            <v>G787</v>
          </cell>
          <cell r="D381">
            <v>0.67869999999999997</v>
          </cell>
        </row>
        <row r="382">
          <cell r="B382" t="str">
            <v>R535</v>
          </cell>
          <cell r="D382">
            <v>1.5517000000000001</v>
          </cell>
        </row>
        <row r="383">
          <cell r="B383" t="str">
            <v>R559</v>
          </cell>
          <cell r="D383">
            <v>1.6634</v>
          </cell>
        </row>
        <row r="384">
          <cell r="B384" t="str">
            <v>G775</v>
          </cell>
          <cell r="D384">
            <v>0.69099999999999995</v>
          </cell>
        </row>
        <row r="385">
          <cell r="B385" t="str">
            <v>G900</v>
          </cell>
          <cell r="D385">
            <v>1.5369999999999999</v>
          </cell>
        </row>
        <row r="386">
          <cell r="B386" t="str">
            <v>R465</v>
          </cell>
          <cell r="D386">
            <v>1.6759999999999999</v>
          </cell>
        </row>
        <row r="387">
          <cell r="B387" t="str">
            <v>R581</v>
          </cell>
          <cell r="D387">
            <v>1.2849999999999999</v>
          </cell>
        </row>
        <row r="388">
          <cell r="B388" t="str">
            <v>G817</v>
          </cell>
          <cell r="D388" t="str">
            <v>N.A</v>
          </cell>
        </row>
        <row r="389">
          <cell r="B389" t="str">
            <v>G85</v>
          </cell>
          <cell r="D389">
            <v>0.78500000000000003</v>
          </cell>
        </row>
        <row r="390">
          <cell r="B390" t="str">
            <v>NA</v>
          </cell>
          <cell r="D390">
            <v>1.0640000000000001</v>
          </cell>
        </row>
        <row r="391">
          <cell r="B391" t="str">
            <v>R460</v>
          </cell>
          <cell r="D391">
            <v>0.14299999999999999</v>
          </cell>
        </row>
        <row r="392">
          <cell r="B392" t="str">
            <v>G697</v>
          </cell>
          <cell r="D392">
            <v>0.67500000000000004</v>
          </cell>
        </row>
        <row r="393">
          <cell r="B393" t="str">
            <v>G836</v>
          </cell>
          <cell r="D393">
            <v>0.60970000000000002</v>
          </cell>
        </row>
        <row r="394">
          <cell r="B394" t="str">
            <v>R456</v>
          </cell>
          <cell r="D394">
            <v>1.6178999999999999</v>
          </cell>
        </row>
        <row r="395">
          <cell r="B395" t="str">
            <v>R567</v>
          </cell>
          <cell r="D395">
            <v>1.5908</v>
          </cell>
        </row>
        <row r="396">
          <cell r="B396" t="str">
            <v>G784</v>
          </cell>
          <cell r="D396">
            <v>0.78500000000000003</v>
          </cell>
        </row>
        <row r="397">
          <cell r="B397" t="str">
            <v>G894</v>
          </cell>
          <cell r="D397">
            <v>0.68200000000000005</v>
          </cell>
        </row>
        <row r="398">
          <cell r="B398" t="str">
            <v>R15</v>
          </cell>
          <cell r="D398">
            <v>1.7290000000000001</v>
          </cell>
        </row>
        <row r="399">
          <cell r="B399" t="str">
            <v>R571</v>
          </cell>
          <cell r="D399">
            <v>1.365</v>
          </cell>
        </row>
        <row r="400">
          <cell r="B400" t="str">
            <v>G653</v>
          </cell>
          <cell r="D400">
            <v>0.69799999999999995</v>
          </cell>
        </row>
        <row r="401">
          <cell r="B401" t="str">
            <v>G902</v>
          </cell>
          <cell r="D401">
            <v>0.79200000000000004</v>
          </cell>
        </row>
        <row r="402">
          <cell r="B402" t="str">
            <v>R27</v>
          </cell>
          <cell r="D402">
            <v>1.6830000000000001</v>
          </cell>
        </row>
        <row r="403">
          <cell r="B403" t="str">
            <v>R40</v>
          </cell>
          <cell r="D403">
            <v>1.589</v>
          </cell>
        </row>
        <row r="404">
          <cell r="B404" t="str">
            <v>G689</v>
          </cell>
          <cell r="D404">
            <v>0.52200000000000002</v>
          </cell>
        </row>
        <row r="405">
          <cell r="B405" t="str">
            <v>G762</v>
          </cell>
          <cell r="D405">
            <v>0.59199999999999997</v>
          </cell>
        </row>
        <row r="406">
          <cell r="B406" t="str">
            <v>R468</v>
          </cell>
          <cell r="D406">
            <v>1.657</v>
          </cell>
        </row>
        <row r="407">
          <cell r="B407" t="str">
            <v>R492</v>
          </cell>
          <cell r="D407">
            <v>1.6579999999999999</v>
          </cell>
        </row>
        <row r="408">
          <cell r="B408" t="str">
            <v>G678</v>
          </cell>
          <cell r="D408">
            <v>0.70199999999999996</v>
          </cell>
        </row>
        <row r="409">
          <cell r="B409" t="str">
            <v>G878</v>
          </cell>
          <cell r="D409">
            <v>0.628</v>
          </cell>
        </row>
        <row r="410">
          <cell r="B410" t="str">
            <v>R573</v>
          </cell>
          <cell r="D410">
            <v>1.746</v>
          </cell>
        </row>
        <row r="411">
          <cell r="B411" t="str">
            <v>R582</v>
          </cell>
          <cell r="D411">
            <v>1.742</v>
          </cell>
        </row>
        <row r="412">
          <cell r="B412" t="str">
            <v>G658</v>
          </cell>
          <cell r="D412">
            <v>0.71799999999999997</v>
          </cell>
        </row>
        <row r="413">
          <cell r="B413" t="str">
            <v>G801</v>
          </cell>
          <cell r="D413">
            <v>0.60099999999999998</v>
          </cell>
        </row>
        <row r="414">
          <cell r="B414" t="str">
            <v>R572</v>
          </cell>
          <cell r="D414">
            <v>1.5680000000000001</v>
          </cell>
        </row>
        <row r="415">
          <cell r="B415" t="str">
            <v>R7</v>
          </cell>
          <cell r="D415">
            <v>1.718</v>
          </cell>
        </row>
        <row r="416">
          <cell r="B416" t="str">
            <v>G567</v>
          </cell>
          <cell r="D416">
            <v>0.86499999999999999</v>
          </cell>
        </row>
        <row r="417">
          <cell r="B417" t="str">
            <v>G647</v>
          </cell>
          <cell r="D417">
            <v>0.78700000000000003</v>
          </cell>
        </row>
        <row r="418">
          <cell r="B418" t="str">
            <v>R447</v>
          </cell>
          <cell r="D418">
            <v>1.782</v>
          </cell>
        </row>
        <row r="419">
          <cell r="B419" t="str">
            <v>R504</v>
          </cell>
          <cell r="D419">
            <v>1.798</v>
          </cell>
        </row>
        <row r="420">
          <cell r="B420" t="str">
            <v>G824</v>
          </cell>
          <cell r="D420">
            <v>0.63800000000000001</v>
          </cell>
        </row>
        <row r="421">
          <cell r="B421" t="str">
            <v>G859</v>
          </cell>
          <cell r="D421">
            <v>0.71599999999999997</v>
          </cell>
        </row>
        <row r="422">
          <cell r="B422" t="str">
            <v>R484</v>
          </cell>
          <cell r="D422">
            <v>1.7509999999999999</v>
          </cell>
        </row>
        <row r="423">
          <cell r="B423" t="str">
            <v>R556</v>
          </cell>
          <cell r="D423">
            <v>1.643</v>
          </cell>
        </row>
        <row r="424">
          <cell r="B424" t="str">
            <v>G654</v>
          </cell>
          <cell r="D424">
            <v>0.73799999999999999</v>
          </cell>
        </row>
        <row r="425">
          <cell r="B425" t="str">
            <v>G667</v>
          </cell>
          <cell r="D425">
            <v>0.65800000000000003</v>
          </cell>
        </row>
        <row r="426">
          <cell r="B426" t="str">
            <v>R464</v>
          </cell>
          <cell r="D426">
            <v>1.802</v>
          </cell>
        </row>
        <row r="427">
          <cell r="B427" t="str">
            <v>R598</v>
          </cell>
          <cell r="D427">
            <v>1.8080000000000001</v>
          </cell>
        </row>
        <row r="428">
          <cell r="B428" t="str">
            <v>G777</v>
          </cell>
          <cell r="D428">
            <v>0.70499999999999996</v>
          </cell>
        </row>
        <row r="429">
          <cell r="B429" t="str">
            <v>G890</v>
          </cell>
          <cell r="D429">
            <v>0.74099999999999999</v>
          </cell>
        </row>
        <row r="430">
          <cell r="B430" t="str">
            <v>R30</v>
          </cell>
          <cell r="D430">
            <v>1.825</v>
          </cell>
        </row>
        <row r="431">
          <cell r="B431" t="str">
            <v>R35</v>
          </cell>
          <cell r="D431">
            <v>1.994</v>
          </cell>
        </row>
        <row r="432">
          <cell r="B432" t="str">
            <v>G576</v>
          </cell>
          <cell r="D432">
            <v>0.26600000000000001</v>
          </cell>
        </row>
        <row r="433">
          <cell r="B433" t="str">
            <v>G884</v>
          </cell>
          <cell r="D433">
            <v>0.629</v>
          </cell>
        </row>
        <row r="434">
          <cell r="B434" t="str">
            <v>R16</v>
          </cell>
          <cell r="D434">
            <v>1.786</v>
          </cell>
        </row>
        <row r="435">
          <cell r="B435" t="str">
            <v>R570</v>
          </cell>
          <cell r="D435">
            <v>1.718</v>
          </cell>
        </row>
        <row r="436">
          <cell r="B436" t="str">
            <v>G809</v>
          </cell>
          <cell r="D436">
            <v>0.72</v>
          </cell>
        </row>
        <row r="437">
          <cell r="B437" t="str">
            <v>G876</v>
          </cell>
          <cell r="D437">
            <v>0.68100000000000005</v>
          </cell>
        </row>
        <row r="438">
          <cell r="B438" t="str">
            <v>R421</v>
          </cell>
          <cell r="D438">
            <v>1.744</v>
          </cell>
        </row>
        <row r="439">
          <cell r="B439" t="str">
            <v>R461</v>
          </cell>
          <cell r="D439">
            <v>1.744</v>
          </cell>
        </row>
        <row r="440">
          <cell r="B440" t="str">
            <v>G351</v>
          </cell>
          <cell r="D440">
            <v>0.58709999999999996</v>
          </cell>
        </row>
        <row r="441">
          <cell r="B441" t="str">
            <v>G352</v>
          </cell>
          <cell r="D441">
            <v>0.57509999999999994</v>
          </cell>
        </row>
        <row r="442">
          <cell r="B442" t="str">
            <v>R124</v>
          </cell>
          <cell r="D442">
            <v>1.6863999999999999</v>
          </cell>
        </row>
        <row r="443">
          <cell r="B443" t="str">
            <v>R253</v>
          </cell>
          <cell r="D443">
            <v>1.7033</v>
          </cell>
        </row>
        <row r="444">
          <cell r="B444" t="str">
            <v>G202</v>
          </cell>
          <cell r="D444">
            <v>0.64500000000000002</v>
          </cell>
        </row>
        <row r="445">
          <cell r="B445" t="str">
            <v>G743</v>
          </cell>
          <cell r="D445">
            <v>0.68700000000000006</v>
          </cell>
        </row>
        <row r="446">
          <cell r="B446" t="str">
            <v>R341</v>
          </cell>
          <cell r="D446">
            <v>1.738</v>
          </cell>
        </row>
        <row r="447">
          <cell r="B447" t="str">
            <v>R96</v>
          </cell>
          <cell r="D447">
            <v>1.696</v>
          </cell>
        </row>
        <row r="448">
          <cell r="B448" t="str">
            <v>G368</v>
          </cell>
          <cell r="D448">
            <v>0.72699999999999998</v>
          </cell>
        </row>
        <row r="449">
          <cell r="B449" t="str">
            <v>G810</v>
          </cell>
          <cell r="D449">
            <v>0.64800000000000002</v>
          </cell>
        </row>
        <row r="450">
          <cell r="B450" t="str">
            <v>R331</v>
          </cell>
          <cell r="D450">
            <v>1.724</v>
          </cell>
        </row>
        <row r="451">
          <cell r="B451" t="str">
            <v>R411</v>
          </cell>
          <cell r="D451">
            <v>1.728</v>
          </cell>
        </row>
        <row r="452">
          <cell r="B452" t="str">
            <v>G461</v>
          </cell>
          <cell r="D452">
            <v>0.79400000000000004</v>
          </cell>
        </row>
        <row r="453">
          <cell r="B453" t="str">
            <v>G680</v>
          </cell>
          <cell r="D453">
            <v>0.998</v>
          </cell>
        </row>
        <row r="454">
          <cell r="B454" t="str">
            <v>R322</v>
          </cell>
          <cell r="D454">
            <v>1.6950000000000001</v>
          </cell>
        </row>
        <row r="455">
          <cell r="B455" t="str">
            <v>R534</v>
          </cell>
          <cell r="D455">
            <v>1.722</v>
          </cell>
        </row>
        <row r="456">
          <cell r="B456" t="str">
            <v>G425</v>
          </cell>
          <cell r="D456">
            <v>0.65800000000000003</v>
          </cell>
        </row>
        <row r="457">
          <cell r="B457" t="str">
            <v>G496</v>
          </cell>
          <cell r="D457">
            <v>0.57199999999999995</v>
          </cell>
        </row>
        <row r="458">
          <cell r="B458" t="str">
            <v>R403</v>
          </cell>
          <cell r="D458">
            <v>1.736</v>
          </cell>
        </row>
        <row r="459">
          <cell r="B459" t="str">
            <v>R453</v>
          </cell>
          <cell r="D459">
            <v>0.14299999999999999</v>
          </cell>
        </row>
        <row r="460">
          <cell r="B460" t="str">
            <v>G433</v>
          </cell>
          <cell r="D460">
            <v>0.64800000000000002</v>
          </cell>
        </row>
        <row r="461">
          <cell r="B461" t="str">
            <v>G674</v>
          </cell>
          <cell r="D461">
            <v>0.61299999999999999</v>
          </cell>
        </row>
        <row r="462">
          <cell r="B462" t="str">
            <v>R330</v>
          </cell>
          <cell r="D462">
            <v>1.7769999999999999</v>
          </cell>
        </row>
        <row r="463">
          <cell r="B463" t="str">
            <v>R583</v>
          </cell>
          <cell r="D463">
            <v>1.71</v>
          </cell>
        </row>
        <row r="464">
          <cell r="B464" t="str">
            <v>G504</v>
          </cell>
          <cell r="D464">
            <v>0.53500000000000003</v>
          </cell>
        </row>
        <row r="465">
          <cell r="B465" t="str">
            <v>G656</v>
          </cell>
          <cell r="D465">
            <v>0.63100000000000001</v>
          </cell>
        </row>
        <row r="466">
          <cell r="B466" t="str">
            <v>R451</v>
          </cell>
          <cell r="D466">
            <v>1.629</v>
          </cell>
        </row>
        <row r="467">
          <cell r="B467" t="str">
            <v>R558</v>
          </cell>
          <cell r="D467">
            <v>1.61</v>
          </cell>
        </row>
        <row r="468">
          <cell r="B468" t="str">
            <v>G281</v>
          </cell>
          <cell r="D468">
            <v>0.69520000000000004</v>
          </cell>
        </row>
        <row r="469">
          <cell r="B469" t="str">
            <v>G439</v>
          </cell>
          <cell r="D469">
            <v>0.59599999999999997</v>
          </cell>
        </row>
        <row r="470">
          <cell r="B470" t="str">
            <v>R157</v>
          </cell>
          <cell r="D470">
            <v>1.6782000000000001</v>
          </cell>
        </row>
        <row r="471">
          <cell r="B471" t="str">
            <v>R353</v>
          </cell>
          <cell r="D471">
            <v>1.7694000000000001</v>
          </cell>
        </row>
        <row r="472">
          <cell r="B472" t="str">
            <v>G216</v>
          </cell>
          <cell r="D472">
            <v>0.57999999999999996</v>
          </cell>
        </row>
        <row r="473">
          <cell r="B473" t="str">
            <v>G865</v>
          </cell>
          <cell r="D473">
            <v>0.65549999999999997</v>
          </cell>
        </row>
        <row r="474">
          <cell r="B474" t="str">
            <v>N.A.</v>
          </cell>
          <cell r="D474">
            <v>7.1999999999999995E-2</v>
          </cell>
        </row>
        <row r="475">
          <cell r="B475" t="str">
            <v>R105</v>
          </cell>
          <cell r="D475">
            <v>1.6919999999999999</v>
          </cell>
        </row>
        <row r="476">
          <cell r="B476" t="str">
            <v>G655</v>
          </cell>
          <cell r="D476">
            <v>0.68300000000000005</v>
          </cell>
        </row>
        <row r="477">
          <cell r="B477" t="str">
            <v>G736</v>
          </cell>
          <cell r="D477">
            <v>0.63500000000000001</v>
          </cell>
        </row>
        <row r="478">
          <cell r="B478" t="str">
            <v>R307</v>
          </cell>
          <cell r="D478">
            <v>1.724</v>
          </cell>
        </row>
        <row r="479">
          <cell r="B479" t="str">
            <v>R384</v>
          </cell>
          <cell r="D479">
            <v>1.772</v>
          </cell>
        </row>
        <row r="480">
          <cell r="B480" t="str">
            <v>G457</v>
          </cell>
          <cell r="D480">
            <v>0.68200000000000005</v>
          </cell>
        </row>
        <row r="481">
          <cell r="B481" t="str">
            <v>G772</v>
          </cell>
          <cell r="D481">
            <v>0.58099999999999996</v>
          </cell>
        </row>
        <row r="482">
          <cell r="B482" t="str">
            <v>R458</v>
          </cell>
          <cell r="D482">
            <v>0.61699999999999999</v>
          </cell>
        </row>
        <row r="483">
          <cell r="B483" t="str">
            <v>R481</v>
          </cell>
          <cell r="D483">
            <v>1.681</v>
          </cell>
        </row>
        <row r="484">
          <cell r="B484" t="str">
            <v>G454</v>
          </cell>
          <cell r="D484">
            <v>0.63900000000000001</v>
          </cell>
        </row>
        <row r="485">
          <cell r="B485" t="str">
            <v>G470</v>
          </cell>
          <cell r="D485">
            <v>0.60299999999999998</v>
          </cell>
        </row>
        <row r="486">
          <cell r="B486" t="str">
            <v>R326</v>
          </cell>
          <cell r="D486">
            <v>1.694</v>
          </cell>
        </row>
        <row r="487">
          <cell r="B487" t="str">
            <v>R490</v>
          </cell>
          <cell r="D487">
            <v>1.7070000000000001</v>
          </cell>
        </row>
        <row r="488">
          <cell r="B488" t="str">
            <v>G483</v>
          </cell>
          <cell r="D488">
            <v>0.58399999999999996</v>
          </cell>
        </row>
        <row r="489">
          <cell r="B489" t="str">
            <v>G562</v>
          </cell>
          <cell r="D489">
            <v>0.61299999999999999</v>
          </cell>
        </row>
        <row r="490">
          <cell r="B490" t="str">
            <v>R262</v>
          </cell>
          <cell r="D490">
            <v>1.671</v>
          </cell>
        </row>
        <row r="491">
          <cell r="B491" t="str">
            <v>R470</v>
          </cell>
          <cell r="D491">
            <v>1.677</v>
          </cell>
        </row>
        <row r="492">
          <cell r="B492" t="str">
            <v>G781</v>
          </cell>
          <cell r="D492">
            <v>0.62549999999999994</v>
          </cell>
        </row>
        <row r="493">
          <cell r="B493" t="str">
            <v>G893</v>
          </cell>
          <cell r="D493">
            <v>0.60699999999999998</v>
          </cell>
        </row>
        <row r="494">
          <cell r="B494" t="str">
            <v>R309</v>
          </cell>
          <cell r="D494">
            <v>1.6866000000000001</v>
          </cell>
        </row>
        <row r="495">
          <cell r="B495" t="str">
            <v>R488</v>
          </cell>
          <cell r="D495">
            <v>1.6446000000000001</v>
          </cell>
        </row>
        <row r="496">
          <cell r="B496" t="str">
            <v>G585</v>
          </cell>
          <cell r="D496">
            <v>0.71799999999999997</v>
          </cell>
        </row>
        <row r="497">
          <cell r="B497" t="str">
            <v>G896</v>
          </cell>
          <cell r="D497">
            <v>0.61</v>
          </cell>
        </row>
        <row r="498">
          <cell r="B498" t="str">
            <v>R290</v>
          </cell>
          <cell r="D498">
            <v>1.7310000000000001</v>
          </cell>
        </row>
        <row r="499">
          <cell r="B499" t="str">
            <v>R568</v>
          </cell>
          <cell r="D499">
            <v>0.30299999999999999</v>
          </cell>
        </row>
        <row r="500">
          <cell r="B500" t="str">
            <v>G544</v>
          </cell>
          <cell r="D500">
            <v>0.69</v>
          </cell>
        </row>
        <row r="501">
          <cell r="B501" t="str">
            <v>R186</v>
          </cell>
          <cell r="D501">
            <v>1.7809999999999999</v>
          </cell>
        </row>
        <row r="502">
          <cell r="B502" t="str">
            <v>R557</v>
          </cell>
          <cell r="D502">
            <v>1.7509999999999999</v>
          </cell>
        </row>
        <row r="503">
          <cell r="B503" t="str">
            <v>R608</v>
          </cell>
          <cell r="D503">
            <v>0.61599999999999999</v>
          </cell>
        </row>
        <row r="504">
          <cell r="B504" t="str">
            <v>G367</v>
          </cell>
          <cell r="D504">
            <v>0.80840000000000001</v>
          </cell>
        </row>
        <row r="505">
          <cell r="B505" t="str">
            <v>G537</v>
          </cell>
          <cell r="D505">
            <v>0.72030000000000005</v>
          </cell>
        </row>
        <row r="506">
          <cell r="B506" t="str">
            <v>R216</v>
          </cell>
          <cell r="D506">
            <v>1.6973</v>
          </cell>
        </row>
        <row r="507">
          <cell r="B507" t="str">
            <v>R354</v>
          </cell>
          <cell r="D507">
            <v>1.7630999999999999</v>
          </cell>
        </row>
        <row r="508">
          <cell r="B508" t="str">
            <v>G297</v>
          </cell>
          <cell r="D508">
            <v>0.60899999999999999</v>
          </cell>
        </row>
        <row r="509">
          <cell r="B509" t="str">
            <v>G591</v>
          </cell>
          <cell r="D509">
            <v>0.66100000000000003</v>
          </cell>
        </row>
        <row r="510">
          <cell r="B510" t="str">
            <v>R263</v>
          </cell>
          <cell r="D510">
            <v>1.0369999999999999</v>
          </cell>
        </row>
        <row r="511">
          <cell r="B511" t="str">
            <v>R346</v>
          </cell>
          <cell r="D511">
            <v>1.6679999999999999</v>
          </cell>
        </row>
        <row r="512">
          <cell r="B512" t="str">
            <v>G525</v>
          </cell>
          <cell r="D512">
            <v>0.67859999999999998</v>
          </cell>
        </row>
        <row r="513">
          <cell r="B513" t="str">
            <v>G821</v>
          </cell>
          <cell r="D513">
            <v>0.7641</v>
          </cell>
        </row>
        <row r="514">
          <cell r="B514" t="str">
            <v>R25</v>
          </cell>
          <cell r="D514">
            <v>1.3527</v>
          </cell>
        </row>
        <row r="515">
          <cell r="B515" t="str">
            <v>R378</v>
          </cell>
          <cell r="D515">
            <v>1.5296000000000001</v>
          </cell>
        </row>
        <row r="516">
          <cell r="B516" t="str">
            <v>G462</v>
          </cell>
          <cell r="D516">
            <v>0.71250000000000002</v>
          </cell>
        </row>
        <row r="517">
          <cell r="B517" t="str">
            <v>G785</v>
          </cell>
          <cell r="D517">
            <v>0.64690000000000003</v>
          </cell>
        </row>
        <row r="518">
          <cell r="B518" t="str">
            <v>R168</v>
          </cell>
          <cell r="D518">
            <v>1.5734999999999999</v>
          </cell>
        </row>
        <row r="519">
          <cell r="B519" t="str">
            <v>R463</v>
          </cell>
          <cell r="D519">
            <v>1.5485</v>
          </cell>
        </row>
        <row r="520">
          <cell r="B520" t="str">
            <v>G770</v>
          </cell>
          <cell r="D520">
            <v>0.98199999999999998</v>
          </cell>
        </row>
        <row r="521">
          <cell r="B521" t="str">
            <v>G773</v>
          </cell>
          <cell r="D521">
            <v>0.84</v>
          </cell>
        </row>
        <row r="522">
          <cell r="B522" t="str">
            <v>R135</v>
          </cell>
          <cell r="D522">
            <v>1.6419999999999999</v>
          </cell>
        </row>
        <row r="523">
          <cell r="B523" t="str">
            <v>R182</v>
          </cell>
          <cell r="D523">
            <v>1.679</v>
          </cell>
        </row>
        <row r="524">
          <cell r="B524" t="str">
            <v>G621</v>
          </cell>
          <cell r="D524">
            <v>0.74099999999999999</v>
          </cell>
        </row>
        <row r="525">
          <cell r="B525" t="str">
            <v>G668</v>
          </cell>
          <cell r="D525">
            <v>0.71</v>
          </cell>
        </row>
        <row r="526">
          <cell r="B526" t="str">
            <v>R265</v>
          </cell>
          <cell r="D526">
            <v>1.6680999999999999</v>
          </cell>
        </row>
        <row r="527">
          <cell r="B527" t="str">
            <v>R92</v>
          </cell>
          <cell r="D527">
            <v>1.7204999999999999</v>
          </cell>
        </row>
        <row r="528">
          <cell r="B528" t="str">
            <v>G540</v>
          </cell>
          <cell r="D528">
            <v>0.73299999999999998</v>
          </cell>
        </row>
        <row r="529">
          <cell r="B529" t="str">
            <v>G574</v>
          </cell>
          <cell r="D529">
            <v>0.77700000000000002</v>
          </cell>
        </row>
        <row r="530">
          <cell r="B530" t="str">
            <v>R149</v>
          </cell>
          <cell r="D530">
            <v>1.401</v>
          </cell>
        </row>
        <row r="531">
          <cell r="B531" t="str">
            <v>R258</v>
          </cell>
          <cell r="D531">
            <v>1.5820000000000001</v>
          </cell>
        </row>
        <row r="532">
          <cell r="B532" t="str">
            <v>G677</v>
          </cell>
          <cell r="D532">
            <v>0.85699999999999998</v>
          </cell>
        </row>
        <row r="533">
          <cell r="B533" t="str">
            <v>G891</v>
          </cell>
          <cell r="D533">
            <v>0.70199999999999996</v>
          </cell>
        </row>
        <row r="534">
          <cell r="B534" t="str">
            <v>R234</v>
          </cell>
          <cell r="D534">
            <v>1.7410000000000001</v>
          </cell>
        </row>
        <row r="535">
          <cell r="B535" t="str">
            <v>R328</v>
          </cell>
          <cell r="D535">
            <v>1.609</v>
          </cell>
        </row>
        <row r="536">
          <cell r="B536" t="str">
            <v>G508</v>
          </cell>
          <cell r="D536">
            <v>0.84599999999999997</v>
          </cell>
        </row>
        <row r="537">
          <cell r="B537" t="str">
            <v>G710</v>
          </cell>
          <cell r="D537">
            <v>0.91</v>
          </cell>
        </row>
        <row r="538">
          <cell r="B538" t="str">
            <v>R344</v>
          </cell>
          <cell r="D538">
            <v>1.476</v>
          </cell>
        </row>
        <row r="539">
          <cell r="B539" t="str">
            <v>R449</v>
          </cell>
          <cell r="D539">
            <v>1.611</v>
          </cell>
        </row>
        <row r="540">
          <cell r="B540" t="str">
            <v>G604</v>
          </cell>
          <cell r="D540">
            <v>0.748</v>
          </cell>
        </row>
        <row r="541">
          <cell r="B541" t="str">
            <v>G637</v>
          </cell>
          <cell r="D541">
            <v>0.86399999999999999</v>
          </cell>
        </row>
        <row r="542">
          <cell r="B542" t="str">
            <v>R142</v>
          </cell>
          <cell r="D542">
            <v>1.5780000000000001</v>
          </cell>
        </row>
        <row r="543">
          <cell r="B543" t="str">
            <v>R271</v>
          </cell>
          <cell r="D543">
            <v>1.754</v>
          </cell>
        </row>
        <row r="544">
          <cell r="B544" t="str">
            <v>G560</v>
          </cell>
          <cell r="D544">
            <v>1.4097999999999999</v>
          </cell>
        </row>
        <row r="545">
          <cell r="B545" t="str">
            <v>G786</v>
          </cell>
          <cell r="D545">
            <v>0.86439999999999995</v>
          </cell>
        </row>
        <row r="546">
          <cell r="B546" t="str">
            <v>R130</v>
          </cell>
          <cell r="D546">
            <v>1.6712</v>
          </cell>
        </row>
        <row r="547">
          <cell r="B547" t="str">
            <v>R93</v>
          </cell>
          <cell r="D547">
            <v>1.5831999999999999</v>
          </cell>
        </row>
        <row r="548">
          <cell r="B548" t="str">
            <v>G581</v>
          </cell>
          <cell r="D548">
            <v>0.63400000000000001</v>
          </cell>
        </row>
        <row r="549">
          <cell r="B549" t="str">
            <v>G761</v>
          </cell>
          <cell r="D549">
            <v>0.71299999999999997</v>
          </cell>
        </row>
        <row r="550">
          <cell r="B550" t="str">
            <v>R383</v>
          </cell>
          <cell r="D550">
            <v>1.587</v>
          </cell>
        </row>
        <row r="551">
          <cell r="B551" t="str">
            <v>R412</v>
          </cell>
          <cell r="D551">
            <v>1.4850000000000001</v>
          </cell>
        </row>
        <row r="552">
          <cell r="B552" t="str">
            <v>G613</v>
          </cell>
          <cell r="D552">
            <v>0.82499999999999996</v>
          </cell>
        </row>
        <row r="553">
          <cell r="B553" t="str">
            <v>G755</v>
          </cell>
          <cell r="D553">
            <v>0.88700000000000001</v>
          </cell>
        </row>
        <row r="554">
          <cell r="B554" t="str">
            <v>R241</v>
          </cell>
          <cell r="D554">
            <v>1.5349999999999999</v>
          </cell>
        </row>
        <row r="555">
          <cell r="B555" t="str">
            <v>R457</v>
          </cell>
          <cell r="D555">
            <v>1.5940000000000001</v>
          </cell>
        </row>
        <row r="556">
          <cell r="B556" t="str">
            <v>G795</v>
          </cell>
          <cell r="D556">
            <v>0.78100000000000003</v>
          </cell>
        </row>
        <row r="557">
          <cell r="B557" t="str">
            <v>G804</v>
          </cell>
          <cell r="D557">
            <v>0.66200000000000003</v>
          </cell>
        </row>
        <row r="558">
          <cell r="B558" t="str">
            <v>R302</v>
          </cell>
          <cell r="D558">
            <v>1.38</v>
          </cell>
        </row>
        <row r="559">
          <cell r="B559" t="str">
            <v>R410</v>
          </cell>
          <cell r="D559">
            <v>1.488</v>
          </cell>
        </row>
        <row r="560">
          <cell r="B560" t="str">
            <v>G491</v>
          </cell>
          <cell r="D560">
            <v>0.65569999999999995</v>
          </cell>
        </row>
        <row r="561">
          <cell r="B561" t="str">
            <v>G727</v>
          </cell>
          <cell r="D561">
            <v>0.70650000000000002</v>
          </cell>
        </row>
        <row r="562">
          <cell r="B562" t="str">
            <v>R176</v>
          </cell>
          <cell r="D562">
            <v>1.4293</v>
          </cell>
        </row>
        <row r="563">
          <cell r="B563" t="str">
            <v>R356</v>
          </cell>
          <cell r="D563">
            <v>1.4823</v>
          </cell>
        </row>
        <row r="564">
          <cell r="B564" t="str">
            <v>G796</v>
          </cell>
          <cell r="D564">
            <v>0.67200000000000004</v>
          </cell>
        </row>
        <row r="565">
          <cell r="B565" t="str">
            <v>G822</v>
          </cell>
          <cell r="D565">
            <v>0.85699999999999998</v>
          </cell>
        </row>
        <row r="566">
          <cell r="B566" t="str">
            <v>R381</v>
          </cell>
          <cell r="D566">
            <v>1.528</v>
          </cell>
        </row>
        <row r="567">
          <cell r="B567" t="str">
            <v>R589</v>
          </cell>
          <cell r="D567">
            <v>1.5489999999999999</v>
          </cell>
        </row>
        <row r="568">
          <cell r="B568" t="str">
            <v>G154</v>
          </cell>
          <cell r="D568">
            <v>0.59470000000000001</v>
          </cell>
        </row>
        <row r="569">
          <cell r="B569" t="str">
            <v>G201</v>
          </cell>
          <cell r="D569">
            <v>0.67359999999999998</v>
          </cell>
        </row>
        <row r="570">
          <cell r="B570" t="str">
            <v>G240</v>
          </cell>
          <cell r="D570">
            <v>0.88690000000000002</v>
          </cell>
        </row>
        <row r="571">
          <cell r="B571" t="str">
            <v>G241</v>
          </cell>
          <cell r="D571">
            <v>0.52059999999999995</v>
          </cell>
        </row>
        <row r="572">
          <cell r="B572" t="str">
            <v>G251</v>
          </cell>
          <cell r="D572">
            <v>0.75700000000000001</v>
          </cell>
        </row>
        <row r="573">
          <cell r="B573" t="str">
            <v>G282</v>
          </cell>
          <cell r="D573">
            <v>1.1456</v>
          </cell>
        </row>
        <row r="574">
          <cell r="B574" t="str">
            <v>G286</v>
          </cell>
          <cell r="D574">
            <v>0.80200000000000005</v>
          </cell>
        </row>
        <row r="575">
          <cell r="B575" t="str">
            <v>G287</v>
          </cell>
          <cell r="D575">
            <v>0.72240000000000004</v>
          </cell>
        </row>
        <row r="576">
          <cell r="B576" t="str">
            <v>G345</v>
          </cell>
          <cell r="D576">
            <v>0.64829999999999999</v>
          </cell>
        </row>
        <row r="577">
          <cell r="B577" t="str">
            <v>G346</v>
          </cell>
          <cell r="D577">
            <v>1.0001</v>
          </cell>
        </row>
        <row r="578">
          <cell r="B578" t="str">
            <v>G349</v>
          </cell>
          <cell r="D578">
            <v>1.4741</v>
          </cell>
        </row>
        <row r="579">
          <cell r="B579" t="str">
            <v>G360</v>
          </cell>
          <cell r="D579">
            <v>0.62219999999999998</v>
          </cell>
        </row>
        <row r="580">
          <cell r="B580" t="str">
            <v>G365</v>
          </cell>
          <cell r="D580">
            <v>0.6714</v>
          </cell>
        </row>
        <row r="581">
          <cell r="B581" t="str">
            <v>G373</v>
          </cell>
          <cell r="D581">
            <v>0.93330000000000002</v>
          </cell>
        </row>
        <row r="582">
          <cell r="B582" t="str">
            <v>G375</v>
          </cell>
          <cell r="D582">
            <v>0.55700000000000005</v>
          </cell>
        </row>
        <row r="583">
          <cell r="B583" t="str">
            <v>G383</v>
          </cell>
          <cell r="D583">
            <v>0.82550000000000001</v>
          </cell>
        </row>
        <row r="584">
          <cell r="B584" t="str">
            <v>G385</v>
          </cell>
          <cell r="D584">
            <v>0.62280000000000002</v>
          </cell>
        </row>
        <row r="585">
          <cell r="B585" t="str">
            <v>G388</v>
          </cell>
          <cell r="D585">
            <v>0.7046</v>
          </cell>
        </row>
        <row r="586">
          <cell r="B586" t="str">
            <v>G389</v>
          </cell>
          <cell r="D586">
            <v>0.61950000000000005</v>
          </cell>
        </row>
        <row r="587">
          <cell r="B587" t="str">
            <v>G393</v>
          </cell>
          <cell r="D587">
            <v>0.62090000000000001</v>
          </cell>
        </row>
        <row r="588">
          <cell r="B588" t="str">
            <v>G403</v>
          </cell>
          <cell r="D588">
            <v>0.69440000000000002</v>
          </cell>
        </row>
        <row r="589">
          <cell r="B589" t="str">
            <v>G404</v>
          </cell>
          <cell r="D589">
            <v>0.75349999999999995</v>
          </cell>
        </row>
        <row r="590">
          <cell r="B590" t="str">
            <v>G406</v>
          </cell>
          <cell r="D590">
            <v>0.68400000000000005</v>
          </cell>
        </row>
        <row r="591">
          <cell r="B591" t="str">
            <v>G417</v>
          </cell>
          <cell r="D591">
            <v>0.62309999999999999</v>
          </cell>
        </row>
        <row r="592">
          <cell r="B592" t="str">
            <v>G421</v>
          </cell>
          <cell r="D592">
            <v>0.67</v>
          </cell>
        </row>
        <row r="593">
          <cell r="B593" t="str">
            <v>G423</v>
          </cell>
          <cell r="D593">
            <v>0.62319999999999998</v>
          </cell>
        </row>
        <row r="594">
          <cell r="B594" t="str">
            <v>G424</v>
          </cell>
          <cell r="D594">
            <v>0.66039999999999999</v>
          </cell>
        </row>
        <row r="595">
          <cell r="B595" t="str">
            <v>G429</v>
          </cell>
          <cell r="D595">
            <v>0.64529999999999998</v>
          </cell>
        </row>
        <row r="596">
          <cell r="B596" t="str">
            <v>G442</v>
          </cell>
          <cell r="D596">
            <v>0.66290000000000004</v>
          </cell>
        </row>
        <row r="597">
          <cell r="B597" t="str">
            <v>G443</v>
          </cell>
          <cell r="D597">
            <v>0.69789999999999996</v>
          </cell>
        </row>
        <row r="598">
          <cell r="B598" t="str">
            <v>G446</v>
          </cell>
          <cell r="D598">
            <v>0.77859999999999996</v>
          </cell>
        </row>
        <row r="599">
          <cell r="B599" t="str">
            <v>G447</v>
          </cell>
          <cell r="D599">
            <v>0.67749999999999999</v>
          </cell>
        </row>
        <row r="600">
          <cell r="B600" t="str">
            <v>G449</v>
          </cell>
          <cell r="D600">
            <v>0.73760000000000003</v>
          </cell>
        </row>
        <row r="601">
          <cell r="B601" t="str">
            <v>G451</v>
          </cell>
          <cell r="D601">
            <v>0.60329999999999995</v>
          </cell>
        </row>
        <row r="602">
          <cell r="B602" t="str">
            <v>G459</v>
          </cell>
          <cell r="D602">
            <v>0.89149999999999996</v>
          </cell>
        </row>
        <row r="603">
          <cell r="B603" t="str">
            <v>G460</v>
          </cell>
          <cell r="D603">
            <v>0.90669999999999995</v>
          </cell>
        </row>
        <row r="604">
          <cell r="B604" t="str">
            <v>G476</v>
          </cell>
          <cell r="D604">
            <v>0.66479999999999995</v>
          </cell>
        </row>
        <row r="605">
          <cell r="B605" t="str">
            <v>G479</v>
          </cell>
          <cell r="D605">
            <v>0.90410000000000001</v>
          </cell>
        </row>
        <row r="606">
          <cell r="B606" t="str">
            <v>G497</v>
          </cell>
          <cell r="D606">
            <v>0.46</v>
          </cell>
        </row>
        <row r="607">
          <cell r="B607" t="str">
            <v>G498</v>
          </cell>
          <cell r="D607">
            <v>0.73209999999999997</v>
          </cell>
        </row>
        <row r="608">
          <cell r="B608" t="str">
            <v>G500</v>
          </cell>
          <cell r="D608">
            <v>0.61909999999999998</v>
          </cell>
        </row>
        <row r="609">
          <cell r="B609" t="str">
            <v>G502</v>
          </cell>
          <cell r="D609">
            <v>0.60960000000000003</v>
          </cell>
        </row>
        <row r="610">
          <cell r="B610" t="str">
            <v>G506</v>
          </cell>
          <cell r="D610">
            <v>0.67589999999999995</v>
          </cell>
        </row>
        <row r="611">
          <cell r="B611" t="str">
            <v>G511</v>
          </cell>
          <cell r="D611">
            <v>0.83740000000000003</v>
          </cell>
        </row>
        <row r="612">
          <cell r="B612" t="str">
            <v>G518</v>
          </cell>
          <cell r="D612">
            <v>0.68200000000000005</v>
          </cell>
        </row>
        <row r="613">
          <cell r="B613" t="str">
            <v>G521</v>
          </cell>
          <cell r="D613">
            <v>0.71479999999999999</v>
          </cell>
        </row>
        <row r="614">
          <cell r="B614" t="str">
            <v>G522</v>
          </cell>
          <cell r="D614">
            <v>0.628</v>
          </cell>
        </row>
        <row r="615">
          <cell r="B615" t="str">
            <v>G523</v>
          </cell>
          <cell r="D615">
            <v>0.63119999999999998</v>
          </cell>
        </row>
        <row r="616">
          <cell r="B616" t="str">
            <v>G526</v>
          </cell>
          <cell r="D616">
            <v>0.61960000000000004</v>
          </cell>
        </row>
        <row r="617">
          <cell r="B617" t="str">
            <v>G527</v>
          </cell>
          <cell r="D617">
            <v>0.66439999999999999</v>
          </cell>
        </row>
        <row r="618">
          <cell r="B618" t="str">
            <v>G532</v>
          </cell>
          <cell r="D618">
            <v>0.55969999999999998</v>
          </cell>
        </row>
        <row r="619">
          <cell r="B619" t="str">
            <v>G543</v>
          </cell>
          <cell r="D619">
            <v>0.71650000000000003</v>
          </cell>
        </row>
        <row r="620">
          <cell r="B620" t="str">
            <v>G545</v>
          </cell>
          <cell r="D620">
            <v>0.73950000000000005</v>
          </cell>
        </row>
        <row r="621">
          <cell r="B621" t="str">
            <v>G546</v>
          </cell>
          <cell r="D621">
            <v>0.88660000000000005</v>
          </cell>
        </row>
        <row r="622">
          <cell r="B622" t="str">
            <v>G551</v>
          </cell>
          <cell r="D622">
            <v>0.61199999999999999</v>
          </cell>
        </row>
        <row r="623">
          <cell r="B623" t="str">
            <v>G552</v>
          </cell>
          <cell r="D623">
            <v>0.75929999999999997</v>
          </cell>
        </row>
        <row r="624">
          <cell r="B624" t="str">
            <v>G564</v>
          </cell>
          <cell r="D624">
            <v>0.626</v>
          </cell>
        </row>
        <row r="625">
          <cell r="B625" t="str">
            <v>G568</v>
          </cell>
          <cell r="D625">
            <v>0.629</v>
          </cell>
        </row>
        <row r="626">
          <cell r="B626" t="str">
            <v>G571</v>
          </cell>
          <cell r="D626">
            <v>0.67520000000000002</v>
          </cell>
        </row>
        <row r="627">
          <cell r="B627" t="str">
            <v>G575</v>
          </cell>
          <cell r="D627">
            <v>0.74019999999999997</v>
          </cell>
        </row>
        <row r="628">
          <cell r="B628" t="str">
            <v>G577</v>
          </cell>
          <cell r="D628">
            <v>0.41870000000000002</v>
          </cell>
        </row>
        <row r="629">
          <cell r="B629" t="str">
            <v>G583</v>
          </cell>
          <cell r="D629">
            <v>0.66169999999999995</v>
          </cell>
        </row>
        <row r="630">
          <cell r="B630" t="str">
            <v>G584</v>
          </cell>
          <cell r="D630">
            <v>0.63959999999999995</v>
          </cell>
        </row>
        <row r="631">
          <cell r="B631" t="str">
            <v>G587</v>
          </cell>
          <cell r="D631">
            <v>0.7167</v>
          </cell>
        </row>
        <row r="632">
          <cell r="B632" t="str">
            <v>G606</v>
          </cell>
          <cell r="D632">
            <v>0.63539999999999996</v>
          </cell>
        </row>
        <row r="633">
          <cell r="B633" t="str">
            <v>G618</v>
          </cell>
          <cell r="D633">
            <v>0.88129999999999997</v>
          </cell>
        </row>
        <row r="634">
          <cell r="B634" t="str">
            <v>G620</v>
          </cell>
          <cell r="D634">
            <v>0.59950000000000003</v>
          </cell>
        </row>
        <row r="635">
          <cell r="B635" t="str">
            <v>G627</v>
          </cell>
          <cell r="D635">
            <v>0.86350000000000005</v>
          </cell>
        </row>
        <row r="636">
          <cell r="B636" t="str">
            <v>G634</v>
          </cell>
          <cell r="D636">
            <v>0.60129999999999995</v>
          </cell>
        </row>
        <row r="637">
          <cell r="B637" t="str">
            <v>G636</v>
          </cell>
          <cell r="D637">
            <v>0.79630000000000001</v>
          </cell>
        </row>
        <row r="638">
          <cell r="B638" t="str">
            <v>G639</v>
          </cell>
          <cell r="D638">
            <v>0.89200000000000002</v>
          </cell>
        </row>
        <row r="639">
          <cell r="B639" t="str">
            <v>G640</v>
          </cell>
          <cell r="D639">
            <v>0.72450000000000003</v>
          </cell>
        </row>
        <row r="640">
          <cell r="B640" t="str">
            <v>G644</v>
          </cell>
          <cell r="D640">
            <v>0.65410000000000001</v>
          </cell>
        </row>
        <row r="641">
          <cell r="B641" t="str">
            <v>G645</v>
          </cell>
          <cell r="D641">
            <v>0.80930000000000002</v>
          </cell>
        </row>
        <row r="642">
          <cell r="B642" t="str">
            <v>G648</v>
          </cell>
          <cell r="D642">
            <v>0.6905</v>
          </cell>
        </row>
        <row r="643">
          <cell r="B643" t="str">
            <v>G651</v>
          </cell>
          <cell r="D643">
            <v>0.77580000000000005</v>
          </cell>
        </row>
        <row r="644">
          <cell r="B644" t="str">
            <v>G669</v>
          </cell>
          <cell r="D644">
            <v>0.7097</v>
          </cell>
        </row>
        <row r="645">
          <cell r="B645" t="str">
            <v>G696</v>
          </cell>
          <cell r="D645">
            <v>0.82469999999999999</v>
          </cell>
        </row>
        <row r="646">
          <cell r="B646" t="str">
            <v>G699</v>
          </cell>
          <cell r="D646">
            <v>0.7389</v>
          </cell>
        </row>
        <row r="647">
          <cell r="B647" t="str">
            <v>G701</v>
          </cell>
          <cell r="D647">
            <v>0.59260000000000002</v>
          </cell>
        </row>
        <row r="648">
          <cell r="B648" t="str">
            <v>G702</v>
          </cell>
          <cell r="D648">
            <v>0.73699999999999999</v>
          </cell>
        </row>
        <row r="649">
          <cell r="B649" t="str">
            <v>G707</v>
          </cell>
          <cell r="D649">
            <v>0.63959999999999995</v>
          </cell>
        </row>
        <row r="650">
          <cell r="B650" t="str">
            <v>G709</v>
          </cell>
          <cell r="D650">
            <v>0.56469999999999998</v>
          </cell>
        </row>
        <row r="651">
          <cell r="B651" t="str">
            <v>G715</v>
          </cell>
          <cell r="D651">
            <v>0.69089999999999996</v>
          </cell>
        </row>
        <row r="652">
          <cell r="B652" t="str">
            <v>G718</v>
          </cell>
          <cell r="D652">
            <v>0.67769999999999997</v>
          </cell>
        </row>
        <row r="653">
          <cell r="B653" t="str">
            <v>G720</v>
          </cell>
          <cell r="D653">
            <v>0.72160000000000002</v>
          </cell>
        </row>
        <row r="654">
          <cell r="B654" t="str">
            <v>G721</v>
          </cell>
          <cell r="D654">
            <v>0.66739999999999999</v>
          </cell>
        </row>
        <row r="655">
          <cell r="B655" t="str">
            <v>G733</v>
          </cell>
          <cell r="D655">
            <v>0.73760000000000003</v>
          </cell>
        </row>
        <row r="656">
          <cell r="B656" t="str">
            <v>G737</v>
          </cell>
          <cell r="D656">
            <v>0.57869999999999999</v>
          </cell>
        </row>
        <row r="657">
          <cell r="B657" t="str">
            <v>G738</v>
          </cell>
          <cell r="D657">
            <v>0.626</v>
          </cell>
        </row>
        <row r="658">
          <cell r="B658" t="str">
            <v>G739</v>
          </cell>
          <cell r="D658">
            <v>0.87490000000000001</v>
          </cell>
        </row>
        <row r="659">
          <cell r="B659" t="str">
            <v>G741</v>
          </cell>
          <cell r="D659">
            <v>0.60680000000000001</v>
          </cell>
        </row>
        <row r="660">
          <cell r="B660" t="str">
            <v>G742</v>
          </cell>
          <cell r="D660">
            <v>0.57879999999999998</v>
          </cell>
        </row>
        <row r="661">
          <cell r="B661" t="str">
            <v>G744</v>
          </cell>
          <cell r="D661">
            <v>0.62919999999999998</v>
          </cell>
        </row>
        <row r="662">
          <cell r="B662" t="str">
            <v>G752</v>
          </cell>
          <cell r="D662">
            <v>0.47</v>
          </cell>
        </row>
        <row r="663">
          <cell r="B663" t="str">
            <v>G753</v>
          </cell>
          <cell r="D663">
            <v>0.7681</v>
          </cell>
        </row>
        <row r="664">
          <cell r="B664" t="str">
            <v>G754</v>
          </cell>
          <cell r="D664">
            <v>0.6452</v>
          </cell>
        </row>
        <row r="665">
          <cell r="B665" t="str">
            <v>G760</v>
          </cell>
          <cell r="D665">
            <v>0.93500000000000005</v>
          </cell>
        </row>
        <row r="666">
          <cell r="B666" t="str">
            <v>G782</v>
          </cell>
          <cell r="D666">
            <v>0.6169</v>
          </cell>
        </row>
        <row r="667">
          <cell r="B667" t="str">
            <v>G783</v>
          </cell>
          <cell r="D667">
            <v>0.627</v>
          </cell>
        </row>
        <row r="668">
          <cell r="B668" t="str">
            <v>G799</v>
          </cell>
          <cell r="D668">
            <v>0.63380000000000003</v>
          </cell>
        </row>
        <row r="669">
          <cell r="B669" t="str">
            <v>G800</v>
          </cell>
          <cell r="D669">
            <v>0.58630000000000004</v>
          </cell>
        </row>
        <row r="670">
          <cell r="B670" t="str">
            <v>G807</v>
          </cell>
          <cell r="D670">
            <v>0.74309999999999998</v>
          </cell>
        </row>
        <row r="671">
          <cell r="B671" t="str">
            <v>G811</v>
          </cell>
          <cell r="D671">
            <v>0.56630000000000003</v>
          </cell>
        </row>
        <row r="672">
          <cell r="B672" t="str">
            <v>G813</v>
          </cell>
          <cell r="D672">
            <v>0.74790000000000001</v>
          </cell>
        </row>
        <row r="673">
          <cell r="B673" t="str">
            <v>G814</v>
          </cell>
          <cell r="D673">
            <v>0.68300000000000005</v>
          </cell>
        </row>
        <row r="674">
          <cell r="B674" t="str">
            <v>G816</v>
          </cell>
          <cell r="D674">
            <v>0.67120000000000002</v>
          </cell>
        </row>
        <row r="675">
          <cell r="B675" t="str">
            <v>G818</v>
          </cell>
          <cell r="D675">
            <v>0.60450000000000004</v>
          </cell>
        </row>
        <row r="676">
          <cell r="B676" t="str">
            <v>G826</v>
          </cell>
          <cell r="D676">
            <v>0.60060000000000002</v>
          </cell>
        </row>
        <row r="677">
          <cell r="B677" t="str">
            <v>G835</v>
          </cell>
          <cell r="D677">
            <v>0.24560000000000001</v>
          </cell>
        </row>
        <row r="678">
          <cell r="B678" t="str">
            <v>G837</v>
          </cell>
          <cell r="D678">
            <v>0.62</v>
          </cell>
        </row>
        <row r="679">
          <cell r="B679" t="str">
            <v>G838</v>
          </cell>
          <cell r="D679">
            <v>0.70830000000000004</v>
          </cell>
        </row>
        <row r="680">
          <cell r="B680" t="str">
            <v>G846</v>
          </cell>
          <cell r="D680">
            <v>0.59309999999999996</v>
          </cell>
        </row>
        <row r="681">
          <cell r="B681" t="str">
            <v>G847</v>
          </cell>
          <cell r="D681">
            <v>0.61809999999999998</v>
          </cell>
        </row>
        <row r="682">
          <cell r="B682" t="str">
            <v>G849</v>
          </cell>
          <cell r="D682">
            <v>0.65239999999999998</v>
          </cell>
        </row>
        <row r="683">
          <cell r="B683" t="str">
            <v>G853</v>
          </cell>
          <cell r="D683">
            <v>0.58509999999999995</v>
          </cell>
        </row>
        <row r="684">
          <cell r="B684" t="str">
            <v>G858</v>
          </cell>
          <cell r="D684">
            <v>0.69730000000000003</v>
          </cell>
        </row>
        <row r="685">
          <cell r="B685" t="str">
            <v>G863</v>
          </cell>
          <cell r="D685">
            <v>0.64890000000000003</v>
          </cell>
        </row>
        <row r="686">
          <cell r="B686" t="str">
            <v>G864</v>
          </cell>
          <cell r="D686">
            <v>0.65839999999999999</v>
          </cell>
        </row>
        <row r="687">
          <cell r="B687" t="str">
            <v>G871</v>
          </cell>
          <cell r="D687">
            <v>0.83130000000000004</v>
          </cell>
        </row>
        <row r="688">
          <cell r="B688" t="str">
            <v>G875</v>
          </cell>
          <cell r="D688">
            <v>0.62450000000000006</v>
          </cell>
        </row>
        <row r="689">
          <cell r="B689" t="str">
            <v>G882</v>
          </cell>
          <cell r="D689">
            <v>0.56669999999999998</v>
          </cell>
        </row>
        <row r="690">
          <cell r="B690" t="str">
            <v>G885</v>
          </cell>
          <cell r="D690">
            <v>0.5756</v>
          </cell>
        </row>
        <row r="691">
          <cell r="B691" t="str">
            <v>G886</v>
          </cell>
          <cell r="D691">
            <v>0.58389999999999997</v>
          </cell>
        </row>
        <row r="692">
          <cell r="B692" t="str">
            <v>R10</v>
          </cell>
          <cell r="D692">
            <v>1.5687</v>
          </cell>
        </row>
        <row r="693">
          <cell r="B693" t="str">
            <v>R100</v>
          </cell>
          <cell r="D693">
            <v>1.7222999999999999</v>
          </cell>
        </row>
        <row r="694">
          <cell r="B694" t="str">
            <v>R101</v>
          </cell>
          <cell r="D694">
            <v>1.5383</v>
          </cell>
        </row>
        <row r="695">
          <cell r="B695" t="str">
            <v>R103</v>
          </cell>
          <cell r="D695">
            <v>1.4296</v>
          </cell>
        </row>
        <row r="696">
          <cell r="B696" t="str">
            <v>R104</v>
          </cell>
          <cell r="D696">
            <v>1.4184000000000001</v>
          </cell>
        </row>
        <row r="697">
          <cell r="B697" t="str">
            <v>R112</v>
          </cell>
          <cell r="D697">
            <v>1.3584000000000001</v>
          </cell>
        </row>
        <row r="698">
          <cell r="B698" t="str">
            <v>R115</v>
          </cell>
          <cell r="D698">
            <v>1.4075</v>
          </cell>
        </row>
        <row r="699">
          <cell r="B699" t="str">
            <v>R12</v>
          </cell>
          <cell r="D699">
            <v>0.17</v>
          </cell>
        </row>
        <row r="700">
          <cell r="B700" t="str">
            <v>R121</v>
          </cell>
          <cell r="D700">
            <v>1.3073999999999999</v>
          </cell>
        </row>
        <row r="701">
          <cell r="B701" t="str">
            <v>R125</v>
          </cell>
          <cell r="D701">
            <v>1.2266999999999999</v>
          </cell>
        </row>
        <row r="702">
          <cell r="B702" t="str">
            <v>R126</v>
          </cell>
          <cell r="D702">
            <v>1.6180000000000001</v>
          </cell>
        </row>
        <row r="703">
          <cell r="B703" t="str">
            <v>R133</v>
          </cell>
          <cell r="D703">
            <v>1.4104000000000001</v>
          </cell>
        </row>
        <row r="704">
          <cell r="B704" t="str">
            <v>R136</v>
          </cell>
          <cell r="D704">
            <v>1.6368</v>
          </cell>
        </row>
        <row r="705">
          <cell r="B705" t="str">
            <v>R139</v>
          </cell>
          <cell r="D705">
            <v>1.6255999999999999</v>
          </cell>
        </row>
        <row r="706">
          <cell r="B706" t="str">
            <v>R14</v>
          </cell>
          <cell r="D706">
            <v>1.5603</v>
          </cell>
        </row>
        <row r="707">
          <cell r="B707" t="str">
            <v>R141</v>
          </cell>
          <cell r="D707">
            <v>1.3197000000000001</v>
          </cell>
        </row>
        <row r="708">
          <cell r="B708" t="str">
            <v>R144</v>
          </cell>
          <cell r="D708">
            <v>1.6077999999999999</v>
          </cell>
        </row>
        <row r="709">
          <cell r="B709" t="str">
            <v>R145</v>
          </cell>
          <cell r="D709">
            <v>1.5481</v>
          </cell>
        </row>
        <row r="710">
          <cell r="B710" t="str">
            <v>R146</v>
          </cell>
          <cell r="D710">
            <v>1.651</v>
          </cell>
        </row>
        <row r="711">
          <cell r="B711" t="str">
            <v>R147</v>
          </cell>
          <cell r="D711">
            <v>1.381</v>
          </cell>
        </row>
        <row r="712">
          <cell r="B712" t="str">
            <v>R148</v>
          </cell>
          <cell r="D712">
            <v>1.5741000000000001</v>
          </cell>
        </row>
        <row r="713">
          <cell r="B713" t="str">
            <v>R150</v>
          </cell>
          <cell r="D713">
            <v>0.21360000000000001</v>
          </cell>
        </row>
        <row r="714">
          <cell r="B714" t="str">
            <v>R154</v>
          </cell>
          <cell r="D714">
            <v>1.421</v>
          </cell>
        </row>
        <row r="715">
          <cell r="B715" t="str">
            <v>R155</v>
          </cell>
          <cell r="D715">
            <v>1.5909</v>
          </cell>
        </row>
        <row r="716">
          <cell r="B716" t="str">
            <v>R156</v>
          </cell>
          <cell r="D716">
            <v>1.2625999999999999</v>
          </cell>
        </row>
        <row r="717">
          <cell r="B717" t="str">
            <v>R164</v>
          </cell>
          <cell r="D717">
            <v>1.6649</v>
          </cell>
        </row>
        <row r="718">
          <cell r="B718" t="str">
            <v>R172</v>
          </cell>
          <cell r="D718">
            <v>1.4665999999999999</v>
          </cell>
        </row>
        <row r="719">
          <cell r="B719" t="str">
            <v>R177</v>
          </cell>
          <cell r="D719">
            <v>1.4271</v>
          </cell>
        </row>
        <row r="720">
          <cell r="B720" t="str">
            <v>R189</v>
          </cell>
          <cell r="D720">
            <v>1.464</v>
          </cell>
        </row>
        <row r="721">
          <cell r="B721" t="str">
            <v>R2</v>
          </cell>
          <cell r="D721">
            <v>1.43</v>
          </cell>
        </row>
        <row r="722">
          <cell r="B722" t="str">
            <v>R20</v>
          </cell>
          <cell r="D722">
            <v>1.6375999999999999</v>
          </cell>
        </row>
        <row r="723">
          <cell r="B723" t="str">
            <v>R215</v>
          </cell>
          <cell r="D723">
            <v>1.7432000000000001</v>
          </cell>
        </row>
        <row r="724">
          <cell r="B724" t="str">
            <v>R217</v>
          </cell>
          <cell r="D724">
            <v>1.5392999999999999</v>
          </cell>
        </row>
        <row r="725">
          <cell r="B725" t="str">
            <v>R218</v>
          </cell>
          <cell r="D725">
            <v>1.5928</v>
          </cell>
        </row>
        <row r="726">
          <cell r="B726" t="str">
            <v>R222</v>
          </cell>
          <cell r="D726">
            <v>1.5732999999999999</v>
          </cell>
        </row>
        <row r="727">
          <cell r="B727" t="str">
            <v>R232</v>
          </cell>
          <cell r="D727">
            <v>1.7355</v>
          </cell>
        </row>
        <row r="728">
          <cell r="B728" t="str">
            <v>R250</v>
          </cell>
          <cell r="D728">
            <v>1.5303</v>
          </cell>
        </row>
        <row r="729">
          <cell r="B729" t="str">
            <v>R252</v>
          </cell>
          <cell r="D729">
            <v>1.6584000000000001</v>
          </cell>
        </row>
        <row r="730">
          <cell r="B730" t="str">
            <v>R255</v>
          </cell>
          <cell r="D730">
            <v>1.7073</v>
          </cell>
        </row>
        <row r="731">
          <cell r="B731" t="str">
            <v>R259</v>
          </cell>
          <cell r="D731">
            <v>1.7169000000000001</v>
          </cell>
        </row>
        <row r="732">
          <cell r="B732" t="str">
            <v>R268</v>
          </cell>
          <cell r="D732">
            <v>1.6403000000000001</v>
          </cell>
        </row>
        <row r="733">
          <cell r="B733" t="str">
            <v>R273</v>
          </cell>
          <cell r="D733">
            <v>1.655</v>
          </cell>
        </row>
        <row r="734">
          <cell r="B734" t="str">
            <v>R278</v>
          </cell>
          <cell r="D734">
            <v>1.6845000000000001</v>
          </cell>
        </row>
        <row r="735">
          <cell r="B735" t="str">
            <v>R285</v>
          </cell>
          <cell r="D735">
            <v>1.6621999999999999</v>
          </cell>
        </row>
        <row r="736">
          <cell r="B736" t="str">
            <v>R287</v>
          </cell>
          <cell r="D736">
            <v>1.6496999999999999</v>
          </cell>
        </row>
        <row r="737">
          <cell r="B737" t="str">
            <v>R291</v>
          </cell>
          <cell r="D737">
            <v>1.6970000000000001</v>
          </cell>
        </row>
        <row r="738">
          <cell r="B738" t="str">
            <v>R296</v>
          </cell>
          <cell r="D738">
            <v>1.3653</v>
          </cell>
        </row>
        <row r="739">
          <cell r="B739" t="str">
            <v>R3</v>
          </cell>
          <cell r="D739">
            <v>1.4899</v>
          </cell>
        </row>
        <row r="740">
          <cell r="B740" t="str">
            <v>R301</v>
          </cell>
          <cell r="D740">
            <v>1.6709000000000001</v>
          </cell>
        </row>
        <row r="741">
          <cell r="B741" t="str">
            <v>R303</v>
          </cell>
          <cell r="D741">
            <v>1.5651999999999999</v>
          </cell>
        </row>
        <row r="742">
          <cell r="B742" t="str">
            <v>R311</v>
          </cell>
          <cell r="D742">
            <v>1.6715</v>
          </cell>
        </row>
        <row r="743">
          <cell r="B743" t="str">
            <v>R319</v>
          </cell>
          <cell r="D743">
            <v>1.5328999999999999</v>
          </cell>
        </row>
        <row r="744">
          <cell r="B744" t="str">
            <v>R32</v>
          </cell>
          <cell r="D744">
            <v>1.6146</v>
          </cell>
        </row>
        <row r="745">
          <cell r="B745" t="str">
            <v>R323</v>
          </cell>
          <cell r="D745">
            <v>1.425</v>
          </cell>
        </row>
        <row r="746">
          <cell r="B746" t="str">
            <v>R336</v>
          </cell>
          <cell r="D746">
            <v>1.671</v>
          </cell>
        </row>
        <row r="747">
          <cell r="B747" t="str">
            <v>R340</v>
          </cell>
          <cell r="D747">
            <v>1.6197999999999999</v>
          </cell>
        </row>
        <row r="748">
          <cell r="B748" t="str">
            <v>R342</v>
          </cell>
          <cell r="D748">
            <v>1.5906</v>
          </cell>
        </row>
        <row r="749">
          <cell r="B749" t="str">
            <v>R359</v>
          </cell>
          <cell r="D749">
            <v>1.4882</v>
          </cell>
        </row>
        <row r="750">
          <cell r="B750" t="str">
            <v>R362</v>
          </cell>
          <cell r="D750">
            <v>1.5253000000000001</v>
          </cell>
        </row>
        <row r="751">
          <cell r="B751" t="str">
            <v>R363</v>
          </cell>
          <cell r="D751">
            <v>1.5164</v>
          </cell>
        </row>
        <row r="752">
          <cell r="B752" t="str">
            <v>R364</v>
          </cell>
          <cell r="D752">
            <v>1.3913</v>
          </cell>
        </row>
        <row r="753">
          <cell r="B753" t="str">
            <v>R370</v>
          </cell>
          <cell r="D753">
            <v>1.488</v>
          </cell>
        </row>
        <row r="754">
          <cell r="B754" t="str">
            <v>R372</v>
          </cell>
          <cell r="D754">
            <v>1.6213</v>
          </cell>
        </row>
        <row r="755">
          <cell r="B755" t="str">
            <v>R375</v>
          </cell>
          <cell r="D755">
            <v>1.3742000000000001</v>
          </cell>
        </row>
        <row r="756">
          <cell r="B756" t="str">
            <v>R38</v>
          </cell>
          <cell r="D756">
            <v>1.2627999999999999</v>
          </cell>
        </row>
        <row r="757">
          <cell r="B757" t="str">
            <v>R380</v>
          </cell>
          <cell r="D757">
            <v>1.6271</v>
          </cell>
        </row>
        <row r="758">
          <cell r="B758" t="str">
            <v>R387</v>
          </cell>
          <cell r="D758">
            <v>1.6520999999999999</v>
          </cell>
        </row>
        <row r="759">
          <cell r="B759" t="str">
            <v>R392</v>
          </cell>
          <cell r="D759">
            <v>1.6165</v>
          </cell>
        </row>
        <row r="760">
          <cell r="B760" t="str">
            <v>R393</v>
          </cell>
          <cell r="D760">
            <v>1.6598999999999999</v>
          </cell>
        </row>
        <row r="761">
          <cell r="B761" t="str">
            <v>R395</v>
          </cell>
          <cell r="D761">
            <v>1.5786</v>
          </cell>
        </row>
        <row r="762">
          <cell r="B762" t="str">
            <v>R396</v>
          </cell>
          <cell r="D762">
            <v>1.3464</v>
          </cell>
        </row>
        <row r="763">
          <cell r="B763" t="str">
            <v>R404</v>
          </cell>
          <cell r="D763">
            <v>0.15579999999999999</v>
          </cell>
        </row>
        <row r="764">
          <cell r="B764" t="str">
            <v>R406</v>
          </cell>
          <cell r="D764">
            <v>1.4278999999999999</v>
          </cell>
        </row>
        <row r="765">
          <cell r="B765" t="str">
            <v>R427</v>
          </cell>
          <cell r="D765">
            <v>1.6979</v>
          </cell>
        </row>
        <row r="766">
          <cell r="B766" t="str">
            <v>R434</v>
          </cell>
          <cell r="D766">
            <v>1.5467</v>
          </cell>
        </row>
        <row r="767">
          <cell r="B767" t="str">
            <v>R435</v>
          </cell>
          <cell r="D767">
            <v>1.4594</v>
          </cell>
        </row>
        <row r="768">
          <cell r="B768" t="str">
            <v>R436</v>
          </cell>
          <cell r="D768">
            <v>1.5295000000000001</v>
          </cell>
        </row>
        <row r="769">
          <cell r="B769" t="str">
            <v>R438</v>
          </cell>
          <cell r="D769">
            <v>0.17480000000000001</v>
          </cell>
        </row>
        <row r="770">
          <cell r="B770" t="str">
            <v>R440</v>
          </cell>
          <cell r="D770">
            <v>1.6322000000000001</v>
          </cell>
        </row>
        <row r="771">
          <cell r="B771" t="str">
            <v>R442</v>
          </cell>
          <cell r="D771">
            <v>1.3831</v>
          </cell>
        </row>
        <row r="772">
          <cell r="B772" t="str">
            <v>R444</v>
          </cell>
          <cell r="D772">
            <v>1.7522</v>
          </cell>
        </row>
        <row r="773">
          <cell r="B773" t="str">
            <v>R446</v>
          </cell>
          <cell r="D773">
            <v>1.4224000000000001</v>
          </cell>
        </row>
        <row r="774">
          <cell r="B774" t="str">
            <v>R45</v>
          </cell>
          <cell r="D774">
            <v>1.4908999999999999</v>
          </cell>
        </row>
        <row r="775">
          <cell r="B775" t="str">
            <v>R462</v>
          </cell>
          <cell r="D775">
            <v>1.5465</v>
          </cell>
        </row>
        <row r="776">
          <cell r="B776" t="str">
            <v>R472</v>
          </cell>
          <cell r="D776">
            <v>0.37559999999999999</v>
          </cell>
        </row>
        <row r="777">
          <cell r="B777" t="str">
            <v>R482</v>
          </cell>
          <cell r="D777">
            <v>1.6348</v>
          </cell>
        </row>
        <row r="778">
          <cell r="B778" t="str">
            <v>R502</v>
          </cell>
          <cell r="D778">
            <v>1.3823000000000001</v>
          </cell>
        </row>
        <row r="779">
          <cell r="B779" t="str">
            <v>R507</v>
          </cell>
          <cell r="D779">
            <v>1.3523000000000001</v>
          </cell>
        </row>
        <row r="780">
          <cell r="B780" t="str">
            <v>R508</v>
          </cell>
          <cell r="D780">
            <v>1.3392999999999999</v>
          </cell>
        </row>
        <row r="781">
          <cell r="B781" t="str">
            <v>R51</v>
          </cell>
          <cell r="D781">
            <v>1.7762</v>
          </cell>
        </row>
        <row r="782">
          <cell r="B782" t="str">
            <v>R512</v>
          </cell>
          <cell r="D782">
            <v>1.4733000000000001</v>
          </cell>
        </row>
        <row r="783">
          <cell r="B783" t="str">
            <v>R515</v>
          </cell>
          <cell r="D783">
            <v>1.3853</v>
          </cell>
        </row>
        <row r="784">
          <cell r="B784" t="str">
            <v>R518</v>
          </cell>
        </row>
        <row r="785">
          <cell r="B785" t="str">
            <v>R519</v>
          </cell>
          <cell r="D785">
            <v>1.4281999999999999</v>
          </cell>
        </row>
        <row r="786">
          <cell r="B786" t="str">
            <v>R523</v>
          </cell>
          <cell r="D786">
            <v>1.54</v>
          </cell>
        </row>
        <row r="787">
          <cell r="B787" t="str">
            <v>R524</v>
          </cell>
          <cell r="D787">
            <v>1.5687</v>
          </cell>
        </row>
        <row r="788">
          <cell r="B788" t="str">
            <v>R527</v>
          </cell>
          <cell r="D788">
            <v>1.3275999999999999</v>
          </cell>
        </row>
        <row r="789">
          <cell r="B789" t="str">
            <v>R528</v>
          </cell>
          <cell r="D789">
            <v>1.5779000000000001</v>
          </cell>
        </row>
        <row r="790">
          <cell r="B790" t="str">
            <v>R529</v>
          </cell>
          <cell r="D790">
            <v>1.4387000000000001</v>
          </cell>
        </row>
        <row r="791">
          <cell r="B791" t="str">
            <v>R533</v>
          </cell>
          <cell r="D791">
            <v>1.7899</v>
          </cell>
        </row>
        <row r="792">
          <cell r="B792" t="str">
            <v>R537</v>
          </cell>
          <cell r="D792">
            <v>1.7152000000000001</v>
          </cell>
        </row>
        <row r="793">
          <cell r="B793" t="str">
            <v>R539</v>
          </cell>
          <cell r="D793">
            <v>1.7513000000000001</v>
          </cell>
        </row>
        <row r="794">
          <cell r="B794" t="str">
            <v>R54a</v>
          </cell>
          <cell r="D794">
            <v>1.4870000000000001</v>
          </cell>
        </row>
        <row r="795">
          <cell r="B795" t="str">
            <v>R541</v>
          </cell>
          <cell r="D795">
            <v>1.7278</v>
          </cell>
        </row>
        <row r="796">
          <cell r="B796" t="str">
            <v>R542</v>
          </cell>
          <cell r="D796">
            <v>1.6227</v>
          </cell>
        </row>
        <row r="797">
          <cell r="B797" t="str">
            <v>R545</v>
          </cell>
          <cell r="D797">
            <v>1.7096</v>
          </cell>
        </row>
        <row r="798">
          <cell r="B798" t="str">
            <v>R555</v>
          </cell>
          <cell r="D798">
            <v>1.7096</v>
          </cell>
        </row>
        <row r="799">
          <cell r="B799" t="str">
            <v>R566</v>
          </cell>
          <cell r="D799">
            <v>1.4496</v>
          </cell>
        </row>
        <row r="800">
          <cell r="B800" t="str">
            <v>R575</v>
          </cell>
          <cell r="D800">
            <v>1.6872</v>
          </cell>
        </row>
        <row r="801">
          <cell r="B801" t="str">
            <v>R578</v>
          </cell>
          <cell r="D801">
            <v>1.6898</v>
          </cell>
        </row>
        <row r="802">
          <cell r="B802" t="str">
            <v>R579</v>
          </cell>
          <cell r="D802">
            <v>1.5234000000000001</v>
          </cell>
        </row>
        <row r="803">
          <cell r="B803" t="str">
            <v>R580</v>
          </cell>
          <cell r="D803">
            <v>1.6225000000000001</v>
          </cell>
        </row>
        <row r="804">
          <cell r="B804" t="str">
            <v>R587</v>
          </cell>
          <cell r="D804">
            <v>1.5119</v>
          </cell>
        </row>
        <row r="805">
          <cell r="B805" t="str">
            <v>R588</v>
          </cell>
          <cell r="D805">
            <v>0.87350000000000005</v>
          </cell>
        </row>
        <row r="806">
          <cell r="B806" t="str">
            <v>R59</v>
          </cell>
          <cell r="D806">
            <v>1.4990000000000001</v>
          </cell>
        </row>
        <row r="807">
          <cell r="B807" t="str">
            <v>R590</v>
          </cell>
          <cell r="D807">
            <v>1.7769999999999999</v>
          </cell>
        </row>
        <row r="808">
          <cell r="B808" t="str">
            <v>R591</v>
          </cell>
          <cell r="D808">
            <v>1.6958</v>
          </cell>
        </row>
        <row r="809">
          <cell r="B809" t="str">
            <v>R593</v>
          </cell>
          <cell r="D809">
            <v>1.7729999999999999</v>
          </cell>
        </row>
        <row r="810">
          <cell r="B810" t="str">
            <v>R597</v>
          </cell>
          <cell r="D810">
            <v>1.5714999999999999</v>
          </cell>
        </row>
        <row r="811">
          <cell r="B811" t="str">
            <v>R63</v>
          </cell>
          <cell r="D811">
            <v>1.3620000000000001</v>
          </cell>
        </row>
        <row r="812">
          <cell r="B812" t="str">
            <v>R79</v>
          </cell>
          <cell r="D812">
            <v>1.4087000000000001</v>
          </cell>
        </row>
        <row r="813">
          <cell r="B813" t="str">
            <v>R82</v>
          </cell>
          <cell r="D813">
            <v>1.514</v>
          </cell>
        </row>
        <row r="814">
          <cell r="B814" t="str">
            <v>R87</v>
          </cell>
          <cell r="D814">
            <v>1.1399999999999999</v>
          </cell>
        </row>
        <row r="815">
          <cell r="B815" t="str">
            <v>R91</v>
          </cell>
          <cell r="D815">
            <v>1.3628</v>
          </cell>
        </row>
        <row r="816">
          <cell r="B816" t="str">
            <v>R95</v>
          </cell>
          <cell r="D816">
            <v>1.6388</v>
          </cell>
        </row>
        <row r="817">
          <cell r="B817" t="str">
            <v>R334</v>
          </cell>
          <cell r="D817">
            <v>1.544</v>
          </cell>
        </row>
        <row r="818">
          <cell r="B818" t="str">
            <v>G334</v>
          </cell>
          <cell r="D818">
            <v>0.80800000000000005</v>
          </cell>
        </row>
        <row r="819">
          <cell r="B819" t="str">
            <v>G337</v>
          </cell>
          <cell r="D819">
            <v>0.63060000000000005</v>
          </cell>
        </row>
        <row r="820">
          <cell r="B820" t="str">
            <v>G405</v>
          </cell>
          <cell r="D820">
            <v>0.70150000000000001</v>
          </cell>
        </row>
        <row r="821">
          <cell r="B821" t="str">
            <v>G408</v>
          </cell>
          <cell r="D821">
            <v>0.85780000000000001</v>
          </cell>
        </row>
        <row r="822">
          <cell r="B822" t="str">
            <v>G420</v>
          </cell>
          <cell r="D822">
            <v>0.29980000000000001</v>
          </cell>
        </row>
        <row r="823">
          <cell r="B823" t="str">
            <v>G436</v>
          </cell>
          <cell r="D823">
            <v>0.43290000000000001</v>
          </cell>
        </row>
        <row r="824">
          <cell r="B824" t="str">
            <v>G458</v>
          </cell>
          <cell r="D824">
            <v>0.57499999999999996</v>
          </cell>
        </row>
        <row r="825">
          <cell r="B825" t="str">
            <v>G549</v>
          </cell>
          <cell r="D825">
            <v>0.74199999999999999</v>
          </cell>
        </row>
        <row r="826">
          <cell r="B826" t="str">
            <v>G595</v>
          </cell>
          <cell r="D826">
            <v>0.62809999999999999</v>
          </cell>
        </row>
        <row r="827">
          <cell r="B827" t="str">
            <v>G808</v>
          </cell>
          <cell r="D827">
            <v>0.54810000000000003</v>
          </cell>
        </row>
        <row r="828">
          <cell r="B828" t="str">
            <v>R161</v>
          </cell>
          <cell r="D828">
            <v>1.266</v>
          </cell>
        </row>
        <row r="829">
          <cell r="B829" t="str">
            <v>R169</v>
          </cell>
          <cell r="D829">
            <v>2.8336999999999999</v>
          </cell>
        </row>
        <row r="830">
          <cell r="B830" t="str">
            <v>R17</v>
          </cell>
          <cell r="D830">
            <v>1.0208999999999999</v>
          </cell>
        </row>
        <row r="831">
          <cell r="B831" t="str">
            <v>R202</v>
          </cell>
          <cell r="D831">
            <v>0.52</v>
          </cell>
        </row>
        <row r="832">
          <cell r="B832" t="str">
            <v>R219</v>
          </cell>
          <cell r="D832">
            <v>1.5786</v>
          </cell>
        </row>
        <row r="833">
          <cell r="B833" t="str">
            <v>R28</v>
          </cell>
          <cell r="D833">
            <v>1.5992999999999999</v>
          </cell>
        </row>
        <row r="834">
          <cell r="B834" t="str">
            <v>R318</v>
          </cell>
          <cell r="D834">
            <v>1.748</v>
          </cell>
        </row>
        <row r="835">
          <cell r="B835" t="str">
            <v>R386</v>
          </cell>
          <cell r="D835">
            <v>1.5941000000000001</v>
          </cell>
        </row>
        <row r="836">
          <cell r="B836" t="str">
            <v>R450</v>
          </cell>
          <cell r="D836">
            <v>0.91920000000000002</v>
          </cell>
        </row>
        <row r="837">
          <cell r="B837" t="str">
            <v>R479</v>
          </cell>
          <cell r="D837">
            <v>1.2541</v>
          </cell>
        </row>
        <row r="838">
          <cell r="B838" t="str">
            <v>R516</v>
          </cell>
          <cell r="D838">
            <v>1.5403</v>
          </cell>
        </row>
        <row r="839">
          <cell r="B839" t="str">
            <v>R71</v>
          </cell>
          <cell r="D839">
            <v>1.3083</v>
          </cell>
        </row>
      </sheetData>
      <sheetData sheetId="16">
        <row r="3">
          <cell r="A3" t="str">
            <v>G338</v>
          </cell>
          <cell r="D3">
            <v>0.83299999999999996</v>
          </cell>
        </row>
        <row r="4">
          <cell r="A4" t="str">
            <v>R389</v>
          </cell>
          <cell r="D4">
            <v>0.78200000000000003</v>
          </cell>
        </row>
        <row r="5">
          <cell r="A5" t="str">
            <v>G105</v>
          </cell>
          <cell r="D5">
            <v>1.2050000000000001</v>
          </cell>
        </row>
        <row r="6">
          <cell r="A6" t="str">
            <v>R645</v>
          </cell>
          <cell r="D6">
            <v>1.7509999999999999</v>
          </cell>
        </row>
        <row r="7">
          <cell r="A7" t="str">
            <v>G36</v>
          </cell>
          <cell r="D7">
            <v>0.84599999999999997</v>
          </cell>
        </row>
        <row r="8">
          <cell r="A8" t="str">
            <v>R599</v>
          </cell>
          <cell r="D8">
            <v>1.742</v>
          </cell>
        </row>
        <row r="9">
          <cell r="A9" t="str">
            <v>G93</v>
          </cell>
          <cell r="D9">
            <v>0.80600000000000005</v>
          </cell>
        </row>
        <row r="10">
          <cell r="A10" t="str">
            <v>R335</v>
          </cell>
          <cell r="D10">
            <v>1.716</v>
          </cell>
        </row>
        <row r="11">
          <cell r="A11" t="str">
            <v>R321</v>
          </cell>
          <cell r="D11">
            <v>1.6859999999999999</v>
          </cell>
        </row>
        <row r="12">
          <cell r="A12" t="str">
            <v>R699</v>
          </cell>
          <cell r="D12">
            <v>1.748</v>
          </cell>
        </row>
        <row r="13">
          <cell r="A13" t="str">
            <v>G5</v>
          </cell>
          <cell r="D13">
            <v>0.67</v>
          </cell>
        </row>
        <row r="14">
          <cell r="A14" t="str">
            <v>G143</v>
          </cell>
          <cell r="D14">
            <v>0.57899999999999996</v>
          </cell>
        </row>
        <row r="15">
          <cell r="A15" t="str">
            <v>R653</v>
          </cell>
          <cell r="D15">
            <v>1.613</v>
          </cell>
        </row>
        <row r="16">
          <cell r="A16" t="str">
            <v>G148</v>
          </cell>
          <cell r="D16">
            <v>0.433</v>
          </cell>
        </row>
        <row r="17">
          <cell r="A17" t="str">
            <v>R611</v>
          </cell>
          <cell r="D17">
            <v>1.593</v>
          </cell>
        </row>
        <row r="18">
          <cell r="A18" t="str">
            <v>G90</v>
          </cell>
          <cell r="D18">
            <v>0.74199999999999999</v>
          </cell>
        </row>
        <row r="19">
          <cell r="A19" t="str">
            <v>R670</v>
          </cell>
          <cell r="D19">
            <v>1.4770000000000001</v>
          </cell>
        </row>
        <row r="20">
          <cell r="A20" t="str">
            <v>G26</v>
          </cell>
          <cell r="D20">
            <v>0.38400000000000001</v>
          </cell>
        </row>
        <row r="21">
          <cell r="A21" t="str">
            <v>R249</v>
          </cell>
          <cell r="D21">
            <v>1.1160000000000001</v>
          </cell>
        </row>
        <row r="22">
          <cell r="A22" t="str">
            <v>G434</v>
          </cell>
          <cell r="D22">
            <v>0.74099999999999999</v>
          </cell>
        </row>
        <row r="23">
          <cell r="A23" t="str">
            <v>R622</v>
          </cell>
          <cell r="D23">
            <v>1.6419999999999999</v>
          </cell>
        </row>
        <row r="24">
          <cell r="A24" t="str">
            <v>R379</v>
          </cell>
          <cell r="D24">
            <v>1.736</v>
          </cell>
        </row>
        <row r="25">
          <cell r="A25" t="str">
            <v>G95</v>
          </cell>
          <cell r="D25">
            <v>0.80600000000000005</v>
          </cell>
        </row>
        <row r="26">
          <cell r="A26" t="str">
            <v>G361</v>
          </cell>
          <cell r="D26">
            <v>0.73499999999999999</v>
          </cell>
        </row>
        <row r="27">
          <cell r="A27" t="str">
            <v>R663</v>
          </cell>
          <cell r="D27">
            <v>1.6679999999999999</v>
          </cell>
        </row>
        <row r="28">
          <cell r="A28" t="str">
            <v>R677</v>
          </cell>
          <cell r="D28">
            <v>1.7569999999999999</v>
          </cell>
        </row>
        <row r="29">
          <cell r="A29" t="str">
            <v>G128</v>
          </cell>
          <cell r="D29">
            <v>0.70599999999999996</v>
          </cell>
        </row>
        <row r="30">
          <cell r="A30" t="str">
            <v>G771</v>
          </cell>
          <cell r="D30">
            <v>0.65300000000000002</v>
          </cell>
        </row>
        <row r="31">
          <cell r="A31" t="str">
            <v>R36</v>
          </cell>
          <cell r="D31">
            <v>1.968</v>
          </cell>
        </row>
        <row r="32">
          <cell r="A32" t="str">
            <v>G211</v>
          </cell>
          <cell r="D32">
            <v>0.67300000000000004</v>
          </cell>
        </row>
        <row r="33">
          <cell r="A33" t="str">
            <v>G315</v>
          </cell>
          <cell r="D33">
            <v>0.84</v>
          </cell>
        </row>
        <row r="34">
          <cell r="A34" t="str">
            <v>R665</v>
          </cell>
          <cell r="D34">
            <v>1.7869999999999999</v>
          </cell>
        </row>
        <row r="35">
          <cell r="A35" t="str">
            <v>G243</v>
          </cell>
          <cell r="D35">
            <v>1.04</v>
          </cell>
        </row>
        <row r="36">
          <cell r="A36" t="str">
            <v>G12</v>
          </cell>
          <cell r="D36">
            <v>0.748</v>
          </cell>
        </row>
        <row r="37">
          <cell r="A37" t="str">
            <v>R709</v>
          </cell>
          <cell r="D37">
            <v>1.863</v>
          </cell>
        </row>
        <row r="38">
          <cell r="A38" t="str">
            <v>R455</v>
          </cell>
          <cell r="D38">
            <v>0.19900000000000001</v>
          </cell>
        </row>
        <row r="39">
          <cell r="A39" t="str">
            <v>R692</v>
          </cell>
          <cell r="D39">
            <v>1.6160000000000001</v>
          </cell>
        </row>
        <row r="40">
          <cell r="A40" t="str">
            <v>R131</v>
          </cell>
          <cell r="D40">
            <v>1.577</v>
          </cell>
        </row>
        <row r="41">
          <cell r="A41" t="str">
            <v>G399</v>
          </cell>
          <cell r="D41">
            <v>0.69</v>
          </cell>
        </row>
        <row r="42">
          <cell r="A42" t="str">
            <v>G254</v>
          </cell>
          <cell r="D42">
            <v>0.82399999999999995</v>
          </cell>
        </row>
        <row r="43">
          <cell r="A43" t="str">
            <v>R639</v>
          </cell>
          <cell r="D43">
            <v>1.6519999999999999</v>
          </cell>
        </row>
        <row r="44">
          <cell r="A44" t="str">
            <v>G170</v>
          </cell>
          <cell r="D44">
            <v>0.66100000000000003</v>
          </cell>
        </row>
        <row r="45">
          <cell r="A45" t="str">
            <v>R680</v>
          </cell>
          <cell r="D45">
            <v>0.17100000000000001</v>
          </cell>
        </row>
        <row r="46">
          <cell r="A46" t="str">
            <v>G485</v>
          </cell>
          <cell r="D46">
            <v>0.66900000000000004</v>
          </cell>
        </row>
        <row r="47">
          <cell r="A47" t="str">
            <v>R352</v>
          </cell>
          <cell r="D47">
            <v>1.615</v>
          </cell>
        </row>
        <row r="48">
          <cell r="A48" t="str">
            <v>G27</v>
          </cell>
          <cell r="D48">
            <v>0.73799999999999999</v>
          </cell>
        </row>
        <row r="49">
          <cell r="A49" t="str">
            <v>G780</v>
          </cell>
          <cell r="D49">
            <v>0.69899999999999995</v>
          </cell>
        </row>
        <row r="50">
          <cell r="A50" t="str">
            <v>R711</v>
          </cell>
          <cell r="D50">
            <v>1.7210000000000001</v>
          </cell>
        </row>
        <row r="51">
          <cell r="A51" t="str">
            <v>G140</v>
          </cell>
          <cell r="D51">
            <v>0.74199999999999999</v>
          </cell>
        </row>
        <row r="52">
          <cell r="A52" t="str">
            <v>R625</v>
          </cell>
          <cell r="D52">
            <v>1.6539999999999999</v>
          </cell>
        </row>
        <row r="53">
          <cell r="A53" t="str">
            <v>G412</v>
          </cell>
          <cell r="D53">
            <v>0.72499999999999998</v>
          </cell>
        </row>
        <row r="54">
          <cell r="A54" t="str">
            <v>R516</v>
          </cell>
          <cell r="D54">
            <v>1.7749999999999999</v>
          </cell>
        </row>
        <row r="55">
          <cell r="A55" t="str">
            <v>G45</v>
          </cell>
          <cell r="D55">
            <v>0.82699999999999996</v>
          </cell>
        </row>
        <row r="56">
          <cell r="A56" t="str">
            <v>R623</v>
          </cell>
          <cell r="D56">
            <v>1.397</v>
          </cell>
        </row>
        <row r="57">
          <cell r="A57" t="str">
            <v>R695</v>
          </cell>
          <cell r="D57">
            <v>1.42</v>
          </cell>
        </row>
        <row r="58">
          <cell r="A58" t="str">
            <v>G257</v>
          </cell>
          <cell r="D58">
            <v>0.67</v>
          </cell>
        </row>
        <row r="59">
          <cell r="A59" t="str">
            <v>G363</v>
          </cell>
          <cell r="D59">
            <v>0.753</v>
          </cell>
        </row>
        <row r="60">
          <cell r="A60" t="str">
            <v>R658</v>
          </cell>
          <cell r="D60">
            <v>1.655</v>
          </cell>
        </row>
        <row r="61">
          <cell r="A61" t="str">
            <v>R803</v>
          </cell>
          <cell r="D61">
            <v>0.78500000000000003</v>
          </cell>
        </row>
        <row r="62">
          <cell r="A62" t="str">
            <v>G68</v>
          </cell>
          <cell r="D62">
            <v>0.71</v>
          </cell>
        </row>
        <row r="63">
          <cell r="A63" t="str">
            <v>R551</v>
          </cell>
          <cell r="D63">
            <v>8.3109999999999999</v>
          </cell>
        </row>
        <row r="64">
          <cell r="A64" t="str">
            <v>G234</v>
          </cell>
          <cell r="D64">
            <v>0.745</v>
          </cell>
        </row>
        <row r="65">
          <cell r="A65" t="str">
            <v>R604</v>
          </cell>
          <cell r="D65">
            <v>1.615</v>
          </cell>
        </row>
        <row r="66">
          <cell r="A66" t="str">
            <v>G230</v>
          </cell>
          <cell r="D66">
            <v>0.73299999999999998</v>
          </cell>
        </row>
        <row r="67">
          <cell r="A67" t="str">
            <v>R621</v>
          </cell>
          <cell r="D67">
            <v>1.6888000000000001</v>
          </cell>
        </row>
        <row r="68">
          <cell r="A68" t="str">
            <v>R685</v>
          </cell>
          <cell r="D68">
            <v>1.7919</v>
          </cell>
        </row>
        <row r="69">
          <cell r="A69" t="str">
            <v>G179</v>
          </cell>
          <cell r="D69">
            <v>0.59770000000000001</v>
          </cell>
        </row>
        <row r="70">
          <cell r="A70" t="str">
            <v>G168</v>
          </cell>
          <cell r="D70">
            <v>0.72609999999999997</v>
          </cell>
        </row>
        <row r="71">
          <cell r="A71" t="str">
            <v>G169</v>
          </cell>
          <cell r="D71">
            <v>0.70899999999999996</v>
          </cell>
        </row>
        <row r="72">
          <cell r="A72" t="str">
            <v>G56</v>
          </cell>
          <cell r="D72">
            <v>0.7238</v>
          </cell>
        </row>
        <row r="73">
          <cell r="A73" t="str">
            <v>R627</v>
          </cell>
          <cell r="D73">
            <v>1.7356</v>
          </cell>
        </row>
        <row r="74">
          <cell r="A74" t="str">
            <v>R256</v>
          </cell>
          <cell r="D74">
            <v>1.5882000000000001</v>
          </cell>
        </row>
        <row r="75">
          <cell r="A75" t="str">
            <v>R786</v>
          </cell>
          <cell r="D75">
            <v>1.7806</v>
          </cell>
        </row>
        <row r="76">
          <cell r="A76" t="str">
            <v>R636</v>
          </cell>
          <cell r="D76">
            <v>1.8521000000000001</v>
          </cell>
        </row>
        <row r="77">
          <cell r="A77" t="str">
            <v>G350</v>
          </cell>
          <cell r="D77">
            <v>0.95640000000000003</v>
          </cell>
        </row>
        <row r="78">
          <cell r="A78" t="str">
            <v>G265</v>
          </cell>
          <cell r="D78">
            <v>0.93579999999999997</v>
          </cell>
        </row>
        <row r="79">
          <cell r="A79" t="str">
            <v>R835</v>
          </cell>
          <cell r="D79">
            <v>1.7563</v>
          </cell>
        </row>
        <row r="80">
          <cell r="A80" t="str">
            <v>G455</v>
          </cell>
          <cell r="D80">
            <v>0.92169999999999996</v>
          </cell>
        </row>
        <row r="81">
          <cell r="A81" t="str">
            <v>G274</v>
          </cell>
          <cell r="D81">
            <v>1.0779000000000001</v>
          </cell>
        </row>
        <row r="82">
          <cell r="A82" t="str">
            <v>R239</v>
          </cell>
          <cell r="D82">
            <v>1.8743000000000001</v>
          </cell>
        </row>
        <row r="83">
          <cell r="A83" t="str">
            <v>R224</v>
          </cell>
          <cell r="D83">
            <v>1.8384</v>
          </cell>
        </row>
        <row r="84">
          <cell r="A84" t="str">
            <v>R676</v>
          </cell>
          <cell r="D84">
            <v>1.6712</v>
          </cell>
        </row>
        <row r="85">
          <cell r="A85" t="str">
            <v>G181</v>
          </cell>
          <cell r="D85">
            <v>0.80740000000000001</v>
          </cell>
        </row>
        <row r="86">
          <cell r="A86" t="str">
            <v>G147</v>
          </cell>
          <cell r="D86">
            <v>0.71709999999999996</v>
          </cell>
        </row>
        <row r="87">
          <cell r="A87" t="str">
            <v>G313</v>
          </cell>
          <cell r="D87">
            <v>0.74719999999999998</v>
          </cell>
        </row>
        <row r="88">
          <cell r="A88" t="str">
            <v>R771</v>
          </cell>
          <cell r="D88">
            <v>1.0895999999999999</v>
          </cell>
        </row>
        <row r="89">
          <cell r="A89" t="str">
            <v>G204</v>
          </cell>
          <cell r="D89">
            <v>0.80579999999999996</v>
          </cell>
        </row>
        <row r="90">
          <cell r="A90" t="str">
            <v>R608</v>
          </cell>
          <cell r="D90">
            <v>1.6455</v>
          </cell>
        </row>
        <row r="91">
          <cell r="A91" t="str">
            <v>R75</v>
          </cell>
          <cell r="D91">
            <v>0.1565</v>
          </cell>
        </row>
        <row r="92">
          <cell r="A92" t="str">
            <v>G186</v>
          </cell>
          <cell r="D92">
            <v>0.6643</v>
          </cell>
        </row>
        <row r="93">
          <cell r="A93" t="str">
            <v>R205</v>
          </cell>
          <cell r="D93">
            <v>1.6595</v>
          </cell>
        </row>
        <row r="94">
          <cell r="A94" t="str">
            <v>G158</v>
          </cell>
          <cell r="D94">
            <v>0.71050000000000002</v>
          </cell>
        </row>
        <row r="95">
          <cell r="A95" t="str">
            <v>G92</v>
          </cell>
          <cell r="D95">
            <v>0.73619999999999997</v>
          </cell>
        </row>
        <row r="96">
          <cell r="A96" t="str">
            <v>R678</v>
          </cell>
          <cell r="D96">
            <v>1.6856</v>
          </cell>
        </row>
        <row r="97">
          <cell r="A97" t="str">
            <v>R94</v>
          </cell>
          <cell r="D97">
            <v>0.76</v>
          </cell>
        </row>
        <row r="98">
          <cell r="A98" t="str">
            <v>R647</v>
          </cell>
          <cell r="D98">
            <v>1.6881999999999999</v>
          </cell>
        </row>
        <row r="99">
          <cell r="A99" t="str">
            <v>R686</v>
          </cell>
          <cell r="D99">
            <v>3.4599000000000002</v>
          </cell>
        </row>
        <row r="100">
          <cell r="A100" t="str">
            <v>G262</v>
          </cell>
          <cell r="D100">
            <v>0.59640000000000004</v>
          </cell>
        </row>
        <row r="101">
          <cell r="A101" t="str">
            <v>G124</v>
          </cell>
          <cell r="D101">
            <v>0.66969999999999996</v>
          </cell>
        </row>
        <row r="102">
          <cell r="A102" t="str">
            <v>R284</v>
          </cell>
          <cell r="D102">
            <v>1.6192</v>
          </cell>
        </row>
        <row r="103">
          <cell r="A103" t="str">
            <v>G55</v>
          </cell>
          <cell r="D103">
            <v>0.86550000000000005</v>
          </cell>
        </row>
        <row r="104">
          <cell r="A104" t="str">
            <v>R348</v>
          </cell>
          <cell r="D104">
            <v>1.7168000000000001</v>
          </cell>
        </row>
        <row r="105">
          <cell r="A105" t="str">
            <v>G173</v>
          </cell>
          <cell r="D105">
            <v>0.79190000000000005</v>
          </cell>
        </row>
        <row r="106">
          <cell r="A106" t="str">
            <v>R637</v>
          </cell>
          <cell r="D106">
            <v>1.6534</v>
          </cell>
        </row>
        <row r="107">
          <cell r="A107" t="str">
            <v>G224</v>
          </cell>
          <cell r="D107">
            <v>0.53049999999999997</v>
          </cell>
        </row>
        <row r="108">
          <cell r="A108" t="str">
            <v>R327</v>
          </cell>
          <cell r="D108">
            <v>1.5642</v>
          </cell>
        </row>
        <row r="109">
          <cell r="A109" t="str">
            <v>R236</v>
          </cell>
          <cell r="D109">
            <v>1.62</v>
          </cell>
        </row>
        <row r="110">
          <cell r="A110" t="str">
            <v>G182</v>
          </cell>
          <cell r="D110">
            <v>0.62490000000000001</v>
          </cell>
        </row>
        <row r="111">
          <cell r="A111" t="str">
            <v>R178</v>
          </cell>
          <cell r="D111">
            <v>1.8229</v>
          </cell>
        </row>
        <row r="112">
          <cell r="A112" t="str">
            <v>R246</v>
          </cell>
          <cell r="D112">
            <v>1.639</v>
          </cell>
        </row>
        <row r="113">
          <cell r="A113" t="str">
            <v>G123</v>
          </cell>
          <cell r="D113">
            <v>0.82250000000000001</v>
          </cell>
        </row>
        <row r="114">
          <cell r="A114" t="str">
            <v>G196</v>
          </cell>
          <cell r="D114">
            <v>0.5756</v>
          </cell>
        </row>
        <row r="115">
          <cell r="A115" t="str">
            <v>G569</v>
          </cell>
          <cell r="D115">
            <v>0.75700000000000001</v>
          </cell>
        </row>
        <row r="116">
          <cell r="A116" t="str">
            <v>G611</v>
          </cell>
          <cell r="D116">
            <v>0.89510000000000001</v>
          </cell>
        </row>
        <row r="117">
          <cell r="A117" t="str">
            <v>G672</v>
          </cell>
          <cell r="D117">
            <v>0.75690000000000002</v>
          </cell>
        </row>
        <row r="118">
          <cell r="A118" t="str">
            <v>R254</v>
          </cell>
          <cell r="D118">
            <v>1.8010999999999999</v>
          </cell>
        </row>
        <row r="119">
          <cell r="A119" t="str">
            <v>R708</v>
          </cell>
          <cell r="D119">
            <v>1.7259</v>
          </cell>
        </row>
        <row r="120">
          <cell r="A120" t="str">
            <v>G248</v>
          </cell>
          <cell r="D120">
            <v>1.7124999999999999</v>
          </cell>
        </row>
        <row r="121">
          <cell r="A121" t="str">
            <v>R5</v>
          </cell>
          <cell r="D121">
            <v>0.32769999999999999</v>
          </cell>
        </row>
        <row r="122">
          <cell r="A122" t="str">
            <v>R288</v>
          </cell>
          <cell r="D122">
            <v>1.514</v>
          </cell>
        </row>
        <row r="123">
          <cell r="A123" t="str">
            <v>G232</v>
          </cell>
          <cell r="D123">
            <v>0.80369999999999997</v>
          </cell>
        </row>
        <row r="124">
          <cell r="A124" t="str">
            <v>R715</v>
          </cell>
          <cell r="D124">
            <v>1.9014</v>
          </cell>
        </row>
        <row r="125">
          <cell r="A125" t="str">
            <v>R240</v>
          </cell>
          <cell r="D125">
            <v>1.7597</v>
          </cell>
        </row>
        <row r="126">
          <cell r="A126" t="str">
            <v>G32</v>
          </cell>
          <cell r="D126">
            <v>0.77580000000000005</v>
          </cell>
        </row>
        <row r="127">
          <cell r="A127" t="str">
            <v>G314</v>
          </cell>
          <cell r="D127">
            <v>0.78080000000000005</v>
          </cell>
        </row>
        <row r="128">
          <cell r="A128" t="str">
            <v>R807</v>
          </cell>
          <cell r="D128">
            <v>1.5793999999999999</v>
          </cell>
        </row>
        <row r="129">
          <cell r="A129" t="str">
            <v>G490</v>
          </cell>
          <cell r="D129">
            <v>0.72760000000000002</v>
          </cell>
        </row>
        <row r="130">
          <cell r="A130" t="str">
            <v>R313</v>
          </cell>
          <cell r="D130">
            <v>1.6048</v>
          </cell>
        </row>
        <row r="131">
          <cell r="A131" t="str">
            <v>G295</v>
          </cell>
          <cell r="D131">
            <v>0.92659999999999998</v>
          </cell>
        </row>
        <row r="132">
          <cell r="A132" t="str">
            <v>R717</v>
          </cell>
          <cell r="D132">
            <v>1.7592000000000001</v>
          </cell>
        </row>
        <row r="133">
          <cell r="A133" t="str">
            <v>R629</v>
          </cell>
          <cell r="D133">
            <v>1.8498000000000001</v>
          </cell>
        </row>
        <row r="134">
          <cell r="A134" t="str">
            <v>G22</v>
          </cell>
          <cell r="D134">
            <v>0.7238</v>
          </cell>
        </row>
        <row r="135">
          <cell r="A135" t="str">
            <v>G371</v>
          </cell>
          <cell r="D135">
            <v>0.81369999999999998</v>
          </cell>
        </row>
        <row r="136">
          <cell r="A136" t="str">
            <v>G242</v>
          </cell>
          <cell r="D136">
            <v>0.70840000000000003</v>
          </cell>
        </row>
        <row r="137">
          <cell r="A137" t="str">
            <v>R679</v>
          </cell>
          <cell r="D137">
            <v>1.7021999999999999</v>
          </cell>
        </row>
        <row r="138">
          <cell r="A138" t="str">
            <v>R759</v>
          </cell>
          <cell r="D138">
            <v>1.7075</v>
          </cell>
        </row>
        <row r="139">
          <cell r="A139" t="str">
            <v>G85</v>
          </cell>
          <cell r="D139">
            <v>0.84360000000000002</v>
          </cell>
        </row>
        <row r="140">
          <cell r="A140" t="str">
            <v>R127</v>
          </cell>
          <cell r="D140">
            <v>1.7946</v>
          </cell>
        </row>
        <row r="141">
          <cell r="A141" t="str">
            <v>R310</v>
          </cell>
          <cell r="D141">
            <v>1.7559</v>
          </cell>
        </row>
        <row r="142">
          <cell r="A142" t="str">
            <v>G343</v>
          </cell>
          <cell r="D142">
            <v>0.68059999999999998</v>
          </cell>
        </row>
        <row r="143">
          <cell r="A143" t="str">
            <v>G501</v>
          </cell>
          <cell r="D143">
            <v>0.78680000000000005</v>
          </cell>
        </row>
        <row r="144">
          <cell r="A144" t="str">
            <v>R774</v>
          </cell>
          <cell r="D144">
            <v>1.5979000000000001</v>
          </cell>
        </row>
        <row r="145">
          <cell r="A145" t="str">
            <v>R195</v>
          </cell>
          <cell r="D145">
            <v>1.6592</v>
          </cell>
        </row>
        <row r="146">
          <cell r="A146" t="str">
            <v>G205</v>
          </cell>
          <cell r="D146">
            <v>0.82040000000000002</v>
          </cell>
        </row>
        <row r="147">
          <cell r="A147" t="str">
            <v>R295</v>
          </cell>
          <cell r="D147">
            <v>1.7096</v>
          </cell>
        </row>
        <row r="148">
          <cell r="A148" t="str">
            <v>R779</v>
          </cell>
          <cell r="D148">
            <v>0.17680000000000001</v>
          </cell>
        </row>
        <row r="149">
          <cell r="A149" t="str">
            <v>G384</v>
          </cell>
          <cell r="D149">
            <v>0.73660000000000003</v>
          </cell>
        </row>
        <row r="150">
          <cell r="A150" t="str">
            <v>G141</v>
          </cell>
          <cell r="D150">
            <v>0.66180000000000005</v>
          </cell>
        </row>
        <row r="151">
          <cell r="A151" t="str">
            <v>R673</v>
          </cell>
          <cell r="D151">
            <v>1.1623000000000001</v>
          </cell>
        </row>
        <row r="152">
          <cell r="A152" t="str">
            <v>G207</v>
          </cell>
          <cell r="D152">
            <v>0.76570000000000005</v>
          </cell>
        </row>
        <row r="153">
          <cell r="A153" t="str">
            <v>R314</v>
          </cell>
          <cell r="D153">
            <v>1.7397</v>
          </cell>
        </row>
        <row r="154">
          <cell r="A154" t="str">
            <v>G51</v>
          </cell>
          <cell r="D154">
            <v>0.81589999999999996</v>
          </cell>
        </row>
        <row r="155">
          <cell r="A155" t="str">
            <v>G517</v>
          </cell>
          <cell r="D155">
            <v>0.7097</v>
          </cell>
        </row>
        <row r="156">
          <cell r="A156" t="str">
            <v>R756</v>
          </cell>
          <cell r="D156">
            <v>2.0406</v>
          </cell>
        </row>
        <row r="157">
          <cell r="A157" t="str">
            <v>G77</v>
          </cell>
          <cell r="D157">
            <v>0.94330000000000003</v>
          </cell>
        </row>
        <row r="158">
          <cell r="A158" t="str">
            <v>R223</v>
          </cell>
          <cell r="D158">
            <v>1.7884</v>
          </cell>
        </row>
        <row r="159">
          <cell r="A159" t="str">
            <v>R633</v>
          </cell>
          <cell r="D159">
            <v>1.6096999999999999</v>
          </cell>
        </row>
        <row r="160">
          <cell r="A160" t="str">
            <v>G149</v>
          </cell>
          <cell r="D160">
            <v>0.75890000000000002</v>
          </cell>
        </row>
        <row r="161">
          <cell r="A161" t="str">
            <v>R655</v>
          </cell>
          <cell r="D161">
            <v>3.7545000000000002</v>
          </cell>
        </row>
        <row r="162">
          <cell r="A162" t="str">
            <v>G348</v>
          </cell>
          <cell r="D162">
            <v>0.69310000000000005</v>
          </cell>
        </row>
        <row r="163">
          <cell r="A163" t="str">
            <v>R198</v>
          </cell>
          <cell r="D163">
            <v>1.7765</v>
          </cell>
        </row>
        <row r="164">
          <cell r="A164" t="str">
            <v>G484</v>
          </cell>
          <cell r="D164">
            <v>0.66439999999999999</v>
          </cell>
        </row>
        <row r="165">
          <cell r="A165" t="str">
            <v>G213</v>
          </cell>
          <cell r="D165">
            <v>0.66200000000000003</v>
          </cell>
        </row>
        <row r="166">
          <cell r="A166" t="str">
            <v>R821</v>
          </cell>
          <cell r="D166">
            <v>0.2059</v>
          </cell>
        </row>
        <row r="167">
          <cell r="A167" t="str">
            <v>R586</v>
          </cell>
          <cell r="D167">
            <v>2.2069000000000001</v>
          </cell>
        </row>
        <row r="168">
          <cell r="A168" t="str">
            <v>R188</v>
          </cell>
          <cell r="D168">
            <v>1.7876000000000001</v>
          </cell>
        </row>
        <row r="169">
          <cell r="A169" t="str">
            <v>G118</v>
          </cell>
          <cell r="D169">
            <v>0.87509999999999999</v>
          </cell>
        </row>
        <row r="170">
          <cell r="A170" t="str">
            <v>G48</v>
          </cell>
          <cell r="D170">
            <v>0.84750000000000003</v>
          </cell>
        </row>
        <row r="171">
          <cell r="A171" t="str">
            <v>G671</v>
          </cell>
          <cell r="D171">
            <v>0.68540000000000001</v>
          </cell>
        </row>
        <row r="172">
          <cell r="A172" t="str">
            <v>R768</v>
          </cell>
          <cell r="D172">
            <v>0.67179999999999995</v>
          </cell>
        </row>
        <row r="173">
          <cell r="A173" t="str">
            <v>G80</v>
          </cell>
          <cell r="D173">
            <v>0.72970000000000002</v>
          </cell>
        </row>
        <row r="174">
          <cell r="A174" t="str">
            <v>R207</v>
          </cell>
          <cell r="D174">
            <v>1.6962999999999999</v>
          </cell>
        </row>
        <row r="175">
          <cell r="A175" t="str">
            <v>G238</v>
          </cell>
          <cell r="D175">
            <v>0.81089999999999995</v>
          </cell>
        </row>
        <row r="176">
          <cell r="A176" t="str">
            <v>R814</v>
          </cell>
          <cell r="D176">
            <v>2.4714999999999998</v>
          </cell>
        </row>
        <row r="177">
          <cell r="A177" t="str">
            <v>R425</v>
          </cell>
          <cell r="D177">
            <v>1.8856999999999999</v>
          </cell>
        </row>
        <row r="178">
          <cell r="A178" t="str">
            <v>G580</v>
          </cell>
          <cell r="D178">
            <v>0.84409999999999996</v>
          </cell>
        </row>
        <row r="179">
          <cell r="A179" t="str">
            <v>R640</v>
          </cell>
          <cell r="D179">
            <v>1.6580999999999999</v>
          </cell>
        </row>
        <row r="180">
          <cell r="A180" t="str">
            <v>G78</v>
          </cell>
          <cell r="D180">
            <v>0.871</v>
          </cell>
        </row>
        <row r="181">
          <cell r="A181" t="str">
            <v>R491</v>
          </cell>
          <cell r="D181">
            <v>2.0198</v>
          </cell>
        </row>
        <row r="182">
          <cell r="A182" t="str">
            <v>G112</v>
          </cell>
          <cell r="D182">
            <v>1.0448</v>
          </cell>
        </row>
        <row r="183">
          <cell r="A183" t="str">
            <v>R746</v>
          </cell>
          <cell r="D183">
            <v>5.0305999999999997</v>
          </cell>
        </row>
        <row r="184">
          <cell r="A184" t="str">
            <v>G335</v>
          </cell>
          <cell r="D184">
            <v>0.85829999999999995</v>
          </cell>
        </row>
        <row r="185">
          <cell r="A185" t="str">
            <v>G30</v>
          </cell>
          <cell r="D185">
            <v>0.80879999999999996</v>
          </cell>
        </row>
        <row r="186">
          <cell r="A186" t="str">
            <v>R628</v>
          </cell>
          <cell r="D186">
            <v>1.7652000000000001</v>
          </cell>
        </row>
        <row r="187">
          <cell r="A187" t="str">
            <v>R706</v>
          </cell>
          <cell r="D187">
            <v>1.5846</v>
          </cell>
        </row>
        <row r="188">
          <cell r="A188" t="str">
            <v>G17</v>
          </cell>
          <cell r="D188">
            <v>0.73580000000000001</v>
          </cell>
        </row>
        <row r="189">
          <cell r="A189" t="str">
            <v>G868</v>
          </cell>
          <cell r="D189">
            <v>0.71699999999999997</v>
          </cell>
        </row>
        <row r="190">
          <cell r="A190" t="str">
            <v>R813</v>
          </cell>
          <cell r="D190">
            <v>2.1772999999999998</v>
          </cell>
        </row>
        <row r="191">
          <cell r="A191" t="str">
            <v>G332</v>
          </cell>
          <cell r="D191">
            <v>0.98260000000000003</v>
          </cell>
        </row>
        <row r="192">
          <cell r="A192" t="str">
            <v>R214</v>
          </cell>
          <cell r="D192">
            <v>1.7265999999999999</v>
          </cell>
        </row>
        <row r="193">
          <cell r="A193" t="str">
            <v>R184</v>
          </cell>
          <cell r="D193">
            <v>1.7850999999999999</v>
          </cell>
        </row>
        <row r="194">
          <cell r="A194" t="str">
            <v>G67</v>
          </cell>
          <cell r="D194">
            <v>0.77739999999999998</v>
          </cell>
        </row>
        <row r="195">
          <cell r="A195" t="str">
            <v>R736</v>
          </cell>
          <cell r="D195">
            <v>1.6238999999999999</v>
          </cell>
        </row>
        <row r="196">
          <cell r="A196" t="str">
            <v>R702</v>
          </cell>
          <cell r="D196">
            <v>1.7047000000000001</v>
          </cell>
        </row>
        <row r="197">
          <cell r="A197" t="str">
            <v>G155</v>
          </cell>
          <cell r="D197">
            <v>0.78239999999999998</v>
          </cell>
        </row>
        <row r="198">
          <cell r="A198" t="str">
            <v>G396</v>
          </cell>
          <cell r="D198">
            <v>0.80349999999999999</v>
          </cell>
        </row>
        <row r="199">
          <cell r="A199" t="str">
            <v>G64</v>
          </cell>
          <cell r="D199">
            <v>0.83650000000000002</v>
          </cell>
        </row>
        <row r="200">
          <cell r="A200" t="str">
            <v>R193</v>
          </cell>
          <cell r="D200">
            <v>1.7978000000000001</v>
          </cell>
        </row>
        <row r="201">
          <cell r="A201" t="str">
            <v>R789</v>
          </cell>
          <cell r="D201">
            <v>2.4607999999999999</v>
          </cell>
        </row>
        <row r="202">
          <cell r="A202" t="str">
            <v>G400</v>
          </cell>
          <cell r="D202">
            <v>0.86</v>
          </cell>
        </row>
        <row r="203">
          <cell r="A203" t="str">
            <v>G245</v>
          </cell>
          <cell r="D203">
            <v>0.81240000000000001</v>
          </cell>
        </row>
        <row r="204">
          <cell r="A204" t="str">
            <v>R669</v>
          </cell>
          <cell r="D204">
            <v>1.6716</v>
          </cell>
        </row>
        <row r="205">
          <cell r="A205" t="str">
            <v>G422</v>
          </cell>
          <cell r="D205">
            <v>0.751</v>
          </cell>
        </row>
        <row r="206">
          <cell r="A206" t="str">
            <v>R325</v>
          </cell>
          <cell r="D206">
            <v>1.6720999999999999</v>
          </cell>
        </row>
        <row r="207">
          <cell r="A207" t="str">
            <v>G7</v>
          </cell>
          <cell r="D207">
            <v>0.82040000000000002</v>
          </cell>
        </row>
        <row r="208">
          <cell r="A208" t="str">
            <v>R211</v>
          </cell>
          <cell r="D208">
            <v>1.7732000000000001</v>
          </cell>
        </row>
        <row r="209">
          <cell r="A209" t="str">
            <v>G239</v>
          </cell>
          <cell r="D209">
            <v>0.73950000000000005</v>
          </cell>
        </row>
        <row r="210">
          <cell r="A210" t="str">
            <v>R514</v>
          </cell>
          <cell r="D210">
            <v>1.8293999999999999</v>
          </cell>
        </row>
        <row r="211">
          <cell r="A211" t="str">
            <v>R793</v>
          </cell>
          <cell r="D211">
            <v>0.24560000000000001</v>
          </cell>
        </row>
        <row r="212">
          <cell r="A212" t="str">
            <v>R304</v>
          </cell>
          <cell r="D212">
            <v>1.8989</v>
          </cell>
        </row>
        <row r="213">
          <cell r="A213" t="str">
            <v>G444</v>
          </cell>
          <cell r="D213">
            <v>1.3574999999999999</v>
          </cell>
        </row>
        <row r="214">
          <cell r="A214" t="str">
            <v>G630</v>
          </cell>
          <cell r="D214">
            <v>1.8631</v>
          </cell>
        </row>
        <row r="215">
          <cell r="A215" t="str">
            <v>G322</v>
          </cell>
          <cell r="D215">
            <v>1.8697999999999999</v>
          </cell>
        </row>
        <row r="216">
          <cell r="A216" t="str">
            <v>G156</v>
          </cell>
          <cell r="D216">
            <v>1.8079000000000001</v>
          </cell>
        </row>
        <row r="217">
          <cell r="A217" t="str">
            <v>R43</v>
          </cell>
          <cell r="D217">
            <v>2.0165999999999999</v>
          </cell>
        </row>
        <row r="218">
          <cell r="A218" t="str">
            <v>R230</v>
          </cell>
          <cell r="D218">
            <v>2.0360999999999998</v>
          </cell>
        </row>
        <row r="219">
          <cell r="A219" t="str">
            <v>G44</v>
          </cell>
          <cell r="D219">
            <v>1.5553999999999999</v>
          </cell>
        </row>
        <row r="220">
          <cell r="A220" t="str">
            <v>R742</v>
          </cell>
          <cell r="D220">
            <v>1.8767</v>
          </cell>
        </row>
        <row r="221">
          <cell r="A221" t="str">
            <v>G259</v>
          </cell>
          <cell r="D221">
            <v>1.5964</v>
          </cell>
        </row>
        <row r="222">
          <cell r="A222" t="str">
            <v>R283</v>
          </cell>
          <cell r="D222">
            <v>1.9180999999999999</v>
          </cell>
        </row>
        <row r="223">
          <cell r="A223" t="str">
            <v>R838</v>
          </cell>
          <cell r="D223">
            <v>1.0848</v>
          </cell>
        </row>
        <row r="224">
          <cell r="A224" t="str">
            <v>G225</v>
          </cell>
          <cell r="D224">
            <v>1.25</v>
          </cell>
        </row>
        <row r="225">
          <cell r="A225" t="str">
            <v>G219</v>
          </cell>
          <cell r="D225">
            <v>0.76939999999999997</v>
          </cell>
        </row>
        <row r="226">
          <cell r="A226" t="str">
            <v>R652</v>
          </cell>
          <cell r="D226">
            <v>1.9245000000000001</v>
          </cell>
        </row>
        <row r="227">
          <cell r="A227" t="str">
            <v>G293</v>
          </cell>
          <cell r="D227">
            <v>1.8129</v>
          </cell>
        </row>
        <row r="228">
          <cell r="A228" t="str">
            <v>R660</v>
          </cell>
          <cell r="D228">
            <v>2.0331000000000001</v>
          </cell>
        </row>
        <row r="229">
          <cell r="A229" t="str">
            <v>R743</v>
          </cell>
          <cell r="D229">
            <v>1.9944999999999999</v>
          </cell>
        </row>
        <row r="230">
          <cell r="A230" t="str">
            <v>G193</v>
          </cell>
          <cell r="D230">
            <v>1.8848</v>
          </cell>
        </row>
        <row r="231">
          <cell r="A231" t="str">
            <v>G349</v>
          </cell>
          <cell r="D231">
            <v>1.7968</v>
          </cell>
        </row>
        <row r="232">
          <cell r="A232" t="str">
            <v>R407</v>
          </cell>
          <cell r="D232">
            <v>2.0062000000000002</v>
          </cell>
        </row>
        <row r="233">
          <cell r="A233" t="str">
            <v>G209</v>
          </cell>
          <cell r="D233">
            <v>1.9087000000000001</v>
          </cell>
        </row>
        <row r="234">
          <cell r="A234" t="str">
            <v>R826</v>
          </cell>
          <cell r="D234">
            <v>1.9086000000000001</v>
          </cell>
        </row>
        <row r="235">
          <cell r="A235" t="str">
            <v>R749</v>
          </cell>
          <cell r="D235">
            <v>1.9492</v>
          </cell>
        </row>
        <row r="236">
          <cell r="A236" t="str">
            <v>G190</v>
          </cell>
          <cell r="D236">
            <v>1.7041999999999999</v>
          </cell>
        </row>
        <row r="237">
          <cell r="A237" t="str">
            <v>G394</v>
          </cell>
          <cell r="D237">
            <v>1.8532999999999999</v>
          </cell>
        </row>
        <row r="238">
          <cell r="A238" t="str">
            <v>R280</v>
          </cell>
          <cell r="D238">
            <v>1.9007000000000001</v>
          </cell>
        </row>
        <row r="239">
          <cell r="A239" t="str">
            <v>G319</v>
          </cell>
          <cell r="D239">
            <v>1.8162</v>
          </cell>
        </row>
        <row r="240">
          <cell r="A240" t="str">
            <v>G113</v>
          </cell>
          <cell r="D240">
            <v>1.8204</v>
          </cell>
        </row>
        <row r="241">
          <cell r="A241" t="str">
            <v>R361</v>
          </cell>
          <cell r="D241">
            <v>2.0156999999999998</v>
          </cell>
        </row>
        <row r="242">
          <cell r="A242" t="str">
            <v>G10</v>
          </cell>
          <cell r="D242">
            <v>1.7706999999999999</v>
          </cell>
        </row>
        <row r="243">
          <cell r="A243" t="str">
            <v>R732</v>
          </cell>
          <cell r="D243">
            <v>1.9874000000000001</v>
          </cell>
        </row>
        <row r="244">
          <cell r="A244" t="str">
            <v>R298</v>
          </cell>
          <cell r="D244">
            <v>1.9487000000000001</v>
          </cell>
        </row>
        <row r="245">
          <cell r="A245" t="str">
            <v>R661</v>
          </cell>
          <cell r="D245">
            <v>1.837</v>
          </cell>
        </row>
        <row r="246">
          <cell r="A246" t="str">
            <v>G357</v>
          </cell>
          <cell r="D246">
            <v>1.6417999999999999</v>
          </cell>
        </row>
        <row r="247">
          <cell r="A247" t="str">
            <v>G255</v>
          </cell>
          <cell r="D247">
            <v>1.6215999999999999</v>
          </cell>
        </row>
        <row r="248">
          <cell r="A248" t="str">
            <v>R785</v>
          </cell>
          <cell r="D248">
            <v>3.7812999999999999</v>
          </cell>
        </row>
        <row r="249">
          <cell r="A249" t="str">
            <v>R704</v>
          </cell>
          <cell r="D249">
            <v>1.9311</v>
          </cell>
        </row>
        <row r="250">
          <cell r="A250" t="str">
            <v>G277</v>
          </cell>
          <cell r="D250">
            <v>1.9345000000000001</v>
          </cell>
        </row>
        <row r="251">
          <cell r="A251" t="str">
            <v>G570</v>
          </cell>
          <cell r="D251">
            <v>1.9100999999999999</v>
          </cell>
        </row>
        <row r="252">
          <cell r="A252" t="str">
            <v>R602</v>
          </cell>
          <cell r="D252">
            <v>1.9849000000000001</v>
          </cell>
        </row>
        <row r="253">
          <cell r="A253" t="str">
            <v>R642</v>
          </cell>
          <cell r="D253">
            <v>1.9686999999999999</v>
          </cell>
        </row>
        <row r="254">
          <cell r="A254" t="str">
            <v>G58</v>
          </cell>
          <cell r="D254">
            <v>1.7357</v>
          </cell>
        </row>
        <row r="255">
          <cell r="A255" t="str">
            <v>G555</v>
          </cell>
          <cell r="D255">
            <v>2.0030000000000001</v>
          </cell>
        </row>
        <row r="256">
          <cell r="A256" t="str">
            <v>G407</v>
          </cell>
          <cell r="D256">
            <v>1.278</v>
          </cell>
        </row>
        <row r="257">
          <cell r="A257" t="str">
            <v>R811</v>
          </cell>
          <cell r="D257">
            <v>1.8292999999999999</v>
          </cell>
        </row>
        <row r="258">
          <cell r="A258" t="str">
            <v>G377</v>
          </cell>
          <cell r="D258">
            <v>1.3894</v>
          </cell>
        </row>
        <row r="259">
          <cell r="A259" t="str">
            <v>R204</v>
          </cell>
          <cell r="D259">
            <v>1.8874</v>
          </cell>
        </row>
        <row r="260">
          <cell r="A260" t="str">
            <v>R667</v>
          </cell>
          <cell r="D260">
            <v>2.0158999999999998</v>
          </cell>
        </row>
        <row r="261">
          <cell r="A261" t="str">
            <v>G273</v>
          </cell>
          <cell r="D261">
            <v>1.9318</v>
          </cell>
        </row>
        <row r="262">
          <cell r="A262" t="str">
            <v>G166</v>
          </cell>
          <cell r="D262">
            <v>1.8809</v>
          </cell>
        </row>
        <row r="263">
          <cell r="A263" t="str">
            <v>R345</v>
          </cell>
          <cell r="D263">
            <v>2.0409000000000002</v>
          </cell>
        </row>
        <row r="264">
          <cell r="A264" t="str">
            <v>R748</v>
          </cell>
          <cell r="D264">
            <v>0.98360000000000003</v>
          </cell>
        </row>
        <row r="265">
          <cell r="A265" t="str">
            <v>G435</v>
          </cell>
          <cell r="D265">
            <v>1.7934000000000001</v>
          </cell>
        </row>
        <row r="266">
          <cell r="A266" t="str">
            <v>G663</v>
          </cell>
          <cell r="D266">
            <v>1.6718</v>
          </cell>
        </row>
        <row r="267">
          <cell r="A267" t="str">
            <v>R616</v>
          </cell>
          <cell r="D267">
            <v>1.9423999999999999</v>
          </cell>
        </row>
        <row r="268">
          <cell r="A268" t="str">
            <v>R305</v>
          </cell>
          <cell r="D268">
            <v>2.0718999999999999</v>
          </cell>
        </row>
        <row r="269">
          <cell r="A269" t="str">
            <v>G397</v>
          </cell>
          <cell r="D269">
            <v>1.7436</v>
          </cell>
        </row>
        <row r="270">
          <cell r="A270" t="str">
            <v>R163</v>
          </cell>
          <cell r="D270">
            <v>1.9955000000000001</v>
          </cell>
        </row>
        <row r="271">
          <cell r="A271" t="str">
            <v>G79</v>
          </cell>
          <cell r="D271">
            <v>1.8559000000000001</v>
          </cell>
        </row>
        <row r="272">
          <cell r="A272" t="str">
            <v>G38</v>
          </cell>
          <cell r="D272">
            <v>1.6738</v>
          </cell>
        </row>
        <row r="273">
          <cell r="A273" t="str">
            <v>R320</v>
          </cell>
          <cell r="D273">
            <v>1.9332</v>
          </cell>
        </row>
        <row r="274">
          <cell r="A274" t="str">
            <v>R632</v>
          </cell>
          <cell r="D274">
            <v>1.9161999999999999</v>
          </cell>
        </row>
        <row r="275">
          <cell r="A275" t="str">
            <v>G46</v>
          </cell>
          <cell r="D275">
            <v>1.5884</v>
          </cell>
        </row>
        <row r="276">
          <cell r="A276" t="str">
            <v>G61</v>
          </cell>
          <cell r="D276">
            <v>1.4991000000000001</v>
          </cell>
        </row>
        <row r="277">
          <cell r="A277" t="str">
            <v>R705</v>
          </cell>
          <cell r="D277">
            <v>2.0167999999999999</v>
          </cell>
        </row>
        <row r="278">
          <cell r="A278" t="str">
            <v>R162</v>
          </cell>
          <cell r="D278">
            <v>1.964</v>
          </cell>
        </row>
        <row r="279">
          <cell r="A279" t="str">
            <v>G562</v>
          </cell>
          <cell r="D279">
            <v>1.8862000000000001</v>
          </cell>
        </row>
        <row r="280">
          <cell r="A280" t="str">
            <v>G320</v>
          </cell>
          <cell r="D280">
            <v>1.7525999999999999</v>
          </cell>
        </row>
        <row r="281">
          <cell r="A281" t="str">
            <v>R650</v>
          </cell>
          <cell r="D281">
            <v>1.9756</v>
          </cell>
        </row>
        <row r="282">
          <cell r="A282" t="str">
            <v>R225</v>
          </cell>
          <cell r="D282">
            <v>1.9572000000000001</v>
          </cell>
        </row>
        <row r="283">
          <cell r="A283" t="str">
            <v>G722</v>
          </cell>
          <cell r="D283">
            <v>0.86109999999999998</v>
          </cell>
        </row>
        <row r="284">
          <cell r="A284" t="str">
            <v>R615</v>
          </cell>
          <cell r="D284">
            <v>1.4872000000000001</v>
          </cell>
        </row>
        <row r="285">
          <cell r="A285" t="str">
            <v>G59</v>
          </cell>
          <cell r="D285">
            <v>0.95679999999999998</v>
          </cell>
        </row>
        <row r="286">
          <cell r="A286" t="str">
            <v>R267</v>
          </cell>
          <cell r="D286">
            <v>1.7754000000000001</v>
          </cell>
        </row>
        <row r="287">
          <cell r="A287" t="str">
            <v>R710</v>
          </cell>
          <cell r="D287">
            <v>1.7403999999999999</v>
          </cell>
        </row>
        <row r="288">
          <cell r="A288" t="str">
            <v>R729</v>
          </cell>
          <cell r="D288">
            <v>1.7859</v>
          </cell>
        </row>
        <row r="289">
          <cell r="A289" t="str">
            <v>G401</v>
          </cell>
          <cell r="D289">
            <v>0.9304</v>
          </cell>
        </row>
        <row r="290">
          <cell r="A290" t="str">
            <v>G792</v>
          </cell>
          <cell r="D290">
            <v>0.87409999999999999</v>
          </cell>
        </row>
        <row r="291">
          <cell r="A291" t="str">
            <v>G266</v>
          </cell>
          <cell r="D291">
            <v>0.69879999999999998</v>
          </cell>
        </row>
        <row r="292">
          <cell r="A292" t="str">
            <v>G235</v>
          </cell>
          <cell r="D292">
            <v>0.66620000000000001</v>
          </cell>
        </row>
        <row r="293">
          <cell r="A293" t="str">
            <v>R674</v>
          </cell>
          <cell r="D293">
            <v>1.6498999999999999</v>
          </cell>
        </row>
        <row r="294">
          <cell r="A294" t="str">
            <v>R179</v>
          </cell>
          <cell r="D294">
            <v>1.7174</v>
          </cell>
        </row>
        <row r="295">
          <cell r="A295" t="str">
            <v>G612</v>
          </cell>
          <cell r="D295">
            <v>0.83</v>
          </cell>
        </row>
        <row r="296">
          <cell r="A296" t="str">
            <v>R338</v>
          </cell>
          <cell r="D296">
            <v>1.8117000000000001</v>
          </cell>
        </row>
        <row r="297">
          <cell r="A297" t="str">
            <v>G719</v>
          </cell>
          <cell r="D297">
            <v>0.80269999999999997</v>
          </cell>
        </row>
        <row r="298">
          <cell r="A298" t="str">
            <v>R175</v>
          </cell>
          <cell r="D298">
            <v>1.8721000000000001</v>
          </cell>
        </row>
        <row r="299">
          <cell r="A299" t="str">
            <v>G624</v>
          </cell>
          <cell r="D299">
            <v>0.94779999999999998</v>
          </cell>
        </row>
        <row r="300">
          <cell r="A300" t="str">
            <v>R694</v>
          </cell>
          <cell r="D300">
            <v>1.7605</v>
          </cell>
        </row>
        <row r="301">
          <cell r="A301" t="str">
            <v>R208</v>
          </cell>
          <cell r="D301">
            <v>1.8463000000000001</v>
          </cell>
        </row>
        <row r="302">
          <cell r="A302" t="str">
            <v>G515</v>
          </cell>
          <cell r="D302">
            <v>0.77959999999999996</v>
          </cell>
        </row>
        <row r="303">
          <cell r="A303" t="str">
            <v>G353</v>
          </cell>
          <cell r="D303">
            <v>0.80569999999999997</v>
          </cell>
        </row>
        <row r="304">
          <cell r="A304" t="str">
            <v>R612</v>
          </cell>
        </row>
        <row r="305">
          <cell r="A305" t="str">
            <v>R718</v>
          </cell>
          <cell r="D305">
            <v>1.8359000000000001</v>
          </cell>
        </row>
        <row r="306">
          <cell r="A306" t="str">
            <v>G410</v>
          </cell>
          <cell r="D306">
            <v>0.71050000000000002</v>
          </cell>
        </row>
        <row r="307">
          <cell r="A307" t="str">
            <v>G135</v>
          </cell>
          <cell r="D307">
            <v>0.78129999999999999</v>
          </cell>
        </row>
        <row r="308">
          <cell r="A308" t="str">
            <v>G250</v>
          </cell>
          <cell r="D308">
            <v>0.80610000000000004</v>
          </cell>
        </row>
        <row r="309">
          <cell r="A309" t="str">
            <v>R684</v>
          </cell>
          <cell r="D309">
            <v>1.8154999999999999</v>
          </cell>
        </row>
        <row r="310">
          <cell r="A310" t="str">
            <v>R80</v>
          </cell>
          <cell r="D310">
            <v>1.8815999999999999</v>
          </cell>
        </row>
        <row r="311">
          <cell r="A311" t="str">
            <v>G171</v>
          </cell>
          <cell r="D311">
            <v>0.75309999999999999</v>
          </cell>
        </row>
        <row r="312">
          <cell r="A312" t="str">
            <v>G466</v>
          </cell>
          <cell r="D312">
            <v>0.81599999999999995</v>
          </cell>
        </row>
        <row r="313">
          <cell r="A313" t="str">
            <v>R605</v>
          </cell>
          <cell r="D313">
            <v>1.8051999999999999</v>
          </cell>
        </row>
        <row r="314">
          <cell r="A314" t="str">
            <v>R397</v>
          </cell>
          <cell r="D314">
            <v>1.7444999999999999</v>
          </cell>
        </row>
        <row r="315">
          <cell r="A315" t="str">
            <v>R613</v>
          </cell>
          <cell r="D315">
            <v>1.7827</v>
          </cell>
        </row>
        <row r="316">
          <cell r="A316" t="str">
            <v>R697</v>
          </cell>
          <cell r="D316">
            <v>1.8089</v>
          </cell>
        </row>
        <row r="317">
          <cell r="A317" t="str">
            <v>G309</v>
          </cell>
          <cell r="D317">
            <v>0.88170000000000004</v>
          </cell>
        </row>
        <row r="318">
          <cell r="A318" t="str">
            <v>G136</v>
          </cell>
          <cell r="D318">
            <v>0.71589999999999998</v>
          </cell>
        </row>
        <row r="319">
          <cell r="A319" t="str">
            <v>R682</v>
          </cell>
          <cell r="D319">
            <v>1.7353000000000001</v>
          </cell>
        </row>
        <row r="320">
          <cell r="A320" t="str">
            <v>G185</v>
          </cell>
          <cell r="D320">
            <v>0.74670000000000003</v>
          </cell>
        </row>
        <row r="321">
          <cell r="A321" t="str">
            <v>R357</v>
          </cell>
        </row>
        <row r="322">
          <cell r="A322" t="str">
            <v>G146</v>
          </cell>
          <cell r="D322">
            <v>0.91069999999999995</v>
          </cell>
        </row>
        <row r="323">
          <cell r="A323" t="str">
            <v>G144</v>
          </cell>
          <cell r="D323">
            <v>0.68520000000000003</v>
          </cell>
        </row>
        <row r="324">
          <cell r="A324" t="str">
            <v>R693</v>
          </cell>
          <cell r="D324">
            <v>1.919</v>
          </cell>
        </row>
        <row r="325">
          <cell r="A325" t="str">
            <v>R18</v>
          </cell>
        </row>
        <row r="326">
          <cell r="A326" t="str">
            <v>G301</v>
          </cell>
          <cell r="D326">
            <v>0.66849999999999998</v>
          </cell>
        </row>
        <row r="327">
          <cell r="A327" t="str">
            <v>G323</v>
          </cell>
          <cell r="D327">
            <v>0.74829999999999997</v>
          </cell>
        </row>
        <row r="328">
          <cell r="A328" t="str">
            <v>G183</v>
          </cell>
          <cell r="D328">
            <v>0.92459999999999998</v>
          </cell>
        </row>
        <row r="329">
          <cell r="A329" t="str">
            <v>R332</v>
          </cell>
          <cell r="D329">
            <v>1.8720000000000001</v>
          </cell>
        </row>
        <row r="330">
          <cell r="A330" t="str">
            <v>R52</v>
          </cell>
        </row>
        <row r="331">
          <cell r="A331" t="str">
            <v>G409</v>
          </cell>
          <cell r="D331">
            <v>0.77039999999999997</v>
          </cell>
        </row>
        <row r="332">
          <cell r="A332" t="str">
            <v>R269</v>
          </cell>
          <cell r="D332">
            <v>1.8042</v>
          </cell>
        </row>
        <row r="333">
          <cell r="A333" t="str">
            <v>G1</v>
          </cell>
          <cell r="D333">
            <v>0.85040000000000004</v>
          </cell>
        </row>
        <row r="334">
          <cell r="A334" t="str">
            <v>R752</v>
          </cell>
          <cell r="D334">
            <v>1.6897</v>
          </cell>
        </row>
        <row r="335">
          <cell r="A335" t="str">
            <v>R116</v>
          </cell>
          <cell r="D335">
            <v>2.0322</v>
          </cell>
        </row>
        <row r="336">
          <cell r="A336" t="str">
            <v>G411</v>
          </cell>
          <cell r="D336">
            <v>0.76629999999999998</v>
          </cell>
        </row>
        <row r="337">
          <cell r="A337" t="str">
            <v>R170</v>
          </cell>
          <cell r="D337">
            <v>1.7410000000000001</v>
          </cell>
        </row>
        <row r="338">
          <cell r="A338" t="str">
            <v>G870</v>
          </cell>
          <cell r="D338">
            <v>0.75219999999999998</v>
          </cell>
        </row>
        <row r="339">
          <cell r="A339" t="str">
            <v>G8</v>
          </cell>
          <cell r="D339">
            <v>1.4722999999999999</v>
          </cell>
        </row>
        <row r="340">
          <cell r="A340" t="str">
            <v>R646</v>
          </cell>
          <cell r="D340">
            <v>1.8704000000000001</v>
          </cell>
        </row>
        <row r="341">
          <cell r="A341" t="str">
            <v>G750</v>
          </cell>
          <cell r="D341">
            <v>1.3833</v>
          </cell>
        </row>
        <row r="342">
          <cell r="A342" t="str">
            <v>R723</v>
          </cell>
          <cell r="D342">
            <v>1.8997999999999999</v>
          </cell>
        </row>
        <row r="343">
          <cell r="A343" t="str">
            <v>R784</v>
          </cell>
        </row>
        <row r="344">
          <cell r="A344" t="str">
            <v>G2</v>
          </cell>
          <cell r="D344">
            <v>1.7587999999999999</v>
          </cell>
        </row>
        <row r="345">
          <cell r="A345" t="str">
            <v>R603</v>
          </cell>
          <cell r="D345">
            <v>1.9094</v>
          </cell>
        </row>
        <row r="346">
          <cell r="A346" t="str">
            <v>G874</v>
          </cell>
          <cell r="D346">
            <v>1.361</v>
          </cell>
        </row>
        <row r="347">
          <cell r="A347" t="str">
            <v>G106</v>
          </cell>
          <cell r="D347">
            <v>2.0188999999999999</v>
          </cell>
        </row>
        <row r="348">
          <cell r="A348" t="str">
            <v>R210</v>
          </cell>
          <cell r="D348">
            <v>2.0261</v>
          </cell>
        </row>
        <row r="349">
          <cell r="A349" t="str">
            <v>R762</v>
          </cell>
          <cell r="D349">
            <v>1.7052</v>
          </cell>
        </row>
        <row r="350">
          <cell r="A350" t="str">
            <v>G776</v>
          </cell>
          <cell r="D350">
            <v>1.8093999999999999</v>
          </cell>
        </row>
        <row r="351">
          <cell r="A351" t="str">
            <v>G228</v>
          </cell>
          <cell r="D351">
            <v>0.83330000000000004</v>
          </cell>
        </row>
        <row r="352">
          <cell r="A352" t="str">
            <v>R213</v>
          </cell>
          <cell r="D352">
            <v>1.7698</v>
          </cell>
        </row>
        <row r="353">
          <cell r="A353" t="str">
            <v>G23</v>
          </cell>
          <cell r="D353">
            <v>0.94159999999999999</v>
          </cell>
        </row>
        <row r="354">
          <cell r="A354" t="str">
            <v>R727</v>
          </cell>
        </row>
        <row r="355">
          <cell r="A355" t="str">
            <v>R837</v>
          </cell>
          <cell r="D355">
            <v>1.7436</v>
          </cell>
        </row>
        <row r="356">
          <cell r="A356" t="str">
            <v>R649</v>
          </cell>
          <cell r="D356">
            <v>1.7554000000000001</v>
          </cell>
        </row>
        <row r="357">
          <cell r="A357" t="str">
            <v>G40</v>
          </cell>
          <cell r="D357">
            <v>0.68400000000000005</v>
          </cell>
        </row>
        <row r="358">
          <cell r="A358" t="str">
            <v>G316</v>
          </cell>
          <cell r="D358">
            <v>0.6512</v>
          </cell>
        </row>
        <row r="359">
          <cell r="A359" t="str">
            <v>R365</v>
          </cell>
          <cell r="D359">
            <v>1.9468000000000001</v>
          </cell>
        </row>
        <row r="360">
          <cell r="A360" t="str">
            <v>G76</v>
          </cell>
          <cell r="D360">
            <v>1.2876000000000001</v>
          </cell>
        </row>
        <row r="361">
          <cell r="A361" t="str">
            <v>R744</v>
          </cell>
        </row>
        <row r="362">
          <cell r="A362" t="str">
            <v>G162</v>
          </cell>
          <cell r="D362">
            <v>1.4899</v>
          </cell>
        </row>
        <row r="363">
          <cell r="A363" t="str">
            <v>G398</v>
          </cell>
          <cell r="D363">
            <v>1.0217000000000001</v>
          </cell>
        </row>
        <row r="364">
          <cell r="A364" t="str">
            <v>G11</v>
          </cell>
          <cell r="D364">
            <v>1.0169999999999999</v>
          </cell>
        </row>
        <row r="365">
          <cell r="A365" t="str">
            <v>R245</v>
          </cell>
          <cell r="D365">
            <v>1.8418000000000001</v>
          </cell>
        </row>
        <row r="366">
          <cell r="A366" t="str">
            <v>R624</v>
          </cell>
        </row>
        <row r="367">
          <cell r="A367" t="str">
            <v>R832</v>
          </cell>
          <cell r="D367">
            <v>1.7279</v>
          </cell>
        </row>
        <row r="368">
          <cell r="A368" t="str">
            <v>R243</v>
          </cell>
          <cell r="D368">
            <v>1.9182999999999999</v>
          </cell>
        </row>
        <row r="369">
          <cell r="A369" t="str">
            <v>G15</v>
          </cell>
          <cell r="D369">
            <v>1.6711</v>
          </cell>
        </row>
        <row r="370">
          <cell r="A370" t="str">
            <v>G303</v>
          </cell>
          <cell r="D370">
            <v>1.6654</v>
          </cell>
        </row>
        <row r="371">
          <cell r="A371" t="str">
            <v>R651</v>
          </cell>
          <cell r="D371">
            <v>2.0049000000000001</v>
          </cell>
        </row>
        <row r="372">
          <cell r="A372" t="str">
            <v>G19</v>
          </cell>
          <cell r="D372">
            <v>1.0404</v>
          </cell>
        </row>
        <row r="373">
          <cell r="A373" t="str">
            <v>G197</v>
          </cell>
          <cell r="D373">
            <v>1.2847</v>
          </cell>
        </row>
        <row r="374">
          <cell r="A374" t="str">
            <v>R735</v>
          </cell>
          <cell r="D374">
            <v>1.0566</v>
          </cell>
        </row>
        <row r="375">
          <cell r="A375" t="str">
            <v>R238</v>
          </cell>
          <cell r="D375">
            <v>1.7898000000000001</v>
          </cell>
        </row>
        <row r="376">
          <cell r="A376" t="str">
            <v>G21</v>
          </cell>
        </row>
        <row r="377">
          <cell r="A377" t="str">
            <v>G153</v>
          </cell>
          <cell r="D377">
            <v>0.87609999999999999</v>
          </cell>
        </row>
        <row r="378">
          <cell r="A378" t="str">
            <v>R773</v>
          </cell>
          <cell r="D378">
            <v>1.3551</v>
          </cell>
        </row>
        <row r="379">
          <cell r="A379" t="str">
            <v>G194</v>
          </cell>
          <cell r="D379">
            <v>1.56</v>
          </cell>
        </row>
        <row r="380">
          <cell r="A380" t="str">
            <v>R703</v>
          </cell>
          <cell r="D380">
            <v>1.9032</v>
          </cell>
        </row>
        <row r="381">
          <cell r="A381" t="str">
            <v>G464</v>
          </cell>
          <cell r="D381">
            <v>1.571</v>
          </cell>
        </row>
        <row r="382">
          <cell r="A382" t="str">
            <v>R664</v>
          </cell>
          <cell r="D382">
            <v>1.8895999999999999</v>
          </cell>
        </row>
        <row r="383">
          <cell r="A383" t="str">
            <v>R401</v>
          </cell>
          <cell r="D383">
            <v>1.7884</v>
          </cell>
        </row>
        <row r="384">
          <cell r="A384" t="str">
            <v>R350</v>
          </cell>
          <cell r="D384">
            <v>1.9824999999999999</v>
          </cell>
        </row>
        <row r="385">
          <cell r="A385" t="str">
            <v>G175</v>
          </cell>
          <cell r="D385">
            <v>1.2042999999999999</v>
          </cell>
        </row>
        <row r="386">
          <cell r="A386" t="str">
            <v>G482</v>
          </cell>
          <cell r="D386">
            <v>1.4819</v>
          </cell>
        </row>
        <row r="387">
          <cell r="A387" t="str">
            <v>R337</v>
          </cell>
          <cell r="D387">
            <v>1.8893</v>
          </cell>
        </row>
        <row r="388">
          <cell r="A388" t="str">
            <v>G253</v>
          </cell>
          <cell r="D388">
            <v>1.2484</v>
          </cell>
        </row>
        <row r="389">
          <cell r="A389" t="str">
            <v>G289</v>
          </cell>
          <cell r="D389">
            <v>1.2491000000000001</v>
          </cell>
        </row>
        <row r="390">
          <cell r="A390" t="str">
            <v>R617</v>
          </cell>
          <cell r="D390">
            <v>1.8621000000000001</v>
          </cell>
        </row>
        <row r="391">
          <cell r="A391" t="str">
            <v>G617</v>
          </cell>
          <cell r="D391">
            <v>1.3632</v>
          </cell>
        </row>
        <row r="392">
          <cell r="A392" t="str">
            <v>G198</v>
          </cell>
          <cell r="D392">
            <v>1.3654999999999999</v>
          </cell>
        </row>
        <row r="393">
          <cell r="A393" t="str">
            <v>R635</v>
          </cell>
          <cell r="D393">
            <v>1.9524999999999999</v>
          </cell>
        </row>
        <row r="394">
          <cell r="A394" t="str">
            <v>R788</v>
          </cell>
          <cell r="D394">
            <v>0.43190000000000001</v>
          </cell>
        </row>
        <row r="395">
          <cell r="A395" t="str">
            <v>G25</v>
          </cell>
          <cell r="D395">
            <v>0.995</v>
          </cell>
        </row>
        <row r="396">
          <cell r="A396" t="str">
            <v>G184</v>
          </cell>
          <cell r="D396">
            <v>0.99180000000000001</v>
          </cell>
        </row>
        <row r="397">
          <cell r="A397" t="str">
            <v>R707</v>
          </cell>
          <cell r="D397">
            <v>1.8146</v>
          </cell>
        </row>
        <row r="398">
          <cell r="A398" t="str">
            <v>R808</v>
          </cell>
          <cell r="D398">
            <v>0</v>
          </cell>
        </row>
        <row r="399">
          <cell r="A399" t="str">
            <v>R206</v>
          </cell>
          <cell r="D399">
            <v>1.9655</v>
          </cell>
        </row>
        <row r="400">
          <cell r="A400" t="str">
            <v>G62</v>
          </cell>
          <cell r="D400">
            <v>1.0947</v>
          </cell>
        </row>
        <row r="401">
          <cell r="A401" t="str">
            <v>G258</v>
          </cell>
          <cell r="D401">
            <v>0.92730000000000001</v>
          </cell>
        </row>
        <row r="402">
          <cell r="A402" t="str">
            <v>R777</v>
          </cell>
          <cell r="D402">
            <v>1.8240000000000001</v>
          </cell>
        </row>
        <row r="403">
          <cell r="A403" t="str">
            <v>R422</v>
          </cell>
          <cell r="D403">
            <v>1.9601999999999999</v>
          </cell>
        </row>
        <row r="404">
          <cell r="A404" t="str">
            <v>G161</v>
          </cell>
          <cell r="D404">
            <v>1.7174</v>
          </cell>
        </row>
        <row r="405">
          <cell r="A405" t="str">
            <v>G290</v>
          </cell>
          <cell r="D405">
            <v>1.6564000000000001</v>
          </cell>
        </row>
        <row r="406">
          <cell r="A406" t="str">
            <v>R823</v>
          </cell>
          <cell r="D406"/>
        </row>
        <row r="407">
          <cell r="A407" t="str">
            <v>G47</v>
          </cell>
          <cell r="D407">
            <v>1.1167</v>
          </cell>
        </row>
        <row r="408">
          <cell r="A408" t="str">
            <v>R84</v>
          </cell>
          <cell r="D408">
            <v>1.8827</v>
          </cell>
        </row>
        <row r="409">
          <cell r="A409" t="str">
            <v>R118</v>
          </cell>
          <cell r="D409">
            <v>0.79290000000000005</v>
          </cell>
        </row>
        <row r="410">
          <cell r="A410" t="str">
            <v>G65</v>
          </cell>
          <cell r="D410">
            <v>1.0561</v>
          </cell>
        </row>
        <row r="411">
          <cell r="A411" t="str">
            <v>G275</v>
          </cell>
          <cell r="D411">
            <v>1.2171000000000001</v>
          </cell>
        </row>
        <row r="412">
          <cell r="A412" t="str">
            <v>R367</v>
          </cell>
          <cell r="D412">
            <v>1.8496999999999999</v>
          </cell>
        </row>
        <row r="413">
          <cell r="A413" t="str">
            <v>G127</v>
          </cell>
          <cell r="D413">
            <v>1.1896</v>
          </cell>
        </row>
        <row r="414">
          <cell r="A414" t="str">
            <v>R836</v>
          </cell>
          <cell r="D414">
            <v>0.62509999999999999</v>
          </cell>
        </row>
        <row r="415">
          <cell r="A415" t="str">
            <v>G131</v>
          </cell>
          <cell r="D415">
            <v>1.544</v>
          </cell>
        </row>
        <row r="416">
          <cell r="A416" t="str">
            <v>R728</v>
          </cell>
          <cell r="D416">
            <v>1.9579</v>
          </cell>
        </row>
        <row r="417">
          <cell r="A417" t="str">
            <v>G72</v>
          </cell>
          <cell r="D417">
            <v>1.7161999999999999</v>
          </cell>
        </row>
        <row r="418">
          <cell r="A418" t="str">
            <v>R609</v>
          </cell>
          <cell r="D418">
            <v>1.9753000000000001</v>
          </cell>
        </row>
        <row r="419">
          <cell r="A419" t="str">
            <v>G145</v>
          </cell>
          <cell r="D419">
            <v>1.0654999999999999</v>
          </cell>
        </row>
        <row r="420">
          <cell r="A420" t="str">
            <v>G326</v>
          </cell>
          <cell r="D420">
            <v>1.0625</v>
          </cell>
        </row>
        <row r="421">
          <cell r="A421" t="str">
            <v>R701</v>
          </cell>
          <cell r="D421">
            <v>1.8272999999999999</v>
          </cell>
        </row>
        <row r="422">
          <cell r="A422" t="str">
            <v>R772</v>
          </cell>
          <cell r="D422">
            <v>1.5579000000000001</v>
          </cell>
        </row>
        <row r="423">
          <cell r="A423" t="str">
            <v>R66</v>
          </cell>
          <cell r="D423">
            <v>1.7972999999999999</v>
          </cell>
        </row>
        <row r="424">
          <cell r="A424" t="str">
            <v>G167</v>
          </cell>
          <cell r="D424">
            <v>0.98309999999999997</v>
          </cell>
        </row>
        <row r="425">
          <cell r="A425" t="str">
            <v>R790</v>
          </cell>
          <cell r="D425">
            <v>2.2315</v>
          </cell>
        </row>
        <row r="426">
          <cell r="A426" t="str">
            <v>G20</v>
          </cell>
          <cell r="D426">
            <v>1.0826</v>
          </cell>
        </row>
        <row r="427">
          <cell r="A427" t="str">
            <v>G284</v>
          </cell>
          <cell r="D427">
            <v>1.1585000000000001</v>
          </cell>
        </row>
        <row r="428">
          <cell r="A428" t="str">
            <v>R781</v>
          </cell>
          <cell r="D428">
            <v>1.8687</v>
          </cell>
        </row>
        <row r="429">
          <cell r="A429" t="str">
            <v>G120</v>
          </cell>
          <cell r="D429">
            <v>1.0569999999999999</v>
          </cell>
        </row>
        <row r="430">
          <cell r="A430" t="str">
            <v>R714</v>
          </cell>
          <cell r="D430">
            <v>1.8105</v>
          </cell>
        </row>
        <row r="431">
          <cell r="A431" t="str">
            <v>R804</v>
          </cell>
          <cell r="D431">
            <v>1.3936999999999999</v>
          </cell>
        </row>
        <row r="432">
          <cell r="A432" t="str">
            <v>G102</v>
          </cell>
          <cell r="D432">
            <v>1.0327999999999999</v>
          </cell>
        </row>
        <row r="433">
          <cell r="A433" t="str">
            <v>R299</v>
          </cell>
          <cell r="D433">
            <v>1.8811</v>
          </cell>
        </row>
        <row r="434">
          <cell r="A434" t="str">
            <v>G294</v>
          </cell>
          <cell r="D434">
            <v>0.93010000000000004</v>
          </cell>
        </row>
        <row r="435">
          <cell r="A435" t="str">
            <v>R212</v>
          </cell>
          <cell r="D435">
            <v>1.9135</v>
          </cell>
        </row>
        <row r="436">
          <cell r="A436" t="str">
            <v>G6</v>
          </cell>
          <cell r="D436">
            <v>1.1637</v>
          </cell>
        </row>
        <row r="437">
          <cell r="A437" t="str">
            <v>R824</v>
          </cell>
          <cell r="D437">
            <v>1.7653000000000001</v>
          </cell>
        </row>
        <row r="438">
          <cell r="A438" t="str">
            <v>G57</v>
          </cell>
          <cell r="D438">
            <v>1.0114000000000001</v>
          </cell>
        </row>
        <row r="439">
          <cell r="A439" t="str">
            <v>G109</v>
          </cell>
          <cell r="D439">
            <v>0.67359999999999998</v>
          </cell>
        </row>
        <row r="440">
          <cell r="A440" t="str">
            <v>R388</v>
          </cell>
          <cell r="D440">
            <v>1.4536</v>
          </cell>
        </row>
        <row r="441">
          <cell r="A441" t="str">
            <v>G231</v>
          </cell>
          <cell r="D441">
            <v>0.78859999999999997</v>
          </cell>
        </row>
        <row r="442">
          <cell r="A442" t="str">
            <v>R792</v>
          </cell>
          <cell r="D442"/>
        </row>
        <row r="443">
          <cell r="A443" t="str">
            <v>G344</v>
          </cell>
          <cell r="D443">
            <v>0.78580000000000005</v>
          </cell>
        </row>
        <row r="444">
          <cell r="A444" t="str">
            <v>G292</v>
          </cell>
          <cell r="D444">
            <v>0.88980000000000004</v>
          </cell>
        </row>
        <row r="445">
          <cell r="A445" t="str">
            <v>R740</v>
          </cell>
          <cell r="D445">
            <v>1.6575</v>
          </cell>
        </row>
        <row r="446">
          <cell r="A446" t="str">
            <v>R281</v>
          </cell>
          <cell r="D446">
            <v>1.7361</v>
          </cell>
        </row>
        <row r="447">
          <cell r="A447" t="str">
            <v>G34</v>
          </cell>
          <cell r="D447">
            <v>0.92579999999999996</v>
          </cell>
        </row>
        <row r="448">
          <cell r="A448" t="str">
            <v>R819</v>
          </cell>
          <cell r="D448">
            <v>2.8028</v>
          </cell>
        </row>
        <row r="449">
          <cell r="A449" t="str">
            <v>G134</v>
          </cell>
          <cell r="D449">
            <v>0.82289999999999996</v>
          </cell>
        </row>
        <row r="450">
          <cell r="A450" t="str">
            <v>R272</v>
          </cell>
          <cell r="D450">
            <v>1.6163000000000001</v>
          </cell>
        </row>
        <row r="451">
          <cell r="A451" t="str">
            <v>G83</v>
          </cell>
          <cell r="D451">
            <v>0.81779999999999997</v>
          </cell>
        </row>
        <row r="452">
          <cell r="A452" t="str">
            <v>G200</v>
          </cell>
          <cell r="D452">
            <v>0.71760000000000002</v>
          </cell>
        </row>
        <row r="453">
          <cell r="A453" t="str">
            <v>R791</v>
          </cell>
          <cell r="D453">
            <v>1.629</v>
          </cell>
        </row>
        <row r="454">
          <cell r="A454" t="str">
            <v>R173</v>
          </cell>
          <cell r="D454">
            <v>1.5261</v>
          </cell>
        </row>
        <row r="455">
          <cell r="A455" t="str">
            <v>G189</v>
          </cell>
          <cell r="D455">
            <v>0.76890000000000003</v>
          </cell>
        </row>
        <row r="456">
          <cell r="A456" t="str">
            <v>G206</v>
          </cell>
          <cell r="D456">
            <v>0.75260000000000005</v>
          </cell>
        </row>
        <row r="457">
          <cell r="A457" t="str">
            <v>R757</v>
          </cell>
          <cell r="D457">
            <v>1.7337</v>
          </cell>
        </row>
        <row r="458">
          <cell r="A458" t="str">
            <v>R638</v>
          </cell>
          <cell r="D458">
            <v>1.5814999999999999</v>
          </cell>
        </row>
        <row r="459">
          <cell r="A459" t="str">
            <v>G237</v>
          </cell>
          <cell r="D459">
            <v>1.8220000000000001</v>
          </cell>
        </row>
        <row r="460">
          <cell r="A460" t="str">
            <v>G848</v>
          </cell>
          <cell r="D460">
            <v>1.8361000000000001</v>
          </cell>
        </row>
        <row r="461">
          <cell r="A461" t="str">
            <v>R618</v>
          </cell>
          <cell r="D461">
            <v>1.9595</v>
          </cell>
        </row>
        <row r="462">
          <cell r="A462" t="str">
            <v>R833</v>
          </cell>
          <cell r="D462">
            <v>1.9791000000000001</v>
          </cell>
        </row>
        <row r="463">
          <cell r="A463" t="str">
            <v>R691</v>
          </cell>
          <cell r="D463">
            <v>1.9609000000000001</v>
          </cell>
        </row>
        <row r="464">
          <cell r="A464" t="str">
            <v>G300</v>
          </cell>
          <cell r="D464">
            <v>1.8340000000000001</v>
          </cell>
        </row>
        <row r="465">
          <cell r="A465" t="str">
            <v>R758</v>
          </cell>
          <cell r="D465">
            <v>1.6818</v>
          </cell>
        </row>
        <row r="466">
          <cell r="A466" t="str">
            <v>G246</v>
          </cell>
          <cell r="D466">
            <v>1.9577</v>
          </cell>
        </row>
        <row r="467">
          <cell r="A467" t="str">
            <v>G268</v>
          </cell>
          <cell r="D467">
            <v>1.7633000000000001</v>
          </cell>
        </row>
        <row r="468">
          <cell r="A468" t="str">
            <v>R257</v>
          </cell>
          <cell r="D468">
            <v>1.956</v>
          </cell>
        </row>
        <row r="469">
          <cell r="A469" t="str">
            <v>R806</v>
          </cell>
          <cell r="D469">
            <v>0.14760000000000001</v>
          </cell>
        </row>
        <row r="470">
          <cell r="A470" t="str">
            <v>G341</v>
          </cell>
          <cell r="D470">
            <v>1.7267999999999999</v>
          </cell>
        </row>
        <row r="471">
          <cell r="A471" t="str">
            <v>R402</v>
          </cell>
          <cell r="D471">
            <v>1.9192</v>
          </cell>
        </row>
        <row r="472">
          <cell r="A472" t="str">
            <v>G646</v>
          </cell>
          <cell r="D472">
            <v>1.9007000000000001</v>
          </cell>
        </row>
        <row r="473">
          <cell r="A473" t="str">
            <v>G88</v>
          </cell>
          <cell r="D473">
            <v>1.9495</v>
          </cell>
        </row>
        <row r="474">
          <cell r="A474" t="str">
            <v>R782</v>
          </cell>
          <cell r="D474">
            <v>1.992</v>
          </cell>
        </row>
        <row r="475">
          <cell r="A475" t="str">
            <v>R725</v>
          </cell>
          <cell r="D475">
            <v>0.71450000000000002</v>
          </cell>
        </row>
        <row r="476">
          <cell r="A476" t="str">
            <v>G735</v>
          </cell>
          <cell r="D476">
            <v>1.9036</v>
          </cell>
        </row>
        <row r="477">
          <cell r="A477" t="str">
            <v>G481</v>
          </cell>
          <cell r="D477">
            <v>1.7612000000000001</v>
          </cell>
        </row>
        <row r="478">
          <cell r="A478" t="str">
            <v>R689</v>
          </cell>
          <cell r="D478">
            <v>1.9226000000000001</v>
          </cell>
        </row>
        <row r="479">
          <cell r="A479" t="str">
            <v>R681</v>
          </cell>
          <cell r="D479">
            <v>1.9663999999999999</v>
          </cell>
        </row>
        <row r="480">
          <cell r="A480" t="str">
            <v>G473</v>
          </cell>
          <cell r="D480">
            <v>1.8992</v>
          </cell>
        </row>
        <row r="481">
          <cell r="A481" t="str">
            <v>R722</v>
          </cell>
          <cell r="D481">
            <v>0.13320000000000001</v>
          </cell>
        </row>
        <row r="482">
          <cell r="A482" t="str">
            <v>G66</v>
          </cell>
          <cell r="D482">
            <v>3.3298000000000001</v>
          </cell>
        </row>
        <row r="483">
          <cell r="A483" t="str">
            <v>R716</v>
          </cell>
          <cell r="D483">
            <v>1.9879</v>
          </cell>
        </row>
        <row r="484">
          <cell r="A484" t="str">
            <v>G823</v>
          </cell>
          <cell r="D484">
            <v>1.8245</v>
          </cell>
        </row>
        <row r="485">
          <cell r="A485" t="str">
            <v>G115</v>
          </cell>
          <cell r="D485">
            <v>1.7069000000000001</v>
          </cell>
        </row>
        <row r="486">
          <cell r="A486" t="str">
            <v>R783</v>
          </cell>
          <cell r="D486">
            <v>1.8973</v>
          </cell>
        </row>
        <row r="487">
          <cell r="A487" t="str">
            <v>R839</v>
          </cell>
          <cell r="D487">
            <v>1.9775</v>
          </cell>
        </row>
        <row r="488">
          <cell r="A488" t="str">
            <v>R192</v>
          </cell>
          <cell r="D488">
            <v>1.9886999999999999</v>
          </cell>
        </row>
        <row r="489">
          <cell r="A489" t="str">
            <v>G260</v>
          </cell>
          <cell r="D489">
            <v>1.9074</v>
          </cell>
        </row>
        <row r="490">
          <cell r="A490" t="str">
            <v>G86</v>
          </cell>
          <cell r="D490">
            <v>1.8914</v>
          </cell>
        </row>
        <row r="491">
          <cell r="A491" t="str">
            <v>G152</v>
          </cell>
          <cell r="D491">
            <v>1.8697999999999999</v>
          </cell>
        </row>
        <row r="492">
          <cell r="A492" t="str">
            <v>R763</v>
          </cell>
          <cell r="D492">
            <v>1.9797</v>
          </cell>
        </row>
        <row r="493">
          <cell r="A493" t="str">
            <v>R297</v>
          </cell>
          <cell r="D493">
            <v>1.9569000000000001</v>
          </cell>
        </row>
        <row r="494">
          <cell r="A494" t="str">
            <v>G111</v>
          </cell>
          <cell r="D494">
            <v>1.8357000000000001</v>
          </cell>
        </row>
        <row r="495">
          <cell r="A495" t="str">
            <v>R260</v>
          </cell>
          <cell r="D495">
            <v>1.8734</v>
          </cell>
        </row>
        <row r="496">
          <cell r="A496" t="str">
            <v>R796</v>
          </cell>
          <cell r="D496">
            <v>1.9076</v>
          </cell>
        </row>
        <row r="497">
          <cell r="A497" t="str">
            <v>G625</v>
          </cell>
          <cell r="D497">
            <v>1.8379000000000001</v>
          </cell>
        </row>
        <row r="498">
          <cell r="A498" t="str">
            <v>R366</v>
          </cell>
          <cell r="D498">
            <v>1.9832000000000001</v>
          </cell>
        </row>
        <row r="499">
          <cell r="A499" t="str">
            <v>G413</v>
          </cell>
          <cell r="D499">
            <v>1.9466000000000001</v>
          </cell>
        </row>
        <row r="500">
          <cell r="A500" t="str">
            <v>R739</v>
          </cell>
          <cell r="D500">
            <v>1.9457</v>
          </cell>
        </row>
        <row r="501">
          <cell r="A501" t="str">
            <v>G312</v>
          </cell>
          <cell r="D501">
            <v>1.7978000000000001</v>
          </cell>
        </row>
        <row r="502">
          <cell r="A502" t="str">
            <v>G91</v>
          </cell>
          <cell r="D502">
            <v>1.8609</v>
          </cell>
        </row>
        <row r="503">
          <cell r="A503" t="str">
            <v>R394</v>
          </cell>
          <cell r="D503">
            <v>1.9392</v>
          </cell>
        </row>
        <row r="504">
          <cell r="A504" t="str">
            <v>R277</v>
          </cell>
          <cell r="D504">
            <v>1.9473</v>
          </cell>
        </row>
        <row r="505">
          <cell r="A505" t="str">
            <v>G220</v>
          </cell>
          <cell r="D505">
            <v>1.9671000000000001</v>
          </cell>
        </row>
        <row r="506">
          <cell r="A506" t="str">
            <v>R831</v>
          </cell>
          <cell r="D506">
            <v>1.9105000000000001</v>
          </cell>
        </row>
        <row r="507">
          <cell r="A507" t="str">
            <v>R606</v>
          </cell>
          <cell r="D507">
            <v>1.9615</v>
          </cell>
        </row>
        <row r="508">
          <cell r="A508" t="str">
            <v>G110</v>
          </cell>
          <cell r="D508">
            <v>1.8372999999999999</v>
          </cell>
        </row>
        <row r="509">
          <cell r="A509" t="str">
            <v>G659</v>
          </cell>
          <cell r="D509">
            <v>1.8913</v>
          </cell>
        </row>
        <row r="510">
          <cell r="A510" t="str">
            <v>R713</v>
          </cell>
          <cell r="D510">
            <v>1.9921</v>
          </cell>
        </row>
        <row r="511">
          <cell r="A511" t="str">
            <v>G629</v>
          </cell>
          <cell r="D511">
            <v>1.8411</v>
          </cell>
        </row>
        <row r="512">
          <cell r="A512" t="str">
            <v>R733</v>
          </cell>
          <cell r="D512">
            <v>1.9025000000000001</v>
          </cell>
        </row>
        <row r="513">
          <cell r="A513" t="str">
            <v>G49</v>
          </cell>
          <cell r="D513">
            <v>1.9326000000000001</v>
          </cell>
        </row>
        <row r="514">
          <cell r="A514" t="str">
            <v>R61</v>
          </cell>
          <cell r="D514">
            <v>1.9782999999999999</v>
          </cell>
        </row>
        <row r="515">
          <cell r="A515" t="str">
            <v>G130</v>
          </cell>
          <cell r="D515">
            <v>1.8545</v>
          </cell>
        </row>
        <row r="516">
          <cell r="A516" t="str">
            <v>R270</v>
          </cell>
          <cell r="D516">
            <v>1.9970000000000001</v>
          </cell>
        </row>
        <row r="517">
          <cell r="A517" t="str">
            <v>G226</v>
          </cell>
          <cell r="D517">
            <v>1.7826</v>
          </cell>
        </row>
        <row r="518">
          <cell r="A518" t="str">
            <v>R760</v>
          </cell>
          <cell r="D518">
            <v>1.9821</v>
          </cell>
        </row>
        <row r="519">
          <cell r="A519" t="str">
            <v>R493</v>
          </cell>
          <cell r="D519">
            <v>1.8869</v>
          </cell>
        </row>
        <row r="520">
          <cell r="A520" t="str">
            <v>R227</v>
          </cell>
          <cell r="D520">
            <v>2.0263</v>
          </cell>
        </row>
        <row r="521">
          <cell r="A521" t="str">
            <v>G107</v>
          </cell>
          <cell r="D521">
            <v>2.0276000000000001</v>
          </cell>
        </row>
        <row r="522">
          <cell r="A522" t="str">
            <v>R634</v>
          </cell>
          <cell r="D522">
            <v>1.9177</v>
          </cell>
        </row>
        <row r="523">
          <cell r="A523" t="str">
            <v>G851</v>
          </cell>
          <cell r="D523">
            <v>1.8367</v>
          </cell>
        </row>
        <row r="524">
          <cell r="A524" t="str">
            <v>G816</v>
          </cell>
          <cell r="D524">
            <v>1.9451000000000001</v>
          </cell>
        </row>
        <row r="525">
          <cell r="A525" t="str">
            <v>G247</v>
          </cell>
          <cell r="D525">
            <v>1.9853000000000001</v>
          </cell>
        </row>
        <row r="526">
          <cell r="A526" t="str">
            <v>G227</v>
          </cell>
          <cell r="D526">
            <v>1.7715000000000001</v>
          </cell>
        </row>
        <row r="527">
          <cell r="A527" t="str">
            <v>G598</v>
          </cell>
          <cell r="D527">
            <v>1.9169</v>
          </cell>
        </row>
        <row r="528">
          <cell r="A528" t="str">
            <v>R242</v>
          </cell>
          <cell r="D528">
            <v>1.9262999999999999</v>
          </cell>
        </row>
        <row r="529">
          <cell r="A529" t="str">
            <v>R798</v>
          </cell>
          <cell r="D529">
            <v>1.8956999999999999</v>
          </cell>
        </row>
        <row r="530">
          <cell r="A530" t="str">
            <v xml:space="preserve"> G41</v>
          </cell>
          <cell r="D530">
            <v>1.7847</v>
          </cell>
        </row>
        <row r="531">
          <cell r="A531" t="str">
            <v>R416</v>
          </cell>
          <cell r="D531">
            <v>2.0192999999999999</v>
          </cell>
        </row>
        <row r="532">
          <cell r="A532" t="str">
            <v>G342</v>
          </cell>
          <cell r="D532">
            <v>1.7556</v>
          </cell>
        </row>
        <row r="533">
          <cell r="A533" t="str">
            <v>R830</v>
          </cell>
          <cell r="D533">
            <v>1.9719</v>
          </cell>
        </row>
        <row r="534">
          <cell r="A534" t="str">
            <v>G256</v>
          </cell>
          <cell r="D534">
            <v>1.6208</v>
          </cell>
        </row>
        <row r="535">
          <cell r="A535" t="str">
            <v>R648</v>
          </cell>
          <cell r="D535">
            <v>1.9649000000000001</v>
          </cell>
        </row>
        <row r="536">
          <cell r="A536" t="str">
            <v>R820</v>
          </cell>
          <cell r="D536">
            <v>1.2708999999999999</v>
          </cell>
        </row>
        <row r="537">
          <cell r="A537" t="str">
            <v>G43</v>
          </cell>
          <cell r="D537">
            <v>1.7821</v>
          </cell>
        </row>
        <row r="538">
          <cell r="A538" t="str">
            <v>R294</v>
          </cell>
          <cell r="D538">
            <v>0.51</v>
          </cell>
        </row>
        <row r="539">
          <cell r="A539" t="str">
            <v>G278</v>
          </cell>
          <cell r="D539">
            <v>1.8243</v>
          </cell>
        </row>
        <row r="540">
          <cell r="A540" t="str">
            <v>G430</v>
          </cell>
          <cell r="D540">
            <v>1.8875999999999999</v>
          </cell>
        </row>
        <row r="541">
          <cell r="A541" t="str">
            <v>R261</v>
          </cell>
          <cell r="D541">
            <v>1.9642999999999999</v>
          </cell>
        </row>
        <row r="542">
          <cell r="A542" t="str">
            <v>R802</v>
          </cell>
          <cell r="D542">
            <v>1.6778</v>
          </cell>
        </row>
        <row r="543">
          <cell r="A543" t="str">
            <v>R373</v>
          </cell>
          <cell r="D543">
            <v>1.5419</v>
          </cell>
        </row>
        <row r="544">
          <cell r="A544" t="str">
            <v>G236</v>
          </cell>
          <cell r="D544">
            <v>0.81489999999999996</v>
          </cell>
        </row>
        <row r="545">
          <cell r="A545" t="str">
            <v>G159</v>
          </cell>
          <cell r="D545">
            <v>0.76990000000000003</v>
          </cell>
        </row>
        <row r="546">
          <cell r="A546" t="str">
            <v>R229</v>
          </cell>
          <cell r="D546">
            <v>1.5876999999999999</v>
          </cell>
        </row>
        <row r="547">
          <cell r="A547" t="str">
            <v>G318</v>
          </cell>
          <cell r="D547">
            <v>0.70609999999999995</v>
          </cell>
        </row>
        <row r="548">
          <cell r="A548" t="str">
            <v>G96</v>
          </cell>
          <cell r="D548">
            <v>0.77790000000000004</v>
          </cell>
        </row>
        <row r="549">
          <cell r="A549" t="str">
            <v>R751</v>
          </cell>
          <cell r="D549">
            <v>1.6394</v>
          </cell>
        </row>
        <row r="550">
          <cell r="A550" t="str">
            <v>R799</v>
          </cell>
          <cell r="D550">
            <v>1.3494999999999999</v>
          </cell>
        </row>
        <row r="551">
          <cell r="A551" t="str">
            <v>G767</v>
          </cell>
          <cell r="D551">
            <v>1.4665999999999999</v>
          </cell>
        </row>
        <row r="552">
          <cell r="A552" t="str">
            <v>G379</v>
          </cell>
          <cell r="D552">
            <v>1.65</v>
          </cell>
        </row>
        <row r="553">
          <cell r="A553" t="str">
            <v>R13</v>
          </cell>
          <cell r="D553">
            <v>0.68400000000000005</v>
          </cell>
        </row>
        <row r="554">
          <cell r="A554" t="str">
            <v>G336</v>
          </cell>
          <cell r="D554">
            <v>1.6466000000000001</v>
          </cell>
        </row>
        <row r="555">
          <cell r="A555" t="str">
            <v>G465</v>
          </cell>
          <cell r="D555">
            <v>1.6845000000000001</v>
          </cell>
        </row>
        <row r="556">
          <cell r="A556" t="str">
            <v>R292</v>
          </cell>
          <cell r="D556">
            <v>2.0505</v>
          </cell>
        </row>
        <row r="557">
          <cell r="A557" t="str">
            <v>R766</v>
          </cell>
          <cell r="D557">
            <v>1.6694</v>
          </cell>
        </row>
        <row r="558">
          <cell r="A558" t="str">
            <v>G873</v>
          </cell>
          <cell r="D558">
            <v>0.68469999999999998</v>
          </cell>
        </row>
        <row r="559">
          <cell r="A559" t="str">
            <v>R671</v>
          </cell>
          <cell r="D559">
            <v>1.6099000000000001</v>
          </cell>
        </row>
        <row r="560">
          <cell r="A560" t="str">
            <v>G125</v>
          </cell>
          <cell r="D560">
            <v>0.78120000000000001</v>
          </cell>
        </row>
        <row r="561">
          <cell r="A561" t="str">
            <v>R247</v>
          </cell>
          <cell r="D561">
            <v>1.7551000000000001</v>
          </cell>
        </row>
        <row r="562">
          <cell r="A562" t="str">
            <v>R829</v>
          </cell>
          <cell r="D562">
            <v>1.1127</v>
          </cell>
        </row>
        <row r="563">
          <cell r="A563" t="str">
            <v>G650</v>
          </cell>
          <cell r="D563">
            <v>0.86890000000000001</v>
          </cell>
        </row>
        <row r="564">
          <cell r="A564" t="str">
            <v>G263</v>
          </cell>
          <cell r="D564">
            <v>0.83330000000000004</v>
          </cell>
        </row>
        <row r="565">
          <cell r="A565" t="str">
            <v>R276</v>
          </cell>
          <cell r="D565">
            <v>1.4581</v>
          </cell>
        </row>
        <row r="566">
          <cell r="A566" t="str">
            <v>G176</v>
          </cell>
          <cell r="D566">
            <v>1.3146</v>
          </cell>
        </row>
        <row r="567">
          <cell r="A567" t="str">
            <v>R641</v>
          </cell>
          <cell r="D567">
            <v>1.9777</v>
          </cell>
        </row>
        <row r="568">
          <cell r="A568" t="str">
            <v>G187</v>
          </cell>
          <cell r="D568">
            <v>1.1655</v>
          </cell>
        </row>
        <row r="569">
          <cell r="A569" t="str">
            <v>G221</v>
          </cell>
          <cell r="D569">
            <v>0.66700000000000004</v>
          </cell>
        </row>
        <row r="570">
          <cell r="A570" t="str">
            <v>R443</v>
          </cell>
          <cell r="D570">
            <v>1.5766</v>
          </cell>
        </row>
        <row r="571">
          <cell r="A571" t="str">
            <v>R797</v>
          </cell>
          <cell r="D571">
            <v>1.5708</v>
          </cell>
        </row>
        <row r="572">
          <cell r="A572" t="str">
            <v>G116</v>
          </cell>
          <cell r="D572">
            <v>0.63749999999999996</v>
          </cell>
        </row>
        <row r="573">
          <cell r="A573" t="str">
            <v>G757</v>
          </cell>
          <cell r="D573">
            <v>0.92230000000000001</v>
          </cell>
        </row>
        <row r="574">
          <cell r="A574" t="str">
            <v>R180</v>
          </cell>
          <cell r="D574">
            <v>1.595</v>
          </cell>
        </row>
        <row r="575">
          <cell r="A575" t="str">
            <v>G50</v>
          </cell>
          <cell r="D575">
            <v>0.8911</v>
          </cell>
        </row>
        <row r="576">
          <cell r="A576" t="str">
            <v>R795</v>
          </cell>
          <cell r="D576">
            <v>0.83220000000000005</v>
          </cell>
        </row>
        <row r="577">
          <cell r="A577" t="str">
            <v>G854</v>
          </cell>
          <cell r="D577">
            <v>1.8062</v>
          </cell>
        </row>
        <row r="578">
          <cell r="A578" t="str">
            <v>R720</v>
          </cell>
          <cell r="D578">
            <v>1.9978</v>
          </cell>
        </row>
        <row r="579">
          <cell r="A579" t="str">
            <v>R778</v>
          </cell>
          <cell r="D579">
            <v>1.9495</v>
          </cell>
        </row>
        <row r="580">
          <cell r="A580" t="str">
            <v>G101</v>
          </cell>
          <cell r="D580">
            <v>1.9434</v>
          </cell>
        </row>
        <row r="581">
          <cell r="A581" t="str">
            <v>G759</v>
          </cell>
          <cell r="D581">
            <v>1.8980999999999999</v>
          </cell>
        </row>
        <row r="582">
          <cell r="A582" t="str">
            <v>G172</v>
          </cell>
          <cell r="D582">
            <v>1.8197000000000001</v>
          </cell>
        </row>
        <row r="583">
          <cell r="A583" t="str">
            <v>R140</v>
          </cell>
          <cell r="D583">
            <v>1.9561999999999999</v>
          </cell>
        </row>
        <row r="584">
          <cell r="A584" t="str">
            <v>R734</v>
          </cell>
          <cell r="D584">
            <v>1.8914</v>
          </cell>
        </row>
        <row r="585">
          <cell r="A585" t="str">
            <v>R601</v>
          </cell>
          <cell r="D585">
            <v>1.9592000000000001</v>
          </cell>
        </row>
        <row r="586">
          <cell r="A586" t="str">
            <v>G862</v>
          </cell>
          <cell r="D586">
            <v>1.8160000000000001</v>
          </cell>
        </row>
        <row r="587">
          <cell r="A587" t="str">
            <v>G35</v>
          </cell>
          <cell r="D587">
            <v>1.8633999999999999</v>
          </cell>
        </row>
        <row r="588">
          <cell r="A588" t="str">
            <v>R818</v>
          </cell>
          <cell r="D588">
            <v>1.9155</v>
          </cell>
        </row>
        <row r="589">
          <cell r="A589" t="str">
            <v>R108</v>
          </cell>
          <cell r="D589">
            <v>1.9638</v>
          </cell>
        </row>
        <row r="590">
          <cell r="A590" t="str">
            <v>R776</v>
          </cell>
          <cell r="D590">
            <v>1.9447000000000001</v>
          </cell>
        </row>
        <row r="591">
          <cell r="A591" t="str">
            <v>G188</v>
          </cell>
          <cell r="D591">
            <v>1.7849999999999999</v>
          </cell>
        </row>
        <row r="592">
          <cell r="A592" t="str">
            <v>G717</v>
          </cell>
          <cell r="D592">
            <v>1.8165</v>
          </cell>
        </row>
        <row r="593">
          <cell r="A593" t="str">
            <v>G261</v>
          </cell>
          <cell r="D593">
            <v>1.8041</v>
          </cell>
        </row>
        <row r="594">
          <cell r="A594" t="str">
            <v>G231</v>
          </cell>
          <cell r="D594">
            <v>1.8747</v>
          </cell>
        </row>
        <row r="595">
          <cell r="A595" t="str">
            <v>G558</v>
          </cell>
          <cell r="D595">
            <v>1.9415</v>
          </cell>
        </row>
        <row r="596">
          <cell r="A596" t="str">
            <v>R721</v>
          </cell>
          <cell r="D596">
            <v>1.9549000000000001</v>
          </cell>
        </row>
        <row r="597">
          <cell r="A597" t="str">
            <v>R675</v>
          </cell>
          <cell r="D597">
            <v>2.0310000000000001</v>
          </cell>
        </row>
        <row r="598">
          <cell r="A598" t="str">
            <v>G99</v>
          </cell>
          <cell r="D598">
            <v>1.9186000000000001</v>
          </cell>
        </row>
        <row r="599">
          <cell r="A599" t="str">
            <v>R106</v>
          </cell>
          <cell r="D599">
            <v>2.0352999999999999</v>
          </cell>
        </row>
        <row r="600">
          <cell r="A600" t="str">
            <v>G872</v>
          </cell>
          <cell r="D600">
            <v>1.8389</v>
          </cell>
        </row>
        <row r="601">
          <cell r="A601" t="str">
            <v>R712</v>
          </cell>
          <cell r="D601">
            <v>1.9524999999999999</v>
          </cell>
        </row>
        <row r="602">
          <cell r="A602" t="str">
            <v>G139</v>
          </cell>
          <cell r="D602">
            <v>1.8048</v>
          </cell>
        </row>
        <row r="603">
          <cell r="A603" t="str">
            <v>R769</v>
          </cell>
          <cell r="D603">
            <v>1.9911000000000001</v>
          </cell>
        </row>
        <row r="604">
          <cell r="A604" t="str">
            <v>G218</v>
          </cell>
          <cell r="D604">
            <v>1.7766</v>
          </cell>
        </row>
        <row r="605">
          <cell r="A605" t="str">
            <v>R614</v>
          </cell>
          <cell r="D605">
            <v>1.9262999999999999</v>
          </cell>
        </row>
        <row r="606">
          <cell r="A606" t="str">
            <v>R764</v>
          </cell>
          <cell r="D606">
            <v>1.9178999999999999</v>
          </cell>
        </row>
        <row r="607">
          <cell r="A607" t="str">
            <v>G879</v>
          </cell>
          <cell r="D607">
            <v>1.8814</v>
          </cell>
        </row>
        <row r="608">
          <cell r="A608" t="str">
            <v>G331</v>
          </cell>
          <cell r="D608">
            <v>1.8354999999999999</v>
          </cell>
        </row>
        <row r="609">
          <cell r="A609" t="str">
            <v>R770</v>
          </cell>
          <cell r="D609">
            <v>1.9444999999999999</v>
          </cell>
        </row>
        <row r="610">
          <cell r="A610" t="str">
            <v>G601</v>
          </cell>
          <cell r="D610">
            <v>1.8379000000000001</v>
          </cell>
        </row>
        <row r="611">
          <cell r="A611" t="str">
            <v>R306</v>
          </cell>
          <cell r="D611">
            <v>2.0337999999999998</v>
          </cell>
        </row>
        <row r="612">
          <cell r="A612" t="str">
            <v>G60</v>
          </cell>
          <cell r="D612">
            <v>1.9540999999999999</v>
          </cell>
        </row>
        <row r="613">
          <cell r="A613" t="str">
            <v>G324</v>
          </cell>
          <cell r="D613">
            <v>1.6847000000000001</v>
          </cell>
        </row>
        <row r="614">
          <cell r="A614" t="str">
            <v>R619</v>
          </cell>
          <cell r="D614">
            <v>1.9713000000000001</v>
          </cell>
        </row>
        <row r="615">
          <cell r="A615" t="str">
            <v>R812</v>
          </cell>
          <cell r="D615">
            <v>1.8855</v>
          </cell>
        </row>
        <row r="616">
          <cell r="A616" t="str">
            <v>G380</v>
          </cell>
          <cell r="D616">
            <v>1.8685</v>
          </cell>
        </row>
        <row r="617">
          <cell r="A617" t="str">
            <v>R197</v>
          </cell>
          <cell r="D617">
            <v>1.9945999999999999</v>
          </cell>
        </row>
        <row r="618">
          <cell r="A618" t="str">
            <v>R364</v>
          </cell>
          <cell r="D618">
            <v>1.9188000000000001</v>
          </cell>
        </row>
        <row r="619">
          <cell r="A619" t="str">
            <v>G364</v>
          </cell>
          <cell r="D619">
            <v>1.8589</v>
          </cell>
        </row>
        <row r="620">
          <cell r="A620" t="str">
            <v>G531</v>
          </cell>
          <cell r="D620">
            <v>1.8593999999999999</v>
          </cell>
        </row>
        <row r="621">
          <cell r="A621" t="str">
            <v>G356</v>
          </cell>
          <cell r="D621">
            <v>1.7767999999999999</v>
          </cell>
        </row>
        <row r="622">
          <cell r="A622" t="str">
            <v>R800</v>
          </cell>
          <cell r="D622">
            <v>1.8712</v>
          </cell>
        </row>
        <row r="623">
          <cell r="A623" t="str">
            <v>G370</v>
          </cell>
          <cell r="D623">
            <v>1.8433999999999999</v>
          </cell>
        </row>
        <row r="624">
          <cell r="A624" t="str">
            <v>R610</v>
          </cell>
          <cell r="D624">
            <v>1.9097999999999999</v>
          </cell>
        </row>
        <row r="625">
          <cell r="A625" t="str">
            <v>R201</v>
          </cell>
          <cell r="D625">
            <v>2.0015000000000001</v>
          </cell>
        </row>
        <row r="626">
          <cell r="A626" t="str">
            <v>G63</v>
          </cell>
          <cell r="D626">
            <v>1.8152999999999999</v>
          </cell>
        </row>
        <row r="627">
          <cell r="A627" t="str">
            <v>G467</v>
          </cell>
          <cell r="D627">
            <v>1.8359000000000001</v>
          </cell>
        </row>
        <row r="628">
          <cell r="A628" t="str">
            <v>R815</v>
          </cell>
          <cell r="D628">
            <v>1.9467000000000001</v>
          </cell>
        </row>
        <row r="629">
          <cell r="A629" t="str">
            <v>G596</v>
          </cell>
          <cell r="D629">
            <v>1.8642000000000001</v>
          </cell>
        </row>
        <row r="630">
          <cell r="A630" t="str">
            <v>G13</v>
          </cell>
          <cell r="D630">
            <v>1.9104000000000001</v>
          </cell>
        </row>
        <row r="631">
          <cell r="A631" t="str">
            <v>R787</v>
          </cell>
          <cell r="D631">
            <v>1.8551</v>
          </cell>
        </row>
        <row r="632">
          <cell r="A632" t="str">
            <v>R659</v>
          </cell>
          <cell r="D632">
            <v>2.0495999999999999</v>
          </cell>
        </row>
        <row r="633">
          <cell r="A633" t="str">
            <v>G233</v>
          </cell>
          <cell r="D633">
            <v>1.6727000000000001</v>
          </cell>
        </row>
        <row r="634">
          <cell r="A634" t="str">
            <v>R221</v>
          </cell>
          <cell r="D634">
            <v>1.8791</v>
          </cell>
        </row>
        <row r="635">
          <cell r="A635" t="str">
            <v>R828</v>
          </cell>
          <cell r="D635">
            <v>1.7596000000000001</v>
          </cell>
        </row>
        <row r="636">
          <cell r="A636" t="str">
            <v>G267</v>
          </cell>
          <cell r="D636">
            <v>1.8248</v>
          </cell>
        </row>
        <row r="637">
          <cell r="A637" t="str">
            <v>G97</v>
          </cell>
          <cell r="D637">
            <v>1.7647999999999999</v>
          </cell>
        </row>
        <row r="638">
          <cell r="A638" t="str">
            <v>R696</v>
          </cell>
          <cell r="D638">
            <v>1.9605999999999999</v>
          </cell>
        </row>
        <row r="639">
          <cell r="A639" t="str">
            <v>G157</v>
          </cell>
          <cell r="D639">
            <v>1.8103</v>
          </cell>
        </row>
        <row r="640">
          <cell r="A640" t="str">
            <v>R377</v>
          </cell>
          <cell r="D640">
            <v>1.9925999999999999</v>
          </cell>
        </row>
        <row r="641">
          <cell r="A641" t="str">
            <v>R698</v>
          </cell>
          <cell r="D641">
            <v>2.0065</v>
          </cell>
        </row>
        <row r="642">
          <cell r="A642" t="str">
            <v>R737</v>
          </cell>
          <cell r="D642">
            <v>1.9686999999999999</v>
          </cell>
        </row>
        <row r="643">
          <cell r="A643" t="str">
            <v>G244</v>
          </cell>
          <cell r="D643">
            <v>1.8649</v>
          </cell>
        </row>
        <row r="644">
          <cell r="A644" t="str">
            <v>G372</v>
          </cell>
          <cell r="D644">
            <v>1.9605999999999999</v>
          </cell>
        </row>
        <row r="645">
          <cell r="A645" t="str">
            <v>G766</v>
          </cell>
          <cell r="D645">
            <v>1.8654999999999999</v>
          </cell>
        </row>
        <row r="646">
          <cell r="A646" t="str">
            <v>R174</v>
          </cell>
          <cell r="D646">
            <v>1.9946999999999999</v>
          </cell>
        </row>
        <row r="647">
          <cell r="A647" t="str">
            <v>R741</v>
          </cell>
          <cell r="D647">
            <v>1.9702999999999999</v>
          </cell>
        </row>
        <row r="648">
          <cell r="A648" t="str">
            <v>G382</v>
          </cell>
          <cell r="D648">
            <v>1.8677999999999999</v>
          </cell>
        </row>
        <row r="649">
          <cell r="A649" t="str">
            <v>G347</v>
          </cell>
          <cell r="D649">
            <v>1.6924999999999999</v>
          </cell>
        </row>
        <row r="650">
          <cell r="A650" t="str">
            <v>R765</v>
          </cell>
          <cell r="D650">
            <v>1.9783999999999999</v>
          </cell>
        </row>
        <row r="651">
          <cell r="A651" t="str">
            <v>G84</v>
          </cell>
          <cell r="D651">
            <v>1.9314</v>
          </cell>
        </row>
        <row r="652">
          <cell r="A652" t="str">
            <v>R237</v>
          </cell>
          <cell r="D652">
            <v>1.9715</v>
          </cell>
        </row>
        <row r="653">
          <cell r="A653" t="str">
            <v>G705</v>
          </cell>
          <cell r="D653">
            <v>1.8152999999999999</v>
          </cell>
        </row>
        <row r="654">
          <cell r="A654" t="str">
            <v>R657</v>
          </cell>
          <cell r="D654">
            <v>2.0581999999999998</v>
          </cell>
        </row>
        <row r="655">
          <cell r="A655" t="str">
            <v>R840</v>
          </cell>
          <cell r="D655">
            <v>2.0405000000000002</v>
          </cell>
        </row>
        <row r="656">
          <cell r="A656" t="str">
            <v>G215</v>
          </cell>
          <cell r="D656">
            <v>1.9146000000000001</v>
          </cell>
        </row>
        <row r="657">
          <cell r="A657" t="str">
            <v>G329</v>
          </cell>
          <cell r="D657">
            <v>1.7850999999999999</v>
          </cell>
        </row>
        <row r="658">
          <cell r="A658" t="str">
            <v>R825</v>
          </cell>
          <cell r="D658">
            <v>1.8925000000000001</v>
          </cell>
        </row>
        <row r="659">
          <cell r="A659" t="str">
            <v>R275</v>
          </cell>
          <cell r="D659">
            <v>1.9981</v>
          </cell>
        </row>
        <row r="660">
          <cell r="A660" t="str">
            <v>G866</v>
          </cell>
          <cell r="D660">
            <v>1.8541000000000001</v>
          </cell>
        </row>
        <row r="661">
          <cell r="A661" t="str">
            <v>R620</v>
          </cell>
          <cell r="D661">
            <v>2.0047999999999999</v>
          </cell>
        </row>
        <row r="662">
          <cell r="A662" t="str">
            <v>G24</v>
          </cell>
          <cell r="D662">
            <v>1.9084000000000001</v>
          </cell>
        </row>
        <row r="663">
          <cell r="A663" t="str">
            <v>R726</v>
          </cell>
          <cell r="D663">
            <v>1.9471000000000001</v>
          </cell>
        </row>
        <row r="664">
          <cell r="A664" t="str">
            <v>G855</v>
          </cell>
          <cell r="D664">
            <v>1.7664</v>
          </cell>
        </row>
        <row r="665">
          <cell r="A665" t="str">
            <v>G431</v>
          </cell>
          <cell r="D665">
            <v>1.8758999999999999</v>
          </cell>
        </row>
        <row r="666">
          <cell r="A666" t="str">
            <v>G714</v>
          </cell>
          <cell r="D666">
            <v>1.8528</v>
          </cell>
        </row>
        <row r="667">
          <cell r="A667" t="str">
            <v>R191</v>
          </cell>
          <cell r="D667">
            <v>1.9675</v>
          </cell>
        </row>
        <row r="668">
          <cell r="A668" t="str">
            <v>R780</v>
          </cell>
          <cell r="D668">
            <v>1.9477</v>
          </cell>
        </row>
        <row r="669">
          <cell r="A669" t="str">
            <v>R233</v>
          </cell>
          <cell r="D669">
            <v>1.9479</v>
          </cell>
        </row>
        <row r="670">
          <cell r="A670" t="str">
            <v>R794</v>
          </cell>
          <cell r="D670">
            <v>1.9469000000000001</v>
          </cell>
        </row>
        <row r="671">
          <cell r="A671" t="str">
            <v>G126</v>
          </cell>
          <cell r="D671">
            <v>1.8705000000000001</v>
          </cell>
        </row>
        <row r="672">
          <cell r="A672" t="str">
            <v>G844</v>
          </cell>
          <cell r="D672">
            <v>1.7751999999999999</v>
          </cell>
        </row>
        <row r="673">
          <cell r="A673" t="str">
            <v>G174</v>
          </cell>
          <cell r="D673">
            <v>1.8838999999999999</v>
          </cell>
        </row>
        <row r="674">
          <cell r="A674" t="str">
            <v>G138</v>
          </cell>
          <cell r="D674">
            <v>1.782</v>
          </cell>
        </row>
        <row r="675">
          <cell r="A675" t="str">
            <v>R203</v>
          </cell>
          <cell r="D675">
            <v>2.0466000000000002</v>
          </cell>
        </row>
        <row r="676">
          <cell r="A676" t="str">
            <v>R761</v>
          </cell>
          <cell r="D676">
            <v>1.9017999999999999</v>
          </cell>
        </row>
      </sheetData>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dersun@stud.ntnu.no" TargetMode="External"/><Relationship Id="rId1" Type="http://schemas.openxmlformats.org/officeDocument/2006/relationships/hyperlink" Target="mailto:stuart.smith@ntnu.n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ndersun@stud.ntnu.no" TargetMode="External"/><Relationship Id="rId1" Type="http://schemas.openxmlformats.org/officeDocument/2006/relationships/hyperlink" Target="mailto:stuart.smith@ntnu.n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hyperlink" Target="mailto:andersun@stud.ntnu.no" TargetMode="External"/><Relationship Id="rId1" Type="http://schemas.openxmlformats.org/officeDocument/2006/relationships/hyperlink" Target="mailto:stuart.smith@ntnu.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5B8F7-5132-427D-9B11-E794FB75F5E8}">
  <dimension ref="A1:AO515"/>
  <sheetViews>
    <sheetView topLeftCell="A15" zoomScale="85" zoomScaleNormal="85" workbookViewId="0">
      <selection activeCell="F20" sqref="F20"/>
    </sheetView>
  </sheetViews>
  <sheetFormatPr baseColWidth="10" defaultRowHeight="14.4"/>
  <cols>
    <col min="3" max="3" width="9.6640625" customWidth="1"/>
    <col min="4" max="4" width="23" customWidth="1"/>
    <col min="5" max="5" width="22.21875" customWidth="1"/>
    <col min="6" max="6" width="20.33203125" customWidth="1"/>
    <col min="7" max="7" width="18.33203125" customWidth="1"/>
    <col min="8" max="8" width="18.77734375" customWidth="1"/>
    <col min="9" max="9" width="13.77734375" customWidth="1"/>
    <col min="11" max="11" width="25.44140625" customWidth="1"/>
    <col min="14" max="14" width="25.77734375" customWidth="1"/>
    <col min="15" max="15" width="15.44140625" customWidth="1"/>
    <col min="16" max="16" width="27.33203125" customWidth="1"/>
    <col min="17" max="17" width="17.21875" customWidth="1"/>
    <col min="18" max="18" width="15.21875" customWidth="1"/>
  </cols>
  <sheetData>
    <row r="1" spans="2:13" s="14" customFormat="1">
      <c r="B1" s="14" t="s">
        <v>42</v>
      </c>
      <c r="D1" s="14" t="s">
        <v>43</v>
      </c>
      <c r="E1" s="15"/>
      <c r="K1" s="15"/>
      <c r="L1" s="16"/>
      <c r="M1" s="16"/>
    </row>
    <row r="2" spans="2:13" s="14" customFormat="1">
      <c r="B2" s="17" t="s">
        <v>44</v>
      </c>
      <c r="E2" s="15"/>
      <c r="K2" s="15"/>
      <c r="L2" s="16"/>
      <c r="M2" s="16"/>
    </row>
    <row r="3" spans="2:13" s="18" customFormat="1" ht="30" customHeight="1">
      <c r="B3" s="19" t="s">
        <v>45</v>
      </c>
      <c r="E3" s="20"/>
      <c r="K3" s="20"/>
      <c r="L3" s="21"/>
      <c r="M3" s="21"/>
    </row>
    <row r="4" spans="2:13" s="22" customFormat="1">
      <c r="B4" s="23" t="s">
        <v>46</v>
      </c>
      <c r="E4" s="24"/>
      <c r="K4" s="24"/>
      <c r="L4" s="25"/>
      <c r="M4" s="25"/>
    </row>
    <row r="5" spans="2:13" s="22" customFormat="1">
      <c r="B5" s="22" t="s">
        <v>47</v>
      </c>
      <c r="E5" s="24"/>
      <c r="K5" s="24"/>
      <c r="L5" s="25"/>
      <c r="M5" s="25"/>
    </row>
    <row r="6" spans="2:13" s="23" customFormat="1">
      <c r="B6" s="23" t="s">
        <v>48</v>
      </c>
      <c r="E6" s="26"/>
      <c r="K6" s="26"/>
      <c r="L6" s="27"/>
      <c r="M6" s="27"/>
    </row>
    <row r="7" spans="2:13" s="14" customFormat="1">
      <c r="B7" s="10" t="s">
        <v>49</v>
      </c>
      <c r="C7" s="28"/>
      <c r="D7" s="28"/>
      <c r="E7" s="29"/>
      <c r="G7" s="28"/>
      <c r="K7" s="15"/>
      <c r="L7" s="16"/>
      <c r="M7" s="16"/>
    </row>
    <row r="8" spans="2:13" s="14" customFormat="1">
      <c r="B8" s="28"/>
      <c r="C8" s="28"/>
      <c r="D8" s="28"/>
      <c r="E8" s="29"/>
      <c r="G8" s="28"/>
      <c r="K8" s="15"/>
      <c r="L8" s="16"/>
      <c r="M8" s="16"/>
    </row>
    <row r="9" spans="2:13" s="14" customFormat="1">
      <c r="B9" s="28"/>
      <c r="C9" s="28"/>
      <c r="D9" s="28"/>
      <c r="E9" s="29"/>
      <c r="G9" s="28"/>
      <c r="K9" s="15"/>
      <c r="L9" s="16"/>
      <c r="M9" s="16"/>
    </row>
    <row r="10" spans="2:13" s="28" customFormat="1">
      <c r="B10" s="30" t="s">
        <v>163</v>
      </c>
      <c r="C10" s="30"/>
      <c r="E10" s="29"/>
      <c r="K10" s="29"/>
      <c r="L10" s="31"/>
      <c r="M10" s="31"/>
    </row>
    <row r="11" spans="2:13" s="28" customFormat="1" ht="15" thickBot="1">
      <c r="B11" s="30" t="s">
        <v>50</v>
      </c>
      <c r="C11" s="30"/>
      <c r="E11" s="29"/>
      <c r="F11" s="28" t="s">
        <v>51</v>
      </c>
      <c r="K11" s="29"/>
      <c r="L11" s="31"/>
      <c r="M11" s="31"/>
    </row>
    <row r="12" spans="2:13" s="10" customFormat="1">
      <c r="B12" s="217" t="s">
        <v>52</v>
      </c>
      <c r="C12" s="211"/>
      <c r="D12" s="211"/>
      <c r="E12" s="211"/>
      <c r="F12" s="32" t="s">
        <v>65</v>
      </c>
      <c r="G12" s="33"/>
      <c r="H12" s="33"/>
      <c r="I12" s="33"/>
      <c r="K12" s="11"/>
      <c r="L12" s="12"/>
      <c r="M12" s="12"/>
    </row>
    <row r="13" spans="2:13" s="10" customFormat="1">
      <c r="B13" s="218" t="s">
        <v>66</v>
      </c>
      <c r="C13" s="219"/>
      <c r="D13" s="219"/>
      <c r="E13" s="219"/>
      <c r="F13" s="78" t="s">
        <v>53</v>
      </c>
      <c r="G13" s="33"/>
      <c r="H13" s="33"/>
      <c r="I13" s="33"/>
      <c r="K13" s="11"/>
      <c r="L13" s="12"/>
      <c r="M13" s="12"/>
    </row>
    <row r="14" spans="2:13" s="10" customFormat="1">
      <c r="B14" s="218" t="s">
        <v>54</v>
      </c>
      <c r="C14" s="219"/>
      <c r="D14" s="219"/>
      <c r="E14" s="219"/>
      <c r="F14" s="79" t="s">
        <v>55</v>
      </c>
      <c r="G14" s="75"/>
      <c r="H14" s="60"/>
      <c r="I14" s="60"/>
      <c r="J14" s="60"/>
      <c r="K14" s="11"/>
      <c r="L14" s="12"/>
      <c r="M14" s="12"/>
    </row>
    <row r="15" spans="2:13" s="10" customFormat="1">
      <c r="B15" s="218" t="s">
        <v>56</v>
      </c>
      <c r="C15" s="219"/>
      <c r="D15" s="219"/>
      <c r="E15" s="219"/>
      <c r="F15" s="80" t="s">
        <v>162</v>
      </c>
      <c r="G15" s="76"/>
      <c r="H15" s="37"/>
      <c r="I15" s="37"/>
      <c r="K15" s="11"/>
      <c r="L15" s="12"/>
      <c r="M15" s="12"/>
    </row>
    <row r="16" spans="2:13" s="10" customFormat="1">
      <c r="B16" s="218" t="s">
        <v>58</v>
      </c>
      <c r="C16" s="219"/>
      <c r="D16" s="219"/>
      <c r="E16" s="219"/>
      <c r="F16" s="36" t="s">
        <v>57</v>
      </c>
      <c r="G16" s="37"/>
      <c r="H16" s="37"/>
      <c r="I16" s="37"/>
      <c r="K16" s="11"/>
      <c r="L16" s="12"/>
      <c r="M16" s="12"/>
    </row>
    <row r="17" spans="2:14" s="10" customFormat="1">
      <c r="B17" s="218" t="s">
        <v>59</v>
      </c>
      <c r="C17" s="219"/>
      <c r="D17" s="219"/>
      <c r="E17" s="219"/>
      <c r="F17" s="38" t="s">
        <v>166</v>
      </c>
      <c r="G17" s="37"/>
      <c r="H17" s="37"/>
      <c r="I17" s="37"/>
      <c r="K17" s="11"/>
      <c r="L17" s="12"/>
      <c r="M17" s="12"/>
    </row>
    <row r="18" spans="2:14" s="10" customFormat="1">
      <c r="B18" s="218" t="s">
        <v>60</v>
      </c>
      <c r="C18" s="219"/>
      <c r="D18" s="219"/>
      <c r="E18" s="219"/>
      <c r="F18" s="38" t="s">
        <v>61</v>
      </c>
      <c r="G18" s="37"/>
      <c r="H18" s="37"/>
      <c r="I18" s="37"/>
      <c r="K18" s="11"/>
      <c r="L18" s="12"/>
      <c r="M18" s="12"/>
    </row>
    <row r="19" spans="2:14" s="10" customFormat="1">
      <c r="B19" s="218" t="s">
        <v>62</v>
      </c>
      <c r="C19" s="219"/>
      <c r="D19" s="219"/>
      <c r="E19" s="219"/>
      <c r="F19" s="79" t="s">
        <v>67</v>
      </c>
      <c r="G19" s="76"/>
      <c r="H19" s="61"/>
      <c r="I19" s="61"/>
      <c r="J19" s="61"/>
      <c r="K19" s="61"/>
      <c r="L19" s="61"/>
      <c r="M19" s="61"/>
      <c r="N19" s="61"/>
    </row>
    <row r="20" spans="2:14" s="10" customFormat="1" ht="15" thickBot="1">
      <c r="B20" s="215" t="s">
        <v>63</v>
      </c>
      <c r="C20" s="216"/>
      <c r="D20" s="216"/>
      <c r="E20" s="216"/>
      <c r="F20" s="57" t="s">
        <v>408</v>
      </c>
      <c r="G20" s="37"/>
      <c r="H20" s="37"/>
      <c r="I20" s="37"/>
      <c r="K20" s="11"/>
      <c r="L20" s="12"/>
      <c r="M20" s="12"/>
    </row>
    <row r="21" spans="2:14">
      <c r="B21" s="33" t="s">
        <v>64</v>
      </c>
      <c r="C21" s="33"/>
      <c r="D21" s="33"/>
      <c r="E21" s="33"/>
      <c r="F21" s="37"/>
    </row>
    <row r="23" spans="2:14">
      <c r="B23" s="41" t="s">
        <v>68</v>
      </c>
      <c r="C23" s="33"/>
      <c r="D23" s="42"/>
      <c r="E23" s="43"/>
      <c r="F23" s="10"/>
      <c r="G23" s="10"/>
      <c r="H23" s="10"/>
      <c r="I23" s="10"/>
    </row>
    <row r="24" spans="2:14" ht="15" thickBot="1">
      <c r="B24" s="41" t="s">
        <v>69</v>
      </c>
      <c r="C24" s="33"/>
      <c r="D24" s="42"/>
      <c r="E24" s="43"/>
      <c r="F24" s="10" t="s">
        <v>51</v>
      </c>
      <c r="G24" s="10"/>
      <c r="H24" s="10"/>
      <c r="I24" s="10"/>
    </row>
    <row r="25" spans="2:14">
      <c r="B25" s="217" t="s">
        <v>70</v>
      </c>
      <c r="C25" s="211"/>
      <c r="D25" s="211"/>
      <c r="E25" s="211"/>
      <c r="F25" s="44">
        <v>0.84199999999999997</v>
      </c>
      <c r="G25" s="10"/>
      <c r="H25" s="10"/>
      <c r="I25" s="10"/>
    </row>
    <row r="26" spans="2:14">
      <c r="B26" s="218" t="s">
        <v>71</v>
      </c>
      <c r="C26" s="219"/>
      <c r="D26" s="219"/>
      <c r="E26" s="219"/>
      <c r="F26" s="45">
        <v>0.55200000000000005</v>
      </c>
      <c r="G26" s="10"/>
      <c r="H26" s="10"/>
      <c r="I26" s="10"/>
    </row>
    <row r="27" spans="2:14">
      <c r="B27" s="218" t="s">
        <v>5</v>
      </c>
      <c r="C27" s="219"/>
      <c r="D27" s="219"/>
      <c r="E27" s="219"/>
      <c r="F27" s="46">
        <v>0.12180000000000001</v>
      </c>
      <c r="G27" s="10"/>
      <c r="H27" s="10"/>
      <c r="I27" s="10"/>
    </row>
    <row r="28" spans="2:14">
      <c r="B28" s="218" t="s">
        <v>4</v>
      </c>
      <c r="C28" s="219"/>
      <c r="D28" s="219"/>
      <c r="E28" s="219"/>
      <c r="F28" s="46">
        <v>2.8799999999999999E-2</v>
      </c>
      <c r="G28" s="10"/>
      <c r="H28" s="10"/>
      <c r="I28" s="10"/>
    </row>
    <row r="29" spans="2:14">
      <c r="B29" s="218" t="s">
        <v>3</v>
      </c>
      <c r="C29" s="219"/>
      <c r="D29" s="219"/>
      <c r="E29" s="219"/>
      <c r="F29" s="47">
        <f>F27+F28</f>
        <v>0.15060000000000001</v>
      </c>
      <c r="G29" s="10"/>
      <c r="H29" s="10"/>
      <c r="I29" s="10"/>
    </row>
    <row r="30" spans="2:14">
      <c r="B30" s="218" t="s">
        <v>2</v>
      </c>
      <c r="C30" s="219"/>
      <c r="D30" s="219"/>
      <c r="E30" s="219"/>
      <c r="F30" s="46">
        <v>9.9199999999999997E-2</v>
      </c>
      <c r="G30" s="10"/>
      <c r="H30" s="10"/>
      <c r="I30" s="10"/>
    </row>
    <row r="31" spans="2:14">
      <c r="B31" s="218" t="s">
        <v>1</v>
      </c>
      <c r="C31" s="219"/>
      <c r="D31" s="219"/>
      <c r="E31" s="219"/>
      <c r="F31" s="46">
        <v>1</v>
      </c>
      <c r="G31" s="10" t="s">
        <v>72</v>
      </c>
      <c r="H31" s="10"/>
      <c r="I31" s="10"/>
    </row>
    <row r="32" spans="2:14" ht="15" thickBot="1">
      <c r="B32" s="215" t="s">
        <v>0</v>
      </c>
      <c r="C32" s="216"/>
      <c r="D32" s="216"/>
      <c r="E32" s="216"/>
      <c r="F32" s="48">
        <v>1</v>
      </c>
      <c r="G32" s="10"/>
      <c r="H32" s="10"/>
      <c r="I32" s="10"/>
    </row>
    <row r="33" spans="1:24">
      <c r="A33" s="10"/>
      <c r="B33" s="33"/>
      <c r="C33" s="33"/>
      <c r="D33" s="33"/>
      <c r="E33" s="33"/>
      <c r="F33" s="49"/>
      <c r="G33" s="10"/>
      <c r="H33" s="10"/>
      <c r="I33" s="10"/>
      <c r="J33" s="10"/>
      <c r="K33" s="11"/>
      <c r="L33" s="12"/>
      <c r="M33" s="12"/>
      <c r="N33" s="10"/>
      <c r="O33" s="10"/>
      <c r="P33" s="10"/>
      <c r="Q33" s="10"/>
      <c r="R33" s="10"/>
      <c r="S33" s="10"/>
      <c r="T33" s="10"/>
      <c r="U33" s="10"/>
      <c r="V33" s="10"/>
      <c r="W33" s="10"/>
      <c r="X33" s="10"/>
    </row>
    <row r="34" spans="1:24">
      <c r="A34" s="10"/>
      <c r="B34" s="50" t="s">
        <v>73</v>
      </c>
      <c r="C34" s="37"/>
      <c r="D34" s="10"/>
      <c r="E34" s="11"/>
      <c r="F34" s="10"/>
      <c r="G34" s="10"/>
      <c r="H34" s="10"/>
      <c r="I34" s="10"/>
      <c r="J34" s="10"/>
      <c r="K34" s="11"/>
      <c r="L34" s="12"/>
      <c r="M34" s="12"/>
      <c r="N34" s="10"/>
      <c r="O34" s="10"/>
      <c r="P34" s="10"/>
      <c r="Q34" s="10"/>
      <c r="R34" s="10"/>
      <c r="S34" s="10"/>
      <c r="T34" s="10"/>
      <c r="U34" s="10"/>
      <c r="V34" s="10"/>
      <c r="W34" s="10"/>
      <c r="X34" s="10"/>
    </row>
    <row r="35" spans="1:24">
      <c r="A35" s="14"/>
      <c r="B35" s="14"/>
      <c r="C35" s="14"/>
      <c r="D35" s="14"/>
      <c r="E35" s="14"/>
      <c r="F35" s="15"/>
      <c r="G35" s="14"/>
      <c r="H35" s="28"/>
      <c r="I35" s="28"/>
      <c r="J35" s="14"/>
      <c r="K35" s="14"/>
      <c r="L35" s="14"/>
      <c r="M35" s="14"/>
      <c r="N35" s="14"/>
      <c r="O35" s="14"/>
      <c r="P35" s="14"/>
      <c r="Q35" s="14"/>
      <c r="R35" s="14"/>
      <c r="S35" s="14"/>
      <c r="T35" s="14"/>
      <c r="U35" s="14"/>
      <c r="V35" s="14"/>
      <c r="W35" s="14"/>
      <c r="X35" s="14"/>
    </row>
    <row r="36" spans="1:24" ht="15" thickBot="1">
      <c r="A36" s="10"/>
      <c r="B36" s="50" t="s">
        <v>74</v>
      </c>
      <c r="C36" s="10"/>
      <c r="D36" s="10"/>
      <c r="E36" s="11"/>
      <c r="F36" s="11"/>
      <c r="G36" s="10"/>
      <c r="H36" s="10" t="s">
        <v>75</v>
      </c>
      <c r="I36" s="10"/>
      <c r="J36" s="10"/>
      <c r="K36" s="10"/>
      <c r="L36" s="10"/>
      <c r="M36" s="10"/>
      <c r="N36" s="10"/>
      <c r="O36" s="10"/>
      <c r="P36" s="10"/>
      <c r="Q36" s="10"/>
      <c r="R36" s="10"/>
      <c r="S36" s="10"/>
      <c r="T36" s="10"/>
      <c r="U36" s="10"/>
      <c r="V36" s="10"/>
      <c r="W36" s="10"/>
      <c r="X36" s="10"/>
    </row>
    <row r="37" spans="1:24" ht="15" customHeight="1" thickBot="1">
      <c r="A37" s="37"/>
      <c r="B37" s="224" t="s">
        <v>76</v>
      </c>
      <c r="C37" s="225"/>
      <c r="D37" s="225"/>
      <c r="E37" s="222" t="s">
        <v>77</v>
      </c>
      <c r="F37" s="223"/>
      <c r="G37" s="51" t="s">
        <v>78</v>
      </c>
      <c r="H37" s="65"/>
      <c r="I37" s="65"/>
      <c r="J37" s="52"/>
      <c r="K37" s="212" t="s">
        <v>79</v>
      </c>
      <c r="L37" s="213"/>
      <c r="M37" s="213"/>
      <c r="N37" s="213"/>
      <c r="O37" s="213"/>
      <c r="P37" s="213"/>
      <c r="Q37" s="213"/>
      <c r="R37" s="214"/>
    </row>
    <row r="38" spans="1:24" ht="15" thickBot="1">
      <c r="A38" s="37"/>
      <c r="B38" s="220" t="s">
        <v>80</v>
      </c>
      <c r="C38" s="221"/>
      <c r="D38" s="221"/>
      <c r="E38" s="59" t="s">
        <v>81</v>
      </c>
      <c r="F38" s="62" t="s">
        <v>82</v>
      </c>
      <c r="G38" s="87" t="s">
        <v>113</v>
      </c>
      <c r="H38" s="88" t="s">
        <v>114</v>
      </c>
      <c r="I38" s="88" t="s">
        <v>115</v>
      </c>
      <c r="J38" s="88" t="s">
        <v>116</v>
      </c>
      <c r="K38" s="51" t="s">
        <v>168</v>
      </c>
      <c r="L38" s="52" t="s">
        <v>169</v>
      </c>
      <c r="M38" s="52"/>
      <c r="N38" s="52" t="s">
        <v>170</v>
      </c>
      <c r="O38" s="211" t="s">
        <v>171</v>
      </c>
      <c r="P38" s="211"/>
      <c r="Q38" s="52" t="s">
        <v>172</v>
      </c>
      <c r="R38" s="52" t="s">
        <v>173</v>
      </c>
      <c r="S38" s="52" t="s">
        <v>174</v>
      </c>
      <c r="T38" s="44" t="s">
        <v>175</v>
      </c>
    </row>
    <row r="39" spans="1:24">
      <c r="A39" s="37"/>
      <c r="B39" s="89" t="s">
        <v>89</v>
      </c>
      <c r="C39" s="90"/>
      <c r="D39" s="91" t="s">
        <v>117</v>
      </c>
      <c r="E39" s="92">
        <v>-3.3978609999999998</v>
      </c>
      <c r="F39" s="39">
        <v>34.837608000000003</v>
      </c>
      <c r="G39" s="102">
        <v>12.565665055683967</v>
      </c>
      <c r="H39" s="103">
        <v>0.9665896196679955</v>
      </c>
      <c r="I39" s="103">
        <v>86.467745324648035</v>
      </c>
      <c r="J39" s="104">
        <v>1.0225726959093147</v>
      </c>
      <c r="K39" s="92" t="s">
        <v>184</v>
      </c>
      <c r="L39" s="93" t="s">
        <v>185</v>
      </c>
      <c r="M39" s="93"/>
      <c r="N39" s="93" t="s">
        <v>126</v>
      </c>
      <c r="O39" s="93" t="s">
        <v>178</v>
      </c>
      <c r="P39" s="93"/>
      <c r="Q39" s="93" t="s">
        <v>179</v>
      </c>
      <c r="R39" s="93" t="s">
        <v>179</v>
      </c>
      <c r="S39" s="93" t="s">
        <v>180</v>
      </c>
      <c r="T39" s="32" t="s">
        <v>181</v>
      </c>
    </row>
    <row r="40" spans="1:24">
      <c r="A40" s="37"/>
      <c r="B40" s="94" t="s">
        <v>90</v>
      </c>
      <c r="C40" s="63"/>
      <c r="D40" s="64" t="s">
        <v>117</v>
      </c>
      <c r="E40" s="66">
        <v>-3.3978290019999999</v>
      </c>
      <c r="F40" s="40">
        <v>34.837011969999999</v>
      </c>
      <c r="G40" s="105">
        <v>21.13063730679653</v>
      </c>
      <c r="H40" s="106">
        <v>3.0912555579081076</v>
      </c>
      <c r="I40" s="106">
        <v>75.778107135295357</v>
      </c>
      <c r="J40" s="107">
        <v>0.46131099063578063</v>
      </c>
      <c r="K40" s="66" t="s">
        <v>184</v>
      </c>
      <c r="L40" s="208" t="s">
        <v>185</v>
      </c>
      <c r="M40" s="208"/>
      <c r="N40" s="77" t="s">
        <v>124</v>
      </c>
      <c r="O40" s="77" t="s">
        <v>178</v>
      </c>
      <c r="P40" s="77"/>
      <c r="Q40" s="77" t="s">
        <v>179</v>
      </c>
      <c r="R40" s="77" t="s">
        <v>179</v>
      </c>
      <c r="S40" s="77" t="s">
        <v>180</v>
      </c>
      <c r="T40" s="78" t="s">
        <v>181</v>
      </c>
    </row>
    <row r="41" spans="1:24">
      <c r="A41" s="37"/>
      <c r="B41" s="94" t="s">
        <v>88</v>
      </c>
      <c r="C41" s="63"/>
      <c r="D41" s="64" t="s">
        <v>117</v>
      </c>
      <c r="E41" s="66">
        <v>-3.3854090330000002</v>
      </c>
      <c r="F41" s="40">
        <v>34.818901029999999</v>
      </c>
      <c r="G41" s="105">
        <v>54.080969906906262</v>
      </c>
      <c r="H41" s="106">
        <v>21.264484651351896</v>
      </c>
      <c r="I41" s="106">
        <v>24.654545441741845</v>
      </c>
      <c r="J41" s="107">
        <v>1.8433218334154755</v>
      </c>
      <c r="K41" s="66" t="s">
        <v>184</v>
      </c>
      <c r="L41" s="208" t="s">
        <v>185</v>
      </c>
      <c r="M41" s="208"/>
      <c r="N41" s="77" t="s">
        <v>127</v>
      </c>
      <c r="O41" s="77" t="s">
        <v>178</v>
      </c>
      <c r="P41" s="77"/>
      <c r="Q41" s="77" t="s">
        <v>179</v>
      </c>
      <c r="R41" s="77" t="s">
        <v>179</v>
      </c>
      <c r="S41" s="77" t="s">
        <v>180</v>
      </c>
      <c r="T41" s="78" t="s">
        <v>181</v>
      </c>
    </row>
    <row r="42" spans="1:24">
      <c r="A42" s="37"/>
      <c r="B42" s="94" t="s">
        <v>91</v>
      </c>
      <c r="C42" s="63"/>
      <c r="D42" s="64" t="s">
        <v>117</v>
      </c>
      <c r="E42" s="66">
        <v>-3.3849129919999998</v>
      </c>
      <c r="F42" s="40">
        <v>34.818899020000003</v>
      </c>
      <c r="G42" s="105">
        <v>51.960000000000008</v>
      </c>
      <c r="H42" s="106">
        <v>18.919999999999995</v>
      </c>
      <c r="I42" s="106">
        <v>29.120000000000005</v>
      </c>
      <c r="J42" s="107">
        <v>1.85293247905372</v>
      </c>
      <c r="K42" s="66" t="s">
        <v>184</v>
      </c>
      <c r="L42" s="208" t="s">
        <v>185</v>
      </c>
      <c r="M42" s="208"/>
      <c r="N42" s="77" t="s">
        <v>127</v>
      </c>
      <c r="O42" s="77" t="s">
        <v>178</v>
      </c>
      <c r="P42" s="77"/>
      <c r="Q42" s="77" t="s">
        <v>179</v>
      </c>
      <c r="R42" s="77" t="s">
        <v>179</v>
      </c>
      <c r="S42" s="77" t="s">
        <v>180</v>
      </c>
      <c r="T42" s="78" t="s">
        <v>181</v>
      </c>
    </row>
    <row r="43" spans="1:24">
      <c r="A43" s="37"/>
      <c r="B43" s="94" t="s">
        <v>92</v>
      </c>
      <c r="C43" s="63"/>
      <c r="D43" s="64" t="s">
        <v>118</v>
      </c>
      <c r="E43" s="66">
        <v>-3.4092039989999998</v>
      </c>
      <c r="F43" s="40">
        <v>34.852751009999999</v>
      </c>
      <c r="G43" s="105">
        <v>23.96</v>
      </c>
      <c r="H43" s="106">
        <v>0.91999999999999804</v>
      </c>
      <c r="I43" s="106">
        <v>75.12</v>
      </c>
      <c r="J43" s="107">
        <v>1.2493839329719072</v>
      </c>
      <c r="K43" s="66" t="s">
        <v>184</v>
      </c>
      <c r="L43" s="208" t="s">
        <v>188</v>
      </c>
      <c r="M43" s="208"/>
      <c r="N43" s="77" t="s">
        <v>124</v>
      </c>
      <c r="O43" s="77" t="s">
        <v>178</v>
      </c>
      <c r="P43" s="77"/>
      <c r="Q43" s="77" t="s">
        <v>179</v>
      </c>
      <c r="R43" s="77" t="s">
        <v>179</v>
      </c>
      <c r="S43" s="77" t="s">
        <v>180</v>
      </c>
      <c r="T43" s="78" t="s">
        <v>181</v>
      </c>
    </row>
    <row r="44" spans="1:24">
      <c r="A44" s="37"/>
      <c r="B44" s="94" t="s">
        <v>93</v>
      </c>
      <c r="C44" s="63"/>
      <c r="D44" s="64" t="s">
        <v>118</v>
      </c>
      <c r="E44" s="66">
        <v>-3.4083420040000001</v>
      </c>
      <c r="F44" s="40">
        <v>34.850283040000001</v>
      </c>
      <c r="G44" s="105">
        <v>19.96</v>
      </c>
      <c r="H44" s="106">
        <v>4.9199999999999982</v>
      </c>
      <c r="I44" s="106">
        <v>75.12</v>
      </c>
      <c r="J44" s="107">
        <v>1.641498275012321</v>
      </c>
      <c r="K44" s="66" t="s">
        <v>184</v>
      </c>
      <c r="L44" s="208" t="s">
        <v>188</v>
      </c>
      <c r="M44" s="208"/>
      <c r="N44" s="77" t="s">
        <v>125</v>
      </c>
      <c r="O44" s="77" t="s">
        <v>178</v>
      </c>
      <c r="P44" s="77"/>
      <c r="Q44" s="77" t="s">
        <v>179</v>
      </c>
      <c r="R44" s="77" t="s">
        <v>179</v>
      </c>
      <c r="S44" s="77" t="s">
        <v>180</v>
      </c>
      <c r="T44" s="78" t="s">
        <v>181</v>
      </c>
    </row>
    <row r="45" spans="1:24">
      <c r="A45" s="37"/>
      <c r="B45" s="94" t="s">
        <v>94</v>
      </c>
      <c r="C45" s="63"/>
      <c r="D45" s="64" t="s">
        <v>118</v>
      </c>
      <c r="E45" s="66">
        <v>-3.406225992</v>
      </c>
      <c r="F45" s="40">
        <v>34.85055998</v>
      </c>
      <c r="G45" s="105">
        <v>21.96</v>
      </c>
      <c r="H45" s="106">
        <v>8.9199999999999982</v>
      </c>
      <c r="I45" s="106">
        <v>69.12</v>
      </c>
      <c r="J45" s="107">
        <v>1.7491375061606702</v>
      </c>
      <c r="K45" s="66" t="s">
        <v>184</v>
      </c>
      <c r="L45" s="208" t="s">
        <v>188</v>
      </c>
      <c r="M45" s="208"/>
      <c r="N45" s="77" t="s">
        <v>124</v>
      </c>
      <c r="O45" s="77" t="s">
        <v>178</v>
      </c>
      <c r="P45" s="77"/>
      <c r="Q45" s="77" t="s">
        <v>179</v>
      </c>
      <c r="R45" s="77" t="s">
        <v>179</v>
      </c>
      <c r="S45" s="77" t="s">
        <v>180</v>
      </c>
      <c r="T45" s="78" t="s">
        <v>181</v>
      </c>
    </row>
    <row r="46" spans="1:24">
      <c r="A46" s="37"/>
      <c r="B46" s="94" t="s">
        <v>95</v>
      </c>
      <c r="C46" s="63"/>
      <c r="D46" s="64" t="s">
        <v>118</v>
      </c>
      <c r="E46" s="66">
        <v>-3.4064239729999999</v>
      </c>
      <c r="F46" s="40">
        <v>34.851213010000002</v>
      </c>
      <c r="G46" s="105">
        <v>25.96</v>
      </c>
      <c r="H46" s="106">
        <v>6.9200000000000008</v>
      </c>
      <c r="I46" s="106">
        <v>67.12</v>
      </c>
      <c r="J46" s="107">
        <v>1.7568260226712666</v>
      </c>
      <c r="K46" s="66" t="s">
        <v>184</v>
      </c>
      <c r="L46" s="208" t="s">
        <v>188</v>
      </c>
      <c r="M46" s="208"/>
      <c r="N46" s="77" t="s">
        <v>124</v>
      </c>
      <c r="O46" s="77" t="s">
        <v>178</v>
      </c>
      <c r="P46" s="77"/>
      <c r="Q46" s="77" t="s">
        <v>179</v>
      </c>
      <c r="R46" s="77" t="s">
        <v>179</v>
      </c>
      <c r="S46" s="77" t="s">
        <v>180</v>
      </c>
      <c r="T46" s="78" t="s">
        <v>181</v>
      </c>
    </row>
    <row r="47" spans="1:24">
      <c r="A47" s="37"/>
      <c r="B47" s="94" t="s">
        <v>96</v>
      </c>
      <c r="C47" s="63"/>
      <c r="D47" s="64" t="s">
        <v>119</v>
      </c>
      <c r="E47" s="66">
        <v>-3.2993960379999998</v>
      </c>
      <c r="F47" s="40">
        <v>34.848240959999998</v>
      </c>
      <c r="G47" s="105">
        <v>47.96</v>
      </c>
      <c r="H47" s="106">
        <v>22.919999999999995</v>
      </c>
      <c r="I47" s="106">
        <v>29.120000000000012</v>
      </c>
      <c r="J47" s="107">
        <v>2.8831936914736325</v>
      </c>
      <c r="K47" s="66" t="s">
        <v>184</v>
      </c>
      <c r="L47" s="208" t="s">
        <v>187</v>
      </c>
      <c r="M47" s="208"/>
      <c r="N47" s="77" t="s">
        <v>127</v>
      </c>
      <c r="O47" s="77" t="s">
        <v>178</v>
      </c>
      <c r="P47" s="77"/>
      <c r="Q47" s="77" t="s">
        <v>179</v>
      </c>
      <c r="R47" s="77" t="s">
        <v>179</v>
      </c>
      <c r="S47" s="77" t="s">
        <v>180</v>
      </c>
      <c r="T47" s="78" t="s">
        <v>181</v>
      </c>
    </row>
    <row r="48" spans="1:24">
      <c r="A48" s="37"/>
      <c r="B48" s="94" t="s">
        <v>97</v>
      </c>
      <c r="C48" s="63"/>
      <c r="D48" s="64" t="s">
        <v>119</v>
      </c>
      <c r="E48" s="66">
        <v>-3.3025860229999999</v>
      </c>
      <c r="F48" s="40">
        <v>34.848048009999999</v>
      </c>
      <c r="G48" s="105">
        <v>45.272914521112256</v>
      </c>
      <c r="H48" s="106">
        <v>23.604531410916575</v>
      </c>
      <c r="I48" s="106">
        <v>31.122554067971166</v>
      </c>
      <c r="J48" s="107">
        <v>2.0547560374568752</v>
      </c>
      <c r="K48" s="66" t="s">
        <v>184</v>
      </c>
      <c r="L48" s="208" t="s">
        <v>187</v>
      </c>
      <c r="M48" s="208"/>
      <c r="N48" s="77" t="s">
        <v>127</v>
      </c>
      <c r="O48" s="77" t="s">
        <v>178</v>
      </c>
      <c r="P48" s="77"/>
      <c r="Q48" s="77" t="s">
        <v>179</v>
      </c>
      <c r="R48" s="77" t="s">
        <v>179</v>
      </c>
      <c r="S48" s="77" t="s">
        <v>180</v>
      </c>
      <c r="T48" s="78" t="s">
        <v>181</v>
      </c>
    </row>
    <row r="49" spans="1:20">
      <c r="A49" s="37"/>
      <c r="B49" s="94" t="s">
        <v>98</v>
      </c>
      <c r="C49" s="63"/>
      <c r="D49" s="64" t="s">
        <v>119</v>
      </c>
      <c r="E49" s="66">
        <v>-3.2957159630000001</v>
      </c>
      <c r="F49" s="40">
        <v>34.852460999999998</v>
      </c>
      <c r="G49" s="105">
        <v>38.691629007962128</v>
      </c>
      <c r="H49" s="106">
        <v>26.81299763288143</v>
      </c>
      <c r="I49" s="106">
        <v>34.495373359156439</v>
      </c>
      <c r="J49" s="107">
        <v>2.5483587974371611</v>
      </c>
      <c r="K49" s="66" t="s">
        <v>184</v>
      </c>
      <c r="L49" s="208" t="s">
        <v>187</v>
      </c>
      <c r="M49" s="208"/>
      <c r="N49" s="77" t="s">
        <v>128</v>
      </c>
      <c r="O49" s="77" t="s">
        <v>178</v>
      </c>
      <c r="P49" s="77"/>
      <c r="Q49" s="77" t="s">
        <v>179</v>
      </c>
      <c r="R49" s="77" t="s">
        <v>179</v>
      </c>
      <c r="S49" s="77" t="s">
        <v>180</v>
      </c>
      <c r="T49" s="78" t="s">
        <v>181</v>
      </c>
    </row>
    <row r="50" spans="1:20">
      <c r="A50" s="37"/>
      <c r="B50" s="94" t="s">
        <v>99</v>
      </c>
      <c r="C50" s="63"/>
      <c r="D50" s="64" t="s">
        <v>119</v>
      </c>
      <c r="E50" s="66">
        <v>-3.2966709980000002</v>
      </c>
      <c r="F50" s="40">
        <v>34.854407019999996</v>
      </c>
      <c r="G50" s="105">
        <v>28.145762029394</v>
      </c>
      <c r="H50" s="106">
        <v>25.085564727199518</v>
      </c>
      <c r="I50" s="106">
        <v>46.768673243406489</v>
      </c>
      <c r="J50" s="107">
        <v>2.1716214884179394</v>
      </c>
      <c r="K50" s="66" t="s">
        <v>184</v>
      </c>
      <c r="L50" s="208" t="s">
        <v>187</v>
      </c>
      <c r="M50" s="208"/>
      <c r="N50" s="77" t="s">
        <v>124</v>
      </c>
      <c r="O50" s="77" t="s">
        <v>178</v>
      </c>
      <c r="P50" s="77"/>
      <c r="Q50" s="77" t="s">
        <v>179</v>
      </c>
      <c r="R50" s="77" t="s">
        <v>179</v>
      </c>
      <c r="S50" s="77" t="s">
        <v>180</v>
      </c>
      <c r="T50" s="78" t="s">
        <v>181</v>
      </c>
    </row>
    <row r="51" spans="1:20">
      <c r="A51" s="10"/>
      <c r="B51" s="94" t="s">
        <v>100</v>
      </c>
      <c r="C51" s="63"/>
      <c r="D51" s="64" t="s">
        <v>120</v>
      </c>
      <c r="E51" s="66">
        <v>-2.3691620310000001</v>
      </c>
      <c r="F51" s="40">
        <v>34.06028104</v>
      </c>
      <c r="G51" s="105">
        <v>45.96</v>
      </c>
      <c r="H51" s="106">
        <v>14.920000000000003</v>
      </c>
      <c r="I51" s="106">
        <v>39.119999999999997</v>
      </c>
      <c r="J51" s="107">
        <v>2.0374568753080333</v>
      </c>
      <c r="K51" s="66" t="s">
        <v>184</v>
      </c>
      <c r="L51" s="208" t="s">
        <v>185</v>
      </c>
      <c r="M51" s="208"/>
      <c r="N51" s="77" t="s">
        <v>127</v>
      </c>
      <c r="O51" s="77" t="s">
        <v>178</v>
      </c>
      <c r="P51" s="77"/>
      <c r="Q51" s="77" t="s">
        <v>179</v>
      </c>
      <c r="R51" s="77" t="s">
        <v>179</v>
      </c>
      <c r="S51" s="77" t="s">
        <v>180</v>
      </c>
      <c r="T51" s="78" t="s">
        <v>181</v>
      </c>
    </row>
    <row r="52" spans="1:20">
      <c r="A52" s="10"/>
      <c r="B52" s="94" t="s">
        <v>101</v>
      </c>
      <c r="C52" s="63"/>
      <c r="D52" s="64" t="s">
        <v>120</v>
      </c>
      <c r="E52" s="66">
        <v>-2.3698080240000001</v>
      </c>
      <c r="F52" s="40">
        <v>34.059671010000002</v>
      </c>
      <c r="G52" s="105">
        <v>34.344660194174757</v>
      </c>
      <c r="H52" s="106">
        <v>19.22727272727273</v>
      </c>
      <c r="I52" s="106">
        <v>46.428067078552509</v>
      </c>
      <c r="J52" s="107">
        <v>1.7452932479053718</v>
      </c>
      <c r="K52" s="66" t="s">
        <v>184</v>
      </c>
      <c r="L52" s="208" t="s">
        <v>185</v>
      </c>
      <c r="M52" s="208"/>
      <c r="N52" s="77" t="s">
        <v>124</v>
      </c>
      <c r="O52" s="77" t="s">
        <v>178</v>
      </c>
      <c r="P52" s="77"/>
      <c r="Q52" s="77" t="s">
        <v>179</v>
      </c>
      <c r="R52" s="77" t="s">
        <v>179</v>
      </c>
      <c r="S52" s="77" t="s">
        <v>180</v>
      </c>
      <c r="T52" s="78" t="s">
        <v>181</v>
      </c>
    </row>
    <row r="53" spans="1:20">
      <c r="A53" s="10"/>
      <c r="B53" s="94" t="s">
        <v>102</v>
      </c>
      <c r="C53" s="63"/>
      <c r="D53" s="64" t="s">
        <v>120</v>
      </c>
      <c r="E53" s="66">
        <v>-2.3487199940000001</v>
      </c>
      <c r="F53" s="40">
        <v>34.051391029999998</v>
      </c>
      <c r="G53" s="105">
        <v>27.96</v>
      </c>
      <c r="H53" s="106">
        <v>4.9200000000000017</v>
      </c>
      <c r="I53" s="106">
        <v>67.12</v>
      </c>
      <c r="J53" s="107">
        <v>0.88610152784622953</v>
      </c>
      <c r="K53" s="66" t="s">
        <v>184</v>
      </c>
      <c r="L53" s="208" t="s">
        <v>185</v>
      </c>
      <c r="M53" s="208"/>
      <c r="N53" s="77" t="s">
        <v>124</v>
      </c>
      <c r="O53" s="77" t="s">
        <v>178</v>
      </c>
      <c r="P53" s="77"/>
      <c r="Q53" s="77" t="s">
        <v>179</v>
      </c>
      <c r="R53" s="77" t="s">
        <v>179</v>
      </c>
      <c r="S53" s="77" t="s">
        <v>180</v>
      </c>
      <c r="T53" s="78" t="s">
        <v>181</v>
      </c>
    </row>
    <row r="54" spans="1:20">
      <c r="A54" s="10"/>
      <c r="B54" s="94" t="s">
        <v>103</v>
      </c>
      <c r="C54" s="63"/>
      <c r="D54" s="64" t="s">
        <v>120</v>
      </c>
      <c r="E54" s="66">
        <v>-2.3492639789999998</v>
      </c>
      <c r="F54" s="40">
        <v>34.051464029999998</v>
      </c>
      <c r="G54" s="105">
        <v>17.96</v>
      </c>
      <c r="H54" s="106">
        <v>4.9199999999999982</v>
      </c>
      <c r="I54" s="106">
        <v>77.12</v>
      </c>
      <c r="J54" s="107">
        <v>2.0220798422868409</v>
      </c>
      <c r="K54" s="66" t="s">
        <v>184</v>
      </c>
      <c r="L54" s="208" t="s">
        <v>185</v>
      </c>
      <c r="M54" s="208"/>
      <c r="N54" s="77" t="s">
        <v>125</v>
      </c>
      <c r="O54" s="77" t="s">
        <v>178</v>
      </c>
      <c r="P54" s="77"/>
      <c r="Q54" s="77" t="s">
        <v>179</v>
      </c>
      <c r="R54" s="77" t="s">
        <v>179</v>
      </c>
      <c r="S54" s="77" t="s">
        <v>180</v>
      </c>
      <c r="T54" s="78" t="s">
        <v>181</v>
      </c>
    </row>
    <row r="55" spans="1:20">
      <c r="B55" s="94" t="s">
        <v>104</v>
      </c>
      <c r="C55" s="63"/>
      <c r="D55" s="64" t="s">
        <v>121</v>
      </c>
      <c r="E55" s="66">
        <v>-2.3503360249999998</v>
      </c>
      <c r="F55" s="40">
        <v>34.049662009999999</v>
      </c>
      <c r="G55" s="105">
        <v>31.214836424255054</v>
      </c>
      <c r="H55" s="106">
        <v>11.377370285476141</v>
      </c>
      <c r="I55" s="106">
        <v>57.407793290268799</v>
      </c>
      <c r="J55" s="107">
        <v>1.7337604731394776</v>
      </c>
      <c r="K55" s="66" t="s">
        <v>184</v>
      </c>
      <c r="L55" s="208" t="s">
        <v>188</v>
      </c>
      <c r="M55" s="208"/>
      <c r="N55" s="77" t="s">
        <v>124</v>
      </c>
      <c r="O55" s="77" t="s">
        <v>178</v>
      </c>
      <c r="P55" s="77"/>
      <c r="Q55" s="77" t="s">
        <v>179</v>
      </c>
      <c r="R55" s="77" t="s">
        <v>179</v>
      </c>
      <c r="S55" s="77" t="s">
        <v>180</v>
      </c>
      <c r="T55" s="78" t="s">
        <v>181</v>
      </c>
    </row>
    <row r="56" spans="1:20">
      <c r="B56" s="94" t="s">
        <v>105</v>
      </c>
      <c r="C56" s="63"/>
      <c r="D56" s="64" t="s">
        <v>121</v>
      </c>
      <c r="E56" s="66">
        <v>-2.348596025</v>
      </c>
      <c r="F56" s="40">
        <v>34.050070959999999</v>
      </c>
      <c r="G56" s="105">
        <v>33.96</v>
      </c>
      <c r="H56" s="106">
        <v>8.9200000000000017</v>
      </c>
      <c r="I56" s="106">
        <v>57.12</v>
      </c>
      <c r="J56" s="107">
        <v>2.072055199605717</v>
      </c>
      <c r="K56" s="66" t="s">
        <v>184</v>
      </c>
      <c r="L56" s="208" t="s">
        <v>188</v>
      </c>
      <c r="M56" s="208"/>
      <c r="N56" s="77" t="s">
        <v>124</v>
      </c>
      <c r="O56" s="77" t="s">
        <v>178</v>
      </c>
      <c r="P56" s="77"/>
      <c r="Q56" s="77" t="s">
        <v>179</v>
      </c>
      <c r="R56" s="77" t="s">
        <v>179</v>
      </c>
      <c r="S56" s="77" t="s">
        <v>180</v>
      </c>
      <c r="T56" s="78" t="s">
        <v>181</v>
      </c>
    </row>
    <row r="57" spans="1:20">
      <c r="B57" s="94" t="s">
        <v>106</v>
      </c>
      <c r="C57" s="63"/>
      <c r="D57" s="64" t="s">
        <v>121</v>
      </c>
      <c r="E57" s="66">
        <v>-2.3675269729999999</v>
      </c>
      <c r="F57" s="40">
        <v>34.06035799</v>
      </c>
      <c r="G57" s="105">
        <v>39.96</v>
      </c>
      <c r="H57" s="106">
        <v>12.920000000000002</v>
      </c>
      <c r="I57" s="106">
        <v>47.12</v>
      </c>
      <c r="J57" s="107">
        <v>1.6549531789058647</v>
      </c>
      <c r="K57" s="66" t="s">
        <v>184</v>
      </c>
      <c r="L57" s="208" t="s">
        <v>188</v>
      </c>
      <c r="M57" s="208"/>
      <c r="N57" s="77" t="s">
        <v>129</v>
      </c>
      <c r="O57" s="77" t="s">
        <v>178</v>
      </c>
      <c r="P57" s="77"/>
      <c r="Q57" s="77" t="s">
        <v>179</v>
      </c>
      <c r="R57" s="77" t="s">
        <v>179</v>
      </c>
      <c r="S57" s="77" t="s">
        <v>180</v>
      </c>
      <c r="T57" s="78" t="s">
        <v>181</v>
      </c>
    </row>
    <row r="58" spans="1:20">
      <c r="B58" s="94" t="s">
        <v>107</v>
      </c>
      <c r="C58" s="63"/>
      <c r="D58" s="64" t="s">
        <v>121</v>
      </c>
      <c r="E58" s="66">
        <v>-2.3676780150000001</v>
      </c>
      <c r="F58" s="40">
        <v>34.05937797</v>
      </c>
      <c r="G58" s="105">
        <v>27.96</v>
      </c>
      <c r="H58" s="106">
        <v>4.9200000000000017</v>
      </c>
      <c r="I58" s="106">
        <v>67.12</v>
      </c>
      <c r="J58" s="107">
        <v>1.0437161163134547</v>
      </c>
      <c r="K58" s="66" t="s">
        <v>184</v>
      </c>
      <c r="L58" s="208" t="s">
        <v>188</v>
      </c>
      <c r="M58" s="208"/>
      <c r="N58" s="77" t="s">
        <v>124</v>
      </c>
      <c r="O58" s="77" t="s">
        <v>178</v>
      </c>
      <c r="P58" s="77"/>
      <c r="Q58" s="77" t="s">
        <v>179</v>
      </c>
      <c r="R58" s="77" t="s">
        <v>179</v>
      </c>
      <c r="S58" s="77" t="s">
        <v>180</v>
      </c>
      <c r="T58" s="78" t="s">
        <v>181</v>
      </c>
    </row>
    <row r="59" spans="1:20">
      <c r="B59" s="94" t="s">
        <v>108</v>
      </c>
      <c r="C59" s="63"/>
      <c r="D59" s="64" t="s">
        <v>122</v>
      </c>
      <c r="E59" s="66">
        <v>-2.272751033</v>
      </c>
      <c r="F59" s="40">
        <v>34.023176030000002</v>
      </c>
      <c r="G59" s="105">
        <v>21.96</v>
      </c>
      <c r="H59" s="106">
        <v>4.9199999999999982</v>
      </c>
      <c r="I59" s="106">
        <v>73.12</v>
      </c>
      <c r="J59" s="107">
        <v>1.2416954164613114</v>
      </c>
      <c r="K59" s="66" t="s">
        <v>184</v>
      </c>
      <c r="L59" s="208" t="s">
        <v>187</v>
      </c>
      <c r="M59" s="208"/>
      <c r="N59" s="77" t="s">
        <v>124</v>
      </c>
      <c r="O59" s="77" t="s">
        <v>178</v>
      </c>
      <c r="P59" s="77"/>
      <c r="Q59" s="77" t="s">
        <v>179</v>
      </c>
      <c r="R59" s="77" t="s">
        <v>179</v>
      </c>
      <c r="S59" s="77" t="s">
        <v>180</v>
      </c>
      <c r="T59" s="78" t="s">
        <v>181</v>
      </c>
    </row>
    <row r="60" spans="1:20">
      <c r="B60" s="94" t="s">
        <v>109</v>
      </c>
      <c r="C60" s="63"/>
      <c r="D60" s="64" t="s">
        <v>122</v>
      </c>
      <c r="E60" s="66">
        <v>-2.2784290180000002</v>
      </c>
      <c r="F60" s="40">
        <v>34.024240030000001</v>
      </c>
      <c r="G60" s="105">
        <v>23.96</v>
      </c>
      <c r="H60" s="106">
        <v>4.9199999999999982</v>
      </c>
      <c r="I60" s="106">
        <v>71.12</v>
      </c>
      <c r="J60" s="107">
        <v>3.30913750616067</v>
      </c>
      <c r="K60" s="66" t="s">
        <v>184</v>
      </c>
      <c r="L60" s="208" t="s">
        <v>187</v>
      </c>
      <c r="M60" s="208"/>
      <c r="N60" s="77" t="s">
        <v>124</v>
      </c>
      <c r="O60" s="77" t="s">
        <v>178</v>
      </c>
      <c r="P60" s="77"/>
      <c r="Q60" s="77" t="s">
        <v>179</v>
      </c>
      <c r="R60" s="77" t="s">
        <v>179</v>
      </c>
      <c r="S60" s="77" t="s">
        <v>180</v>
      </c>
      <c r="T60" s="78" t="s">
        <v>181</v>
      </c>
    </row>
    <row r="61" spans="1:20">
      <c r="B61" s="94" t="s">
        <v>110</v>
      </c>
      <c r="C61" s="63"/>
      <c r="D61" s="64" t="s">
        <v>122</v>
      </c>
      <c r="E61" s="66">
        <v>-2.277740026</v>
      </c>
      <c r="F61" s="40">
        <v>34.027640990000002</v>
      </c>
      <c r="G61" s="105">
        <v>25.96</v>
      </c>
      <c r="H61" s="106">
        <v>8.9200000000000017</v>
      </c>
      <c r="I61" s="106">
        <v>65.12</v>
      </c>
      <c r="J61" s="107">
        <v>1.614588467225234</v>
      </c>
      <c r="K61" s="66" t="s">
        <v>184</v>
      </c>
      <c r="L61" s="208" t="s">
        <v>187</v>
      </c>
      <c r="M61" s="208"/>
      <c r="N61" s="77" t="s">
        <v>124</v>
      </c>
      <c r="O61" s="77" t="s">
        <v>178</v>
      </c>
      <c r="P61" s="77"/>
      <c r="Q61" s="77" t="s">
        <v>179</v>
      </c>
      <c r="R61" s="77" t="s">
        <v>179</v>
      </c>
      <c r="S61" s="77" t="s">
        <v>180</v>
      </c>
      <c r="T61" s="78" t="s">
        <v>181</v>
      </c>
    </row>
    <row r="62" spans="1:20">
      <c r="B62" s="94" t="s">
        <v>111</v>
      </c>
      <c r="C62" s="63"/>
      <c r="D62" s="64" t="s">
        <v>122</v>
      </c>
      <c r="E62" s="66">
        <v>-2.2787330300000002</v>
      </c>
      <c r="F62" s="40">
        <v>34.032136029999997</v>
      </c>
      <c r="G62" s="105">
        <v>25.96</v>
      </c>
      <c r="H62" s="106">
        <v>8.9200000000000017</v>
      </c>
      <c r="I62" s="106">
        <v>65.12</v>
      </c>
      <c r="J62" s="107">
        <v>1.6991621488417901</v>
      </c>
      <c r="K62" s="66" t="s">
        <v>184</v>
      </c>
      <c r="L62" s="208" t="s">
        <v>187</v>
      </c>
      <c r="M62" s="208"/>
      <c r="N62" s="77" t="s">
        <v>124</v>
      </c>
      <c r="O62" s="77" t="s">
        <v>178</v>
      </c>
      <c r="P62" s="77"/>
      <c r="Q62" s="77" t="s">
        <v>179</v>
      </c>
      <c r="R62" s="77" t="s">
        <v>179</v>
      </c>
      <c r="S62" s="77" t="s">
        <v>180</v>
      </c>
      <c r="T62" s="78" t="s">
        <v>181</v>
      </c>
    </row>
    <row r="63" spans="1:20" ht="15" thickBot="1">
      <c r="B63" s="95" t="s">
        <v>112</v>
      </c>
      <c r="C63" s="96"/>
      <c r="D63" s="97" t="s">
        <v>123</v>
      </c>
      <c r="E63" s="98">
        <v>-2.439403972</v>
      </c>
      <c r="F63" s="99">
        <v>34.838404959999998</v>
      </c>
      <c r="G63" s="108">
        <v>22.017293559158162</v>
      </c>
      <c r="H63" s="109">
        <v>6.5855206693798616</v>
      </c>
      <c r="I63" s="109">
        <v>71.397185771461977</v>
      </c>
      <c r="J63" s="110">
        <v>1.1393420404139967</v>
      </c>
      <c r="K63" s="98" t="s">
        <v>184</v>
      </c>
      <c r="L63" s="100" t="s">
        <v>187</v>
      </c>
      <c r="M63" s="100"/>
      <c r="N63" s="100" t="s">
        <v>124</v>
      </c>
      <c r="O63" s="100" t="s">
        <v>178</v>
      </c>
      <c r="P63" s="100"/>
      <c r="Q63" s="100" t="s">
        <v>179</v>
      </c>
      <c r="R63" s="100" t="s">
        <v>179</v>
      </c>
      <c r="S63" s="100" t="s">
        <v>180</v>
      </c>
      <c r="T63" s="101" t="s">
        <v>181</v>
      </c>
    </row>
    <row r="64" spans="1:20">
      <c r="B64" s="50" t="s">
        <v>83</v>
      </c>
    </row>
    <row r="67" spans="2:41" ht="15" thickBot="1">
      <c r="B67" s="50" t="s">
        <v>84</v>
      </c>
      <c r="C67" s="37"/>
      <c r="D67" s="37"/>
      <c r="E67" s="37"/>
      <c r="F67" s="54"/>
      <c r="G67" s="54"/>
      <c r="H67" s="54"/>
      <c r="I67" s="54"/>
      <c r="J67" s="37"/>
      <c r="K67" s="55"/>
      <c r="L67" s="56"/>
    </row>
    <row r="68" spans="2:41" ht="15" thickBot="1">
      <c r="B68" s="227" t="s">
        <v>85</v>
      </c>
      <c r="C68" s="228"/>
      <c r="D68" s="228"/>
      <c r="E68" s="228"/>
      <c r="F68" s="81" t="s">
        <v>86</v>
      </c>
      <c r="G68" s="53"/>
      <c r="H68" s="53"/>
      <c r="I68" s="53"/>
      <c r="J68" s="53"/>
      <c r="K68" s="53"/>
      <c r="L68" s="82"/>
    </row>
    <row r="69" spans="2:41">
      <c r="B69" s="229" t="s">
        <v>41</v>
      </c>
      <c r="C69" s="230"/>
      <c r="D69" s="230"/>
      <c r="E69" s="230"/>
      <c r="F69" s="83" t="s">
        <v>165</v>
      </c>
      <c r="G69" s="84"/>
      <c r="H69" s="84"/>
      <c r="I69" s="84"/>
      <c r="J69" s="84"/>
      <c r="K69" s="84"/>
      <c r="L69" s="85"/>
    </row>
    <row r="70" spans="2:41" ht="15" thickBot="1">
      <c r="B70" s="231" t="s">
        <v>32</v>
      </c>
      <c r="C70" s="232"/>
      <c r="D70" s="232"/>
      <c r="E70" s="232"/>
      <c r="F70" s="207" t="s">
        <v>167</v>
      </c>
      <c r="G70" s="208"/>
      <c r="H70" s="208"/>
      <c r="I70" s="208"/>
      <c r="J70" s="208"/>
      <c r="K70" s="208"/>
      <c r="L70" s="208"/>
      <c r="M70" s="208"/>
      <c r="N70" s="208"/>
    </row>
    <row r="71" spans="2:41">
      <c r="B71" s="50" t="s">
        <v>87</v>
      </c>
    </row>
    <row r="72" spans="2:41" ht="18">
      <c r="AO72" s="71"/>
    </row>
    <row r="73" spans="2:41">
      <c r="D73" s="209" t="s">
        <v>407</v>
      </c>
      <c r="E73" s="209"/>
      <c r="F73" s="209"/>
      <c r="G73" s="209"/>
      <c r="H73" s="209"/>
    </row>
    <row r="74" spans="2:41" ht="18.600000000000001" thickBot="1">
      <c r="B74" s="9" t="s">
        <v>34</v>
      </c>
      <c r="D74" s="210"/>
      <c r="E74" s="210"/>
      <c r="F74" s="210"/>
      <c r="G74" s="210"/>
      <c r="H74" s="210"/>
      <c r="AG74" s="226" t="s">
        <v>161</v>
      </c>
      <c r="AH74" s="226"/>
      <c r="AI74" s="226"/>
      <c r="AJ74" s="226"/>
      <c r="AK74" s="226"/>
      <c r="AL74" s="226"/>
    </row>
    <row r="75" spans="2:41" ht="101.4" thickBot="1">
      <c r="B75" s="13" t="s">
        <v>33</v>
      </c>
      <c r="C75" s="8" t="s">
        <v>35</v>
      </c>
      <c r="D75" s="8" t="s">
        <v>160</v>
      </c>
      <c r="E75" s="8" t="s">
        <v>32</v>
      </c>
      <c r="F75" s="8" t="s">
        <v>36</v>
      </c>
      <c r="G75" s="72" t="s">
        <v>14</v>
      </c>
      <c r="H75" s="8" t="s">
        <v>31</v>
      </c>
      <c r="I75" s="8" t="s">
        <v>30</v>
      </c>
      <c r="J75" s="8" t="s">
        <v>29</v>
      </c>
      <c r="K75" s="8" t="s">
        <v>28</v>
      </c>
      <c r="L75" s="8" t="s">
        <v>27</v>
      </c>
      <c r="M75" s="8" t="s">
        <v>158</v>
      </c>
      <c r="N75" s="8" t="s">
        <v>26</v>
      </c>
      <c r="O75" s="8" t="s">
        <v>25</v>
      </c>
      <c r="P75" s="8" t="s">
        <v>24</v>
      </c>
      <c r="Q75" s="8" t="s">
        <v>23</v>
      </c>
      <c r="R75" s="72" t="s">
        <v>13</v>
      </c>
      <c r="S75" s="8" t="s">
        <v>22</v>
      </c>
      <c r="T75" s="8" t="s">
        <v>21</v>
      </c>
      <c r="U75" s="8" t="s">
        <v>20</v>
      </c>
      <c r="V75" s="8" t="s">
        <v>19</v>
      </c>
      <c r="W75" s="8" t="s">
        <v>18</v>
      </c>
      <c r="X75" s="8" t="s">
        <v>17</v>
      </c>
      <c r="Y75" s="8" t="s">
        <v>16</v>
      </c>
      <c r="Z75" s="8" t="s">
        <v>15</v>
      </c>
      <c r="AA75" s="8" t="s">
        <v>159</v>
      </c>
      <c r="AB75" s="8" t="s">
        <v>37</v>
      </c>
      <c r="AC75" s="8" t="s">
        <v>38</v>
      </c>
      <c r="AD75" s="8" t="s">
        <v>12</v>
      </c>
      <c r="AE75" s="8" t="s">
        <v>39</v>
      </c>
      <c r="AF75" s="73" t="s">
        <v>40</v>
      </c>
      <c r="AG75" s="70" t="s">
        <v>11</v>
      </c>
      <c r="AH75" s="70" t="s">
        <v>10</v>
      </c>
      <c r="AI75" s="70" t="s">
        <v>9</v>
      </c>
      <c r="AJ75" s="70" t="s">
        <v>8</v>
      </c>
      <c r="AK75" s="70" t="s">
        <v>7</v>
      </c>
      <c r="AL75" s="69" t="s">
        <v>6</v>
      </c>
    </row>
    <row r="76" spans="2:41">
      <c r="B76" t="str">
        <f>'[2]Final data_for_R_analysis_Wetse'!A2</f>
        <v>Wet</v>
      </c>
      <c r="C76" s="4">
        <f>'[2]Final data_for_R_analysis_Wetse'!B2</f>
        <v>1</v>
      </c>
      <c r="D76" t="s">
        <v>89</v>
      </c>
      <c r="E76" t="s">
        <v>41</v>
      </c>
      <c r="F76" s="5">
        <v>1</v>
      </c>
      <c r="G76" s="7">
        <f>'[2]WetLitterbags placem_collection'!E3</f>
        <v>42766</v>
      </c>
      <c r="H76" t="str">
        <f>'[2]Final data_for_R_analysis_Wetse'!J2</f>
        <v>G436</v>
      </c>
      <c r="I76" t="str">
        <f>'[2]Final data_for_R_analysis_Wetse'!J222</f>
        <v>R17</v>
      </c>
      <c r="J76">
        <f>IFERROR(INDEX('[2]Green_rooibos initial weight'!$C$5:$C$1749,MATCH(H76, '[2]Green_rooibos initial weight'!$A$5:$A$1749,0)),"")</f>
        <v>2.0329999999999999</v>
      </c>
      <c r="K76">
        <f>IFERROR(INDEX('[2]Green_rooibos initial weight'!$C$5:$C$1749,MATCH(I76, '[2]Green_rooibos initial weight'!$A$5:$A$1749,0)),"")</f>
        <v>2.169</v>
      </c>
      <c r="L76" s="3">
        <f>IF(J76&gt;0,(J76*$F$31-($F$29+$F$30)),"")</f>
        <v>1.7831999999999999</v>
      </c>
      <c r="M76" s="3">
        <f>AVERAGE('[2]Ashed teabags wet'!$J$809:$J$813,'[2]Ashed teabags wet'!$J$817:$J$818,'[2]Ashed teabags wet'!$J$820:$J$821)</f>
        <v>5.5094158734921841</v>
      </c>
      <c r="N76" s="3">
        <f t="shared" ref="N76:N139" si="0">IFERROR(L76-(M76/100)*L76,"")</f>
        <v>1.6849560961438872</v>
      </c>
      <c r="O76" s="3">
        <f>IF(K76&gt;0,(K76*$F$32-($F$29+$F$30)),"")</f>
        <v>1.9192</v>
      </c>
      <c r="P76" s="3">
        <f>AVERAGE('[2]Ashed teabags wet'!$J$814:$J$816)</f>
        <v>2.2816647271287041</v>
      </c>
      <c r="Q76" s="3">
        <f t="shared" ref="Q76:Q139" si="1">IFERROR(O76-(P76/100)*O76,"")</f>
        <v>1.8754102905569459</v>
      </c>
      <c r="R76" s="7">
        <f>IF('[2]WetLitterbags placem_collection'!G3="N.A","",'[2]WetLitterbags placem_collection'!G3)</f>
        <v>42818</v>
      </c>
      <c r="S76" s="3">
        <f>IF(IFERROR(INDEX('[2]Both teabags AfterWet'!$D$1:$D$839,MATCH(H76,'[2]Both teabags AfterWet'!$B$1:$B$839,0)),"")="N.A","",(IFERROR(INDEX('[2]Both teabags AfterWet'!$D$1:$D$839,MATCH(H76,'[2]Both teabags AfterWet'!$B$1:$B$839,0)),"")))</f>
        <v>0.43290000000000001</v>
      </c>
      <c r="T76" s="3">
        <f>IFERROR(INDEX('[2]Both teabags AfterWet'!$D$1:$D$839,MATCH(I76,'[2]Both teabags AfterWet'!$B$1:$B$839,0)),"")</f>
        <v>1.0208999999999999</v>
      </c>
      <c r="U76" s="3">
        <f>IFERROR(IF(S76&gt;0,S76-($F$29),""),"")</f>
        <v>0.2823</v>
      </c>
      <c r="V76" s="3">
        <f>IFERROR(IF(T76&gt;0,T76-($F$29),""),"")</f>
        <v>0.87029999999999985</v>
      </c>
      <c r="W76" s="3">
        <f>IFERROR(INDEX('[2]Ashed teabags wet'!$J$2:$J$825,MATCH(H76,'[2]Ashed teabags wet'!$B$2:$B$825,0)),"")</f>
        <v>27.683896620278237</v>
      </c>
      <c r="X76" s="3">
        <f>IFERROR(INDEX('[2]Ashed teabags wet'!$J$2:$J$825,MATCH(I76,'[2]Ashed teabags wet'!$B$2:$B$825,0)),"")</f>
        <v>17.918507609229575</v>
      </c>
      <c r="Y76" s="3">
        <f t="shared" ref="Y76:Y139" si="2">IFERROR(U76-(W76/100)*U76,"")</f>
        <v>0.20414835984095453</v>
      </c>
      <c r="Z76" s="3">
        <f t="shared" ref="Z76:Z139" si="3">IFERROR(V76-(X76/100)*V76,"")</f>
        <v>0.71435522827687492</v>
      </c>
      <c r="AA76" s="3">
        <f>IFERROR(1-Y76/N76,"")</f>
        <v>0.87884054646399445</v>
      </c>
      <c r="AB76" s="3">
        <f>IFERROR($F$26*(1-AE76),"")</f>
        <v>0.57615199720679922</v>
      </c>
      <c r="AC76" s="3">
        <f t="shared" ref="AC76:AC139" si="4">IFERROR(Z76/Q76,"")</f>
        <v>0.38090610458617608</v>
      </c>
      <c r="AD76">
        <f t="shared" ref="AD76:AD139" si="5">IF((R76-G76)&gt;0,(IFERROR(R76-G76,"")),"")</f>
        <v>52</v>
      </c>
      <c r="AE76" s="3">
        <f>IFERROR(1-(AA76/$F$25),"")</f>
        <v>-4.3753618128259397E-2</v>
      </c>
      <c r="AF76" s="3" t="str">
        <f>IFERROR(LN(AB76/(AC76-(1-AB76)))/AD76,"")</f>
        <v/>
      </c>
      <c r="AG76" s="58" t="str">
        <f>IF(ISNUMBER(SEARCH("C", '[2]WetLitterbags placem_collection'!W3)),"YES","")</f>
        <v/>
      </c>
      <c r="AH76" s="58" t="str">
        <f>IF(ISNUMBER(SEARCH("H", '[2]WetLitterbags placem_collection'!W3)),"YES","")</f>
        <v>YES</v>
      </c>
      <c r="AI76" s="58" t="str">
        <f>IF(ISNUMBER(SEARCH("R", '[2]WetLitterbags placem_collection'!W3)),"YES","")</f>
        <v/>
      </c>
      <c r="AJ76" s="58" t="str">
        <f>IF(ISNUMBER(SEARCH("C", '[2]WetLitterbags placem_collection'!V3)),"YES","")</f>
        <v/>
      </c>
      <c r="AK76" s="58" t="str">
        <f>IF(ISNUMBER(SEARCH("H", '[2]WetLitterbags placem_collection'!V3)),"YES","")</f>
        <v>YES</v>
      </c>
      <c r="AL76" s="58" t="str">
        <f>IF(ISNUMBER(SEARCH("R", '[2]WetLitterbags placem_collection'!V3)),"YES","")</f>
        <v/>
      </c>
    </row>
    <row r="77" spans="2:41">
      <c r="B77" t="str">
        <f>'[2]Final data_for_R_analysis_Wetse'!A3</f>
        <v>Wet</v>
      </c>
      <c r="C77" s="4">
        <f>'[2]Final data_for_R_analysis_Wetse'!B3</f>
        <v>2</v>
      </c>
      <c r="D77" t="s">
        <v>89</v>
      </c>
      <c r="E77" t="s">
        <v>41</v>
      </c>
      <c r="F77" s="5">
        <v>2</v>
      </c>
      <c r="G77" s="7">
        <f>'[2]WetLitterbags placem_collection'!E4</f>
        <v>42766</v>
      </c>
      <c r="H77" t="str">
        <f>'[2]Final data_for_R_analysis_Wetse'!J3</f>
        <v>G568</v>
      </c>
      <c r="I77" t="str">
        <f>'[2]Final data_for_R_analysis_Wetse'!J223</f>
        <v>R121</v>
      </c>
      <c r="J77">
        <f>IFERROR(INDEX('[2]Green_rooibos initial weight'!$C$5:$C$1749,MATCH(H77, '[2]Green_rooibos initial weight'!$A$5:$A$1749,0)),"")</f>
        <v>2.0059999999999998</v>
      </c>
      <c r="K77">
        <f>IFERROR(INDEX('[2]Green_rooibos initial weight'!$C$5:$C$1749,MATCH(I77, '[2]Green_rooibos initial weight'!$A$5:$A$1749,0)),"")</f>
        <v>2.165</v>
      </c>
      <c r="L77" s="3">
        <f t="shared" ref="L77:L140" si="6">IF(J77&gt;0,(J77*$F$31-($F$29+$F$30)),"")</f>
        <v>1.7561999999999998</v>
      </c>
      <c r="M77" s="3">
        <f>AVERAGE('[2]Ashed teabags wet'!$J$809:$J$813,'[2]Ashed teabags wet'!$J$817:$J$818,'[2]Ashed teabags wet'!$J$820:$J$821)</f>
        <v>5.5094158734921841</v>
      </c>
      <c r="N77" s="3">
        <f t="shared" si="0"/>
        <v>1.65944363842973</v>
      </c>
      <c r="O77" s="3">
        <f t="shared" ref="O77:O140" si="7">IF(K77&gt;0,(K77*$F$32-($F$29+$F$30)),"")</f>
        <v>1.9152</v>
      </c>
      <c r="P77" s="3">
        <f>AVERAGE('[2]Ashed teabags wet'!$J$814:$J$816)</f>
        <v>2.2816647271287041</v>
      </c>
      <c r="Q77" s="3">
        <f t="shared" si="1"/>
        <v>1.8715015571460312</v>
      </c>
      <c r="R77" s="7">
        <f>IF('[2]WetLitterbags placem_collection'!G4="N.A","",'[2]WetLitterbags placem_collection'!G4)</f>
        <v>42818</v>
      </c>
      <c r="S77" s="3">
        <f>IF(IFERROR(INDEX('[2]Both teabags AfterWet'!$D$1:$D$839,MATCH(H77,'[2]Both teabags AfterWet'!$B$1:$B$839,0)),"")="N.A","",(IFERROR(INDEX('[2]Both teabags AfterWet'!$D$1:$D$839,MATCH(H77,'[2]Both teabags AfterWet'!$B$1:$B$839,0)),"")))</f>
        <v>0.629</v>
      </c>
      <c r="T77" s="3">
        <f>IFERROR(INDEX('[2]Both teabags AfterWet'!$D$1:$D$839,MATCH(I77,'[2]Both teabags AfterWet'!$B$1:$B$839,0)),"")</f>
        <v>1.3073999999999999</v>
      </c>
      <c r="U77" s="3">
        <f t="shared" ref="U77:U140" si="8">IFERROR(IF(S77&gt;0,S77-($F$29),""),"")</f>
        <v>0.47839999999999999</v>
      </c>
      <c r="V77" s="3">
        <f t="shared" ref="V77:V140" si="9">IFERROR(IF(T77&gt;0,T77-($F$29),""),"")</f>
        <v>1.1567999999999998</v>
      </c>
      <c r="W77" s="3">
        <f>IFERROR(INDEX('[2]Ashed teabags wet'!$J$2:$J$825,MATCH(H77,'[2]Ashed teabags wet'!$B$2:$B$825,0)),"")</f>
        <v>8.5032322227742174</v>
      </c>
      <c r="X77" s="3">
        <f>IFERROR(INDEX('[2]Ashed teabags wet'!$J$2:$J$825,MATCH(I77,'[2]Ashed teabags wet'!$B$2:$B$825,0)),"")</f>
        <v>5.6218905472635869</v>
      </c>
      <c r="Y77" s="3">
        <f t="shared" si="2"/>
        <v>0.43772053704624814</v>
      </c>
      <c r="Z77" s="3">
        <f t="shared" si="3"/>
        <v>1.0917659701492546</v>
      </c>
      <c r="AA77" s="3">
        <f t="shared" ref="AA77:AA139" si="10">IFERROR(1-Y77/N77,"")</f>
        <v>0.73622452314171583</v>
      </c>
      <c r="AB77" s="3">
        <f t="shared" ref="AB77:AB140" si="11">IFERROR($F$26*(1-AE77),"")</f>
        <v>0.48265550685775199</v>
      </c>
      <c r="AC77" s="3">
        <f t="shared" si="4"/>
        <v>0.58336364507981298</v>
      </c>
      <c r="AD77">
        <f t="shared" si="5"/>
        <v>52</v>
      </c>
      <c r="AE77" s="3">
        <f t="shared" ref="AE77:AE140" si="12">IFERROR(1-(AA77/$F$25),"")</f>
        <v>0.12562408177943485</v>
      </c>
      <c r="AF77" s="3">
        <f t="shared" ref="AF77:AF140" si="13">IFERROR(LN(AB77/(AC77-(1-AB77)))/AD77,"")</f>
        <v>3.8256890039517134E-2</v>
      </c>
      <c r="AG77" s="58" t="str">
        <f>IF(ISNUMBER(SEARCH("C", '[2]WetLitterbags placem_collection'!W4)),"YES","")</f>
        <v/>
      </c>
      <c r="AH77" s="58" t="str">
        <f>IF(ISNUMBER(SEARCH("H", '[2]WetLitterbags placem_collection'!W4)),"YES","")</f>
        <v/>
      </c>
      <c r="AI77" s="58" t="str">
        <f>IF(ISNUMBER(SEARCH("R", '[2]WetLitterbags placem_collection'!W4)),"YES","")</f>
        <v/>
      </c>
      <c r="AJ77" s="58" t="str">
        <f>IF(ISNUMBER(SEARCH("C", '[2]WetLitterbags placem_collection'!V4)),"YES","")</f>
        <v/>
      </c>
      <c r="AK77" s="58" t="str">
        <f>IF(ISNUMBER(SEARCH("H", '[2]WetLitterbags placem_collection'!V4)),"YES","")</f>
        <v/>
      </c>
      <c r="AL77" s="58" t="str">
        <f>IF(ISNUMBER(SEARCH("R", '[2]WetLitterbags placem_collection'!V4)),"YES","")</f>
        <v/>
      </c>
    </row>
    <row r="78" spans="2:41">
      <c r="B78" t="str">
        <f>'[2]Final data_for_R_analysis_Wetse'!A4</f>
        <v>Wet</v>
      </c>
      <c r="C78" s="4">
        <f>'[2]Final data_for_R_analysis_Wetse'!B4</f>
        <v>3</v>
      </c>
      <c r="D78" t="s">
        <v>89</v>
      </c>
      <c r="E78" t="s">
        <v>41</v>
      </c>
      <c r="F78" s="5">
        <v>3</v>
      </c>
      <c r="G78" s="7">
        <f>'[2]WetLitterbags placem_collection'!E5</f>
        <v>42766</v>
      </c>
      <c r="H78" t="str">
        <f>'[2]Final data_for_R_analysis_Wetse'!J4</f>
        <v>G631</v>
      </c>
      <c r="I78" t="str">
        <f>'[2]Final data_for_R_analysis_Wetse'!J224</f>
        <v>R158</v>
      </c>
      <c r="J78">
        <f>IFERROR(INDEX('[2]Green_rooibos initial weight'!$C$5:$C$1749,MATCH(H78, '[2]Green_rooibos initial weight'!$A$5:$A$1749,0)),"")</f>
        <v>1.99</v>
      </c>
      <c r="K78">
        <f>IFERROR(INDEX('[2]Green_rooibos initial weight'!$C$5:$C$1749,MATCH(I78, '[2]Green_rooibos initial weight'!$A$5:$A$1749,0)),"")</f>
        <v>2.2959999999999998</v>
      </c>
      <c r="L78" s="3">
        <f t="shared" si="6"/>
        <v>1.7402</v>
      </c>
      <c r="M78" s="3">
        <f>AVERAGE('[2]Ashed teabags wet'!$J$809:$J$813,'[2]Ashed teabags wet'!$J$817:$J$818,'[2]Ashed teabags wet'!$J$820:$J$821)</f>
        <v>5.5094158734921841</v>
      </c>
      <c r="N78" s="3">
        <f t="shared" si="0"/>
        <v>1.6443251449694889</v>
      </c>
      <c r="O78" s="3">
        <f t="shared" si="7"/>
        <v>2.0461999999999998</v>
      </c>
      <c r="P78" s="3">
        <f>AVERAGE('[2]Ashed teabags wet'!$J$814:$J$816)</f>
        <v>2.2816647271287041</v>
      </c>
      <c r="Q78" s="3">
        <f t="shared" si="1"/>
        <v>1.9995125763534922</v>
      </c>
      <c r="R78" s="7">
        <f>IF('[2]WetLitterbags placem_collection'!G5="N.A","",'[2]WetLitterbags placem_collection'!G5)</f>
        <v>0</v>
      </c>
      <c r="S78" s="3" t="str">
        <f>IF(IFERROR(INDEX('[2]Both teabags AfterWet'!$D$1:$D$839,MATCH(H78,'[2]Both teabags AfterWet'!$B$1:$B$839,0)),"")="N.A","",(IFERROR(INDEX('[2]Both teabags AfterWet'!$D$1:$D$839,MATCH(H78,'[2]Both teabags AfterWet'!$B$1:$B$839,0)),"")))</f>
        <v/>
      </c>
      <c r="T78" s="3" t="str">
        <f>IFERROR(INDEX('[2]Both teabags AfterWet'!$D$1:$D$839,MATCH(I78,'[2]Both teabags AfterWet'!$B$1:$B$839,0)),"")</f>
        <v/>
      </c>
      <c r="U78" s="3" t="str">
        <f t="shared" si="8"/>
        <v/>
      </c>
      <c r="V78" s="3" t="str">
        <f t="shared" si="9"/>
        <v/>
      </c>
      <c r="W78" s="3" t="str">
        <f>IFERROR(INDEX('[2]Ashed teabags wet'!$J$2:$J$825,MATCH(H78,'[2]Ashed teabags wet'!$B$2:$B$825,0)),"")</f>
        <v/>
      </c>
      <c r="X78" s="3" t="str">
        <f>IFERROR(INDEX('[2]Ashed teabags wet'!$J$2:$J$825,MATCH(I78,'[2]Ashed teabags wet'!$B$2:$B$825,0)),"")</f>
        <v/>
      </c>
      <c r="Y78" s="3" t="str">
        <f t="shared" si="2"/>
        <v/>
      </c>
      <c r="Z78" s="3" t="str">
        <f t="shared" si="3"/>
        <v/>
      </c>
      <c r="AA78" s="3" t="str">
        <f t="shared" si="10"/>
        <v/>
      </c>
      <c r="AB78" s="3" t="str">
        <f t="shared" si="11"/>
        <v/>
      </c>
      <c r="AC78" s="3" t="str">
        <f t="shared" si="4"/>
        <v/>
      </c>
      <c r="AD78" t="str">
        <f t="shared" si="5"/>
        <v/>
      </c>
      <c r="AE78" s="3" t="str">
        <f t="shared" si="12"/>
        <v/>
      </c>
      <c r="AF78" s="3" t="str">
        <f t="shared" si="13"/>
        <v/>
      </c>
      <c r="AG78" s="58" t="str">
        <f>IF(ISNUMBER(SEARCH("C", '[2]WetLitterbags placem_collection'!W5)),"YES","")</f>
        <v/>
      </c>
      <c r="AH78" s="58" t="str">
        <f>IF(ISNUMBER(SEARCH("H", '[2]WetLitterbags placem_collection'!W5)),"YES","")</f>
        <v/>
      </c>
      <c r="AI78" s="58" t="str">
        <f>IF(ISNUMBER(SEARCH("R", '[2]WetLitterbags placem_collection'!W5)),"YES","")</f>
        <v/>
      </c>
      <c r="AJ78" s="58" t="str">
        <f>IF(ISNUMBER(SEARCH("C", '[2]WetLitterbags placem_collection'!V5)),"YES","")</f>
        <v/>
      </c>
      <c r="AK78" s="58" t="str">
        <f>IF(ISNUMBER(SEARCH("H", '[2]WetLitterbags placem_collection'!V5)),"YES","")</f>
        <v/>
      </c>
      <c r="AL78" s="58" t="str">
        <f>IF(ISNUMBER(SEARCH("R", '[2]WetLitterbags placem_collection'!V5)),"YES","")</f>
        <v/>
      </c>
    </row>
    <row r="79" spans="2:41">
      <c r="B79" t="str">
        <f>'[2]Final data_for_R_analysis_Wetse'!A5</f>
        <v>Wet</v>
      </c>
      <c r="C79" s="4">
        <f>'[2]Final data_for_R_analysis_Wetse'!B5</f>
        <v>4</v>
      </c>
      <c r="D79" t="s">
        <v>89</v>
      </c>
      <c r="E79" t="s">
        <v>41</v>
      </c>
      <c r="F79" s="68">
        <v>4</v>
      </c>
      <c r="G79" s="7">
        <f>'[2]WetLitterbags placem_collection'!E6</f>
        <v>42766</v>
      </c>
      <c r="H79" t="str">
        <f>'[2]Final data_for_R_analysis_Wetse'!J5</f>
        <v>G652</v>
      </c>
      <c r="I79" t="str">
        <f>'[2]Final data_for_R_analysis_Wetse'!J225</f>
        <v>R115</v>
      </c>
      <c r="J79">
        <f>IFERROR(INDEX('[2]Green_rooibos initial weight'!$C$5:$C$1749,MATCH(H79, '[2]Green_rooibos initial weight'!$A$5:$A$1749,0)),"")</f>
        <v>2.024</v>
      </c>
      <c r="K79">
        <f>IFERROR(INDEX('[2]Green_rooibos initial weight'!$C$5:$C$1749,MATCH(I79, '[2]Green_rooibos initial weight'!$A$5:$A$1749,0)),"")</f>
        <v>2.3119999999999998</v>
      </c>
      <c r="L79" s="3">
        <f t="shared" si="6"/>
        <v>1.7742</v>
      </c>
      <c r="M79" s="3">
        <f>AVERAGE('[2]Ashed teabags wet'!$J$809:$J$813,'[2]Ashed teabags wet'!$J$817:$J$818,'[2]Ashed teabags wet'!$J$820:$J$821)</f>
        <v>5.5094158734921841</v>
      </c>
      <c r="N79" s="3">
        <f t="shared" si="0"/>
        <v>1.6764519435725016</v>
      </c>
      <c r="O79" s="3">
        <f t="shared" si="7"/>
        <v>2.0621999999999998</v>
      </c>
      <c r="P79" s="3">
        <f>AVERAGE('[2]Ashed teabags wet'!$J$814:$J$816)</f>
        <v>2.2816647271287041</v>
      </c>
      <c r="Q79" s="3">
        <f t="shared" si="1"/>
        <v>2.0151475099971519</v>
      </c>
      <c r="R79" s="7">
        <f>IF('[2]WetLitterbags placem_collection'!G6="N.A","",'[2]WetLitterbags placem_collection'!G6)</f>
        <v>42818</v>
      </c>
      <c r="S79" s="3" t="str">
        <f>IF(IFERROR(INDEX('[2]Both teabags AfterWet'!$D$1:$D$839,MATCH(H79,'[2]Both teabags AfterWet'!$B$1:$B$839,0)),"")="N.A","",(IFERROR(INDEX('[2]Both teabags AfterWet'!$D$1:$D$839,MATCH(H79,'[2]Both teabags AfterWet'!$B$1:$B$839,0)),"")))</f>
        <v/>
      </c>
      <c r="T79" s="3">
        <f>IFERROR(INDEX('[2]Both teabags AfterWet'!$D$1:$D$839,MATCH(I79,'[2]Both teabags AfterWet'!$B$1:$B$839,0)),"")</f>
        <v>1.4075</v>
      </c>
      <c r="U79" s="3" t="str">
        <f t="shared" si="8"/>
        <v/>
      </c>
      <c r="V79" s="3">
        <f t="shared" si="9"/>
        <v>1.2568999999999999</v>
      </c>
      <c r="W79" s="3" t="str">
        <f>IFERROR(INDEX('[2]Ashed teabags wet'!$J$2:$J$825,MATCH(H79,'[2]Ashed teabags wet'!$B$2:$B$825,0)),"")</f>
        <v/>
      </c>
      <c r="X79" s="3">
        <f>IFERROR(INDEX('[2]Ashed teabags wet'!$J$2:$J$825,MATCH(I79,'[2]Ashed teabags wet'!$B$2:$B$825,0)),"")</f>
        <v>5.3919121318019663</v>
      </c>
      <c r="Y79" s="3" t="str">
        <f t="shared" si="2"/>
        <v/>
      </c>
      <c r="Z79" s="3">
        <f t="shared" si="3"/>
        <v>1.1891290564153809</v>
      </c>
      <c r="AA79" s="3" t="str">
        <f t="shared" si="10"/>
        <v/>
      </c>
      <c r="AB79" s="3" t="str">
        <f t="shared" si="11"/>
        <v/>
      </c>
      <c r="AC79" s="3">
        <f t="shared" si="4"/>
        <v>0.59009529104748348</v>
      </c>
      <c r="AD79">
        <f t="shared" si="5"/>
        <v>52</v>
      </c>
      <c r="AE79" s="3" t="str">
        <f t="shared" si="12"/>
        <v/>
      </c>
      <c r="AF79" s="3" t="str">
        <f t="shared" si="13"/>
        <v/>
      </c>
      <c r="AG79" s="58" t="str">
        <f>IF(ISNUMBER(SEARCH("C", '[2]WetLitterbags placem_collection'!W6)),"YES","")</f>
        <v/>
      </c>
      <c r="AH79" s="58" t="str">
        <f>IF(ISNUMBER(SEARCH("H", '[2]WetLitterbags placem_collection'!W6)),"YES","")</f>
        <v/>
      </c>
      <c r="AI79" s="58" t="str">
        <f>IF(ISNUMBER(SEARCH("R", '[2]WetLitterbags placem_collection'!W6)),"YES","")</f>
        <v>YES</v>
      </c>
      <c r="AJ79" s="58" t="str">
        <f>IF(ISNUMBER(SEARCH("C", '[2]WetLitterbags placem_collection'!V6)),"YES","")</f>
        <v/>
      </c>
      <c r="AK79" s="58" t="str">
        <f>IF(ISNUMBER(SEARCH("H", '[2]WetLitterbags placem_collection'!V6)),"YES","")</f>
        <v/>
      </c>
      <c r="AL79" s="58" t="str">
        <f>IF(ISNUMBER(SEARCH("R", '[2]WetLitterbags placem_collection'!V6)),"YES","")</f>
        <v/>
      </c>
    </row>
    <row r="80" spans="2:41">
      <c r="B80" t="str">
        <f>'[2]Final data_for_R_analysis_Wetse'!A6</f>
        <v>Wet</v>
      </c>
      <c r="C80" s="4">
        <f>'[2]Final data_for_R_analysis_Wetse'!B6</f>
        <v>5</v>
      </c>
      <c r="D80" t="s">
        <v>89</v>
      </c>
      <c r="E80" t="s">
        <v>41</v>
      </c>
      <c r="F80" s="68">
        <v>5</v>
      </c>
      <c r="G80" s="7">
        <f>'[2]WetLitterbags placem_collection'!E7</f>
        <v>42766</v>
      </c>
      <c r="H80" t="str">
        <f>'[2]Final data_for_R_analysis_Wetse'!J6</f>
        <v>G497</v>
      </c>
      <c r="I80" t="str">
        <f>'[2]Final data_for_R_analysis_Wetse'!J226</f>
        <v>R502</v>
      </c>
      <c r="J80">
        <f>IFERROR(INDEX('[2]Green_rooibos initial weight'!$C$5:$C$1749,MATCH(H80, '[2]Green_rooibos initial weight'!$A$5:$A$1749,0)),"")</f>
        <v>2.0019999999999998</v>
      </c>
      <c r="K80">
        <f>IFERROR(INDEX('[2]Green_rooibos initial weight'!$C$5:$C$1749,MATCH(I80, '[2]Green_rooibos initial weight'!$A$5:$A$1749,0)),"")</f>
        <v>2.1840000000000002</v>
      </c>
      <c r="L80" s="3">
        <f t="shared" si="6"/>
        <v>1.7521999999999998</v>
      </c>
      <c r="M80" s="3">
        <f>AVERAGE('[2]Ashed teabags wet'!$J$809:$J$813,'[2]Ashed teabags wet'!$J$817:$J$818,'[2]Ashed teabags wet'!$J$820:$J$821)</f>
        <v>5.5094158734921841</v>
      </c>
      <c r="N80" s="3">
        <f t="shared" si="0"/>
        <v>1.6556640150646698</v>
      </c>
      <c r="O80" s="3">
        <f t="shared" si="7"/>
        <v>1.9342000000000001</v>
      </c>
      <c r="P80" s="3">
        <f>AVERAGE('[2]Ashed teabags wet'!$J$814:$J$816)</f>
        <v>2.2816647271287041</v>
      </c>
      <c r="Q80" s="3">
        <f t="shared" si="1"/>
        <v>1.8900680408478767</v>
      </c>
      <c r="R80" s="7">
        <f>IF('[2]WetLitterbags placem_collection'!G7="N.A","",'[2]WetLitterbags placem_collection'!G7)</f>
        <v>42818</v>
      </c>
      <c r="S80" s="3">
        <f>IF(IFERROR(INDEX('[2]Both teabags AfterWet'!$D$1:$D$839,MATCH(H80,'[2]Both teabags AfterWet'!$B$1:$B$839,0)),"")="N.A","",(IFERROR(INDEX('[2]Both teabags AfterWet'!$D$1:$D$839,MATCH(H80,'[2]Both teabags AfterWet'!$B$1:$B$839,0)),"")))</f>
        <v>0.46</v>
      </c>
      <c r="T80" s="3">
        <f>IFERROR(INDEX('[2]Both teabags AfterWet'!$D$1:$D$839,MATCH(I80,'[2]Both teabags AfterWet'!$B$1:$B$839,0)),"")</f>
        <v>1.3823000000000001</v>
      </c>
      <c r="U80" s="3">
        <f t="shared" si="8"/>
        <v>0.30940000000000001</v>
      </c>
      <c r="V80" s="3">
        <f t="shared" si="9"/>
        <v>1.2317</v>
      </c>
      <c r="W80" s="3">
        <f>IFERROR(INDEX('[2]Ashed teabags wet'!$J$2:$J$825,MATCH(H80,'[2]Ashed teabags wet'!$B$2:$B$825,0)),"")</f>
        <v>19.444444444444176</v>
      </c>
      <c r="X80" s="3">
        <f>IFERROR(INDEX('[2]Ashed teabags wet'!$J$2:$J$825,MATCH(I80,'[2]Ashed teabags wet'!$B$2:$B$825,0)),"")</f>
        <v>4.6214355948865089</v>
      </c>
      <c r="Y80" s="3">
        <f t="shared" si="2"/>
        <v>0.24923888888888973</v>
      </c>
      <c r="Z80" s="3">
        <f t="shared" si="3"/>
        <v>1.1747777777777828</v>
      </c>
      <c r="AA80" s="3">
        <f t="shared" si="10"/>
        <v>0.84946288219040955</v>
      </c>
      <c r="AB80" s="3">
        <f t="shared" si="11"/>
        <v>0.55689253084216883</v>
      </c>
      <c r="AC80" s="3">
        <f t="shared" si="4"/>
        <v>0.62155316760489865</v>
      </c>
      <c r="AD80">
        <f t="shared" si="5"/>
        <v>52</v>
      </c>
      <c r="AE80" s="3">
        <f t="shared" si="12"/>
        <v>-8.8632805111752422E-3</v>
      </c>
      <c r="AF80" s="3">
        <f t="shared" si="13"/>
        <v>2.188630642155644E-2</v>
      </c>
      <c r="AG80" s="58" t="str">
        <f>IF(ISNUMBER(SEARCH("C", '[2]WetLitterbags placem_collection'!W7)),"YES","")</f>
        <v/>
      </c>
      <c r="AH80" s="58" t="str">
        <f>IF(ISNUMBER(SEARCH("H", '[2]WetLitterbags placem_collection'!W7)),"YES","")</f>
        <v/>
      </c>
      <c r="AI80" s="58" t="str">
        <f>IF(ISNUMBER(SEARCH("R", '[2]WetLitterbags placem_collection'!W7)),"YES","")</f>
        <v/>
      </c>
      <c r="AJ80" s="58" t="str">
        <f>IF(ISNUMBER(SEARCH("C", '[2]WetLitterbags placem_collection'!V7)),"YES","")</f>
        <v/>
      </c>
      <c r="AK80" s="58" t="str">
        <f>IF(ISNUMBER(SEARCH("H", '[2]WetLitterbags placem_collection'!V7)),"YES","")</f>
        <v/>
      </c>
      <c r="AL80" s="58" t="str">
        <f>IF(ISNUMBER(SEARCH("R", '[2]WetLitterbags placem_collection'!V7)),"YES","")</f>
        <v/>
      </c>
    </row>
    <row r="81" spans="2:38">
      <c r="B81" t="str">
        <f>'[2]Final data_for_R_analysis_Wetse'!A7</f>
        <v>Wet</v>
      </c>
      <c r="C81" s="4">
        <f>'[2]Final data_for_R_analysis_Wetse'!B7</f>
        <v>6</v>
      </c>
      <c r="D81" t="s">
        <v>89</v>
      </c>
      <c r="E81" t="s">
        <v>41</v>
      </c>
      <c r="F81" s="68">
        <v>6</v>
      </c>
      <c r="G81" s="7">
        <f>'[2]WetLitterbags placem_collection'!E8</f>
        <v>42766</v>
      </c>
      <c r="H81" t="str">
        <f>'[2]Final data_for_R_analysis_Wetse'!J7</f>
        <v>G447</v>
      </c>
      <c r="I81" t="str">
        <f>'[2]Final data_for_R_analysis_Wetse'!J227</f>
        <v>R177</v>
      </c>
      <c r="J81">
        <f>IFERROR(INDEX('[2]Green_rooibos initial weight'!$C$5:$C$1749,MATCH(H81, '[2]Green_rooibos initial weight'!$A$5:$A$1749,0)),"")</f>
        <v>2.0579999999999998</v>
      </c>
      <c r="K81">
        <f>IFERROR(INDEX('[2]Green_rooibos initial weight'!$C$5:$C$1749,MATCH(I81, '[2]Green_rooibos initial weight'!$A$5:$A$1749,0)),"")</f>
        <v>2.153</v>
      </c>
      <c r="L81" s="3">
        <f t="shared" si="6"/>
        <v>1.8081999999999998</v>
      </c>
      <c r="M81" s="3">
        <f>AVERAGE('[2]Ashed teabags wet'!$J$809:$J$813,'[2]Ashed teabags wet'!$J$817:$J$818,'[2]Ashed teabags wet'!$J$820:$J$821)</f>
        <v>5.5094158734921841</v>
      </c>
      <c r="N81" s="3">
        <f t="shared" si="0"/>
        <v>1.7085787421755141</v>
      </c>
      <c r="O81" s="3">
        <f t="shared" si="7"/>
        <v>1.9032</v>
      </c>
      <c r="P81" s="3">
        <f>AVERAGE('[2]Ashed teabags wet'!$J$814:$J$816)</f>
        <v>2.2816647271287041</v>
      </c>
      <c r="Q81" s="3">
        <f t="shared" si="1"/>
        <v>1.8597753569132864</v>
      </c>
      <c r="R81" s="7">
        <f>IF('[2]WetLitterbags placem_collection'!G8="N.A","",'[2]WetLitterbags placem_collection'!G8)</f>
        <v>42818</v>
      </c>
      <c r="S81" s="3">
        <f>IF(IFERROR(INDEX('[2]Both teabags AfterWet'!$D$1:$D$839,MATCH(H81,'[2]Both teabags AfterWet'!$B$1:$B$839,0)),"")="N.A","",(IFERROR(INDEX('[2]Both teabags AfterWet'!$D$1:$D$839,MATCH(H81,'[2]Both teabags AfterWet'!$B$1:$B$839,0)),"")))</f>
        <v>0.67749999999999999</v>
      </c>
      <c r="T81" s="3">
        <f>IFERROR(INDEX('[2]Both teabags AfterWet'!$D$1:$D$839,MATCH(I81,'[2]Both teabags AfterWet'!$B$1:$B$839,0)),"")</f>
        <v>1.4271</v>
      </c>
      <c r="U81" s="3">
        <f t="shared" si="8"/>
        <v>0.52689999999999992</v>
      </c>
      <c r="V81" s="3">
        <f t="shared" si="9"/>
        <v>1.2765</v>
      </c>
      <c r="W81" s="3">
        <f>IFERROR(INDEX('[2]Ashed teabags wet'!$J$2:$J$825,MATCH(H81,'[2]Ashed teabags wet'!$B$2:$B$825,0)),"")</f>
        <v>11.472945891783862</v>
      </c>
      <c r="X81" s="3">
        <f>IFERROR(INDEX('[2]Ashed teabags wet'!$J$2:$J$825,MATCH(I81,'[2]Ashed teabags wet'!$B$2:$B$825,0)),"")</f>
        <v>14.46446446446422</v>
      </c>
      <c r="Y81" s="3">
        <f t="shared" si="2"/>
        <v>0.46644904809619075</v>
      </c>
      <c r="Z81" s="3">
        <f t="shared" si="3"/>
        <v>1.0918611111111143</v>
      </c>
      <c r="AA81" s="3">
        <f t="shared" si="10"/>
        <v>0.72699587289593315</v>
      </c>
      <c r="AB81" s="3">
        <f t="shared" si="11"/>
        <v>0.47660537035457856</v>
      </c>
      <c r="AC81" s="3">
        <f t="shared" si="4"/>
        <v>0.58709300940695452</v>
      </c>
      <c r="AD81">
        <f t="shared" si="5"/>
        <v>52</v>
      </c>
      <c r="AE81" s="3">
        <f t="shared" si="12"/>
        <v>0.1365844739953288</v>
      </c>
      <c r="AF81" s="3">
        <f t="shared" si="13"/>
        <v>3.8702494343372223E-2</v>
      </c>
      <c r="AG81" s="58" t="str">
        <f>IF(ISNUMBER(SEARCH("C", '[2]WetLitterbags placem_collection'!W8)),"YES","")</f>
        <v/>
      </c>
      <c r="AH81" s="58" t="str">
        <f>IF(ISNUMBER(SEARCH("H", '[2]WetLitterbags placem_collection'!W8)),"YES","")</f>
        <v/>
      </c>
      <c r="AI81" s="58" t="str">
        <f>IF(ISNUMBER(SEARCH("R", '[2]WetLitterbags placem_collection'!W8)),"YES","")</f>
        <v>YES</v>
      </c>
      <c r="AJ81" s="58" t="str">
        <f>IF(ISNUMBER(SEARCH("C", '[2]WetLitterbags placem_collection'!V8)),"YES","")</f>
        <v/>
      </c>
      <c r="AK81" s="58" t="str">
        <f>IF(ISNUMBER(SEARCH("H", '[2]WetLitterbags placem_collection'!V8)),"YES","")</f>
        <v/>
      </c>
      <c r="AL81" s="58" t="str">
        <f>IF(ISNUMBER(SEARCH("R", '[2]WetLitterbags placem_collection'!V8)),"YES","")</f>
        <v/>
      </c>
    </row>
    <row r="82" spans="2:38">
      <c r="B82" t="str">
        <f>'[2]Final data_for_R_analysis_Wetse'!A8</f>
        <v>Wet</v>
      </c>
      <c r="C82" s="4">
        <f>'[2]Final data_for_R_analysis_Wetse'!B8</f>
        <v>7</v>
      </c>
      <c r="D82" t="s">
        <v>89</v>
      </c>
      <c r="E82" t="s">
        <v>41</v>
      </c>
      <c r="F82" s="68">
        <v>7</v>
      </c>
      <c r="G82" s="7">
        <f>'[2]WetLitterbags placem_collection'!E9</f>
        <v>42766</v>
      </c>
      <c r="H82" t="str">
        <f>'[2]Final data_for_R_analysis_Wetse'!J8</f>
        <v>G452</v>
      </c>
      <c r="I82" t="str">
        <f>'[2]Final data_for_R_analysis_Wetse'!J228</f>
        <v>R531</v>
      </c>
      <c r="J82">
        <f>IFERROR(INDEX('[2]Green_rooibos initial weight'!$C$5:$C$1749,MATCH(H82, '[2]Green_rooibos initial weight'!$A$5:$A$1749,0)),"")</f>
        <v>2.0550000000000002</v>
      </c>
      <c r="K82">
        <f>IFERROR(INDEX('[2]Green_rooibos initial weight'!$C$5:$C$1749,MATCH(I82, '[2]Green_rooibos initial weight'!$A$5:$A$1749,0)),"")</f>
        <v>2.101</v>
      </c>
      <c r="L82" s="3">
        <f t="shared" si="6"/>
        <v>1.8052000000000001</v>
      </c>
      <c r="M82" s="3">
        <f>AVERAGE('[2]Ashed teabags wet'!$J$809:$J$813,'[2]Ashed teabags wet'!$J$817:$J$818,'[2]Ashed teabags wet'!$J$820:$J$821)</f>
        <v>5.5094158734921841</v>
      </c>
      <c r="N82" s="3">
        <f t="shared" si="0"/>
        <v>1.7057440246517193</v>
      </c>
      <c r="O82" s="3">
        <f t="shared" si="7"/>
        <v>1.8512</v>
      </c>
      <c r="P82" s="3">
        <f>AVERAGE('[2]Ashed teabags wet'!$J$814:$J$816)</f>
        <v>2.2816647271287041</v>
      </c>
      <c r="Q82" s="3">
        <f t="shared" si="1"/>
        <v>1.8089618225713935</v>
      </c>
      <c r="R82" s="7">
        <f>IF('[2]WetLitterbags placem_collection'!G9="N.A","",'[2]WetLitterbags placem_collection'!G9)</f>
        <v>42818</v>
      </c>
      <c r="S82" s="3">
        <f>IF(IFERROR(INDEX('[2]Both teabags AfterWet'!$D$1:$D$839,MATCH(H82,'[2]Both teabags AfterWet'!$B$1:$B$839,0)),"")="N.A","",(IFERROR(INDEX('[2]Both teabags AfterWet'!$D$1:$D$839,MATCH(H82,'[2]Both teabags AfterWet'!$B$1:$B$839,0)),"")))</f>
        <v>0.67900000000000005</v>
      </c>
      <c r="T82" s="3">
        <f>IFERROR(INDEX('[2]Both teabags AfterWet'!$D$1:$D$839,MATCH(I82,'[2]Both teabags AfterWet'!$B$1:$B$839,0)),"")</f>
        <v>1.4430000000000001</v>
      </c>
      <c r="U82" s="3">
        <f t="shared" si="8"/>
        <v>0.52839999999999998</v>
      </c>
      <c r="V82" s="3">
        <f t="shared" si="9"/>
        <v>1.2924</v>
      </c>
      <c r="W82" s="3">
        <f>IFERROR(INDEX('[2]Ashed teabags wet'!$J$2:$J$825,MATCH(H82,'[2]Ashed teabags wet'!$B$2:$B$825,0)),"")</f>
        <v>11.36705057586399</v>
      </c>
      <c r="X82" s="3">
        <f>IFERROR(INDEX('[2]Ashed teabags wet'!$J$2:$J$825,MATCH(I82,'[2]Ashed teabags wet'!$B$2:$B$825,0)),"")</f>
        <v>3.1630170316302406</v>
      </c>
      <c r="Y82" s="3">
        <f t="shared" si="2"/>
        <v>0.46833650475713468</v>
      </c>
      <c r="Z82" s="3">
        <f t="shared" si="3"/>
        <v>1.2515211678832108</v>
      </c>
      <c r="AA82" s="3">
        <f t="shared" si="10"/>
        <v>0.72543564685635631</v>
      </c>
      <c r="AB82" s="3">
        <f t="shared" si="11"/>
        <v>0.47558251432863269</v>
      </c>
      <c r="AC82" s="3">
        <f t="shared" si="4"/>
        <v>0.69184498659247828</v>
      </c>
      <c r="AD82">
        <f t="shared" si="5"/>
        <v>52</v>
      </c>
      <c r="AE82" s="3">
        <f t="shared" si="12"/>
        <v>0.1384374740423322</v>
      </c>
      <c r="AF82" s="3">
        <f t="shared" si="13"/>
        <v>2.007673021916067E-2</v>
      </c>
      <c r="AG82" s="58" t="str">
        <f>IF(ISNUMBER(SEARCH("C", '[2]WetLitterbags placem_collection'!W9)),"YES","")</f>
        <v/>
      </c>
      <c r="AH82" s="58" t="str">
        <f>IF(ISNUMBER(SEARCH("H", '[2]WetLitterbags placem_collection'!W9)),"YES","")</f>
        <v/>
      </c>
      <c r="AI82" s="58" t="str">
        <f>IF(ISNUMBER(SEARCH("R", '[2]WetLitterbags placem_collection'!W9)),"YES","")</f>
        <v/>
      </c>
      <c r="AJ82" s="58" t="str">
        <f>IF(ISNUMBER(SEARCH("C", '[2]WetLitterbags placem_collection'!V9)),"YES","")</f>
        <v/>
      </c>
      <c r="AK82" s="58" t="str">
        <f>IF(ISNUMBER(SEARCH("H", '[2]WetLitterbags placem_collection'!V9)),"YES","")</f>
        <v/>
      </c>
      <c r="AL82" s="58" t="str">
        <f>IF(ISNUMBER(SEARCH("R", '[2]WetLitterbags placem_collection'!V9)),"YES","")</f>
        <v/>
      </c>
    </row>
    <row r="83" spans="2:38">
      <c r="B83" t="str">
        <f>'[2]Final data_for_R_analysis_Wetse'!A9</f>
        <v>Wet</v>
      </c>
      <c r="C83" s="4">
        <f>'[2]Final data_for_R_analysis_Wetse'!B9</f>
        <v>8</v>
      </c>
      <c r="D83" t="s">
        <v>89</v>
      </c>
      <c r="E83" t="s">
        <v>41</v>
      </c>
      <c r="F83" s="68">
        <v>8</v>
      </c>
      <c r="G83" s="7">
        <f>'[2]WetLitterbags placem_collection'!E10</f>
        <v>42766</v>
      </c>
      <c r="H83" t="str">
        <f>'[2]Final data_for_R_analysis_Wetse'!J9</f>
        <v>G389</v>
      </c>
      <c r="I83" t="str">
        <f>'[2]Final data_for_R_analysis_Wetse'!J229</f>
        <v>R406</v>
      </c>
      <c r="J83">
        <f>IFERROR(INDEX('[2]Green_rooibos initial weight'!$C$5:$C$1749,MATCH(H83, '[2]Green_rooibos initial weight'!$A$5:$A$1749,0)),"")</f>
        <v>1.9710000000000001</v>
      </c>
      <c r="K83">
        <f>IFERROR(INDEX('[2]Green_rooibos initial weight'!$C$5:$C$1749,MATCH(I83, '[2]Green_rooibos initial weight'!$A$5:$A$1749,0)),"")</f>
        <v>2.1739999999999999</v>
      </c>
      <c r="L83" s="3">
        <f t="shared" si="6"/>
        <v>1.7212000000000001</v>
      </c>
      <c r="M83" s="3">
        <f>AVERAGE('[2]Ashed teabags wet'!$J$809:$J$813,'[2]Ashed teabags wet'!$J$817:$J$818,'[2]Ashed teabags wet'!$J$820:$J$821)</f>
        <v>5.5094158734921841</v>
      </c>
      <c r="N83" s="3">
        <f t="shared" si="0"/>
        <v>1.6263719339854525</v>
      </c>
      <c r="O83" s="3">
        <f t="shared" si="7"/>
        <v>1.9241999999999999</v>
      </c>
      <c r="P83" s="3">
        <f>AVERAGE('[2]Ashed teabags wet'!$J$814:$J$816)</f>
        <v>2.2816647271287041</v>
      </c>
      <c r="Q83" s="3">
        <f t="shared" si="1"/>
        <v>1.8802962073205893</v>
      </c>
      <c r="R83" s="7">
        <f>IF('[2]WetLitterbags placem_collection'!G10="N.A","",'[2]WetLitterbags placem_collection'!G10)</f>
        <v>42818</v>
      </c>
      <c r="S83" s="3">
        <f>IF(IFERROR(INDEX('[2]Both teabags AfterWet'!$D$1:$D$839,MATCH(H83,'[2]Both teabags AfterWet'!$B$1:$B$839,0)),"")="N.A","",(IFERROR(INDEX('[2]Both teabags AfterWet'!$D$1:$D$839,MATCH(H83,'[2]Both teabags AfterWet'!$B$1:$B$839,0)),"")))</f>
        <v>0.61950000000000005</v>
      </c>
      <c r="T83" s="3">
        <f>IFERROR(INDEX('[2]Both teabags AfterWet'!$D$1:$D$839,MATCH(I83,'[2]Both teabags AfterWet'!$B$1:$B$839,0)),"")</f>
        <v>1.4278999999999999</v>
      </c>
      <c r="U83" s="3">
        <f t="shared" si="8"/>
        <v>0.46890000000000004</v>
      </c>
      <c r="V83" s="3">
        <f t="shared" si="9"/>
        <v>1.2772999999999999</v>
      </c>
      <c r="W83" s="3">
        <f>IFERROR(INDEX('[2]Ashed teabags wet'!$J$2:$J$825,MATCH(H83,'[2]Ashed teabags wet'!$B$2:$B$825,0)),"")</f>
        <v>9.7706879361918428</v>
      </c>
      <c r="X83" s="3">
        <f>IFERROR(INDEX('[2]Ashed teabags wet'!$J$2:$J$825,MATCH(I83,'[2]Ashed teabags wet'!$B$2:$B$825,0)),"")</f>
        <v>2.5291828793778013</v>
      </c>
      <c r="Y83" s="3">
        <f t="shared" si="2"/>
        <v>0.42308524426719651</v>
      </c>
      <c r="Z83" s="3">
        <f t="shared" si="3"/>
        <v>1.2449947470817073</v>
      </c>
      <c r="AA83" s="3">
        <f t="shared" si="10"/>
        <v>0.73985947775769911</v>
      </c>
      <c r="AB83" s="3">
        <f t="shared" si="11"/>
        <v>0.48503851748485749</v>
      </c>
      <c r="AC83" s="3">
        <f t="shared" si="4"/>
        <v>0.66212692565913178</v>
      </c>
      <c r="AD83">
        <f t="shared" si="5"/>
        <v>52</v>
      </c>
      <c r="AE83" s="3">
        <f t="shared" si="12"/>
        <v>0.12130703354192496</v>
      </c>
      <c r="AF83" s="3">
        <f t="shared" si="13"/>
        <v>2.2935978611435873E-2</v>
      </c>
      <c r="AG83" s="58" t="str">
        <f>IF(ISNUMBER(SEARCH("C", '[2]WetLitterbags placem_collection'!W10)),"YES","")</f>
        <v/>
      </c>
      <c r="AH83" s="58" t="str">
        <f>IF(ISNUMBER(SEARCH("H", '[2]WetLitterbags placem_collection'!W10)),"YES","")</f>
        <v/>
      </c>
      <c r="AI83" s="58" t="str">
        <f>IF(ISNUMBER(SEARCH("R", '[2]WetLitterbags placem_collection'!W10)),"YES","")</f>
        <v>YES</v>
      </c>
      <c r="AJ83" s="58" t="str">
        <f>IF(ISNUMBER(SEARCH("C", '[2]WetLitterbags placem_collection'!V10)),"YES","")</f>
        <v/>
      </c>
      <c r="AK83" s="58" t="str">
        <f>IF(ISNUMBER(SEARCH("H", '[2]WetLitterbags placem_collection'!V10)),"YES","")</f>
        <v>YES</v>
      </c>
      <c r="AL83" s="58" t="str">
        <f>IF(ISNUMBER(SEARCH("R", '[2]WetLitterbags placem_collection'!V10)),"YES","")</f>
        <v/>
      </c>
    </row>
    <row r="84" spans="2:38">
      <c r="B84" t="str">
        <f>'[2]Final data_for_R_analysis_Wetse'!A10</f>
        <v>Wet</v>
      </c>
      <c r="C84" s="4">
        <f>'[2]Final data_for_R_analysis_Wetse'!B10</f>
        <v>9</v>
      </c>
      <c r="D84" t="s">
        <v>90</v>
      </c>
      <c r="E84" t="s">
        <v>41</v>
      </c>
      <c r="F84" s="5">
        <v>1</v>
      </c>
      <c r="G84" s="7">
        <f>'[2]WetLitterbags placem_collection'!E11</f>
        <v>42766</v>
      </c>
      <c r="H84" t="str">
        <f>'[2]Final data_for_R_analysis_Wetse'!J10</f>
        <v>G514</v>
      </c>
      <c r="I84" t="str">
        <f>'[2]Final data_for_R_analysis_Wetse'!J230</f>
        <v>R169</v>
      </c>
      <c r="J84">
        <f>IFERROR(INDEX('[2]Green_rooibos initial weight'!$C$5:$C$1749,MATCH(H84, '[2]Green_rooibos initial weight'!$A$5:$A$1749,0)),"")</f>
        <v>1.9350000000000001</v>
      </c>
      <c r="K84">
        <f>IFERROR(INDEX('[2]Green_rooibos initial weight'!$C$5:$C$1749,MATCH(I84, '[2]Green_rooibos initial weight'!$A$5:$A$1749,0)),"")</f>
        <v>2.2010000000000001</v>
      </c>
      <c r="L84" s="3">
        <f t="shared" si="6"/>
        <v>1.6852</v>
      </c>
      <c r="M84" s="3">
        <f>AVERAGE('[2]Ashed teabags wet'!$J$809:$J$813,'[2]Ashed teabags wet'!$J$817:$J$818,'[2]Ashed teabags wet'!$J$820:$J$821)</f>
        <v>5.5094158734921841</v>
      </c>
      <c r="N84" s="3">
        <f t="shared" si="0"/>
        <v>1.5923553236999097</v>
      </c>
      <c r="O84" s="3">
        <f t="shared" si="7"/>
        <v>1.9512</v>
      </c>
      <c r="P84" s="3">
        <f>AVERAGE('[2]Ashed teabags wet'!$J$814:$J$816)</f>
        <v>2.2816647271287041</v>
      </c>
      <c r="Q84" s="3">
        <f t="shared" si="1"/>
        <v>1.9066801578442647</v>
      </c>
      <c r="R84" s="7">
        <f>IF('[2]WetLitterbags placem_collection'!G11="N.A","",'[2]WetLitterbags placem_collection'!G11)</f>
        <v>42818</v>
      </c>
      <c r="S84" s="3" t="str">
        <f>IF(IFERROR(INDEX('[2]Both teabags AfterWet'!$D$1:$D$839,MATCH(H84,'[2]Both teabags AfterWet'!$B$1:$B$839,0)),"")="N.A","",(IFERROR(INDEX('[2]Both teabags AfterWet'!$D$1:$D$839,MATCH(H84,'[2]Both teabags AfterWet'!$B$1:$B$839,0)),"")))</f>
        <v/>
      </c>
      <c r="T84" s="3">
        <f>IFERROR(INDEX('[2]Both teabags AfterWet'!$D$1:$D$839,MATCH(I84,'[2]Both teabags AfterWet'!$B$1:$B$839,0)),"")</f>
        <v>2.8336999999999999</v>
      </c>
      <c r="U84" s="3" t="str">
        <f t="shared" si="8"/>
        <v/>
      </c>
      <c r="V84" s="3">
        <f t="shared" si="9"/>
        <v>2.6831</v>
      </c>
      <c r="W84" s="3">
        <f>IFERROR(INDEX('[2]Ashed teabags wet'!$J$2:$J$825,MATCH(H84,'[2]Ashed teabags wet'!$B$2:$B$825,0)),"")</f>
        <v>9.2933204259437421</v>
      </c>
      <c r="X84" s="3">
        <f>IFERROR(INDEX('[2]Ashed teabags wet'!$J$2:$J$825,MATCH(I84,'[2]Ashed teabags wet'!$B$2:$B$825,0)),"")</f>
        <v>95.2866861030124</v>
      </c>
      <c r="Y84" s="3" t="str">
        <f t="shared" si="2"/>
        <v/>
      </c>
      <c r="Z84" s="3">
        <f t="shared" si="3"/>
        <v>0.1264629251700744</v>
      </c>
      <c r="AA84" s="3" t="str">
        <f t="shared" si="10"/>
        <v/>
      </c>
      <c r="AB84" s="3" t="str">
        <f t="shared" si="11"/>
        <v/>
      </c>
      <c r="AC84" s="3">
        <f t="shared" si="4"/>
        <v>6.6326239694577946E-2</v>
      </c>
      <c r="AD84">
        <f t="shared" si="5"/>
        <v>52</v>
      </c>
      <c r="AE84" s="3" t="str">
        <f t="shared" si="12"/>
        <v/>
      </c>
      <c r="AF84" s="3" t="str">
        <f t="shared" si="13"/>
        <v/>
      </c>
      <c r="AG84" s="58" t="str">
        <f>IF(ISNUMBER(SEARCH("C", '[2]WetLitterbags placem_collection'!W11)),"YES","")</f>
        <v>YES</v>
      </c>
      <c r="AH84" s="58" t="str">
        <f>IF(ISNUMBER(SEARCH("H", '[2]WetLitterbags placem_collection'!W11)),"YES","")</f>
        <v>YES</v>
      </c>
      <c r="AI84" s="58" t="str">
        <f>IF(ISNUMBER(SEARCH("R", '[2]WetLitterbags placem_collection'!W11)),"YES","")</f>
        <v/>
      </c>
      <c r="AJ84" s="58" t="str">
        <f>IF(ISNUMBER(SEARCH("C", '[2]WetLitterbags placem_collection'!V11)),"YES","")</f>
        <v/>
      </c>
      <c r="AK84" s="58" t="str">
        <f>IF(ISNUMBER(SEARCH("H", '[2]WetLitterbags placem_collection'!V11)),"YES","")</f>
        <v/>
      </c>
      <c r="AL84" s="58" t="str">
        <f>IF(ISNUMBER(SEARCH("R", '[2]WetLitterbags placem_collection'!V11)),"YES","")</f>
        <v>YES</v>
      </c>
    </row>
    <row r="85" spans="2:38">
      <c r="B85" t="str">
        <f>'[2]Final data_for_R_analysis_Wetse'!A11</f>
        <v>Wet</v>
      </c>
      <c r="C85" s="4">
        <f>'[2]Final data_for_R_analysis_Wetse'!B11</f>
        <v>10</v>
      </c>
      <c r="D85" t="s">
        <v>90</v>
      </c>
      <c r="E85" t="s">
        <v>41</v>
      </c>
      <c r="F85" s="5">
        <v>2</v>
      </c>
      <c r="G85" s="7">
        <f>'[2]WetLitterbags placem_collection'!E12</f>
        <v>42766</v>
      </c>
      <c r="H85" t="str">
        <f>'[2]Final data_for_R_analysis_Wetse'!J11</f>
        <v>G286</v>
      </c>
      <c r="I85" t="str">
        <f>'[2]Final data_for_R_analysis_Wetse'!J231</f>
        <v>R91</v>
      </c>
      <c r="J85">
        <f>IFERROR(INDEX('[2]Green_rooibos initial weight'!$C$5:$C$1749,MATCH(H85, '[2]Green_rooibos initial weight'!$A$5:$A$1749,0)),"")</f>
        <v>2.0710000000000002</v>
      </c>
      <c r="K85">
        <f>IFERROR(INDEX('[2]Green_rooibos initial weight'!$C$5:$C$1749,MATCH(I85, '[2]Green_rooibos initial weight'!$A$5:$A$1749,0)),"")</f>
        <v>2.133</v>
      </c>
      <c r="L85" s="3">
        <f t="shared" si="6"/>
        <v>1.8212000000000002</v>
      </c>
      <c r="M85" s="3">
        <f>AVERAGE('[2]Ashed teabags wet'!$J$809:$J$813,'[2]Ashed teabags wet'!$J$817:$J$818,'[2]Ashed teabags wet'!$J$820:$J$821)</f>
        <v>5.5094158734921841</v>
      </c>
      <c r="N85" s="3">
        <f t="shared" si="0"/>
        <v>1.7208625181119606</v>
      </c>
      <c r="O85" s="3">
        <f t="shared" si="7"/>
        <v>1.8832</v>
      </c>
      <c r="P85" s="3">
        <f>AVERAGE('[2]Ashed teabags wet'!$J$814:$J$816)</f>
        <v>2.2816647271287041</v>
      </c>
      <c r="Q85" s="3">
        <f t="shared" si="1"/>
        <v>1.8402316898587123</v>
      </c>
      <c r="R85" s="7">
        <f>IF('[2]WetLitterbags placem_collection'!G12="N.A","",'[2]WetLitterbags placem_collection'!G12)</f>
        <v>42818</v>
      </c>
      <c r="S85" s="3">
        <f>IF(IFERROR(INDEX('[2]Both teabags AfterWet'!$D$1:$D$839,MATCH(H85,'[2]Both teabags AfterWet'!$B$1:$B$839,0)),"")="N.A","",(IFERROR(INDEX('[2]Both teabags AfterWet'!$D$1:$D$839,MATCH(H85,'[2]Both teabags AfterWet'!$B$1:$B$839,0)),"")))</f>
        <v>0.80200000000000005</v>
      </c>
      <c r="T85" s="3">
        <f>IFERROR(INDEX('[2]Both teabags AfterWet'!$D$1:$D$839,MATCH(I85,'[2]Both teabags AfterWet'!$B$1:$B$839,0)),"")</f>
        <v>1.3628</v>
      </c>
      <c r="U85" s="3">
        <f t="shared" si="8"/>
        <v>0.65139999999999998</v>
      </c>
      <c r="V85" s="3">
        <f t="shared" si="9"/>
        <v>1.2121999999999999</v>
      </c>
      <c r="W85" s="3">
        <f>IFERROR(INDEX('[2]Ashed teabags wet'!$J$2:$J$825,MATCH(H85,'[2]Ashed teabags wet'!$B$2:$B$825,0)),"")</f>
        <v>14.321233217304874</v>
      </c>
      <c r="X85" s="3">
        <f>IFERROR(INDEX('[2]Ashed teabags wet'!$J$2:$J$825,MATCH(I85,'[2]Ashed teabags wet'!$B$2:$B$825,0)),"")</f>
        <v>4.3562439496613994</v>
      </c>
      <c r="Y85" s="3">
        <f t="shared" si="2"/>
        <v>0.55811148682247602</v>
      </c>
      <c r="Z85" s="3">
        <f t="shared" si="3"/>
        <v>1.1593936108422045</v>
      </c>
      <c r="AA85" s="3">
        <f t="shared" si="10"/>
        <v>0.67567921263413511</v>
      </c>
      <c r="AB85" s="3">
        <f t="shared" si="11"/>
        <v>0.44296309426845915</v>
      </c>
      <c r="AC85" s="3">
        <f t="shared" si="4"/>
        <v>0.63002589143067056</v>
      </c>
      <c r="AD85">
        <f t="shared" si="5"/>
        <v>52</v>
      </c>
      <c r="AE85" s="3">
        <f t="shared" si="12"/>
        <v>0.1975306263252552</v>
      </c>
      <c r="AF85" s="3">
        <f t="shared" si="13"/>
        <v>3.4676498249900149E-2</v>
      </c>
      <c r="AG85" s="58" t="str">
        <f>IF(ISNUMBER(SEARCH("C", '[2]WetLitterbags placem_collection'!W12)),"YES","")</f>
        <v/>
      </c>
      <c r="AH85" s="58" t="str">
        <f>IF(ISNUMBER(SEARCH("H", '[2]WetLitterbags placem_collection'!W12)),"YES","")</f>
        <v/>
      </c>
      <c r="AI85" s="58" t="str">
        <f>IF(ISNUMBER(SEARCH("R", '[2]WetLitterbags placem_collection'!W12)),"YES","")</f>
        <v/>
      </c>
      <c r="AJ85" s="58" t="str">
        <f>IF(ISNUMBER(SEARCH("C", '[2]WetLitterbags placem_collection'!V12)),"YES","")</f>
        <v/>
      </c>
      <c r="AK85" s="58" t="str">
        <f>IF(ISNUMBER(SEARCH("H", '[2]WetLitterbags placem_collection'!V12)),"YES","")</f>
        <v/>
      </c>
      <c r="AL85" s="58" t="str">
        <f>IF(ISNUMBER(SEARCH("R", '[2]WetLitterbags placem_collection'!V12)),"YES","")</f>
        <v/>
      </c>
    </row>
    <row r="86" spans="2:38">
      <c r="B86" t="str">
        <f>'[2]Final data_for_R_analysis_Wetse'!A12</f>
        <v>Wet</v>
      </c>
      <c r="C86" s="4">
        <f>'[2]Final data_for_R_analysis_Wetse'!B12</f>
        <v>11</v>
      </c>
      <c r="D86" t="s">
        <v>90</v>
      </c>
      <c r="E86" t="s">
        <v>41</v>
      </c>
      <c r="F86" s="5">
        <v>3</v>
      </c>
      <c r="G86" s="7">
        <f>'[2]WetLitterbags placem_collection'!E13</f>
        <v>42766</v>
      </c>
      <c r="H86" t="str">
        <f>'[2]Final data_for_R_analysis_Wetse'!J12</f>
        <v>G543</v>
      </c>
      <c r="I86" t="str">
        <f>'[2]Final data_for_R_analysis_Wetse'!J232</f>
        <v>R446</v>
      </c>
      <c r="J86">
        <f>IFERROR(INDEX('[2]Green_rooibos initial weight'!$C$5:$C$1749,MATCH(H86, '[2]Green_rooibos initial weight'!$A$5:$A$1749,0)),"")</f>
        <v>2.0920000000000001</v>
      </c>
      <c r="K86">
        <f>IFERROR(INDEX('[2]Green_rooibos initial weight'!$C$5:$C$1749,MATCH(I86, '[2]Green_rooibos initial weight'!$A$5:$A$1749,0)),"")</f>
        <v>2.2679999999999998</v>
      </c>
      <c r="L86" s="3">
        <f t="shared" si="6"/>
        <v>1.8422000000000001</v>
      </c>
      <c r="M86" s="3">
        <f>AVERAGE('[2]Ashed teabags wet'!$J$809:$J$813,'[2]Ashed teabags wet'!$J$817:$J$818,'[2]Ashed teabags wet'!$J$820:$J$821)</f>
        <v>5.5094158734921841</v>
      </c>
      <c r="N86" s="3">
        <f t="shared" si="0"/>
        <v>1.740705540778527</v>
      </c>
      <c r="O86" s="3">
        <f t="shared" si="7"/>
        <v>2.0181999999999998</v>
      </c>
      <c r="P86" s="3">
        <f>AVERAGE('[2]Ashed teabags wet'!$J$814:$J$816)</f>
        <v>2.2816647271287041</v>
      </c>
      <c r="Q86" s="3">
        <f t="shared" si="1"/>
        <v>1.9721514424770883</v>
      </c>
      <c r="R86" s="7">
        <f>IF('[2]WetLitterbags placem_collection'!G13="N.A","",'[2]WetLitterbags placem_collection'!G13)</f>
        <v>42818</v>
      </c>
      <c r="S86" s="3">
        <f>IF(IFERROR(INDEX('[2]Both teabags AfterWet'!$D$1:$D$839,MATCH(H86,'[2]Both teabags AfterWet'!$B$1:$B$839,0)),"")="N.A","",(IFERROR(INDEX('[2]Both teabags AfterWet'!$D$1:$D$839,MATCH(H86,'[2]Both teabags AfterWet'!$B$1:$B$839,0)),"")))</f>
        <v>0.71650000000000003</v>
      </c>
      <c r="T86" s="3">
        <f>IFERROR(INDEX('[2]Both teabags AfterWet'!$D$1:$D$839,MATCH(I86,'[2]Both teabags AfterWet'!$B$1:$B$839,0)),"")</f>
        <v>1.4224000000000001</v>
      </c>
      <c r="U86" s="3">
        <f t="shared" si="8"/>
        <v>0.56590000000000007</v>
      </c>
      <c r="V86" s="3">
        <f t="shared" si="9"/>
        <v>1.2718</v>
      </c>
      <c r="W86" s="3">
        <f>IFERROR(INDEX('[2]Ashed teabags wet'!$J$2:$J$825,MATCH(H86,'[2]Ashed teabags wet'!$B$2:$B$825,0)),"")</f>
        <v>12.04819277108421</v>
      </c>
      <c r="X86" s="3">
        <f>IFERROR(INDEX('[2]Ashed teabags wet'!$J$2:$J$825,MATCH(I86,'[2]Ashed teabags wet'!$B$2:$B$825,0)),"")</f>
        <v>5.1775147928992347</v>
      </c>
      <c r="Y86" s="3">
        <f t="shared" si="2"/>
        <v>0.4977192771084345</v>
      </c>
      <c r="Z86" s="3">
        <f t="shared" si="3"/>
        <v>1.2059523668639076</v>
      </c>
      <c r="AA86" s="3">
        <f t="shared" si="10"/>
        <v>0.71407037810321983</v>
      </c>
      <c r="AB86" s="3">
        <f t="shared" si="11"/>
        <v>0.46813164930282353</v>
      </c>
      <c r="AC86" s="3">
        <f t="shared" si="4"/>
        <v>0.61149075111046802</v>
      </c>
      <c r="AD86">
        <f t="shared" si="5"/>
        <v>52</v>
      </c>
      <c r="AE86" s="3">
        <f t="shared" si="12"/>
        <v>0.15193541792966758</v>
      </c>
      <c r="AF86" s="3">
        <f t="shared" si="13"/>
        <v>3.4066424861541586E-2</v>
      </c>
      <c r="AG86" s="58" t="str">
        <f>IF(ISNUMBER(SEARCH("C", '[2]WetLitterbags placem_collection'!W13)),"YES","")</f>
        <v/>
      </c>
      <c r="AH86" s="58" t="str">
        <f>IF(ISNUMBER(SEARCH("H", '[2]WetLitterbags placem_collection'!W13)),"YES","")</f>
        <v/>
      </c>
      <c r="AI86" s="58" t="str">
        <f>IF(ISNUMBER(SEARCH("R", '[2]WetLitterbags placem_collection'!W13)),"YES","")</f>
        <v/>
      </c>
      <c r="AJ86" s="58" t="str">
        <f>IF(ISNUMBER(SEARCH("C", '[2]WetLitterbags placem_collection'!V13)),"YES","")</f>
        <v/>
      </c>
      <c r="AK86" s="58" t="str">
        <f>IF(ISNUMBER(SEARCH("H", '[2]WetLitterbags placem_collection'!V13)),"YES","")</f>
        <v/>
      </c>
      <c r="AL86" s="58" t="str">
        <f>IF(ISNUMBER(SEARCH("R", '[2]WetLitterbags placem_collection'!V13)),"YES","")</f>
        <v>YES</v>
      </c>
    </row>
    <row r="87" spans="2:38">
      <c r="B87" t="str">
        <f>'[2]Final data_for_R_analysis_Wetse'!A13</f>
        <v>Wet</v>
      </c>
      <c r="C87" s="4">
        <f>'[2]Final data_for_R_analysis_Wetse'!B13</f>
        <v>12</v>
      </c>
      <c r="D87" t="s">
        <v>90</v>
      </c>
      <c r="E87" t="s">
        <v>41</v>
      </c>
      <c r="F87" s="68">
        <v>4</v>
      </c>
      <c r="G87" s="7">
        <f>'[2]WetLitterbags placem_collection'!E14</f>
        <v>42766</v>
      </c>
      <c r="H87" t="str">
        <f>'[2]Final data_for_R_analysis_Wetse'!J13</f>
        <v>G590</v>
      </c>
      <c r="I87" t="str">
        <f>'[2]Final data_for_R_analysis_Wetse'!J233</f>
        <v>R409</v>
      </c>
      <c r="J87">
        <f>IFERROR(INDEX('[2]Green_rooibos initial weight'!$C$5:$C$1749,MATCH(H87, '[2]Green_rooibos initial weight'!$A$5:$A$1749,0)),"")</f>
        <v>2.0830000000000002</v>
      </c>
      <c r="K87">
        <f>IFERROR(INDEX('[2]Green_rooibos initial weight'!$C$5:$C$1749,MATCH(I87, '[2]Green_rooibos initial weight'!$A$5:$A$1749,0)),"")</f>
        <v>2.2000000000000002</v>
      </c>
      <c r="L87" s="3">
        <f t="shared" si="6"/>
        <v>1.8332000000000002</v>
      </c>
      <c r="M87" s="3">
        <f>AVERAGE('[2]Ashed teabags wet'!$J$809:$J$813,'[2]Ashed teabags wet'!$J$817:$J$818,'[2]Ashed teabags wet'!$J$820:$J$821)</f>
        <v>5.5094158734921841</v>
      </c>
      <c r="N87" s="3">
        <f t="shared" si="0"/>
        <v>1.7322013882071414</v>
      </c>
      <c r="O87" s="3">
        <f t="shared" si="7"/>
        <v>1.9502000000000002</v>
      </c>
      <c r="P87" s="3">
        <f>AVERAGE('[2]Ashed teabags wet'!$J$814:$J$816)</f>
        <v>2.2816647271287041</v>
      </c>
      <c r="Q87" s="3">
        <f t="shared" si="1"/>
        <v>1.9057029744915361</v>
      </c>
      <c r="R87" s="7">
        <f>IF('[2]WetLitterbags placem_collection'!G14="N.A","",'[2]WetLitterbags placem_collection'!G14)</f>
        <v>0</v>
      </c>
      <c r="S87" s="3" t="str">
        <f>IF(IFERROR(INDEX('[2]Both teabags AfterWet'!$D$1:$D$839,MATCH(H87,'[2]Both teabags AfterWet'!$B$1:$B$839,0)),"")="N.A","",(IFERROR(INDEX('[2]Both teabags AfterWet'!$D$1:$D$839,MATCH(H87,'[2]Both teabags AfterWet'!$B$1:$B$839,0)),"")))</f>
        <v/>
      </c>
      <c r="T87" s="3" t="str">
        <f>IFERROR(INDEX('[2]Both teabags AfterWet'!$D$1:$D$839,MATCH(I87,'[2]Both teabags AfterWet'!$B$1:$B$839,0)),"")</f>
        <v/>
      </c>
      <c r="U87" s="3" t="str">
        <f t="shared" si="8"/>
        <v/>
      </c>
      <c r="V87" s="3" t="str">
        <f t="shared" si="9"/>
        <v/>
      </c>
      <c r="W87" s="3" t="str">
        <f>IFERROR(INDEX('[2]Ashed teabags wet'!$J$2:$J$825,MATCH(H87,'[2]Ashed teabags wet'!$B$2:$B$825,0)),"")</f>
        <v/>
      </c>
      <c r="X87" s="3" t="str">
        <f>IFERROR(INDEX('[2]Ashed teabags wet'!$J$2:$J$825,MATCH(I87,'[2]Ashed teabags wet'!$B$2:$B$825,0)),"")</f>
        <v/>
      </c>
      <c r="Y87" s="3" t="str">
        <f t="shared" si="2"/>
        <v/>
      </c>
      <c r="Z87" s="3" t="str">
        <f t="shared" si="3"/>
        <v/>
      </c>
      <c r="AA87" s="3" t="str">
        <f t="shared" si="10"/>
        <v/>
      </c>
      <c r="AB87" s="3" t="str">
        <f t="shared" si="11"/>
        <v/>
      </c>
      <c r="AC87" s="3" t="str">
        <f t="shared" si="4"/>
        <v/>
      </c>
      <c r="AD87" t="str">
        <f t="shared" si="5"/>
        <v/>
      </c>
      <c r="AE87" s="3" t="str">
        <f t="shared" si="12"/>
        <v/>
      </c>
      <c r="AF87" s="3" t="str">
        <f t="shared" si="13"/>
        <v/>
      </c>
      <c r="AG87" s="58" t="str">
        <f>IF(ISNUMBER(SEARCH("C", '[2]WetLitterbags placem_collection'!W14)),"YES","")</f>
        <v/>
      </c>
      <c r="AH87" s="58" t="str">
        <f>IF(ISNUMBER(SEARCH("H", '[2]WetLitterbags placem_collection'!W14)),"YES","")</f>
        <v/>
      </c>
      <c r="AI87" s="58" t="str">
        <f>IF(ISNUMBER(SEARCH("R", '[2]WetLitterbags placem_collection'!W14)),"YES","")</f>
        <v/>
      </c>
      <c r="AJ87" s="58" t="str">
        <f>IF(ISNUMBER(SEARCH("C", '[2]WetLitterbags placem_collection'!V14)),"YES","")</f>
        <v/>
      </c>
      <c r="AK87" s="58" t="str">
        <f>IF(ISNUMBER(SEARCH("H", '[2]WetLitterbags placem_collection'!V14)),"YES","")</f>
        <v/>
      </c>
      <c r="AL87" s="58" t="str">
        <f>IF(ISNUMBER(SEARCH("R", '[2]WetLitterbags placem_collection'!V14)),"YES","")</f>
        <v/>
      </c>
    </row>
    <row r="88" spans="2:38">
      <c r="B88" t="str">
        <f>'[2]Final data_for_R_analysis_Wetse'!A14</f>
        <v>Wet</v>
      </c>
      <c r="C88" s="4">
        <f>'[2]Final data_for_R_analysis_Wetse'!B14</f>
        <v>13</v>
      </c>
      <c r="D88" t="s">
        <v>90</v>
      </c>
      <c r="E88" t="s">
        <v>41</v>
      </c>
      <c r="F88" s="68">
        <v>5</v>
      </c>
      <c r="G88" s="7">
        <f>'[2]WetLitterbags placem_collection'!E15</f>
        <v>42766</v>
      </c>
      <c r="H88" t="str">
        <f>'[2]Final data_for_R_analysis_Wetse'!J14</f>
        <v>G595</v>
      </c>
      <c r="I88" t="str">
        <f>'[2]Final data_for_R_analysis_Wetse'!J234</f>
        <v>R450</v>
      </c>
      <c r="J88">
        <f>IFERROR(INDEX('[2]Green_rooibos initial weight'!$C$5:$C$1749,MATCH(H88, '[2]Green_rooibos initial weight'!$A$5:$A$1749,0)),"")</f>
        <v>2.1160000000000001</v>
      </c>
      <c r="K88">
        <f>IFERROR(INDEX('[2]Green_rooibos initial weight'!$C$5:$C$1749,MATCH(I88, '[2]Green_rooibos initial weight'!$A$5:$A$1749,0)),"")</f>
        <v>2.2250000000000001</v>
      </c>
      <c r="L88" s="3">
        <f t="shared" si="6"/>
        <v>1.8662000000000001</v>
      </c>
      <c r="M88" s="3">
        <f>AVERAGE('[2]Ashed teabags wet'!$J$809:$J$813,'[2]Ashed teabags wet'!$J$817:$J$818,'[2]Ashed teabags wet'!$J$820:$J$821)</f>
        <v>5.5094158734921841</v>
      </c>
      <c r="N88" s="3">
        <f t="shared" si="0"/>
        <v>1.763383280968889</v>
      </c>
      <c r="O88" s="3">
        <f t="shared" si="7"/>
        <v>1.9752000000000001</v>
      </c>
      <c r="P88" s="3">
        <f>AVERAGE('[2]Ashed teabags wet'!$J$814:$J$816)</f>
        <v>2.2816647271287041</v>
      </c>
      <c r="Q88" s="3">
        <f t="shared" si="1"/>
        <v>1.9301325583097539</v>
      </c>
      <c r="R88" s="7">
        <f>IF('[2]WetLitterbags placem_collection'!G15="N.A","",'[2]WetLitterbags placem_collection'!G15)</f>
        <v>42818</v>
      </c>
      <c r="S88" s="3">
        <f>IF(IFERROR(INDEX('[2]Both teabags AfterWet'!$D$1:$D$839,MATCH(H88,'[2]Both teabags AfterWet'!$B$1:$B$839,0)),"")="N.A","",(IFERROR(INDEX('[2]Both teabags AfterWet'!$D$1:$D$839,MATCH(H88,'[2]Both teabags AfterWet'!$B$1:$B$839,0)),"")))</f>
        <v>0.62809999999999999</v>
      </c>
      <c r="T88" s="3">
        <f>IFERROR(INDEX('[2]Both teabags AfterWet'!$D$1:$D$839,MATCH(I88,'[2]Both teabags AfterWet'!$B$1:$B$839,0)),"")</f>
        <v>0.91920000000000002</v>
      </c>
      <c r="U88" s="3">
        <f t="shared" si="8"/>
        <v>0.47749999999999998</v>
      </c>
      <c r="V88" s="3">
        <f t="shared" si="9"/>
        <v>0.76859999999999995</v>
      </c>
      <c r="W88" s="3">
        <f>IFERROR(INDEX('[2]Ashed teabags wet'!$J$2:$J$825,MATCH(H88,'[2]Ashed teabags wet'!$B$2:$B$825,0)),"")</f>
        <v>29.168740666998239</v>
      </c>
      <c r="X88" s="3">
        <f>IFERROR(INDEX('[2]Ashed teabags wet'!$J$2:$J$825,MATCH(I88,'[2]Ashed teabags wet'!$B$2:$B$825,0)),"")</f>
        <v>41.214534594325485</v>
      </c>
      <c r="Y88" s="3">
        <f t="shared" si="2"/>
        <v>0.3382192633150834</v>
      </c>
      <c r="Z88" s="3">
        <f t="shared" si="3"/>
        <v>0.45182508710801428</v>
      </c>
      <c r="AA88" s="3">
        <f t="shared" si="10"/>
        <v>0.80819866732021572</v>
      </c>
      <c r="AB88" s="3">
        <f t="shared" si="11"/>
        <v>0.52984045648546219</v>
      </c>
      <c r="AC88" s="3">
        <f t="shared" si="4"/>
        <v>0.23409018471958437</v>
      </c>
      <c r="AD88">
        <f t="shared" si="5"/>
        <v>52</v>
      </c>
      <c r="AE88" s="3">
        <f t="shared" si="12"/>
        <v>4.0144100569814989E-2</v>
      </c>
      <c r="AF88" s="3" t="str">
        <f t="shared" si="13"/>
        <v/>
      </c>
      <c r="AG88" s="58" t="str">
        <f>IF(ISNUMBER(SEARCH("C", '[2]WetLitterbags placem_collection'!W15)),"YES","")</f>
        <v/>
      </c>
      <c r="AH88" s="58" t="str">
        <f>IF(ISNUMBER(SEARCH("H", '[2]WetLitterbags placem_collection'!W15)),"YES","")</f>
        <v>YES</v>
      </c>
      <c r="AI88" s="58" t="str">
        <f>IF(ISNUMBER(SEARCH("R", '[2]WetLitterbags placem_collection'!W15)),"YES","")</f>
        <v>YES</v>
      </c>
      <c r="AJ88" s="58" t="str">
        <f>IF(ISNUMBER(SEARCH("C", '[2]WetLitterbags placem_collection'!V15)),"YES","")</f>
        <v/>
      </c>
      <c r="AK88" s="58" t="str">
        <f>IF(ISNUMBER(SEARCH("H", '[2]WetLitterbags placem_collection'!V15)),"YES","")</f>
        <v>YES</v>
      </c>
      <c r="AL88" s="58" t="str">
        <f>IF(ISNUMBER(SEARCH("R", '[2]WetLitterbags placem_collection'!V15)),"YES","")</f>
        <v/>
      </c>
    </row>
    <row r="89" spans="2:38">
      <c r="B89" t="str">
        <f>'[2]Final data_for_R_analysis_Wetse'!A15</f>
        <v>Wet</v>
      </c>
      <c r="C89" s="4">
        <f>'[2]Final data_for_R_analysis_Wetse'!B15</f>
        <v>14</v>
      </c>
      <c r="D89" t="s">
        <v>90</v>
      </c>
      <c r="E89" t="s">
        <v>41</v>
      </c>
      <c r="F89" s="68">
        <v>6</v>
      </c>
      <c r="G89" s="7">
        <f>'[2]WetLitterbags placem_collection'!E16</f>
        <v>42766</v>
      </c>
      <c r="H89" t="str">
        <f>'[2]Final data_for_R_analysis_Wetse'!J15</f>
        <v>G609</v>
      </c>
      <c r="I89" t="str">
        <f>'[2]Final data_for_R_analysis_Wetse'!J235</f>
        <v>R382</v>
      </c>
      <c r="J89">
        <f>IFERROR(INDEX('[2]Green_rooibos initial weight'!$C$5:$C$1749,MATCH(H89, '[2]Green_rooibos initial weight'!$A$5:$A$1749,0)),"")</f>
        <v>2.089</v>
      </c>
      <c r="K89">
        <f>IFERROR(INDEX('[2]Green_rooibos initial weight'!$C$5:$C$1749,MATCH(I89, '[2]Green_rooibos initial weight'!$A$5:$A$1749,0)),"")</f>
        <v>2.2210000000000001</v>
      </c>
      <c r="L89" s="3">
        <f t="shared" si="6"/>
        <v>1.8391999999999999</v>
      </c>
      <c r="M89" s="3">
        <f>AVERAGE('[2]Ashed teabags wet'!$J$809:$J$813,'[2]Ashed teabags wet'!$J$817:$J$818,'[2]Ashed teabags wet'!$J$820:$J$821)</f>
        <v>5.5094158734921841</v>
      </c>
      <c r="N89" s="3">
        <f t="shared" si="0"/>
        <v>1.7378708232547317</v>
      </c>
      <c r="O89" s="3">
        <f t="shared" si="7"/>
        <v>1.9712000000000001</v>
      </c>
      <c r="P89" s="3">
        <f>AVERAGE('[2]Ashed teabags wet'!$J$814:$J$816)</f>
        <v>2.2816647271287041</v>
      </c>
      <c r="Q89" s="3">
        <f t="shared" si="1"/>
        <v>1.926223824898839</v>
      </c>
      <c r="R89" s="7">
        <f>IF('[2]WetLitterbags placem_collection'!G16="N.A","",'[2]WetLitterbags placem_collection'!G16)</f>
        <v>42818</v>
      </c>
      <c r="S89" s="3">
        <f>IF(IFERROR(INDEX('[2]Both teabags AfterWet'!$D$1:$D$839,MATCH(H89,'[2]Both teabags AfterWet'!$B$1:$B$839,0)),"")="N.A","",(IFERROR(INDEX('[2]Both teabags AfterWet'!$D$1:$D$839,MATCH(H89,'[2]Both teabags AfterWet'!$B$1:$B$839,0)),"")))</f>
        <v>0.498</v>
      </c>
      <c r="T89" s="3">
        <f>IFERROR(INDEX('[2]Both teabags AfterWet'!$D$1:$D$839,MATCH(I89,'[2]Both teabags AfterWet'!$B$1:$B$839,0)),"")</f>
        <v>1.794</v>
      </c>
      <c r="U89" s="3">
        <f t="shared" si="8"/>
        <v>0.34739999999999999</v>
      </c>
      <c r="V89" s="3">
        <f t="shared" si="9"/>
        <v>1.6434</v>
      </c>
      <c r="W89" s="3">
        <f>IFERROR(INDEX('[2]Ashed teabags wet'!$J$2:$J$825,MATCH(H89,'[2]Ashed teabags wet'!$B$2:$B$825,0)),"")</f>
        <v>16.033966033965626</v>
      </c>
      <c r="X89" s="3">
        <f>IFERROR(INDEX('[2]Ashed teabags wet'!$J$2:$J$825,MATCH(I89,'[2]Ashed teabags wet'!$B$2:$B$825,0)),"")</f>
        <v>87.890437289764591</v>
      </c>
      <c r="Y89" s="3">
        <f t="shared" si="2"/>
        <v>0.29169800199800339</v>
      </c>
      <c r="Z89" s="3">
        <f t="shared" si="3"/>
        <v>0.1990085535800088</v>
      </c>
      <c r="AA89" s="3">
        <f t="shared" si="10"/>
        <v>0.83215208052592571</v>
      </c>
      <c r="AB89" s="3">
        <f t="shared" si="11"/>
        <v>0.5455438817699656</v>
      </c>
      <c r="AC89" s="3">
        <f t="shared" si="4"/>
        <v>0.10331538370960616</v>
      </c>
      <c r="AD89">
        <f t="shared" si="5"/>
        <v>52</v>
      </c>
      <c r="AE89" s="3">
        <f t="shared" si="12"/>
        <v>1.1695866358758078E-2</v>
      </c>
      <c r="AF89" s="3" t="str">
        <f t="shared" si="13"/>
        <v/>
      </c>
      <c r="AG89" s="58" t="str">
        <f>IF(ISNUMBER(SEARCH("C", '[2]WetLitterbags placem_collection'!W16)),"YES","")</f>
        <v/>
      </c>
      <c r="AH89" s="58" t="str">
        <f>IF(ISNUMBER(SEARCH("H", '[2]WetLitterbags placem_collection'!W16)),"YES","")</f>
        <v>YES</v>
      </c>
      <c r="AI89" s="58" t="str">
        <f>IF(ISNUMBER(SEARCH("R", '[2]WetLitterbags placem_collection'!W16)),"YES","")</f>
        <v>YES</v>
      </c>
      <c r="AJ89" s="58" t="str">
        <f>IF(ISNUMBER(SEARCH("C", '[2]WetLitterbags placem_collection'!V16)),"YES","")</f>
        <v/>
      </c>
      <c r="AK89" s="58" t="str">
        <f>IF(ISNUMBER(SEARCH("H", '[2]WetLitterbags placem_collection'!V16)),"YES","")</f>
        <v/>
      </c>
      <c r="AL89" s="58" t="str">
        <f>IF(ISNUMBER(SEARCH("R", '[2]WetLitterbags placem_collection'!V16)),"YES","")</f>
        <v/>
      </c>
    </row>
    <row r="90" spans="2:38">
      <c r="B90" t="str">
        <f>'[2]Final data_for_R_analysis_Wetse'!A16</f>
        <v>Wet</v>
      </c>
      <c r="C90" s="4">
        <f>'[2]Final data_for_R_analysis_Wetse'!B16</f>
        <v>15</v>
      </c>
      <c r="D90" t="s">
        <v>90</v>
      </c>
      <c r="E90" t="s">
        <v>41</v>
      </c>
      <c r="F90" s="68">
        <v>7</v>
      </c>
      <c r="G90" s="7">
        <f>'[2]WetLitterbags placem_collection'!E17</f>
        <v>42766</v>
      </c>
      <c r="H90" t="str">
        <f>'[2]Final data_for_R_analysis_Wetse'!J16</f>
        <v>G222</v>
      </c>
      <c r="I90" t="str">
        <f>'[2]Final data_for_R_analysis_Wetse'!J236</f>
        <v>R415</v>
      </c>
      <c r="J90">
        <f>IFERROR(INDEX('[2]Green_rooibos initial weight'!$C$5:$C$1749,MATCH(H90, '[2]Green_rooibos initial weight'!$A$5:$A$1749,0)),"")</f>
        <v>1.889</v>
      </c>
      <c r="K90">
        <f>IFERROR(INDEX('[2]Green_rooibos initial weight'!$C$5:$C$1749,MATCH(I90, '[2]Green_rooibos initial weight'!$A$5:$A$1749,0)),"")</f>
        <v>2.2160000000000002</v>
      </c>
      <c r="L90" s="3">
        <f t="shared" si="6"/>
        <v>1.6392</v>
      </c>
      <c r="M90" s="3">
        <f>AVERAGE('[2]Ashed teabags wet'!$J$809:$J$813,'[2]Ashed teabags wet'!$J$817:$J$818,'[2]Ashed teabags wet'!$J$820:$J$821)</f>
        <v>5.5094158734921841</v>
      </c>
      <c r="N90" s="3">
        <f t="shared" si="0"/>
        <v>1.5488896550017162</v>
      </c>
      <c r="O90" s="3">
        <f t="shared" si="7"/>
        <v>1.9662000000000002</v>
      </c>
      <c r="P90" s="3">
        <f>AVERAGE('[2]Ashed teabags wet'!$J$814:$J$816)</f>
        <v>2.2816647271287041</v>
      </c>
      <c r="Q90" s="3">
        <f t="shared" si="1"/>
        <v>1.9213379081351956</v>
      </c>
      <c r="R90" s="7">
        <f>IF('[2]WetLitterbags placem_collection'!G17="N.A","",'[2]WetLitterbags placem_collection'!G17)</f>
        <v>42818</v>
      </c>
      <c r="S90" s="3">
        <f>IF(IFERROR(INDEX('[2]Both teabags AfterWet'!$D$1:$D$839,MATCH(H90,'[2]Both teabags AfterWet'!$B$1:$B$839,0)),"")="N.A","",(IFERROR(INDEX('[2]Both teabags AfterWet'!$D$1:$D$839,MATCH(H90,'[2]Both teabags AfterWet'!$B$1:$B$839,0)),"")))</f>
        <v>0.67100000000000004</v>
      </c>
      <c r="T90" s="3">
        <f>IFERROR(INDEX('[2]Both teabags AfterWet'!$D$1:$D$839,MATCH(I90,'[2]Both teabags AfterWet'!$B$1:$B$839,0)),"")</f>
        <v>2.96</v>
      </c>
      <c r="U90" s="3">
        <f t="shared" si="8"/>
        <v>0.52039999999999997</v>
      </c>
      <c r="V90" s="3">
        <f t="shared" si="9"/>
        <v>2.8094000000000001</v>
      </c>
      <c r="W90" s="3">
        <f>IFERROR(INDEX('[2]Ashed teabags wet'!$J$2:$J$825,MATCH(H90,'[2]Ashed teabags wet'!$B$2:$B$825,0)),"")</f>
        <v>15.805168986083718</v>
      </c>
      <c r="X90" s="3">
        <f>IFERROR(INDEX('[2]Ashed teabags wet'!$J$2:$J$825,MATCH(I90,'[2]Ashed teabags wet'!$B$2:$B$825,0)),"")</f>
        <v>78.641732283464947</v>
      </c>
      <c r="Y90" s="3">
        <f t="shared" si="2"/>
        <v>0.43814990059642034</v>
      </c>
      <c r="Z90" s="3">
        <f t="shared" si="3"/>
        <v>0.60003917322833589</v>
      </c>
      <c r="AA90" s="3">
        <f t="shared" si="10"/>
        <v>0.71712000323487546</v>
      </c>
      <c r="AB90" s="3">
        <f t="shared" si="11"/>
        <v>0.47013092848652172</v>
      </c>
      <c r="AC90" s="3">
        <f t="shared" si="4"/>
        <v>0.31230278166463676</v>
      </c>
      <c r="AD90">
        <f t="shared" si="5"/>
        <v>52</v>
      </c>
      <c r="AE90" s="3">
        <f t="shared" si="12"/>
        <v>0.14831353535050418</v>
      </c>
      <c r="AF90" s="3" t="str">
        <f t="shared" si="13"/>
        <v/>
      </c>
      <c r="AG90" s="58" t="str">
        <f>IF(ISNUMBER(SEARCH("C", '[2]WetLitterbags placem_collection'!W17)),"YES","")</f>
        <v>YES</v>
      </c>
      <c r="AH90" s="58" t="str">
        <f>IF(ISNUMBER(SEARCH("H", '[2]WetLitterbags placem_collection'!W17)),"YES","")</f>
        <v>YES</v>
      </c>
      <c r="AI90" s="58" t="str">
        <f>IF(ISNUMBER(SEARCH("R", '[2]WetLitterbags placem_collection'!W17)),"YES","")</f>
        <v>YES</v>
      </c>
      <c r="AJ90" s="58" t="str">
        <f>IF(ISNUMBER(SEARCH("C", '[2]WetLitterbags placem_collection'!V17)),"YES","")</f>
        <v/>
      </c>
      <c r="AK90" s="58" t="str">
        <f>IF(ISNUMBER(SEARCH("H", '[2]WetLitterbags placem_collection'!V17)),"YES","")</f>
        <v/>
      </c>
      <c r="AL90" s="58" t="str">
        <f>IF(ISNUMBER(SEARCH("R", '[2]WetLitterbags placem_collection'!V17)),"YES","")</f>
        <v/>
      </c>
    </row>
    <row r="91" spans="2:38">
      <c r="B91" t="str">
        <f>'[2]Final data_for_R_analysis_Wetse'!A17</f>
        <v>Wet</v>
      </c>
      <c r="C91" s="4">
        <f>'[2]Final data_for_R_analysis_Wetse'!B17</f>
        <v>16</v>
      </c>
      <c r="D91" t="s">
        <v>90</v>
      </c>
      <c r="E91" t="s">
        <v>41</v>
      </c>
      <c r="F91" s="68">
        <v>8</v>
      </c>
      <c r="G91" s="7">
        <f>'[2]WetLitterbags placem_collection'!E18</f>
        <v>42766</v>
      </c>
      <c r="H91" t="str">
        <f>'[2]Final data_for_R_analysis_Wetse'!J17</f>
        <v>G405</v>
      </c>
      <c r="I91" t="str">
        <f>'[2]Final data_for_R_analysis_Wetse'!J237</f>
        <v>R519</v>
      </c>
      <c r="J91">
        <f>IFERROR(INDEX('[2]Green_rooibos initial weight'!$C$5:$C$1749,MATCH(H91, '[2]Green_rooibos initial weight'!$A$5:$A$1749,0)),"")</f>
        <v>2.056</v>
      </c>
      <c r="K91">
        <f>IFERROR(INDEX('[2]Green_rooibos initial weight'!$C$5:$C$1749,MATCH(I91, '[2]Green_rooibos initial weight'!$A$5:$A$1749,0)),"")</f>
        <v>2.21</v>
      </c>
      <c r="L91" s="3">
        <f t="shared" si="6"/>
        <v>1.8062</v>
      </c>
      <c r="M91" s="3">
        <f>AVERAGE('[2]Ashed teabags wet'!$J$809:$J$813,'[2]Ashed teabags wet'!$J$817:$J$818,'[2]Ashed teabags wet'!$J$820:$J$821)</f>
        <v>5.5094158734921841</v>
      </c>
      <c r="N91" s="3">
        <f t="shared" si="0"/>
        <v>1.7066889304929842</v>
      </c>
      <c r="O91" s="3">
        <f t="shared" si="7"/>
        <v>1.9601999999999999</v>
      </c>
      <c r="P91" s="3">
        <f>AVERAGE('[2]Ashed teabags wet'!$J$814:$J$816)</f>
        <v>2.2816647271287041</v>
      </c>
      <c r="Q91" s="3">
        <f t="shared" si="1"/>
        <v>1.9154748080188231</v>
      </c>
      <c r="R91" s="7">
        <f>IF('[2]WetLitterbags placem_collection'!G18="N.A","",'[2]WetLitterbags placem_collection'!G18)</f>
        <v>42818</v>
      </c>
      <c r="S91" s="3">
        <f>IF(IFERROR(INDEX('[2]Both teabags AfterWet'!$D$1:$D$839,MATCH(H91,'[2]Both teabags AfterWet'!$B$1:$B$839,0)),"")="N.A","",(IFERROR(INDEX('[2]Both teabags AfterWet'!$D$1:$D$839,MATCH(H91,'[2]Both teabags AfterWet'!$B$1:$B$839,0)),"")))</f>
        <v>0.70150000000000001</v>
      </c>
      <c r="T91" s="3">
        <f>IFERROR(INDEX('[2]Both teabags AfterWet'!$D$1:$D$839,MATCH(I91,'[2]Both teabags AfterWet'!$B$1:$B$839,0)),"")</f>
        <v>1.4281999999999999</v>
      </c>
      <c r="U91" s="3">
        <f t="shared" si="8"/>
        <v>0.55089999999999995</v>
      </c>
      <c r="V91" s="3">
        <f t="shared" si="9"/>
        <v>1.2775999999999998</v>
      </c>
      <c r="W91" s="3">
        <f>IFERROR(INDEX('[2]Ashed teabags wet'!$J$2:$J$825,MATCH(H91,'[2]Ashed teabags wet'!$B$2:$B$825,0)),"")</f>
        <v>15.725413826680606</v>
      </c>
      <c r="X91" s="3">
        <f>IFERROR(INDEX('[2]Ashed teabags wet'!$J$2:$J$825,MATCH(I91,'[2]Ashed teabags wet'!$B$2:$B$825,0)),"")</f>
        <v>5.8709364386224854</v>
      </c>
      <c r="Y91" s="3">
        <f t="shared" si="2"/>
        <v>0.46426869522881647</v>
      </c>
      <c r="Z91" s="3">
        <f t="shared" si="3"/>
        <v>1.2025929160601589</v>
      </c>
      <c r="AA91" s="3">
        <f t="shared" si="10"/>
        <v>0.72797111006355997</v>
      </c>
      <c r="AB91" s="3">
        <f t="shared" si="11"/>
        <v>0.47724471823644316</v>
      </c>
      <c r="AC91" s="3">
        <f t="shared" si="4"/>
        <v>0.62783019177579347</v>
      </c>
      <c r="AD91">
        <f t="shared" si="5"/>
        <v>52</v>
      </c>
      <c r="AE91" s="3">
        <f t="shared" si="12"/>
        <v>0.13542623507890739</v>
      </c>
      <c r="AF91" s="3">
        <f t="shared" si="13"/>
        <v>2.9102997519022639E-2</v>
      </c>
      <c r="AG91" s="58" t="str">
        <f>IF(ISNUMBER(SEARCH("C", '[2]WetLitterbags placem_collection'!W18)),"YES","")</f>
        <v/>
      </c>
      <c r="AH91" s="58" t="str">
        <f>IF(ISNUMBER(SEARCH("H", '[2]WetLitterbags placem_collection'!W18)),"YES","")</f>
        <v>YES</v>
      </c>
      <c r="AI91" s="58" t="str">
        <f>IF(ISNUMBER(SEARCH("R", '[2]WetLitterbags placem_collection'!W18)),"YES","")</f>
        <v>YES</v>
      </c>
      <c r="AJ91" s="58" t="str">
        <f>IF(ISNUMBER(SEARCH("C", '[2]WetLitterbags placem_collection'!V18)),"YES","")</f>
        <v/>
      </c>
      <c r="AK91" s="58" t="str">
        <f>IF(ISNUMBER(SEARCH("H", '[2]WetLitterbags placem_collection'!V18)),"YES","")</f>
        <v>YES</v>
      </c>
      <c r="AL91" s="58" t="str">
        <f>IF(ISNUMBER(SEARCH("R", '[2]WetLitterbags placem_collection'!V18)),"YES","")</f>
        <v>YES</v>
      </c>
    </row>
    <row r="92" spans="2:38">
      <c r="B92" t="str">
        <f>'[2]Final data_for_R_analysis_Wetse'!A18</f>
        <v>Wet</v>
      </c>
      <c r="C92" s="4">
        <f>'[2]Final data_for_R_analysis_Wetse'!B18</f>
        <v>17</v>
      </c>
      <c r="D92" t="s">
        <v>88</v>
      </c>
      <c r="E92" t="s">
        <v>41</v>
      </c>
      <c r="F92" s="5">
        <v>1</v>
      </c>
      <c r="G92" s="7">
        <f>'[2]WetLitterbags placem_collection'!E19</f>
        <v>42767</v>
      </c>
      <c r="H92" t="str">
        <f>'[2]Final data_for_R_analysis_Wetse'!J18</f>
        <v>G571</v>
      </c>
      <c r="I92" t="str">
        <f>'[2]Final data_for_R_analysis_Wetse'!J238</f>
        <v>R542</v>
      </c>
      <c r="J92">
        <f>IFERROR(INDEX('[2]Green_rooibos initial weight'!$C$5:$C$1749,MATCH(H92, '[2]Green_rooibos initial weight'!$A$5:$A$1749,0)),"")</f>
        <v>2.0489999999999999</v>
      </c>
      <c r="K92">
        <f>IFERROR(INDEX('[2]Green_rooibos initial weight'!$C$5:$C$1749,MATCH(I92, '[2]Green_rooibos initial weight'!$A$5:$A$1749,0)),"")</f>
        <v>2.2010000000000001</v>
      </c>
      <c r="L92" s="3">
        <f t="shared" si="6"/>
        <v>1.7991999999999999</v>
      </c>
      <c r="M92" s="3">
        <f>AVERAGE('[2]Ashed teabags wet'!$J$809:$J$813,'[2]Ashed teabags wet'!$J$817:$J$818,'[2]Ashed teabags wet'!$J$820:$J$821)</f>
        <v>5.5094158734921841</v>
      </c>
      <c r="N92" s="3">
        <f t="shared" si="0"/>
        <v>1.7000745896041285</v>
      </c>
      <c r="O92" s="3">
        <f t="shared" si="7"/>
        <v>1.9512</v>
      </c>
      <c r="P92" s="3">
        <f>AVERAGE('[2]Ashed teabags wet'!$J$814:$J$816)</f>
        <v>2.2816647271287041</v>
      </c>
      <c r="Q92" s="3">
        <f t="shared" si="1"/>
        <v>1.9066801578442647</v>
      </c>
      <c r="R92" s="7">
        <f>IF('[2]WetLitterbags placem_collection'!G19="N.A","",'[2]WetLitterbags placem_collection'!G19)</f>
        <v>42818</v>
      </c>
      <c r="S92" s="3">
        <f>IF(IFERROR(INDEX('[2]Both teabags AfterWet'!$D$1:$D$839,MATCH(H92,'[2]Both teabags AfterWet'!$B$1:$B$839,0)),"")="N.A","",(IFERROR(INDEX('[2]Both teabags AfterWet'!$D$1:$D$839,MATCH(H92,'[2]Both teabags AfterWet'!$B$1:$B$839,0)),"")))</f>
        <v>0.67520000000000002</v>
      </c>
      <c r="T92" s="3">
        <f>IFERROR(INDEX('[2]Both teabags AfterWet'!$D$1:$D$839,MATCH(I92,'[2]Both teabags AfterWet'!$B$1:$B$839,0)),"")</f>
        <v>1.6227</v>
      </c>
      <c r="U92" s="3">
        <f t="shared" si="8"/>
        <v>0.52459999999999996</v>
      </c>
      <c r="V92" s="3">
        <f t="shared" si="9"/>
        <v>1.4721</v>
      </c>
      <c r="W92" s="3">
        <f>IFERROR(INDEX('[2]Ashed teabags wet'!$J$2:$J$825,MATCH(H92,'[2]Ashed teabags wet'!$B$2:$B$825,0)),"")</f>
        <v>9.6710849288172405</v>
      </c>
      <c r="X92" s="3">
        <f>IFERROR(INDEX('[2]Ashed teabags wet'!$J$2:$J$825,MATCH(I92,'[2]Ashed teabags wet'!$B$2:$B$825,0)),"")</f>
        <v>7.361376673040378</v>
      </c>
      <c r="Y92" s="3">
        <f t="shared" si="2"/>
        <v>0.47386548846342469</v>
      </c>
      <c r="Z92" s="3">
        <f t="shared" si="3"/>
        <v>1.3637331739961727</v>
      </c>
      <c r="AA92" s="3">
        <f t="shared" si="10"/>
        <v>0.72126782474069751</v>
      </c>
      <c r="AB92" s="3">
        <f t="shared" si="11"/>
        <v>0.47285016538820079</v>
      </c>
      <c r="AC92" s="3">
        <f t="shared" si="4"/>
        <v>0.71523961078927889</v>
      </c>
      <c r="AD92">
        <f t="shared" si="5"/>
        <v>51</v>
      </c>
      <c r="AE92" s="3">
        <f t="shared" si="12"/>
        <v>0.14338738154311459</v>
      </c>
      <c r="AF92" s="3">
        <f t="shared" si="13"/>
        <v>1.8075670225959937E-2</v>
      </c>
      <c r="AG92" s="58" t="str">
        <f>IF(ISNUMBER(SEARCH("C", '[2]WetLitterbags placem_collection'!W19)),"YES","")</f>
        <v/>
      </c>
      <c r="AH92" s="58" t="str">
        <f>IF(ISNUMBER(SEARCH("H", '[2]WetLitterbags placem_collection'!W19)),"YES","")</f>
        <v/>
      </c>
      <c r="AI92" s="58" t="str">
        <f>IF(ISNUMBER(SEARCH("R", '[2]WetLitterbags placem_collection'!W19)),"YES","")</f>
        <v>YES</v>
      </c>
      <c r="AJ92" s="58" t="str">
        <f>IF(ISNUMBER(SEARCH("C", '[2]WetLitterbags placem_collection'!V19)),"YES","")</f>
        <v/>
      </c>
      <c r="AK92" s="58" t="str">
        <f>IF(ISNUMBER(SEARCH("H", '[2]WetLitterbags placem_collection'!V19)),"YES","")</f>
        <v/>
      </c>
      <c r="AL92" s="58" t="str">
        <f>IF(ISNUMBER(SEARCH("R", '[2]WetLitterbags placem_collection'!V19)),"YES","")</f>
        <v/>
      </c>
    </row>
    <row r="93" spans="2:38">
      <c r="B93" t="str">
        <f>'[2]Final data_for_R_analysis_Wetse'!A19</f>
        <v>Wet</v>
      </c>
      <c r="C93" s="4">
        <f>'[2]Final data_for_R_analysis_Wetse'!B19</f>
        <v>18</v>
      </c>
      <c r="D93" t="s">
        <v>88</v>
      </c>
      <c r="E93" t="s">
        <v>41</v>
      </c>
      <c r="F93" s="5">
        <v>2</v>
      </c>
      <c r="G93" s="7">
        <f>'[2]WetLitterbags placem_collection'!E20</f>
        <v>42767</v>
      </c>
      <c r="H93" t="str">
        <f>'[2]Final data_for_R_analysis_Wetse'!J19</f>
        <v>G419</v>
      </c>
      <c r="I93" t="str">
        <f>'[2]Final data_for_R_analysis_Wetse'!J239</f>
        <v>R128</v>
      </c>
      <c r="J93">
        <f>IFERROR(INDEX('[2]Green_rooibos initial weight'!$C$5:$C$1749,MATCH(H93, '[2]Green_rooibos initial weight'!$A$5:$A$1749,0)),"")</f>
        <v>2.0779999999999998</v>
      </c>
      <c r="K93">
        <f>IFERROR(INDEX('[2]Green_rooibos initial weight'!$C$5:$C$1749,MATCH(I93, '[2]Green_rooibos initial weight'!$A$5:$A$1749,0)),"")</f>
        <v>2.2370000000000001</v>
      </c>
      <c r="L93" s="3">
        <f t="shared" si="6"/>
        <v>1.8281999999999998</v>
      </c>
      <c r="M93" s="3">
        <f>AVERAGE('[2]Ashed teabags wet'!$J$809:$J$813,'[2]Ashed teabags wet'!$J$817:$J$818,'[2]Ashed teabags wet'!$J$820:$J$821)</f>
        <v>5.5094158734921841</v>
      </c>
      <c r="N93" s="3">
        <f t="shared" si="0"/>
        <v>1.7274768590008158</v>
      </c>
      <c r="O93" s="3">
        <f t="shared" si="7"/>
        <v>1.9872000000000001</v>
      </c>
      <c r="P93" s="3">
        <f>AVERAGE('[2]Ashed teabags wet'!$J$814:$J$816)</f>
        <v>2.2816647271287041</v>
      </c>
      <c r="Q93" s="3">
        <f t="shared" si="1"/>
        <v>1.9418587585424985</v>
      </c>
      <c r="R93" s="7">
        <f>IF('[2]WetLitterbags placem_collection'!G20="N.A","",'[2]WetLitterbags placem_collection'!G20)</f>
        <v>42818</v>
      </c>
      <c r="S93" s="3">
        <f>IF(IFERROR(INDEX('[2]Both teabags AfterWet'!$D$1:$D$839,MATCH(H93,'[2]Both teabags AfterWet'!$B$1:$B$839,0)),"")="N.A","",(IFERROR(INDEX('[2]Both teabags AfterWet'!$D$1:$D$839,MATCH(H93,'[2]Both teabags AfterWet'!$B$1:$B$839,0)),"")))</f>
        <v>0.79100000000000004</v>
      </c>
      <c r="T93" s="3">
        <f>IFERROR(INDEX('[2]Both teabags AfterWet'!$D$1:$D$839,MATCH(I93,'[2]Both teabags AfterWet'!$B$1:$B$839,0)),"")</f>
        <v>1.79</v>
      </c>
      <c r="U93" s="3">
        <f t="shared" si="8"/>
        <v>0.64040000000000008</v>
      </c>
      <c r="V93" s="3">
        <f t="shared" si="9"/>
        <v>1.6394</v>
      </c>
      <c r="W93" s="3">
        <f>IFERROR(INDEX('[2]Ashed teabags wet'!$J$2:$J$825,MATCH(H93,'[2]Ashed teabags wet'!$B$2:$B$825,0)),"")</f>
        <v>15.166340508806261</v>
      </c>
      <c r="X93" s="3">
        <f>IFERROR(INDEX('[2]Ashed teabags wet'!$J$2:$J$825,MATCH(I93,'[2]Ashed teabags wet'!$B$2:$B$825,0)),"")</f>
        <v>6.4723320158097151</v>
      </c>
      <c r="Y93" s="3">
        <f t="shared" si="2"/>
        <v>0.54327475538160475</v>
      </c>
      <c r="Z93" s="3">
        <f t="shared" si="3"/>
        <v>1.5332925889328155</v>
      </c>
      <c r="AA93" s="3">
        <f t="shared" si="10"/>
        <v>0.68550967698876231</v>
      </c>
      <c r="AB93" s="3">
        <f t="shared" si="11"/>
        <v>0.44940776923728837</v>
      </c>
      <c r="AC93" s="3">
        <f t="shared" si="4"/>
        <v>0.78960047026471658</v>
      </c>
      <c r="AD93">
        <f t="shared" si="5"/>
        <v>51</v>
      </c>
      <c r="AE93" s="3">
        <f t="shared" si="12"/>
        <v>0.18585549051215877</v>
      </c>
      <c r="AF93" s="3">
        <f t="shared" si="13"/>
        <v>1.2381031791827249E-2</v>
      </c>
      <c r="AG93" s="58" t="str">
        <f>IF(ISNUMBER(SEARCH("C", '[2]WetLitterbags placem_collection'!W20)),"YES","")</f>
        <v/>
      </c>
      <c r="AH93" s="58" t="str">
        <f>IF(ISNUMBER(SEARCH("H", '[2]WetLitterbags placem_collection'!W20)),"YES","")</f>
        <v/>
      </c>
      <c r="AI93" s="58" t="str">
        <f>IF(ISNUMBER(SEARCH("R", '[2]WetLitterbags placem_collection'!W20)),"YES","")</f>
        <v/>
      </c>
      <c r="AJ93" s="58" t="str">
        <f>IF(ISNUMBER(SEARCH("C", '[2]WetLitterbags placem_collection'!V20)),"YES","")</f>
        <v/>
      </c>
      <c r="AK93" s="58" t="str">
        <f>IF(ISNUMBER(SEARCH("H", '[2]WetLitterbags placem_collection'!V20)),"YES","")</f>
        <v/>
      </c>
      <c r="AL93" s="58" t="str">
        <f>IF(ISNUMBER(SEARCH("R", '[2]WetLitterbags placem_collection'!V20)),"YES","")</f>
        <v>YES</v>
      </c>
    </row>
    <row r="94" spans="2:38">
      <c r="B94" t="str">
        <f>'[2]Final data_for_R_analysis_Wetse'!A20</f>
        <v>Wet</v>
      </c>
      <c r="C94" s="4">
        <f>'[2]Final data_for_R_analysis_Wetse'!B20</f>
        <v>19</v>
      </c>
      <c r="D94" t="s">
        <v>88</v>
      </c>
      <c r="E94" t="s">
        <v>41</v>
      </c>
      <c r="F94" s="5">
        <v>3</v>
      </c>
      <c r="G94" s="7">
        <f>'[2]WetLitterbags placem_collection'!E21</f>
        <v>42767</v>
      </c>
      <c r="H94" t="str">
        <f>'[2]Final data_for_R_analysis_Wetse'!J20</f>
        <v>G240</v>
      </c>
      <c r="I94" t="str">
        <f>'[2]Final data_for_R_analysis_Wetse'!J240</f>
        <v>R82</v>
      </c>
      <c r="J94">
        <f>IFERROR(INDEX('[2]Green_rooibos initial weight'!$C$5:$C$1749,MATCH(H94, '[2]Green_rooibos initial weight'!$A$5:$A$1749,0)),"")</f>
        <v>2.117</v>
      </c>
      <c r="K94">
        <f>IFERROR(INDEX('[2]Green_rooibos initial weight'!$C$5:$C$1749,MATCH(I94, '[2]Green_rooibos initial weight'!$A$5:$A$1749,0)),"")</f>
        <v>2.2490000000000001</v>
      </c>
      <c r="L94" s="3">
        <f t="shared" si="6"/>
        <v>1.8672</v>
      </c>
      <c r="M94" s="3">
        <f>AVERAGE('[2]Ashed teabags wet'!$J$809:$J$813,'[2]Ashed teabags wet'!$J$817:$J$818,'[2]Ashed teabags wet'!$J$820:$J$821)</f>
        <v>5.5094158734921841</v>
      </c>
      <c r="N94" s="3">
        <f t="shared" si="0"/>
        <v>1.7643281868101539</v>
      </c>
      <c r="O94" s="3">
        <f t="shared" si="7"/>
        <v>1.9992000000000001</v>
      </c>
      <c r="P94" s="3">
        <f>AVERAGE('[2]Ashed teabags wet'!$J$814:$J$816)</f>
        <v>2.2816647271287041</v>
      </c>
      <c r="Q94" s="3">
        <f t="shared" si="1"/>
        <v>1.953584958775243</v>
      </c>
      <c r="R94" s="7">
        <f>IF('[2]WetLitterbags placem_collection'!G21="N.A","",'[2]WetLitterbags placem_collection'!G21)</f>
        <v>42818</v>
      </c>
      <c r="S94" s="3">
        <f>IF(IFERROR(INDEX('[2]Both teabags AfterWet'!$D$1:$D$839,MATCH(H94,'[2]Both teabags AfterWet'!$B$1:$B$839,0)),"")="N.A","",(IFERROR(INDEX('[2]Both teabags AfterWet'!$D$1:$D$839,MATCH(H94,'[2]Both teabags AfterWet'!$B$1:$B$839,0)),"")))</f>
        <v>0.88690000000000002</v>
      </c>
      <c r="T94" s="3">
        <f>IFERROR(INDEX('[2]Both teabags AfterWet'!$D$1:$D$839,MATCH(I94,'[2]Both teabags AfterWet'!$B$1:$B$839,0)),"")</f>
        <v>1.514</v>
      </c>
      <c r="U94" s="3">
        <f t="shared" si="8"/>
        <v>0.73629999999999995</v>
      </c>
      <c r="V94" s="3">
        <f t="shared" si="9"/>
        <v>1.3633999999999999</v>
      </c>
      <c r="W94" s="3">
        <f>IFERROR(INDEX('[2]Ashed teabags wet'!$J$2:$J$825,MATCH(H94,'[2]Ashed teabags wet'!$B$2:$B$825,0)),"")</f>
        <v>18.480392156862031</v>
      </c>
      <c r="X94" s="3">
        <f>IFERROR(INDEX('[2]Ashed teabags wet'!$J$2:$J$825,MATCH(I94,'[2]Ashed teabags wet'!$B$2:$B$825,0)),"")</f>
        <v>11.013215859030426</v>
      </c>
      <c r="Y94" s="3">
        <f t="shared" si="2"/>
        <v>0.60022887254902479</v>
      </c>
      <c r="Z94" s="3">
        <f t="shared" si="3"/>
        <v>1.213245814977979</v>
      </c>
      <c r="AA94" s="3">
        <f t="shared" si="10"/>
        <v>0.65979749287221989</v>
      </c>
      <c r="AB94" s="3">
        <f t="shared" si="11"/>
        <v>0.4325513254934269</v>
      </c>
      <c r="AC94" s="3">
        <f t="shared" si="4"/>
        <v>0.62103560407149982</v>
      </c>
      <c r="AD94">
        <f t="shared" si="5"/>
        <v>51</v>
      </c>
      <c r="AE94" s="3">
        <f t="shared" si="12"/>
        <v>0.21639252628002381</v>
      </c>
      <c r="AF94" s="3">
        <f t="shared" si="13"/>
        <v>4.0948937334364E-2</v>
      </c>
      <c r="AG94" s="58" t="str">
        <f>IF(ISNUMBER(SEARCH("C", '[2]WetLitterbags placem_collection'!W21)),"YES","")</f>
        <v/>
      </c>
      <c r="AH94" s="58" t="str">
        <f>IF(ISNUMBER(SEARCH("H", '[2]WetLitterbags placem_collection'!W21)),"YES","")</f>
        <v/>
      </c>
      <c r="AI94" s="58" t="str">
        <f>IF(ISNUMBER(SEARCH("R", '[2]WetLitterbags placem_collection'!W21)),"YES","")</f>
        <v/>
      </c>
      <c r="AJ94" s="58" t="str">
        <f>IF(ISNUMBER(SEARCH("C", '[2]WetLitterbags placem_collection'!V21)),"YES","")</f>
        <v/>
      </c>
      <c r="AK94" s="58" t="str">
        <f>IF(ISNUMBER(SEARCH("H", '[2]WetLitterbags placem_collection'!V21)),"YES","")</f>
        <v/>
      </c>
      <c r="AL94" s="58" t="str">
        <f>IF(ISNUMBER(SEARCH("R", '[2]WetLitterbags placem_collection'!V21)),"YES","")</f>
        <v/>
      </c>
    </row>
    <row r="95" spans="2:38">
      <c r="B95" t="str">
        <f>'[2]Final data_for_R_analysis_Wetse'!A21</f>
        <v>Wet</v>
      </c>
      <c r="C95" s="4">
        <f>'[2]Final data_for_R_analysis_Wetse'!B21</f>
        <v>20</v>
      </c>
      <c r="D95" t="s">
        <v>88</v>
      </c>
      <c r="E95" t="s">
        <v>41</v>
      </c>
      <c r="F95" s="68">
        <v>4</v>
      </c>
      <c r="G95" s="7">
        <f>'[2]WetLitterbags placem_collection'!E22</f>
        <v>42767</v>
      </c>
      <c r="H95" t="str">
        <f>'[2]Final data_for_R_analysis_Wetse'!J21</f>
        <v>G524</v>
      </c>
      <c r="I95" t="str">
        <f>'[2]Final data_for_R_analysis_Wetse'!J241</f>
        <v>R50</v>
      </c>
      <c r="J95">
        <f>IFERROR(INDEX('[2]Green_rooibos initial weight'!$C$5:$C$1749,MATCH(H95, '[2]Green_rooibos initial weight'!$A$5:$A$1749,0)),"")</f>
        <v>1.962</v>
      </c>
      <c r="K95">
        <f>IFERROR(INDEX('[2]Green_rooibos initial weight'!$C$5:$C$1749,MATCH(I95, '[2]Green_rooibos initial weight'!$A$5:$A$1749,0)),"")</f>
        <v>2.2490000000000001</v>
      </c>
      <c r="L95" s="3">
        <f t="shared" si="6"/>
        <v>1.7121999999999999</v>
      </c>
      <c r="M95" s="3">
        <f>AVERAGE('[2]Ashed teabags wet'!$J$809:$J$813,'[2]Ashed teabags wet'!$J$817:$J$818,'[2]Ashed teabags wet'!$J$820:$J$821)</f>
        <v>5.5094158734921841</v>
      </c>
      <c r="N95" s="3">
        <f t="shared" si="0"/>
        <v>1.6178677814140667</v>
      </c>
      <c r="O95" s="3">
        <f t="shared" si="7"/>
        <v>1.9992000000000001</v>
      </c>
      <c r="P95" s="3">
        <f>AVERAGE('[2]Ashed teabags wet'!$J$814:$J$816)</f>
        <v>2.2816647271287041</v>
      </c>
      <c r="Q95" s="3">
        <f t="shared" si="1"/>
        <v>1.953584958775243</v>
      </c>
      <c r="R95" s="7">
        <f>IF('[2]WetLitterbags placem_collection'!G22="N.A","",'[2]WetLitterbags placem_collection'!G22)</f>
        <v>42818</v>
      </c>
      <c r="S95" s="3">
        <f>IF(IFERROR(INDEX('[2]Both teabags AfterWet'!$D$1:$D$839,MATCH(H95,'[2]Both teabags AfterWet'!$B$1:$B$839,0)),"")="N.A","",(IFERROR(INDEX('[2]Both teabags AfterWet'!$D$1:$D$839,MATCH(H95,'[2]Both teabags AfterWet'!$B$1:$B$839,0)),"")))</f>
        <v>0.71609999999999996</v>
      </c>
      <c r="T95" s="3">
        <f>IFERROR(INDEX('[2]Both teabags AfterWet'!$D$1:$D$839,MATCH(I95,'[2]Both teabags AfterWet'!$B$1:$B$839,0)),"")</f>
        <v>1.51</v>
      </c>
      <c r="U95" s="3">
        <f t="shared" si="8"/>
        <v>0.56549999999999989</v>
      </c>
      <c r="V95" s="3">
        <f t="shared" si="9"/>
        <v>1.3593999999999999</v>
      </c>
      <c r="W95" s="3">
        <f>IFERROR(INDEX('[2]Ashed teabags wet'!$J$2:$J$825,MATCH(H95,'[2]Ashed teabags wet'!$B$2:$B$825,0)),"")</f>
        <v>12.986381322956955</v>
      </c>
      <c r="X95" s="3">
        <f>IFERROR(INDEX('[2]Ashed teabags wet'!$J$2:$J$825,MATCH(I95,'[2]Ashed teabags wet'!$B$2:$B$825,0)),"")</f>
        <v>8.4126189283921065</v>
      </c>
      <c r="Y95" s="3">
        <f t="shared" si="2"/>
        <v>0.4920620136186783</v>
      </c>
      <c r="Z95" s="3">
        <f t="shared" si="3"/>
        <v>1.2450388582874377</v>
      </c>
      <c r="AA95" s="3">
        <f t="shared" si="10"/>
        <v>0.6958577089726079</v>
      </c>
      <c r="AB95" s="3">
        <f t="shared" si="11"/>
        <v>0.45619175220056957</v>
      </c>
      <c r="AC95" s="3">
        <f t="shared" si="4"/>
        <v>0.63730980968853657</v>
      </c>
      <c r="AD95">
        <f t="shared" si="5"/>
        <v>51</v>
      </c>
      <c r="AE95" s="3">
        <f t="shared" si="12"/>
        <v>0.17356566630331605</v>
      </c>
      <c r="AF95" s="3">
        <f t="shared" si="13"/>
        <v>3.1077158617362721E-2</v>
      </c>
      <c r="AG95" s="58" t="str">
        <f>IF(ISNUMBER(SEARCH("C", '[2]WetLitterbags placem_collection'!W22)),"YES","")</f>
        <v/>
      </c>
      <c r="AH95" s="58" t="str">
        <f>IF(ISNUMBER(SEARCH("H", '[2]WetLitterbags placem_collection'!W22)),"YES","")</f>
        <v/>
      </c>
      <c r="AI95" s="58" t="str">
        <f>IF(ISNUMBER(SEARCH("R", '[2]WetLitterbags placem_collection'!W22)),"YES","")</f>
        <v/>
      </c>
      <c r="AJ95" s="58" t="str">
        <f>IF(ISNUMBER(SEARCH("C", '[2]WetLitterbags placem_collection'!V22)),"YES","")</f>
        <v/>
      </c>
      <c r="AK95" s="58" t="str">
        <f>IF(ISNUMBER(SEARCH("H", '[2]WetLitterbags placem_collection'!V22)),"YES","")</f>
        <v/>
      </c>
      <c r="AL95" s="58" t="str">
        <f>IF(ISNUMBER(SEARCH("R", '[2]WetLitterbags placem_collection'!V22)),"YES","")</f>
        <v/>
      </c>
    </row>
    <row r="96" spans="2:38">
      <c r="B96" t="str">
        <f>'[2]Final data_for_R_analysis_Wetse'!A22</f>
        <v>Wet</v>
      </c>
      <c r="C96" s="4">
        <f>'[2]Final data_for_R_analysis_Wetse'!B22</f>
        <v>21</v>
      </c>
      <c r="D96" t="s">
        <v>88</v>
      </c>
      <c r="E96" t="s">
        <v>41</v>
      </c>
      <c r="F96" s="68">
        <v>5</v>
      </c>
      <c r="G96" s="7">
        <f>'[2]WetLitterbags placem_collection'!E23</f>
        <v>42767</v>
      </c>
      <c r="H96" t="str">
        <f>'[2]Final data_for_R_analysis_Wetse'!J22</f>
        <v>G699</v>
      </c>
      <c r="I96" t="str">
        <f>'[2]Final data_for_R_analysis_Wetse'!J242</f>
        <v>R529</v>
      </c>
      <c r="J96">
        <f>IFERROR(INDEX('[2]Green_rooibos initial weight'!$C$5:$C$1749,MATCH(H96, '[2]Green_rooibos initial weight'!$A$5:$A$1749,0)),"")</f>
        <v>1.984</v>
      </c>
      <c r="K96">
        <f>IFERROR(INDEX('[2]Green_rooibos initial weight'!$C$5:$C$1749,MATCH(I96, '[2]Green_rooibos initial weight'!$A$5:$A$1749,0)),"")</f>
        <v>2.157</v>
      </c>
      <c r="L96" s="3">
        <f t="shared" si="6"/>
        <v>1.7342</v>
      </c>
      <c r="M96" s="3">
        <f>AVERAGE('[2]Ashed teabags wet'!$J$809:$J$813,'[2]Ashed teabags wet'!$J$817:$J$818,'[2]Ashed teabags wet'!$J$820:$J$821)</f>
        <v>5.5094158734921841</v>
      </c>
      <c r="N96" s="3">
        <f t="shared" si="0"/>
        <v>1.6386557099218986</v>
      </c>
      <c r="O96" s="3">
        <f t="shared" si="7"/>
        <v>1.9072</v>
      </c>
      <c r="P96" s="3">
        <f>AVERAGE('[2]Ashed teabags wet'!$J$814:$J$816)</f>
        <v>2.2816647271287041</v>
      </c>
      <c r="Q96" s="3">
        <f t="shared" si="1"/>
        <v>1.8636840903242013</v>
      </c>
      <c r="R96" s="7">
        <f>IF('[2]WetLitterbags placem_collection'!G23="N.A","",'[2]WetLitterbags placem_collection'!G23)</f>
        <v>42818</v>
      </c>
      <c r="S96" s="3">
        <f>IF(IFERROR(INDEX('[2]Both teabags AfterWet'!$D$1:$D$839,MATCH(H96,'[2]Both teabags AfterWet'!$B$1:$B$839,0)),"")="N.A","",(IFERROR(INDEX('[2]Both teabags AfterWet'!$D$1:$D$839,MATCH(H96,'[2]Both teabags AfterWet'!$B$1:$B$839,0)),"")))</f>
        <v>0.7389</v>
      </c>
      <c r="T96" s="3">
        <f>IFERROR(INDEX('[2]Both teabags AfterWet'!$D$1:$D$839,MATCH(I96,'[2]Both teabags AfterWet'!$B$1:$B$839,0)),"")</f>
        <v>1.4387000000000001</v>
      </c>
      <c r="U96" s="3">
        <f t="shared" si="8"/>
        <v>0.58830000000000005</v>
      </c>
      <c r="V96" s="3">
        <f t="shared" si="9"/>
        <v>1.2881</v>
      </c>
      <c r="W96" s="3">
        <f>IFERROR(INDEX('[2]Ashed teabags wet'!$J$2:$J$825,MATCH(H96,'[2]Ashed teabags wet'!$B$2:$B$825,0)),"")</f>
        <v>10.099009900989453</v>
      </c>
      <c r="X96" s="3">
        <f>IFERROR(INDEX('[2]Ashed teabags wet'!$J$2:$J$825,MATCH(I96,'[2]Ashed teabags wet'!$B$2:$B$825,0)),"")</f>
        <v>6.9930069930072492</v>
      </c>
      <c r="Y96" s="3">
        <f t="shared" si="2"/>
        <v>0.52888752475247913</v>
      </c>
      <c r="Z96" s="3">
        <f t="shared" si="3"/>
        <v>1.1980230769230737</v>
      </c>
      <c r="AA96" s="3">
        <f t="shared" si="10"/>
        <v>0.67724304651055289</v>
      </c>
      <c r="AB96" s="3">
        <f t="shared" si="11"/>
        <v>0.44398831552710838</v>
      </c>
      <c r="AC96" s="3">
        <f t="shared" si="4"/>
        <v>0.64282518863734517</v>
      </c>
      <c r="AD96">
        <f t="shared" si="5"/>
        <v>51</v>
      </c>
      <c r="AE96" s="3">
        <f t="shared" si="12"/>
        <v>0.19567334143639792</v>
      </c>
      <c r="AF96" s="3">
        <f t="shared" si="13"/>
        <v>3.2000707023700989E-2</v>
      </c>
      <c r="AG96" s="58" t="str">
        <f>IF(ISNUMBER(SEARCH("C", '[2]WetLitterbags placem_collection'!W23)),"YES","")</f>
        <v/>
      </c>
      <c r="AH96" s="58" t="str">
        <f>IF(ISNUMBER(SEARCH("H", '[2]WetLitterbags placem_collection'!W23)),"YES","")</f>
        <v/>
      </c>
      <c r="AI96" s="58" t="str">
        <f>IF(ISNUMBER(SEARCH("R", '[2]WetLitterbags placem_collection'!W23)),"YES","")</f>
        <v>YES</v>
      </c>
      <c r="AJ96" s="58" t="str">
        <f>IF(ISNUMBER(SEARCH("C", '[2]WetLitterbags placem_collection'!V23)),"YES","")</f>
        <v/>
      </c>
      <c r="AK96" s="58" t="str">
        <f>IF(ISNUMBER(SEARCH("H", '[2]WetLitterbags placem_collection'!V23)),"YES","")</f>
        <v/>
      </c>
      <c r="AL96" s="58" t="str">
        <f>IF(ISNUMBER(SEARCH("R", '[2]WetLitterbags placem_collection'!V23)),"YES","")</f>
        <v>YES</v>
      </c>
    </row>
    <row r="97" spans="2:38">
      <c r="B97" t="str">
        <f>'[2]Final data_for_R_analysis_Wetse'!A23</f>
        <v>Wet</v>
      </c>
      <c r="C97" s="4">
        <f>'[2]Final data_for_R_analysis_Wetse'!B23</f>
        <v>22</v>
      </c>
      <c r="D97" t="s">
        <v>88</v>
      </c>
      <c r="E97" t="s">
        <v>41</v>
      </c>
      <c r="F97" s="68">
        <v>6</v>
      </c>
      <c r="G97" s="7">
        <f>'[2]WetLitterbags placem_collection'!E24</f>
        <v>42767</v>
      </c>
      <c r="H97" t="str">
        <f>'[2]Final data_for_R_analysis_Wetse'!J23</f>
        <v>G575</v>
      </c>
      <c r="I97" t="str">
        <f>'[2]Final data_for_R_analysis_Wetse'!J243</f>
        <v>R363</v>
      </c>
      <c r="J97">
        <f>IFERROR(INDEX('[2]Green_rooibos initial weight'!$C$5:$C$1749,MATCH(H97, '[2]Green_rooibos initial weight'!$A$5:$A$1749,0)),"")</f>
        <v>1.9970000000000001</v>
      </c>
      <c r="K97">
        <f>IFERROR(INDEX('[2]Green_rooibos initial weight'!$C$5:$C$1749,MATCH(I97, '[2]Green_rooibos initial weight'!$A$5:$A$1749,0)),"")</f>
        <v>2.1659999999999999</v>
      </c>
      <c r="L97" s="3">
        <f t="shared" si="6"/>
        <v>1.7472000000000001</v>
      </c>
      <c r="M97" s="3">
        <f>AVERAGE('[2]Ashed teabags wet'!$J$809:$J$813,'[2]Ashed teabags wet'!$J$817:$J$818,'[2]Ashed teabags wet'!$J$820:$J$821)</f>
        <v>5.5094158734921841</v>
      </c>
      <c r="N97" s="3">
        <f t="shared" si="0"/>
        <v>1.6509394858583446</v>
      </c>
      <c r="O97" s="3">
        <f t="shared" si="7"/>
        <v>1.9161999999999999</v>
      </c>
      <c r="P97" s="3">
        <f>AVERAGE('[2]Ashed teabags wet'!$J$814:$J$816)</f>
        <v>2.2816647271287041</v>
      </c>
      <c r="Q97" s="3">
        <f t="shared" si="1"/>
        <v>1.8724787404987597</v>
      </c>
      <c r="R97" s="7">
        <f>IF('[2]WetLitterbags placem_collection'!G24="N.A","",'[2]WetLitterbags placem_collection'!G24)</f>
        <v>42818</v>
      </c>
      <c r="S97" s="3">
        <f>IF(IFERROR(INDEX('[2]Both teabags AfterWet'!$D$1:$D$839,MATCH(H97,'[2]Both teabags AfterWet'!$B$1:$B$839,0)),"")="N.A","",(IFERROR(INDEX('[2]Both teabags AfterWet'!$D$1:$D$839,MATCH(H97,'[2]Both teabags AfterWet'!$B$1:$B$839,0)),"")))</f>
        <v>0.74019999999999997</v>
      </c>
      <c r="T97" s="3">
        <f>IFERROR(INDEX('[2]Both teabags AfterWet'!$D$1:$D$839,MATCH(I97,'[2]Both teabags AfterWet'!$B$1:$B$839,0)),"")</f>
        <v>1.5164</v>
      </c>
      <c r="U97" s="3">
        <f t="shared" si="8"/>
        <v>0.5895999999999999</v>
      </c>
      <c r="V97" s="3">
        <f t="shared" si="9"/>
        <v>1.3657999999999999</v>
      </c>
      <c r="W97" s="3">
        <f>IFERROR(INDEX('[2]Ashed teabags wet'!$J$2:$J$825,MATCH(H97,'[2]Ashed teabags wet'!$B$2:$B$825,0)),"")</f>
        <v>9.8263027295288854</v>
      </c>
      <c r="X97" s="3">
        <f>IFERROR(INDEX('[2]Ashed teabags wet'!$J$2:$J$825,MATCH(I97,'[2]Ashed teabags wet'!$B$2:$B$825,0)),"")</f>
        <v>3.5079051383401243</v>
      </c>
      <c r="Y97" s="3">
        <f t="shared" si="2"/>
        <v>0.53166411910669764</v>
      </c>
      <c r="Z97" s="3">
        <f t="shared" si="3"/>
        <v>1.3178890316205505</v>
      </c>
      <c r="AA97" s="3">
        <f t="shared" si="10"/>
        <v>0.67796268508880042</v>
      </c>
      <c r="AB97" s="3">
        <f t="shared" si="11"/>
        <v>0.44446009758790722</v>
      </c>
      <c r="AC97" s="3">
        <f t="shared" si="4"/>
        <v>0.70382055780751518</v>
      </c>
      <c r="AD97">
        <f t="shared" si="5"/>
        <v>51</v>
      </c>
      <c r="AE97" s="3">
        <f t="shared" si="12"/>
        <v>0.19481866379002322</v>
      </c>
      <c r="AF97" s="3">
        <f t="shared" si="13"/>
        <v>2.1524578107065252E-2</v>
      </c>
      <c r="AG97" s="58" t="str">
        <f>IF(ISNUMBER(SEARCH("C", '[2]WetLitterbags placem_collection'!W24)),"YES","")</f>
        <v/>
      </c>
      <c r="AH97" s="58" t="str">
        <f>IF(ISNUMBER(SEARCH("H", '[2]WetLitterbags placem_collection'!W24)),"YES","")</f>
        <v/>
      </c>
      <c r="AI97" s="58" t="str">
        <f>IF(ISNUMBER(SEARCH("R", '[2]WetLitterbags placem_collection'!W24)),"YES","")</f>
        <v/>
      </c>
      <c r="AJ97" s="58" t="str">
        <f>IF(ISNUMBER(SEARCH("C", '[2]WetLitterbags placem_collection'!V24)),"YES","")</f>
        <v/>
      </c>
      <c r="AK97" s="58" t="str">
        <f>IF(ISNUMBER(SEARCH("H", '[2]WetLitterbags placem_collection'!V24)),"YES","")</f>
        <v/>
      </c>
      <c r="AL97" s="58" t="str">
        <f>IF(ISNUMBER(SEARCH("R", '[2]WetLitterbags placem_collection'!V24)),"YES","")</f>
        <v>YES</v>
      </c>
    </row>
    <row r="98" spans="2:38">
      <c r="B98" t="str">
        <f>'[2]Final data_for_R_analysis_Wetse'!A24</f>
        <v>Wet</v>
      </c>
      <c r="C98" s="4">
        <f>'[2]Final data_for_R_analysis_Wetse'!B24</f>
        <v>23</v>
      </c>
      <c r="D98" t="s">
        <v>88</v>
      </c>
      <c r="E98" t="s">
        <v>41</v>
      </c>
      <c r="F98" s="68">
        <v>7</v>
      </c>
      <c r="G98" s="7">
        <f>'[2]WetLitterbags placem_collection'!E25</f>
        <v>42767</v>
      </c>
      <c r="H98" t="str">
        <f>'[2]Final data_for_R_analysis_Wetse'!J24</f>
        <v>G492</v>
      </c>
      <c r="I98" t="str">
        <f>'[2]Final data_for_R_analysis_Wetse'!J244</f>
        <v>R190</v>
      </c>
      <c r="J98">
        <f>IFERROR(INDEX('[2]Green_rooibos initial weight'!$C$5:$C$1749,MATCH(H98, '[2]Green_rooibos initial weight'!$A$5:$A$1749,0)),"")</f>
        <v>1.948</v>
      </c>
      <c r="K98">
        <f>IFERROR(INDEX('[2]Green_rooibos initial weight'!$C$5:$C$1749,MATCH(I98, '[2]Green_rooibos initial weight'!$A$5:$A$1749,0)),"")</f>
        <v>2.2240000000000002</v>
      </c>
      <c r="L98" s="3">
        <f t="shared" si="6"/>
        <v>1.6981999999999999</v>
      </c>
      <c r="M98" s="3">
        <f>AVERAGE('[2]Ashed teabags wet'!$J$809:$J$813,'[2]Ashed teabags wet'!$J$817:$J$818,'[2]Ashed teabags wet'!$J$820:$J$821)</f>
        <v>5.5094158734921841</v>
      </c>
      <c r="N98" s="3">
        <f t="shared" si="0"/>
        <v>1.6046390996363558</v>
      </c>
      <c r="O98" s="3">
        <f t="shared" si="7"/>
        <v>1.9742000000000002</v>
      </c>
      <c r="P98" s="3">
        <f>AVERAGE('[2]Ashed teabags wet'!$J$814:$J$816)</f>
        <v>2.2816647271287041</v>
      </c>
      <c r="Q98" s="3">
        <f t="shared" si="1"/>
        <v>1.9291553749570254</v>
      </c>
      <c r="R98" s="7">
        <f>IF('[2]WetLitterbags placem_collection'!G25="N.A","",'[2]WetLitterbags placem_collection'!G25)</f>
        <v>42818</v>
      </c>
      <c r="S98" s="3">
        <f>IF(IFERROR(INDEX('[2]Both teabags AfterWet'!$D$1:$D$839,MATCH(H98,'[2]Both teabags AfterWet'!$B$1:$B$839,0)),"")="N.A","",(IFERROR(INDEX('[2]Both teabags AfterWet'!$D$1:$D$839,MATCH(H98,'[2]Both teabags AfterWet'!$B$1:$B$839,0)),"")))</f>
        <v>0.76959999999999995</v>
      </c>
      <c r="T98" s="3">
        <f>IFERROR(INDEX('[2]Both teabags AfterWet'!$D$1:$D$839,MATCH(I98,'[2]Both teabags AfterWet'!$B$1:$B$839,0)),"")</f>
        <v>1.5019</v>
      </c>
      <c r="U98" s="3">
        <f t="shared" si="8"/>
        <v>0.61899999999999999</v>
      </c>
      <c r="V98" s="3">
        <f t="shared" si="9"/>
        <v>1.3512999999999999</v>
      </c>
      <c r="W98" s="3">
        <f>IFERROR(INDEX('[2]Ashed teabags wet'!$J$2:$J$825,MATCH(H98,'[2]Ashed teabags wet'!$B$2:$B$825,0)),"")</f>
        <v>11.478696741854373</v>
      </c>
      <c r="X98" s="3">
        <f>IFERROR(INDEX('[2]Ashed teabags wet'!$J$2:$J$825,MATCH(I98,'[2]Ashed teabags wet'!$B$2:$B$825,0)),"")</f>
        <v>3.0390738060779063</v>
      </c>
      <c r="Y98" s="3">
        <f t="shared" si="2"/>
        <v>0.5479468671679214</v>
      </c>
      <c r="Z98" s="3">
        <f t="shared" si="3"/>
        <v>1.3102329956584693</v>
      </c>
      <c r="AA98" s="3">
        <f t="shared" si="10"/>
        <v>0.65852329829673384</v>
      </c>
      <c r="AB98" s="3">
        <f t="shared" si="11"/>
        <v>0.43171598653182552</v>
      </c>
      <c r="AC98" s="3">
        <f t="shared" si="4"/>
        <v>0.67917442662577476</v>
      </c>
      <c r="AD98">
        <f t="shared" si="5"/>
        <v>51</v>
      </c>
      <c r="AE98" s="3">
        <f t="shared" si="12"/>
        <v>0.21790582150031612</v>
      </c>
      <c r="AF98" s="3">
        <f t="shared" si="13"/>
        <v>2.6651480169840522E-2</v>
      </c>
      <c r="AG98" s="58" t="str">
        <f>IF(ISNUMBER(SEARCH("C", '[2]WetLitterbags placem_collection'!W25)),"YES","")</f>
        <v/>
      </c>
      <c r="AH98" s="58" t="str">
        <f>IF(ISNUMBER(SEARCH("H", '[2]WetLitterbags placem_collection'!W25)),"YES","")</f>
        <v/>
      </c>
      <c r="AI98" s="58" t="str">
        <f>IF(ISNUMBER(SEARCH("R", '[2]WetLitterbags placem_collection'!W25)),"YES","")</f>
        <v/>
      </c>
      <c r="AJ98" s="58" t="str">
        <f>IF(ISNUMBER(SEARCH("C", '[2]WetLitterbags placem_collection'!V25)),"YES","")</f>
        <v/>
      </c>
      <c r="AK98" s="58" t="str">
        <f>IF(ISNUMBER(SEARCH("H", '[2]WetLitterbags placem_collection'!V25)),"YES","")</f>
        <v/>
      </c>
      <c r="AL98" s="58" t="str">
        <f>IF(ISNUMBER(SEARCH("R", '[2]WetLitterbags placem_collection'!V25)),"YES","")</f>
        <v>YES</v>
      </c>
    </row>
    <row r="99" spans="2:38">
      <c r="B99" t="str">
        <f>'[2]Final data_for_R_analysis_Wetse'!A25</f>
        <v>Wet</v>
      </c>
      <c r="C99" s="4">
        <f>'[2]Final data_for_R_analysis_Wetse'!B25</f>
        <v>24</v>
      </c>
      <c r="D99" t="s">
        <v>88</v>
      </c>
      <c r="E99" t="s">
        <v>41</v>
      </c>
      <c r="F99" s="68">
        <v>8</v>
      </c>
      <c r="G99" s="7">
        <f>'[2]WetLitterbags placem_collection'!E26</f>
        <v>42767</v>
      </c>
      <c r="H99" t="str">
        <f>'[2]Final data_for_R_analysis_Wetse'!J25</f>
        <v>G813</v>
      </c>
      <c r="I99" t="str">
        <f>'[2]Final data_for_R_analysis_Wetse'!J245</f>
        <v>R144</v>
      </c>
      <c r="J99">
        <f>IFERROR(INDEX('[2]Green_rooibos initial weight'!$C$5:$C$1749,MATCH(H99, '[2]Green_rooibos initial weight'!$A$5:$A$1749,0)),"")</f>
        <v>1.9550000000000001</v>
      </c>
      <c r="K99">
        <f>IFERROR(INDEX('[2]Green_rooibos initial weight'!$C$5:$C$1749,MATCH(I99, '[2]Green_rooibos initial weight'!$A$5:$A$1749,0)),"")</f>
        <v>2.1429999999999998</v>
      </c>
      <c r="L99" s="3">
        <f t="shared" si="6"/>
        <v>1.7052</v>
      </c>
      <c r="M99" s="3">
        <f>AVERAGE('[2]Ashed teabags wet'!$J$809:$J$813,'[2]Ashed teabags wet'!$J$817:$J$818,'[2]Ashed teabags wet'!$J$820:$J$821)</f>
        <v>5.5094158734921841</v>
      </c>
      <c r="N99" s="3">
        <f t="shared" si="0"/>
        <v>1.6112534405252112</v>
      </c>
      <c r="O99" s="3">
        <f t="shared" si="7"/>
        <v>1.8931999999999998</v>
      </c>
      <c r="P99" s="3">
        <f>AVERAGE('[2]Ashed teabags wet'!$J$814:$J$816)</f>
        <v>2.2816647271287041</v>
      </c>
      <c r="Q99" s="3">
        <f t="shared" si="1"/>
        <v>1.850003523385999</v>
      </c>
      <c r="R99" s="7">
        <f>IF('[2]WetLitterbags placem_collection'!G26="N.A","",'[2]WetLitterbags placem_collection'!G26)</f>
        <v>42818</v>
      </c>
      <c r="S99" s="3">
        <f>IF(IFERROR(INDEX('[2]Both teabags AfterWet'!$D$1:$D$839,MATCH(H99,'[2]Both teabags AfterWet'!$B$1:$B$839,0)),"")="N.A","",(IFERROR(INDEX('[2]Both teabags AfterWet'!$D$1:$D$839,MATCH(H99,'[2]Both teabags AfterWet'!$B$1:$B$839,0)),"")))</f>
        <v>0.74790000000000001</v>
      </c>
      <c r="T99" s="3">
        <f>IFERROR(INDEX('[2]Both teabags AfterWet'!$D$1:$D$839,MATCH(I99,'[2]Both teabags AfterWet'!$B$1:$B$839,0)),"")</f>
        <v>1.6077999999999999</v>
      </c>
      <c r="U99" s="3">
        <f t="shared" si="8"/>
        <v>0.59729999999999994</v>
      </c>
      <c r="V99" s="3">
        <f t="shared" si="9"/>
        <v>1.4571999999999998</v>
      </c>
      <c r="W99" s="3">
        <f>IFERROR(INDEX('[2]Ashed teabags wet'!$J$2:$J$825,MATCH(H99,'[2]Ashed teabags wet'!$B$2:$B$825,0)),"")</f>
        <v>11.584158415841873</v>
      </c>
      <c r="X99" s="3">
        <f>IFERROR(INDEX('[2]Ashed teabags wet'!$J$2:$J$825,MATCH(I99,'[2]Ashed teabags wet'!$B$2:$B$825,0)),"")</f>
        <v>4.9655850540802868</v>
      </c>
      <c r="Y99" s="3">
        <f t="shared" si="2"/>
        <v>0.52810782178217641</v>
      </c>
      <c r="Z99" s="3">
        <f t="shared" si="3"/>
        <v>1.3848414945919418</v>
      </c>
      <c r="AA99" s="3">
        <f t="shared" si="10"/>
        <v>0.67223789349363183</v>
      </c>
      <c r="AB99" s="3">
        <f t="shared" si="11"/>
        <v>0.44070702756352115</v>
      </c>
      <c r="AC99" s="3">
        <f t="shared" si="4"/>
        <v>0.74856154438955513</v>
      </c>
      <c r="AD99">
        <f t="shared" si="5"/>
        <v>51</v>
      </c>
      <c r="AE99" s="3">
        <f t="shared" si="12"/>
        <v>0.20161770368927334</v>
      </c>
      <c r="AF99" s="3">
        <f t="shared" si="13"/>
        <v>1.6572809727249286E-2</v>
      </c>
      <c r="AG99" s="58" t="str">
        <f>IF(ISNUMBER(SEARCH("C", '[2]WetLitterbags placem_collection'!W26)),"YES","")</f>
        <v/>
      </c>
      <c r="AH99" s="58" t="str">
        <f>IF(ISNUMBER(SEARCH("H", '[2]WetLitterbags placem_collection'!W26)),"YES","")</f>
        <v/>
      </c>
      <c r="AI99" s="58" t="str">
        <f>IF(ISNUMBER(SEARCH("R", '[2]WetLitterbags placem_collection'!W26)),"YES","")</f>
        <v>YES</v>
      </c>
      <c r="AJ99" s="58" t="str">
        <f>IF(ISNUMBER(SEARCH("C", '[2]WetLitterbags placem_collection'!V26)),"YES","")</f>
        <v/>
      </c>
      <c r="AK99" s="58" t="str">
        <f>IF(ISNUMBER(SEARCH("H", '[2]WetLitterbags placem_collection'!V26)),"YES","")</f>
        <v/>
      </c>
      <c r="AL99" s="58" t="str">
        <f>IF(ISNUMBER(SEARCH("R", '[2]WetLitterbags placem_collection'!V26)),"YES","")</f>
        <v>YES</v>
      </c>
    </row>
    <row r="100" spans="2:38">
      <c r="B100" t="str">
        <f>'[2]Final data_for_R_analysis_Wetse'!A26</f>
        <v>Wet</v>
      </c>
      <c r="C100" s="4">
        <f>'[2]Final data_for_R_analysis_Wetse'!B26</f>
        <v>25</v>
      </c>
      <c r="D100" t="s">
        <v>91</v>
      </c>
      <c r="E100" t="s">
        <v>41</v>
      </c>
      <c r="F100" s="5">
        <v>1</v>
      </c>
      <c r="G100" s="7">
        <f>'[2]WetLitterbags placem_collection'!E27</f>
        <v>42767</v>
      </c>
      <c r="H100" t="str">
        <f>'[2]Final data_for_R_analysis_Wetse'!J26</f>
        <v>G406</v>
      </c>
      <c r="I100" t="str">
        <f>'[2]Final data_for_R_analysis_Wetse'!J246</f>
        <v>R279</v>
      </c>
      <c r="J100">
        <f>IFERROR(INDEX('[2]Green_rooibos initial weight'!$C$5:$C$1749,MATCH(H100, '[2]Green_rooibos initial weight'!$A$5:$A$1749,0)),"")</f>
        <v>2.0910000000000002</v>
      </c>
      <c r="K100">
        <f>IFERROR(INDEX('[2]Green_rooibos initial weight'!$C$5:$C$1749,MATCH(I100, '[2]Green_rooibos initial weight'!$A$5:$A$1749,0)),"")</f>
        <v>2.161</v>
      </c>
      <c r="L100" s="3">
        <f t="shared" si="6"/>
        <v>1.8412000000000002</v>
      </c>
      <c r="M100" s="3">
        <f>AVERAGE('[2]Ashed teabags wet'!$J$809:$J$813,'[2]Ashed teabags wet'!$J$817:$J$818,'[2]Ashed teabags wet'!$J$820:$J$821)</f>
        <v>5.5094158734921841</v>
      </c>
      <c r="N100" s="3">
        <f t="shared" si="0"/>
        <v>1.7397606349372621</v>
      </c>
      <c r="O100" s="3">
        <f t="shared" si="7"/>
        <v>1.9112</v>
      </c>
      <c r="P100" s="3">
        <f>AVERAGE('[2]Ashed teabags wet'!$J$814:$J$816)</f>
        <v>2.2816647271287041</v>
      </c>
      <c r="Q100" s="3">
        <f t="shared" si="1"/>
        <v>1.8675928237351163</v>
      </c>
      <c r="R100" s="7">
        <f>IF('[2]WetLitterbags placem_collection'!G27="N.A","",'[2]WetLitterbags placem_collection'!G27)</f>
        <v>42818</v>
      </c>
      <c r="S100" s="3">
        <f>IF(IFERROR(INDEX('[2]Both teabags AfterWet'!$D$1:$D$839,MATCH(H100,'[2]Both teabags AfterWet'!$B$1:$B$839,0)),"")="N.A","",(IFERROR(INDEX('[2]Both teabags AfterWet'!$D$1:$D$839,MATCH(H100,'[2]Both teabags AfterWet'!$B$1:$B$839,0)),"")))</f>
        <v>0.68400000000000005</v>
      </c>
      <c r="T100" s="3" t="str">
        <f>IFERROR(INDEX('[2]Both teabags AfterWet'!$D$1:$D$839,MATCH(I100,'[2]Both teabags AfterWet'!$B$1:$B$839,0)),"")</f>
        <v/>
      </c>
      <c r="U100" s="3">
        <f t="shared" si="8"/>
        <v>0.5334000000000001</v>
      </c>
      <c r="V100" s="3" t="str">
        <f t="shared" si="9"/>
        <v/>
      </c>
      <c r="W100" s="3">
        <f>IFERROR(INDEX('[2]Ashed teabags wet'!$J$2:$J$825,MATCH(H100,'[2]Ashed teabags wet'!$B$2:$B$825,0)),"")</f>
        <v>12.537313432835518</v>
      </c>
      <c r="X100" s="3">
        <f>IFERROR(INDEX('[2]Ashed teabags wet'!$J$2:$J$825,MATCH(I100,'[2]Ashed teabags wet'!$B$2:$B$825,0)),"")</f>
        <v>2.7040077257358202</v>
      </c>
      <c r="Y100" s="3">
        <f t="shared" si="2"/>
        <v>0.46652597014925545</v>
      </c>
      <c r="Z100" s="3" t="str">
        <f t="shared" si="3"/>
        <v/>
      </c>
      <c r="AA100" s="3">
        <f t="shared" si="10"/>
        <v>0.73184473726980326</v>
      </c>
      <c r="AB100" s="3">
        <f t="shared" si="11"/>
        <v>0.47978419830514424</v>
      </c>
      <c r="AC100" s="3" t="str">
        <f t="shared" si="4"/>
        <v/>
      </c>
      <c r="AD100">
        <f t="shared" si="5"/>
        <v>51</v>
      </c>
      <c r="AE100" s="3">
        <f t="shared" si="12"/>
        <v>0.1308257277080721</v>
      </c>
      <c r="AF100" s="3" t="str">
        <f t="shared" si="13"/>
        <v/>
      </c>
      <c r="AG100" s="58" t="str">
        <f>IF(ISNUMBER(SEARCH("C", '[2]WetLitterbags placem_collection'!W27)),"YES","")</f>
        <v/>
      </c>
      <c r="AH100" s="58" t="str">
        <f>IF(ISNUMBER(SEARCH("H", '[2]WetLitterbags placem_collection'!W27)),"YES","")</f>
        <v/>
      </c>
      <c r="AI100" s="58" t="str">
        <f>IF(ISNUMBER(SEARCH("R", '[2]WetLitterbags placem_collection'!W27)),"YES","")</f>
        <v/>
      </c>
      <c r="AJ100" s="58" t="str">
        <f>IF(ISNUMBER(SEARCH("C", '[2]WetLitterbags placem_collection'!V27)),"YES","")</f>
        <v/>
      </c>
      <c r="AK100" s="58" t="str">
        <f>IF(ISNUMBER(SEARCH("H", '[2]WetLitterbags placem_collection'!V27)),"YES","")</f>
        <v/>
      </c>
      <c r="AL100" s="58" t="str">
        <f>IF(ISNUMBER(SEARCH("R", '[2]WetLitterbags placem_collection'!V27)),"YES","")</f>
        <v/>
      </c>
    </row>
    <row r="101" spans="2:38">
      <c r="B101" t="str">
        <f>'[2]Final data_for_R_analysis_Wetse'!A27</f>
        <v>Wet</v>
      </c>
      <c r="C101" s="4">
        <f>'[2]Final data_for_R_analysis_Wetse'!B27</f>
        <v>26</v>
      </c>
      <c r="D101" t="s">
        <v>91</v>
      </c>
      <c r="E101" t="s">
        <v>41</v>
      </c>
      <c r="F101" s="5">
        <v>2</v>
      </c>
      <c r="G101" s="7">
        <f>'[2]WetLitterbags placem_collection'!E28</f>
        <v>42767</v>
      </c>
      <c r="H101" t="str">
        <f>'[2]Final data_for_R_analysis_Wetse'!J27</f>
        <v>G651</v>
      </c>
      <c r="I101" t="str">
        <f>'[2]Final data_for_R_analysis_Wetse'!J247</f>
        <v>R148</v>
      </c>
      <c r="J101">
        <f>IFERROR(INDEX('[2]Green_rooibos initial weight'!$C$5:$C$1749,MATCH(H101, '[2]Green_rooibos initial weight'!$A$5:$A$1749,0)),"")</f>
        <v>1.97</v>
      </c>
      <c r="K101">
        <f>IFERROR(INDEX('[2]Green_rooibos initial weight'!$C$5:$C$1749,MATCH(I101, '[2]Green_rooibos initial weight'!$A$5:$A$1749,0)),"")</f>
        <v>2.149</v>
      </c>
      <c r="L101" s="3">
        <f t="shared" si="6"/>
        <v>1.7202</v>
      </c>
      <c r="M101" s="3">
        <f>AVERAGE('[2]Ashed teabags wet'!$J$809:$J$813,'[2]Ashed teabags wet'!$J$817:$J$818,'[2]Ashed teabags wet'!$J$820:$J$821)</f>
        <v>5.5094158734921841</v>
      </c>
      <c r="N101" s="3">
        <f t="shared" si="0"/>
        <v>1.6254270281441874</v>
      </c>
      <c r="O101" s="3">
        <f t="shared" si="7"/>
        <v>1.8992</v>
      </c>
      <c r="P101" s="3">
        <f>AVERAGE('[2]Ashed teabags wet'!$J$814:$J$816)</f>
        <v>2.2816647271287041</v>
      </c>
      <c r="Q101" s="3">
        <f t="shared" si="1"/>
        <v>1.8558666235023717</v>
      </c>
      <c r="R101" s="7">
        <f>IF('[2]WetLitterbags placem_collection'!G28="N.A","",'[2]WetLitterbags placem_collection'!G28)</f>
        <v>42818</v>
      </c>
      <c r="S101" s="3">
        <f>IF(IFERROR(INDEX('[2]Both teabags AfterWet'!$D$1:$D$839,MATCH(H101,'[2]Both teabags AfterWet'!$B$1:$B$839,0)),"")="N.A","",(IFERROR(INDEX('[2]Both teabags AfterWet'!$D$1:$D$839,MATCH(H101,'[2]Both teabags AfterWet'!$B$1:$B$839,0)),"")))</f>
        <v>0.77580000000000005</v>
      </c>
      <c r="T101" s="3">
        <f>IFERROR(INDEX('[2]Both teabags AfterWet'!$D$1:$D$839,MATCH(I101,'[2]Both teabags AfterWet'!$B$1:$B$839,0)),"")</f>
        <v>1.5741000000000001</v>
      </c>
      <c r="U101" s="3">
        <f t="shared" si="8"/>
        <v>0.62519999999999998</v>
      </c>
      <c r="V101" s="3">
        <f t="shared" si="9"/>
        <v>1.4235</v>
      </c>
      <c r="W101" s="3">
        <f>IFERROR(INDEX('[2]Ashed teabags wet'!$J$2:$J$825,MATCH(H101,'[2]Ashed teabags wet'!$B$2:$B$825,0)),"")</f>
        <v>12.512218963832606</v>
      </c>
      <c r="X101" s="3">
        <f>IFERROR(INDEX('[2]Ashed teabags wet'!$J$2:$J$825,MATCH(I101,'[2]Ashed teabags wet'!$B$2:$B$825,0)),"")</f>
        <v>3.3466533466532278</v>
      </c>
      <c r="Y101" s="3">
        <f t="shared" si="2"/>
        <v>0.54697360703811859</v>
      </c>
      <c r="Z101" s="3">
        <f t="shared" si="3"/>
        <v>1.3758603896103914</v>
      </c>
      <c r="AA101" s="3">
        <f t="shared" si="10"/>
        <v>0.66348928769652649</v>
      </c>
      <c r="AB101" s="3">
        <f t="shared" si="11"/>
        <v>0.43497159953501507</v>
      </c>
      <c r="AC101" s="3">
        <f t="shared" si="4"/>
        <v>0.74135736490259319</v>
      </c>
      <c r="AD101">
        <f t="shared" si="5"/>
        <v>51</v>
      </c>
      <c r="AE101" s="3">
        <f t="shared" si="12"/>
        <v>0.21200797185685682</v>
      </c>
      <c r="AF101" s="3">
        <f t="shared" si="13"/>
        <v>1.7704497529315008E-2</v>
      </c>
      <c r="AG101" s="58" t="str">
        <f>IF(ISNUMBER(SEARCH("C", '[2]WetLitterbags placem_collection'!W28)),"YES","")</f>
        <v/>
      </c>
      <c r="AH101" s="58" t="str">
        <f>IF(ISNUMBER(SEARCH("H", '[2]WetLitterbags placem_collection'!W28)),"YES","")</f>
        <v/>
      </c>
      <c r="AI101" s="58" t="str">
        <f>IF(ISNUMBER(SEARCH("R", '[2]WetLitterbags placem_collection'!W28)),"YES","")</f>
        <v/>
      </c>
      <c r="AJ101" s="58" t="str">
        <f>IF(ISNUMBER(SEARCH("C", '[2]WetLitterbags placem_collection'!V28)),"YES","")</f>
        <v/>
      </c>
      <c r="AK101" s="58" t="str">
        <f>IF(ISNUMBER(SEARCH("H", '[2]WetLitterbags placem_collection'!V28)),"YES","")</f>
        <v/>
      </c>
      <c r="AL101" s="58" t="str">
        <f>IF(ISNUMBER(SEARCH("R", '[2]WetLitterbags placem_collection'!V28)),"YES","")</f>
        <v>YES</v>
      </c>
    </row>
    <row r="102" spans="2:38">
      <c r="B102" t="str">
        <f>'[2]Final data_for_R_analysis_Wetse'!A28</f>
        <v>Wet</v>
      </c>
      <c r="C102" s="4">
        <f>'[2]Final data_for_R_analysis_Wetse'!B28</f>
        <v>27</v>
      </c>
      <c r="D102" t="s">
        <v>91</v>
      </c>
      <c r="E102" t="s">
        <v>41</v>
      </c>
      <c r="F102" s="5">
        <v>3</v>
      </c>
      <c r="G102" s="7">
        <f>'[2]WetLitterbags placem_collection'!E29</f>
        <v>42767</v>
      </c>
      <c r="H102" t="str">
        <f>'[2]Final data_for_R_analysis_Wetse'!J28</f>
        <v>G583</v>
      </c>
      <c r="I102" t="str">
        <f>'[2]Final data_for_R_analysis_Wetse'!J248</f>
        <v>R112</v>
      </c>
      <c r="J102">
        <f>IFERROR(INDEX('[2]Green_rooibos initial weight'!$C$5:$C$1749,MATCH(H102, '[2]Green_rooibos initial weight'!$A$5:$A$1749,0)),"")</f>
        <v>2.1829999999999998</v>
      </c>
      <c r="K102">
        <f>IFERROR(INDEX('[2]Green_rooibos initial weight'!$C$5:$C$1749,MATCH(I102, '[2]Green_rooibos initial weight'!$A$5:$A$1749,0)),"")</f>
        <v>2.2610000000000001</v>
      </c>
      <c r="L102" s="3">
        <f t="shared" si="6"/>
        <v>1.9331999999999998</v>
      </c>
      <c r="M102" s="3">
        <f>AVERAGE('[2]Ashed teabags wet'!$J$809:$J$813,'[2]Ashed teabags wet'!$J$817:$J$818,'[2]Ashed teabags wet'!$J$820:$J$821)</f>
        <v>5.5094158734921841</v>
      </c>
      <c r="N102" s="3">
        <f t="shared" si="0"/>
        <v>1.826691972333649</v>
      </c>
      <c r="O102" s="3">
        <f t="shared" si="7"/>
        <v>2.0112000000000001</v>
      </c>
      <c r="P102" s="3">
        <f>AVERAGE('[2]Ashed teabags wet'!$J$814:$J$816)</f>
        <v>2.2816647271287041</v>
      </c>
      <c r="Q102" s="3">
        <f t="shared" si="1"/>
        <v>1.9653111590079877</v>
      </c>
      <c r="R102" s="7">
        <f>IF('[2]WetLitterbags placem_collection'!G29="N.A","",'[2]WetLitterbags placem_collection'!G29)</f>
        <v>42818</v>
      </c>
      <c r="S102" s="3">
        <f>IF(IFERROR(INDEX('[2]Both teabags AfterWet'!$D$1:$D$839,MATCH(H102,'[2]Both teabags AfterWet'!$B$1:$B$839,0)),"")="N.A","",(IFERROR(INDEX('[2]Both teabags AfterWet'!$D$1:$D$839,MATCH(H102,'[2]Both teabags AfterWet'!$B$1:$B$839,0)),"")))</f>
        <v>0.66169999999999995</v>
      </c>
      <c r="T102" s="3">
        <f>IFERROR(INDEX('[2]Both teabags AfterWet'!$D$1:$D$839,MATCH(I102,'[2]Both teabags AfterWet'!$B$1:$B$839,0)),"")</f>
        <v>1.3584000000000001</v>
      </c>
      <c r="U102" s="3">
        <f t="shared" si="8"/>
        <v>0.51109999999999989</v>
      </c>
      <c r="V102" s="3">
        <f t="shared" si="9"/>
        <v>1.2078</v>
      </c>
      <c r="W102" s="3">
        <f>IFERROR(INDEX('[2]Ashed teabags wet'!$J$2:$J$825,MATCH(H102,'[2]Ashed teabags wet'!$B$2:$B$825,0)),"")</f>
        <v>12.756598240469378</v>
      </c>
      <c r="X102" s="3">
        <f>IFERROR(INDEX('[2]Ashed teabags wet'!$J$2:$J$825,MATCH(I102,'[2]Ashed teabags wet'!$B$2:$B$825,0)),"")</f>
        <v>6.1105722599418044</v>
      </c>
      <c r="Y102" s="3">
        <f t="shared" si="2"/>
        <v>0.44590102639296092</v>
      </c>
      <c r="Z102" s="3">
        <f t="shared" si="3"/>
        <v>1.1339965082444228</v>
      </c>
      <c r="AA102" s="3">
        <f t="shared" si="10"/>
        <v>0.75589698036319164</v>
      </c>
      <c r="AB102" s="3">
        <f t="shared" si="11"/>
        <v>0.49555241467990718</v>
      </c>
      <c r="AC102" s="3">
        <f t="shared" si="4"/>
        <v>0.57700609038256312</v>
      </c>
      <c r="AD102">
        <f t="shared" si="5"/>
        <v>51</v>
      </c>
      <c r="AE102" s="3">
        <f t="shared" si="12"/>
        <v>0.10226011833350157</v>
      </c>
      <c r="AF102" s="3">
        <f t="shared" si="13"/>
        <v>3.7672155426484541E-2</v>
      </c>
      <c r="AG102" s="58" t="str">
        <f>IF(ISNUMBER(SEARCH("C", '[2]WetLitterbags placem_collection'!W29)),"YES","")</f>
        <v/>
      </c>
      <c r="AH102" s="58" t="str">
        <f>IF(ISNUMBER(SEARCH("H", '[2]WetLitterbags placem_collection'!W29)),"YES","")</f>
        <v/>
      </c>
      <c r="AI102" s="58" t="str">
        <f>IF(ISNUMBER(SEARCH("R", '[2]WetLitterbags placem_collection'!W29)),"YES","")</f>
        <v/>
      </c>
      <c r="AJ102" s="58" t="str">
        <f>IF(ISNUMBER(SEARCH("C", '[2]WetLitterbags placem_collection'!V29)),"YES","")</f>
        <v/>
      </c>
      <c r="AK102" s="58" t="str">
        <f>IF(ISNUMBER(SEARCH("H", '[2]WetLitterbags placem_collection'!V29)),"YES","")</f>
        <v/>
      </c>
      <c r="AL102" s="58" t="str">
        <f>IF(ISNUMBER(SEARCH("R", '[2]WetLitterbags placem_collection'!V29)),"YES","")</f>
        <v/>
      </c>
    </row>
    <row r="103" spans="2:38">
      <c r="B103" t="str">
        <f>'[2]Final data_for_R_analysis_Wetse'!A29</f>
        <v>Wet</v>
      </c>
      <c r="C103" s="4">
        <f>'[2]Final data_for_R_analysis_Wetse'!B29</f>
        <v>28</v>
      </c>
      <c r="D103" t="s">
        <v>91</v>
      </c>
      <c r="E103" t="s">
        <v>41</v>
      </c>
      <c r="F103" s="68">
        <v>4</v>
      </c>
      <c r="G103" s="7">
        <f>'[2]WetLitterbags placem_collection'!E30</f>
        <v>42767</v>
      </c>
      <c r="H103" t="str">
        <f>'[2]Final data_for_R_analysis_Wetse'!J29</f>
        <v>G702</v>
      </c>
      <c r="I103" t="str">
        <f>'[2]Final data_for_R_analysis_Wetse'!J249</f>
        <v>R436</v>
      </c>
      <c r="J103">
        <f>IFERROR(INDEX('[2]Green_rooibos initial weight'!$C$5:$C$1749,MATCH(H103, '[2]Green_rooibos initial weight'!$A$5:$A$1749,0)),"")</f>
        <v>2.109</v>
      </c>
      <c r="K103">
        <f>IFERROR(INDEX('[2]Green_rooibos initial weight'!$C$5:$C$1749,MATCH(I103, '[2]Green_rooibos initial weight'!$A$5:$A$1749,0)),"")</f>
        <v>2.2240000000000002</v>
      </c>
      <c r="L103" s="3">
        <f t="shared" si="6"/>
        <v>1.8592</v>
      </c>
      <c r="M103" s="3">
        <f>AVERAGE('[2]Ashed teabags wet'!$J$809:$J$813,'[2]Ashed teabags wet'!$J$817:$J$818,'[2]Ashed teabags wet'!$J$820:$J$821)</f>
        <v>5.5094158734921841</v>
      </c>
      <c r="N103" s="3">
        <f t="shared" si="0"/>
        <v>1.7567689400800333</v>
      </c>
      <c r="O103" s="3">
        <f t="shared" si="7"/>
        <v>1.9742000000000002</v>
      </c>
      <c r="P103" s="3">
        <f>AVERAGE('[2]Ashed teabags wet'!$J$814:$J$816)</f>
        <v>2.2816647271287041</v>
      </c>
      <c r="Q103" s="3">
        <f t="shared" si="1"/>
        <v>1.9291553749570254</v>
      </c>
      <c r="R103" s="7">
        <f>IF('[2]WetLitterbags placem_collection'!G30="N.A","",'[2]WetLitterbags placem_collection'!G30)</f>
        <v>42818</v>
      </c>
      <c r="S103" s="3">
        <f>IF(IFERROR(INDEX('[2]Both teabags AfterWet'!$D$1:$D$839,MATCH(H103,'[2]Both teabags AfterWet'!$B$1:$B$839,0)),"")="N.A","",(IFERROR(INDEX('[2]Both teabags AfterWet'!$D$1:$D$839,MATCH(H103,'[2]Both teabags AfterWet'!$B$1:$B$839,0)),"")))</f>
        <v>0.73699999999999999</v>
      </c>
      <c r="T103" s="3">
        <f>IFERROR(INDEX('[2]Both teabags AfterWet'!$D$1:$D$839,MATCH(I103,'[2]Both teabags AfterWet'!$B$1:$B$839,0)),"")</f>
        <v>1.5295000000000001</v>
      </c>
      <c r="U103" s="3">
        <f t="shared" si="8"/>
        <v>0.58640000000000003</v>
      </c>
      <c r="V103" s="3">
        <f t="shared" si="9"/>
        <v>1.3789</v>
      </c>
      <c r="W103" s="3">
        <f>IFERROR(INDEX('[2]Ashed teabags wet'!$J$2:$J$825,MATCH(H103,'[2]Ashed teabags wet'!$B$2:$B$825,0)),"")</f>
        <v>10.710760118459444</v>
      </c>
      <c r="X103" s="3">
        <f>IFERROR(INDEX('[2]Ashed teabags wet'!$J$2:$J$825,MATCH(I103,'[2]Ashed teabags wet'!$B$2:$B$825,0)),"")</f>
        <v>4.1749502982106899</v>
      </c>
      <c r="Y103" s="3">
        <f t="shared" si="2"/>
        <v>0.52359210266535383</v>
      </c>
      <c r="Z103" s="3">
        <f t="shared" si="3"/>
        <v>1.3213316103379729</v>
      </c>
      <c r="AA103" s="3">
        <f t="shared" si="10"/>
        <v>0.70195733159905449</v>
      </c>
      <c r="AB103" s="3">
        <f t="shared" si="11"/>
        <v>0.46019055468251557</v>
      </c>
      <c r="AC103" s="3">
        <f t="shared" si="4"/>
        <v>0.68492752190445383</v>
      </c>
      <c r="AD103">
        <f t="shared" si="5"/>
        <v>51</v>
      </c>
      <c r="AE103" s="3">
        <f t="shared" si="12"/>
        <v>0.16632145890848637</v>
      </c>
      <c r="AF103" s="3">
        <f t="shared" si="13"/>
        <v>2.2629272954609314E-2</v>
      </c>
      <c r="AG103" s="58" t="str">
        <f>IF(ISNUMBER(SEARCH("C", '[2]WetLitterbags placem_collection'!W30)),"YES","")</f>
        <v/>
      </c>
      <c r="AH103" s="58" t="str">
        <f>IF(ISNUMBER(SEARCH("H", '[2]WetLitterbags placem_collection'!W30)),"YES","")</f>
        <v/>
      </c>
      <c r="AI103" s="58" t="str">
        <f>IF(ISNUMBER(SEARCH("R", '[2]WetLitterbags placem_collection'!W30)),"YES","")</f>
        <v/>
      </c>
      <c r="AJ103" s="58" t="str">
        <f>IF(ISNUMBER(SEARCH("C", '[2]WetLitterbags placem_collection'!V30)),"YES","")</f>
        <v/>
      </c>
      <c r="AK103" s="58" t="str">
        <f>IF(ISNUMBER(SEARCH("H", '[2]WetLitterbags placem_collection'!V30)),"YES","")</f>
        <v/>
      </c>
      <c r="AL103" s="58" t="str">
        <f>IF(ISNUMBER(SEARCH("R", '[2]WetLitterbags placem_collection'!V30)),"YES","")</f>
        <v/>
      </c>
    </row>
    <row r="104" spans="2:38">
      <c r="B104" t="str">
        <f>'[2]Final data_for_R_analysis_Wetse'!A30</f>
        <v>Wet</v>
      </c>
      <c r="C104" s="4">
        <f>'[2]Final data_for_R_analysis_Wetse'!B30</f>
        <v>29</v>
      </c>
      <c r="D104" t="s">
        <v>91</v>
      </c>
      <c r="E104" t="s">
        <v>41</v>
      </c>
      <c r="F104" s="68">
        <v>5</v>
      </c>
      <c r="G104" s="7">
        <f>'[2]WetLitterbags placem_collection'!E31</f>
        <v>42767</v>
      </c>
      <c r="H104" t="str">
        <f>'[2]Final data_for_R_analysis_Wetse'!J30</f>
        <v>G838</v>
      </c>
      <c r="I104" t="str">
        <f>'[2]Final data_for_R_analysis_Wetse'!J250</f>
        <v>R386</v>
      </c>
      <c r="J104">
        <f>IFERROR(INDEX('[2]Green_rooibos initial weight'!$C$5:$C$1749,MATCH(H104, '[2]Green_rooibos initial weight'!$A$5:$A$1749,0)),"")</f>
        <v>2.0369999999999999</v>
      </c>
      <c r="K104">
        <f>IFERROR(INDEX('[2]Green_rooibos initial weight'!$C$5:$C$1749,MATCH(I104, '[2]Green_rooibos initial weight'!$A$5:$A$1749,0)),"")</f>
        <v>2.2309999999999999</v>
      </c>
      <c r="L104" s="3">
        <f t="shared" si="6"/>
        <v>1.7871999999999999</v>
      </c>
      <c r="M104" s="3">
        <f>AVERAGE('[2]Ashed teabags wet'!$J$809:$J$813,'[2]Ashed teabags wet'!$J$817:$J$818,'[2]Ashed teabags wet'!$J$820:$J$821)</f>
        <v>5.5094158734921841</v>
      </c>
      <c r="N104" s="3">
        <f t="shared" si="0"/>
        <v>1.6887357195089476</v>
      </c>
      <c r="O104" s="3">
        <f t="shared" si="7"/>
        <v>1.9811999999999999</v>
      </c>
      <c r="P104" s="3">
        <f>AVERAGE('[2]Ashed teabags wet'!$J$814:$J$816)</f>
        <v>2.2816647271287041</v>
      </c>
      <c r="Q104" s="3">
        <f t="shared" si="1"/>
        <v>1.935995658426126</v>
      </c>
      <c r="R104" s="7">
        <f>IF('[2]WetLitterbags placem_collection'!G31="N.A","",'[2]WetLitterbags placem_collection'!G31)</f>
        <v>42818</v>
      </c>
      <c r="S104" s="3">
        <f>IF(IFERROR(INDEX('[2]Both teabags AfterWet'!$D$1:$D$839,MATCH(H104,'[2]Both teabags AfterWet'!$B$1:$B$839,0)),"")="N.A","",(IFERROR(INDEX('[2]Both teabags AfterWet'!$D$1:$D$839,MATCH(H104,'[2]Both teabags AfterWet'!$B$1:$B$839,0)),"")))</f>
        <v>0.70830000000000004</v>
      </c>
      <c r="T104" s="3">
        <f>IFERROR(INDEX('[2]Both teabags AfterWet'!$D$1:$D$839,MATCH(I104,'[2]Both teabags AfterWet'!$B$1:$B$839,0)),"")</f>
        <v>1.5941000000000001</v>
      </c>
      <c r="U104" s="3">
        <f t="shared" si="8"/>
        <v>0.55770000000000008</v>
      </c>
      <c r="V104" s="3">
        <f t="shared" si="9"/>
        <v>1.4435</v>
      </c>
      <c r="W104" s="3">
        <f>IFERROR(INDEX('[2]Ashed teabags wet'!$J$2:$J$825,MATCH(H104,'[2]Ashed teabags wet'!$B$2:$B$825,0)),"")</f>
        <v>8.2404265632568467</v>
      </c>
      <c r="X104" s="3">
        <f>IFERROR(INDEX('[2]Ashed teabags wet'!$J$2:$J$825,MATCH(I104,'[2]Ashed teabags wet'!$B$2:$B$825,0)),"")</f>
        <v>10.99756690997477</v>
      </c>
      <c r="Y104" s="3">
        <f t="shared" si="2"/>
        <v>0.51174314105671659</v>
      </c>
      <c r="Z104" s="3">
        <f t="shared" si="3"/>
        <v>1.2847501216545143</v>
      </c>
      <c r="AA104" s="3">
        <f t="shared" si="10"/>
        <v>0.69696670998022014</v>
      </c>
      <c r="AB104" s="3">
        <f t="shared" si="11"/>
        <v>0.4569187932411895</v>
      </c>
      <c r="AC104" s="3">
        <f t="shared" si="4"/>
        <v>0.66361208821044371</v>
      </c>
      <c r="AD104">
        <f t="shared" si="5"/>
        <v>51</v>
      </c>
      <c r="AE104" s="3">
        <f t="shared" si="12"/>
        <v>0.17224856296885971</v>
      </c>
      <c r="AF104" s="3">
        <f t="shared" si="13"/>
        <v>2.6129405531092345E-2</v>
      </c>
      <c r="AG104" s="58" t="str">
        <f>IF(ISNUMBER(SEARCH("C", '[2]WetLitterbags placem_collection'!W31)),"YES","")</f>
        <v/>
      </c>
      <c r="AH104" s="58" t="str">
        <f>IF(ISNUMBER(SEARCH("H", '[2]WetLitterbags placem_collection'!W31)),"YES","")</f>
        <v>YES</v>
      </c>
      <c r="AI104" s="58" t="str">
        <f>IF(ISNUMBER(SEARCH("R", '[2]WetLitterbags placem_collection'!W31)),"YES","")</f>
        <v>YES</v>
      </c>
      <c r="AJ104" s="58" t="str">
        <f>IF(ISNUMBER(SEARCH("C", '[2]WetLitterbags placem_collection'!V31)),"YES","")</f>
        <v/>
      </c>
      <c r="AK104" s="58" t="str">
        <f>IF(ISNUMBER(SEARCH("H", '[2]WetLitterbags placem_collection'!V31)),"YES","")</f>
        <v/>
      </c>
      <c r="AL104" s="58" t="str">
        <f>IF(ISNUMBER(SEARCH("R", '[2]WetLitterbags placem_collection'!V31)),"YES","")</f>
        <v>YES</v>
      </c>
    </row>
    <row r="105" spans="2:38">
      <c r="B105" t="str">
        <f>'[2]Final data_for_R_analysis_Wetse'!A31</f>
        <v>Wet</v>
      </c>
      <c r="C105" s="4">
        <f>'[2]Final data_for_R_analysis_Wetse'!B31</f>
        <v>30</v>
      </c>
      <c r="D105" t="s">
        <v>91</v>
      </c>
      <c r="E105" t="s">
        <v>41</v>
      </c>
      <c r="F105" s="68">
        <v>6</v>
      </c>
      <c r="G105" s="7">
        <f>'[2]WetLitterbags placem_collection'!E32</f>
        <v>42767</v>
      </c>
      <c r="H105" t="str">
        <f>'[2]Final data_for_R_analysis_Wetse'!J31</f>
        <v>G518</v>
      </c>
      <c r="I105" t="str">
        <f>'[2]Final data_for_R_analysis_Wetse'!J251</f>
        <v>R507</v>
      </c>
      <c r="J105">
        <f>IFERROR(INDEX('[2]Green_rooibos initial weight'!$C$5:$C$1749,MATCH(H105, '[2]Green_rooibos initial weight'!$A$5:$A$1749,0)),"")</f>
        <v>1.9950000000000001</v>
      </c>
      <c r="K105">
        <f>IFERROR(INDEX('[2]Green_rooibos initial weight'!$C$5:$C$1749,MATCH(I105, '[2]Green_rooibos initial weight'!$A$5:$A$1749,0)),"")</f>
        <v>2.1920000000000002</v>
      </c>
      <c r="L105" s="3">
        <f t="shared" si="6"/>
        <v>1.7452000000000001</v>
      </c>
      <c r="M105" s="3">
        <f>AVERAGE('[2]Ashed teabags wet'!$J$809:$J$813,'[2]Ashed teabags wet'!$J$817:$J$818,'[2]Ashed teabags wet'!$J$820:$J$821)</f>
        <v>5.5094158734921841</v>
      </c>
      <c r="N105" s="3">
        <f t="shared" si="0"/>
        <v>1.6490496741758145</v>
      </c>
      <c r="O105" s="3">
        <f t="shared" si="7"/>
        <v>1.9422000000000001</v>
      </c>
      <c r="P105" s="3">
        <f>AVERAGE('[2]Ashed teabags wet'!$J$814:$J$816)</f>
        <v>2.2816647271287041</v>
      </c>
      <c r="Q105" s="3">
        <f t="shared" si="1"/>
        <v>1.8978855076697065</v>
      </c>
      <c r="R105" s="7">
        <f>IF('[2]WetLitterbags placem_collection'!G32="N.A","",'[2]WetLitterbags placem_collection'!G32)</f>
        <v>42818</v>
      </c>
      <c r="S105" s="3">
        <f>IF(IFERROR(INDEX('[2]Both teabags AfterWet'!$D$1:$D$839,MATCH(H105,'[2]Both teabags AfterWet'!$B$1:$B$839,0)),"")="N.A","",(IFERROR(INDEX('[2]Both teabags AfterWet'!$D$1:$D$839,MATCH(H105,'[2]Both teabags AfterWet'!$B$1:$B$839,0)),"")))</f>
        <v>0.68200000000000005</v>
      </c>
      <c r="T105" s="3">
        <f>IFERROR(INDEX('[2]Both teabags AfterWet'!$D$1:$D$839,MATCH(I105,'[2]Both teabags AfterWet'!$B$1:$B$839,0)),"")</f>
        <v>1.3523000000000001</v>
      </c>
      <c r="U105" s="3">
        <f t="shared" si="8"/>
        <v>0.53140000000000009</v>
      </c>
      <c r="V105" s="3">
        <f t="shared" si="9"/>
        <v>1.2017</v>
      </c>
      <c r="W105" s="3">
        <f>IFERROR(INDEX('[2]Ashed teabags wet'!$J$2:$J$825,MATCH(H105,'[2]Ashed teabags wet'!$B$2:$B$825,0)),"")</f>
        <v>11.009615384615254</v>
      </c>
      <c r="X105" s="3">
        <f>IFERROR(INDEX('[2]Ashed teabags wet'!$J$2:$J$825,MATCH(I105,'[2]Ashed teabags wet'!$B$2:$B$825,0)),"")</f>
        <v>4.821073558648326</v>
      </c>
      <c r="Y105" s="3">
        <f t="shared" si="2"/>
        <v>0.47289490384615462</v>
      </c>
      <c r="Z105" s="3">
        <f t="shared" si="3"/>
        <v>1.143765159045723</v>
      </c>
      <c r="AA105" s="3">
        <f t="shared" si="10"/>
        <v>0.7132318624164522</v>
      </c>
      <c r="AB105" s="3">
        <f t="shared" si="11"/>
        <v>0.46758193355567895</v>
      </c>
      <c r="AC105" s="3">
        <f t="shared" si="4"/>
        <v>0.60265234885010521</v>
      </c>
      <c r="AD105">
        <f t="shared" si="5"/>
        <v>51</v>
      </c>
      <c r="AE105" s="3">
        <f t="shared" si="12"/>
        <v>0.15293127979043675</v>
      </c>
      <c r="AF105" s="3">
        <f t="shared" si="13"/>
        <v>3.7171334257460678E-2</v>
      </c>
      <c r="AG105" s="58" t="str">
        <f>IF(ISNUMBER(SEARCH("C", '[2]WetLitterbags placem_collection'!W32)),"YES","")</f>
        <v/>
      </c>
      <c r="AH105" s="58" t="str">
        <f>IF(ISNUMBER(SEARCH("H", '[2]WetLitterbags placem_collection'!W32)),"YES","")</f>
        <v/>
      </c>
      <c r="AI105" s="58" t="str">
        <f>IF(ISNUMBER(SEARCH("R", '[2]WetLitterbags placem_collection'!W32)),"YES","")</f>
        <v>YES</v>
      </c>
      <c r="AJ105" s="58" t="str">
        <f>IF(ISNUMBER(SEARCH("C", '[2]WetLitterbags placem_collection'!V32)),"YES","")</f>
        <v/>
      </c>
      <c r="AK105" s="58" t="str">
        <f>IF(ISNUMBER(SEARCH("H", '[2]WetLitterbags placem_collection'!V32)),"YES","")</f>
        <v/>
      </c>
      <c r="AL105" s="58" t="str">
        <f>IF(ISNUMBER(SEARCH("R", '[2]WetLitterbags placem_collection'!V32)),"YES","")</f>
        <v>YES</v>
      </c>
    </row>
    <row r="106" spans="2:38">
      <c r="B106" t="str">
        <f>'[2]Final data_for_R_analysis_Wetse'!A32</f>
        <v>Wet</v>
      </c>
      <c r="C106" s="4">
        <f>'[2]Final data_for_R_analysis_Wetse'!B32</f>
        <v>31</v>
      </c>
      <c r="D106" t="s">
        <v>91</v>
      </c>
      <c r="E106" t="s">
        <v>41</v>
      </c>
      <c r="F106" s="68">
        <v>7</v>
      </c>
      <c r="G106" s="7">
        <f>'[2]WetLitterbags placem_collection'!E33</f>
        <v>42767</v>
      </c>
      <c r="H106" t="str">
        <f>'[2]Final data_for_R_analysis_Wetse'!J32</f>
        <v>G404</v>
      </c>
      <c r="I106" t="str">
        <f>'[2]Final data_for_R_analysis_Wetse'!J252</f>
        <v>R141</v>
      </c>
      <c r="J106">
        <f>IFERROR(INDEX('[2]Green_rooibos initial weight'!$C$5:$C$1749,MATCH(H106, '[2]Green_rooibos initial weight'!$A$5:$A$1749,0)),"")</f>
        <v>2.113</v>
      </c>
      <c r="K106">
        <f>IFERROR(INDEX('[2]Green_rooibos initial weight'!$C$5:$C$1749,MATCH(I106, '[2]Green_rooibos initial weight'!$A$5:$A$1749,0)),"")</f>
        <v>2.2029999999999998</v>
      </c>
      <c r="L106" s="3">
        <f t="shared" si="6"/>
        <v>1.8632</v>
      </c>
      <c r="M106" s="3">
        <f>AVERAGE('[2]Ashed teabags wet'!$J$809:$J$813,'[2]Ashed teabags wet'!$J$817:$J$818,'[2]Ashed teabags wet'!$J$820:$J$821)</f>
        <v>5.5094158734921841</v>
      </c>
      <c r="N106" s="3">
        <f t="shared" si="0"/>
        <v>1.7605485634450937</v>
      </c>
      <c r="O106" s="3">
        <f t="shared" si="7"/>
        <v>1.9531999999999998</v>
      </c>
      <c r="P106" s="3">
        <f>AVERAGE('[2]Ashed teabags wet'!$J$814:$J$816)</f>
        <v>2.2816647271287041</v>
      </c>
      <c r="Q106" s="3">
        <f t="shared" si="1"/>
        <v>1.908634524549722</v>
      </c>
      <c r="R106" s="7">
        <f>IF('[2]WetLitterbags placem_collection'!G33="N.A","",'[2]WetLitterbags placem_collection'!G33)</f>
        <v>42818</v>
      </c>
      <c r="S106" s="3">
        <f>IF(IFERROR(INDEX('[2]Both teabags AfterWet'!$D$1:$D$839,MATCH(H106,'[2]Both teabags AfterWet'!$B$1:$B$839,0)),"")="N.A","",(IFERROR(INDEX('[2]Both teabags AfterWet'!$D$1:$D$839,MATCH(H106,'[2]Both teabags AfterWet'!$B$1:$B$839,0)),"")))</f>
        <v>0.75349999999999995</v>
      </c>
      <c r="T106" s="3">
        <f>IFERROR(INDEX('[2]Both teabags AfterWet'!$D$1:$D$839,MATCH(I106,'[2]Both teabags AfterWet'!$B$1:$B$839,0)),"")</f>
        <v>1.3197000000000001</v>
      </c>
      <c r="U106" s="3">
        <f t="shared" si="8"/>
        <v>0.60289999999999999</v>
      </c>
      <c r="V106" s="3">
        <f t="shared" si="9"/>
        <v>1.1691</v>
      </c>
      <c r="W106" s="3">
        <f>IFERROR(INDEX('[2]Ashed teabags wet'!$J$2:$J$825,MATCH(H106,'[2]Ashed teabags wet'!$B$2:$B$825,0)),"")</f>
        <v>13.930110100526482</v>
      </c>
      <c r="X106" s="3">
        <f>IFERROR(INDEX('[2]Ashed teabags wet'!$J$2:$J$825,MATCH(I106,'[2]Ashed teabags wet'!$B$2:$B$825,0)),"")</f>
        <v>5.5501460564756266</v>
      </c>
      <c r="Y106" s="3">
        <f t="shared" si="2"/>
        <v>0.51891536620392587</v>
      </c>
      <c r="Z106" s="3">
        <f t="shared" si="3"/>
        <v>1.1042132424537434</v>
      </c>
      <c r="AA106" s="3">
        <f t="shared" si="10"/>
        <v>0.70525359142124611</v>
      </c>
      <c r="AB106" s="3">
        <f t="shared" si="11"/>
        <v>0.46235152311701649</v>
      </c>
      <c r="AC106" s="3">
        <f t="shared" si="4"/>
        <v>0.57853571663451142</v>
      </c>
      <c r="AD106">
        <f t="shared" si="5"/>
        <v>51</v>
      </c>
      <c r="AE106" s="3">
        <f t="shared" si="12"/>
        <v>0.16240666101989776</v>
      </c>
      <c r="AF106" s="3">
        <f t="shared" si="13"/>
        <v>4.7558969538372409E-2</v>
      </c>
      <c r="AG106" s="58" t="str">
        <f>IF(ISNUMBER(SEARCH("C", '[2]WetLitterbags placem_collection'!W33)),"YES","")</f>
        <v/>
      </c>
      <c r="AH106" s="58" t="str">
        <f>IF(ISNUMBER(SEARCH("H", '[2]WetLitterbags placem_collection'!W33)),"YES","")</f>
        <v/>
      </c>
      <c r="AI106" s="58" t="str">
        <f>IF(ISNUMBER(SEARCH("R", '[2]WetLitterbags placem_collection'!W33)),"YES","")</f>
        <v>YES</v>
      </c>
      <c r="AJ106" s="58" t="str">
        <f>IF(ISNUMBER(SEARCH("C", '[2]WetLitterbags placem_collection'!V33)),"YES","")</f>
        <v/>
      </c>
      <c r="AK106" s="58" t="str">
        <f>IF(ISNUMBER(SEARCH("H", '[2]WetLitterbags placem_collection'!V33)),"YES","")</f>
        <v/>
      </c>
      <c r="AL106" s="58" t="str">
        <f>IF(ISNUMBER(SEARCH("R", '[2]WetLitterbags placem_collection'!V33)),"YES","")</f>
        <v>YES</v>
      </c>
    </row>
    <row r="107" spans="2:38">
      <c r="B107" t="str">
        <f>'[2]Final data_for_R_analysis_Wetse'!A33</f>
        <v>Wet</v>
      </c>
      <c r="C107" s="4">
        <f>'[2]Final data_for_R_analysis_Wetse'!B33</f>
        <v>32</v>
      </c>
      <c r="D107" t="s">
        <v>91</v>
      </c>
      <c r="E107" t="s">
        <v>41</v>
      </c>
      <c r="F107" s="68">
        <v>8</v>
      </c>
      <c r="G107" s="7">
        <f>'[2]WetLitterbags placem_collection'!E34</f>
        <v>42767</v>
      </c>
      <c r="H107" t="str">
        <f>'[2]Final data_for_R_analysis_Wetse'!J33</f>
        <v>G527</v>
      </c>
      <c r="I107" t="str">
        <f>'[2]Final data_for_R_analysis_Wetse'!J253</f>
        <v>R396</v>
      </c>
      <c r="J107">
        <f>IFERROR(INDEX('[2]Green_rooibos initial weight'!$C$5:$C$1749,MATCH(H107, '[2]Green_rooibos initial weight'!$A$5:$A$1749,0)),"")</f>
        <v>1.913</v>
      </c>
      <c r="K107">
        <f>IFERROR(INDEX('[2]Green_rooibos initial weight'!$C$5:$C$1749,MATCH(I107, '[2]Green_rooibos initial weight'!$A$5:$A$1749,0)),"")</f>
        <v>2.14</v>
      </c>
      <c r="L107" s="3">
        <f t="shared" si="6"/>
        <v>1.6632</v>
      </c>
      <c r="M107" s="3">
        <f>AVERAGE('[2]Ashed teabags wet'!$J$809:$J$813,'[2]Ashed teabags wet'!$J$817:$J$818,'[2]Ashed teabags wet'!$J$820:$J$821)</f>
        <v>5.5094158734921841</v>
      </c>
      <c r="N107" s="3">
        <f t="shared" si="0"/>
        <v>1.5715673951920781</v>
      </c>
      <c r="O107" s="3">
        <f t="shared" si="7"/>
        <v>1.8902000000000001</v>
      </c>
      <c r="P107" s="3">
        <f>AVERAGE('[2]Ashed teabags wet'!$J$814:$J$816)</f>
        <v>2.2816647271287041</v>
      </c>
      <c r="Q107" s="3">
        <f t="shared" si="1"/>
        <v>1.8470719733278134</v>
      </c>
      <c r="R107" s="7">
        <f>IF('[2]WetLitterbags placem_collection'!G34="N.A","",'[2]WetLitterbags placem_collection'!G34)</f>
        <v>42818</v>
      </c>
      <c r="S107" s="3">
        <f>IF(IFERROR(INDEX('[2]Both teabags AfterWet'!$D$1:$D$839,MATCH(H107,'[2]Both teabags AfterWet'!$B$1:$B$839,0)),"")="N.A","",(IFERROR(INDEX('[2]Both teabags AfterWet'!$D$1:$D$839,MATCH(H107,'[2]Both teabags AfterWet'!$B$1:$B$839,0)),"")))</f>
        <v>0.66439999999999999</v>
      </c>
      <c r="T107" s="3">
        <f>IFERROR(INDEX('[2]Both teabags AfterWet'!$D$1:$D$839,MATCH(I107,'[2]Both teabags AfterWet'!$B$1:$B$839,0)),"")</f>
        <v>1.3464</v>
      </c>
      <c r="U107" s="3">
        <f t="shared" si="8"/>
        <v>0.51380000000000003</v>
      </c>
      <c r="V107" s="3">
        <f t="shared" si="9"/>
        <v>1.1958</v>
      </c>
      <c r="W107" s="3">
        <f>IFERROR(INDEX('[2]Ashed teabags wet'!$J$2:$J$825,MATCH(H107,'[2]Ashed teabags wet'!$B$2:$B$825,0)),"")</f>
        <v>8.4915084915079166</v>
      </c>
      <c r="X107" s="3">
        <f>IFERROR(INDEX('[2]Ashed teabags wet'!$J$2:$J$825,MATCH(I107,'[2]Ashed teabags wet'!$B$2:$B$825,0)),"")</f>
        <v>7.5764934434188538</v>
      </c>
      <c r="Y107" s="3">
        <f t="shared" si="2"/>
        <v>0.47017062937063236</v>
      </c>
      <c r="Z107" s="3">
        <f t="shared" si="3"/>
        <v>1.1052002914035972</v>
      </c>
      <c r="AA107" s="3">
        <f t="shared" si="10"/>
        <v>0.70082693824710729</v>
      </c>
      <c r="AB107" s="3">
        <f t="shared" si="11"/>
        <v>0.45944948920712975</v>
      </c>
      <c r="AC107" s="3">
        <f t="shared" si="4"/>
        <v>0.59835258580226924</v>
      </c>
      <c r="AD107">
        <f t="shared" si="5"/>
        <v>51</v>
      </c>
      <c r="AE107" s="3">
        <f t="shared" si="12"/>
        <v>0.16766396882766355</v>
      </c>
      <c r="AF107" s="3">
        <f t="shared" si="13"/>
        <v>4.0647143830337032E-2</v>
      </c>
      <c r="AG107" s="58" t="str">
        <f>IF(ISNUMBER(SEARCH("C", '[2]WetLitterbags placem_collection'!W34)),"YES","")</f>
        <v/>
      </c>
      <c r="AH107" s="58" t="str">
        <f>IF(ISNUMBER(SEARCH("H", '[2]WetLitterbags placem_collection'!W34)),"YES","")</f>
        <v/>
      </c>
      <c r="AI107" s="58" t="str">
        <f>IF(ISNUMBER(SEARCH("R", '[2]WetLitterbags placem_collection'!W34)),"YES","")</f>
        <v>YES</v>
      </c>
      <c r="AJ107" s="58" t="str">
        <f>IF(ISNUMBER(SEARCH("C", '[2]WetLitterbags placem_collection'!V34)),"YES","")</f>
        <v/>
      </c>
      <c r="AK107" s="58" t="str">
        <f>IF(ISNUMBER(SEARCH("H", '[2]WetLitterbags placem_collection'!V34)),"YES","")</f>
        <v/>
      </c>
      <c r="AL107" s="58" t="str">
        <f>IF(ISNUMBER(SEARCH("R", '[2]WetLitterbags placem_collection'!V34)),"YES","")</f>
        <v>YES</v>
      </c>
    </row>
    <row r="108" spans="2:38">
      <c r="B108" t="str">
        <f>'[2]Final data_for_R_analysis_Wetse'!A34</f>
        <v>Wet</v>
      </c>
      <c r="C108" s="4">
        <f>'[2]Final data_for_R_analysis_Wetse'!B34</f>
        <v>33</v>
      </c>
      <c r="D108" t="s">
        <v>92</v>
      </c>
      <c r="E108" t="s">
        <v>41</v>
      </c>
      <c r="F108" s="5">
        <v>1</v>
      </c>
      <c r="G108" s="7">
        <f>'[2]WetLitterbags placem_collection'!E35</f>
        <v>42765</v>
      </c>
      <c r="H108" t="str">
        <f>'[2]Final data_for_R_analysis_Wetse'!J34</f>
        <v>G366</v>
      </c>
      <c r="I108" t="str">
        <f>'[2]Final data_for_R_analysis_Wetse'!J254</f>
        <v>R109</v>
      </c>
      <c r="J108">
        <f>IFERROR(INDEX('[2]Green_rooibos initial weight'!$C$5:$C$1749,MATCH(H108, '[2]Green_rooibos initial weight'!$A$5:$A$1749,0)),"")</f>
        <v>2.1070000000000002</v>
      </c>
      <c r="K108">
        <f>IFERROR(INDEX('[2]Green_rooibos initial weight'!$C$5:$C$1749,MATCH(I108, '[2]Green_rooibos initial weight'!$A$5:$A$1749,0)),"")</f>
        <v>2.2090000000000001</v>
      </c>
      <c r="L108" s="3">
        <f t="shared" si="6"/>
        <v>1.8572000000000002</v>
      </c>
      <c r="M108" s="3">
        <f>AVERAGE('[2]Ashed teabags wet'!$J$809:$J$813,'[2]Ashed teabags wet'!$J$817:$J$818,'[2]Ashed teabags wet'!$J$820:$J$821)</f>
        <v>5.5094158734921841</v>
      </c>
      <c r="N108" s="3">
        <f t="shared" si="0"/>
        <v>1.7548791283975034</v>
      </c>
      <c r="O108" s="3">
        <f t="shared" si="7"/>
        <v>1.9592000000000001</v>
      </c>
      <c r="P108" s="3">
        <f>AVERAGE('[2]Ashed teabags wet'!$J$814:$J$816)</f>
        <v>2.2816647271287041</v>
      </c>
      <c r="Q108" s="3">
        <f t="shared" si="1"/>
        <v>1.9144976246660945</v>
      </c>
      <c r="R108" s="7">
        <f>IF('[2]WetLitterbags placem_collection'!G35="N.A","",'[2]WetLitterbags placem_collection'!G35)</f>
        <v>42820</v>
      </c>
      <c r="S108" s="3">
        <f>IF(IFERROR(INDEX('[2]Both teabags AfterWet'!$D$1:$D$839,MATCH(H108,'[2]Both teabags AfterWet'!$B$1:$B$839,0)),"")="N.A","",(IFERROR(INDEX('[2]Both teabags AfterWet'!$D$1:$D$839,MATCH(H108,'[2]Both teabags AfterWet'!$B$1:$B$839,0)),"")))</f>
        <v>0.76700000000000002</v>
      </c>
      <c r="T108" s="3">
        <f>IFERROR(INDEX('[2]Both teabags AfterWet'!$D$1:$D$839,MATCH(I108,'[2]Both teabags AfterWet'!$B$1:$B$839,0)),"")</f>
        <v>0.41499999999999998</v>
      </c>
      <c r="U108" s="3">
        <f t="shared" si="8"/>
        <v>0.61640000000000006</v>
      </c>
      <c r="V108" s="3">
        <f t="shared" si="9"/>
        <v>0.26439999999999997</v>
      </c>
      <c r="W108" s="3">
        <f>IFERROR(INDEX('[2]Ashed teabags wet'!$J$2:$J$825,MATCH(H108,'[2]Ashed teabags wet'!$B$2:$B$825,0)),"")</f>
        <v>9.3672147483803556</v>
      </c>
      <c r="X108" s="3" t="str">
        <f>IFERROR(INDEX('[2]Ashed teabags wet'!$J$2:$J$825,MATCH(I108,'[2]Ashed teabags wet'!$B$2:$B$825,0)),"")</f>
        <v/>
      </c>
      <c r="Y108" s="3">
        <f t="shared" si="2"/>
        <v>0.55866048829098358</v>
      </c>
      <c r="Z108" s="3" t="str">
        <f t="shared" si="3"/>
        <v/>
      </c>
      <c r="AA108" s="3">
        <f t="shared" si="10"/>
        <v>0.68165301002745782</v>
      </c>
      <c r="AB108" s="3">
        <f t="shared" si="11"/>
        <v>0.44687940799899856</v>
      </c>
      <c r="AC108" s="3" t="str">
        <f t="shared" si="4"/>
        <v/>
      </c>
      <c r="AD108">
        <f t="shared" si="5"/>
        <v>55</v>
      </c>
      <c r="AE108" s="3">
        <f t="shared" si="12"/>
        <v>0.19043585507427807</v>
      </c>
      <c r="AF108" s="3" t="str">
        <f t="shared" si="13"/>
        <v/>
      </c>
      <c r="AG108" s="58" t="str">
        <f>IF(ISNUMBER(SEARCH("C", '[2]WetLitterbags placem_collection'!W35)),"YES","")</f>
        <v>YES</v>
      </c>
      <c r="AH108" s="58" t="str">
        <f>IF(ISNUMBER(SEARCH("H", '[2]WetLitterbags placem_collection'!W35)),"YES","")</f>
        <v>YES</v>
      </c>
      <c r="AI108" s="58" t="str">
        <f>IF(ISNUMBER(SEARCH("R", '[2]WetLitterbags placem_collection'!W35)),"YES","")</f>
        <v/>
      </c>
      <c r="AJ108" s="58" t="str">
        <f>IF(ISNUMBER(SEARCH("C", '[2]WetLitterbags placem_collection'!V35)),"YES","")</f>
        <v/>
      </c>
      <c r="AK108" s="58" t="str">
        <f>IF(ISNUMBER(SEARCH("H", '[2]WetLitterbags placem_collection'!V35)),"YES","")</f>
        <v/>
      </c>
      <c r="AL108" s="58" t="str">
        <f>IF(ISNUMBER(SEARCH("R", '[2]WetLitterbags placem_collection'!V35)),"YES","")</f>
        <v>YES</v>
      </c>
    </row>
    <row r="109" spans="2:38">
      <c r="B109" t="str">
        <f>'[2]Final data_for_R_analysis_Wetse'!A35</f>
        <v>Wet</v>
      </c>
      <c r="C109" s="4">
        <f>'[2]Final data_for_R_analysis_Wetse'!B35</f>
        <v>34</v>
      </c>
      <c r="D109" t="s">
        <v>92</v>
      </c>
      <c r="E109" t="s">
        <v>41</v>
      </c>
      <c r="F109" s="5">
        <v>2</v>
      </c>
      <c r="G109" s="7">
        <f>'[2]WetLitterbags placem_collection'!E36</f>
        <v>42765</v>
      </c>
      <c r="H109" t="str">
        <f>'[2]Final data_for_R_analysis_Wetse'!J35</f>
        <v>G516</v>
      </c>
      <c r="I109" t="str">
        <f>'[2]Final data_for_R_analysis_Wetse'!J255</f>
        <v>R153</v>
      </c>
      <c r="J109">
        <f>IFERROR(INDEX('[2]Green_rooibos initial weight'!$C$5:$C$1749,MATCH(H109, '[2]Green_rooibos initial weight'!$A$5:$A$1749,0)),"")</f>
        <v>2.1160000000000001</v>
      </c>
      <c r="K109">
        <f>IFERROR(INDEX('[2]Green_rooibos initial weight'!$C$5:$C$1749,MATCH(I109, '[2]Green_rooibos initial weight'!$A$5:$A$1749,0)),"")</f>
        <v>2.2200000000000002</v>
      </c>
      <c r="L109" s="3">
        <f t="shared" si="6"/>
        <v>1.8662000000000001</v>
      </c>
      <c r="M109" s="3">
        <f>AVERAGE('[2]Ashed teabags wet'!$J$809:$J$813,'[2]Ashed teabags wet'!$J$817:$J$818,'[2]Ashed teabags wet'!$J$820:$J$821)</f>
        <v>5.5094158734921841</v>
      </c>
      <c r="N109" s="3">
        <f t="shared" si="0"/>
        <v>1.763383280968889</v>
      </c>
      <c r="O109" s="3">
        <f t="shared" si="7"/>
        <v>1.9702000000000002</v>
      </c>
      <c r="P109" s="3">
        <f>AVERAGE('[2]Ashed teabags wet'!$J$814:$J$816)</f>
        <v>2.2816647271287041</v>
      </c>
      <c r="Q109" s="3">
        <f t="shared" si="1"/>
        <v>1.9252466415461105</v>
      </c>
      <c r="R109" s="7">
        <f>IF('[2]WetLitterbags placem_collection'!G36="N.A","",'[2]WetLitterbags placem_collection'!G36)</f>
        <v>42820</v>
      </c>
      <c r="S109" s="3">
        <f>IF(IFERROR(INDEX('[2]Both teabags AfterWet'!$D$1:$D$839,MATCH(H109,'[2]Both teabags AfterWet'!$B$1:$B$839,0)),"")="N.A","",(IFERROR(INDEX('[2]Both teabags AfterWet'!$D$1:$D$839,MATCH(H109,'[2]Both teabags AfterWet'!$B$1:$B$839,0)),"")))</f>
        <v>0.87270000000000003</v>
      </c>
      <c r="T109" s="3">
        <f>IFERROR(INDEX('[2]Both teabags AfterWet'!$D$1:$D$839,MATCH(I109,'[2]Both teabags AfterWet'!$B$1:$B$839,0)),"")</f>
        <v>0.34520000000000001</v>
      </c>
      <c r="U109" s="3">
        <f t="shared" si="8"/>
        <v>0.72209999999999996</v>
      </c>
      <c r="V109" s="3">
        <f t="shared" si="9"/>
        <v>0.1946</v>
      </c>
      <c r="W109" s="3">
        <f>IFERROR(INDEX('[2]Ashed teabags wet'!$J$2:$J$825,MATCH(H109,'[2]Ashed teabags wet'!$B$2:$B$825,0)),"")</f>
        <v>39.314115308151266</v>
      </c>
      <c r="X109" s="3" t="str">
        <f>IFERROR(INDEX('[2]Ashed teabags wet'!$J$2:$J$825,MATCH(I109,'[2]Ashed teabags wet'!$B$2:$B$825,0)),"")</f>
        <v/>
      </c>
      <c r="Y109" s="3">
        <f t="shared" si="2"/>
        <v>0.43821277335983971</v>
      </c>
      <c r="Z109" s="3" t="str">
        <f t="shared" si="3"/>
        <v/>
      </c>
      <c r="AA109" s="3">
        <f t="shared" si="10"/>
        <v>0.75149317899902957</v>
      </c>
      <c r="AB109" s="3">
        <f t="shared" si="11"/>
        <v>0.49266536200411443</v>
      </c>
      <c r="AC109" s="3" t="str">
        <f t="shared" si="4"/>
        <v/>
      </c>
      <c r="AD109">
        <f t="shared" si="5"/>
        <v>55</v>
      </c>
      <c r="AE109" s="3">
        <f t="shared" si="12"/>
        <v>0.10749028622443046</v>
      </c>
      <c r="AF109" s="3" t="str">
        <f t="shared" si="13"/>
        <v/>
      </c>
      <c r="AG109" s="58" t="str">
        <f>IF(ISNUMBER(SEARCH("C", '[2]WetLitterbags placem_collection'!W36)),"YES","")</f>
        <v>YES</v>
      </c>
      <c r="AH109" s="58" t="str">
        <f>IF(ISNUMBER(SEARCH("H", '[2]WetLitterbags placem_collection'!W36)),"YES","")</f>
        <v>YES</v>
      </c>
      <c r="AI109" s="58" t="str">
        <f>IF(ISNUMBER(SEARCH("R", '[2]WetLitterbags placem_collection'!W36)),"YES","")</f>
        <v/>
      </c>
      <c r="AJ109" s="58" t="str">
        <f>IF(ISNUMBER(SEARCH("C", '[2]WetLitterbags placem_collection'!V36)),"YES","")</f>
        <v>YES</v>
      </c>
      <c r="AK109" s="58" t="str">
        <f>IF(ISNUMBER(SEARCH("H", '[2]WetLitterbags placem_collection'!V36)),"YES","")</f>
        <v>YES</v>
      </c>
      <c r="AL109" s="58" t="str">
        <f>IF(ISNUMBER(SEARCH("R", '[2]WetLitterbags placem_collection'!V36)),"YES","")</f>
        <v>YES</v>
      </c>
    </row>
    <row r="110" spans="2:38">
      <c r="B110" t="str">
        <f>'[2]Final data_for_R_analysis_Wetse'!A36</f>
        <v>Wet</v>
      </c>
      <c r="C110" s="4">
        <f>'[2]Final data_for_R_analysis_Wetse'!B36</f>
        <v>35</v>
      </c>
      <c r="D110" t="s">
        <v>92</v>
      </c>
      <c r="E110" t="s">
        <v>41</v>
      </c>
      <c r="F110" s="5">
        <v>3</v>
      </c>
      <c r="G110" s="7">
        <f>'[2]WetLitterbags placem_collection'!E37</f>
        <v>42765</v>
      </c>
      <c r="H110" t="str">
        <f>'[2]Final data_for_R_analysis_Wetse'!J36</f>
        <v>G670</v>
      </c>
      <c r="I110" t="str">
        <f>'[2]Final data_for_R_analysis_Wetse'!J256</f>
        <v>R64</v>
      </c>
      <c r="J110">
        <f>IFERROR(INDEX('[2]Green_rooibos initial weight'!$C$5:$C$1749,MATCH(H110, '[2]Green_rooibos initial weight'!$A$5:$A$1749,0)),"")</f>
        <v>2.0950000000000002</v>
      </c>
      <c r="K110">
        <f>IFERROR(INDEX('[2]Green_rooibos initial weight'!$C$5:$C$1749,MATCH(I110, '[2]Green_rooibos initial weight'!$A$5:$A$1749,0)),"")</f>
        <v>2.2879999999999998</v>
      </c>
      <c r="L110" s="3">
        <f t="shared" si="6"/>
        <v>1.8452000000000002</v>
      </c>
      <c r="M110" s="3">
        <f>AVERAGE('[2]Ashed teabags wet'!$J$809:$J$813,'[2]Ashed teabags wet'!$J$817:$J$818,'[2]Ashed teabags wet'!$J$820:$J$821)</f>
        <v>5.5094158734921841</v>
      </c>
      <c r="N110" s="3">
        <f t="shared" si="0"/>
        <v>1.7435402583023223</v>
      </c>
      <c r="O110" s="3">
        <f t="shared" si="7"/>
        <v>2.0381999999999998</v>
      </c>
      <c r="P110" s="3">
        <f>AVERAGE('[2]Ashed teabags wet'!$J$814:$J$816)</f>
        <v>2.2816647271287041</v>
      </c>
      <c r="Q110" s="3">
        <f t="shared" si="1"/>
        <v>1.9916951095316626</v>
      </c>
      <c r="R110" s="7">
        <f>IF('[2]WetLitterbags placem_collection'!G37="N.A","",'[2]WetLitterbags placem_collection'!G37)</f>
        <v>42820</v>
      </c>
      <c r="S110" s="3">
        <f>IF(IFERROR(INDEX('[2]Both teabags AfterWet'!$D$1:$D$839,MATCH(H110,'[2]Both teabags AfterWet'!$B$1:$B$839,0)),"")="N.A","",(IFERROR(INDEX('[2]Both teabags AfterWet'!$D$1:$D$839,MATCH(H110,'[2]Both teabags AfterWet'!$B$1:$B$839,0)),"")))</f>
        <v>0.81699999999999995</v>
      </c>
      <c r="T110" s="3">
        <f>IFERROR(INDEX('[2]Both teabags AfterWet'!$D$1:$D$839,MATCH(I110,'[2]Both teabags AfterWet'!$B$1:$B$839,0)),"")</f>
        <v>1.615</v>
      </c>
      <c r="U110" s="3">
        <f t="shared" si="8"/>
        <v>0.66639999999999988</v>
      </c>
      <c r="V110" s="3">
        <f t="shared" si="9"/>
        <v>1.4643999999999999</v>
      </c>
      <c r="W110" s="3">
        <f>IFERROR(INDEX('[2]Ashed teabags wet'!$J$2:$J$825,MATCH(H110,'[2]Ashed teabags wet'!$B$2:$B$825,0)),"")</f>
        <v>18.585762064022571</v>
      </c>
      <c r="X110" s="3">
        <f>IFERROR(INDEX('[2]Ashed teabags wet'!$J$2:$J$825,MATCH(I110,'[2]Ashed teabags wet'!$B$2:$B$825,0)),"")</f>
        <v>5.3045186640471123</v>
      </c>
      <c r="Y110" s="3">
        <f t="shared" si="2"/>
        <v>0.54254448160535351</v>
      </c>
      <c r="Z110" s="3">
        <f t="shared" si="3"/>
        <v>1.3867206286836939</v>
      </c>
      <c r="AA110" s="3">
        <f t="shared" si="10"/>
        <v>0.68882595109468436</v>
      </c>
      <c r="AB110" s="3">
        <f t="shared" si="11"/>
        <v>0.45158185867490003</v>
      </c>
      <c r="AC110" s="3">
        <f t="shared" si="4"/>
        <v>0.69625146040036945</v>
      </c>
      <c r="AD110">
        <f t="shared" si="5"/>
        <v>55</v>
      </c>
      <c r="AE110" s="3">
        <f t="shared" si="12"/>
        <v>0.18191692269039861</v>
      </c>
      <c r="AF110" s="3">
        <f t="shared" si="13"/>
        <v>2.030311352016774E-2</v>
      </c>
      <c r="AG110" s="58" t="str">
        <f>IF(ISNUMBER(SEARCH("C", '[2]WetLitterbags placem_collection'!W37)),"YES","")</f>
        <v/>
      </c>
      <c r="AH110" s="58" t="str">
        <f>IF(ISNUMBER(SEARCH("H", '[2]WetLitterbags placem_collection'!W37)),"YES","")</f>
        <v/>
      </c>
      <c r="AI110" s="58" t="str">
        <f>IF(ISNUMBER(SEARCH("R", '[2]WetLitterbags placem_collection'!W37)),"YES","")</f>
        <v/>
      </c>
      <c r="AJ110" s="58" t="str">
        <f>IF(ISNUMBER(SEARCH("C", '[2]WetLitterbags placem_collection'!V37)),"YES","")</f>
        <v/>
      </c>
      <c r="AK110" s="58" t="str">
        <f>IF(ISNUMBER(SEARCH("H", '[2]WetLitterbags placem_collection'!V37)),"YES","")</f>
        <v/>
      </c>
      <c r="AL110" s="58" t="str">
        <f>IF(ISNUMBER(SEARCH("R", '[2]WetLitterbags placem_collection'!V37)),"YES","")</f>
        <v/>
      </c>
    </row>
    <row r="111" spans="2:38">
      <c r="B111" t="str">
        <f>'[2]Final data_for_R_analysis_Wetse'!A37</f>
        <v>Wet</v>
      </c>
      <c r="C111" s="4">
        <f>'[2]Final data_for_R_analysis_Wetse'!B37</f>
        <v>36</v>
      </c>
      <c r="D111" t="s">
        <v>92</v>
      </c>
      <c r="E111" t="s">
        <v>41</v>
      </c>
      <c r="F111" s="68">
        <v>4</v>
      </c>
      <c r="G111" s="7">
        <f>'[2]WetLitterbags placem_collection'!E38</f>
        <v>42765</v>
      </c>
      <c r="H111" t="str">
        <f>'[2]Final data_for_R_analysis_Wetse'!J37</f>
        <v>G507</v>
      </c>
      <c r="I111" t="str">
        <f>'[2]Final data_for_R_analysis_Wetse'!J257</f>
        <v>R126</v>
      </c>
      <c r="J111">
        <f>IFERROR(INDEX('[2]Green_rooibos initial weight'!$C$5:$C$1749,MATCH(H111, '[2]Green_rooibos initial weight'!$A$5:$A$1749,0)),"")</f>
        <v>1.99</v>
      </c>
      <c r="K111">
        <f>IFERROR(INDEX('[2]Green_rooibos initial weight'!$C$5:$C$1749,MATCH(I111, '[2]Green_rooibos initial weight'!$A$5:$A$1749,0)),"")</f>
        <v>2.2400000000000002</v>
      </c>
      <c r="L111" s="3">
        <f t="shared" si="6"/>
        <v>1.7402</v>
      </c>
      <c r="M111" s="3">
        <f>AVERAGE('[2]Ashed teabags wet'!$J$809:$J$813,'[2]Ashed teabags wet'!$J$817:$J$818,'[2]Ashed teabags wet'!$J$820:$J$821)</f>
        <v>5.5094158734921841</v>
      </c>
      <c r="N111" s="3">
        <f t="shared" si="0"/>
        <v>1.6443251449694889</v>
      </c>
      <c r="O111" s="3">
        <f t="shared" si="7"/>
        <v>1.9902000000000002</v>
      </c>
      <c r="P111" s="3">
        <f>AVERAGE('[2]Ashed teabags wet'!$J$814:$J$816)</f>
        <v>2.2816647271287041</v>
      </c>
      <c r="Q111" s="3">
        <f t="shared" si="1"/>
        <v>1.9447903086006848</v>
      </c>
      <c r="R111" s="7">
        <f>IF('[2]WetLitterbags placem_collection'!G38="N.A","",'[2]WetLitterbags placem_collection'!G38)</f>
        <v>42820</v>
      </c>
      <c r="S111" s="3">
        <f>IF(IFERROR(INDEX('[2]Both teabags AfterWet'!$D$1:$D$839,MATCH(H111,'[2]Both teabags AfterWet'!$B$1:$B$839,0)),"")="N.A","",(IFERROR(INDEX('[2]Both teabags AfterWet'!$D$1:$D$839,MATCH(H111,'[2]Both teabags AfterWet'!$B$1:$B$839,0)),"")))</f>
        <v>0.68100000000000005</v>
      </c>
      <c r="T111" s="3">
        <f>IFERROR(INDEX('[2]Both teabags AfterWet'!$D$1:$D$839,MATCH(I111,'[2]Both teabags AfterWet'!$B$1:$B$839,0)),"")</f>
        <v>1.6180000000000001</v>
      </c>
      <c r="U111" s="3">
        <f t="shared" si="8"/>
        <v>0.53039999999999998</v>
      </c>
      <c r="V111" s="3">
        <f t="shared" si="9"/>
        <v>1.4674</v>
      </c>
      <c r="W111" s="3">
        <f>IFERROR(INDEX('[2]Ashed teabags wet'!$J$2:$J$825,MATCH(H111,'[2]Ashed teabags wet'!$B$2:$B$825,0)),"")</f>
        <v>8.3009708737862624</v>
      </c>
      <c r="X111" s="3">
        <f>IFERROR(INDEX('[2]Ashed teabags wet'!$J$2:$J$825,MATCH(I111,'[2]Ashed teabags wet'!$B$2:$B$825,0)),"")</f>
        <v>3.2897919690366213</v>
      </c>
      <c r="Y111" s="3">
        <f t="shared" si="2"/>
        <v>0.48637165048543762</v>
      </c>
      <c r="Z111" s="3">
        <f t="shared" si="3"/>
        <v>1.4191255926463566</v>
      </c>
      <c r="AA111" s="3">
        <f t="shared" si="10"/>
        <v>0.70421199726015105</v>
      </c>
      <c r="AB111" s="3">
        <f t="shared" si="11"/>
        <v>0.46166867278812757</v>
      </c>
      <c r="AC111" s="3">
        <f t="shared" si="4"/>
        <v>0.72970622404399255</v>
      </c>
      <c r="AD111">
        <f t="shared" si="5"/>
        <v>55</v>
      </c>
      <c r="AE111" s="3">
        <f t="shared" si="12"/>
        <v>0.16364370871716027</v>
      </c>
      <c r="AF111" s="3">
        <f t="shared" si="13"/>
        <v>1.6011148371694203E-2</v>
      </c>
      <c r="AG111" s="58" t="str">
        <f>IF(ISNUMBER(SEARCH("C", '[2]WetLitterbags placem_collection'!W38)),"YES","")</f>
        <v>YES</v>
      </c>
      <c r="AH111" s="58" t="str">
        <f>IF(ISNUMBER(SEARCH("H", '[2]WetLitterbags placem_collection'!W38)),"YES","")</f>
        <v/>
      </c>
      <c r="AI111" s="58" t="str">
        <f>IF(ISNUMBER(SEARCH("R", '[2]WetLitterbags placem_collection'!W38)),"YES","")</f>
        <v>YES</v>
      </c>
      <c r="AJ111" s="58" t="str">
        <f>IF(ISNUMBER(SEARCH("C", '[2]WetLitterbags placem_collection'!V38)),"YES","")</f>
        <v/>
      </c>
      <c r="AK111" s="58" t="str">
        <f>IF(ISNUMBER(SEARCH("H", '[2]WetLitterbags placem_collection'!V38)),"YES","")</f>
        <v/>
      </c>
      <c r="AL111" s="58" t="str">
        <f>IF(ISNUMBER(SEARCH("R", '[2]WetLitterbags placem_collection'!V38)),"YES","")</f>
        <v>YES</v>
      </c>
    </row>
    <row r="112" spans="2:38">
      <c r="B112" t="str">
        <f>'[2]Final data_for_R_analysis_Wetse'!A38</f>
        <v>Wet</v>
      </c>
      <c r="C112" s="4">
        <f>'[2]Final data_for_R_analysis_Wetse'!B38</f>
        <v>37</v>
      </c>
      <c r="D112" t="s">
        <v>92</v>
      </c>
      <c r="E112" t="s">
        <v>41</v>
      </c>
      <c r="F112" s="68">
        <v>5</v>
      </c>
      <c r="G112" s="7">
        <f>'[2]WetLitterbags placem_collection'!E39</f>
        <v>42765</v>
      </c>
      <c r="H112" t="str">
        <f>'[2]Final data_for_R_analysis_Wetse'!J38</f>
        <v>G359</v>
      </c>
      <c r="I112" t="str">
        <f>'[2]Final data_for_R_analysis_Wetse'!J258</f>
        <v>R63</v>
      </c>
      <c r="J112">
        <f>IFERROR(INDEX('[2]Green_rooibos initial weight'!$C$5:$C$1749,MATCH(H112, '[2]Green_rooibos initial weight'!$A$5:$A$1749,0)),"")</f>
        <v>1.9790000000000001</v>
      </c>
      <c r="K112">
        <f>IFERROR(INDEX('[2]Green_rooibos initial weight'!$C$5:$C$1749,MATCH(I112, '[2]Green_rooibos initial weight'!$A$5:$A$1749,0)),"")</f>
        <v>2.1749999999999998</v>
      </c>
      <c r="L112" s="3">
        <f t="shared" si="6"/>
        <v>1.7292000000000001</v>
      </c>
      <c r="M112" s="3">
        <f>AVERAGE('[2]Ashed teabags wet'!$J$809:$J$813,'[2]Ashed teabags wet'!$J$817:$J$818,'[2]Ashed teabags wet'!$J$820:$J$821)</f>
        <v>5.5094158734921841</v>
      </c>
      <c r="N112" s="3">
        <f t="shared" si="0"/>
        <v>1.6339311807155732</v>
      </c>
      <c r="O112" s="3">
        <f t="shared" si="7"/>
        <v>1.9251999999999998</v>
      </c>
      <c r="P112" s="3">
        <f>AVERAGE('[2]Ashed teabags wet'!$J$814:$J$816)</f>
        <v>2.2816647271287041</v>
      </c>
      <c r="Q112" s="3">
        <f t="shared" si="1"/>
        <v>1.8812733906733179</v>
      </c>
      <c r="R112" s="7">
        <f>IF('[2]WetLitterbags placem_collection'!G39="N.A","",'[2]WetLitterbags placem_collection'!G39)</f>
        <v>42820</v>
      </c>
      <c r="S112" s="3">
        <f>IF(IFERROR(INDEX('[2]Both teabags AfterWet'!$D$1:$D$839,MATCH(H112,'[2]Both teabags AfterWet'!$B$1:$B$839,0)),"")="N.A","",(IFERROR(INDEX('[2]Both teabags AfterWet'!$D$1:$D$839,MATCH(H112,'[2]Both teabags AfterWet'!$B$1:$B$839,0)),"")))</f>
        <v>0.94699999999999995</v>
      </c>
      <c r="T112" s="3">
        <f>IFERROR(INDEX('[2]Both teabags AfterWet'!$D$1:$D$839,MATCH(I112,'[2]Both teabags AfterWet'!$B$1:$B$839,0)),"")</f>
        <v>1.3620000000000001</v>
      </c>
      <c r="U112" s="3">
        <f t="shared" si="8"/>
        <v>0.7964</v>
      </c>
      <c r="V112" s="3">
        <f t="shared" si="9"/>
        <v>1.2114</v>
      </c>
      <c r="W112" s="3">
        <f>IFERROR(INDEX('[2]Ashed teabags wet'!$J$2:$J$825,MATCH(H112,'[2]Ashed teabags wet'!$B$2:$B$825,0)),"")</f>
        <v>25.172074729596577</v>
      </c>
      <c r="X112" s="3">
        <f>IFERROR(INDEX('[2]Ashed teabags wet'!$J$2:$J$825,MATCH(I112,'[2]Ashed teabags wet'!$B$2:$B$825,0)),"")</f>
        <v>70.931372549019429</v>
      </c>
      <c r="Y112" s="3">
        <f t="shared" si="2"/>
        <v>0.59592959685349289</v>
      </c>
      <c r="Z112" s="3">
        <f t="shared" si="3"/>
        <v>0.35213735294117854</v>
      </c>
      <c r="AA112" s="3">
        <f t="shared" si="10"/>
        <v>0.63527864338049533</v>
      </c>
      <c r="AB112" s="3">
        <f t="shared" si="11"/>
        <v>0.41647721038721314</v>
      </c>
      <c r="AC112" s="3">
        <f t="shared" si="4"/>
        <v>0.18718031876012806</v>
      </c>
      <c r="AD112">
        <f t="shared" si="5"/>
        <v>55</v>
      </c>
      <c r="AE112" s="3">
        <f t="shared" si="12"/>
        <v>0.24551230002316471</v>
      </c>
      <c r="AF112" s="3" t="str">
        <f t="shared" si="13"/>
        <v/>
      </c>
      <c r="AG112" s="58" t="str">
        <f>IF(ISNUMBER(SEARCH("C", '[2]WetLitterbags placem_collection'!W39)),"YES","")</f>
        <v>YES</v>
      </c>
      <c r="AH112" s="58" t="str">
        <f>IF(ISNUMBER(SEARCH("H", '[2]WetLitterbags placem_collection'!W39)),"YES","")</f>
        <v>YES</v>
      </c>
      <c r="AI112" s="58" t="str">
        <f>IF(ISNUMBER(SEARCH("R", '[2]WetLitterbags placem_collection'!W39)),"YES","")</f>
        <v>YES</v>
      </c>
      <c r="AJ112" s="58" t="str">
        <f>IF(ISNUMBER(SEARCH("C", '[2]WetLitterbags placem_collection'!V39)),"YES","")</f>
        <v>YES</v>
      </c>
      <c r="AK112" s="58" t="str">
        <f>IF(ISNUMBER(SEARCH("H", '[2]WetLitterbags placem_collection'!V39)),"YES","")</f>
        <v>YES</v>
      </c>
      <c r="AL112" s="58" t="str">
        <f>IF(ISNUMBER(SEARCH("R", '[2]WetLitterbags placem_collection'!V39)),"YES","")</f>
        <v/>
      </c>
    </row>
    <row r="113" spans="2:38">
      <c r="B113" t="str">
        <f>'[2]Final data_for_R_analysis_Wetse'!A39</f>
        <v>Wet</v>
      </c>
      <c r="C113" s="4">
        <f>'[2]Final data_for_R_analysis_Wetse'!B39</f>
        <v>38</v>
      </c>
      <c r="D113" t="s">
        <v>92</v>
      </c>
      <c r="E113" t="s">
        <v>41</v>
      </c>
      <c r="F113" s="68">
        <v>6</v>
      </c>
      <c r="G113" s="7">
        <f>'[2]WetLitterbags placem_collection'!E40</f>
        <v>42765</v>
      </c>
      <c r="H113" t="str">
        <f>'[2]Final data_for_R_analysis_Wetse'!J39</f>
        <v>G499</v>
      </c>
      <c r="I113" t="str">
        <f>'[2]Final data_for_R_analysis_Wetse'!J259</f>
        <v>R87</v>
      </c>
      <c r="J113">
        <f>IFERROR(INDEX('[2]Green_rooibos initial weight'!$C$5:$C$1749,MATCH(H113, '[2]Green_rooibos initial weight'!$A$5:$A$1749,0)),"")</f>
        <v>1.9419999999999999</v>
      </c>
      <c r="K113">
        <f>IFERROR(INDEX('[2]Green_rooibos initial weight'!$C$5:$C$1749,MATCH(I113, '[2]Green_rooibos initial weight'!$A$5:$A$1749,0)),"")</f>
        <v>2.2930000000000001</v>
      </c>
      <c r="L113" s="3">
        <f t="shared" si="6"/>
        <v>1.6921999999999999</v>
      </c>
      <c r="M113" s="3">
        <f>AVERAGE('[2]Ashed teabags wet'!$J$809:$J$813,'[2]Ashed teabags wet'!$J$817:$J$818,'[2]Ashed teabags wet'!$J$820:$J$821)</f>
        <v>5.5094158734921841</v>
      </c>
      <c r="N113" s="3">
        <f t="shared" si="0"/>
        <v>1.5989696645887652</v>
      </c>
      <c r="O113" s="3">
        <f t="shared" si="7"/>
        <v>2.0432000000000001</v>
      </c>
      <c r="P113" s="3">
        <f>AVERAGE('[2]Ashed teabags wet'!$J$814:$J$816)</f>
        <v>2.2816647271287041</v>
      </c>
      <c r="Q113" s="3">
        <f t="shared" si="1"/>
        <v>1.9965810262953065</v>
      </c>
      <c r="R113" s="7">
        <f>IF('[2]WetLitterbags placem_collection'!G40="N.A","",'[2]WetLitterbags placem_collection'!G40)</f>
        <v>42820</v>
      </c>
      <c r="S113" s="3" t="str">
        <f>IF(IFERROR(INDEX('[2]Both teabags AfterWet'!$D$1:$D$839,MATCH(H113,'[2]Both teabags AfterWet'!$B$1:$B$839,0)),"")="N.A","",(IFERROR(INDEX('[2]Both teabags AfterWet'!$D$1:$D$839,MATCH(H113,'[2]Both teabags AfterWet'!$B$1:$B$839,0)),"")))</f>
        <v/>
      </c>
      <c r="T113" s="3">
        <f>IFERROR(INDEX('[2]Both teabags AfterWet'!$D$1:$D$839,MATCH(I113,'[2]Both teabags AfterWet'!$B$1:$B$839,0)),"")</f>
        <v>1.1399999999999999</v>
      </c>
      <c r="U113" s="3" t="str">
        <f t="shared" si="8"/>
        <v/>
      </c>
      <c r="V113" s="3">
        <f t="shared" si="9"/>
        <v>0.98939999999999984</v>
      </c>
      <c r="W113" s="3">
        <f>IFERROR(INDEX('[2]Ashed teabags wet'!$J$2:$J$825,MATCH(H113,'[2]Ashed teabags wet'!$B$2:$B$825,0)),"")</f>
        <v>18.802992518703331</v>
      </c>
      <c r="X113" s="3">
        <f>IFERROR(INDEX('[2]Ashed teabags wet'!$J$2:$J$825,MATCH(I113,'[2]Ashed teabags wet'!$B$2:$B$825,0)),"")</f>
        <v>21.801629132725651</v>
      </c>
      <c r="Y113" s="3" t="str">
        <f t="shared" si="2"/>
        <v/>
      </c>
      <c r="Z113" s="3">
        <f t="shared" si="3"/>
        <v>0.77369468136081232</v>
      </c>
      <c r="AA113" s="3" t="str">
        <f t="shared" si="10"/>
        <v/>
      </c>
      <c r="AB113" s="3" t="str">
        <f t="shared" si="11"/>
        <v/>
      </c>
      <c r="AC113" s="3">
        <f t="shared" si="4"/>
        <v>0.38750978356055865</v>
      </c>
      <c r="AD113">
        <f t="shared" si="5"/>
        <v>55</v>
      </c>
      <c r="AE113" s="3" t="str">
        <f t="shared" si="12"/>
        <v/>
      </c>
      <c r="AF113" s="3" t="str">
        <f t="shared" si="13"/>
        <v/>
      </c>
      <c r="AG113" s="58" t="str">
        <f>IF(ISNUMBER(SEARCH("C", '[2]WetLitterbags placem_collection'!W40)),"YES","")</f>
        <v>YES</v>
      </c>
      <c r="AH113" s="58" t="str">
        <f>IF(ISNUMBER(SEARCH("H", '[2]WetLitterbags placem_collection'!W40)),"YES","")</f>
        <v>YES</v>
      </c>
      <c r="AI113" s="58" t="str">
        <f>IF(ISNUMBER(SEARCH("R", '[2]WetLitterbags placem_collection'!W40)),"YES","")</f>
        <v/>
      </c>
      <c r="AJ113" s="58" t="str">
        <f>IF(ISNUMBER(SEARCH("C", '[2]WetLitterbags placem_collection'!V40)),"YES","")</f>
        <v>YES</v>
      </c>
      <c r="AK113" s="58" t="str">
        <f>IF(ISNUMBER(SEARCH("H", '[2]WetLitterbags placem_collection'!V40)),"YES","")</f>
        <v>YES</v>
      </c>
      <c r="AL113" s="58" t="str">
        <f>IF(ISNUMBER(SEARCH("R", '[2]WetLitterbags placem_collection'!V40)),"YES","")</f>
        <v>YES</v>
      </c>
    </row>
    <row r="114" spans="2:38">
      <c r="B114" t="str">
        <f>'[2]Final data_for_R_analysis_Wetse'!A40</f>
        <v>Wet</v>
      </c>
      <c r="C114" s="4">
        <f>'[2]Final data_for_R_analysis_Wetse'!B40</f>
        <v>39</v>
      </c>
      <c r="D114" t="s">
        <v>92</v>
      </c>
      <c r="E114" t="s">
        <v>41</v>
      </c>
      <c r="F114" s="68">
        <v>7</v>
      </c>
      <c r="G114" s="7">
        <f>'[2]WetLitterbags placem_collection'!E41</f>
        <v>42765</v>
      </c>
      <c r="H114" t="str">
        <f>'[2]Final data_for_R_analysis_Wetse'!J40</f>
        <v>G214</v>
      </c>
      <c r="I114" t="str">
        <f>'[2]Final data_for_R_analysis_Wetse'!J260</f>
        <v>R437</v>
      </c>
      <c r="J114">
        <f>IFERROR(INDEX('[2]Green_rooibos initial weight'!$C$5:$C$1749,MATCH(H114, '[2]Green_rooibos initial weight'!$A$5:$A$1749,0)),"")</f>
        <v>1.9850000000000001</v>
      </c>
      <c r="K114">
        <f>IFERROR(INDEX('[2]Green_rooibos initial weight'!$C$5:$C$1749,MATCH(I114, '[2]Green_rooibos initial weight'!$A$5:$A$1749,0)),"")</f>
        <v>2.1970000000000001</v>
      </c>
      <c r="L114" s="3">
        <f t="shared" si="6"/>
        <v>1.7352000000000001</v>
      </c>
      <c r="M114" s="3">
        <f>AVERAGE('[2]Ashed teabags wet'!$J$809:$J$813,'[2]Ashed teabags wet'!$J$817:$J$818,'[2]Ashed teabags wet'!$J$820:$J$821)</f>
        <v>5.5094158734921841</v>
      </c>
      <c r="N114" s="3">
        <f t="shared" si="0"/>
        <v>1.6396006157631637</v>
      </c>
      <c r="O114" s="3">
        <f t="shared" si="7"/>
        <v>1.9472</v>
      </c>
      <c r="P114" s="3">
        <f>AVERAGE('[2]Ashed teabags wet'!$J$814:$J$816)</f>
        <v>2.2816647271287041</v>
      </c>
      <c r="Q114" s="3">
        <f t="shared" si="1"/>
        <v>1.90277142443335</v>
      </c>
      <c r="R114" s="7">
        <f>IF('[2]WetLitterbags placem_collection'!G41="N.A","",'[2]WetLitterbags placem_collection'!G41)</f>
        <v>42820</v>
      </c>
      <c r="S114" s="3">
        <f>IF(IFERROR(INDEX('[2]Both teabags AfterWet'!$D$1:$D$839,MATCH(H114,'[2]Both teabags AfterWet'!$B$1:$B$839,0)),"")="N.A","",(IFERROR(INDEX('[2]Both teabags AfterWet'!$D$1:$D$839,MATCH(H114,'[2]Both teabags AfterWet'!$B$1:$B$839,0)),"")))</f>
        <v>0.8327</v>
      </c>
      <c r="T114" s="3">
        <f>IFERROR(INDEX('[2]Both teabags AfterWet'!$D$1:$D$839,MATCH(I114,'[2]Both teabags AfterWet'!$B$1:$B$839,0)),"")</f>
        <v>1.4531000000000001</v>
      </c>
      <c r="U114" s="3">
        <f t="shared" si="8"/>
        <v>0.68209999999999993</v>
      </c>
      <c r="V114" s="3">
        <f t="shared" si="9"/>
        <v>1.3025</v>
      </c>
      <c r="W114" s="3">
        <f>IFERROR(INDEX('[2]Ashed teabags wet'!$J$2:$J$825,MATCH(H114,'[2]Ashed teabags wet'!$B$2:$B$825,0)),"")</f>
        <v>9.9461048505627083</v>
      </c>
      <c r="X114" s="3">
        <f>IFERROR(INDEX('[2]Ashed teabags wet'!$J$2:$J$825,MATCH(I114,'[2]Ashed teabags wet'!$B$2:$B$825,0)),"")</f>
        <v>3.6638983878844686</v>
      </c>
      <c r="Y114" s="3">
        <f t="shared" si="2"/>
        <v>0.61425761881431173</v>
      </c>
      <c r="Z114" s="3">
        <f t="shared" si="3"/>
        <v>1.2547777234978048</v>
      </c>
      <c r="AA114" s="3">
        <f t="shared" si="10"/>
        <v>0.62536143685918222</v>
      </c>
      <c r="AB114" s="3">
        <f t="shared" si="11"/>
        <v>0.40997566881979647</v>
      </c>
      <c r="AC114" s="3">
        <f t="shared" si="4"/>
        <v>0.65944742883212082</v>
      </c>
      <c r="AD114">
        <f t="shared" si="5"/>
        <v>55</v>
      </c>
      <c r="AE114" s="3">
        <f t="shared" si="12"/>
        <v>0.25729045503660064</v>
      </c>
      <c r="AF114" s="3">
        <f t="shared" si="13"/>
        <v>3.2288694222960372E-2</v>
      </c>
      <c r="AG114" s="58" t="str">
        <f>IF(ISNUMBER(SEARCH("C", '[2]WetLitterbags placem_collection'!W41)),"YES","")</f>
        <v/>
      </c>
      <c r="AH114" s="58" t="str">
        <f>IF(ISNUMBER(SEARCH("H", '[2]WetLitterbags placem_collection'!W41)),"YES","")</f>
        <v/>
      </c>
      <c r="AI114" s="58" t="str">
        <f>IF(ISNUMBER(SEARCH("R", '[2]WetLitterbags placem_collection'!W41)),"YES","")</f>
        <v>YES</v>
      </c>
      <c r="AJ114" s="58" t="str">
        <f>IF(ISNUMBER(SEARCH("C", '[2]WetLitterbags placem_collection'!V41)),"YES","")</f>
        <v/>
      </c>
      <c r="AK114" s="58" t="str">
        <f>IF(ISNUMBER(SEARCH("H", '[2]WetLitterbags placem_collection'!V41)),"YES","")</f>
        <v/>
      </c>
      <c r="AL114" s="58" t="str">
        <f>IF(ISNUMBER(SEARCH("R", '[2]WetLitterbags placem_collection'!V41)),"YES","")</f>
        <v>YES</v>
      </c>
    </row>
    <row r="115" spans="2:38">
      <c r="B115" t="str">
        <f>'[2]Final data_for_R_analysis_Wetse'!A41</f>
        <v>Wet</v>
      </c>
      <c r="C115" s="4">
        <f>'[2]Final data_for_R_analysis_Wetse'!B41</f>
        <v>40</v>
      </c>
      <c r="D115" t="s">
        <v>92</v>
      </c>
      <c r="E115" t="s">
        <v>41</v>
      </c>
      <c r="F115" s="68">
        <v>8</v>
      </c>
      <c r="G115" s="7">
        <f>'[2]WetLitterbags placem_collection'!E42</f>
        <v>42765</v>
      </c>
      <c r="H115" t="str">
        <f>'[2]Final data_for_R_analysis_Wetse'!J41</f>
        <v>G582</v>
      </c>
      <c r="I115" t="str">
        <f>'[2]Final data_for_R_analysis_Wetse'!J261</f>
        <v>R114</v>
      </c>
      <c r="J115">
        <f>IFERROR(INDEX('[2]Green_rooibos initial weight'!$C$5:$C$1749,MATCH(H115, '[2]Green_rooibos initial weight'!$A$5:$A$1749,0)),"")</f>
        <v>2.0219999999999998</v>
      </c>
      <c r="K115">
        <f>IFERROR(INDEX('[2]Green_rooibos initial weight'!$C$5:$C$1749,MATCH(I115, '[2]Green_rooibos initial weight'!$A$5:$A$1749,0)),"")</f>
        <v>2.2450000000000001</v>
      </c>
      <c r="L115" s="3">
        <f t="shared" si="6"/>
        <v>1.7721999999999998</v>
      </c>
      <c r="M115" s="3">
        <f>AVERAGE('[2]Ashed teabags wet'!$J$809:$J$813,'[2]Ashed teabags wet'!$J$817:$J$818,'[2]Ashed teabags wet'!$J$820:$J$821)</f>
        <v>5.5094158734921841</v>
      </c>
      <c r="N115" s="3">
        <f t="shared" si="0"/>
        <v>1.6745621318899713</v>
      </c>
      <c r="O115" s="3">
        <f t="shared" si="7"/>
        <v>1.9952000000000001</v>
      </c>
      <c r="P115" s="3">
        <f>AVERAGE('[2]Ashed teabags wet'!$J$814:$J$816)</f>
        <v>2.2816647271287041</v>
      </c>
      <c r="Q115" s="3">
        <f t="shared" si="1"/>
        <v>1.9496762253643283</v>
      </c>
      <c r="R115" s="7">
        <f>IF('[2]WetLitterbags placem_collection'!G42="N.A","",'[2]WetLitterbags placem_collection'!G42)</f>
        <v>42820</v>
      </c>
      <c r="S115" s="3">
        <f>IF(IFERROR(INDEX('[2]Both teabags AfterWet'!$D$1:$D$839,MATCH(H115,'[2]Both teabags AfterWet'!$B$1:$B$839,0)),"")="N.A","",(IFERROR(INDEX('[2]Both teabags AfterWet'!$D$1:$D$839,MATCH(H115,'[2]Both teabags AfterWet'!$B$1:$B$839,0)),"")))</f>
        <v>0.89800000000000002</v>
      </c>
      <c r="T115" s="3">
        <f>IFERROR(INDEX('[2]Both teabags AfterWet'!$D$1:$D$839,MATCH(I115,'[2]Both teabags AfterWet'!$B$1:$B$839,0)),"")</f>
        <v>2.2269999999999999</v>
      </c>
      <c r="U115" s="3">
        <f t="shared" si="8"/>
        <v>0.74740000000000006</v>
      </c>
      <c r="V115" s="3">
        <f t="shared" si="9"/>
        <v>2.0764</v>
      </c>
      <c r="W115" s="3">
        <f>IFERROR(INDEX('[2]Ashed teabags wet'!$J$2:$J$825,MATCH(H115,'[2]Ashed teabags wet'!$B$2:$B$825,0)),"")</f>
        <v>16.507777220271233</v>
      </c>
      <c r="X115" s="3">
        <f>IFERROR(INDEX('[2]Ashed teabags wet'!$J$2:$J$825,MATCH(I115,'[2]Ashed teabags wet'!$B$2:$B$825,0)),"")</f>
        <v>24.826560951436655</v>
      </c>
      <c r="Y115" s="3">
        <f t="shared" si="2"/>
        <v>0.62402087305569287</v>
      </c>
      <c r="Z115" s="3">
        <f t="shared" si="3"/>
        <v>1.5609012884043694</v>
      </c>
      <c r="AA115" s="3">
        <f t="shared" si="10"/>
        <v>0.6273528099244664</v>
      </c>
      <c r="AB115" s="3">
        <f t="shared" si="11"/>
        <v>0.41128117705261935</v>
      </c>
      <c r="AC115" s="3">
        <f t="shared" si="4"/>
        <v>0.80059512861561921</v>
      </c>
      <c r="AD115">
        <f t="shared" si="5"/>
        <v>55</v>
      </c>
      <c r="AE115" s="3">
        <f t="shared" si="12"/>
        <v>0.25492540389018237</v>
      </c>
      <c r="AF115" s="3">
        <f t="shared" si="13"/>
        <v>1.2059535801940352E-2</v>
      </c>
      <c r="AG115" s="58" t="str">
        <f>IF(ISNUMBER(SEARCH("C", '[2]WetLitterbags placem_collection'!W42)),"YES","")</f>
        <v/>
      </c>
      <c r="AH115" s="58" t="str">
        <f>IF(ISNUMBER(SEARCH("H", '[2]WetLitterbags placem_collection'!W42)),"YES","")</f>
        <v>YES</v>
      </c>
      <c r="AI115" s="58" t="str">
        <f>IF(ISNUMBER(SEARCH("R", '[2]WetLitterbags placem_collection'!W42)),"YES","")</f>
        <v/>
      </c>
      <c r="AJ115" s="58" t="str">
        <f>IF(ISNUMBER(SEARCH("C", '[2]WetLitterbags placem_collection'!V42)),"YES","")</f>
        <v/>
      </c>
      <c r="AK115" s="58" t="str">
        <f>IF(ISNUMBER(SEARCH("H", '[2]WetLitterbags placem_collection'!V42)),"YES","")</f>
        <v>YES</v>
      </c>
      <c r="AL115" s="58" t="str">
        <f>IF(ISNUMBER(SEARCH("R", '[2]WetLitterbags placem_collection'!V42)),"YES","")</f>
        <v/>
      </c>
    </row>
    <row r="116" spans="2:38">
      <c r="B116" t="str">
        <f>'[2]Final data_for_R_analysis_Wetse'!A42</f>
        <v>Wet</v>
      </c>
      <c r="C116" s="4">
        <f>'[2]Final data_for_R_analysis_Wetse'!B42</f>
        <v>41</v>
      </c>
      <c r="D116" t="s">
        <v>93</v>
      </c>
      <c r="E116" t="s">
        <v>41</v>
      </c>
      <c r="F116" s="5">
        <v>1</v>
      </c>
      <c r="G116" s="7">
        <f>'[2]WetLitterbags placem_collection'!E43</f>
        <v>42766</v>
      </c>
      <c r="H116" t="str">
        <f>'[2]Final data_for_R_analysis_Wetse'!J42</f>
        <v>G453</v>
      </c>
      <c r="I116" t="str">
        <f>'[2]Final data_for_R_analysis_Wetse'!J262</f>
        <v>R521</v>
      </c>
      <c r="J116">
        <f>IFERROR(INDEX('[2]Green_rooibos initial weight'!$C$5:$C$1749,MATCH(H116, '[2]Green_rooibos initial weight'!$A$5:$A$1749,0)),"")</f>
        <v>2.0790000000000002</v>
      </c>
      <c r="K116">
        <f>IFERROR(INDEX('[2]Green_rooibos initial weight'!$C$5:$C$1749,MATCH(I116, '[2]Green_rooibos initial weight'!$A$5:$A$1749,0)),"")</f>
        <v>2.1440000000000001</v>
      </c>
      <c r="L116" s="3">
        <f t="shared" si="6"/>
        <v>1.8292000000000002</v>
      </c>
      <c r="M116" s="3">
        <f>AVERAGE('[2]Ashed teabags wet'!$J$809:$J$813,'[2]Ashed teabags wet'!$J$817:$J$818,'[2]Ashed teabags wet'!$J$820:$J$821)</f>
        <v>5.5094158734921841</v>
      </c>
      <c r="N116" s="3">
        <f t="shared" si="0"/>
        <v>1.7284217648420812</v>
      </c>
      <c r="O116" s="3">
        <f t="shared" si="7"/>
        <v>1.8942000000000001</v>
      </c>
      <c r="P116" s="3">
        <f>AVERAGE('[2]Ashed teabags wet'!$J$814:$J$816)</f>
        <v>2.2816647271287041</v>
      </c>
      <c r="Q116" s="3">
        <f t="shared" si="1"/>
        <v>1.8509807067387283</v>
      </c>
      <c r="R116" s="7">
        <f>IF('[2]WetLitterbags placem_collection'!G43="N.A","",'[2]WetLitterbags placem_collection'!G43)</f>
        <v>42820</v>
      </c>
      <c r="S116" s="3">
        <f>IF(IFERROR(INDEX('[2]Both teabags AfterWet'!$D$1:$D$839,MATCH(H116,'[2]Both teabags AfterWet'!$B$1:$B$839,0)),"")="N.A","",(IFERROR(INDEX('[2]Both teabags AfterWet'!$D$1:$D$839,MATCH(H116,'[2]Both teabags AfterWet'!$B$1:$B$839,0)),"")))</f>
        <v>1.0509999999999999</v>
      </c>
      <c r="T116" s="3">
        <f>IFERROR(INDEX('[2]Both teabags AfterWet'!$D$1:$D$839,MATCH(I116,'[2]Both teabags AfterWet'!$B$1:$B$839,0)),"")</f>
        <v>1.512</v>
      </c>
      <c r="U116" s="3">
        <f t="shared" si="8"/>
        <v>0.90039999999999987</v>
      </c>
      <c r="V116" s="3">
        <f t="shared" si="9"/>
        <v>1.3613999999999999</v>
      </c>
      <c r="W116" s="3">
        <f>IFERROR(INDEX('[2]Ashed teabags wet'!$J$2:$J$825,MATCH(H116,'[2]Ashed teabags wet'!$B$2:$B$825,0)),"")</f>
        <v>20.029673590504579</v>
      </c>
      <c r="X116" s="3">
        <f>IFERROR(INDEX('[2]Ashed teabags wet'!$J$2:$J$825,MATCH(I116,'[2]Ashed teabags wet'!$B$2:$B$825,0)),"")</f>
        <v>6.8728522336777456</v>
      </c>
      <c r="Y116" s="3">
        <f t="shared" si="2"/>
        <v>0.72005281899109663</v>
      </c>
      <c r="Z116" s="3">
        <f t="shared" si="3"/>
        <v>1.267832989690711</v>
      </c>
      <c r="AA116" s="3">
        <f t="shared" si="10"/>
        <v>0.58340444812850123</v>
      </c>
      <c r="AB116" s="3">
        <f t="shared" si="11"/>
        <v>0.38246942442628584</v>
      </c>
      <c r="AC116" s="3">
        <f t="shared" si="4"/>
        <v>0.68495202844362746</v>
      </c>
      <c r="AD116">
        <f t="shared" si="5"/>
        <v>54</v>
      </c>
      <c r="AE116" s="3">
        <f t="shared" si="12"/>
        <v>0.30712060792339524</v>
      </c>
      <c r="AF116" s="3">
        <f t="shared" si="13"/>
        <v>3.2142323237378916E-2</v>
      </c>
      <c r="AG116" s="58" t="str">
        <f>IF(ISNUMBER(SEARCH("C", '[2]WetLitterbags placem_collection'!W43)),"YES","")</f>
        <v/>
      </c>
      <c r="AH116" s="58" t="str">
        <f>IF(ISNUMBER(SEARCH("H", '[2]WetLitterbags placem_collection'!W43)),"YES","")</f>
        <v/>
      </c>
      <c r="AI116" s="58" t="str">
        <f>IF(ISNUMBER(SEARCH("R", '[2]WetLitterbags placem_collection'!W43)),"YES","")</f>
        <v/>
      </c>
      <c r="AJ116" s="58" t="str">
        <f>IF(ISNUMBER(SEARCH("C", '[2]WetLitterbags placem_collection'!V43)),"YES","")</f>
        <v/>
      </c>
      <c r="AK116" s="58" t="str">
        <f>IF(ISNUMBER(SEARCH("H", '[2]WetLitterbags placem_collection'!V43)),"YES","")</f>
        <v>YES</v>
      </c>
      <c r="AL116" s="58" t="str">
        <f>IF(ISNUMBER(SEARCH("R", '[2]WetLitterbags placem_collection'!V43)),"YES","")</f>
        <v>YES</v>
      </c>
    </row>
    <row r="117" spans="2:38">
      <c r="B117" t="str">
        <f>'[2]Final data_for_R_analysis_Wetse'!A43</f>
        <v>Wet</v>
      </c>
      <c r="C117" s="4">
        <f>'[2]Final data_for_R_analysis_Wetse'!B43</f>
        <v>42</v>
      </c>
      <c r="D117" t="s">
        <v>93</v>
      </c>
      <c r="E117" t="s">
        <v>41</v>
      </c>
      <c r="F117" s="5">
        <v>2</v>
      </c>
      <c r="G117" s="7">
        <f>'[2]WetLitterbags placem_collection'!E44</f>
        <v>42766</v>
      </c>
      <c r="H117" t="str">
        <f>'[2]Final data_for_R_analysis_Wetse'!J43</f>
        <v>G764</v>
      </c>
      <c r="I117" t="str">
        <f>'[2]Final data_for_R_analysis_Wetse'!J263</f>
        <v>R371</v>
      </c>
      <c r="J117">
        <f>IFERROR(INDEX('[2]Green_rooibos initial weight'!$C$5:$C$1749,MATCH(H117, '[2]Green_rooibos initial weight'!$A$5:$A$1749,0)),"")</f>
        <v>1.9510000000000001</v>
      </c>
      <c r="K117">
        <f>IFERROR(INDEX('[2]Green_rooibos initial weight'!$C$5:$C$1749,MATCH(I117, '[2]Green_rooibos initial weight'!$A$5:$A$1749,0)),"")</f>
        <v>2.2530000000000001</v>
      </c>
      <c r="L117" s="3">
        <f t="shared" si="6"/>
        <v>1.7012</v>
      </c>
      <c r="M117" s="3">
        <f>AVERAGE('[2]Ashed teabags wet'!$J$809:$J$813,'[2]Ashed teabags wet'!$J$817:$J$818,'[2]Ashed teabags wet'!$J$820:$J$821)</f>
        <v>5.5094158734921841</v>
      </c>
      <c r="N117" s="3">
        <f t="shared" si="0"/>
        <v>1.607473817160151</v>
      </c>
      <c r="O117" s="3">
        <f t="shared" si="7"/>
        <v>2.0032000000000001</v>
      </c>
      <c r="P117" s="3">
        <f>AVERAGE('[2]Ashed teabags wet'!$J$814:$J$816)</f>
        <v>2.2816647271287041</v>
      </c>
      <c r="Q117" s="3">
        <f t="shared" si="1"/>
        <v>1.9574936921861579</v>
      </c>
      <c r="R117" s="7">
        <f>IF('[2]WetLitterbags placem_collection'!G44="N.A","",'[2]WetLitterbags placem_collection'!G44)</f>
        <v>42820</v>
      </c>
      <c r="S117" s="3">
        <f>IF(IFERROR(INDEX('[2]Both teabags AfterWet'!$D$1:$D$839,MATCH(H117,'[2]Both teabags AfterWet'!$B$1:$B$839,0)),"")="N.A","",(IFERROR(INDEX('[2]Both teabags AfterWet'!$D$1:$D$839,MATCH(H117,'[2]Both teabags AfterWet'!$B$1:$B$839,0)),"")))</f>
        <v>0.72199999999999998</v>
      </c>
      <c r="T117" s="3">
        <f>IFERROR(INDEX('[2]Both teabags AfterWet'!$D$1:$D$839,MATCH(I117,'[2]Both teabags AfterWet'!$B$1:$B$839,0)),"")</f>
        <v>1.649</v>
      </c>
      <c r="U117" s="3">
        <f t="shared" si="8"/>
        <v>0.57139999999999991</v>
      </c>
      <c r="V117" s="3">
        <f t="shared" si="9"/>
        <v>1.4984</v>
      </c>
      <c r="W117" s="3">
        <f>IFERROR(INDEX('[2]Ashed teabags wet'!$J$2:$J$825,MATCH(H117,'[2]Ashed teabags wet'!$B$2:$B$825,0)),"")</f>
        <v>14.236790606653615</v>
      </c>
      <c r="X117" s="3">
        <f>IFERROR(INDEX('[2]Ashed teabags wet'!$J$2:$J$825,MATCH(I117,'[2]Ashed teabags wet'!$B$2:$B$825,0)),"")</f>
        <v>2.6627218934911183</v>
      </c>
      <c r="Y117" s="3">
        <f t="shared" si="2"/>
        <v>0.49005097847358114</v>
      </c>
      <c r="Z117" s="3">
        <f t="shared" si="3"/>
        <v>1.458501775147929</v>
      </c>
      <c r="AA117" s="3">
        <f t="shared" si="10"/>
        <v>0.69514217075129014</v>
      </c>
      <c r="AB117" s="3">
        <f t="shared" si="11"/>
        <v>0.45572265825975322</v>
      </c>
      <c r="AC117" s="3">
        <f t="shared" si="4"/>
        <v>0.74508632184610146</v>
      </c>
      <c r="AD117">
        <f t="shared" si="5"/>
        <v>54</v>
      </c>
      <c r="AE117" s="3">
        <f t="shared" si="12"/>
        <v>0.17441547416711378</v>
      </c>
      <c r="AF117" s="3">
        <f t="shared" si="13"/>
        <v>1.5176487230580347E-2</v>
      </c>
      <c r="AG117" s="58" t="str">
        <f>IF(ISNUMBER(SEARCH("C", '[2]WetLitterbags placem_collection'!W44)),"YES","")</f>
        <v/>
      </c>
      <c r="AH117" s="58" t="str">
        <f>IF(ISNUMBER(SEARCH("H", '[2]WetLitterbags placem_collection'!W44)),"YES","")</f>
        <v/>
      </c>
      <c r="AI117" s="58" t="str">
        <f>IF(ISNUMBER(SEARCH("R", '[2]WetLitterbags placem_collection'!W44)),"YES","")</f>
        <v/>
      </c>
      <c r="AJ117" s="58" t="str">
        <f>IF(ISNUMBER(SEARCH("C", '[2]WetLitterbags placem_collection'!V44)),"YES","")</f>
        <v/>
      </c>
      <c r="AK117" s="58" t="str">
        <f>IF(ISNUMBER(SEARCH("H", '[2]WetLitterbags placem_collection'!V44)),"YES","")</f>
        <v>YES</v>
      </c>
      <c r="AL117" s="58" t="str">
        <f>IF(ISNUMBER(SEARCH("R", '[2]WetLitterbags placem_collection'!V44)),"YES","")</f>
        <v/>
      </c>
    </row>
    <row r="118" spans="2:38">
      <c r="B118" t="str">
        <f>'[2]Final data_for_R_analysis_Wetse'!A44</f>
        <v>Wet</v>
      </c>
      <c r="C118" s="4">
        <f>'[2]Final data_for_R_analysis_Wetse'!B44</f>
        <v>43</v>
      </c>
      <c r="D118" t="s">
        <v>93</v>
      </c>
      <c r="E118" t="s">
        <v>41</v>
      </c>
      <c r="F118" s="5">
        <v>3</v>
      </c>
      <c r="G118" s="7">
        <f>'[2]WetLitterbags placem_collection'!E45</f>
        <v>42766</v>
      </c>
      <c r="H118" t="str">
        <f>'[2]Final data_for_R_analysis_Wetse'!J44</f>
        <v>G690</v>
      </c>
      <c r="I118" t="str">
        <f>'[2]Final data_for_R_analysis_Wetse'!J264</f>
        <v>R376</v>
      </c>
      <c r="J118">
        <f>IFERROR(INDEX('[2]Green_rooibos initial weight'!$C$5:$C$1749,MATCH(H118, '[2]Green_rooibos initial weight'!$A$5:$A$1749,0)),"")</f>
        <v>2.0739999999999998</v>
      </c>
      <c r="K118">
        <f>IFERROR(INDEX('[2]Green_rooibos initial weight'!$C$5:$C$1749,MATCH(I118, '[2]Green_rooibos initial weight'!$A$5:$A$1749,0)),"")</f>
        <v>2.177</v>
      </c>
      <c r="L118" s="3">
        <f t="shared" si="6"/>
        <v>1.8241999999999998</v>
      </c>
      <c r="M118" s="3">
        <f>AVERAGE('[2]Ashed teabags wet'!$J$809:$J$813,'[2]Ashed teabags wet'!$J$817:$J$818,'[2]Ashed teabags wet'!$J$820:$J$821)</f>
        <v>5.5094158734921841</v>
      </c>
      <c r="N118" s="3">
        <f t="shared" si="0"/>
        <v>1.7236972356357554</v>
      </c>
      <c r="O118" s="3">
        <f t="shared" si="7"/>
        <v>1.9272</v>
      </c>
      <c r="P118" s="3">
        <f>AVERAGE('[2]Ashed teabags wet'!$J$814:$J$816)</f>
        <v>2.2816647271287041</v>
      </c>
      <c r="Q118" s="3">
        <f t="shared" si="1"/>
        <v>1.8832277573787757</v>
      </c>
      <c r="R118" s="7">
        <f>IF('[2]WetLitterbags placem_collection'!G45="N.A","",'[2]WetLitterbags placem_collection'!G45)</f>
        <v>42820</v>
      </c>
      <c r="S118" s="3">
        <f>IF(IFERROR(INDEX('[2]Both teabags AfterWet'!$D$1:$D$839,MATCH(H118,'[2]Both teabags AfterWet'!$B$1:$B$839,0)),"")="N.A","",(IFERROR(INDEX('[2]Both teabags AfterWet'!$D$1:$D$839,MATCH(H118,'[2]Both teabags AfterWet'!$B$1:$B$839,0)),"")))</f>
        <v>0.71519999999999995</v>
      </c>
      <c r="T118" s="3">
        <f>IFERROR(INDEX('[2]Both teabags AfterWet'!$D$1:$D$839,MATCH(I118,'[2]Both teabags AfterWet'!$B$1:$B$839,0)),"")</f>
        <v>1.3532999999999999</v>
      </c>
      <c r="U118" s="3">
        <f t="shared" si="8"/>
        <v>0.56459999999999999</v>
      </c>
      <c r="V118" s="3">
        <f t="shared" si="9"/>
        <v>1.2026999999999999</v>
      </c>
      <c r="W118" s="3" t="str">
        <f>IFERROR(INDEX('[2]Ashed teabags wet'!$J$2:$J$825,MATCH(H118,'[2]Ashed teabags wet'!$B$2:$B$825,0)),"")</f>
        <v/>
      </c>
      <c r="X118" s="3">
        <f>IFERROR(INDEX('[2]Ashed teabags wet'!$J$2:$J$825,MATCH(I118,'[2]Ashed teabags wet'!$B$2:$B$825,0)),"")</f>
        <v>6.7788461538456346</v>
      </c>
      <c r="Y118" s="3" t="str">
        <f t="shared" si="2"/>
        <v/>
      </c>
      <c r="Z118" s="3">
        <f t="shared" si="3"/>
        <v>1.1211708173076984</v>
      </c>
      <c r="AA118" s="3" t="str">
        <f t="shared" si="10"/>
        <v/>
      </c>
      <c r="AB118" s="3" t="str">
        <f t="shared" si="11"/>
        <v/>
      </c>
      <c r="AC118" s="3">
        <f t="shared" si="4"/>
        <v>0.59534531227823029</v>
      </c>
      <c r="AD118">
        <f t="shared" si="5"/>
        <v>54</v>
      </c>
      <c r="AE118" s="3" t="str">
        <f t="shared" si="12"/>
        <v/>
      </c>
      <c r="AF118" s="3" t="str">
        <f t="shared" si="13"/>
        <v/>
      </c>
      <c r="AG118" s="58" t="str">
        <f>IF(ISNUMBER(SEARCH("C", '[2]WetLitterbags placem_collection'!W45)),"YES","")</f>
        <v>YES</v>
      </c>
      <c r="AH118" s="58" t="str">
        <f>IF(ISNUMBER(SEARCH("H", '[2]WetLitterbags placem_collection'!W45)),"YES","")</f>
        <v>YES</v>
      </c>
      <c r="AI118" s="58" t="str">
        <f>IF(ISNUMBER(SEARCH("R", '[2]WetLitterbags placem_collection'!W45)),"YES","")</f>
        <v/>
      </c>
      <c r="AJ118" s="58" t="str">
        <f>IF(ISNUMBER(SEARCH("C", '[2]WetLitterbags placem_collection'!V45)),"YES","")</f>
        <v/>
      </c>
      <c r="AK118" s="58" t="str">
        <f>IF(ISNUMBER(SEARCH("H", '[2]WetLitterbags placem_collection'!V45)),"YES","")</f>
        <v>YES</v>
      </c>
      <c r="AL118" s="58" t="str">
        <f>IF(ISNUMBER(SEARCH("R", '[2]WetLitterbags placem_collection'!V45)),"YES","")</f>
        <v>YES</v>
      </c>
    </row>
    <row r="119" spans="2:38">
      <c r="B119" t="str">
        <f>'[2]Final data_for_R_analysis_Wetse'!A45</f>
        <v>Wet</v>
      </c>
      <c r="C119" s="4">
        <f>'[2]Final data_for_R_analysis_Wetse'!B45</f>
        <v>44</v>
      </c>
      <c r="D119" t="s">
        <v>93</v>
      </c>
      <c r="E119" t="s">
        <v>41</v>
      </c>
      <c r="F119" s="68">
        <v>4</v>
      </c>
      <c r="G119" s="7">
        <f>'[2]WetLitterbags placem_collection'!E46</f>
        <v>42766</v>
      </c>
      <c r="H119" t="str">
        <f>'[2]Final data_for_R_analysis_Wetse'!J45</f>
        <v>G774</v>
      </c>
      <c r="I119" t="str">
        <f>'[2]Final data_for_R_analysis_Wetse'!J265</f>
        <v>R166</v>
      </c>
      <c r="J119">
        <f>IFERROR(INDEX('[2]Green_rooibos initial weight'!$C$5:$C$1749,MATCH(H119, '[2]Green_rooibos initial weight'!$A$5:$A$1749,0)),"")</f>
        <v>2.0049999999999999</v>
      </c>
      <c r="K119">
        <f>IFERROR(INDEX('[2]Green_rooibos initial weight'!$C$5:$C$1749,MATCH(I119, '[2]Green_rooibos initial weight'!$A$5:$A$1749,0)),"")</f>
        <v>2.222</v>
      </c>
      <c r="L119" s="3">
        <f t="shared" si="6"/>
        <v>1.7551999999999999</v>
      </c>
      <c r="M119" s="3">
        <f>AVERAGE('[2]Ashed teabags wet'!$J$809:$J$813,'[2]Ashed teabags wet'!$J$817:$J$818,'[2]Ashed teabags wet'!$J$820:$J$821)</f>
        <v>5.5094158734921841</v>
      </c>
      <c r="N119" s="3">
        <f t="shared" si="0"/>
        <v>1.658498732588465</v>
      </c>
      <c r="O119" s="3">
        <f t="shared" si="7"/>
        <v>1.9722</v>
      </c>
      <c r="P119" s="3">
        <f>AVERAGE('[2]Ashed teabags wet'!$J$814:$J$816)</f>
        <v>2.2816647271287041</v>
      </c>
      <c r="Q119" s="3">
        <f t="shared" si="1"/>
        <v>1.9272010082515676</v>
      </c>
      <c r="R119" s="7">
        <f>IF('[2]WetLitterbags placem_collection'!G46="N.A","",'[2]WetLitterbags placem_collection'!G46)</f>
        <v>42820</v>
      </c>
      <c r="S119" s="3">
        <f>IF(IFERROR(INDEX('[2]Both teabags AfterWet'!$D$1:$D$839,MATCH(H119,'[2]Both teabags AfterWet'!$B$1:$B$839,0)),"")="N.A","",(IFERROR(INDEX('[2]Both teabags AfterWet'!$D$1:$D$839,MATCH(H119,'[2]Both teabags AfterWet'!$B$1:$B$839,0)),"")))</f>
        <v>0.89559999999999995</v>
      </c>
      <c r="T119" s="3">
        <f>IFERROR(INDEX('[2]Both teabags AfterWet'!$D$1:$D$839,MATCH(I119,'[2]Both teabags AfterWet'!$B$1:$B$839,0)),"")</f>
        <v>1.6101000000000001</v>
      </c>
      <c r="U119" s="3">
        <f t="shared" si="8"/>
        <v>0.74499999999999988</v>
      </c>
      <c r="V119" s="3">
        <f t="shared" si="9"/>
        <v>1.4595</v>
      </c>
      <c r="W119" s="3">
        <f>IFERROR(INDEX('[2]Ashed teabags wet'!$J$2:$J$825,MATCH(H119,'[2]Ashed teabags wet'!$B$2:$B$825,0)),"")</f>
        <v>8.346293416277824</v>
      </c>
      <c r="X119" s="3">
        <f>IFERROR(INDEX('[2]Ashed teabags wet'!$J$2:$J$825,MATCH(I119,'[2]Ashed teabags wet'!$B$2:$B$825,0)),"")</f>
        <v>4.868355688028041</v>
      </c>
      <c r="Y119" s="3">
        <f t="shared" si="2"/>
        <v>0.68282011404873011</v>
      </c>
      <c r="Z119" s="3">
        <f t="shared" si="3"/>
        <v>1.3884463487332308</v>
      </c>
      <c r="AA119" s="3">
        <f t="shared" si="10"/>
        <v>0.58829024066660951</v>
      </c>
      <c r="AB119" s="3">
        <f t="shared" si="11"/>
        <v>0.38567246181468939</v>
      </c>
      <c r="AC119" s="3">
        <f t="shared" si="4"/>
        <v>0.72044708506710664</v>
      </c>
      <c r="AD119">
        <f t="shared" si="5"/>
        <v>54</v>
      </c>
      <c r="AE119" s="3">
        <f t="shared" si="12"/>
        <v>0.30131800395889607</v>
      </c>
      <c r="AF119" s="3">
        <f t="shared" si="13"/>
        <v>2.3896707506137288E-2</v>
      </c>
      <c r="AG119" s="58" t="str">
        <f>IF(ISNUMBER(SEARCH("C", '[2]WetLitterbags placem_collection'!W46)),"YES","")</f>
        <v/>
      </c>
      <c r="AH119" s="58" t="str">
        <f>IF(ISNUMBER(SEARCH("H", '[2]WetLitterbags placem_collection'!W46)),"YES","")</f>
        <v/>
      </c>
      <c r="AI119" s="58" t="str">
        <f>IF(ISNUMBER(SEARCH("R", '[2]WetLitterbags placem_collection'!W46)),"YES","")</f>
        <v>YES</v>
      </c>
      <c r="AJ119" s="58" t="str">
        <f>IF(ISNUMBER(SEARCH("C", '[2]WetLitterbags placem_collection'!V46)),"YES","")</f>
        <v/>
      </c>
      <c r="AK119" s="58" t="str">
        <f>IF(ISNUMBER(SEARCH("H", '[2]WetLitterbags placem_collection'!V46)),"YES","")</f>
        <v/>
      </c>
      <c r="AL119" s="58" t="str">
        <f>IF(ISNUMBER(SEARCH("R", '[2]WetLitterbags placem_collection'!V46)),"YES","")</f>
        <v>YES</v>
      </c>
    </row>
    <row r="120" spans="2:38">
      <c r="B120" t="str">
        <f>'[2]Final data_for_R_analysis_Wetse'!A46</f>
        <v>Wet</v>
      </c>
      <c r="C120" s="4">
        <f>'[2]Final data_for_R_analysis_Wetse'!B46</f>
        <v>45</v>
      </c>
      <c r="D120" t="s">
        <v>93</v>
      </c>
      <c r="E120" t="s">
        <v>41</v>
      </c>
      <c r="F120" s="68">
        <v>5</v>
      </c>
      <c r="G120" s="7">
        <f>'[2]WetLitterbags placem_collection'!E47</f>
        <v>42766</v>
      </c>
      <c r="H120" t="str">
        <f>'[2]Final data_for_R_analysis_Wetse'!J46</f>
        <v>G519</v>
      </c>
      <c r="I120" t="str">
        <f>'[2]Final data_for_R_analysis_Wetse'!J266</f>
        <v>R469</v>
      </c>
      <c r="J120">
        <f>IFERROR(INDEX('[2]Green_rooibos initial weight'!$C$5:$C$1749,MATCH(H120, '[2]Green_rooibos initial weight'!$A$5:$A$1749,0)),"")</f>
        <v>2.1429999999999998</v>
      </c>
      <c r="K120">
        <f>IFERROR(INDEX('[2]Green_rooibos initial weight'!$C$5:$C$1749,MATCH(I120, '[2]Green_rooibos initial weight'!$A$5:$A$1749,0)),"")</f>
        <v>2.2309999999999999</v>
      </c>
      <c r="L120" s="3">
        <f t="shared" si="6"/>
        <v>1.8931999999999998</v>
      </c>
      <c r="M120" s="3">
        <f>AVERAGE('[2]Ashed teabags wet'!$J$809:$J$813,'[2]Ashed teabags wet'!$J$817:$J$818,'[2]Ashed teabags wet'!$J$820:$J$821)</f>
        <v>5.5094158734921841</v>
      </c>
      <c r="N120" s="3">
        <f t="shared" si="0"/>
        <v>1.7888957386830457</v>
      </c>
      <c r="O120" s="3">
        <f t="shared" si="7"/>
        <v>1.9811999999999999</v>
      </c>
      <c r="P120" s="3">
        <f>AVERAGE('[2]Ashed teabags wet'!$J$814:$J$816)</f>
        <v>2.2816647271287041</v>
      </c>
      <c r="Q120" s="3">
        <f t="shared" si="1"/>
        <v>1.935995658426126</v>
      </c>
      <c r="R120" s="7">
        <f>IF('[2]WetLitterbags placem_collection'!G47="N.A","",'[2]WetLitterbags placem_collection'!G47)</f>
        <v>42820</v>
      </c>
      <c r="S120" s="3">
        <f>IF(IFERROR(INDEX('[2]Both teabags AfterWet'!$D$1:$D$839,MATCH(H120,'[2]Both teabags AfterWet'!$B$1:$B$839,0)),"")="N.A","",(IFERROR(INDEX('[2]Both teabags AfterWet'!$D$1:$D$839,MATCH(H120,'[2]Both teabags AfterWet'!$B$1:$B$839,0)),"")))</f>
        <v>0.77569999999999995</v>
      </c>
      <c r="T120" s="3">
        <f>IFERROR(INDEX('[2]Both teabags AfterWet'!$D$1:$D$839,MATCH(I120,'[2]Both teabags AfterWet'!$B$1:$B$839,0)),"")</f>
        <v>1.5804</v>
      </c>
      <c r="U120" s="3">
        <f t="shared" si="8"/>
        <v>0.62509999999999999</v>
      </c>
      <c r="V120" s="3">
        <f t="shared" si="9"/>
        <v>1.4298</v>
      </c>
      <c r="W120" s="3">
        <f>IFERROR(INDEX('[2]Ashed teabags wet'!$J$2:$J$825,MATCH(H120,'[2]Ashed teabags wet'!$B$2:$B$825,0)),"")</f>
        <v>9.376558603491624</v>
      </c>
      <c r="X120" s="3">
        <f>IFERROR(INDEX('[2]Ashed teabags wet'!$J$2:$J$825,MATCH(I120,'[2]Ashed teabags wet'!$B$2:$B$825,0)),"")</f>
        <v>3.5248672139064463</v>
      </c>
      <c r="Y120" s="3">
        <f t="shared" si="2"/>
        <v>0.5664871321695738</v>
      </c>
      <c r="Z120" s="3">
        <f t="shared" si="3"/>
        <v>1.3794014485755657</v>
      </c>
      <c r="AA120" s="3">
        <f t="shared" si="10"/>
        <v>0.68333138711224617</v>
      </c>
      <c r="AB120" s="3">
        <f t="shared" si="11"/>
        <v>0.44797972171729206</v>
      </c>
      <c r="AC120" s="3">
        <f t="shared" si="4"/>
        <v>0.71250234605223994</v>
      </c>
      <c r="AD120">
        <f t="shared" si="5"/>
        <v>54</v>
      </c>
      <c r="AE120" s="3">
        <f t="shared" si="12"/>
        <v>0.1884425331208478</v>
      </c>
      <c r="AF120" s="3">
        <f t="shared" si="13"/>
        <v>1.9010477006132603E-2</v>
      </c>
      <c r="AG120" s="58" t="str">
        <f>IF(ISNUMBER(SEARCH("C", '[2]WetLitterbags placem_collection'!W47)),"YES","")</f>
        <v/>
      </c>
      <c r="AH120" s="58" t="str">
        <f>IF(ISNUMBER(SEARCH("H", '[2]WetLitterbags placem_collection'!W47)),"YES","")</f>
        <v/>
      </c>
      <c r="AI120" s="58" t="str">
        <f>IF(ISNUMBER(SEARCH("R", '[2]WetLitterbags placem_collection'!W47)),"YES","")</f>
        <v/>
      </c>
      <c r="AJ120" s="58" t="str">
        <f>IF(ISNUMBER(SEARCH("C", '[2]WetLitterbags placem_collection'!V47)),"YES","")</f>
        <v/>
      </c>
      <c r="AK120" s="58" t="str">
        <f>IF(ISNUMBER(SEARCH("H", '[2]WetLitterbags placem_collection'!V47)),"YES","")</f>
        <v/>
      </c>
      <c r="AL120" s="58" t="str">
        <f>IF(ISNUMBER(SEARCH("R", '[2]WetLitterbags placem_collection'!V47)),"YES","")</f>
        <v>YES</v>
      </c>
    </row>
    <row r="121" spans="2:38">
      <c r="B121" t="str">
        <f>'[2]Final data_for_R_analysis_Wetse'!A47</f>
        <v>Wet</v>
      </c>
      <c r="C121" s="4">
        <f>'[2]Final data_for_R_analysis_Wetse'!B47</f>
        <v>46</v>
      </c>
      <c r="D121" t="s">
        <v>93</v>
      </c>
      <c r="E121" t="s">
        <v>41</v>
      </c>
      <c r="F121" s="68">
        <v>6</v>
      </c>
      <c r="G121" s="7">
        <f>'[2]WetLitterbags placem_collection'!E48</f>
        <v>42766</v>
      </c>
      <c r="H121" t="str">
        <f>'[2]Final data_for_R_analysis_Wetse'!J47</f>
        <v>G635</v>
      </c>
      <c r="I121" t="str">
        <f>'[2]Final data_for_R_analysis_Wetse'!J267</f>
        <v>R86</v>
      </c>
      <c r="J121">
        <f>IFERROR(INDEX('[2]Green_rooibos initial weight'!$C$5:$C$1749,MATCH(H121, '[2]Green_rooibos initial weight'!$A$5:$A$1749,0)),"")</f>
        <v>2.073</v>
      </c>
      <c r="K121">
        <f>IFERROR(INDEX('[2]Green_rooibos initial weight'!$C$5:$C$1749,MATCH(I121, '[2]Green_rooibos initial weight'!$A$5:$A$1749,0)),"")</f>
        <v>2.242</v>
      </c>
      <c r="L121" s="3">
        <f t="shared" si="6"/>
        <v>1.8231999999999999</v>
      </c>
      <c r="M121" s="3">
        <f>AVERAGE('[2]Ashed teabags wet'!$J$809:$J$813,'[2]Ashed teabags wet'!$J$817:$J$818,'[2]Ashed teabags wet'!$J$820:$J$821)</f>
        <v>5.5094158734921841</v>
      </c>
      <c r="N121" s="3">
        <f t="shared" si="0"/>
        <v>1.7227523297944904</v>
      </c>
      <c r="O121" s="3">
        <f t="shared" si="7"/>
        <v>1.9922</v>
      </c>
      <c r="P121" s="3">
        <f>AVERAGE('[2]Ashed teabags wet'!$J$814:$J$816)</f>
        <v>2.2816647271287041</v>
      </c>
      <c r="Q121" s="3">
        <f t="shared" si="1"/>
        <v>1.9467446753061419</v>
      </c>
      <c r="R121" s="7">
        <f>IF('[2]WetLitterbags placem_collection'!G48="N.A","",'[2]WetLitterbags placem_collection'!G48)</f>
        <v>42820</v>
      </c>
      <c r="S121" s="3" t="str">
        <f>IF(IFERROR(INDEX('[2]Both teabags AfterWet'!$D$1:$D$839,MATCH(H121,'[2]Both teabags AfterWet'!$B$1:$B$839,0)),"")="N.A","",(IFERROR(INDEX('[2]Both teabags AfterWet'!$D$1:$D$839,MATCH(H121,'[2]Both teabags AfterWet'!$B$1:$B$839,0)),"")))</f>
        <v/>
      </c>
      <c r="T121" s="3" t="str">
        <f>IFERROR(INDEX('[2]Both teabags AfterWet'!$D$1:$D$839,MATCH(I121,'[2]Both teabags AfterWet'!$B$1:$B$839,0)),"")</f>
        <v/>
      </c>
      <c r="U121" s="3" t="str">
        <f t="shared" si="8"/>
        <v/>
      </c>
      <c r="V121" s="3" t="str">
        <f t="shared" si="9"/>
        <v/>
      </c>
      <c r="W121" s="3" t="str">
        <f>IFERROR(INDEX('[2]Ashed teabags wet'!$J$2:$J$825,MATCH(H121,'[2]Ashed teabags wet'!$B$2:$B$825,0)),"")</f>
        <v/>
      </c>
      <c r="X121" s="3" t="str">
        <f>IFERROR(INDEX('[2]Ashed teabags wet'!$J$2:$J$825,MATCH(I121,'[2]Ashed teabags wet'!$B$2:$B$825,0)),"")</f>
        <v/>
      </c>
      <c r="Y121" s="3" t="str">
        <f t="shared" si="2"/>
        <v/>
      </c>
      <c r="Z121" s="3" t="str">
        <f t="shared" si="3"/>
        <v/>
      </c>
      <c r="AA121" s="3" t="str">
        <f t="shared" si="10"/>
        <v/>
      </c>
      <c r="AB121" s="3" t="str">
        <f t="shared" si="11"/>
        <v/>
      </c>
      <c r="AC121" s="3" t="str">
        <f t="shared" si="4"/>
        <v/>
      </c>
      <c r="AD121">
        <f t="shared" si="5"/>
        <v>54</v>
      </c>
      <c r="AE121" s="3" t="str">
        <f t="shared" si="12"/>
        <v/>
      </c>
      <c r="AF121" s="3" t="str">
        <f t="shared" si="13"/>
        <v/>
      </c>
      <c r="AG121" s="58" t="str">
        <f>IF(ISNUMBER(SEARCH("C", '[2]WetLitterbags placem_collection'!W48)),"YES","")</f>
        <v/>
      </c>
      <c r="AH121" s="58" t="str">
        <f>IF(ISNUMBER(SEARCH("H", '[2]WetLitterbags placem_collection'!W48)),"YES","")</f>
        <v/>
      </c>
      <c r="AI121" s="58" t="str">
        <f>IF(ISNUMBER(SEARCH("R", '[2]WetLitterbags placem_collection'!W48)),"YES","")</f>
        <v/>
      </c>
      <c r="AJ121" s="58" t="str">
        <f>IF(ISNUMBER(SEARCH("C", '[2]WetLitterbags placem_collection'!V48)),"YES","")</f>
        <v/>
      </c>
      <c r="AK121" s="58" t="str">
        <f>IF(ISNUMBER(SEARCH("H", '[2]WetLitterbags placem_collection'!V48)),"YES","")</f>
        <v/>
      </c>
      <c r="AL121" s="58" t="str">
        <f>IF(ISNUMBER(SEARCH("R", '[2]WetLitterbags placem_collection'!V48)),"YES","")</f>
        <v/>
      </c>
    </row>
    <row r="122" spans="2:38">
      <c r="B122" t="str">
        <f>'[2]Final data_for_R_analysis_Wetse'!A48</f>
        <v>Wet</v>
      </c>
      <c r="C122" s="4">
        <f>'[2]Final data_for_R_analysis_Wetse'!B48</f>
        <v>47</v>
      </c>
      <c r="D122" t="s">
        <v>93</v>
      </c>
      <c r="E122" t="s">
        <v>41</v>
      </c>
      <c r="F122" s="68">
        <v>7</v>
      </c>
      <c r="G122" s="7">
        <f>'[2]WetLitterbags placem_collection'!E49</f>
        <v>42766</v>
      </c>
      <c r="H122" t="str">
        <f>'[2]Final data_for_R_analysis_Wetse'!J48</f>
        <v>G539</v>
      </c>
      <c r="I122" t="str">
        <f>'[2]Final data_for_R_analysis_Wetse'!J268</f>
        <v>R146</v>
      </c>
      <c r="J122">
        <f>IFERROR(INDEX('[2]Green_rooibos initial weight'!$C$5:$C$1749,MATCH(H122, '[2]Green_rooibos initial weight'!$A$5:$A$1749,0)),"")</f>
        <v>2.1219999999999999</v>
      </c>
      <c r="K122">
        <f>IFERROR(INDEX('[2]Green_rooibos initial weight'!$C$5:$C$1749,MATCH(I122, '[2]Green_rooibos initial weight'!$A$5:$A$1749,0)),"")</f>
        <v>2.2010000000000001</v>
      </c>
      <c r="L122" s="3">
        <f t="shared" si="6"/>
        <v>1.8721999999999999</v>
      </c>
      <c r="M122" s="3">
        <f>AVERAGE('[2]Ashed teabags wet'!$J$809:$J$813,'[2]Ashed teabags wet'!$J$817:$J$818,'[2]Ashed teabags wet'!$J$820:$J$821)</f>
        <v>5.5094158734921841</v>
      </c>
      <c r="N122" s="3">
        <f t="shared" si="0"/>
        <v>1.7690527160164793</v>
      </c>
      <c r="O122" s="3">
        <f t="shared" si="7"/>
        <v>1.9512</v>
      </c>
      <c r="P122" s="3">
        <f>AVERAGE('[2]Ashed teabags wet'!$J$814:$J$816)</f>
        <v>2.2816647271287041</v>
      </c>
      <c r="Q122" s="3">
        <f t="shared" si="1"/>
        <v>1.9066801578442647</v>
      </c>
      <c r="R122" s="7">
        <f>IF('[2]WetLitterbags placem_collection'!G49="N.A","",'[2]WetLitterbags placem_collection'!G49)</f>
        <v>42820</v>
      </c>
      <c r="S122" s="3">
        <f>IF(IFERROR(INDEX('[2]Both teabags AfterWet'!$D$1:$D$839,MATCH(H122,'[2]Both teabags AfterWet'!$B$1:$B$839,0)),"")="N.A","",(IFERROR(INDEX('[2]Both teabags AfterWet'!$D$1:$D$839,MATCH(H122,'[2]Both teabags AfterWet'!$B$1:$B$839,0)),"")))</f>
        <v>0.80700000000000005</v>
      </c>
      <c r="T122" s="3">
        <f>IFERROR(INDEX('[2]Both teabags AfterWet'!$D$1:$D$839,MATCH(I122,'[2]Both teabags AfterWet'!$B$1:$B$839,0)),"")</f>
        <v>1.651</v>
      </c>
      <c r="U122" s="3">
        <f t="shared" si="8"/>
        <v>0.65640000000000009</v>
      </c>
      <c r="V122" s="3">
        <f t="shared" si="9"/>
        <v>1.5004</v>
      </c>
      <c r="W122" s="3">
        <f>IFERROR(INDEX('[2]Ashed teabags wet'!$J$2:$J$825,MATCH(H122,'[2]Ashed teabags wet'!$B$2:$B$825,0)),"")</f>
        <v>11.917347429120182</v>
      </c>
      <c r="X122" s="3">
        <f>IFERROR(INDEX('[2]Ashed teabags wet'!$J$2:$J$825,MATCH(I122,'[2]Ashed teabags wet'!$B$2:$B$825,0)),"")</f>
        <v>7.3593073593070963</v>
      </c>
      <c r="Y122" s="3">
        <f t="shared" si="2"/>
        <v>0.57817453147525522</v>
      </c>
      <c r="Z122" s="3">
        <f t="shared" si="3"/>
        <v>1.3899809523809563</v>
      </c>
      <c r="AA122" s="3">
        <f t="shared" si="10"/>
        <v>0.67317280811327196</v>
      </c>
      <c r="AB122" s="3">
        <f t="shared" si="11"/>
        <v>0.44131994071083869</v>
      </c>
      <c r="AC122" s="3">
        <f t="shared" si="4"/>
        <v>0.72900583071704061</v>
      </c>
      <c r="AD122">
        <f t="shared" si="5"/>
        <v>54</v>
      </c>
      <c r="AE122" s="3">
        <f t="shared" si="12"/>
        <v>0.20050735378471263</v>
      </c>
      <c r="AF122" s="3">
        <f t="shared" si="13"/>
        <v>1.7630688810095947E-2</v>
      </c>
      <c r="AG122" s="58" t="str">
        <f>IF(ISNUMBER(SEARCH("C", '[2]WetLitterbags placem_collection'!W49)),"YES","")</f>
        <v/>
      </c>
      <c r="AH122" s="58" t="str">
        <f>IF(ISNUMBER(SEARCH("H", '[2]WetLitterbags placem_collection'!W49)),"YES","")</f>
        <v>YES</v>
      </c>
      <c r="AI122" s="58" t="str">
        <f>IF(ISNUMBER(SEARCH("R", '[2]WetLitterbags placem_collection'!W49)),"YES","")</f>
        <v>YES</v>
      </c>
      <c r="AJ122" s="58" t="str">
        <f>IF(ISNUMBER(SEARCH("C", '[2]WetLitterbags placem_collection'!V49)),"YES","")</f>
        <v/>
      </c>
      <c r="AK122" s="58" t="str">
        <f>IF(ISNUMBER(SEARCH("H", '[2]WetLitterbags placem_collection'!V49)),"YES","")</f>
        <v/>
      </c>
      <c r="AL122" s="58" t="str">
        <f>IF(ISNUMBER(SEARCH("R", '[2]WetLitterbags placem_collection'!V49)),"YES","")</f>
        <v>YES</v>
      </c>
    </row>
    <row r="123" spans="2:38">
      <c r="B123" t="str">
        <f>'[2]Final data_for_R_analysis_Wetse'!A49</f>
        <v>Wet</v>
      </c>
      <c r="C123" s="4">
        <f>'[2]Final data_for_R_analysis_Wetse'!B49</f>
        <v>48</v>
      </c>
      <c r="D123" t="s">
        <v>93</v>
      </c>
      <c r="E123" t="s">
        <v>41</v>
      </c>
      <c r="F123" s="68">
        <v>8</v>
      </c>
      <c r="G123" s="7">
        <f>'[2]WetLitterbags placem_collection'!E50</f>
        <v>42766</v>
      </c>
      <c r="H123" t="str">
        <f>'[2]Final data_for_R_analysis_Wetse'!J49</f>
        <v>G679</v>
      </c>
      <c r="I123" t="str">
        <f>'[2]Final data_for_R_analysis_Wetse'!J269</f>
        <v>R72</v>
      </c>
      <c r="J123">
        <f>IFERROR(INDEX('[2]Green_rooibos initial weight'!$C$5:$C$1749,MATCH(H123, '[2]Green_rooibos initial weight'!$A$5:$A$1749,0)),"")</f>
        <v>2.052</v>
      </c>
      <c r="K123">
        <f>IFERROR(INDEX('[2]Green_rooibos initial weight'!$C$5:$C$1749,MATCH(I123, '[2]Green_rooibos initial weight'!$A$5:$A$1749,0)),"")</f>
        <v>2.2349999999999999</v>
      </c>
      <c r="L123" s="3">
        <f t="shared" si="6"/>
        <v>1.8022</v>
      </c>
      <c r="M123" s="3">
        <f>AVERAGE('[2]Ashed teabags wet'!$J$809:$J$813,'[2]Ashed teabags wet'!$J$817:$J$818,'[2]Ashed teabags wet'!$J$820:$J$821)</f>
        <v>5.5094158734921841</v>
      </c>
      <c r="N123" s="3">
        <f t="shared" si="0"/>
        <v>1.702909307127924</v>
      </c>
      <c r="O123" s="3">
        <f t="shared" si="7"/>
        <v>1.9851999999999999</v>
      </c>
      <c r="P123" s="3">
        <f>AVERAGE('[2]Ashed teabags wet'!$J$814:$J$816)</f>
        <v>2.2816647271287041</v>
      </c>
      <c r="Q123" s="3">
        <f t="shared" si="1"/>
        <v>1.9399043918370409</v>
      </c>
      <c r="R123" s="7">
        <f>IF('[2]WetLitterbags placem_collection'!G50="N.A","",'[2]WetLitterbags placem_collection'!G50)</f>
        <v>42820</v>
      </c>
      <c r="S123" s="3">
        <f>IF(IFERROR(INDEX('[2]Both teabags AfterWet'!$D$1:$D$839,MATCH(H123,'[2]Both teabags AfterWet'!$B$1:$B$839,0)),"")="N.A","",(IFERROR(INDEX('[2]Both teabags AfterWet'!$D$1:$D$839,MATCH(H123,'[2]Both teabags AfterWet'!$B$1:$B$839,0)),"")))</f>
        <v>0.83199999999999996</v>
      </c>
      <c r="T123" s="3">
        <f>IFERROR(INDEX('[2]Both teabags AfterWet'!$D$1:$D$839,MATCH(I123,'[2]Both teabags AfterWet'!$B$1:$B$839,0)),"")</f>
        <v>1.6359999999999999</v>
      </c>
      <c r="U123" s="3">
        <f t="shared" si="8"/>
        <v>0.68140000000000001</v>
      </c>
      <c r="V123" s="3">
        <f t="shared" si="9"/>
        <v>1.4853999999999998</v>
      </c>
      <c r="W123" s="3">
        <f>IFERROR(INDEX('[2]Ashed teabags wet'!$J$2:$J$825,MATCH(H123,'[2]Ashed teabags wet'!$B$2:$B$825,0)),"")</f>
        <v>7.6283618581914308</v>
      </c>
      <c r="X123" s="3">
        <f>IFERROR(INDEX('[2]Ashed teabags wet'!$J$2:$J$825,MATCH(I123,'[2]Ashed teabags wet'!$B$2:$B$825,0)),"")</f>
        <v>4.6647230320703335</v>
      </c>
      <c r="Y123" s="3">
        <f t="shared" si="2"/>
        <v>0.62942034229828359</v>
      </c>
      <c r="Z123" s="3">
        <f t="shared" si="3"/>
        <v>1.4161102040816271</v>
      </c>
      <c r="AA123" s="3">
        <f t="shared" si="10"/>
        <v>0.63038528260800619</v>
      </c>
      <c r="AB123" s="3">
        <f t="shared" si="11"/>
        <v>0.41326921140097322</v>
      </c>
      <c r="AC123" s="3">
        <f t="shared" si="4"/>
        <v>0.72998968920350049</v>
      </c>
      <c r="AD123">
        <f t="shared" si="5"/>
        <v>54</v>
      </c>
      <c r="AE123" s="3">
        <f t="shared" si="12"/>
        <v>0.25132389238954134</v>
      </c>
      <c r="AF123" s="3">
        <f t="shared" si="13"/>
        <v>1.9619365502962154E-2</v>
      </c>
      <c r="AG123" s="58" t="str">
        <f>IF(ISNUMBER(SEARCH("C", '[2]WetLitterbags placem_collection'!W50)),"YES","")</f>
        <v/>
      </c>
      <c r="AH123" s="58" t="str">
        <f>IF(ISNUMBER(SEARCH("H", '[2]WetLitterbags placem_collection'!W50)),"YES","")</f>
        <v/>
      </c>
      <c r="AI123" s="58" t="str">
        <f>IF(ISNUMBER(SEARCH("R", '[2]WetLitterbags placem_collection'!W50)),"YES","")</f>
        <v>YES</v>
      </c>
      <c r="AJ123" s="58" t="str">
        <f>IF(ISNUMBER(SEARCH("C", '[2]WetLitterbags placem_collection'!V50)),"YES","")</f>
        <v/>
      </c>
      <c r="AK123" s="58" t="str">
        <f>IF(ISNUMBER(SEARCH("H", '[2]WetLitterbags placem_collection'!V50)),"YES","")</f>
        <v/>
      </c>
      <c r="AL123" s="58" t="str">
        <f>IF(ISNUMBER(SEARCH("R", '[2]WetLitterbags placem_collection'!V50)),"YES","")</f>
        <v>YES</v>
      </c>
    </row>
    <row r="124" spans="2:38">
      <c r="B124" t="str">
        <f>'[2]Final data_for_R_analysis_Wetse'!A50</f>
        <v>Wet</v>
      </c>
      <c r="C124" s="4">
        <f>'[2]Final data_for_R_analysis_Wetse'!B50</f>
        <v>49</v>
      </c>
      <c r="D124" t="s">
        <v>94</v>
      </c>
      <c r="E124" t="s">
        <v>41</v>
      </c>
      <c r="F124" s="5">
        <v>1</v>
      </c>
      <c r="G124" s="7">
        <f>'[2]WetLitterbags placem_collection'!E51</f>
        <v>42766</v>
      </c>
      <c r="H124" t="str">
        <f>'[2]Final data_for_R_analysis_Wetse'!J50</f>
        <v>G346</v>
      </c>
      <c r="I124" t="str">
        <f>'[2]Final data_for_R_analysis_Wetse'!J270</f>
        <v>R28</v>
      </c>
      <c r="J124">
        <f>IFERROR(INDEX('[2]Green_rooibos initial weight'!$C$5:$C$1749,MATCH(H124, '[2]Green_rooibos initial weight'!$A$5:$A$1749,0)),"")</f>
        <v>2.012</v>
      </c>
      <c r="K124">
        <f>IFERROR(INDEX('[2]Green_rooibos initial weight'!$C$5:$C$1749,MATCH(I124, '[2]Green_rooibos initial weight'!$A$5:$A$1749,0)),"")</f>
        <v>2.1030000000000002</v>
      </c>
      <c r="L124" s="3">
        <f t="shared" si="6"/>
        <v>1.7622</v>
      </c>
      <c r="M124" s="3">
        <f>AVERAGE('[2]Ashed teabags wet'!$J$809:$J$813,'[2]Ashed teabags wet'!$J$817:$J$818,'[2]Ashed teabags wet'!$J$820:$J$821)</f>
        <v>5.5094158734921841</v>
      </c>
      <c r="N124" s="3">
        <f t="shared" si="0"/>
        <v>1.6651130734773207</v>
      </c>
      <c r="O124" s="3">
        <f t="shared" si="7"/>
        <v>1.8532000000000002</v>
      </c>
      <c r="P124" s="3">
        <f>AVERAGE('[2]Ashed teabags wet'!$J$814:$J$816)</f>
        <v>2.2816647271287041</v>
      </c>
      <c r="Q124" s="3">
        <f t="shared" si="1"/>
        <v>1.8109161892768511</v>
      </c>
      <c r="R124" s="7">
        <f>IF('[2]WetLitterbags placem_collection'!G51="N.A","",'[2]WetLitterbags placem_collection'!G51)</f>
        <v>42820</v>
      </c>
      <c r="S124" s="3">
        <f>IF(IFERROR(INDEX('[2]Both teabags AfterWet'!$D$1:$D$839,MATCH(H124,'[2]Both teabags AfterWet'!$B$1:$B$839,0)),"")="N.A","",(IFERROR(INDEX('[2]Both teabags AfterWet'!$D$1:$D$839,MATCH(H124,'[2]Both teabags AfterWet'!$B$1:$B$839,0)),"")))</f>
        <v>1.0001</v>
      </c>
      <c r="T124" s="3">
        <f>IFERROR(INDEX('[2]Both teabags AfterWet'!$D$1:$D$839,MATCH(I124,'[2]Both teabags AfterWet'!$B$1:$B$839,0)),"")</f>
        <v>1.5992999999999999</v>
      </c>
      <c r="U124" s="3">
        <f t="shared" si="8"/>
        <v>0.84949999999999992</v>
      </c>
      <c r="V124" s="3">
        <f t="shared" si="9"/>
        <v>1.4486999999999999</v>
      </c>
      <c r="W124" s="3">
        <f>IFERROR(INDEX('[2]Ashed teabags wet'!$J$2:$J$825,MATCH(H124,'[2]Ashed teabags wet'!$B$2:$B$825,0)),"")</f>
        <v>20.217498764212234</v>
      </c>
      <c r="X124" s="3">
        <f>IFERROR(INDEX('[2]Ashed teabags wet'!$J$2:$J$825,MATCH(I124,'[2]Ashed teabags wet'!$B$2:$B$825,0)),"")</f>
        <v>11.563275434243886</v>
      </c>
      <c r="Y124" s="3">
        <f t="shared" si="2"/>
        <v>0.67775234799801698</v>
      </c>
      <c r="Z124" s="3">
        <f t="shared" si="3"/>
        <v>1.2811828287841087</v>
      </c>
      <c r="AA124" s="3">
        <f t="shared" si="10"/>
        <v>0.59296917501065538</v>
      </c>
      <c r="AB124" s="3">
        <f t="shared" si="11"/>
        <v>0.38873988670532278</v>
      </c>
      <c r="AC124" s="3">
        <f t="shared" si="4"/>
        <v>0.70747770458428583</v>
      </c>
      <c r="AD124">
        <f t="shared" si="5"/>
        <v>54</v>
      </c>
      <c r="AE124" s="3">
        <f t="shared" si="12"/>
        <v>0.29576107480919789</v>
      </c>
      <c r="AF124" s="3">
        <f t="shared" si="13"/>
        <v>2.5857374919560663E-2</v>
      </c>
      <c r="AG124" s="58" t="str">
        <f>IF(ISNUMBER(SEARCH("C", '[2]WetLitterbags placem_collection'!W51)),"YES","")</f>
        <v/>
      </c>
      <c r="AH124" s="58" t="str">
        <f>IF(ISNUMBER(SEARCH("H", '[2]WetLitterbags placem_collection'!W51)),"YES","")</f>
        <v>YES</v>
      </c>
      <c r="AI124" s="58" t="str">
        <f>IF(ISNUMBER(SEARCH("R", '[2]WetLitterbags placem_collection'!W51)),"YES","")</f>
        <v>YES</v>
      </c>
      <c r="AJ124" s="58" t="str">
        <f>IF(ISNUMBER(SEARCH("C", '[2]WetLitterbags placem_collection'!V51)),"YES","")</f>
        <v/>
      </c>
      <c r="AK124" s="58" t="str">
        <f>IF(ISNUMBER(SEARCH("H", '[2]WetLitterbags placem_collection'!V51)),"YES","")</f>
        <v/>
      </c>
      <c r="AL124" s="58" t="str">
        <f>IF(ISNUMBER(SEARCH("R", '[2]WetLitterbags placem_collection'!V51)),"YES","")</f>
        <v>YES</v>
      </c>
    </row>
    <row r="125" spans="2:38">
      <c r="B125" t="str">
        <f>'[2]Final data_for_R_analysis_Wetse'!A51</f>
        <v>Wet</v>
      </c>
      <c r="C125" s="4">
        <f>'[2]Final data_for_R_analysis_Wetse'!B51</f>
        <v>50</v>
      </c>
      <c r="D125" t="s">
        <v>94</v>
      </c>
      <c r="E125" t="s">
        <v>41</v>
      </c>
      <c r="F125" s="5">
        <v>2</v>
      </c>
      <c r="G125" s="7">
        <f>'[2]WetLitterbags placem_collection'!E52</f>
        <v>42766</v>
      </c>
      <c r="H125" t="str">
        <f>'[2]Final data_for_R_analysis_Wetse'!J51</f>
        <v>G418</v>
      </c>
      <c r="I125" t="str">
        <f>'[2]Final data_for_R_analysis_Wetse'!J271</f>
        <v>R5</v>
      </c>
      <c r="J125">
        <f>IFERROR(INDEX('[2]Green_rooibos initial weight'!$C$5:$C$1749,MATCH(H125, '[2]Green_rooibos initial weight'!$A$5:$A$1749,0)),"")</f>
        <v>2.016</v>
      </c>
      <c r="K125">
        <f>IFERROR(INDEX('[2]Green_rooibos initial weight'!$C$5:$C$1749,MATCH(I125, '[2]Green_rooibos initial weight'!$A$5:$A$1749,0)),"")</f>
        <v>2.1800000000000002</v>
      </c>
      <c r="L125" s="3">
        <f t="shared" si="6"/>
        <v>1.7662</v>
      </c>
      <c r="M125" s="3">
        <f>AVERAGE('[2]Ashed teabags wet'!$J$809:$J$813,'[2]Ashed teabags wet'!$J$817:$J$818,'[2]Ashed teabags wet'!$J$820:$J$821)</f>
        <v>5.5094158734921841</v>
      </c>
      <c r="N125" s="3">
        <f t="shared" si="0"/>
        <v>1.668892696842381</v>
      </c>
      <c r="O125" s="3">
        <f t="shared" si="7"/>
        <v>1.9302000000000001</v>
      </c>
      <c r="P125" s="3">
        <f>AVERAGE('[2]Ashed teabags wet'!$J$814:$J$816)</f>
        <v>2.2816647271287041</v>
      </c>
      <c r="Q125" s="3">
        <f t="shared" si="1"/>
        <v>1.8861593074369618</v>
      </c>
      <c r="R125" s="7">
        <f>IF('[2]WetLitterbags placem_collection'!G52="N.A","",'[2]WetLitterbags placem_collection'!G52)</f>
        <v>42820</v>
      </c>
      <c r="S125" s="3" t="str">
        <f>IF(IFERROR(INDEX('[2]Both teabags AfterWet'!$D$1:$D$839,MATCH(H125,'[2]Both teabags AfterWet'!$B$1:$B$839,0)),"")="N.A","",(IFERROR(INDEX('[2]Both teabags AfterWet'!$D$1:$D$839,MATCH(H125,'[2]Both teabags AfterWet'!$B$1:$B$839,0)),"")))</f>
        <v/>
      </c>
      <c r="T125" s="3" t="str">
        <f>IFERROR(INDEX('[2]Both teabags AfterWet'!$D$1:$D$839,MATCH(I125,'[2]Both teabags AfterWet'!$B$1:$B$839,0)),"")</f>
        <v/>
      </c>
      <c r="U125" s="3" t="str">
        <f t="shared" si="8"/>
        <v/>
      </c>
      <c r="V125" s="3" t="str">
        <f t="shared" si="9"/>
        <v/>
      </c>
      <c r="W125" s="3" t="str">
        <f>IFERROR(INDEX('[2]Ashed teabags wet'!$J$2:$J$825,MATCH(H125,'[2]Ashed teabags wet'!$B$2:$B$825,0)),"")</f>
        <v/>
      </c>
      <c r="X125" s="3" t="str">
        <f>IFERROR(INDEX('[2]Ashed teabags wet'!$J$2:$J$825,MATCH(I125,'[2]Ashed teabags wet'!$B$2:$B$825,0)),"")</f>
        <v/>
      </c>
      <c r="Y125" s="3" t="str">
        <f t="shared" si="2"/>
        <v/>
      </c>
      <c r="Z125" s="3" t="str">
        <f t="shared" si="3"/>
        <v/>
      </c>
      <c r="AA125" s="3" t="str">
        <f t="shared" si="10"/>
        <v/>
      </c>
      <c r="AB125" s="3" t="str">
        <f t="shared" si="11"/>
        <v/>
      </c>
      <c r="AC125" s="3" t="str">
        <f t="shared" si="4"/>
        <v/>
      </c>
      <c r="AD125">
        <f t="shared" si="5"/>
        <v>54</v>
      </c>
      <c r="AE125" s="3" t="str">
        <f t="shared" si="12"/>
        <v/>
      </c>
      <c r="AF125" s="3" t="str">
        <f t="shared" si="13"/>
        <v/>
      </c>
      <c r="AG125" s="58" t="str">
        <f>IF(ISNUMBER(SEARCH("C", '[2]WetLitterbags placem_collection'!W52)),"YES","")</f>
        <v/>
      </c>
      <c r="AH125" s="58" t="str">
        <f>IF(ISNUMBER(SEARCH("H", '[2]WetLitterbags placem_collection'!W52)),"YES","")</f>
        <v/>
      </c>
      <c r="AI125" s="58" t="str">
        <f>IF(ISNUMBER(SEARCH("R", '[2]WetLitterbags placem_collection'!W52)),"YES","")</f>
        <v/>
      </c>
      <c r="AJ125" s="58" t="str">
        <f>IF(ISNUMBER(SEARCH("C", '[2]WetLitterbags placem_collection'!V52)),"YES","")</f>
        <v/>
      </c>
      <c r="AK125" s="58" t="str">
        <f>IF(ISNUMBER(SEARCH("H", '[2]WetLitterbags placem_collection'!V52)),"YES","")</f>
        <v/>
      </c>
      <c r="AL125" s="58" t="str">
        <f>IF(ISNUMBER(SEARCH("R", '[2]WetLitterbags placem_collection'!V52)),"YES","")</f>
        <v/>
      </c>
    </row>
    <row r="126" spans="2:38">
      <c r="B126" t="str">
        <f>'[2]Final data_for_R_analysis_Wetse'!A52</f>
        <v>Wet</v>
      </c>
      <c r="C126" s="4">
        <f>'[2]Final data_for_R_analysis_Wetse'!B52</f>
        <v>51</v>
      </c>
      <c r="D126" t="s">
        <v>94</v>
      </c>
      <c r="E126" t="s">
        <v>41</v>
      </c>
      <c r="F126" s="5">
        <v>3</v>
      </c>
      <c r="G126" s="7">
        <f>'[2]WetLitterbags placem_collection'!E53</f>
        <v>42766</v>
      </c>
      <c r="H126" t="str">
        <f>'[2]Final data_for_R_analysis_Wetse'!J52</f>
        <v>G548</v>
      </c>
      <c r="I126" t="str">
        <f>'[2]Final data_for_R_analysis_Wetse'!J272</f>
        <v>R85</v>
      </c>
      <c r="J126">
        <f>IFERROR(INDEX('[2]Green_rooibos initial weight'!$C$5:$C$1749,MATCH(H126, '[2]Green_rooibos initial weight'!$A$5:$A$1749,0)),"")</f>
        <v>2.169</v>
      </c>
      <c r="K126">
        <f>IFERROR(INDEX('[2]Green_rooibos initial weight'!$C$5:$C$1749,MATCH(I126, '[2]Green_rooibos initial weight'!$A$5:$A$1749,0)),"")</f>
        <v>2.1930000000000001</v>
      </c>
      <c r="L126" s="3">
        <f t="shared" si="6"/>
        <v>1.9192</v>
      </c>
      <c r="M126" s="3">
        <f>AVERAGE('[2]Ashed teabags wet'!$J$809:$J$813,'[2]Ashed teabags wet'!$J$817:$J$818,'[2]Ashed teabags wet'!$J$820:$J$821)</f>
        <v>5.5094158734921841</v>
      </c>
      <c r="N126" s="3">
        <f t="shared" si="0"/>
        <v>1.813463290555938</v>
      </c>
      <c r="O126" s="3">
        <f t="shared" si="7"/>
        <v>1.9432</v>
      </c>
      <c r="P126" s="3">
        <f>AVERAGE('[2]Ashed teabags wet'!$J$814:$J$816)</f>
        <v>2.2816647271287041</v>
      </c>
      <c r="Q126" s="3">
        <f t="shared" si="1"/>
        <v>1.8988626910224351</v>
      </c>
      <c r="R126" s="7">
        <f>IF('[2]WetLitterbags placem_collection'!G53="N.A","",'[2]WetLitterbags placem_collection'!G53)</f>
        <v>42820</v>
      </c>
      <c r="S126" s="3">
        <f>IF(IFERROR(INDEX('[2]Both teabags AfterWet'!$D$1:$D$839,MATCH(H126,'[2]Both teabags AfterWet'!$B$1:$B$839,0)),"")="N.A","",(IFERROR(INDEX('[2]Both teabags AfterWet'!$D$1:$D$839,MATCH(H126,'[2]Both teabags AfterWet'!$B$1:$B$839,0)),"")))</f>
        <v>0.86399999999999999</v>
      </c>
      <c r="T126" s="3">
        <f>IFERROR(INDEX('[2]Both teabags AfterWet'!$D$1:$D$839,MATCH(I126,'[2]Both teabags AfterWet'!$B$1:$B$839,0)),"")</f>
        <v>1.599</v>
      </c>
      <c r="U126" s="3">
        <f t="shared" si="8"/>
        <v>0.71340000000000003</v>
      </c>
      <c r="V126" s="3">
        <f t="shared" si="9"/>
        <v>1.4483999999999999</v>
      </c>
      <c r="W126" s="3">
        <f>IFERROR(INDEX('[2]Ashed teabags wet'!$J$2:$J$825,MATCH(H126,'[2]Ashed teabags wet'!$B$2:$B$825,0)),"")</f>
        <v>8.9955022488745993</v>
      </c>
      <c r="X126" s="3">
        <f>IFERROR(INDEX('[2]Ashed teabags wet'!$J$2:$J$825,MATCH(I126,'[2]Ashed teabags wet'!$B$2:$B$825,0)),"")</f>
        <v>6.0009601536244919</v>
      </c>
      <c r="Y126" s="3">
        <f t="shared" si="2"/>
        <v>0.64922608695652861</v>
      </c>
      <c r="Z126" s="3">
        <f t="shared" si="3"/>
        <v>1.3614820931349028</v>
      </c>
      <c r="AA126" s="3">
        <f t="shared" si="10"/>
        <v>0.64199656517033721</v>
      </c>
      <c r="AB126" s="3">
        <f t="shared" si="11"/>
        <v>0.42088135863898596</v>
      </c>
      <c r="AC126" s="3">
        <f t="shared" si="4"/>
        <v>0.71699870642137797</v>
      </c>
      <c r="AD126">
        <f t="shared" si="5"/>
        <v>54</v>
      </c>
      <c r="AE126" s="3">
        <f t="shared" si="12"/>
        <v>0.23753377058154723</v>
      </c>
      <c r="AF126" s="3">
        <f t="shared" si="13"/>
        <v>2.0666051333290185E-2</v>
      </c>
      <c r="AG126" s="58" t="str">
        <f>IF(ISNUMBER(SEARCH("C", '[2]WetLitterbags placem_collection'!W53)),"YES","")</f>
        <v/>
      </c>
      <c r="AH126" s="58" t="str">
        <f>IF(ISNUMBER(SEARCH("H", '[2]WetLitterbags placem_collection'!W53)),"YES","")</f>
        <v/>
      </c>
      <c r="AI126" s="58" t="str">
        <f>IF(ISNUMBER(SEARCH("R", '[2]WetLitterbags placem_collection'!W53)),"YES","")</f>
        <v>YES</v>
      </c>
      <c r="AJ126" s="58" t="str">
        <f>IF(ISNUMBER(SEARCH("C", '[2]WetLitterbags placem_collection'!V53)),"YES","")</f>
        <v/>
      </c>
      <c r="AK126" s="58" t="str">
        <f>IF(ISNUMBER(SEARCH("H", '[2]WetLitterbags placem_collection'!V53)),"YES","")</f>
        <v/>
      </c>
      <c r="AL126" s="58" t="str">
        <f>IF(ISNUMBER(SEARCH("R", '[2]WetLitterbags placem_collection'!V53)),"YES","")</f>
        <v>YES</v>
      </c>
    </row>
    <row r="127" spans="2:38">
      <c r="B127" t="str">
        <f>'[2]Final data_for_R_analysis_Wetse'!A53</f>
        <v>Wet</v>
      </c>
      <c r="C127" s="4">
        <f>'[2]Final data_for_R_analysis_Wetse'!B53</f>
        <v>52</v>
      </c>
      <c r="D127" t="s">
        <v>94</v>
      </c>
      <c r="E127" t="s">
        <v>41</v>
      </c>
      <c r="F127" s="68">
        <v>4</v>
      </c>
      <c r="G127" s="7">
        <f>'[2]WetLitterbags placem_collection'!E54</f>
        <v>42766</v>
      </c>
      <c r="H127" t="str">
        <f>'[2]Final data_for_R_analysis_Wetse'!J53</f>
        <v>G638</v>
      </c>
      <c r="I127" t="str">
        <f>'[2]Final data_for_R_analysis_Wetse'!J273</f>
        <v>R513</v>
      </c>
      <c r="J127">
        <f>IFERROR(INDEX('[2]Green_rooibos initial weight'!$C$5:$C$1749,MATCH(H127, '[2]Green_rooibos initial weight'!$A$5:$A$1749,0)),"")</f>
        <v>2.0409999999999999</v>
      </c>
      <c r="K127">
        <f>IFERROR(INDEX('[2]Green_rooibos initial weight'!$C$5:$C$1749,MATCH(I127, '[2]Green_rooibos initial weight'!$A$5:$A$1749,0)),"")</f>
        <v>2.1389999999999998</v>
      </c>
      <c r="L127" s="3">
        <f t="shared" si="6"/>
        <v>1.7911999999999999</v>
      </c>
      <c r="M127" s="3">
        <f>AVERAGE('[2]Ashed teabags wet'!$J$809:$J$813,'[2]Ashed teabags wet'!$J$817:$J$818,'[2]Ashed teabags wet'!$J$820:$J$821)</f>
        <v>5.5094158734921841</v>
      </c>
      <c r="N127" s="3">
        <f t="shared" si="0"/>
        <v>1.6925153428740078</v>
      </c>
      <c r="O127" s="3">
        <f t="shared" si="7"/>
        <v>1.8891999999999998</v>
      </c>
      <c r="P127" s="3">
        <f>AVERAGE('[2]Ashed teabags wet'!$J$814:$J$816)</f>
        <v>2.2816647271287041</v>
      </c>
      <c r="Q127" s="3">
        <f t="shared" si="1"/>
        <v>1.8460947899750844</v>
      </c>
      <c r="R127" s="7">
        <f>IF('[2]WetLitterbags placem_collection'!G54="N.A","",'[2]WetLitterbags placem_collection'!G54)</f>
        <v>42820</v>
      </c>
      <c r="S127" s="3">
        <f>IF(IFERROR(INDEX('[2]Both teabags AfterWet'!$D$1:$D$839,MATCH(H127,'[2]Both teabags AfterWet'!$B$1:$B$839,0)),"")="N.A","",(IFERROR(INDEX('[2]Both teabags AfterWet'!$D$1:$D$839,MATCH(H127,'[2]Both teabags AfterWet'!$B$1:$B$839,0)),"")))</f>
        <v>1.075</v>
      </c>
      <c r="T127" s="3">
        <f>IFERROR(INDEX('[2]Both teabags AfterWet'!$D$1:$D$839,MATCH(I127,'[2]Both teabags AfterWet'!$B$1:$B$839,0)),"")</f>
        <v>1.6279999999999999</v>
      </c>
      <c r="U127" s="3">
        <f t="shared" si="8"/>
        <v>0.92439999999999989</v>
      </c>
      <c r="V127" s="3">
        <f t="shared" si="9"/>
        <v>1.4773999999999998</v>
      </c>
      <c r="W127" s="3">
        <f>IFERROR(INDEX('[2]Ashed teabags wet'!$J$2:$J$825,MATCH(H127,'[2]Ashed teabags wet'!$B$2:$B$825,0)),"")</f>
        <v>30.654761904762275</v>
      </c>
      <c r="X127" s="3">
        <f>IFERROR(INDEX('[2]Ashed teabags wet'!$J$2:$J$825,MATCH(I127,'[2]Ashed teabags wet'!$B$2:$B$825,0)),"")</f>
        <v>11.073500967118232</v>
      </c>
      <c r="Y127" s="3">
        <f t="shared" si="2"/>
        <v>0.64102738095237743</v>
      </c>
      <c r="Z127" s="3">
        <f t="shared" si="3"/>
        <v>1.3138000967117951</v>
      </c>
      <c r="AA127" s="3">
        <f t="shared" si="10"/>
        <v>0.62125756575779767</v>
      </c>
      <c r="AB127" s="3">
        <f t="shared" si="11"/>
        <v>0.40728524500986263</v>
      </c>
      <c r="AC127" s="3">
        <f t="shared" si="4"/>
        <v>0.71166448431909968</v>
      </c>
      <c r="AD127">
        <f t="shared" si="5"/>
        <v>54</v>
      </c>
      <c r="AE127" s="3">
        <f t="shared" si="12"/>
        <v>0.26216441121401701</v>
      </c>
      <c r="AF127" s="3">
        <f t="shared" si="13"/>
        <v>2.2792830118701347E-2</v>
      </c>
      <c r="AG127" s="58" t="str">
        <f>IF(ISNUMBER(SEARCH("C", '[2]WetLitterbags placem_collection'!W54)),"YES","")</f>
        <v/>
      </c>
      <c r="AH127" s="58" t="str">
        <f>IF(ISNUMBER(SEARCH("H", '[2]WetLitterbags placem_collection'!W54)),"YES","")</f>
        <v>YES</v>
      </c>
      <c r="AI127" s="58" t="str">
        <f>IF(ISNUMBER(SEARCH("R", '[2]WetLitterbags placem_collection'!W54)),"YES","")</f>
        <v/>
      </c>
      <c r="AJ127" s="58" t="str">
        <f>IF(ISNUMBER(SEARCH("C", '[2]WetLitterbags placem_collection'!V54)),"YES","")</f>
        <v/>
      </c>
      <c r="AK127" s="58" t="str">
        <f>IF(ISNUMBER(SEARCH("H", '[2]WetLitterbags placem_collection'!V54)),"YES","")</f>
        <v>YES</v>
      </c>
      <c r="AL127" s="58" t="str">
        <f>IF(ISNUMBER(SEARCH("R", '[2]WetLitterbags placem_collection'!V54)),"YES","")</f>
        <v>YES</v>
      </c>
    </row>
    <row r="128" spans="2:38">
      <c r="B128" t="str">
        <f>'[2]Final data_for_R_analysis_Wetse'!A54</f>
        <v>Wet</v>
      </c>
      <c r="C128" s="4">
        <f>'[2]Final data_for_R_analysis_Wetse'!B54</f>
        <v>53</v>
      </c>
      <c r="D128" t="s">
        <v>94</v>
      </c>
      <c r="E128" t="s">
        <v>41</v>
      </c>
      <c r="F128" s="68">
        <v>5</v>
      </c>
      <c r="G128" s="7">
        <f>'[2]WetLitterbags placem_collection'!E55</f>
        <v>42766</v>
      </c>
      <c r="H128" t="str">
        <f>'[2]Final data_for_R_analysis_Wetse'!J54</f>
        <v>G426</v>
      </c>
      <c r="I128" t="str">
        <f>'[2]Final data_for_R_analysis_Wetse'!J274</f>
        <v>R399</v>
      </c>
      <c r="J128">
        <f>IFERROR(INDEX('[2]Green_rooibos initial weight'!$C$5:$C$1749,MATCH(H128, '[2]Green_rooibos initial weight'!$A$5:$A$1749,0)),"")</f>
        <v>2.0230000000000001</v>
      </c>
      <c r="K128">
        <f>IFERROR(INDEX('[2]Green_rooibos initial weight'!$C$5:$C$1749,MATCH(I128, '[2]Green_rooibos initial weight'!$A$5:$A$1749,0)),"")</f>
        <v>2.1389999999999998</v>
      </c>
      <c r="L128" s="3">
        <f t="shared" si="6"/>
        <v>1.7732000000000001</v>
      </c>
      <c r="M128" s="3">
        <f>AVERAGE('[2]Ashed teabags wet'!$J$809:$J$813,'[2]Ashed teabags wet'!$J$817:$J$818,'[2]Ashed teabags wet'!$J$820:$J$821)</f>
        <v>5.5094158734921841</v>
      </c>
      <c r="N128" s="3">
        <f t="shared" si="0"/>
        <v>1.6755070377312367</v>
      </c>
      <c r="O128" s="3">
        <f t="shared" si="7"/>
        <v>1.8891999999999998</v>
      </c>
      <c r="P128" s="3">
        <f>AVERAGE('[2]Ashed teabags wet'!$J$814:$J$816)</f>
        <v>2.2816647271287041</v>
      </c>
      <c r="Q128" s="3">
        <f t="shared" si="1"/>
        <v>1.8460947899750844</v>
      </c>
      <c r="R128" s="7">
        <f>IF('[2]WetLitterbags placem_collection'!G55="N.A","",'[2]WetLitterbags placem_collection'!G55)</f>
        <v>42820</v>
      </c>
      <c r="S128" s="3" t="str">
        <f>IF(IFERROR(INDEX('[2]Both teabags AfterWet'!$D$1:$D$839,MATCH(H128,'[2]Both teabags AfterWet'!$B$1:$B$839,0)),"")="N.A","",(IFERROR(INDEX('[2]Both teabags AfterWet'!$D$1:$D$839,MATCH(H128,'[2]Both teabags AfterWet'!$B$1:$B$839,0)),"")))</f>
        <v/>
      </c>
      <c r="T128" s="3" t="str">
        <f>IFERROR(INDEX('[2]Both teabags AfterWet'!$D$1:$D$839,MATCH(I128,'[2]Both teabags AfterWet'!$B$1:$B$839,0)),"")</f>
        <v/>
      </c>
      <c r="U128" s="3" t="str">
        <f t="shared" si="8"/>
        <v/>
      </c>
      <c r="V128" s="3" t="str">
        <f t="shared" si="9"/>
        <v/>
      </c>
      <c r="W128" s="3" t="str">
        <f>IFERROR(INDEX('[2]Ashed teabags wet'!$J$2:$J$825,MATCH(H128,'[2]Ashed teabags wet'!$B$2:$B$825,0)),"")</f>
        <v/>
      </c>
      <c r="X128" s="3" t="str">
        <f>IFERROR(INDEX('[2]Ashed teabags wet'!$J$2:$J$825,MATCH(I128,'[2]Ashed teabags wet'!$B$2:$B$825,0)),"")</f>
        <v/>
      </c>
      <c r="Y128" s="3" t="str">
        <f t="shared" si="2"/>
        <v/>
      </c>
      <c r="Z128" s="3" t="str">
        <f t="shared" si="3"/>
        <v/>
      </c>
      <c r="AA128" s="3" t="str">
        <f t="shared" si="10"/>
        <v/>
      </c>
      <c r="AB128" s="3" t="str">
        <f t="shared" si="11"/>
        <v/>
      </c>
      <c r="AC128" s="3" t="str">
        <f t="shared" si="4"/>
        <v/>
      </c>
      <c r="AD128">
        <f t="shared" si="5"/>
        <v>54</v>
      </c>
      <c r="AE128" s="3" t="str">
        <f t="shared" si="12"/>
        <v/>
      </c>
      <c r="AF128" s="3" t="str">
        <f t="shared" si="13"/>
        <v/>
      </c>
      <c r="AG128" s="58" t="str">
        <f>IF(ISNUMBER(SEARCH("C", '[2]WetLitterbags placem_collection'!W55)),"YES","")</f>
        <v/>
      </c>
      <c r="AH128" s="58" t="str">
        <f>IF(ISNUMBER(SEARCH("H", '[2]WetLitterbags placem_collection'!W55)),"YES","")</f>
        <v/>
      </c>
      <c r="AI128" s="58" t="str">
        <f>IF(ISNUMBER(SEARCH("R", '[2]WetLitterbags placem_collection'!W55)),"YES","")</f>
        <v/>
      </c>
      <c r="AJ128" s="58" t="str">
        <f>IF(ISNUMBER(SEARCH("C", '[2]WetLitterbags placem_collection'!V55)),"YES","")</f>
        <v/>
      </c>
      <c r="AK128" s="58" t="str">
        <f>IF(ISNUMBER(SEARCH("H", '[2]WetLitterbags placem_collection'!V55)),"YES","")</f>
        <v/>
      </c>
      <c r="AL128" s="58" t="str">
        <f>IF(ISNUMBER(SEARCH("R", '[2]WetLitterbags placem_collection'!V55)),"YES","")</f>
        <v/>
      </c>
    </row>
    <row r="129" spans="2:38">
      <c r="B129" t="str">
        <f>'[2]Final data_for_R_analysis_Wetse'!A55</f>
        <v>Wet</v>
      </c>
      <c r="C129" s="4">
        <f>'[2]Final data_for_R_analysis_Wetse'!B55</f>
        <v>54</v>
      </c>
      <c r="D129" t="s">
        <v>94</v>
      </c>
      <c r="E129" t="s">
        <v>41</v>
      </c>
      <c r="F129" s="68">
        <v>6</v>
      </c>
      <c r="G129" s="7">
        <f>'[2]WetLitterbags placem_collection'!E56</f>
        <v>42766</v>
      </c>
      <c r="H129" t="str">
        <f>'[2]Final data_for_R_analysis_Wetse'!J55</f>
        <v>G589</v>
      </c>
      <c r="I129" t="str">
        <f>'[2]Final data_for_R_analysis_Wetse'!J275</f>
        <v>R400</v>
      </c>
      <c r="J129">
        <f>IFERROR(INDEX('[2]Green_rooibos initial weight'!$C$5:$C$1749,MATCH(H129, '[2]Green_rooibos initial weight'!$A$5:$A$1749,0)),"")</f>
        <v>2.0419999999999998</v>
      </c>
      <c r="K129">
        <f>IFERROR(INDEX('[2]Green_rooibos initial weight'!$C$5:$C$1749,MATCH(I129, '[2]Green_rooibos initial weight'!$A$5:$A$1749,0)),"")</f>
        <v>2.181</v>
      </c>
      <c r="L129" s="3">
        <f t="shared" si="6"/>
        <v>1.7921999999999998</v>
      </c>
      <c r="M129" s="3">
        <f>AVERAGE('[2]Ashed teabags wet'!$J$809:$J$813,'[2]Ashed teabags wet'!$J$817:$J$818,'[2]Ashed teabags wet'!$J$820:$J$821)</f>
        <v>5.5094158734921841</v>
      </c>
      <c r="N129" s="3">
        <f t="shared" si="0"/>
        <v>1.6934602487152728</v>
      </c>
      <c r="O129" s="3">
        <f t="shared" si="7"/>
        <v>1.9312</v>
      </c>
      <c r="P129" s="3">
        <f>AVERAGE('[2]Ashed teabags wet'!$J$814:$J$816)</f>
        <v>2.2816647271287041</v>
      </c>
      <c r="Q129" s="3">
        <f t="shared" si="1"/>
        <v>1.8871364907896906</v>
      </c>
      <c r="R129" s="7">
        <f>IF('[2]WetLitterbags placem_collection'!G56="N.A","",'[2]WetLitterbags placem_collection'!G56)</f>
        <v>42820</v>
      </c>
      <c r="S129" s="3" t="str">
        <f>IF(IFERROR(INDEX('[2]Both teabags AfterWet'!$D$1:$D$839,MATCH(H129,'[2]Both teabags AfterWet'!$B$1:$B$839,0)),"")="N.A","",(IFERROR(INDEX('[2]Both teabags AfterWet'!$D$1:$D$839,MATCH(H129,'[2]Both teabags AfterWet'!$B$1:$B$839,0)),"")))</f>
        <v/>
      </c>
      <c r="T129" s="3" t="str">
        <f>IFERROR(INDEX('[2]Both teabags AfterWet'!$D$1:$D$839,MATCH(I129,'[2]Both teabags AfterWet'!$B$1:$B$839,0)),"")</f>
        <v/>
      </c>
      <c r="U129" s="3" t="str">
        <f t="shared" si="8"/>
        <v/>
      </c>
      <c r="V129" s="3" t="str">
        <f t="shared" si="9"/>
        <v/>
      </c>
      <c r="W129" s="3" t="str">
        <f>IFERROR(INDEX('[2]Ashed teabags wet'!$J$2:$J$825,MATCH(H129,'[2]Ashed teabags wet'!$B$2:$B$825,0)),"")</f>
        <v/>
      </c>
      <c r="X129" s="3" t="str">
        <f>IFERROR(INDEX('[2]Ashed teabags wet'!$J$2:$J$825,MATCH(I129,'[2]Ashed teabags wet'!$B$2:$B$825,0)),"")</f>
        <v/>
      </c>
      <c r="Y129" s="3" t="str">
        <f t="shared" si="2"/>
        <v/>
      </c>
      <c r="Z129" s="3" t="str">
        <f t="shared" si="3"/>
        <v/>
      </c>
      <c r="AA129" s="3" t="str">
        <f t="shared" si="10"/>
        <v/>
      </c>
      <c r="AB129" s="3" t="str">
        <f t="shared" si="11"/>
        <v/>
      </c>
      <c r="AC129" s="3" t="str">
        <f t="shared" si="4"/>
        <v/>
      </c>
      <c r="AD129">
        <f t="shared" si="5"/>
        <v>54</v>
      </c>
      <c r="AE129" s="3" t="str">
        <f t="shared" si="12"/>
        <v/>
      </c>
      <c r="AF129" s="3" t="str">
        <f t="shared" si="13"/>
        <v/>
      </c>
      <c r="AG129" s="58" t="str">
        <f>IF(ISNUMBER(SEARCH("C", '[2]WetLitterbags placem_collection'!W56)),"YES","")</f>
        <v/>
      </c>
      <c r="AH129" s="58" t="str">
        <f>IF(ISNUMBER(SEARCH("H", '[2]WetLitterbags placem_collection'!W56)),"YES","")</f>
        <v/>
      </c>
      <c r="AI129" s="58" t="str">
        <f>IF(ISNUMBER(SEARCH("R", '[2]WetLitterbags placem_collection'!W56)),"YES","")</f>
        <v/>
      </c>
      <c r="AJ129" s="58" t="str">
        <f>IF(ISNUMBER(SEARCH("C", '[2]WetLitterbags placem_collection'!V56)),"YES","")</f>
        <v/>
      </c>
      <c r="AK129" s="58" t="str">
        <f>IF(ISNUMBER(SEARCH("H", '[2]WetLitterbags placem_collection'!V56)),"YES","")</f>
        <v/>
      </c>
      <c r="AL129" s="58" t="str">
        <f>IF(ISNUMBER(SEARCH("R", '[2]WetLitterbags placem_collection'!V56)),"YES","")</f>
        <v/>
      </c>
    </row>
    <row r="130" spans="2:38">
      <c r="B130" t="str">
        <f>'[2]Final data_for_R_analysis_Wetse'!A56</f>
        <v>Wet</v>
      </c>
      <c r="C130" s="4">
        <f>'[2]Final data_for_R_analysis_Wetse'!B56</f>
        <v>55</v>
      </c>
      <c r="D130" t="s">
        <v>94</v>
      </c>
      <c r="E130" t="s">
        <v>41</v>
      </c>
      <c r="F130" s="68">
        <v>7</v>
      </c>
      <c r="G130" s="7">
        <f>'[2]WetLitterbags placem_collection'!E57</f>
        <v>42766</v>
      </c>
      <c r="H130" t="str">
        <f>'[2]Final data_for_R_analysis_Wetse'!J56</f>
        <v>G622</v>
      </c>
      <c r="I130" t="str">
        <f>'[2]Final data_for_R_analysis_Wetse'!J276</f>
        <v>R19</v>
      </c>
      <c r="J130">
        <f>IFERROR(INDEX('[2]Green_rooibos initial weight'!$C$5:$C$1749,MATCH(H130, '[2]Green_rooibos initial weight'!$A$5:$A$1749,0)),"")</f>
        <v>1.978</v>
      </c>
      <c r="K130">
        <f>IFERROR(INDEX('[2]Green_rooibos initial weight'!$C$5:$C$1749,MATCH(I130, '[2]Green_rooibos initial weight'!$A$5:$A$1749,0)),"")</f>
        <v>2.2589999999999999</v>
      </c>
      <c r="L130" s="3">
        <f t="shared" si="6"/>
        <v>1.7282</v>
      </c>
      <c r="M130" s="3">
        <f>AVERAGE('[2]Ashed teabags wet'!$J$809:$J$813,'[2]Ashed teabags wet'!$J$817:$J$818,'[2]Ashed teabags wet'!$J$820:$J$821)</f>
        <v>5.5094158734921841</v>
      </c>
      <c r="N130" s="3">
        <f t="shared" si="0"/>
        <v>1.632986274874308</v>
      </c>
      <c r="O130" s="3">
        <f t="shared" si="7"/>
        <v>2.0091999999999999</v>
      </c>
      <c r="P130" s="3">
        <f>AVERAGE('[2]Ashed teabags wet'!$J$814:$J$816)</f>
        <v>2.2816647271287041</v>
      </c>
      <c r="Q130" s="3">
        <f t="shared" si="1"/>
        <v>1.9633567923025299</v>
      </c>
      <c r="R130" s="7">
        <f>IF('[2]WetLitterbags placem_collection'!G57="N.A","",'[2]WetLitterbags placem_collection'!G57)</f>
        <v>42820</v>
      </c>
      <c r="S130" s="3" t="str">
        <f>IF(IFERROR(INDEX('[2]Both teabags AfterWet'!$D$1:$D$839,MATCH(H130,'[2]Both teabags AfterWet'!$B$1:$B$839,0)),"")="N.A","",(IFERROR(INDEX('[2]Both teabags AfterWet'!$D$1:$D$839,MATCH(H130,'[2]Both teabags AfterWet'!$B$1:$B$839,0)),"")))</f>
        <v/>
      </c>
      <c r="T130" s="3">
        <f>IFERROR(INDEX('[2]Both teabags AfterWet'!$D$1:$D$839,MATCH(I130,'[2]Both teabags AfterWet'!$B$1:$B$839,0)),"")</f>
        <v>0.22600000000000001</v>
      </c>
      <c r="U130" s="3" t="str">
        <f t="shared" si="8"/>
        <v/>
      </c>
      <c r="V130" s="3">
        <f t="shared" si="9"/>
        <v>7.5399999999999995E-2</v>
      </c>
      <c r="W130" s="3" t="str">
        <f>IFERROR(INDEX('[2]Ashed teabags wet'!$J$2:$J$825,MATCH(H130,'[2]Ashed teabags wet'!$B$2:$B$825,0)),"")</f>
        <v/>
      </c>
      <c r="X130" s="3" t="str">
        <f>IFERROR(INDEX('[2]Ashed teabags wet'!$J$2:$J$825,MATCH(I130,'[2]Ashed teabags wet'!$B$2:$B$825,0)),"")</f>
        <v/>
      </c>
      <c r="Y130" s="3" t="str">
        <f t="shared" si="2"/>
        <v/>
      </c>
      <c r="Z130" s="3" t="str">
        <f t="shared" si="3"/>
        <v/>
      </c>
      <c r="AA130" s="3" t="str">
        <f t="shared" si="10"/>
        <v/>
      </c>
      <c r="AB130" s="3" t="str">
        <f t="shared" si="11"/>
        <v/>
      </c>
      <c r="AC130" s="3" t="str">
        <f t="shared" si="4"/>
        <v/>
      </c>
      <c r="AD130">
        <f t="shared" si="5"/>
        <v>54</v>
      </c>
      <c r="AE130" s="3" t="str">
        <f t="shared" si="12"/>
        <v/>
      </c>
      <c r="AF130" s="3" t="str">
        <f t="shared" si="13"/>
        <v/>
      </c>
      <c r="AG130" s="58" t="str">
        <f>IF(ISNUMBER(SEARCH("C", '[2]WetLitterbags placem_collection'!W57)),"YES","")</f>
        <v/>
      </c>
      <c r="AH130" s="58" t="str">
        <f>IF(ISNUMBER(SEARCH("H", '[2]WetLitterbags placem_collection'!W57)),"YES","")</f>
        <v>YES</v>
      </c>
      <c r="AI130" s="58" t="str">
        <f>IF(ISNUMBER(SEARCH("R", '[2]WetLitterbags placem_collection'!W57)),"YES","")</f>
        <v/>
      </c>
      <c r="AJ130" s="58" t="str">
        <f>IF(ISNUMBER(SEARCH("C", '[2]WetLitterbags placem_collection'!V57)),"YES","")</f>
        <v/>
      </c>
      <c r="AK130" s="58" t="str">
        <f>IF(ISNUMBER(SEARCH("H", '[2]WetLitterbags placem_collection'!V57)),"YES","")</f>
        <v/>
      </c>
      <c r="AL130" s="58" t="str">
        <f>IF(ISNUMBER(SEARCH("R", '[2]WetLitterbags placem_collection'!V57)),"YES","")</f>
        <v/>
      </c>
    </row>
    <row r="131" spans="2:38">
      <c r="B131" t="str">
        <f>'[2]Final data_for_R_analysis_Wetse'!A57</f>
        <v>Wet</v>
      </c>
      <c r="C131" s="4">
        <f>'[2]Final data_for_R_analysis_Wetse'!B57</f>
        <v>56</v>
      </c>
      <c r="D131" t="s">
        <v>94</v>
      </c>
      <c r="E131" t="s">
        <v>41</v>
      </c>
      <c r="F131" s="68">
        <v>8</v>
      </c>
      <c r="G131" s="7">
        <f>'[2]WetLitterbags placem_collection'!E58</f>
        <v>42766</v>
      </c>
      <c r="H131" t="str">
        <f>'[2]Final data_for_R_analysis_Wetse'!J57</f>
        <v>G538</v>
      </c>
      <c r="I131" t="str">
        <f>'[2]Final data_for_R_analysis_Wetse'!J277</f>
        <v>R60</v>
      </c>
      <c r="J131">
        <f>IFERROR(INDEX('[2]Green_rooibos initial weight'!$C$5:$C$1749,MATCH(H131, '[2]Green_rooibos initial weight'!$A$5:$A$1749,0)),"")</f>
        <v>2.1760000000000002</v>
      </c>
      <c r="K131">
        <f>IFERROR(INDEX('[2]Green_rooibos initial weight'!$C$5:$C$1749,MATCH(I131, '[2]Green_rooibos initial weight'!$A$5:$A$1749,0)),"")</f>
        <v>2.3220000000000001</v>
      </c>
      <c r="L131" s="3">
        <f t="shared" si="6"/>
        <v>1.9262000000000001</v>
      </c>
      <c r="M131" s="3">
        <f>AVERAGE('[2]Ashed teabags wet'!$J$809:$J$813,'[2]Ashed teabags wet'!$J$817:$J$818,'[2]Ashed teabags wet'!$J$820:$J$821)</f>
        <v>5.5094158734921841</v>
      </c>
      <c r="N131" s="3">
        <f t="shared" si="0"/>
        <v>1.8200776314447937</v>
      </c>
      <c r="O131" s="3">
        <f t="shared" si="7"/>
        <v>2.0722</v>
      </c>
      <c r="P131" s="3">
        <f>AVERAGE('[2]Ashed teabags wet'!$J$814:$J$816)</f>
        <v>2.2816647271287041</v>
      </c>
      <c r="Q131" s="3">
        <f t="shared" si="1"/>
        <v>2.0249193435244393</v>
      </c>
      <c r="R131" s="7">
        <f>IF('[2]WetLitterbags placem_collection'!G58="N.A","",'[2]WetLitterbags placem_collection'!G58)</f>
        <v>42820</v>
      </c>
      <c r="S131" s="3">
        <f>IF(IFERROR(INDEX('[2]Both teabags AfterWet'!$D$1:$D$839,MATCH(H131,'[2]Both teabags AfterWet'!$B$1:$B$839,0)),"")="N.A","",(IFERROR(INDEX('[2]Both teabags AfterWet'!$D$1:$D$839,MATCH(H131,'[2]Both teabags AfterWet'!$B$1:$B$839,0)),"")))</f>
        <v>0.81</v>
      </c>
      <c r="T131" s="3">
        <f>IFERROR(INDEX('[2]Both teabags AfterWet'!$D$1:$D$839,MATCH(I131,'[2]Both teabags AfterWet'!$B$1:$B$839,0)),"")</f>
        <v>2.2909999999999999</v>
      </c>
      <c r="U131" s="3">
        <f t="shared" si="8"/>
        <v>0.65939999999999999</v>
      </c>
      <c r="V131" s="3">
        <f t="shared" si="9"/>
        <v>2.1404000000000001</v>
      </c>
      <c r="W131" s="3">
        <f>IFERROR(INDEX('[2]Ashed teabags wet'!$J$2:$J$825,MATCH(H131,'[2]Ashed teabags wet'!$B$2:$B$825,0)),"")</f>
        <v>21.852387843704392</v>
      </c>
      <c r="X131" s="3">
        <f>IFERROR(INDEX('[2]Ashed teabags wet'!$J$2:$J$825,MATCH(I131,'[2]Ashed teabags wet'!$B$2:$B$825,0)),"")</f>
        <v>90.284005979073754</v>
      </c>
      <c r="Y131" s="3">
        <f t="shared" si="2"/>
        <v>0.51530535455861326</v>
      </c>
      <c r="Z131" s="3">
        <f t="shared" si="3"/>
        <v>0.20796113602390531</v>
      </c>
      <c r="AA131" s="3">
        <f t="shared" si="10"/>
        <v>0.71687726630124049</v>
      </c>
      <c r="AB131" s="3">
        <f t="shared" si="11"/>
        <v>0.46997179453478005</v>
      </c>
      <c r="AC131" s="3">
        <f t="shared" si="4"/>
        <v>0.10270094791130893</v>
      </c>
      <c r="AD131">
        <f t="shared" si="5"/>
        <v>54</v>
      </c>
      <c r="AE131" s="3">
        <f t="shared" si="12"/>
        <v>0.1486018214949637</v>
      </c>
      <c r="AF131" s="3" t="str">
        <f t="shared" si="13"/>
        <v/>
      </c>
      <c r="AG131" s="58" t="str">
        <f>IF(ISNUMBER(SEARCH("C", '[2]WetLitterbags placem_collection'!W58)),"YES","")</f>
        <v>YES</v>
      </c>
      <c r="AH131" s="58" t="str">
        <f>IF(ISNUMBER(SEARCH("H", '[2]WetLitterbags placem_collection'!W58)),"YES","")</f>
        <v>YES</v>
      </c>
      <c r="AI131" s="58" t="str">
        <f>IF(ISNUMBER(SEARCH("R", '[2]WetLitterbags placem_collection'!W58)),"YES","")</f>
        <v/>
      </c>
      <c r="AJ131" s="58" t="str">
        <f>IF(ISNUMBER(SEARCH("C", '[2]WetLitterbags placem_collection'!V58)),"YES","")</f>
        <v/>
      </c>
      <c r="AK131" s="58" t="str">
        <f>IF(ISNUMBER(SEARCH("H", '[2]WetLitterbags placem_collection'!V58)),"YES","")</f>
        <v>YES</v>
      </c>
      <c r="AL131" s="58" t="str">
        <f>IF(ISNUMBER(SEARCH("R", '[2]WetLitterbags placem_collection'!V58)),"YES","")</f>
        <v>YES</v>
      </c>
    </row>
    <row r="132" spans="2:38">
      <c r="B132" t="str">
        <f>'[2]Final data_for_R_analysis_Wetse'!A58</f>
        <v>Wet</v>
      </c>
      <c r="C132" s="4">
        <f>'[2]Final data_for_R_analysis_Wetse'!B58</f>
        <v>57</v>
      </c>
      <c r="D132" t="s">
        <v>95</v>
      </c>
      <c r="E132" t="s">
        <v>41</v>
      </c>
      <c r="F132" s="5">
        <v>1</v>
      </c>
      <c r="G132" s="7">
        <f>'[2]WetLitterbags placem_collection'!E59</f>
        <v>42766</v>
      </c>
      <c r="H132" t="str">
        <f>'[2]Final data_for_R_analysis_Wetse'!J58</f>
        <v>G540</v>
      </c>
      <c r="I132" t="str">
        <f>'[2]Final data_for_R_analysis_Wetse'!J278</f>
        <v>R161</v>
      </c>
      <c r="J132">
        <f>IFERROR(INDEX('[2]Green_rooibos initial weight'!$C$5:$C$1749,MATCH(H132, '[2]Green_rooibos initial weight'!$A$5:$A$1749,0)),"")</f>
        <v>2.0830000000000002</v>
      </c>
      <c r="K132">
        <f>IFERROR(INDEX('[2]Green_rooibos initial weight'!$C$5:$C$1749,MATCH(I132, '[2]Green_rooibos initial weight'!$A$5:$A$1749,0)),"")</f>
        <v>2.1829999999999998</v>
      </c>
      <c r="L132" s="3">
        <f t="shared" si="6"/>
        <v>1.8332000000000002</v>
      </c>
      <c r="M132" s="3">
        <f>AVERAGE('[2]Ashed teabags wet'!$J$809:$J$813,'[2]Ashed teabags wet'!$J$817:$J$818,'[2]Ashed teabags wet'!$J$820:$J$821)</f>
        <v>5.5094158734921841</v>
      </c>
      <c r="N132" s="3">
        <f t="shared" si="0"/>
        <v>1.7322013882071414</v>
      </c>
      <c r="O132" s="3">
        <f t="shared" si="7"/>
        <v>1.9331999999999998</v>
      </c>
      <c r="P132" s="3">
        <f>AVERAGE('[2]Ashed teabags wet'!$J$814:$J$816)</f>
        <v>2.2816647271287041</v>
      </c>
      <c r="Q132" s="3">
        <f t="shared" si="1"/>
        <v>1.8890908574951477</v>
      </c>
      <c r="R132" s="7">
        <f>IF('[2]WetLitterbags placem_collection'!G59="N.A","",'[2]WetLitterbags placem_collection'!G59)</f>
        <v>42820</v>
      </c>
      <c r="S132" s="3">
        <f>IF(IFERROR(INDEX('[2]Both teabags AfterWet'!$D$1:$D$839,MATCH(H132,'[2]Both teabags AfterWet'!$B$1:$B$839,0)),"")="N.A","",(IFERROR(INDEX('[2]Both teabags AfterWet'!$D$1:$D$839,MATCH(H132,'[2]Both teabags AfterWet'!$B$1:$B$839,0)),"")))</f>
        <v>0.73299999999999998</v>
      </c>
      <c r="T132" s="3">
        <f>IFERROR(INDEX('[2]Both teabags AfterWet'!$D$1:$D$839,MATCH(I132,'[2]Both teabags AfterWet'!$B$1:$B$839,0)),"")</f>
        <v>1.266</v>
      </c>
      <c r="U132" s="3">
        <f t="shared" si="8"/>
        <v>0.58240000000000003</v>
      </c>
      <c r="V132" s="3">
        <f t="shared" si="9"/>
        <v>1.1153999999999999</v>
      </c>
      <c r="W132" s="3">
        <f>IFERROR(INDEX('[2]Ashed teabags wet'!$J$2:$J$825,MATCH(H132,'[2]Ashed teabags wet'!$B$2:$B$825,0)),"")</f>
        <v>21.550000000000765</v>
      </c>
      <c r="X132" s="3">
        <f>IFERROR(INDEX('[2]Ashed teabags wet'!$J$2:$J$825,MATCH(I132,'[2]Ashed teabags wet'!$B$2:$B$825,0)),"")</f>
        <v>9.63680387409185</v>
      </c>
      <c r="Y132" s="3">
        <f t="shared" si="2"/>
        <v>0.45689279999999555</v>
      </c>
      <c r="Z132" s="3">
        <f t="shared" si="3"/>
        <v>1.0079110895883794</v>
      </c>
      <c r="AA132" s="3">
        <f t="shared" si="10"/>
        <v>0.73623575000543817</v>
      </c>
      <c r="AB132" s="3">
        <f t="shared" si="11"/>
        <v>0.48266286698693817</v>
      </c>
      <c r="AC132" s="3">
        <f t="shared" si="4"/>
        <v>0.53354293976353562</v>
      </c>
      <c r="AD132">
        <f t="shared" si="5"/>
        <v>54</v>
      </c>
      <c r="AE132" s="3">
        <f t="shared" si="12"/>
        <v>0.12561074821206863</v>
      </c>
      <c r="AF132" s="3">
        <f t="shared" si="13"/>
        <v>6.2850903566316535E-2</v>
      </c>
      <c r="AG132" s="58" t="str">
        <f>IF(ISNUMBER(SEARCH("C", '[2]WetLitterbags placem_collection'!W59)),"YES","")</f>
        <v/>
      </c>
      <c r="AH132" s="58" t="str">
        <f>IF(ISNUMBER(SEARCH("H", '[2]WetLitterbags placem_collection'!W59)),"YES","")</f>
        <v>YES</v>
      </c>
      <c r="AI132" s="58" t="str">
        <f>IF(ISNUMBER(SEARCH("R", '[2]WetLitterbags placem_collection'!W59)),"YES","")</f>
        <v>YES</v>
      </c>
      <c r="AJ132" s="58" t="str">
        <f>IF(ISNUMBER(SEARCH("C", '[2]WetLitterbags placem_collection'!V59)),"YES","")</f>
        <v/>
      </c>
      <c r="AK132" s="58" t="str">
        <f>IF(ISNUMBER(SEARCH("H", '[2]WetLitterbags placem_collection'!V59)),"YES","")</f>
        <v/>
      </c>
      <c r="AL132" s="58" t="str">
        <f>IF(ISNUMBER(SEARCH("R", '[2]WetLitterbags placem_collection'!V59)),"YES","")</f>
        <v>YES</v>
      </c>
    </row>
    <row r="133" spans="2:38">
      <c r="B133" t="str">
        <f>'[2]Final data_for_R_analysis_Wetse'!A59</f>
        <v>Wet</v>
      </c>
      <c r="C133" s="4">
        <f>'[2]Final data_for_R_analysis_Wetse'!B59</f>
        <v>58</v>
      </c>
      <c r="D133" t="s">
        <v>95</v>
      </c>
      <c r="E133" t="s">
        <v>41</v>
      </c>
      <c r="F133" s="5">
        <v>2</v>
      </c>
      <c r="G133" s="7">
        <f>'[2]WetLitterbags placem_collection'!E60</f>
        <v>42766</v>
      </c>
      <c r="H133" t="str">
        <f>'[2]Final data_for_R_analysis_Wetse'!J59</f>
        <v>G513</v>
      </c>
      <c r="I133" t="str">
        <f>'[2]Final data_for_R_analysis_Wetse'!J279</f>
        <v>R48</v>
      </c>
      <c r="J133">
        <f>IFERROR(INDEX('[2]Green_rooibos initial weight'!$C$5:$C$1749,MATCH(H133, '[2]Green_rooibos initial weight'!$A$5:$A$1749,0)),"")</f>
        <v>2.0179999999999998</v>
      </c>
      <c r="K133">
        <f>IFERROR(INDEX('[2]Green_rooibos initial weight'!$C$5:$C$1749,MATCH(I133, '[2]Green_rooibos initial weight'!$A$5:$A$1749,0)),"")</f>
        <v>2.2149999999999999</v>
      </c>
      <c r="L133" s="3">
        <f t="shared" si="6"/>
        <v>1.7681999999999998</v>
      </c>
      <c r="M133" s="3">
        <f>AVERAGE('[2]Ashed teabags wet'!$J$809:$J$813,'[2]Ashed teabags wet'!$J$817:$J$818,'[2]Ashed teabags wet'!$J$820:$J$821)</f>
        <v>5.5094158734921841</v>
      </c>
      <c r="N133" s="3">
        <f t="shared" si="0"/>
        <v>1.6707825085249111</v>
      </c>
      <c r="O133" s="3">
        <f t="shared" si="7"/>
        <v>1.9651999999999998</v>
      </c>
      <c r="P133" s="3">
        <f>AVERAGE('[2]Ashed teabags wet'!$J$814:$J$816)</f>
        <v>2.2816647271287041</v>
      </c>
      <c r="Q133" s="3">
        <f t="shared" si="1"/>
        <v>1.9203607247824666</v>
      </c>
      <c r="R133" s="7">
        <f>IF('[2]WetLitterbags placem_collection'!G60="N.A","",'[2]WetLitterbags placem_collection'!G60)</f>
        <v>42820</v>
      </c>
      <c r="S133" s="3">
        <f>IF(IFERROR(INDEX('[2]Both teabags AfterWet'!$D$1:$D$839,MATCH(H133,'[2]Both teabags AfterWet'!$B$1:$B$839,0)),"")="N.A","",(IFERROR(INDEX('[2]Both teabags AfterWet'!$D$1:$D$839,MATCH(H133,'[2]Both teabags AfterWet'!$B$1:$B$839,0)),"")))</f>
        <v>0.93279999999999996</v>
      </c>
      <c r="T133" s="3">
        <f>IFERROR(INDEX('[2]Both teabags AfterWet'!$D$1:$D$839,MATCH(I133,'[2]Both teabags AfterWet'!$B$1:$B$839,0)),"")</f>
        <v>0.74880000000000002</v>
      </c>
      <c r="U133" s="3">
        <f t="shared" si="8"/>
        <v>0.78220000000000001</v>
      </c>
      <c r="V133" s="3">
        <f t="shared" si="9"/>
        <v>0.59820000000000007</v>
      </c>
      <c r="W133" s="3">
        <f>IFERROR(INDEX('[2]Ashed teabags wet'!$J$2:$J$825,MATCH(H133,'[2]Ashed teabags wet'!$B$2:$B$825,0)),"")</f>
        <v>17.757936507936094</v>
      </c>
      <c r="X133" s="3">
        <f>IFERROR(INDEX('[2]Ashed teabags wet'!$J$2:$J$825,MATCH(I133,'[2]Ashed teabags wet'!$B$2:$B$825,0)),"")</f>
        <v>25.956144824069355</v>
      </c>
      <c r="Y133" s="3">
        <f t="shared" si="2"/>
        <v>0.6432974206349239</v>
      </c>
      <c r="Z133" s="3">
        <f t="shared" si="3"/>
        <v>0.44293034166241718</v>
      </c>
      <c r="AA133" s="3">
        <f t="shared" si="10"/>
        <v>0.61497237530761928</v>
      </c>
      <c r="AB133" s="3">
        <f t="shared" si="11"/>
        <v>0.40316478761259611</v>
      </c>
      <c r="AC133" s="3">
        <f t="shared" si="4"/>
        <v>0.23064955242332982</v>
      </c>
      <c r="AD133">
        <f t="shared" si="5"/>
        <v>54</v>
      </c>
      <c r="AE133" s="3">
        <f t="shared" si="12"/>
        <v>0.26962900794819555</v>
      </c>
      <c r="AF133" s="3" t="str">
        <f t="shared" si="13"/>
        <v/>
      </c>
      <c r="AG133" s="58" t="str">
        <f>IF(ISNUMBER(SEARCH("C", '[2]WetLitterbags placem_collection'!W60)),"YES","")</f>
        <v/>
      </c>
      <c r="AH133" s="58" t="str">
        <f>IF(ISNUMBER(SEARCH("H", '[2]WetLitterbags placem_collection'!W60)),"YES","")</f>
        <v>YES</v>
      </c>
      <c r="AI133" s="58" t="str">
        <f>IF(ISNUMBER(SEARCH("R", '[2]WetLitterbags placem_collection'!W60)),"YES","")</f>
        <v/>
      </c>
      <c r="AJ133" s="58" t="str">
        <f>IF(ISNUMBER(SEARCH("C", '[2]WetLitterbags placem_collection'!V60)),"YES","")</f>
        <v/>
      </c>
      <c r="AK133" s="58" t="str">
        <f>IF(ISNUMBER(SEARCH("H", '[2]WetLitterbags placem_collection'!V60)),"YES","")</f>
        <v>YES</v>
      </c>
      <c r="AL133" s="58" t="str">
        <f>IF(ISNUMBER(SEARCH("R", '[2]WetLitterbags placem_collection'!V60)),"YES","")</f>
        <v>YES</v>
      </c>
    </row>
    <row r="134" spans="2:38">
      <c r="B134" t="str">
        <f>'[2]Final data_for_R_analysis_Wetse'!A60</f>
        <v>Wet</v>
      </c>
      <c r="C134" s="4">
        <f>'[2]Final data_for_R_analysis_Wetse'!B60</f>
        <v>59</v>
      </c>
      <c r="D134" t="s">
        <v>95</v>
      </c>
      <c r="E134" t="s">
        <v>41</v>
      </c>
      <c r="F134" s="5">
        <v>3</v>
      </c>
      <c r="G134" s="7">
        <f>'[2]WetLitterbags placem_collection'!E61</f>
        <v>42766</v>
      </c>
      <c r="H134" t="str">
        <f>'[2]Final data_for_R_analysis_Wetse'!J60</f>
        <v>G489</v>
      </c>
      <c r="I134" t="str">
        <f>'[2]Final data_for_R_analysis_Wetse'!J280</f>
        <v>R23</v>
      </c>
      <c r="J134">
        <f>IFERROR(INDEX('[2]Green_rooibos initial weight'!$C$5:$C$1749,MATCH(H134, '[2]Green_rooibos initial weight'!$A$5:$A$1749,0)),"")</f>
        <v>1.9</v>
      </c>
      <c r="K134">
        <f>IFERROR(INDEX('[2]Green_rooibos initial weight'!$C$5:$C$1749,MATCH(I134, '[2]Green_rooibos initial weight'!$A$5:$A$1749,0)),"")</f>
        <v>2.2770000000000001</v>
      </c>
      <c r="L134" s="3">
        <f t="shared" si="6"/>
        <v>1.6501999999999999</v>
      </c>
      <c r="M134" s="3">
        <f>AVERAGE('[2]Ashed teabags wet'!$J$809:$J$813,'[2]Ashed teabags wet'!$J$817:$J$818,'[2]Ashed teabags wet'!$J$820:$J$821)</f>
        <v>5.5094158734921841</v>
      </c>
      <c r="N134" s="3">
        <f t="shared" si="0"/>
        <v>1.5592836192556319</v>
      </c>
      <c r="O134" s="3">
        <f t="shared" si="7"/>
        <v>2.0272000000000001</v>
      </c>
      <c r="P134" s="3">
        <f>AVERAGE('[2]Ashed teabags wet'!$J$814:$J$816)</f>
        <v>2.2816647271287041</v>
      </c>
      <c r="Q134" s="3">
        <f t="shared" si="1"/>
        <v>1.9809460926516471</v>
      </c>
      <c r="R134" s="7">
        <f>IF('[2]WetLitterbags placem_collection'!G61="N.A","",'[2]WetLitterbags placem_collection'!G61)</f>
        <v>42820</v>
      </c>
      <c r="S134" s="3">
        <f>IF(IFERROR(INDEX('[2]Both teabags AfterWet'!$D$1:$D$839,MATCH(H134,'[2]Both teabags AfterWet'!$B$1:$B$839,0)),"")="N.A","",(IFERROR(INDEX('[2]Both teabags AfterWet'!$D$1:$D$839,MATCH(H134,'[2]Both teabags AfterWet'!$B$1:$B$839,0)),"")))</f>
        <v>0.88400000000000001</v>
      </c>
      <c r="T134" s="3">
        <f>IFERROR(INDEX('[2]Both teabags AfterWet'!$D$1:$D$839,MATCH(I134,'[2]Both teabags AfterWet'!$B$1:$B$839,0)),"")</f>
        <v>1.38</v>
      </c>
      <c r="U134" s="3">
        <f t="shared" si="8"/>
        <v>0.73340000000000005</v>
      </c>
      <c r="V134" s="3">
        <f t="shared" si="9"/>
        <v>1.2293999999999998</v>
      </c>
      <c r="W134" s="3">
        <f>IFERROR(INDEX('[2]Ashed teabags wet'!$J$2:$J$825,MATCH(H134,'[2]Ashed teabags wet'!$B$2:$B$825,0)),"")</f>
        <v>11.144278606964582</v>
      </c>
      <c r="X134" s="3">
        <f>IFERROR(INDEX('[2]Ashed teabags wet'!$J$2:$J$825,MATCH(I134,'[2]Ashed teabags wet'!$B$2:$B$825,0)),"")</f>
        <v>6.2753036437244685</v>
      </c>
      <c r="Y134" s="3">
        <f t="shared" si="2"/>
        <v>0.65166786069652183</v>
      </c>
      <c r="Z134" s="3">
        <f t="shared" si="3"/>
        <v>1.1522514170040512</v>
      </c>
      <c r="AA134" s="3">
        <f t="shared" si="10"/>
        <v>0.58207227174770559</v>
      </c>
      <c r="AB134" s="3">
        <f t="shared" si="11"/>
        <v>0.38159607363982601</v>
      </c>
      <c r="AC134" s="3">
        <f t="shared" si="4"/>
        <v>0.58166722521039171</v>
      </c>
      <c r="AD134">
        <f t="shared" si="5"/>
        <v>54</v>
      </c>
      <c r="AE134" s="3">
        <f t="shared" si="12"/>
        <v>0.30870276514524275</v>
      </c>
      <c r="AF134" s="3" t="str">
        <f t="shared" si="13"/>
        <v/>
      </c>
      <c r="AG134" s="58" t="str">
        <f>IF(ISNUMBER(SEARCH("C", '[2]WetLitterbags placem_collection'!W61)),"YES","")</f>
        <v/>
      </c>
      <c r="AH134" s="58" t="str">
        <f>IF(ISNUMBER(SEARCH("H", '[2]WetLitterbags placem_collection'!W61)),"YES","")</f>
        <v/>
      </c>
      <c r="AI134" s="58" t="str">
        <f>IF(ISNUMBER(SEARCH("R", '[2]WetLitterbags placem_collection'!W61)),"YES","")</f>
        <v/>
      </c>
      <c r="AJ134" s="58" t="str">
        <f>IF(ISNUMBER(SEARCH("C", '[2]WetLitterbags placem_collection'!V61)),"YES","")</f>
        <v/>
      </c>
      <c r="AK134" s="58" t="str">
        <f>IF(ISNUMBER(SEARCH("H", '[2]WetLitterbags placem_collection'!V61)),"YES","")</f>
        <v/>
      </c>
      <c r="AL134" s="58" t="str">
        <f>IF(ISNUMBER(SEARCH("R", '[2]WetLitterbags placem_collection'!V61)),"YES","")</f>
        <v/>
      </c>
    </row>
    <row r="135" spans="2:38">
      <c r="B135" t="str">
        <f>'[2]Final data_for_R_analysis_Wetse'!A61</f>
        <v>Wet</v>
      </c>
      <c r="C135" s="4">
        <f>'[2]Final data_for_R_analysis_Wetse'!B61</f>
        <v>60</v>
      </c>
      <c r="D135" t="s">
        <v>95</v>
      </c>
      <c r="E135" t="s">
        <v>41</v>
      </c>
      <c r="F135" s="68">
        <v>4</v>
      </c>
      <c r="G135" s="7">
        <f>'[2]WetLitterbags placem_collection'!E62</f>
        <v>42766</v>
      </c>
      <c r="H135" t="str">
        <f>'[2]Final data_for_R_analysis_Wetse'!J61</f>
        <v>G633</v>
      </c>
      <c r="I135" t="str">
        <f>'[2]Final data_for_R_analysis_Wetse'!J281</f>
        <v>R78</v>
      </c>
      <c r="J135">
        <f>IFERROR(INDEX('[2]Green_rooibos initial weight'!$C$5:$C$1749,MATCH(H135, '[2]Green_rooibos initial weight'!$A$5:$A$1749,0)),"")</f>
        <v>2.0630000000000002</v>
      </c>
      <c r="K135">
        <f>IFERROR(INDEX('[2]Green_rooibos initial weight'!$C$5:$C$1749,MATCH(I135, '[2]Green_rooibos initial weight'!$A$5:$A$1749,0)),"")</f>
        <v>2.2200000000000002</v>
      </c>
      <c r="L135" s="3">
        <f t="shared" si="6"/>
        <v>1.8132000000000001</v>
      </c>
      <c r="M135" s="3">
        <f>AVERAGE('[2]Ashed teabags wet'!$J$809:$J$813,'[2]Ashed teabags wet'!$J$817:$J$818,'[2]Ashed teabags wet'!$J$820:$J$821)</f>
        <v>5.5094158734921841</v>
      </c>
      <c r="N135" s="3">
        <f t="shared" si="0"/>
        <v>1.7133032713818399</v>
      </c>
      <c r="O135" s="3">
        <f t="shared" si="7"/>
        <v>1.9702000000000002</v>
      </c>
      <c r="P135" s="3">
        <f>AVERAGE('[2]Ashed teabags wet'!$J$814:$J$816)</f>
        <v>2.2816647271287041</v>
      </c>
      <c r="Q135" s="3">
        <f t="shared" si="1"/>
        <v>1.9252466415461105</v>
      </c>
      <c r="R135" s="7">
        <f>IF('[2]WetLitterbags placem_collection'!G62="N.A","",'[2]WetLitterbags placem_collection'!G62)</f>
        <v>42820</v>
      </c>
      <c r="S135" s="3">
        <f>IF(IFERROR(INDEX('[2]Both teabags AfterWet'!$D$1:$D$839,MATCH(H135,'[2]Both teabags AfterWet'!$B$1:$B$839,0)),"")="N.A","",(IFERROR(INDEX('[2]Both teabags AfterWet'!$D$1:$D$839,MATCH(H135,'[2]Both teabags AfterWet'!$B$1:$B$839,0)),"")))</f>
        <v>0.874</v>
      </c>
      <c r="T135" s="3">
        <f>IFERROR(INDEX('[2]Both teabags AfterWet'!$D$1:$D$839,MATCH(I135,'[2]Both teabags AfterWet'!$B$1:$B$839,0)),"")</f>
        <v>1.665</v>
      </c>
      <c r="U135" s="3">
        <f t="shared" si="8"/>
        <v>0.72340000000000004</v>
      </c>
      <c r="V135" s="3">
        <f t="shared" si="9"/>
        <v>1.5144</v>
      </c>
      <c r="W135" s="3">
        <f>IFERROR(INDEX('[2]Ashed teabags wet'!$J$2:$J$825,MATCH(H135,'[2]Ashed teabags wet'!$B$2:$B$825,0)),"")</f>
        <v>12.827988338192315</v>
      </c>
      <c r="X135" s="3">
        <f>IFERROR(INDEX('[2]Ashed teabags wet'!$J$2:$J$825,MATCH(I135,'[2]Ashed teabags wet'!$B$2:$B$825,0)),"")</f>
        <v>5.8219178082196645</v>
      </c>
      <c r="Y135" s="3">
        <f t="shared" si="2"/>
        <v>0.63060233236151686</v>
      </c>
      <c r="Z135" s="3">
        <f t="shared" si="3"/>
        <v>1.4262328767123214</v>
      </c>
      <c r="AA135" s="3">
        <f t="shared" si="10"/>
        <v>0.63193770601224986</v>
      </c>
      <c r="AB135" s="3">
        <f t="shared" si="11"/>
        <v>0.41428695216004979</v>
      </c>
      <c r="AC135" s="3">
        <f t="shared" si="4"/>
        <v>0.74080527966378096</v>
      </c>
      <c r="AD135">
        <f t="shared" si="5"/>
        <v>54</v>
      </c>
      <c r="AE135" s="3">
        <f t="shared" si="12"/>
        <v>0.2494801591303446</v>
      </c>
      <c r="AF135" s="3">
        <f t="shared" si="13"/>
        <v>1.8195164276145502E-2</v>
      </c>
      <c r="AG135" s="58" t="str">
        <f>IF(ISNUMBER(SEARCH("C", '[2]WetLitterbags placem_collection'!W62)),"YES","")</f>
        <v/>
      </c>
      <c r="AH135" s="58" t="str">
        <f>IF(ISNUMBER(SEARCH("H", '[2]WetLitterbags placem_collection'!W62)),"YES","")</f>
        <v/>
      </c>
      <c r="AI135" s="58" t="str">
        <f>IF(ISNUMBER(SEARCH("R", '[2]WetLitterbags placem_collection'!W62)),"YES","")</f>
        <v/>
      </c>
      <c r="AJ135" s="58" t="str">
        <f>IF(ISNUMBER(SEARCH("C", '[2]WetLitterbags placem_collection'!V62)),"YES","")</f>
        <v/>
      </c>
      <c r="AK135" s="58" t="str">
        <f>IF(ISNUMBER(SEARCH("H", '[2]WetLitterbags placem_collection'!V62)),"YES","")</f>
        <v/>
      </c>
      <c r="AL135" s="58" t="str">
        <f>IF(ISNUMBER(SEARCH("R", '[2]WetLitterbags placem_collection'!V62)),"YES","")</f>
        <v>YES</v>
      </c>
    </row>
    <row r="136" spans="2:38">
      <c r="B136" t="str">
        <f>'[2]Final data_for_R_analysis_Wetse'!A62</f>
        <v>Wet</v>
      </c>
      <c r="C136" s="4">
        <f>'[2]Final data_for_R_analysis_Wetse'!B62</f>
        <v>61</v>
      </c>
      <c r="D136" t="s">
        <v>95</v>
      </c>
      <c r="E136" t="s">
        <v>41</v>
      </c>
      <c r="F136" s="68">
        <v>5</v>
      </c>
      <c r="G136" s="7">
        <f>'[2]WetLitterbags placem_collection'!E63</f>
        <v>42766</v>
      </c>
      <c r="H136" t="str">
        <f>'[2]Final data_for_R_analysis_Wetse'!J62</f>
        <v>G541</v>
      </c>
      <c r="I136" t="str">
        <f>'[2]Final data_for_R_analysis_Wetse'!J282</f>
        <v>R42</v>
      </c>
      <c r="J136">
        <f>IFERROR(INDEX('[2]Green_rooibos initial weight'!$C$5:$C$1749,MATCH(H136, '[2]Green_rooibos initial weight'!$A$5:$A$1749,0)),"")</f>
        <v>1.978</v>
      </c>
      <c r="K136">
        <f>IFERROR(INDEX('[2]Green_rooibos initial weight'!$C$5:$C$1749,MATCH(I136, '[2]Green_rooibos initial weight'!$A$5:$A$1749,0)),"")</f>
        <v>2.2389999999999999</v>
      </c>
      <c r="L136" s="3">
        <f t="shared" si="6"/>
        <v>1.7282</v>
      </c>
      <c r="M136" s="3">
        <f>AVERAGE('[2]Ashed teabags wet'!$J$809:$J$813,'[2]Ashed teabags wet'!$J$817:$J$818,'[2]Ashed teabags wet'!$J$820:$J$821)</f>
        <v>5.5094158734921841</v>
      </c>
      <c r="N136" s="3">
        <f t="shared" si="0"/>
        <v>1.632986274874308</v>
      </c>
      <c r="O136" s="3">
        <f t="shared" si="7"/>
        <v>1.9891999999999999</v>
      </c>
      <c r="P136" s="3">
        <f>AVERAGE('[2]Ashed teabags wet'!$J$814:$J$816)</f>
        <v>2.2816647271287041</v>
      </c>
      <c r="Q136" s="3">
        <f t="shared" si="1"/>
        <v>1.9438131252479556</v>
      </c>
      <c r="R136" s="7">
        <f>IF('[2]WetLitterbags placem_collection'!G63="N.A","",'[2]WetLitterbags placem_collection'!G63)</f>
        <v>42820</v>
      </c>
      <c r="S136" s="3">
        <f>IF(IFERROR(INDEX('[2]Both teabags AfterWet'!$D$1:$D$839,MATCH(H136,'[2]Both teabags AfterWet'!$B$1:$B$839,0)),"")="N.A","",(IFERROR(INDEX('[2]Both teabags AfterWet'!$D$1:$D$839,MATCH(H136,'[2]Both teabags AfterWet'!$B$1:$B$839,0)),"")))</f>
        <v>0.78600000000000003</v>
      </c>
      <c r="T136" s="3">
        <f>IFERROR(INDEX('[2]Both teabags AfterWet'!$D$1:$D$839,MATCH(I136,'[2]Both teabags AfterWet'!$B$1:$B$839,0)),"")</f>
        <v>0.182</v>
      </c>
      <c r="U136" s="3">
        <f t="shared" si="8"/>
        <v>0.63539999999999996</v>
      </c>
      <c r="V136" s="3">
        <f t="shared" si="9"/>
        <v>3.1399999999999983E-2</v>
      </c>
      <c r="W136" s="3">
        <f>IFERROR(INDEX('[2]Ashed teabags wet'!$J$2:$J$825,MATCH(H136,'[2]Ashed teabags wet'!$B$2:$B$825,0)),"")</f>
        <v>12.728194726166139</v>
      </c>
      <c r="X136" s="3" t="str">
        <f>IFERROR(INDEX('[2]Ashed teabags wet'!$J$2:$J$825,MATCH(I136,'[2]Ashed teabags wet'!$B$2:$B$825,0)),"")</f>
        <v/>
      </c>
      <c r="Y136" s="3">
        <f t="shared" si="2"/>
        <v>0.55452505070994029</v>
      </c>
      <c r="Z136" s="3" t="str">
        <f t="shared" si="3"/>
        <v/>
      </c>
      <c r="AA136" s="3">
        <f t="shared" si="10"/>
        <v>0.66042271191004198</v>
      </c>
      <c r="AB136" s="3">
        <f t="shared" si="11"/>
        <v>0.43296120780800856</v>
      </c>
      <c r="AC136" s="3" t="str">
        <f t="shared" si="4"/>
        <v/>
      </c>
      <c r="AD136">
        <f t="shared" si="5"/>
        <v>54</v>
      </c>
      <c r="AE136" s="3">
        <f t="shared" si="12"/>
        <v>0.21564998585505701</v>
      </c>
      <c r="AF136" s="3" t="str">
        <f t="shared" si="13"/>
        <v/>
      </c>
      <c r="AG136" s="58" t="str">
        <f>IF(ISNUMBER(SEARCH("C", '[2]WetLitterbags placem_collection'!W63)),"YES","")</f>
        <v>YES</v>
      </c>
      <c r="AH136" s="58" t="str">
        <f>IF(ISNUMBER(SEARCH("H", '[2]WetLitterbags placem_collection'!W63)),"YES","")</f>
        <v>YES</v>
      </c>
      <c r="AI136" s="58" t="str">
        <f>IF(ISNUMBER(SEARCH("R", '[2]WetLitterbags placem_collection'!W63)),"YES","")</f>
        <v/>
      </c>
      <c r="AJ136" s="58" t="str">
        <f>IF(ISNUMBER(SEARCH("C", '[2]WetLitterbags placem_collection'!V63)),"YES","")</f>
        <v>YES</v>
      </c>
      <c r="AK136" s="58" t="str">
        <f>IF(ISNUMBER(SEARCH("H", '[2]WetLitterbags placem_collection'!V63)),"YES","")</f>
        <v>YES</v>
      </c>
      <c r="AL136" s="58" t="str">
        <f>IF(ISNUMBER(SEARCH("R", '[2]WetLitterbags placem_collection'!V63)),"YES","")</f>
        <v/>
      </c>
    </row>
    <row r="137" spans="2:38">
      <c r="B137" t="str">
        <f>'[2]Final data_for_R_analysis_Wetse'!A63</f>
        <v>Wet</v>
      </c>
      <c r="C137" s="4">
        <f>'[2]Final data_for_R_analysis_Wetse'!B63</f>
        <v>62</v>
      </c>
      <c r="D137" t="s">
        <v>95</v>
      </c>
      <c r="E137" t="s">
        <v>41</v>
      </c>
      <c r="F137" s="68">
        <v>6</v>
      </c>
      <c r="G137" s="7">
        <f>'[2]WetLitterbags placem_collection'!E64</f>
        <v>42766</v>
      </c>
      <c r="H137" t="str">
        <f>'[2]Final data_for_R_analysis_Wetse'!J63</f>
        <v>G565</v>
      </c>
      <c r="I137" t="str">
        <f>'[2]Final data_for_R_analysis_Wetse'!J283</f>
        <v>R119</v>
      </c>
      <c r="J137">
        <f>IFERROR(INDEX('[2]Green_rooibos initial weight'!$C$5:$C$1749,MATCH(H137, '[2]Green_rooibos initial weight'!$A$5:$A$1749,0)),"")</f>
        <v>2.109</v>
      </c>
      <c r="K137">
        <f>IFERROR(INDEX('[2]Green_rooibos initial weight'!$C$5:$C$1749,MATCH(I137, '[2]Green_rooibos initial weight'!$A$5:$A$1749,0)),"")</f>
        <v>2.1589999999999998</v>
      </c>
      <c r="L137" s="3">
        <f t="shared" si="6"/>
        <v>1.8592</v>
      </c>
      <c r="M137" s="3">
        <f>AVERAGE('[2]Ashed teabags wet'!$J$809:$J$813,'[2]Ashed teabags wet'!$J$817:$J$818,'[2]Ashed teabags wet'!$J$820:$J$821)</f>
        <v>5.5094158734921841</v>
      </c>
      <c r="N137" s="3">
        <f t="shared" si="0"/>
        <v>1.7567689400800333</v>
      </c>
      <c r="O137" s="3">
        <f t="shared" si="7"/>
        <v>1.9091999999999998</v>
      </c>
      <c r="P137" s="3">
        <f>AVERAGE('[2]Ashed teabags wet'!$J$814:$J$816)</f>
        <v>2.2816647271287041</v>
      </c>
      <c r="Q137" s="3">
        <f t="shared" si="1"/>
        <v>1.8656384570296585</v>
      </c>
      <c r="R137" s="7">
        <f>IF('[2]WetLitterbags placem_collection'!G64="N.A","",'[2]WetLitterbags placem_collection'!G64)</f>
        <v>42820</v>
      </c>
      <c r="S137" s="3">
        <f>IF(IFERROR(INDEX('[2]Both teabags AfterWet'!$D$1:$D$839,MATCH(H137,'[2]Both teabags AfterWet'!$B$1:$B$839,0)),"")="N.A","",(IFERROR(INDEX('[2]Both teabags AfterWet'!$D$1:$D$839,MATCH(H137,'[2]Both teabags AfterWet'!$B$1:$B$839,0)),"")))</f>
        <v>0.9224</v>
      </c>
      <c r="T137" s="3">
        <f>IFERROR(INDEX('[2]Both teabags AfterWet'!$D$1:$D$839,MATCH(I137,'[2]Both teabags AfterWet'!$B$1:$B$839,0)),"")</f>
        <v>1.6374</v>
      </c>
      <c r="U137" s="3">
        <f t="shared" si="8"/>
        <v>0.77180000000000004</v>
      </c>
      <c r="V137" s="3">
        <f t="shared" si="9"/>
        <v>1.4867999999999999</v>
      </c>
      <c r="W137" s="3">
        <f>IFERROR(INDEX('[2]Ashed teabags wet'!$J$2:$J$825,MATCH(H137,'[2]Ashed teabags wet'!$B$2:$B$825,0)),"")</f>
        <v>20.729927007299029</v>
      </c>
      <c r="X137" s="3">
        <f>IFERROR(INDEX('[2]Ashed teabags wet'!$J$2:$J$825,MATCH(I137,'[2]Ashed teabags wet'!$B$2:$B$825,0)),"")</f>
        <v>8.4343434343433188</v>
      </c>
      <c r="Y137" s="3">
        <f t="shared" si="2"/>
        <v>0.61180642335766611</v>
      </c>
      <c r="Z137" s="3">
        <f t="shared" si="3"/>
        <v>1.3613981818181835</v>
      </c>
      <c r="AA137" s="3">
        <f t="shared" si="10"/>
        <v>0.65174337421414452</v>
      </c>
      <c r="AB137" s="3">
        <f t="shared" si="11"/>
        <v>0.42727119069620884</v>
      </c>
      <c r="AC137" s="3">
        <f t="shared" si="4"/>
        <v>0.72972240505039132</v>
      </c>
      <c r="AD137">
        <f t="shared" si="5"/>
        <v>54</v>
      </c>
      <c r="AE137" s="3">
        <f t="shared" si="12"/>
        <v>0.22595798786918697</v>
      </c>
      <c r="AF137" s="3">
        <f t="shared" si="13"/>
        <v>1.8540998251055766E-2</v>
      </c>
      <c r="AG137" s="58" t="str">
        <f>IF(ISNUMBER(SEARCH("C", '[2]WetLitterbags placem_collection'!W64)),"YES","")</f>
        <v/>
      </c>
      <c r="AH137" s="58" t="str">
        <f>IF(ISNUMBER(SEARCH("H", '[2]WetLitterbags placem_collection'!W64)),"YES","")</f>
        <v>YES</v>
      </c>
      <c r="AI137" s="58" t="str">
        <f>IF(ISNUMBER(SEARCH("R", '[2]WetLitterbags placem_collection'!W64)),"YES","")</f>
        <v/>
      </c>
      <c r="AJ137" s="58" t="str">
        <f>IF(ISNUMBER(SEARCH("C", '[2]WetLitterbags placem_collection'!V64)),"YES","")</f>
        <v/>
      </c>
      <c r="AK137" s="58" t="str">
        <f>IF(ISNUMBER(SEARCH("H", '[2]WetLitterbags placem_collection'!V64)),"YES","")</f>
        <v>YES</v>
      </c>
      <c r="AL137" s="58" t="str">
        <f>IF(ISNUMBER(SEARCH("R", '[2]WetLitterbags placem_collection'!V64)),"YES","")</f>
        <v/>
      </c>
    </row>
    <row r="138" spans="2:38">
      <c r="B138" t="str">
        <f>'[2]Final data_for_R_analysis_Wetse'!A64</f>
        <v>Wet</v>
      </c>
      <c r="C138" s="4">
        <f>'[2]Final data_for_R_analysis_Wetse'!B64</f>
        <v>63</v>
      </c>
      <c r="D138" t="s">
        <v>95</v>
      </c>
      <c r="E138" t="s">
        <v>41</v>
      </c>
      <c r="F138" s="68">
        <v>7</v>
      </c>
      <c r="G138" s="7">
        <f>'[2]WetLitterbags placem_collection'!E65</f>
        <v>42766</v>
      </c>
      <c r="H138" t="str">
        <f>'[2]Final data_for_R_analysis_Wetse'!J64</f>
        <v>G387</v>
      </c>
      <c r="I138" t="str">
        <f>'[2]Final data_for_R_analysis_Wetse'!J284</f>
        <v>R185</v>
      </c>
      <c r="J138">
        <f>IFERROR(INDEX('[2]Green_rooibos initial weight'!$C$5:$C$1749,MATCH(H138, '[2]Green_rooibos initial weight'!$A$5:$A$1749,0)),"")</f>
        <v>2.0139999999999998</v>
      </c>
      <c r="K138">
        <f>IFERROR(INDEX('[2]Green_rooibos initial weight'!$C$5:$C$1749,MATCH(I138, '[2]Green_rooibos initial weight'!$A$5:$A$1749,0)),"")</f>
        <v>2.2909999999999999</v>
      </c>
      <c r="L138" s="3">
        <f t="shared" si="6"/>
        <v>1.7641999999999998</v>
      </c>
      <c r="M138" s="3">
        <f>AVERAGE('[2]Ashed teabags wet'!$J$809:$J$813,'[2]Ashed teabags wet'!$J$817:$J$818,'[2]Ashed teabags wet'!$J$820:$J$821)</f>
        <v>5.5094158734921841</v>
      </c>
      <c r="N138" s="3">
        <f t="shared" si="0"/>
        <v>1.6670028851598506</v>
      </c>
      <c r="O138" s="3">
        <f t="shared" si="7"/>
        <v>2.0411999999999999</v>
      </c>
      <c r="P138" s="3">
        <f>AVERAGE('[2]Ashed teabags wet'!$J$814:$J$816)</f>
        <v>2.2816647271287041</v>
      </c>
      <c r="Q138" s="3">
        <f t="shared" si="1"/>
        <v>1.9946266595898487</v>
      </c>
      <c r="R138" s="7">
        <f>IF('[2]WetLitterbags placem_collection'!G65="N.A","",'[2]WetLitterbags placem_collection'!G65)</f>
        <v>42820</v>
      </c>
      <c r="S138" s="3">
        <f>IF(IFERROR(INDEX('[2]Both teabags AfterWet'!$D$1:$D$839,MATCH(H138,'[2]Both teabags AfterWet'!$B$1:$B$839,0)),"")="N.A","",(IFERROR(INDEX('[2]Both teabags AfterWet'!$D$1:$D$839,MATCH(H138,'[2]Both teabags AfterWet'!$B$1:$B$839,0)),"")))</f>
        <v>1.083</v>
      </c>
      <c r="T138" s="3">
        <f>IFERROR(INDEX('[2]Both teabags AfterWet'!$D$1:$D$839,MATCH(I138,'[2]Both teabags AfterWet'!$B$1:$B$839,0)),"")</f>
        <v>1.6850000000000001</v>
      </c>
      <c r="U138" s="3">
        <f t="shared" si="8"/>
        <v>0.9323999999999999</v>
      </c>
      <c r="V138" s="3">
        <f t="shared" si="9"/>
        <v>1.5344</v>
      </c>
      <c r="W138" s="3">
        <f>IFERROR(INDEX('[2]Ashed teabags wet'!$J$2:$J$825,MATCH(H138,'[2]Ashed teabags wet'!$B$2:$B$825,0)),"")</f>
        <v>20.515313563441481</v>
      </c>
      <c r="X138" s="3">
        <f>IFERROR(INDEX('[2]Ashed teabags wet'!$J$2:$J$825,MATCH(I138,'[2]Ashed teabags wet'!$B$2:$B$825,0)),"")</f>
        <v>8.6122047244091302</v>
      </c>
      <c r="Y138" s="3">
        <f t="shared" si="2"/>
        <v>0.74111521633447153</v>
      </c>
      <c r="Z138" s="3">
        <f t="shared" si="3"/>
        <v>1.4022543307086663</v>
      </c>
      <c r="AA138" s="3">
        <f t="shared" si="10"/>
        <v>0.55542055569783533</v>
      </c>
      <c r="AB138" s="3">
        <f t="shared" si="11"/>
        <v>0.36412368972114628</v>
      </c>
      <c r="AC138" s="3">
        <f t="shared" si="4"/>
        <v>0.70301593732684253</v>
      </c>
      <c r="AD138">
        <f t="shared" si="5"/>
        <v>54</v>
      </c>
      <c r="AE138" s="3">
        <f t="shared" si="12"/>
        <v>0.34035563456314089</v>
      </c>
      <c r="AF138" s="3">
        <f t="shared" si="13"/>
        <v>3.1309614447148262E-2</v>
      </c>
      <c r="AG138" s="58" t="str">
        <f>IF(ISNUMBER(SEARCH("C", '[2]WetLitterbags placem_collection'!W65)),"YES","")</f>
        <v/>
      </c>
      <c r="AH138" s="58" t="str">
        <f>IF(ISNUMBER(SEARCH("H", '[2]WetLitterbags placem_collection'!W65)),"YES","")</f>
        <v/>
      </c>
      <c r="AI138" s="58" t="str">
        <f>IF(ISNUMBER(SEARCH("R", '[2]WetLitterbags placem_collection'!W65)),"YES","")</f>
        <v>YES</v>
      </c>
      <c r="AJ138" s="58" t="str">
        <f>IF(ISNUMBER(SEARCH("C", '[2]WetLitterbags placem_collection'!V65)),"YES","")</f>
        <v/>
      </c>
      <c r="AK138" s="58" t="str">
        <f>IF(ISNUMBER(SEARCH("H", '[2]WetLitterbags placem_collection'!V65)),"YES","")</f>
        <v/>
      </c>
      <c r="AL138" s="58" t="str">
        <f>IF(ISNUMBER(SEARCH("R", '[2]WetLitterbags placem_collection'!V65)),"YES","")</f>
        <v>YES</v>
      </c>
    </row>
    <row r="139" spans="2:38">
      <c r="B139" t="str">
        <f>'[2]Final data_for_R_analysis_Wetse'!A65</f>
        <v>Wet</v>
      </c>
      <c r="C139" s="4">
        <f>'[2]Final data_for_R_analysis_Wetse'!B65</f>
        <v>64</v>
      </c>
      <c r="D139" t="s">
        <v>95</v>
      </c>
      <c r="E139" t="s">
        <v>41</v>
      </c>
      <c r="F139" s="68">
        <v>8</v>
      </c>
      <c r="G139" s="7">
        <f>'[2]WetLitterbags placem_collection'!E66</f>
        <v>42766</v>
      </c>
      <c r="H139" t="str">
        <f>'[2]Final data_for_R_analysis_Wetse'!J65</f>
        <v>G554</v>
      </c>
      <c r="I139" t="str">
        <f>'[2]Final data_for_R_analysis_Wetse'!J285</f>
        <v>R159</v>
      </c>
      <c r="J139">
        <f>IFERROR(INDEX('[2]Green_rooibos initial weight'!$C$5:$C$1749,MATCH(H139, '[2]Green_rooibos initial weight'!$A$5:$A$1749,0)),"")</f>
        <v>2.0840000000000001</v>
      </c>
      <c r="K139">
        <f>IFERROR(INDEX('[2]Green_rooibos initial weight'!$C$5:$C$1749,MATCH(I139, '[2]Green_rooibos initial weight'!$A$5:$A$1749,0)),"")</f>
        <v>2.2930000000000001</v>
      </c>
      <c r="L139" s="3">
        <f t="shared" si="6"/>
        <v>1.8342000000000001</v>
      </c>
      <c r="M139" s="3">
        <f>AVERAGE('[2]Ashed teabags wet'!$J$809:$J$813,'[2]Ashed teabags wet'!$J$817:$J$818,'[2]Ashed teabags wet'!$J$820:$J$821)</f>
        <v>5.5094158734921841</v>
      </c>
      <c r="N139" s="3">
        <f t="shared" si="0"/>
        <v>1.7331462940484064</v>
      </c>
      <c r="O139" s="3">
        <f t="shared" si="7"/>
        <v>2.0432000000000001</v>
      </c>
      <c r="P139" s="3">
        <f>AVERAGE('[2]Ashed teabags wet'!$J$814:$J$816)</f>
        <v>2.2816647271287041</v>
      </c>
      <c r="Q139" s="3">
        <f t="shared" si="1"/>
        <v>1.9965810262953065</v>
      </c>
      <c r="R139" s="7">
        <f>IF('[2]WetLitterbags placem_collection'!G66="N.A","",'[2]WetLitterbags placem_collection'!G66)</f>
        <v>42820</v>
      </c>
      <c r="S139" s="3">
        <f>IF(IFERROR(INDEX('[2]Both teabags AfterWet'!$D$1:$D$839,MATCH(H139,'[2]Both teabags AfterWet'!$B$1:$B$839,0)),"")="N.A","",(IFERROR(INDEX('[2]Both teabags AfterWet'!$D$1:$D$839,MATCH(H139,'[2]Both teabags AfterWet'!$B$1:$B$839,0)),"")))</f>
        <v>1.29</v>
      </c>
      <c r="T139" s="3">
        <f>IFERROR(INDEX('[2]Both teabags AfterWet'!$D$1:$D$839,MATCH(I139,'[2]Both teabags AfterWet'!$B$1:$B$839,0)),"")</f>
        <v>1.3160000000000001</v>
      </c>
      <c r="U139" s="3">
        <f t="shared" si="8"/>
        <v>1.1394</v>
      </c>
      <c r="V139" s="3">
        <f t="shared" si="9"/>
        <v>1.1654</v>
      </c>
      <c r="W139" s="3">
        <f>IFERROR(INDEX('[2]Ashed teabags wet'!$J$2:$J$825,MATCH(H139,'[2]Ashed teabags wet'!$B$2:$B$825,0)),"")</f>
        <v>36.815920398009624</v>
      </c>
      <c r="X139" s="3">
        <f>IFERROR(INDEX('[2]Ashed teabags wet'!$J$2:$J$825,MATCH(I139,'[2]Ashed teabags wet'!$B$2:$B$825,0)),"")</f>
        <v>82.454411039920885</v>
      </c>
      <c r="Y139" s="3">
        <f t="shared" si="2"/>
        <v>0.71991940298507839</v>
      </c>
      <c r="Z139" s="3">
        <f t="shared" si="3"/>
        <v>0.20447629374076204</v>
      </c>
      <c r="AA139" s="3">
        <f t="shared" si="10"/>
        <v>0.58461706005011305</v>
      </c>
      <c r="AB139" s="3">
        <f t="shared" si="11"/>
        <v>0.3832643909117131</v>
      </c>
      <c r="AC139" s="3">
        <f t="shared" si="4"/>
        <v>0.10241322092505889</v>
      </c>
      <c r="AD139">
        <f t="shared" si="5"/>
        <v>54</v>
      </c>
      <c r="AE139" s="3">
        <f t="shared" si="12"/>
        <v>0.30568045124689658</v>
      </c>
      <c r="AF139" s="3" t="str">
        <f t="shared" si="13"/>
        <v/>
      </c>
      <c r="AG139" s="58" t="str">
        <f>IF(ISNUMBER(SEARCH("C", '[2]WetLitterbags placem_collection'!W66)),"YES","")</f>
        <v>YES</v>
      </c>
      <c r="AH139" s="58" t="str">
        <f>IF(ISNUMBER(SEARCH("H", '[2]WetLitterbags placem_collection'!W66)),"YES","")</f>
        <v>YES</v>
      </c>
      <c r="AI139" s="58" t="str">
        <f>IF(ISNUMBER(SEARCH("R", '[2]WetLitterbags placem_collection'!W66)),"YES","")</f>
        <v/>
      </c>
      <c r="AJ139" s="58" t="str">
        <f>IF(ISNUMBER(SEARCH("C", '[2]WetLitterbags placem_collection'!V66)),"YES","")</f>
        <v/>
      </c>
      <c r="AK139" s="58" t="str">
        <f>IF(ISNUMBER(SEARCH("H", '[2]WetLitterbags placem_collection'!V66)),"YES","")</f>
        <v>YES</v>
      </c>
      <c r="AL139" s="58" t="str">
        <f>IF(ISNUMBER(SEARCH("R", '[2]WetLitterbags placem_collection'!V66)),"YES","")</f>
        <v>YES</v>
      </c>
    </row>
    <row r="140" spans="2:38">
      <c r="B140" t="str">
        <f>'[2]Final data_for_R_analysis_Wetse'!A66</f>
        <v>Wet</v>
      </c>
      <c r="C140" s="4">
        <f>'[2]Final data_for_R_analysis_Wetse'!B66</f>
        <v>65</v>
      </c>
      <c r="D140" t="s">
        <v>96</v>
      </c>
      <c r="E140" t="s">
        <v>41</v>
      </c>
      <c r="F140" s="5">
        <v>1</v>
      </c>
      <c r="G140" s="7">
        <f>'[2]WetLitterbags placem_collection'!E67</f>
        <v>42767</v>
      </c>
      <c r="H140" t="str">
        <f>'[2]Final data_for_R_analysis_Wetse'!J66</f>
        <v>G614</v>
      </c>
      <c r="I140" t="str">
        <f>'[2]Final data_for_R_analysis_Wetse'!J286</f>
        <v>R525</v>
      </c>
      <c r="J140">
        <f>IFERROR(INDEX('[2]Green_rooibos initial weight'!$C$5:$C$1749,MATCH(H140, '[2]Green_rooibos initial weight'!$A$5:$A$1749,0)),"")</f>
        <v>2.1709999999999998</v>
      </c>
      <c r="K140">
        <f>IFERROR(INDEX('[2]Green_rooibos initial weight'!$C$5:$C$1749,MATCH(I140, '[2]Green_rooibos initial weight'!$A$5:$A$1749,0)),"")</f>
        <v>2.1469999999999998</v>
      </c>
      <c r="L140" s="3">
        <f t="shared" si="6"/>
        <v>1.9211999999999998</v>
      </c>
      <c r="M140" s="3">
        <f>AVERAGE('[2]Ashed teabags wet'!$J$809:$J$813,'[2]Ashed teabags wet'!$J$817:$J$818,'[2]Ashed teabags wet'!$J$820:$J$821)</f>
        <v>5.5094158734921841</v>
      </c>
      <c r="N140" s="3">
        <f t="shared" ref="N140:N203" si="14">IFERROR(L140-(M140/100)*L140,"")</f>
        <v>1.8153531022384679</v>
      </c>
      <c r="O140" s="3">
        <f t="shared" si="7"/>
        <v>1.8971999999999998</v>
      </c>
      <c r="P140" s="3">
        <f>AVERAGE('[2]Ashed teabags wet'!$J$814:$J$816)</f>
        <v>2.2816647271287041</v>
      </c>
      <c r="Q140" s="3">
        <f t="shared" ref="Q140:Q203" si="15">IFERROR(O140-(P140/100)*O140,"")</f>
        <v>1.853912256796914</v>
      </c>
      <c r="R140" s="7">
        <f>IF('[2]WetLitterbags placem_collection'!G67="N.A","",'[2]WetLitterbags placem_collection'!G67)</f>
        <v>42818</v>
      </c>
      <c r="S140" s="3">
        <f>IF(IFERROR(INDEX('[2]Both teabags AfterWet'!$D$1:$D$839,MATCH(H140,'[2]Both teabags AfterWet'!$B$1:$B$839,0)),"")="N.A","",(IFERROR(INDEX('[2]Both teabags AfterWet'!$D$1:$D$839,MATCH(H140,'[2]Both teabags AfterWet'!$B$1:$B$839,0)),"")))</f>
        <v>0.96099999999999997</v>
      </c>
      <c r="T140" s="3">
        <f>IFERROR(INDEX('[2]Both teabags AfterWet'!$D$1:$D$839,MATCH(I140,'[2]Both teabags AfterWet'!$B$1:$B$839,0)),"")</f>
        <v>1.704</v>
      </c>
      <c r="U140" s="3">
        <f t="shared" si="8"/>
        <v>0.81040000000000001</v>
      </c>
      <c r="V140" s="3">
        <f t="shared" si="9"/>
        <v>1.5533999999999999</v>
      </c>
      <c r="W140" s="3">
        <f>IFERROR(INDEX('[2]Ashed teabags wet'!$J$2:$J$825,MATCH(H140,'[2]Ashed teabags wet'!$B$2:$B$825,0)),"")</f>
        <v>15.67460317460233</v>
      </c>
      <c r="X140" s="3">
        <f>IFERROR(INDEX('[2]Ashed teabags wet'!$J$2:$J$825,MATCH(I140,'[2]Ashed teabags wet'!$B$2:$B$825,0)),"")</f>
        <v>3.9941548952748618</v>
      </c>
      <c r="Y140" s="3">
        <f t="shared" ref="Y140:Y203" si="16">IFERROR(U140-(W140/100)*U140,"")</f>
        <v>0.68337301587302268</v>
      </c>
      <c r="Z140" s="3">
        <f t="shared" ref="Z140:Z203" si="17">IFERROR(V140-(X140/100)*V140,"")</f>
        <v>1.4913547978568003</v>
      </c>
      <c r="AA140" s="3">
        <f t="shared" ref="AA140:AA203" si="18">IFERROR(1-Y140/N140,"")</f>
        <v>0.62355917698304975</v>
      </c>
      <c r="AB140" s="3">
        <f t="shared" si="11"/>
        <v>0.40879413977986162</v>
      </c>
      <c r="AC140" s="3">
        <f t="shared" ref="AC140:AC203" si="19">IFERROR(Z140/Q140,"")</f>
        <v>0.80443655970724293</v>
      </c>
      <c r="AD140">
        <f t="shared" ref="AD140:AD203" si="20">IF((R140-G140)&gt;0,(IFERROR(R140-G140,"")),"")</f>
        <v>51</v>
      </c>
      <c r="AE140" s="3">
        <f t="shared" si="12"/>
        <v>0.25943090619590292</v>
      </c>
      <c r="AF140" s="3">
        <f t="shared" si="13"/>
        <v>1.2761510349857969E-2</v>
      </c>
      <c r="AG140" s="58" t="str">
        <f>IF(ISNUMBER(SEARCH("C", '[2]WetLitterbags placem_collection'!W67)),"YES","")</f>
        <v/>
      </c>
      <c r="AH140" s="58" t="str">
        <f>IF(ISNUMBER(SEARCH("H", '[2]WetLitterbags placem_collection'!W67)),"YES","")</f>
        <v/>
      </c>
      <c r="AI140" s="58" t="str">
        <f>IF(ISNUMBER(SEARCH("R", '[2]WetLitterbags placem_collection'!W67)),"YES","")</f>
        <v/>
      </c>
      <c r="AJ140" s="58" t="str">
        <f>IF(ISNUMBER(SEARCH("C", '[2]WetLitterbags placem_collection'!V67)),"YES","")</f>
        <v/>
      </c>
      <c r="AK140" s="58" t="str">
        <f>IF(ISNUMBER(SEARCH("H", '[2]WetLitterbags placem_collection'!V67)),"YES","")</f>
        <v/>
      </c>
      <c r="AL140" s="58" t="str">
        <f>IF(ISNUMBER(SEARCH("R", '[2]WetLitterbags placem_collection'!V67)),"YES","")</f>
        <v>YES</v>
      </c>
    </row>
    <row r="141" spans="2:38">
      <c r="B141" t="str">
        <f>'[2]Final data_for_R_analysis_Wetse'!A67</f>
        <v>Wet</v>
      </c>
      <c r="C141" s="4">
        <f>'[2]Final data_for_R_analysis_Wetse'!B67</f>
        <v>66</v>
      </c>
      <c r="D141" t="s">
        <v>96</v>
      </c>
      <c r="E141" t="s">
        <v>41</v>
      </c>
      <c r="F141" s="5">
        <v>2</v>
      </c>
      <c r="G141" s="7">
        <f>'[2]WetLitterbags placem_collection'!E68</f>
        <v>42767</v>
      </c>
      <c r="H141" t="str">
        <f>'[2]Final data_for_R_analysis_Wetse'!J67</f>
        <v>G282</v>
      </c>
      <c r="I141" t="str">
        <f>'[2]Final data_for_R_analysis_Wetse'!J287</f>
        <v>R150</v>
      </c>
      <c r="J141">
        <f>IFERROR(INDEX('[2]Green_rooibos initial weight'!$C$5:$C$1749,MATCH(H141, '[2]Green_rooibos initial weight'!$A$5:$A$1749,0)),"")</f>
        <v>1.9730000000000001</v>
      </c>
      <c r="K141">
        <f>IFERROR(INDEX('[2]Green_rooibos initial weight'!$C$5:$C$1749,MATCH(I141, '[2]Green_rooibos initial weight'!$A$5:$A$1749,0)),"")</f>
        <v>2.1469999999999998</v>
      </c>
      <c r="L141" s="3">
        <f t="shared" ref="L141:L204" si="21">IF(J141&gt;0,(J141*$F$31-($F$29+$F$30)),"")</f>
        <v>1.7232000000000001</v>
      </c>
      <c r="M141" s="3">
        <f>AVERAGE('[2]Ashed teabags wet'!$J$809:$J$813,'[2]Ashed teabags wet'!$J$817:$J$818,'[2]Ashed teabags wet'!$J$820:$J$821)</f>
        <v>5.5094158734921841</v>
      </c>
      <c r="N141" s="3">
        <f t="shared" si="14"/>
        <v>1.6282617456679827</v>
      </c>
      <c r="O141" s="3">
        <f t="shared" ref="O141:O204" si="22">IF(K141&gt;0,(K141*$F$32-($F$29+$F$30)),"")</f>
        <v>1.8971999999999998</v>
      </c>
      <c r="P141" s="3">
        <f>AVERAGE('[2]Ashed teabags wet'!$J$814:$J$816)</f>
        <v>2.2816647271287041</v>
      </c>
      <c r="Q141" s="3">
        <f t="shared" si="15"/>
        <v>1.853912256796914</v>
      </c>
      <c r="R141" s="7">
        <f>IF('[2]WetLitterbags placem_collection'!G68="N.A","",'[2]WetLitterbags placem_collection'!G68)</f>
        <v>42818</v>
      </c>
      <c r="S141" s="3">
        <f>IF(IFERROR(INDEX('[2]Both teabags AfterWet'!$D$1:$D$839,MATCH(H141,'[2]Both teabags AfterWet'!$B$1:$B$839,0)),"")="N.A","",(IFERROR(INDEX('[2]Both teabags AfterWet'!$D$1:$D$839,MATCH(H141,'[2]Both teabags AfterWet'!$B$1:$B$839,0)),"")))</f>
        <v>1.1456</v>
      </c>
      <c r="T141" s="3">
        <f>IFERROR(INDEX('[2]Both teabags AfterWet'!$D$1:$D$839,MATCH(I141,'[2]Both teabags AfterWet'!$B$1:$B$839,0)),"")</f>
        <v>0.21360000000000001</v>
      </c>
      <c r="U141" s="3">
        <f t="shared" ref="U141:U204" si="23">IFERROR(IF(S141&gt;0,S141-($F$29),""),"")</f>
        <v>0.99499999999999988</v>
      </c>
      <c r="V141" s="3">
        <f t="shared" ref="V141:V204" si="24">IFERROR(IF(T141&gt;0,T141-($F$29),""),"")</f>
        <v>6.3E-2</v>
      </c>
      <c r="W141" s="3">
        <f>IFERROR(INDEX('[2]Ashed teabags wet'!$J$2:$J$825,MATCH(H141,'[2]Ashed teabags wet'!$B$2:$B$825,0)),"")</f>
        <v>31.190019193858088</v>
      </c>
      <c r="X141" s="3" t="str">
        <f>IFERROR(INDEX('[2]Ashed teabags wet'!$J$2:$J$825,MATCH(I141,'[2]Ashed teabags wet'!$B$2:$B$825,0)),"")</f>
        <v/>
      </c>
      <c r="Y141" s="3">
        <f t="shared" si="16"/>
        <v>0.68465930902111194</v>
      </c>
      <c r="Z141" s="3" t="str">
        <f t="shared" si="17"/>
        <v/>
      </c>
      <c r="AA141" s="3">
        <f t="shared" si="18"/>
        <v>0.57951520334942508</v>
      </c>
      <c r="AB141" s="3">
        <f t="shared" ref="AB141:AB204" si="25">IFERROR($F$26*(1-AE141),"")</f>
        <v>0.37991970575876804</v>
      </c>
      <c r="AC141" s="3" t="str">
        <f t="shared" si="19"/>
        <v/>
      </c>
      <c r="AD141">
        <f t="shared" si="20"/>
        <v>51</v>
      </c>
      <c r="AE141" s="3">
        <f t="shared" ref="AE141:AE204" si="26">IFERROR(1-(AA141/$F$25),"")</f>
        <v>0.31173966348049276</v>
      </c>
      <c r="AF141" s="3" t="str">
        <f t="shared" ref="AF141:AF204" si="27">IFERROR(LN(AB141/(AC141-(1-AB141)))/AD141,"")</f>
        <v/>
      </c>
      <c r="AG141" s="58" t="str">
        <f>IF(ISNUMBER(SEARCH("C", '[2]WetLitterbags placem_collection'!W68)),"YES","")</f>
        <v/>
      </c>
      <c r="AH141" s="58" t="str">
        <f>IF(ISNUMBER(SEARCH("H", '[2]WetLitterbags placem_collection'!W68)),"YES","")</f>
        <v>YES</v>
      </c>
      <c r="AI141" s="58" t="str">
        <f>IF(ISNUMBER(SEARCH("R", '[2]WetLitterbags placem_collection'!W68)),"YES","")</f>
        <v/>
      </c>
      <c r="AJ141" s="58" t="str">
        <f>IF(ISNUMBER(SEARCH("C", '[2]WetLitterbags placem_collection'!V68)),"YES","")</f>
        <v/>
      </c>
      <c r="AK141" s="58" t="str">
        <f>IF(ISNUMBER(SEARCH("H", '[2]WetLitterbags placem_collection'!V68)),"YES","")</f>
        <v/>
      </c>
      <c r="AL141" s="58" t="str">
        <f>IF(ISNUMBER(SEARCH("R", '[2]WetLitterbags placem_collection'!V68)),"YES","")</f>
        <v>YES</v>
      </c>
    </row>
    <row r="142" spans="2:38">
      <c r="B142" t="str">
        <f>'[2]Final data_for_R_analysis_Wetse'!A68</f>
        <v>Wet</v>
      </c>
      <c r="C142" s="4">
        <f>'[2]Final data_for_R_analysis_Wetse'!B68</f>
        <v>67</v>
      </c>
      <c r="D142" t="s">
        <v>96</v>
      </c>
      <c r="E142" t="s">
        <v>41</v>
      </c>
      <c r="F142" s="5">
        <v>3</v>
      </c>
      <c r="G142" s="7">
        <f>'[2]WetLitterbags placem_collection'!E69</f>
        <v>42767</v>
      </c>
      <c r="H142" t="str">
        <f>'[2]Final data_for_R_analysis_Wetse'!J68</f>
        <v>G450</v>
      </c>
      <c r="I142" t="str">
        <f>'[2]Final data_for_R_analysis_Wetse'!J288</f>
        <v>R165</v>
      </c>
      <c r="J142">
        <f>IFERROR(INDEX('[2]Green_rooibos initial weight'!$C$5:$C$1749,MATCH(H142, '[2]Green_rooibos initial weight'!$A$5:$A$1749,0)),"")</f>
        <v>2.1629999999999998</v>
      </c>
      <c r="K142">
        <f>IFERROR(INDEX('[2]Green_rooibos initial weight'!$C$5:$C$1749,MATCH(I142, '[2]Green_rooibos initial weight'!$A$5:$A$1749,0)),"")</f>
        <v>2.169</v>
      </c>
      <c r="L142" s="3">
        <f t="shared" si="21"/>
        <v>1.9131999999999998</v>
      </c>
      <c r="M142" s="3">
        <f>AVERAGE('[2]Ashed teabags wet'!$J$809:$J$813,'[2]Ashed teabags wet'!$J$817:$J$818,'[2]Ashed teabags wet'!$J$820:$J$821)</f>
        <v>5.5094158734921841</v>
      </c>
      <c r="N142" s="3">
        <f t="shared" si="14"/>
        <v>1.8077938555083473</v>
      </c>
      <c r="O142" s="3">
        <f t="shared" si="22"/>
        <v>1.9192</v>
      </c>
      <c r="P142" s="3">
        <f>AVERAGE('[2]Ashed teabags wet'!$J$814:$J$816)</f>
        <v>2.2816647271287041</v>
      </c>
      <c r="Q142" s="3">
        <f t="shared" si="15"/>
        <v>1.8754102905569459</v>
      </c>
      <c r="R142" s="7">
        <f>IF('[2]WetLitterbags placem_collection'!G69="N.A","",'[2]WetLitterbags placem_collection'!G69)</f>
        <v>42818</v>
      </c>
      <c r="S142" s="3">
        <f>IF(IFERROR(INDEX('[2]Both teabags AfterWet'!$D$1:$D$839,MATCH(H142,'[2]Both teabags AfterWet'!$B$1:$B$839,0)),"")="N.A","",(IFERROR(INDEX('[2]Both teabags AfterWet'!$D$1:$D$839,MATCH(H142,'[2]Both teabags AfterWet'!$B$1:$B$839,0)),"")))</f>
        <v>0.89059999999999995</v>
      </c>
      <c r="T142" s="3">
        <f>IFERROR(INDEX('[2]Both teabags AfterWet'!$D$1:$D$839,MATCH(I142,'[2]Both teabags AfterWet'!$B$1:$B$839,0)),"")</f>
        <v>1.4942</v>
      </c>
      <c r="U142" s="3">
        <f t="shared" si="23"/>
        <v>0.74</v>
      </c>
      <c r="V142" s="3">
        <f t="shared" si="24"/>
        <v>1.3435999999999999</v>
      </c>
      <c r="W142" s="3">
        <f>IFERROR(INDEX('[2]Ashed teabags wet'!$J$2:$J$825,MATCH(H142,'[2]Ashed teabags wet'!$B$2:$B$825,0)),"")</f>
        <v>13.860419716935581</v>
      </c>
      <c r="X142" s="3">
        <f>IFERROR(INDEX('[2]Ashed teabags wet'!$J$2:$J$825,MATCH(I142,'[2]Ashed teabags wet'!$B$2:$B$825,0)),"")</f>
        <v>4.9107142857138548</v>
      </c>
      <c r="Y142" s="3">
        <f t="shared" si="16"/>
        <v>0.63743289409467674</v>
      </c>
      <c r="Z142" s="3">
        <f t="shared" si="17"/>
        <v>1.2776196428571485</v>
      </c>
      <c r="AA142" s="3">
        <f t="shared" si="18"/>
        <v>0.64739735553784583</v>
      </c>
      <c r="AB142" s="3">
        <f t="shared" si="25"/>
        <v>0.42442201930747142</v>
      </c>
      <c r="AC142" s="3">
        <f t="shared" si="19"/>
        <v>0.68124807104355289</v>
      </c>
      <c r="AD142">
        <f t="shared" si="20"/>
        <v>51</v>
      </c>
      <c r="AE142" s="3">
        <f t="shared" si="26"/>
        <v>0.23111953024008802</v>
      </c>
      <c r="AF142" s="3">
        <f t="shared" si="27"/>
        <v>2.7262870652817107E-2</v>
      </c>
      <c r="AG142" s="58" t="str">
        <f>IF(ISNUMBER(SEARCH("C", '[2]WetLitterbags placem_collection'!W69)),"YES","")</f>
        <v/>
      </c>
      <c r="AH142" s="58" t="str">
        <f>IF(ISNUMBER(SEARCH("H", '[2]WetLitterbags placem_collection'!W69)),"YES","")</f>
        <v/>
      </c>
      <c r="AI142" s="58" t="str">
        <f>IF(ISNUMBER(SEARCH("R", '[2]WetLitterbags placem_collection'!W69)),"YES","")</f>
        <v/>
      </c>
      <c r="AJ142" s="58" t="str">
        <f>IF(ISNUMBER(SEARCH("C", '[2]WetLitterbags placem_collection'!V69)),"YES","")</f>
        <v/>
      </c>
      <c r="AK142" s="58" t="str">
        <f>IF(ISNUMBER(SEARCH("H", '[2]WetLitterbags placem_collection'!V69)),"YES","")</f>
        <v>YES</v>
      </c>
      <c r="AL142" s="58" t="str">
        <f>IF(ISNUMBER(SEARCH("R", '[2]WetLitterbags placem_collection'!V69)),"YES","")</f>
        <v>YES</v>
      </c>
    </row>
    <row r="143" spans="2:38">
      <c r="B143" t="str">
        <f>'[2]Final data_for_R_analysis_Wetse'!A69</f>
        <v>Wet</v>
      </c>
      <c r="C143" s="4">
        <f>'[2]Final data_for_R_analysis_Wetse'!B69</f>
        <v>68</v>
      </c>
      <c r="D143" t="s">
        <v>96</v>
      </c>
      <c r="E143" t="s">
        <v>41</v>
      </c>
      <c r="F143" s="68">
        <v>4</v>
      </c>
      <c r="G143" s="7">
        <f>'[2]WetLitterbags placem_collection'!E70</f>
        <v>42767</v>
      </c>
      <c r="H143" t="str">
        <f>'[2]Final data_for_R_analysis_Wetse'!J69</f>
        <v>G269</v>
      </c>
      <c r="I143" t="str">
        <f>'[2]Final data_for_R_analysis_Wetse'!J289</f>
        <v>R129</v>
      </c>
      <c r="J143">
        <f>IFERROR(INDEX('[2]Green_rooibos initial weight'!$C$5:$C$1749,MATCH(H143, '[2]Green_rooibos initial weight'!$A$5:$A$1749,0)),"")</f>
        <v>2.0419999999999998</v>
      </c>
      <c r="K143">
        <f>IFERROR(INDEX('[2]Green_rooibos initial weight'!$C$5:$C$1749,MATCH(I143, '[2]Green_rooibos initial weight'!$A$5:$A$1749,0)),"")</f>
        <v>2.2829999999999999</v>
      </c>
      <c r="L143" s="3">
        <f t="shared" si="21"/>
        <v>1.7921999999999998</v>
      </c>
      <c r="M143" s="3">
        <f>AVERAGE('[2]Ashed teabags wet'!$J$809:$J$813,'[2]Ashed teabags wet'!$J$817:$J$818,'[2]Ashed teabags wet'!$J$820:$J$821)</f>
        <v>5.5094158734921841</v>
      </c>
      <c r="N143" s="3">
        <f t="shared" si="14"/>
        <v>1.6934602487152728</v>
      </c>
      <c r="O143" s="3">
        <f t="shared" si="22"/>
        <v>2.0331999999999999</v>
      </c>
      <c r="P143" s="3">
        <f>AVERAGE('[2]Ashed teabags wet'!$J$814:$J$816)</f>
        <v>2.2816647271287041</v>
      </c>
      <c r="Q143" s="3">
        <f t="shared" si="15"/>
        <v>1.9868091927680191</v>
      </c>
      <c r="R143" s="7">
        <f>IF('[2]WetLitterbags placem_collection'!G70="N.A","",'[2]WetLitterbags placem_collection'!G70)</f>
        <v>42818</v>
      </c>
      <c r="S143" s="3">
        <f>IF(IFERROR(INDEX('[2]Both teabags AfterWet'!$D$1:$D$839,MATCH(H143,'[2]Both teabags AfterWet'!$B$1:$B$839,0)),"")="N.A","",(IFERROR(INDEX('[2]Both teabags AfterWet'!$D$1:$D$839,MATCH(H143,'[2]Both teabags AfterWet'!$B$1:$B$839,0)),"")))</f>
        <v>1.018</v>
      </c>
      <c r="T143" s="3">
        <f>IFERROR(INDEX('[2]Both teabags AfterWet'!$D$1:$D$839,MATCH(I143,'[2]Both teabags AfterWet'!$B$1:$B$839,0)),"")</f>
        <v>1.885</v>
      </c>
      <c r="U143" s="3">
        <f t="shared" si="23"/>
        <v>0.86739999999999995</v>
      </c>
      <c r="V143" s="3">
        <f t="shared" si="24"/>
        <v>1.7343999999999999</v>
      </c>
      <c r="W143" s="3">
        <f>IFERROR(INDEX('[2]Ashed teabags wet'!$J$2:$J$825,MATCH(H143,'[2]Ashed teabags wet'!$B$2:$B$825,0)),"")</f>
        <v>19.040626529613323</v>
      </c>
      <c r="X143" s="3">
        <f>IFERROR(INDEX('[2]Ashed teabags wet'!$J$2:$J$825,MATCH(I143,'[2]Ashed teabags wet'!$B$2:$B$825,0)),"")</f>
        <v>14.637752587481726</v>
      </c>
      <c r="Y143" s="3">
        <f t="shared" si="16"/>
        <v>0.70224160548213399</v>
      </c>
      <c r="Z143" s="3">
        <f t="shared" si="17"/>
        <v>1.4805228191227169</v>
      </c>
      <c r="AA143" s="3">
        <f t="shared" si="18"/>
        <v>0.58532147063098594</v>
      </c>
      <c r="AB143" s="3">
        <f t="shared" si="25"/>
        <v>0.38372618977233292</v>
      </c>
      <c r="AC143" s="3">
        <f t="shared" si="19"/>
        <v>0.74517614701593715</v>
      </c>
      <c r="AD143">
        <f t="shared" si="20"/>
        <v>51</v>
      </c>
      <c r="AE143" s="3">
        <f t="shared" si="26"/>
        <v>0.30484385910809264</v>
      </c>
      <c r="AF143" s="3">
        <f t="shared" si="27"/>
        <v>2.1389690437426789E-2</v>
      </c>
      <c r="AG143" s="58" t="str">
        <f>IF(ISNUMBER(SEARCH("C", '[2]WetLitterbags placem_collection'!W70)),"YES","")</f>
        <v/>
      </c>
      <c r="AH143" s="58" t="str">
        <f>IF(ISNUMBER(SEARCH("H", '[2]WetLitterbags placem_collection'!W70)),"YES","")</f>
        <v/>
      </c>
      <c r="AI143" s="58" t="str">
        <f>IF(ISNUMBER(SEARCH("R", '[2]WetLitterbags placem_collection'!W70)),"YES","")</f>
        <v/>
      </c>
      <c r="AJ143" s="58" t="str">
        <f>IF(ISNUMBER(SEARCH("C", '[2]WetLitterbags placem_collection'!V70)),"YES","")</f>
        <v/>
      </c>
      <c r="AK143" s="58" t="str">
        <f>IF(ISNUMBER(SEARCH("H", '[2]WetLitterbags placem_collection'!V70)),"YES","")</f>
        <v/>
      </c>
      <c r="AL143" s="58" t="str">
        <f>IF(ISNUMBER(SEARCH("R", '[2]WetLitterbags placem_collection'!V70)),"YES","")</f>
        <v>YES</v>
      </c>
    </row>
    <row r="144" spans="2:38">
      <c r="B144" t="str">
        <f>'[2]Final data_for_R_analysis_Wetse'!A70</f>
        <v>Wet</v>
      </c>
      <c r="C144" s="4">
        <f>'[2]Final data_for_R_analysis_Wetse'!B70</f>
        <v>69</v>
      </c>
      <c r="D144" t="s">
        <v>96</v>
      </c>
      <c r="E144" t="s">
        <v>41</v>
      </c>
      <c r="F144" s="68">
        <v>5</v>
      </c>
      <c r="G144" s="7">
        <f>'[2]WetLitterbags placem_collection'!E71</f>
        <v>42767</v>
      </c>
      <c r="H144" t="str">
        <f>'[2]Final data_for_R_analysis_Wetse'!J70</f>
        <v>G448</v>
      </c>
      <c r="I144" t="str">
        <f>'[2]Final data_for_R_analysis_Wetse'!J290</f>
        <v>R414</v>
      </c>
      <c r="J144">
        <f>IFERROR(INDEX('[2]Green_rooibos initial weight'!$C$5:$C$1749,MATCH(H144, '[2]Green_rooibos initial weight'!$A$5:$A$1749,0)),"")</f>
        <v>2.0179999999999998</v>
      </c>
      <c r="K144">
        <f>IFERROR(INDEX('[2]Green_rooibos initial weight'!$C$5:$C$1749,MATCH(I144, '[2]Green_rooibos initial weight'!$A$5:$A$1749,0)),"")</f>
        <v>2.1349999999999998</v>
      </c>
      <c r="L144" s="3">
        <f t="shared" si="21"/>
        <v>1.7681999999999998</v>
      </c>
      <c r="M144" s="3">
        <f>AVERAGE('[2]Ashed teabags wet'!$J$809:$J$813,'[2]Ashed teabags wet'!$J$817:$J$818,'[2]Ashed teabags wet'!$J$820:$J$821)</f>
        <v>5.5094158734921841</v>
      </c>
      <c r="N144" s="3">
        <f t="shared" si="14"/>
        <v>1.6707825085249111</v>
      </c>
      <c r="O144" s="3">
        <f t="shared" si="22"/>
        <v>1.8851999999999998</v>
      </c>
      <c r="P144" s="3">
        <f>AVERAGE('[2]Ashed teabags wet'!$J$814:$J$816)</f>
        <v>2.2816647271287041</v>
      </c>
      <c r="Q144" s="3">
        <f t="shared" si="15"/>
        <v>1.8421860565641694</v>
      </c>
      <c r="R144" s="7">
        <f>IF('[2]WetLitterbags placem_collection'!G71="N.A","",'[2]WetLitterbags placem_collection'!G71)</f>
        <v>42818</v>
      </c>
      <c r="S144" s="3" t="str">
        <f>IF(IFERROR(INDEX('[2]Both teabags AfterWet'!$D$1:$D$839,MATCH(H144,'[2]Both teabags AfterWet'!$B$1:$B$839,0)),"")="N.A","",(IFERROR(INDEX('[2]Both teabags AfterWet'!$D$1:$D$839,MATCH(H144,'[2]Both teabags AfterWet'!$B$1:$B$839,0)),"")))</f>
        <v/>
      </c>
      <c r="T144" s="3">
        <f>IFERROR(INDEX('[2]Both teabags AfterWet'!$D$1:$D$839,MATCH(I144,'[2]Both teabags AfterWet'!$B$1:$B$839,0)),"")</f>
        <v>2.403</v>
      </c>
      <c r="U144" s="3" t="str">
        <f t="shared" si="23"/>
        <v/>
      </c>
      <c r="V144" s="3">
        <f t="shared" si="24"/>
        <v>2.2524000000000002</v>
      </c>
      <c r="W144" s="3" t="str">
        <f>IFERROR(INDEX('[2]Ashed teabags wet'!$J$2:$J$825,MATCH(H144,'[2]Ashed teabags wet'!$B$2:$B$825,0)),"")</f>
        <v/>
      </c>
      <c r="X144" s="3">
        <f>IFERROR(INDEX('[2]Ashed teabags wet'!$J$2:$J$825,MATCH(I144,'[2]Ashed teabags wet'!$B$2:$B$825,0)),"")</f>
        <v>16.515513126491193</v>
      </c>
      <c r="Y144" s="3" t="str">
        <f t="shared" si="16"/>
        <v/>
      </c>
      <c r="Z144" s="3">
        <f t="shared" si="17"/>
        <v>1.8804045823389126</v>
      </c>
      <c r="AA144" s="3" t="str">
        <f t="shared" si="18"/>
        <v/>
      </c>
      <c r="AB144" s="3" t="str">
        <f t="shared" si="25"/>
        <v/>
      </c>
      <c r="AC144" s="3">
        <f t="shared" si="19"/>
        <v>1.0207462897890043</v>
      </c>
      <c r="AD144">
        <f t="shared" si="20"/>
        <v>51</v>
      </c>
      <c r="AE144" s="3" t="str">
        <f t="shared" si="26"/>
        <v/>
      </c>
      <c r="AF144" s="3" t="str">
        <f t="shared" si="27"/>
        <v/>
      </c>
      <c r="AG144" s="58" t="str">
        <f>IF(ISNUMBER(SEARCH("C", '[2]WetLitterbags placem_collection'!W71)),"YES","")</f>
        <v/>
      </c>
      <c r="AH144" s="58" t="str">
        <f>IF(ISNUMBER(SEARCH("H", '[2]WetLitterbags placem_collection'!W71)),"YES","")</f>
        <v/>
      </c>
      <c r="AI144" s="58" t="str">
        <f>IF(ISNUMBER(SEARCH("R", '[2]WetLitterbags placem_collection'!W71)),"YES","")</f>
        <v/>
      </c>
      <c r="AJ144" s="58" t="str">
        <f>IF(ISNUMBER(SEARCH("C", '[2]WetLitterbags placem_collection'!V71)),"YES","")</f>
        <v/>
      </c>
      <c r="AK144" s="58" t="str">
        <f>IF(ISNUMBER(SEARCH("H", '[2]WetLitterbags placem_collection'!V71)),"YES","")</f>
        <v/>
      </c>
      <c r="AL144" s="58" t="str">
        <f>IF(ISNUMBER(SEARCH("R", '[2]WetLitterbags placem_collection'!V71)),"YES","")</f>
        <v/>
      </c>
    </row>
    <row r="145" spans="2:38">
      <c r="B145" t="str">
        <f>'[2]Final data_for_R_analysis_Wetse'!A71</f>
        <v>Wet</v>
      </c>
      <c r="C145" s="4">
        <f>'[2]Final data_for_R_analysis_Wetse'!B71</f>
        <v>70</v>
      </c>
      <c r="D145" t="s">
        <v>96</v>
      </c>
      <c r="E145" t="s">
        <v>41</v>
      </c>
      <c r="F145" s="68">
        <v>6</v>
      </c>
      <c r="G145" s="7">
        <f>'[2]WetLitterbags placem_collection'!E72</f>
        <v>42767</v>
      </c>
      <c r="H145" t="str">
        <f>'[2]Final data_for_R_analysis_Wetse'!J71</f>
        <v>G358</v>
      </c>
      <c r="I145" t="str">
        <f>'[2]Final data_for_R_analysis_Wetse'!J291</f>
        <v>R151</v>
      </c>
      <c r="J145">
        <f>IFERROR(INDEX('[2]Green_rooibos initial weight'!$C$5:$C$1749,MATCH(H145, '[2]Green_rooibos initial weight'!$A$5:$A$1749,0)),"")</f>
        <v>2.016</v>
      </c>
      <c r="K145">
        <f>IFERROR(INDEX('[2]Green_rooibos initial weight'!$C$5:$C$1749,MATCH(I145, '[2]Green_rooibos initial weight'!$A$5:$A$1749,0)),"")</f>
        <v>2.1920000000000002</v>
      </c>
      <c r="L145" s="3">
        <f t="shared" si="21"/>
        <v>1.7662</v>
      </c>
      <c r="M145" s="3">
        <f>AVERAGE('[2]Ashed teabags wet'!$J$809:$J$813,'[2]Ashed teabags wet'!$J$817:$J$818,'[2]Ashed teabags wet'!$J$820:$J$821)</f>
        <v>5.5094158734921841</v>
      </c>
      <c r="N145" s="3">
        <f t="shared" si="14"/>
        <v>1.668892696842381</v>
      </c>
      <c r="O145" s="3">
        <f t="shared" si="22"/>
        <v>1.9422000000000001</v>
      </c>
      <c r="P145" s="3">
        <f>AVERAGE('[2]Ashed teabags wet'!$J$814:$J$816)</f>
        <v>2.2816647271287041</v>
      </c>
      <c r="Q145" s="3">
        <f t="shared" si="15"/>
        <v>1.8978855076697065</v>
      </c>
      <c r="R145" s="7">
        <f>IF('[2]WetLitterbags placem_collection'!G72="N.A","",'[2]WetLitterbags placem_collection'!G72)</f>
        <v>42818</v>
      </c>
      <c r="S145" s="3">
        <f>IF(IFERROR(INDEX('[2]Both teabags AfterWet'!$D$1:$D$839,MATCH(H145,'[2]Both teabags AfterWet'!$B$1:$B$839,0)),"")="N.A","",(IFERROR(INDEX('[2]Both teabags AfterWet'!$D$1:$D$839,MATCH(H145,'[2]Both teabags AfterWet'!$B$1:$B$839,0)),"")))</f>
        <v>0.84299999999999997</v>
      </c>
      <c r="T145" s="3">
        <f>IFERROR(INDEX('[2]Both teabags AfterWet'!$D$1:$D$839,MATCH(I145,'[2]Both teabags AfterWet'!$B$1:$B$839,0)),"")</f>
        <v>1.536</v>
      </c>
      <c r="U145" s="3">
        <f t="shared" si="23"/>
        <v>0.6923999999999999</v>
      </c>
      <c r="V145" s="3">
        <f t="shared" si="24"/>
        <v>1.3854</v>
      </c>
      <c r="W145" s="3">
        <f>IFERROR(INDEX('[2]Ashed teabags wet'!$J$2:$J$825,MATCH(H145,'[2]Ashed teabags wet'!$B$2:$B$825,0)),"")</f>
        <v>13.570741097208547</v>
      </c>
      <c r="X145" s="3">
        <f>IFERROR(INDEX('[2]Ashed teabags wet'!$J$2:$J$825,MATCH(I145,'[2]Ashed teabags wet'!$B$2:$B$825,0)),"")</f>
        <v>89.048562933597623</v>
      </c>
      <c r="Y145" s="3">
        <f t="shared" si="16"/>
        <v>0.59843618864292791</v>
      </c>
      <c r="Z145" s="3">
        <f t="shared" si="17"/>
        <v>0.15172120911793852</v>
      </c>
      <c r="AA145" s="3">
        <f t="shared" si="18"/>
        <v>0.64141721647221794</v>
      </c>
      <c r="AB145" s="3">
        <f t="shared" si="25"/>
        <v>0.42050154809105028</v>
      </c>
      <c r="AC145" s="3">
        <f t="shared" si="19"/>
        <v>7.9942234926609138E-2</v>
      </c>
      <c r="AD145">
        <f t="shared" si="20"/>
        <v>51</v>
      </c>
      <c r="AE145" s="3">
        <f t="shared" si="26"/>
        <v>0.23822183316838719</v>
      </c>
      <c r="AF145" s="3" t="str">
        <f t="shared" si="27"/>
        <v/>
      </c>
      <c r="AG145" s="58" t="str">
        <f>IF(ISNUMBER(SEARCH("C", '[2]WetLitterbags placem_collection'!W72)),"YES","")</f>
        <v>YES</v>
      </c>
      <c r="AH145" s="58" t="str">
        <f>IF(ISNUMBER(SEARCH("H", '[2]WetLitterbags placem_collection'!W72)),"YES","")</f>
        <v>YES</v>
      </c>
      <c r="AI145" s="58" t="str">
        <f>IF(ISNUMBER(SEARCH("R", '[2]WetLitterbags placem_collection'!W72)),"YES","")</f>
        <v>YES</v>
      </c>
      <c r="AJ145" s="58" t="str">
        <f>IF(ISNUMBER(SEARCH("C", '[2]WetLitterbags placem_collection'!V72)),"YES","")</f>
        <v>YES</v>
      </c>
      <c r="AK145" s="58" t="str">
        <f>IF(ISNUMBER(SEARCH("H", '[2]WetLitterbags placem_collection'!V72)),"YES","")</f>
        <v>YES</v>
      </c>
      <c r="AL145" s="58" t="str">
        <f>IF(ISNUMBER(SEARCH("R", '[2]WetLitterbags placem_collection'!V72)),"YES","")</f>
        <v>YES</v>
      </c>
    </row>
    <row r="146" spans="2:38">
      <c r="B146" t="str">
        <f>'[2]Final data_for_R_analysis_Wetse'!A72</f>
        <v>Wet</v>
      </c>
      <c r="C146" s="4">
        <f>'[2]Final data_for_R_analysis_Wetse'!B72</f>
        <v>71</v>
      </c>
      <c r="D146" t="s">
        <v>96</v>
      </c>
      <c r="E146" t="s">
        <v>41</v>
      </c>
      <c r="F146" s="68">
        <v>7</v>
      </c>
      <c r="G146" s="7">
        <f>'[2]WetLitterbags placem_collection'!E73</f>
        <v>42767</v>
      </c>
      <c r="H146" t="str">
        <f>'[2]Final data_for_R_analysis_Wetse'!J72</f>
        <v>G511</v>
      </c>
      <c r="I146" t="str">
        <f>'[2]Final data_for_R_analysis_Wetse'!J292</f>
        <v>R95</v>
      </c>
      <c r="J146">
        <f>IFERROR(INDEX('[2]Green_rooibos initial weight'!$C$5:$C$1749,MATCH(H146, '[2]Green_rooibos initial weight'!$A$5:$A$1749,0)),"")</f>
        <v>1.9930000000000001</v>
      </c>
      <c r="K146">
        <f>IFERROR(INDEX('[2]Green_rooibos initial weight'!$C$5:$C$1749,MATCH(I146, '[2]Green_rooibos initial weight'!$A$5:$A$1749,0)),"")</f>
        <v>2.2160000000000002</v>
      </c>
      <c r="L146" s="3">
        <f t="shared" si="21"/>
        <v>1.7432000000000001</v>
      </c>
      <c r="M146" s="3">
        <f>AVERAGE('[2]Ashed teabags wet'!$J$809:$J$813,'[2]Ashed teabags wet'!$J$817:$J$818,'[2]Ashed teabags wet'!$J$820:$J$821)</f>
        <v>5.5094158734921841</v>
      </c>
      <c r="N146" s="3">
        <f t="shared" si="14"/>
        <v>1.6471598624932844</v>
      </c>
      <c r="O146" s="3">
        <f t="shared" si="22"/>
        <v>1.9662000000000002</v>
      </c>
      <c r="P146" s="3">
        <f>AVERAGE('[2]Ashed teabags wet'!$J$814:$J$816)</f>
        <v>2.2816647271287041</v>
      </c>
      <c r="Q146" s="3">
        <f t="shared" si="15"/>
        <v>1.9213379081351956</v>
      </c>
      <c r="R146" s="7">
        <f>IF('[2]WetLitterbags placem_collection'!G73="N.A","",'[2]WetLitterbags placem_collection'!G73)</f>
        <v>42818</v>
      </c>
      <c r="S146" s="3">
        <f>IF(IFERROR(INDEX('[2]Both teabags AfterWet'!$D$1:$D$839,MATCH(H146,'[2]Both teabags AfterWet'!$B$1:$B$839,0)),"")="N.A","",(IFERROR(INDEX('[2]Both teabags AfterWet'!$D$1:$D$839,MATCH(H146,'[2]Both teabags AfterWet'!$B$1:$B$839,0)),"")))</f>
        <v>0.83740000000000003</v>
      </c>
      <c r="T146" s="3">
        <f>IFERROR(INDEX('[2]Both teabags AfterWet'!$D$1:$D$839,MATCH(I146,'[2]Both teabags AfterWet'!$B$1:$B$839,0)),"")</f>
        <v>1.6388</v>
      </c>
      <c r="U146" s="3">
        <f t="shared" si="23"/>
        <v>0.68680000000000008</v>
      </c>
      <c r="V146" s="3">
        <f t="shared" si="24"/>
        <v>1.4882</v>
      </c>
      <c r="W146" s="3">
        <f>IFERROR(INDEX('[2]Ashed teabags wet'!$J$2:$J$825,MATCH(H146,'[2]Ashed teabags wet'!$B$2:$B$825,0)),"")</f>
        <v>9.3359960059912463</v>
      </c>
      <c r="X146" s="3">
        <f>IFERROR(INDEX('[2]Ashed teabags wet'!$J$2:$J$825,MATCH(I146,'[2]Ashed teabags wet'!$B$2:$B$825,0)),"")</f>
        <v>3.275434243175928</v>
      </c>
      <c r="Y146" s="3">
        <f t="shared" si="16"/>
        <v>0.62268037943085219</v>
      </c>
      <c r="Z146" s="3">
        <f t="shared" si="17"/>
        <v>1.4394549875930558</v>
      </c>
      <c r="AA146" s="3">
        <f t="shared" si="18"/>
        <v>0.62196724579707219</v>
      </c>
      <c r="AB146" s="3">
        <f t="shared" si="25"/>
        <v>0.40775049843228489</v>
      </c>
      <c r="AC146" s="3">
        <f t="shared" si="19"/>
        <v>0.74919408059259929</v>
      </c>
      <c r="AD146">
        <f t="shared" si="20"/>
        <v>51</v>
      </c>
      <c r="AE146" s="3">
        <f t="shared" si="26"/>
        <v>0.26132156081107816</v>
      </c>
      <c r="AF146" s="3">
        <f t="shared" si="27"/>
        <v>1.8720837660969714E-2</v>
      </c>
      <c r="AG146" s="58" t="str">
        <f>IF(ISNUMBER(SEARCH("C", '[2]WetLitterbags placem_collection'!W73)),"YES","")</f>
        <v/>
      </c>
      <c r="AH146" s="58" t="str">
        <f>IF(ISNUMBER(SEARCH("H", '[2]WetLitterbags placem_collection'!W73)),"YES","")</f>
        <v/>
      </c>
      <c r="AI146" s="58" t="str">
        <f>IF(ISNUMBER(SEARCH("R", '[2]WetLitterbags placem_collection'!W73)),"YES","")</f>
        <v>YES</v>
      </c>
      <c r="AJ146" s="58" t="str">
        <f>IF(ISNUMBER(SEARCH("C", '[2]WetLitterbags placem_collection'!V73)),"YES","")</f>
        <v/>
      </c>
      <c r="AK146" s="58" t="str">
        <f>IF(ISNUMBER(SEARCH("H", '[2]WetLitterbags placem_collection'!V73)),"YES","")</f>
        <v/>
      </c>
      <c r="AL146" s="58" t="str">
        <f>IF(ISNUMBER(SEARCH("R", '[2]WetLitterbags placem_collection'!V73)),"YES","")</f>
        <v>YES</v>
      </c>
    </row>
    <row r="147" spans="2:38">
      <c r="B147" t="str">
        <f>'[2]Final data_for_R_analysis_Wetse'!A73</f>
        <v>Wet</v>
      </c>
      <c r="C147" s="4">
        <f>'[2]Final data_for_R_analysis_Wetse'!B73</f>
        <v>72</v>
      </c>
      <c r="D147" t="s">
        <v>96</v>
      </c>
      <c r="E147" t="s">
        <v>41</v>
      </c>
      <c r="F147" s="68">
        <v>8</v>
      </c>
      <c r="G147" s="7">
        <f>'[2]WetLitterbags placem_collection'!E74</f>
        <v>42767</v>
      </c>
      <c r="H147" t="str">
        <f>'[2]Final data_for_R_analysis_Wetse'!J73</f>
        <v>G383</v>
      </c>
      <c r="I147" t="str">
        <f>'[2]Final data_for_R_analysis_Wetse'!J293</f>
        <v>R546</v>
      </c>
      <c r="J147">
        <f>IFERROR(INDEX('[2]Green_rooibos initial weight'!$C$5:$C$1749,MATCH(H147, '[2]Green_rooibos initial weight'!$A$5:$A$1749,0)),"")</f>
        <v>1.956</v>
      </c>
      <c r="K147">
        <f>IFERROR(INDEX('[2]Green_rooibos initial weight'!$C$5:$C$1749,MATCH(I147, '[2]Green_rooibos initial weight'!$A$5:$A$1749,0)),"")</f>
        <v>2.2250000000000001</v>
      </c>
      <c r="L147" s="3">
        <f t="shared" si="21"/>
        <v>1.7061999999999999</v>
      </c>
      <c r="M147" s="3">
        <f>AVERAGE('[2]Ashed teabags wet'!$J$809:$J$813,'[2]Ashed teabags wet'!$J$817:$J$818,'[2]Ashed teabags wet'!$J$820:$J$821)</f>
        <v>5.5094158734921841</v>
      </c>
      <c r="N147" s="3">
        <f t="shared" si="14"/>
        <v>1.6121983463664762</v>
      </c>
      <c r="O147" s="3">
        <f t="shared" si="22"/>
        <v>1.9752000000000001</v>
      </c>
      <c r="P147" s="3">
        <f>AVERAGE('[2]Ashed teabags wet'!$J$814:$J$816)</f>
        <v>2.2816647271287041</v>
      </c>
      <c r="Q147" s="3">
        <f t="shared" si="15"/>
        <v>1.9301325583097539</v>
      </c>
      <c r="R147" s="7">
        <f>IF('[2]WetLitterbags placem_collection'!G74="N.A","",'[2]WetLitterbags placem_collection'!G74)</f>
        <v>42818</v>
      </c>
      <c r="S147" s="3">
        <f>IF(IFERROR(INDEX('[2]Both teabags AfterWet'!$D$1:$D$839,MATCH(H147,'[2]Both teabags AfterWet'!$B$1:$B$839,0)),"")="N.A","",(IFERROR(INDEX('[2]Both teabags AfterWet'!$D$1:$D$839,MATCH(H147,'[2]Both teabags AfterWet'!$B$1:$B$839,0)),"")))</f>
        <v>0.82550000000000001</v>
      </c>
      <c r="T147" s="3" t="str">
        <f>IFERROR(INDEX('[2]Both teabags AfterWet'!$D$1:$D$839,MATCH(I147,'[2]Both teabags AfterWet'!$B$1:$B$839,0)),"")</f>
        <v/>
      </c>
      <c r="U147" s="3">
        <f t="shared" si="23"/>
        <v>0.67490000000000006</v>
      </c>
      <c r="V147" s="3" t="str">
        <f t="shared" si="24"/>
        <v/>
      </c>
      <c r="W147" s="3">
        <f>IFERROR(INDEX('[2]Ashed teabags wet'!$J$2:$J$825,MATCH(H147,'[2]Ashed teabags wet'!$B$2:$B$825,0)),"")</f>
        <v>8.9603960396033298</v>
      </c>
      <c r="X147" s="3">
        <f>IFERROR(INDEX('[2]Ashed teabags wet'!$J$2:$J$825,MATCH(I147,'[2]Ashed teabags wet'!$B$2:$B$825,0)),"")</f>
        <v>5.6566650270533065</v>
      </c>
      <c r="Y147" s="3">
        <f t="shared" si="16"/>
        <v>0.61442628712871716</v>
      </c>
      <c r="Z147" s="3" t="str">
        <f t="shared" si="17"/>
        <v/>
      </c>
      <c r="AA147" s="3">
        <f t="shared" si="18"/>
        <v>0.61888914691328611</v>
      </c>
      <c r="AB147" s="3">
        <f t="shared" si="25"/>
        <v>0.40573255237070543</v>
      </c>
      <c r="AC147" s="3" t="str">
        <f t="shared" si="19"/>
        <v/>
      </c>
      <c r="AD147">
        <f t="shared" si="20"/>
        <v>51</v>
      </c>
      <c r="AE147" s="3">
        <f t="shared" si="26"/>
        <v>0.2649772601979975</v>
      </c>
      <c r="AF147" s="3" t="str">
        <f t="shared" si="27"/>
        <v/>
      </c>
      <c r="AG147" s="58" t="str">
        <f>IF(ISNUMBER(SEARCH("C", '[2]WetLitterbags placem_collection'!W74)),"YES","")</f>
        <v/>
      </c>
      <c r="AH147" s="58" t="str">
        <f>IF(ISNUMBER(SEARCH("H", '[2]WetLitterbags placem_collection'!W74)),"YES","")</f>
        <v/>
      </c>
      <c r="AI147" s="58" t="str">
        <f>IF(ISNUMBER(SEARCH("R", '[2]WetLitterbags placem_collection'!W74)),"YES","")</f>
        <v/>
      </c>
      <c r="AJ147" s="58" t="str">
        <f>IF(ISNUMBER(SEARCH("C", '[2]WetLitterbags placem_collection'!V74)),"YES","")</f>
        <v/>
      </c>
      <c r="AK147" s="58" t="str">
        <f>IF(ISNUMBER(SEARCH("H", '[2]WetLitterbags placem_collection'!V74)),"YES","")</f>
        <v/>
      </c>
      <c r="AL147" s="58" t="str">
        <f>IF(ISNUMBER(SEARCH("R", '[2]WetLitterbags placem_collection'!V74)),"YES","")</f>
        <v>YES</v>
      </c>
    </row>
    <row r="148" spans="2:38">
      <c r="B148" t="str">
        <f>'[2]Final data_for_R_analysis_Wetse'!A74</f>
        <v>Wet</v>
      </c>
      <c r="C148" s="4">
        <f>'[2]Final data_for_R_analysis_Wetse'!B74</f>
        <v>73</v>
      </c>
      <c r="D148" t="s">
        <v>97</v>
      </c>
      <c r="E148" t="s">
        <v>41</v>
      </c>
      <c r="F148" s="5">
        <v>1</v>
      </c>
      <c r="G148" s="7">
        <f>'[2]WetLitterbags placem_collection'!E75</f>
        <v>42767</v>
      </c>
      <c r="H148" t="str">
        <f>'[2]Final data_for_R_analysis_Wetse'!J74</f>
        <v>G549</v>
      </c>
      <c r="I148" t="str">
        <f>'[2]Final data_for_R_analysis_Wetse'!J294</f>
        <v>R438</v>
      </c>
      <c r="J148">
        <f>IFERROR(INDEX('[2]Green_rooibos initial weight'!$C$5:$C$1749,MATCH(H148, '[2]Green_rooibos initial weight'!$A$5:$A$1749,0)),"")</f>
        <v>2.016</v>
      </c>
      <c r="K148">
        <f>IFERROR(INDEX('[2]Green_rooibos initial weight'!$C$5:$C$1749,MATCH(I148, '[2]Green_rooibos initial weight'!$A$5:$A$1749,0)),"")</f>
        <v>2.1829999999999998</v>
      </c>
      <c r="L148" s="3">
        <f t="shared" si="21"/>
        <v>1.7662</v>
      </c>
      <c r="M148" s="3">
        <f>AVERAGE('[2]Ashed teabags wet'!$J$809:$J$813,'[2]Ashed teabags wet'!$J$817:$J$818,'[2]Ashed teabags wet'!$J$820:$J$821)</f>
        <v>5.5094158734921841</v>
      </c>
      <c r="N148" s="3">
        <f t="shared" si="14"/>
        <v>1.668892696842381</v>
      </c>
      <c r="O148" s="3">
        <f t="shared" si="22"/>
        <v>1.9331999999999998</v>
      </c>
      <c r="P148" s="3">
        <f>AVERAGE('[2]Ashed teabags wet'!$J$814:$J$816)</f>
        <v>2.2816647271287041</v>
      </c>
      <c r="Q148" s="3">
        <f t="shared" si="15"/>
        <v>1.8890908574951477</v>
      </c>
      <c r="R148" s="7">
        <f>IF('[2]WetLitterbags placem_collection'!G75="N.A","",'[2]WetLitterbags placem_collection'!G75)</f>
        <v>42818</v>
      </c>
      <c r="S148" s="3">
        <f>IF(IFERROR(INDEX('[2]Both teabags AfterWet'!$D$1:$D$839,MATCH(H148,'[2]Both teabags AfterWet'!$B$1:$B$839,0)),"")="N.A","",(IFERROR(INDEX('[2]Both teabags AfterWet'!$D$1:$D$839,MATCH(H148,'[2]Both teabags AfterWet'!$B$1:$B$839,0)),"")))</f>
        <v>0.74199999999999999</v>
      </c>
      <c r="T148" s="3">
        <f>IFERROR(INDEX('[2]Both teabags AfterWet'!$D$1:$D$839,MATCH(I148,'[2]Both teabags AfterWet'!$B$1:$B$839,0)),"")</f>
        <v>0.17480000000000001</v>
      </c>
      <c r="U148" s="3">
        <f t="shared" si="23"/>
        <v>0.59139999999999993</v>
      </c>
      <c r="V148" s="3">
        <f t="shared" si="24"/>
        <v>2.4199999999999999E-2</v>
      </c>
      <c r="W148" s="3">
        <f>IFERROR(INDEX('[2]Ashed teabags wet'!$J$2:$J$825,MATCH(H148,'[2]Ashed teabags wet'!$B$2:$B$825,0)),"")</f>
        <v>10.980392156862093</v>
      </c>
      <c r="X148" s="3" t="str">
        <f>IFERROR(INDEX('[2]Ashed teabags wet'!$J$2:$J$825,MATCH(I148,'[2]Ashed teabags wet'!$B$2:$B$825,0)),"")</f>
        <v/>
      </c>
      <c r="Y148" s="3">
        <f t="shared" si="16"/>
        <v>0.52646196078431751</v>
      </c>
      <c r="Z148" s="3" t="str">
        <f t="shared" si="17"/>
        <v/>
      </c>
      <c r="AA148" s="3">
        <f t="shared" si="18"/>
        <v>0.68454415207136632</v>
      </c>
      <c r="AB148" s="3">
        <f t="shared" si="25"/>
        <v>0.44877478853134711</v>
      </c>
      <c r="AC148" s="3" t="str">
        <f t="shared" si="19"/>
        <v/>
      </c>
      <c r="AD148">
        <f t="shared" si="20"/>
        <v>51</v>
      </c>
      <c r="AE148" s="3">
        <f t="shared" si="26"/>
        <v>0.18700219468958867</v>
      </c>
      <c r="AF148" s="3" t="str">
        <f t="shared" si="27"/>
        <v/>
      </c>
      <c r="AG148" s="58" t="str">
        <f>IF(ISNUMBER(SEARCH("C", '[2]WetLitterbags placem_collection'!W75)),"YES","")</f>
        <v/>
      </c>
      <c r="AH148" s="58" t="str">
        <f>IF(ISNUMBER(SEARCH("H", '[2]WetLitterbags placem_collection'!W75)),"YES","")</f>
        <v>YES</v>
      </c>
      <c r="AI148" s="58" t="str">
        <f>IF(ISNUMBER(SEARCH("R", '[2]WetLitterbags placem_collection'!W75)),"YES","")</f>
        <v>YES</v>
      </c>
      <c r="AJ148" s="58" t="str">
        <f>IF(ISNUMBER(SEARCH("C", '[2]WetLitterbags placem_collection'!V75)),"YES","")</f>
        <v/>
      </c>
      <c r="AK148" s="58" t="str">
        <f>IF(ISNUMBER(SEARCH("H", '[2]WetLitterbags placem_collection'!V75)),"YES","")</f>
        <v>YES</v>
      </c>
      <c r="AL148" s="58" t="str">
        <f>IF(ISNUMBER(SEARCH("R", '[2]WetLitterbags placem_collection'!V75)),"YES","")</f>
        <v>YES</v>
      </c>
    </row>
    <row r="149" spans="2:38">
      <c r="B149" t="str">
        <f>'[2]Final data_for_R_analysis_Wetse'!A75</f>
        <v>Wet</v>
      </c>
      <c r="C149" s="4">
        <f>'[2]Final data_for_R_analysis_Wetse'!B75</f>
        <v>74</v>
      </c>
      <c r="D149" t="s">
        <v>97</v>
      </c>
      <c r="E149" t="s">
        <v>41</v>
      </c>
      <c r="F149" s="5">
        <v>2</v>
      </c>
      <c r="G149" s="7">
        <f>'[2]WetLitterbags placem_collection'!E76</f>
        <v>42767</v>
      </c>
      <c r="H149" t="str">
        <f>'[2]Final data_for_R_analysis_Wetse'!J75</f>
        <v>G605</v>
      </c>
      <c r="I149" t="str">
        <f>'[2]Final data_for_R_analysis_Wetse'!J295</f>
        <v>R122</v>
      </c>
      <c r="J149">
        <f>IFERROR(INDEX('[2]Green_rooibos initial weight'!$C$5:$C$1749,MATCH(H149, '[2]Green_rooibos initial weight'!$A$5:$A$1749,0)),"")</f>
        <v>2.0459999999999998</v>
      </c>
      <c r="K149">
        <f>IFERROR(INDEX('[2]Green_rooibos initial weight'!$C$5:$C$1749,MATCH(I149, '[2]Green_rooibos initial weight'!$A$5:$A$1749,0)),"")</f>
        <v>2.2189999999999999</v>
      </c>
      <c r="L149" s="3">
        <f t="shared" si="21"/>
        <v>1.7961999999999998</v>
      </c>
      <c r="M149" s="3">
        <f>AVERAGE('[2]Ashed teabags wet'!$J$809:$J$813,'[2]Ashed teabags wet'!$J$817:$J$818,'[2]Ashed teabags wet'!$J$820:$J$821)</f>
        <v>5.5094158734921841</v>
      </c>
      <c r="N149" s="3">
        <f t="shared" si="14"/>
        <v>1.6972398720803332</v>
      </c>
      <c r="O149" s="3">
        <f t="shared" si="22"/>
        <v>1.9691999999999998</v>
      </c>
      <c r="P149" s="3">
        <f>AVERAGE('[2]Ashed teabags wet'!$J$814:$J$816)</f>
        <v>2.2816647271287041</v>
      </c>
      <c r="Q149" s="3">
        <f t="shared" si="15"/>
        <v>1.9242694581933815</v>
      </c>
      <c r="R149" s="7">
        <f>IF('[2]WetLitterbags placem_collection'!G76="N.A","",'[2]WetLitterbags placem_collection'!G76)</f>
        <v>42818</v>
      </c>
      <c r="S149" s="3">
        <f>IF(IFERROR(INDEX('[2]Both teabags AfterWet'!$D$1:$D$839,MATCH(H149,'[2]Both teabags AfterWet'!$B$1:$B$839,0)),"")="N.A","",(IFERROR(INDEX('[2]Both teabags AfterWet'!$D$1:$D$839,MATCH(H149,'[2]Both teabags AfterWet'!$B$1:$B$839,0)),"")))</f>
        <v>1.1950000000000001</v>
      </c>
      <c r="T149" s="3">
        <f>IFERROR(INDEX('[2]Both teabags AfterWet'!$D$1:$D$839,MATCH(I149,'[2]Both teabags AfterWet'!$B$1:$B$839,0)),"")</f>
        <v>0.35499999999999998</v>
      </c>
      <c r="U149" s="3">
        <f t="shared" si="23"/>
        <v>1.0444</v>
      </c>
      <c r="V149" s="3">
        <f t="shared" si="24"/>
        <v>0.20439999999999997</v>
      </c>
      <c r="W149" s="3">
        <f>IFERROR(INDEX('[2]Ashed teabags wet'!$J$2:$J$825,MATCH(H149,'[2]Ashed teabags wet'!$B$2:$B$825,0)),"")</f>
        <v>62.512315270936703</v>
      </c>
      <c r="X149" s="3" t="str">
        <f>IFERROR(INDEX('[2]Ashed teabags wet'!$J$2:$J$825,MATCH(I149,'[2]Ashed teabags wet'!$B$2:$B$825,0)),"")</f>
        <v/>
      </c>
      <c r="Y149" s="3">
        <f t="shared" si="16"/>
        <v>0.39152137931033704</v>
      </c>
      <c r="Z149" s="3" t="str">
        <f t="shared" si="17"/>
        <v/>
      </c>
      <c r="AA149" s="3">
        <f t="shared" si="18"/>
        <v>0.76931877117025116</v>
      </c>
      <c r="AB149" s="3">
        <f t="shared" si="25"/>
        <v>0.50435149843940463</v>
      </c>
      <c r="AC149" s="3" t="str">
        <f t="shared" si="19"/>
        <v/>
      </c>
      <c r="AD149">
        <f t="shared" si="20"/>
        <v>51</v>
      </c>
      <c r="AE149" s="3">
        <f t="shared" si="26"/>
        <v>8.6319749203977225E-2</v>
      </c>
      <c r="AF149" s="3" t="str">
        <f t="shared" si="27"/>
        <v/>
      </c>
      <c r="AG149" s="58" t="str">
        <f>IF(ISNUMBER(SEARCH("C", '[2]WetLitterbags placem_collection'!W76)),"YES","")</f>
        <v>YES</v>
      </c>
      <c r="AH149" s="58" t="str">
        <f>IF(ISNUMBER(SEARCH("H", '[2]WetLitterbags placem_collection'!W76)),"YES","")</f>
        <v>YES</v>
      </c>
      <c r="AI149" s="58" t="str">
        <f>IF(ISNUMBER(SEARCH("R", '[2]WetLitterbags placem_collection'!W76)),"YES","")</f>
        <v/>
      </c>
      <c r="AJ149" s="58" t="str">
        <f>IF(ISNUMBER(SEARCH("C", '[2]WetLitterbags placem_collection'!V76)),"YES","")</f>
        <v/>
      </c>
      <c r="AK149" s="58" t="str">
        <f>IF(ISNUMBER(SEARCH("H", '[2]WetLitterbags placem_collection'!V76)),"YES","")</f>
        <v>YES</v>
      </c>
      <c r="AL149" s="58" t="str">
        <f>IF(ISNUMBER(SEARCH("R", '[2]WetLitterbags placem_collection'!V76)),"YES","")</f>
        <v>YES</v>
      </c>
    </row>
    <row r="150" spans="2:38">
      <c r="B150" t="str">
        <f>'[2]Final data_for_R_analysis_Wetse'!A76</f>
        <v>Wet</v>
      </c>
      <c r="C150" s="4">
        <f>'[2]Final data_for_R_analysis_Wetse'!B76</f>
        <v>75</v>
      </c>
      <c r="D150" t="s">
        <v>97</v>
      </c>
      <c r="E150" t="s">
        <v>41</v>
      </c>
      <c r="F150" s="5">
        <v>3</v>
      </c>
      <c r="G150" s="7">
        <f>'[2]WetLitterbags placem_collection'!E77</f>
        <v>42767</v>
      </c>
      <c r="H150" t="str">
        <f>'[2]Final data_for_R_analysis_Wetse'!J76</f>
        <v>G408</v>
      </c>
      <c r="I150" t="str">
        <f>'[2]Final data_for_R_analysis_Wetse'!J296</f>
        <v>R404</v>
      </c>
      <c r="J150">
        <f>IFERROR(INDEX('[2]Green_rooibos initial weight'!$C$5:$C$1749,MATCH(H150, '[2]Green_rooibos initial weight'!$A$5:$A$1749,0)),"")</f>
        <v>2.044</v>
      </c>
      <c r="K150">
        <f>IFERROR(INDEX('[2]Green_rooibos initial weight'!$C$5:$C$1749,MATCH(I150, '[2]Green_rooibos initial weight'!$A$5:$A$1749,0)),"")</f>
        <v>2.1779999999999999</v>
      </c>
      <c r="L150" s="3">
        <f t="shared" si="21"/>
        <v>1.7942</v>
      </c>
      <c r="M150" s="3">
        <f>AVERAGE('[2]Ashed teabags wet'!$J$809:$J$813,'[2]Ashed teabags wet'!$J$817:$J$818,'[2]Ashed teabags wet'!$J$820:$J$821)</f>
        <v>5.5094158734921841</v>
      </c>
      <c r="N150" s="3">
        <f t="shared" si="14"/>
        <v>1.6953500603978033</v>
      </c>
      <c r="O150" s="3">
        <f t="shared" si="22"/>
        <v>1.9281999999999999</v>
      </c>
      <c r="P150" s="3">
        <f>AVERAGE('[2]Ashed teabags wet'!$J$814:$J$816)</f>
        <v>2.2816647271287041</v>
      </c>
      <c r="Q150" s="3">
        <f t="shared" si="15"/>
        <v>1.8842049407315042</v>
      </c>
      <c r="R150" s="7">
        <f>IF('[2]WetLitterbags placem_collection'!G77="N.A","",'[2]WetLitterbags placem_collection'!G77)</f>
        <v>42818</v>
      </c>
      <c r="S150" s="3">
        <f>IF(IFERROR(INDEX('[2]Both teabags AfterWet'!$D$1:$D$839,MATCH(H150,'[2]Both teabags AfterWet'!$B$1:$B$839,0)),"")="N.A","",(IFERROR(INDEX('[2]Both teabags AfterWet'!$D$1:$D$839,MATCH(H150,'[2]Both teabags AfterWet'!$B$1:$B$839,0)),"")))</f>
        <v>0.85780000000000001</v>
      </c>
      <c r="T150" s="3">
        <f>IFERROR(INDEX('[2]Both teabags AfterWet'!$D$1:$D$839,MATCH(I150,'[2]Both teabags AfterWet'!$B$1:$B$839,0)),"")</f>
        <v>0.15579999999999999</v>
      </c>
      <c r="U150" s="3">
        <f t="shared" si="23"/>
        <v>0.70720000000000005</v>
      </c>
      <c r="V150" s="3">
        <f t="shared" si="24"/>
        <v>5.1999999999999824E-3</v>
      </c>
      <c r="W150" s="3">
        <f>IFERROR(INDEX('[2]Ashed teabags wet'!$J$2:$J$825,MATCH(H150,'[2]Ashed teabags wet'!$B$2:$B$825,0)),"")</f>
        <v>10.812157448929053</v>
      </c>
      <c r="X150" s="3" t="str">
        <f>IFERROR(INDEX('[2]Ashed teabags wet'!$J$2:$J$825,MATCH(I150,'[2]Ashed teabags wet'!$B$2:$B$825,0)),"")</f>
        <v/>
      </c>
      <c r="Y150" s="3">
        <f t="shared" si="16"/>
        <v>0.63073642252117379</v>
      </c>
      <c r="Z150" s="3" t="str">
        <f t="shared" si="17"/>
        <v/>
      </c>
      <c r="AA150" s="3">
        <f t="shared" si="18"/>
        <v>0.62796095198582447</v>
      </c>
      <c r="AB150" s="3">
        <f t="shared" si="25"/>
        <v>0.41167986400970924</v>
      </c>
      <c r="AC150" s="3" t="str">
        <f t="shared" si="19"/>
        <v/>
      </c>
      <c r="AD150">
        <f t="shared" si="20"/>
        <v>51</v>
      </c>
      <c r="AE150" s="3">
        <f t="shared" si="26"/>
        <v>0.25420314490994711</v>
      </c>
      <c r="AF150" s="3" t="str">
        <f t="shared" si="27"/>
        <v/>
      </c>
      <c r="AG150" s="58" t="str">
        <f>IF(ISNUMBER(SEARCH("C", '[2]WetLitterbags placem_collection'!W77)),"YES","")</f>
        <v/>
      </c>
      <c r="AH150" s="58" t="str">
        <f>IF(ISNUMBER(SEARCH("H", '[2]WetLitterbags placem_collection'!W77)),"YES","")</f>
        <v>YES</v>
      </c>
      <c r="AI150" s="58" t="str">
        <f>IF(ISNUMBER(SEARCH("R", '[2]WetLitterbags placem_collection'!W77)),"YES","")</f>
        <v>YES</v>
      </c>
      <c r="AJ150" s="58" t="str">
        <f>IF(ISNUMBER(SEARCH("C", '[2]WetLitterbags placem_collection'!V77)),"YES","")</f>
        <v/>
      </c>
      <c r="AK150" s="58" t="str">
        <f>IF(ISNUMBER(SEARCH("H", '[2]WetLitterbags placem_collection'!V77)),"YES","")</f>
        <v>YES</v>
      </c>
      <c r="AL150" s="58" t="str">
        <f>IF(ISNUMBER(SEARCH("R", '[2]WetLitterbags placem_collection'!V77)),"YES","")</f>
        <v>YES</v>
      </c>
    </row>
    <row r="151" spans="2:38">
      <c r="B151" t="str">
        <f>'[2]Final data_for_R_analysis_Wetse'!A77</f>
        <v>Wet</v>
      </c>
      <c r="C151" s="4">
        <f>'[2]Final data_for_R_analysis_Wetse'!B77</f>
        <v>76</v>
      </c>
      <c r="D151" t="s">
        <v>97</v>
      </c>
      <c r="E151" t="s">
        <v>41</v>
      </c>
      <c r="F151" s="68">
        <v>4</v>
      </c>
      <c r="G151" s="7">
        <f>'[2]WetLitterbags placem_collection'!E78</f>
        <v>42767</v>
      </c>
      <c r="H151" t="str">
        <f>'[2]Final data_for_R_analysis_Wetse'!J77</f>
        <v>G416</v>
      </c>
      <c r="I151" t="str">
        <f>'[2]Final data_for_R_analysis_Wetse'!J297</f>
        <v>R501</v>
      </c>
      <c r="J151">
        <f>IFERROR(INDEX('[2]Green_rooibos initial weight'!$C$5:$C$1749,MATCH(H151, '[2]Green_rooibos initial weight'!$A$5:$A$1749,0)),"")</f>
        <v>2.1819999999999999</v>
      </c>
      <c r="K151">
        <f>IFERROR(INDEX('[2]Green_rooibos initial weight'!$C$5:$C$1749,MATCH(I151, '[2]Green_rooibos initial weight'!$A$5:$A$1749,0)),"")</f>
        <v>2.1379999999999999</v>
      </c>
      <c r="L151" s="3">
        <f t="shared" si="21"/>
        <v>1.9321999999999999</v>
      </c>
      <c r="M151" s="3">
        <f>AVERAGE('[2]Ashed teabags wet'!$J$809:$J$813,'[2]Ashed teabags wet'!$J$817:$J$818,'[2]Ashed teabags wet'!$J$820:$J$821)</f>
        <v>5.5094158734921841</v>
      </c>
      <c r="N151" s="3">
        <f t="shared" si="14"/>
        <v>1.8257470664923838</v>
      </c>
      <c r="O151" s="3">
        <f t="shared" si="22"/>
        <v>1.8881999999999999</v>
      </c>
      <c r="P151" s="3">
        <f>AVERAGE('[2]Ashed teabags wet'!$J$814:$J$816)</f>
        <v>2.2816647271287041</v>
      </c>
      <c r="Q151" s="3">
        <f t="shared" si="15"/>
        <v>1.8451176066223556</v>
      </c>
      <c r="R151" s="7">
        <f>IF('[2]WetLitterbags placem_collection'!G78="N.A","",'[2]WetLitterbags placem_collection'!G78)</f>
        <v>42818</v>
      </c>
      <c r="S151" s="3">
        <f>IF(IFERROR(INDEX('[2]Both teabags AfterWet'!$D$1:$D$839,MATCH(H151,'[2]Both teabags AfterWet'!$B$1:$B$839,0)),"")="N.A","",(IFERROR(INDEX('[2]Both teabags AfterWet'!$D$1:$D$839,MATCH(H151,'[2]Both teabags AfterWet'!$B$1:$B$839,0)),"")))</f>
        <v>0.94399999999999995</v>
      </c>
      <c r="T151" s="3">
        <f>IFERROR(INDEX('[2]Both teabags AfterWet'!$D$1:$D$839,MATCH(I151,'[2]Both teabags AfterWet'!$B$1:$B$839,0)),"")</f>
        <v>0.29499999999999998</v>
      </c>
      <c r="U151" s="3">
        <f t="shared" si="23"/>
        <v>0.79339999999999988</v>
      </c>
      <c r="V151" s="3">
        <f t="shared" si="24"/>
        <v>0.14439999999999997</v>
      </c>
      <c r="W151" s="3">
        <f>IFERROR(INDEX('[2]Ashed teabags wet'!$J$2:$J$825,MATCH(H151,'[2]Ashed teabags wet'!$B$2:$B$825,0)),"")</f>
        <v>14.711729622266519</v>
      </c>
      <c r="X151" s="3">
        <f>IFERROR(INDEX('[2]Ashed teabags wet'!$J$2:$J$825,MATCH(I151,'[2]Ashed teabags wet'!$B$2:$B$825,0)),"")</f>
        <v>84.313725490194741</v>
      </c>
      <c r="Y151" s="3">
        <f t="shared" si="16"/>
        <v>0.67667713717693734</v>
      </c>
      <c r="Z151" s="3">
        <f t="shared" si="17"/>
        <v>2.2650980392158779E-2</v>
      </c>
      <c r="AA151" s="3">
        <f t="shared" si="18"/>
        <v>0.62936972508630884</v>
      </c>
      <c r="AB151" s="3">
        <f t="shared" si="25"/>
        <v>0.41260343022285334</v>
      </c>
      <c r="AC151" s="3">
        <f t="shared" si="19"/>
        <v>1.2276171616845239E-2</v>
      </c>
      <c r="AD151">
        <f t="shared" si="20"/>
        <v>51</v>
      </c>
      <c r="AE151" s="3">
        <f t="shared" si="26"/>
        <v>0.25253001771222228</v>
      </c>
      <c r="AF151" s="3" t="str">
        <f t="shared" si="27"/>
        <v/>
      </c>
      <c r="AG151" s="58" t="str">
        <f>IF(ISNUMBER(SEARCH("C", '[2]WetLitterbags placem_collection'!W78)),"YES","")</f>
        <v/>
      </c>
      <c r="AH151" s="58" t="str">
        <f>IF(ISNUMBER(SEARCH("H", '[2]WetLitterbags placem_collection'!W78)),"YES","")</f>
        <v>YES</v>
      </c>
      <c r="AI151" s="58" t="str">
        <f>IF(ISNUMBER(SEARCH("R", '[2]WetLitterbags placem_collection'!W78)),"YES","")</f>
        <v/>
      </c>
      <c r="AJ151" s="58" t="str">
        <f>IF(ISNUMBER(SEARCH("C", '[2]WetLitterbags placem_collection'!V78)),"YES","")</f>
        <v/>
      </c>
      <c r="AK151" s="58" t="str">
        <f>IF(ISNUMBER(SEARCH("H", '[2]WetLitterbags placem_collection'!V78)),"YES","")</f>
        <v>YES</v>
      </c>
      <c r="AL151" s="58" t="str">
        <f>IF(ISNUMBER(SEARCH("R", '[2]WetLitterbags placem_collection'!V78)),"YES","")</f>
        <v/>
      </c>
    </row>
    <row r="152" spans="2:38">
      <c r="B152" t="str">
        <f>'[2]Final data_for_R_analysis_Wetse'!A78</f>
        <v>Wet</v>
      </c>
      <c r="C152" s="4">
        <f>'[2]Final data_for_R_analysis_Wetse'!B78</f>
        <v>77</v>
      </c>
      <c r="D152" t="s">
        <v>97</v>
      </c>
      <c r="E152" t="s">
        <v>41</v>
      </c>
      <c r="F152" s="68">
        <v>5</v>
      </c>
      <c r="G152" s="7">
        <f>'[2]WetLitterbags placem_collection'!E79</f>
        <v>42767</v>
      </c>
      <c r="H152" t="str">
        <f>'[2]Final data_for_R_analysis_Wetse'!J78</f>
        <v>G594</v>
      </c>
      <c r="I152" t="str">
        <f>'[2]Final data_for_R_analysis_Wetse'!J298</f>
        <v>R137</v>
      </c>
      <c r="J152">
        <f>IFERROR(INDEX('[2]Green_rooibos initial weight'!$C$5:$C$1749,MATCH(H152, '[2]Green_rooibos initial weight'!$A$5:$A$1749,0)),"")</f>
        <v>2.0680000000000001</v>
      </c>
      <c r="K152">
        <f>IFERROR(INDEX('[2]Green_rooibos initial weight'!$C$5:$C$1749,MATCH(I152, '[2]Green_rooibos initial weight'!$A$5:$A$1749,0)),"")</f>
        <v>2.198</v>
      </c>
      <c r="L152" s="3">
        <f t="shared" si="21"/>
        <v>1.8182</v>
      </c>
      <c r="M152" s="3">
        <f>AVERAGE('[2]Ashed teabags wet'!$J$809:$J$813,'[2]Ashed teabags wet'!$J$817:$J$818,'[2]Ashed teabags wet'!$J$820:$J$821)</f>
        <v>5.5094158734921841</v>
      </c>
      <c r="N152" s="3">
        <f t="shared" si="14"/>
        <v>1.7180278005881651</v>
      </c>
      <c r="O152" s="3">
        <f t="shared" si="22"/>
        <v>1.9481999999999999</v>
      </c>
      <c r="P152" s="3">
        <f>AVERAGE('[2]Ashed teabags wet'!$J$814:$J$816)</f>
        <v>2.2816647271287041</v>
      </c>
      <c r="Q152" s="3">
        <f t="shared" si="15"/>
        <v>1.9037486077860786</v>
      </c>
      <c r="R152" s="7">
        <f>IF('[2]WetLitterbags placem_collection'!G79="N.A","",'[2]WetLitterbags placem_collection'!G79)</f>
        <v>42818</v>
      </c>
      <c r="S152" s="3">
        <f>IF(IFERROR(INDEX('[2]Both teabags AfterWet'!$D$1:$D$839,MATCH(H152,'[2]Both teabags AfterWet'!$B$1:$B$839,0)),"")="N.A","",(IFERROR(INDEX('[2]Both teabags AfterWet'!$D$1:$D$839,MATCH(H152,'[2]Both teabags AfterWet'!$B$1:$B$839,0)),"")))</f>
        <v>0.94699999999999995</v>
      </c>
      <c r="T152" s="3">
        <f>IFERROR(INDEX('[2]Both teabags AfterWet'!$D$1:$D$839,MATCH(I152,'[2]Both teabags AfterWet'!$B$1:$B$839,0)),"")</f>
        <v>1.698</v>
      </c>
      <c r="U152" s="3">
        <f t="shared" si="23"/>
        <v>0.7964</v>
      </c>
      <c r="V152" s="3">
        <f t="shared" si="24"/>
        <v>1.5473999999999999</v>
      </c>
      <c r="W152" s="3">
        <f>IFERROR(INDEX('[2]Ashed teabags wet'!$J$2:$J$825,MATCH(H152,'[2]Ashed teabags wet'!$B$2:$B$825,0)),"")</f>
        <v>12.475633528264789</v>
      </c>
      <c r="X152" s="3">
        <f>IFERROR(INDEX('[2]Ashed teabags wet'!$J$2:$J$825,MATCH(I152,'[2]Ashed teabags wet'!$B$2:$B$825,0)),"")</f>
        <v>11.808300395256206</v>
      </c>
      <c r="Y152" s="3">
        <f t="shared" si="16"/>
        <v>0.69704405458089924</v>
      </c>
      <c r="Z152" s="3">
        <f t="shared" si="17"/>
        <v>1.3646783596838055</v>
      </c>
      <c r="AA152" s="3">
        <f t="shared" si="18"/>
        <v>0.59427661511515306</v>
      </c>
      <c r="AB152" s="3">
        <f t="shared" si="25"/>
        <v>0.38959702083558728</v>
      </c>
      <c r="AC152" s="3">
        <f t="shared" si="19"/>
        <v>0.71683748269201752</v>
      </c>
      <c r="AD152">
        <f t="shared" si="20"/>
        <v>51</v>
      </c>
      <c r="AE152" s="3">
        <f t="shared" si="26"/>
        <v>0.29420829558770423</v>
      </c>
      <c r="AF152" s="3">
        <f t="shared" si="27"/>
        <v>2.5442806262725919E-2</v>
      </c>
      <c r="AG152" s="58" t="str">
        <f>IF(ISNUMBER(SEARCH("C", '[2]WetLitterbags placem_collection'!W79)),"YES","")</f>
        <v/>
      </c>
      <c r="AH152" s="58" t="str">
        <f>IF(ISNUMBER(SEARCH("H", '[2]WetLitterbags placem_collection'!W79)),"YES","")</f>
        <v/>
      </c>
      <c r="AI152" s="58" t="str">
        <f>IF(ISNUMBER(SEARCH("R", '[2]WetLitterbags placem_collection'!W79)),"YES","")</f>
        <v>YES</v>
      </c>
      <c r="AJ152" s="58" t="str">
        <f>IF(ISNUMBER(SEARCH("C", '[2]WetLitterbags placem_collection'!V79)),"YES","")</f>
        <v/>
      </c>
      <c r="AK152" s="58" t="str">
        <f>IF(ISNUMBER(SEARCH("H", '[2]WetLitterbags placem_collection'!V79)),"YES","")</f>
        <v/>
      </c>
      <c r="AL152" s="58" t="str">
        <f>IF(ISNUMBER(SEARCH("R", '[2]WetLitterbags placem_collection'!V79)),"YES","")</f>
        <v>YES</v>
      </c>
    </row>
    <row r="153" spans="2:38">
      <c r="B153" t="str">
        <f>'[2]Final data_for_R_analysis_Wetse'!A79</f>
        <v>Wet</v>
      </c>
      <c r="C153" s="4">
        <f>'[2]Final data_for_R_analysis_Wetse'!B79</f>
        <v>78</v>
      </c>
      <c r="D153" t="s">
        <v>97</v>
      </c>
      <c r="E153" t="s">
        <v>41</v>
      </c>
      <c r="F153" s="68">
        <v>6</v>
      </c>
      <c r="G153" s="7">
        <f>'[2]WetLitterbags placem_collection'!E80</f>
        <v>42767</v>
      </c>
      <c r="H153" t="str">
        <f>'[2]Final data_for_R_analysis_Wetse'!J79</f>
        <v>G460</v>
      </c>
      <c r="I153" t="str">
        <f>'[2]Final data_for_R_analysis_Wetse'!J299</f>
        <v>R278</v>
      </c>
      <c r="J153">
        <f>IFERROR(INDEX('[2]Green_rooibos initial weight'!$C$5:$C$1749,MATCH(H153, '[2]Green_rooibos initial weight'!$A$5:$A$1749,0)),"")</f>
        <v>2.1560000000000001</v>
      </c>
      <c r="K153">
        <f>IFERROR(INDEX('[2]Green_rooibos initial weight'!$C$5:$C$1749,MATCH(I153, '[2]Green_rooibos initial weight'!$A$5:$A$1749,0)),"")</f>
        <v>2.198</v>
      </c>
      <c r="L153" s="3">
        <f t="shared" si="21"/>
        <v>1.9062000000000001</v>
      </c>
      <c r="M153" s="3">
        <f>AVERAGE('[2]Ashed teabags wet'!$J$809:$J$813,'[2]Ashed teabags wet'!$J$817:$J$818,'[2]Ashed teabags wet'!$J$820:$J$821)</f>
        <v>5.5094158734921841</v>
      </c>
      <c r="N153" s="3">
        <f t="shared" si="14"/>
        <v>1.801179514619492</v>
      </c>
      <c r="O153" s="3">
        <f t="shared" si="22"/>
        <v>1.9481999999999999</v>
      </c>
      <c r="P153" s="3">
        <f>AVERAGE('[2]Ashed teabags wet'!$J$814:$J$816)</f>
        <v>2.2816647271287041</v>
      </c>
      <c r="Q153" s="3">
        <f t="shared" si="15"/>
        <v>1.9037486077860786</v>
      </c>
      <c r="R153" s="7">
        <f>IF('[2]WetLitterbags placem_collection'!G80="N.A","",'[2]WetLitterbags placem_collection'!G80)</f>
        <v>42818</v>
      </c>
      <c r="S153" s="3">
        <f>IF(IFERROR(INDEX('[2]Both teabags AfterWet'!$D$1:$D$839,MATCH(H153,'[2]Both teabags AfterWet'!$B$1:$B$839,0)),"")="N.A","",(IFERROR(INDEX('[2]Both teabags AfterWet'!$D$1:$D$839,MATCH(H153,'[2]Both teabags AfterWet'!$B$1:$B$839,0)),"")))</f>
        <v>0.90669999999999995</v>
      </c>
      <c r="T153" s="3">
        <f>IFERROR(INDEX('[2]Both teabags AfterWet'!$D$1:$D$839,MATCH(I153,'[2]Both teabags AfterWet'!$B$1:$B$839,0)),"")</f>
        <v>1.6845000000000001</v>
      </c>
      <c r="U153" s="3">
        <f t="shared" si="23"/>
        <v>0.75609999999999999</v>
      </c>
      <c r="V153" s="3">
        <f t="shared" si="24"/>
        <v>1.5339</v>
      </c>
      <c r="W153" s="3">
        <f>IFERROR(INDEX('[2]Ashed teabags wet'!$J$2:$J$825,MATCH(H153,'[2]Ashed teabags wet'!$B$2:$B$825,0)),"")</f>
        <v>10.069790628115374</v>
      </c>
      <c r="X153" s="3" t="str">
        <f>IFERROR(INDEX('[2]Ashed teabags wet'!$J$2:$J$825,MATCH(I153,'[2]Ashed teabags wet'!$B$2:$B$825,0)),"")</f>
        <v/>
      </c>
      <c r="Y153" s="3">
        <f t="shared" si="16"/>
        <v>0.67996231306081967</v>
      </c>
      <c r="Z153" s="3" t="str">
        <f t="shared" si="17"/>
        <v/>
      </c>
      <c r="AA153" s="3">
        <f t="shared" si="18"/>
        <v>0.62249053603939908</v>
      </c>
      <c r="AB153" s="3">
        <f t="shared" si="25"/>
        <v>0.40809355806858472</v>
      </c>
      <c r="AC153" s="3" t="str">
        <f t="shared" si="19"/>
        <v/>
      </c>
      <c r="AD153">
        <f t="shared" si="20"/>
        <v>51</v>
      </c>
      <c r="AE153" s="3">
        <f t="shared" si="26"/>
        <v>0.26070007596270894</v>
      </c>
      <c r="AF153" s="3" t="str">
        <f t="shared" si="27"/>
        <v/>
      </c>
      <c r="AG153" s="58" t="str">
        <f>IF(ISNUMBER(SEARCH("C", '[2]WetLitterbags placem_collection'!W80)),"YES","")</f>
        <v/>
      </c>
      <c r="AH153" s="58" t="str">
        <f>IF(ISNUMBER(SEARCH("H", '[2]WetLitterbags placem_collection'!W80)),"YES","")</f>
        <v/>
      </c>
      <c r="AI153" s="58" t="str">
        <f>IF(ISNUMBER(SEARCH("R", '[2]WetLitterbags placem_collection'!W80)),"YES","")</f>
        <v>YES</v>
      </c>
      <c r="AJ153" s="58" t="str">
        <f>IF(ISNUMBER(SEARCH("C", '[2]WetLitterbags placem_collection'!V80)),"YES","")</f>
        <v/>
      </c>
      <c r="AK153" s="58" t="str">
        <f>IF(ISNUMBER(SEARCH("H", '[2]WetLitterbags placem_collection'!V80)),"YES","")</f>
        <v/>
      </c>
      <c r="AL153" s="58" t="str">
        <f>IF(ISNUMBER(SEARCH("R", '[2]WetLitterbags placem_collection'!V80)),"YES","")</f>
        <v>YES</v>
      </c>
    </row>
    <row r="154" spans="2:38">
      <c r="B154" t="str">
        <f>'[2]Final data_for_R_analysis_Wetse'!A80</f>
        <v>Wet</v>
      </c>
      <c r="C154" s="4">
        <f>'[2]Final data_for_R_analysis_Wetse'!B80</f>
        <v>79</v>
      </c>
      <c r="D154" t="s">
        <v>97</v>
      </c>
      <c r="E154" t="s">
        <v>41</v>
      </c>
      <c r="F154" s="68">
        <v>7</v>
      </c>
      <c r="G154" s="7">
        <f>'[2]WetLitterbags placem_collection'!E81</f>
        <v>42767</v>
      </c>
      <c r="H154" t="str">
        <f>'[2]Final data_for_R_analysis_Wetse'!J80</f>
        <v>G217</v>
      </c>
      <c r="I154" t="str">
        <f>'[2]Final data_for_R_analysis_Wetse'!J300</f>
        <v>R235</v>
      </c>
      <c r="J154">
        <f>IFERROR(INDEX('[2]Green_rooibos initial weight'!$C$5:$C$1749,MATCH(H154, '[2]Green_rooibos initial weight'!$A$5:$A$1749,0)),"")</f>
        <v>1.944</v>
      </c>
      <c r="K154">
        <f>IFERROR(INDEX('[2]Green_rooibos initial weight'!$C$5:$C$1749,MATCH(I154, '[2]Green_rooibos initial weight'!$A$5:$A$1749,0)),"")</f>
        <v>2.169</v>
      </c>
      <c r="L154" s="3">
        <f t="shared" si="21"/>
        <v>1.6941999999999999</v>
      </c>
      <c r="M154" s="3">
        <f>AVERAGE('[2]Ashed teabags wet'!$J$809:$J$813,'[2]Ashed teabags wet'!$J$817:$J$818,'[2]Ashed teabags wet'!$J$820:$J$821)</f>
        <v>5.5094158734921841</v>
      </c>
      <c r="N154" s="3">
        <f t="shared" si="14"/>
        <v>1.6008594762712953</v>
      </c>
      <c r="O154" s="3">
        <f t="shared" si="22"/>
        <v>1.9192</v>
      </c>
      <c r="P154" s="3">
        <f>AVERAGE('[2]Ashed teabags wet'!$J$814:$J$816)</f>
        <v>2.2816647271287041</v>
      </c>
      <c r="Q154" s="3">
        <f t="shared" si="15"/>
        <v>1.8754102905569459</v>
      </c>
      <c r="R154" s="7">
        <f>IF('[2]WetLitterbags placem_collection'!G81="N.A","",'[2]WetLitterbags placem_collection'!G81)</f>
        <v>42818</v>
      </c>
      <c r="S154" s="3">
        <f>IF(IFERROR(INDEX('[2]Both teabags AfterWet'!$D$1:$D$839,MATCH(H154,'[2]Both teabags AfterWet'!$B$1:$B$839,0)),"")="N.A","",(IFERROR(INDEX('[2]Both teabags AfterWet'!$D$1:$D$839,MATCH(H154,'[2]Both teabags AfterWet'!$B$1:$B$839,0)),"")))</f>
        <v>0.85370000000000001</v>
      </c>
      <c r="T154" s="3">
        <f>IFERROR(INDEX('[2]Both teabags AfterWet'!$D$1:$D$839,MATCH(I154,'[2]Both teabags AfterWet'!$B$1:$B$839,0)),"")</f>
        <v>1.5528</v>
      </c>
      <c r="U154" s="3">
        <f t="shared" si="23"/>
        <v>0.70310000000000006</v>
      </c>
      <c r="V154" s="3">
        <f t="shared" si="24"/>
        <v>1.4021999999999999</v>
      </c>
      <c r="W154" s="3">
        <f>IFERROR(INDEX('[2]Ashed teabags wet'!$J$2:$J$825,MATCH(H154,'[2]Ashed teabags wet'!$B$2:$B$825,0)),"")</f>
        <v>15.104419621176483</v>
      </c>
      <c r="X154" s="3">
        <f>IFERROR(INDEX('[2]Ashed teabags wet'!$J$2:$J$825,MATCH(I154,'[2]Ashed teabags wet'!$B$2:$B$825,0)),"")</f>
        <v>8.7084148727974071</v>
      </c>
      <c r="Y154" s="3">
        <f t="shared" si="16"/>
        <v>0.59690082564350821</v>
      </c>
      <c r="Z154" s="3">
        <f t="shared" si="17"/>
        <v>1.2800906066536346</v>
      </c>
      <c r="AA154" s="3">
        <f t="shared" si="18"/>
        <v>0.62713727563783217</v>
      </c>
      <c r="AB154" s="3">
        <f t="shared" si="25"/>
        <v>0.4111398766651822</v>
      </c>
      <c r="AC154" s="3">
        <f t="shared" si="19"/>
        <v>0.68256563009125992</v>
      </c>
      <c r="AD154">
        <f t="shared" si="20"/>
        <v>51</v>
      </c>
      <c r="AE154" s="3">
        <f t="shared" si="26"/>
        <v>0.2551813828529309</v>
      </c>
      <c r="AF154" s="3">
        <f t="shared" si="27"/>
        <v>2.8995618265059676E-2</v>
      </c>
      <c r="AG154" s="58" t="str">
        <f>IF(ISNUMBER(SEARCH("C", '[2]WetLitterbags placem_collection'!W81)),"YES","")</f>
        <v/>
      </c>
      <c r="AH154" s="58" t="str">
        <f>IF(ISNUMBER(SEARCH("H", '[2]WetLitterbags placem_collection'!W81)),"YES","")</f>
        <v/>
      </c>
      <c r="AI154" s="58" t="str">
        <f>IF(ISNUMBER(SEARCH("R", '[2]WetLitterbags placem_collection'!W81)),"YES","")</f>
        <v>YES</v>
      </c>
      <c r="AJ154" s="58" t="str">
        <f>IF(ISNUMBER(SEARCH("C", '[2]WetLitterbags placem_collection'!V81)),"YES","")</f>
        <v/>
      </c>
      <c r="AK154" s="58" t="str">
        <f>IF(ISNUMBER(SEARCH("H", '[2]WetLitterbags placem_collection'!V81)),"YES","")</f>
        <v/>
      </c>
      <c r="AL154" s="58" t="str">
        <f>IF(ISNUMBER(SEARCH("R", '[2]WetLitterbags placem_collection'!V81)),"YES","")</f>
        <v>YES</v>
      </c>
    </row>
    <row r="155" spans="2:38">
      <c r="B155" t="str">
        <f>'[2]Final data_for_R_analysis_Wetse'!A81</f>
        <v>Wet</v>
      </c>
      <c r="C155" s="4">
        <f>'[2]Final data_for_R_analysis_Wetse'!B81</f>
        <v>80</v>
      </c>
      <c r="D155" t="s">
        <v>97</v>
      </c>
      <c r="E155" t="s">
        <v>41</v>
      </c>
      <c r="F155" s="68">
        <v>8</v>
      </c>
      <c r="G155" s="7">
        <f>'[2]WetLitterbags placem_collection'!E82</f>
        <v>42767</v>
      </c>
      <c r="H155" t="str">
        <f>'[2]Final data_for_R_analysis_Wetse'!J81</f>
        <v>G607</v>
      </c>
      <c r="I155" t="str">
        <f>'[2]Final data_for_R_analysis_Wetse'!J301</f>
        <v>R181</v>
      </c>
      <c r="J155">
        <f>IFERROR(INDEX('[2]Green_rooibos initial weight'!$C$5:$C$1749,MATCH(H155, '[2]Green_rooibos initial weight'!$A$5:$A$1749,0)),"")</f>
        <v>1.9450000000000001</v>
      </c>
      <c r="K155">
        <f>IFERROR(INDEX('[2]Green_rooibos initial weight'!$C$5:$C$1749,MATCH(I155, '[2]Green_rooibos initial weight'!$A$5:$A$1749,0)),"")</f>
        <v>2.1749999999999998</v>
      </c>
      <c r="L155" s="3">
        <f t="shared" si="21"/>
        <v>1.6952</v>
      </c>
      <c r="M155" s="3">
        <f>AVERAGE('[2]Ashed teabags wet'!$J$809:$J$813,'[2]Ashed teabags wet'!$J$817:$J$818,'[2]Ashed teabags wet'!$J$820:$J$821)</f>
        <v>5.5094158734921841</v>
      </c>
      <c r="N155" s="3">
        <f t="shared" si="14"/>
        <v>1.6018043821125605</v>
      </c>
      <c r="O155" s="3">
        <f t="shared" si="22"/>
        <v>1.9251999999999998</v>
      </c>
      <c r="P155" s="3">
        <f>AVERAGE('[2]Ashed teabags wet'!$J$814:$J$816)</f>
        <v>2.2816647271287041</v>
      </c>
      <c r="Q155" s="3">
        <f t="shared" si="15"/>
        <v>1.8812733906733179</v>
      </c>
      <c r="R155" s="7">
        <f>IF('[2]WetLitterbags placem_collection'!G82="N.A","",'[2]WetLitterbags placem_collection'!G82)</f>
        <v>42818</v>
      </c>
      <c r="S155" s="3">
        <f>IF(IFERROR(INDEX('[2]Both teabags AfterWet'!$D$1:$D$839,MATCH(H155,'[2]Both teabags AfterWet'!$B$1:$B$839,0)),"")="N.A","",(IFERROR(INDEX('[2]Both teabags AfterWet'!$D$1:$D$839,MATCH(H155,'[2]Both teabags AfterWet'!$B$1:$B$839,0)),"")))</f>
        <v>0.92400000000000004</v>
      </c>
      <c r="T155" s="3">
        <f>IFERROR(INDEX('[2]Both teabags AfterWet'!$D$1:$D$839,MATCH(I155,'[2]Both teabags AfterWet'!$B$1:$B$839,0)),"")</f>
        <v>0.23799999999999999</v>
      </c>
      <c r="U155" s="3">
        <f t="shared" si="23"/>
        <v>0.77340000000000009</v>
      </c>
      <c r="V155" s="3">
        <f t="shared" si="24"/>
        <v>8.7399999999999978E-2</v>
      </c>
      <c r="W155" s="3">
        <f>IFERROR(INDEX('[2]Ashed teabags wet'!$J$2:$J$825,MATCH(H155,'[2]Ashed teabags wet'!$B$2:$B$825,0)),"")</f>
        <v>13.619696176008233</v>
      </c>
      <c r="X155" s="3" t="str">
        <f>IFERROR(INDEX('[2]Ashed teabags wet'!$J$2:$J$825,MATCH(I155,'[2]Ashed teabags wet'!$B$2:$B$825,0)),"")</f>
        <v/>
      </c>
      <c r="Y155" s="3">
        <f t="shared" si="16"/>
        <v>0.66806526977475245</v>
      </c>
      <c r="Z155" s="3" t="str">
        <f t="shared" si="17"/>
        <v/>
      </c>
      <c r="AA155" s="3">
        <f t="shared" si="18"/>
        <v>0.58292955292476734</v>
      </c>
      <c r="AB155" s="3">
        <f t="shared" si="25"/>
        <v>0.38215809170364795</v>
      </c>
      <c r="AC155" s="3" t="str">
        <f t="shared" si="19"/>
        <v/>
      </c>
      <c r="AD155">
        <f t="shared" si="20"/>
        <v>51</v>
      </c>
      <c r="AE155" s="3">
        <f t="shared" si="26"/>
        <v>0.30768461647889866</v>
      </c>
      <c r="AF155" s="3" t="str">
        <f t="shared" si="27"/>
        <v/>
      </c>
      <c r="AG155" s="58" t="str">
        <f>IF(ISNUMBER(SEARCH("C", '[2]WetLitterbags placem_collection'!W82)),"YES","")</f>
        <v/>
      </c>
      <c r="AH155" s="58" t="str">
        <f>IF(ISNUMBER(SEARCH("H", '[2]WetLitterbags placem_collection'!W82)),"YES","")</f>
        <v>YES</v>
      </c>
      <c r="AI155" s="58" t="str">
        <f>IF(ISNUMBER(SEARCH("R", '[2]WetLitterbags placem_collection'!W82)),"YES","")</f>
        <v/>
      </c>
      <c r="AJ155" s="58" t="str">
        <f>IF(ISNUMBER(SEARCH("C", '[2]WetLitterbags placem_collection'!V82)),"YES","")</f>
        <v>YES</v>
      </c>
      <c r="AK155" s="58" t="str">
        <f>IF(ISNUMBER(SEARCH("H", '[2]WetLitterbags placem_collection'!V82)),"YES","")</f>
        <v>YES</v>
      </c>
      <c r="AL155" s="58" t="str">
        <f>IF(ISNUMBER(SEARCH("R", '[2]WetLitterbags placem_collection'!V82)),"YES","")</f>
        <v/>
      </c>
    </row>
    <row r="156" spans="2:38">
      <c r="B156" t="str">
        <f>'[2]Final data_for_R_analysis_Wetse'!A82</f>
        <v>Wet</v>
      </c>
      <c r="C156" s="4">
        <f>'[2]Final data_for_R_analysis_Wetse'!B82</f>
        <v>81</v>
      </c>
      <c r="D156" t="s">
        <v>98</v>
      </c>
      <c r="E156" t="s">
        <v>41</v>
      </c>
      <c r="F156" s="5">
        <v>1</v>
      </c>
      <c r="G156" s="7">
        <f>'[2]WetLitterbags placem_collection'!E83</f>
        <v>42767</v>
      </c>
      <c r="H156" t="str">
        <f>'[2]Final data_for_R_analysis_Wetse'!J82</f>
        <v>G542</v>
      </c>
      <c r="I156" t="str">
        <f>'[2]Final data_for_R_analysis_Wetse'!J302</f>
        <v>R187</v>
      </c>
      <c r="J156">
        <f>IFERROR(INDEX('[2]Green_rooibos initial weight'!$C$5:$C$1749,MATCH(H156, '[2]Green_rooibos initial weight'!$A$5:$A$1749,0)),"")</f>
        <v>2.0779999999999998</v>
      </c>
      <c r="K156">
        <f>IFERROR(INDEX('[2]Green_rooibos initial weight'!$C$5:$C$1749,MATCH(I156, '[2]Green_rooibos initial weight'!$A$5:$A$1749,0)),"")</f>
        <v>2.2210000000000001</v>
      </c>
      <c r="L156" s="3">
        <f t="shared" si="21"/>
        <v>1.8281999999999998</v>
      </c>
      <c r="M156" s="3">
        <f>AVERAGE('[2]Ashed teabags wet'!$J$809:$J$813,'[2]Ashed teabags wet'!$J$817:$J$818,'[2]Ashed teabags wet'!$J$820:$J$821)</f>
        <v>5.5094158734921841</v>
      </c>
      <c r="N156" s="3">
        <f t="shared" si="14"/>
        <v>1.7274768590008158</v>
      </c>
      <c r="O156" s="3">
        <f t="shared" si="22"/>
        <v>1.9712000000000001</v>
      </c>
      <c r="P156" s="3">
        <f>AVERAGE('[2]Ashed teabags wet'!$J$814:$J$816)</f>
        <v>2.2816647271287041</v>
      </c>
      <c r="Q156" s="3">
        <f t="shared" si="15"/>
        <v>1.926223824898839</v>
      </c>
      <c r="R156" s="7">
        <f>IF('[2]WetLitterbags placem_collection'!G83="N.A","",'[2]WetLitterbags placem_collection'!G83)</f>
        <v>42818</v>
      </c>
      <c r="S156" s="3">
        <f>IF(IFERROR(INDEX('[2]Both teabags AfterWet'!$D$1:$D$839,MATCH(H156,'[2]Both teabags AfterWet'!$B$1:$B$839,0)),"")="N.A","",(IFERROR(INDEX('[2]Both teabags AfterWet'!$D$1:$D$839,MATCH(H156,'[2]Both teabags AfterWet'!$B$1:$B$839,0)),"")))</f>
        <v>0.85099999999999998</v>
      </c>
      <c r="T156" s="3">
        <f>IFERROR(INDEX('[2]Both teabags AfterWet'!$D$1:$D$839,MATCH(I156,'[2]Both teabags AfterWet'!$B$1:$B$839,0)),"")</f>
        <v>1.8420000000000001</v>
      </c>
      <c r="U156" s="3">
        <f t="shared" si="23"/>
        <v>0.70039999999999991</v>
      </c>
      <c r="V156" s="3">
        <f t="shared" si="24"/>
        <v>1.6914</v>
      </c>
      <c r="W156" s="3">
        <f>IFERROR(INDEX('[2]Ashed teabags wet'!$J$2:$J$825,MATCH(H156,'[2]Ashed teabags wet'!$B$2:$B$825,0)),"")</f>
        <v>15.009940357852306</v>
      </c>
      <c r="X156" s="3">
        <f>IFERROR(INDEX('[2]Ashed teabags wet'!$J$2:$J$825,MATCH(I156,'[2]Ashed teabags wet'!$B$2:$B$825,0)),"")</f>
        <v>4.2141794744665662</v>
      </c>
      <c r="Y156" s="3">
        <f t="shared" si="16"/>
        <v>0.59527037773360236</v>
      </c>
      <c r="Z156" s="3">
        <f t="shared" si="17"/>
        <v>1.6201213683688724</v>
      </c>
      <c r="AA156" s="3">
        <f t="shared" si="18"/>
        <v>0.65541050542470902</v>
      </c>
      <c r="AB156" s="3">
        <f t="shared" si="25"/>
        <v>0.42967529571786151</v>
      </c>
      <c r="AC156" s="3">
        <f t="shared" si="19"/>
        <v>0.84108676646337177</v>
      </c>
      <c r="AD156">
        <f t="shared" si="20"/>
        <v>51</v>
      </c>
      <c r="AE156" s="3">
        <f t="shared" si="26"/>
        <v>0.22160272514880164</v>
      </c>
      <c r="AF156" s="3">
        <f t="shared" si="27"/>
        <v>9.0546933591640066E-3</v>
      </c>
      <c r="AG156" s="58" t="str">
        <f>IF(ISNUMBER(SEARCH("C", '[2]WetLitterbags placem_collection'!W83)),"YES","")</f>
        <v/>
      </c>
      <c r="AH156" s="58" t="str">
        <f>IF(ISNUMBER(SEARCH("H", '[2]WetLitterbags placem_collection'!W83)),"YES","")</f>
        <v/>
      </c>
      <c r="AI156" s="58" t="str">
        <f>IF(ISNUMBER(SEARCH("R", '[2]WetLitterbags placem_collection'!W83)),"YES","")</f>
        <v/>
      </c>
      <c r="AJ156" s="58" t="str">
        <f>IF(ISNUMBER(SEARCH("C", '[2]WetLitterbags placem_collection'!V83)),"YES","")</f>
        <v/>
      </c>
      <c r="AK156" s="58" t="str">
        <f>IF(ISNUMBER(SEARCH("H", '[2]WetLitterbags placem_collection'!V83)),"YES","")</f>
        <v>YES</v>
      </c>
      <c r="AL156" s="58" t="str">
        <f>IF(ISNUMBER(SEARCH("R", '[2]WetLitterbags placem_collection'!V83)),"YES","")</f>
        <v>YES</v>
      </c>
    </row>
    <row r="157" spans="2:38">
      <c r="B157" t="str">
        <f>'[2]Final data_for_R_analysis_Wetse'!A83</f>
        <v>Wet</v>
      </c>
      <c r="C157" s="4">
        <f>'[2]Final data_for_R_analysis_Wetse'!B83</f>
        <v>82</v>
      </c>
      <c r="D157" t="s">
        <v>98</v>
      </c>
      <c r="E157" t="s">
        <v>41</v>
      </c>
      <c r="F157" s="5">
        <v>2</v>
      </c>
      <c r="G157" s="7">
        <f>'[2]WetLitterbags placem_collection'!E84</f>
        <v>42767</v>
      </c>
      <c r="H157" t="str">
        <f>'[2]Final data_for_R_analysis_Wetse'!J83</f>
        <v>G536</v>
      </c>
      <c r="I157" t="str">
        <f>'[2]Final data_for_R_analysis_Wetse'!J303</f>
        <v>R83</v>
      </c>
      <c r="J157">
        <f>IFERROR(INDEX('[2]Green_rooibos initial weight'!$C$5:$C$1749,MATCH(H157, '[2]Green_rooibos initial weight'!$A$5:$A$1749,0)),"")</f>
        <v>2.0510000000000002</v>
      </c>
      <c r="K157">
        <f>IFERROR(INDEX('[2]Green_rooibos initial weight'!$C$5:$C$1749,MATCH(I157, '[2]Green_rooibos initial weight'!$A$5:$A$1749,0)),"")</f>
        <v>2.0390000000000001</v>
      </c>
      <c r="L157" s="3">
        <f t="shared" si="21"/>
        <v>1.8012000000000001</v>
      </c>
      <c r="M157" s="3">
        <f>AVERAGE('[2]Ashed teabags wet'!$J$809:$J$813,'[2]Ashed teabags wet'!$J$817:$J$818,'[2]Ashed teabags wet'!$J$820:$J$821)</f>
        <v>5.5094158734921841</v>
      </c>
      <c r="N157" s="3">
        <f t="shared" si="14"/>
        <v>1.7019644012866588</v>
      </c>
      <c r="O157" s="3">
        <f t="shared" si="22"/>
        <v>1.7892000000000001</v>
      </c>
      <c r="P157" s="3">
        <f>AVERAGE('[2]Ashed teabags wet'!$J$814:$J$816)</f>
        <v>2.2816647271287041</v>
      </c>
      <c r="Q157" s="3">
        <f t="shared" si="15"/>
        <v>1.7483764547022134</v>
      </c>
      <c r="R157" s="7">
        <f>IF('[2]WetLitterbags placem_collection'!G84="N.A","",'[2]WetLitterbags placem_collection'!G84)</f>
        <v>42819</v>
      </c>
      <c r="S157" s="3">
        <f>IF(IFERROR(INDEX('[2]Both teabags AfterWet'!$D$1:$D$839,MATCH(H157,'[2]Both teabags AfterWet'!$B$1:$B$839,0)),"")="N.A","",(IFERROR(INDEX('[2]Both teabags AfterWet'!$D$1:$D$839,MATCH(H157,'[2]Both teabags AfterWet'!$B$1:$B$839,0)),"")))</f>
        <v>0.748</v>
      </c>
      <c r="T157" s="3">
        <f>IFERROR(INDEX('[2]Both teabags AfterWet'!$D$1:$D$839,MATCH(I157,'[2]Both teabags AfterWet'!$B$1:$B$839,0)),"")</f>
        <v>1.5940000000000001</v>
      </c>
      <c r="U157" s="3">
        <f t="shared" si="23"/>
        <v>0.59739999999999993</v>
      </c>
      <c r="V157" s="3">
        <f t="shared" si="24"/>
        <v>1.4434</v>
      </c>
      <c r="W157" s="3">
        <f>IFERROR(INDEX('[2]Ashed teabags wet'!$J$2:$J$825,MATCH(H157,'[2]Ashed teabags wet'!$B$2:$B$825,0)),"")</f>
        <v>10.317848410758481</v>
      </c>
      <c r="X157" s="3">
        <f>IFERROR(INDEX('[2]Ashed teabags wet'!$J$2:$J$825,MATCH(I157,'[2]Ashed teabags wet'!$B$2:$B$825,0)),"")</f>
        <v>4.9489795918371247</v>
      </c>
      <c r="Y157" s="3">
        <f t="shared" si="16"/>
        <v>0.53576117359412878</v>
      </c>
      <c r="Z157" s="3">
        <f t="shared" si="17"/>
        <v>1.371966428571423</v>
      </c>
      <c r="AA157" s="3">
        <f t="shared" si="18"/>
        <v>0.68521011767984008</v>
      </c>
      <c r="AB157" s="3">
        <f t="shared" si="25"/>
        <v>0.44921138356208051</v>
      </c>
      <c r="AC157" s="3">
        <f t="shared" si="19"/>
        <v>0.78470882222278548</v>
      </c>
      <c r="AD157">
        <f t="shared" si="20"/>
        <v>52</v>
      </c>
      <c r="AE157" s="3">
        <f t="shared" si="26"/>
        <v>0.1862112616628977</v>
      </c>
      <c r="AF157" s="3">
        <f t="shared" si="27"/>
        <v>1.2548336694532897E-2</v>
      </c>
      <c r="AG157" s="58" t="str">
        <f>IF(ISNUMBER(SEARCH("C", '[2]WetLitterbags placem_collection'!W84)),"YES","")</f>
        <v/>
      </c>
      <c r="AH157" s="58" t="str">
        <f>IF(ISNUMBER(SEARCH("H", '[2]WetLitterbags placem_collection'!W84)),"YES","")</f>
        <v>YES</v>
      </c>
      <c r="AI157" s="58" t="str">
        <f>IF(ISNUMBER(SEARCH("R", '[2]WetLitterbags placem_collection'!W84)),"YES","")</f>
        <v>YES</v>
      </c>
      <c r="AJ157" s="58" t="str">
        <f>IF(ISNUMBER(SEARCH("C", '[2]WetLitterbags placem_collection'!V84)),"YES","")</f>
        <v/>
      </c>
      <c r="AK157" s="58" t="str">
        <f>IF(ISNUMBER(SEARCH("H", '[2]WetLitterbags placem_collection'!V84)),"YES","")</f>
        <v>YES</v>
      </c>
      <c r="AL157" s="58" t="str">
        <f>IF(ISNUMBER(SEARCH("R", '[2]WetLitterbags placem_collection'!V84)),"YES","")</f>
        <v>YES</v>
      </c>
    </row>
    <row r="158" spans="2:38">
      <c r="B158" t="str">
        <f>'[2]Final data_for_R_analysis_Wetse'!A84</f>
        <v>Wet</v>
      </c>
      <c r="C158" s="4">
        <f>'[2]Final data_for_R_analysis_Wetse'!B84</f>
        <v>83</v>
      </c>
      <c r="D158" t="s">
        <v>98</v>
      </c>
      <c r="E158" t="s">
        <v>41</v>
      </c>
      <c r="F158" s="5">
        <v>3</v>
      </c>
      <c r="G158" s="7">
        <f>'[2]WetLitterbags placem_collection'!E85</f>
        <v>42767</v>
      </c>
      <c r="H158" t="str">
        <f>'[2]Final data_for_R_analysis_Wetse'!J84</f>
        <v>G494</v>
      </c>
      <c r="I158" t="str">
        <f>'[2]Final data_for_R_analysis_Wetse'!J304</f>
        <v>R134</v>
      </c>
      <c r="J158">
        <f>IFERROR(INDEX('[2]Green_rooibos initial weight'!$C$5:$C$1749,MATCH(H158, '[2]Green_rooibos initial weight'!$A$5:$A$1749,0)),"")</f>
        <v>1.903</v>
      </c>
      <c r="K158">
        <f>IFERROR(INDEX('[2]Green_rooibos initial weight'!$C$5:$C$1749,MATCH(I158, '[2]Green_rooibos initial weight'!$A$5:$A$1749,0)),"")</f>
        <v>2.21</v>
      </c>
      <c r="L158" s="3">
        <f t="shared" si="21"/>
        <v>1.6532</v>
      </c>
      <c r="M158" s="3">
        <f>AVERAGE('[2]Ashed teabags wet'!$J$809:$J$813,'[2]Ashed teabags wet'!$J$817:$J$818,'[2]Ashed teabags wet'!$J$820:$J$821)</f>
        <v>5.5094158734921841</v>
      </c>
      <c r="N158" s="3">
        <f t="shared" si="14"/>
        <v>1.5621183367794271</v>
      </c>
      <c r="O158" s="3">
        <f t="shared" si="22"/>
        <v>1.9601999999999999</v>
      </c>
      <c r="P158" s="3">
        <f>AVERAGE('[2]Ashed teabags wet'!$J$814:$J$816)</f>
        <v>2.2816647271287041</v>
      </c>
      <c r="Q158" s="3">
        <f t="shared" si="15"/>
        <v>1.9154748080188231</v>
      </c>
      <c r="R158" s="7">
        <f>IF('[2]WetLitterbags placem_collection'!G85="N.A","",'[2]WetLitterbags placem_collection'!G85)</f>
        <v>42819</v>
      </c>
      <c r="S158" s="3">
        <f>IF(IFERROR(INDEX('[2]Both teabags AfterWet'!$D$1:$D$839,MATCH(H158,'[2]Both teabags AfterWet'!$B$1:$B$839,0)),"")="N.A","",(IFERROR(INDEX('[2]Both teabags AfterWet'!$D$1:$D$839,MATCH(H158,'[2]Both teabags AfterWet'!$B$1:$B$839,0)),"")))</f>
        <v>0.90200000000000002</v>
      </c>
      <c r="T158" s="3">
        <f>IFERROR(INDEX('[2]Both teabags AfterWet'!$D$1:$D$839,MATCH(I158,'[2]Both teabags AfterWet'!$B$1:$B$839,0)),"")</f>
        <v>0.98799999999999999</v>
      </c>
      <c r="U158" s="3">
        <f t="shared" si="23"/>
        <v>0.75140000000000007</v>
      </c>
      <c r="V158" s="3">
        <f t="shared" si="24"/>
        <v>0.83739999999999992</v>
      </c>
      <c r="W158" s="3">
        <f>IFERROR(INDEX('[2]Ashed teabags wet'!$J$2:$J$825,MATCH(H158,'[2]Ashed teabags wet'!$B$2:$B$825,0)),"")</f>
        <v>18.525798525798983</v>
      </c>
      <c r="X158" s="3">
        <f>IFERROR(INDEX('[2]Ashed teabags wet'!$J$2:$J$825,MATCH(I158,'[2]Ashed teabags wet'!$B$2:$B$825,0)),"")</f>
        <v>61.99804113614087</v>
      </c>
      <c r="Y158" s="3">
        <f t="shared" si="16"/>
        <v>0.61219714987714646</v>
      </c>
      <c r="Z158" s="3">
        <f t="shared" si="17"/>
        <v>0.31822840352595638</v>
      </c>
      <c r="AA158" s="3">
        <f t="shared" si="18"/>
        <v>0.6080980963713063</v>
      </c>
      <c r="AB158" s="3">
        <f t="shared" si="25"/>
        <v>0.39865813443819614</v>
      </c>
      <c r="AC158" s="3">
        <f t="shared" si="19"/>
        <v>0.16613552012991506</v>
      </c>
      <c r="AD158">
        <f t="shared" si="20"/>
        <v>52</v>
      </c>
      <c r="AE158" s="3">
        <f t="shared" si="26"/>
        <v>0.27779323471341288</v>
      </c>
      <c r="AF158" s="3" t="str">
        <f t="shared" si="27"/>
        <v/>
      </c>
      <c r="AG158" s="58" t="str">
        <f>IF(ISNUMBER(SEARCH("C", '[2]WetLitterbags placem_collection'!W85)),"YES","")</f>
        <v/>
      </c>
      <c r="AH158" s="58" t="str">
        <f>IF(ISNUMBER(SEARCH("H", '[2]WetLitterbags placem_collection'!W85)),"YES","")</f>
        <v>YES</v>
      </c>
      <c r="AI158" s="58" t="str">
        <f>IF(ISNUMBER(SEARCH("R", '[2]WetLitterbags placem_collection'!W85)),"YES","")</f>
        <v/>
      </c>
      <c r="AJ158" s="58" t="str">
        <f>IF(ISNUMBER(SEARCH("C", '[2]WetLitterbags placem_collection'!V85)),"YES","")</f>
        <v/>
      </c>
      <c r="AK158" s="58" t="str">
        <f>IF(ISNUMBER(SEARCH("H", '[2]WetLitterbags placem_collection'!V85)),"YES","")</f>
        <v/>
      </c>
      <c r="AL158" s="58" t="str">
        <f>IF(ISNUMBER(SEARCH("R", '[2]WetLitterbags placem_collection'!V85)),"YES","")</f>
        <v>YES</v>
      </c>
    </row>
    <row r="159" spans="2:38">
      <c r="B159" t="str">
        <f>'[2]Final data_for_R_analysis_Wetse'!A85</f>
        <v>Wet</v>
      </c>
      <c r="C159" s="4">
        <f>'[2]Final data_for_R_analysis_Wetse'!B85</f>
        <v>84</v>
      </c>
      <c r="D159" t="s">
        <v>98</v>
      </c>
      <c r="E159" t="s">
        <v>41</v>
      </c>
      <c r="F159" s="68">
        <v>4</v>
      </c>
      <c r="G159" s="7">
        <f>'[2]WetLitterbags placem_collection'!E86</f>
        <v>42767</v>
      </c>
      <c r="H159" t="str">
        <f>'[2]Final data_for_R_analysis_Wetse'!J85</f>
        <v>G291</v>
      </c>
      <c r="I159" t="str">
        <f>'[2]Final data_for_R_analysis_Wetse'!J305</f>
        <v>R49</v>
      </c>
      <c r="J159">
        <f>IFERROR(INDEX('[2]Green_rooibos initial weight'!$C$5:$C$1749,MATCH(H159, '[2]Green_rooibos initial weight'!$A$5:$A$1749,0)),"")</f>
        <v>2.0880000000000001</v>
      </c>
      <c r="K159">
        <f>IFERROR(INDEX('[2]Green_rooibos initial weight'!$C$5:$C$1749,MATCH(I159, '[2]Green_rooibos initial weight'!$A$5:$A$1749,0)),"")</f>
        <v>2.2999999999999998</v>
      </c>
      <c r="L159" s="3">
        <f t="shared" si="21"/>
        <v>1.8382000000000001</v>
      </c>
      <c r="M159" s="3">
        <f>AVERAGE('[2]Ashed teabags wet'!$J$809:$J$813,'[2]Ashed teabags wet'!$J$817:$J$818,'[2]Ashed teabags wet'!$J$820:$J$821)</f>
        <v>5.5094158734921841</v>
      </c>
      <c r="N159" s="3">
        <f t="shared" si="14"/>
        <v>1.7369259174134668</v>
      </c>
      <c r="O159" s="3">
        <f t="shared" si="22"/>
        <v>2.0501999999999998</v>
      </c>
      <c r="P159" s="3">
        <f>AVERAGE('[2]Ashed teabags wet'!$J$814:$J$816)</f>
        <v>2.2816647271287041</v>
      </c>
      <c r="Q159" s="3">
        <f t="shared" si="15"/>
        <v>2.0034213097644069</v>
      </c>
      <c r="R159" s="7">
        <f>IF('[2]WetLitterbags placem_collection'!G86="N.A","",'[2]WetLitterbags placem_collection'!G86)</f>
        <v>42819</v>
      </c>
      <c r="S159" s="3">
        <f>IF(IFERROR(INDEX('[2]Both teabags AfterWet'!$D$1:$D$839,MATCH(H159,'[2]Both teabags AfterWet'!$B$1:$B$839,0)),"")="N.A","",(IFERROR(INDEX('[2]Both teabags AfterWet'!$D$1:$D$839,MATCH(H159,'[2]Both teabags AfterWet'!$B$1:$B$839,0)),"")))</f>
        <v>0.90300000000000002</v>
      </c>
      <c r="T159" s="3">
        <f>IFERROR(INDEX('[2]Both teabags AfterWet'!$D$1:$D$839,MATCH(I159,'[2]Both teabags AfterWet'!$B$1:$B$839,0)),"")</f>
        <v>1.6379999999999999</v>
      </c>
      <c r="U159" s="3">
        <f t="shared" si="23"/>
        <v>0.75239999999999996</v>
      </c>
      <c r="V159" s="3">
        <f t="shared" si="24"/>
        <v>1.4873999999999998</v>
      </c>
      <c r="W159" s="3">
        <f>IFERROR(INDEX('[2]Ashed teabags wet'!$J$2:$J$825,MATCH(H159,'[2]Ashed teabags wet'!$B$2:$B$825,0)),"")</f>
        <v>11.922503725782521</v>
      </c>
      <c r="X159" s="3">
        <f>IFERROR(INDEX('[2]Ashed teabags wet'!$J$2:$J$825,MATCH(I159,'[2]Ashed teabags wet'!$B$2:$B$825,0)),"")</f>
        <v>8.8249634324722646</v>
      </c>
      <c r="Y159" s="3">
        <f t="shared" si="16"/>
        <v>0.66269508196721227</v>
      </c>
      <c r="Z159" s="3">
        <f t="shared" si="17"/>
        <v>1.3561374939054074</v>
      </c>
      <c r="AA159" s="3">
        <f t="shared" si="18"/>
        <v>0.61846669721293535</v>
      </c>
      <c r="AB159" s="3">
        <f t="shared" si="25"/>
        <v>0.40545560197332581</v>
      </c>
      <c r="AC159" s="3">
        <f t="shared" si="19"/>
        <v>0.67691078621145484</v>
      </c>
      <c r="AD159">
        <f t="shared" si="20"/>
        <v>52</v>
      </c>
      <c r="AE159" s="3">
        <f t="shared" si="26"/>
        <v>0.26547898193238084</v>
      </c>
      <c r="AF159" s="3">
        <f t="shared" si="27"/>
        <v>3.0650652589570618E-2</v>
      </c>
      <c r="AG159" s="58" t="str">
        <f>IF(ISNUMBER(SEARCH("C", '[2]WetLitterbags placem_collection'!W86)),"YES","")</f>
        <v/>
      </c>
      <c r="AH159" s="58" t="str">
        <f>IF(ISNUMBER(SEARCH("H", '[2]WetLitterbags placem_collection'!W86)),"YES","")</f>
        <v/>
      </c>
      <c r="AI159" s="58" t="str">
        <f>IF(ISNUMBER(SEARCH("R", '[2]WetLitterbags placem_collection'!W86)),"YES","")</f>
        <v>YES</v>
      </c>
      <c r="AJ159" s="58" t="str">
        <f>IF(ISNUMBER(SEARCH("C", '[2]WetLitterbags placem_collection'!V86)),"YES","")</f>
        <v/>
      </c>
      <c r="AK159" s="58" t="str">
        <f>IF(ISNUMBER(SEARCH("H", '[2]WetLitterbags placem_collection'!V86)),"YES","")</f>
        <v/>
      </c>
      <c r="AL159" s="58" t="str">
        <f>IF(ISNUMBER(SEARCH("R", '[2]WetLitterbags placem_collection'!V86)),"YES","")</f>
        <v>YES</v>
      </c>
    </row>
    <row r="160" spans="2:38">
      <c r="B160" t="str">
        <f>'[2]Final data_for_R_analysis_Wetse'!A86</f>
        <v>Wet</v>
      </c>
      <c r="C160" s="4">
        <f>'[2]Final data_for_R_analysis_Wetse'!B86</f>
        <v>85</v>
      </c>
      <c r="D160" t="s">
        <v>98</v>
      </c>
      <c r="E160" t="s">
        <v>41</v>
      </c>
      <c r="F160" s="68">
        <v>5</v>
      </c>
      <c r="G160" s="7">
        <f>'[2]WetLitterbags placem_collection'!E87</f>
        <v>42767</v>
      </c>
      <c r="H160" t="str">
        <f>'[2]Final data_for_R_analysis_Wetse'!J86</f>
        <v>G308</v>
      </c>
      <c r="I160" t="str">
        <f>'[2]Final data_for_R_analysis_Wetse'!J306</f>
        <v>R315</v>
      </c>
      <c r="J160">
        <f>IFERROR(INDEX('[2]Green_rooibos initial weight'!$C$5:$C$1749,MATCH(H160, '[2]Green_rooibos initial weight'!$A$5:$A$1749,0)),"")</f>
        <v>1.982</v>
      </c>
      <c r="K160">
        <f>IFERROR(INDEX('[2]Green_rooibos initial weight'!$C$5:$C$1749,MATCH(I160, '[2]Green_rooibos initial weight'!$A$5:$A$1749,0)),"")</f>
        <v>2.2440000000000002</v>
      </c>
      <c r="L160" s="3">
        <f t="shared" si="21"/>
        <v>1.7322</v>
      </c>
      <c r="M160" s="3">
        <f>AVERAGE('[2]Ashed teabags wet'!$J$809:$J$813,'[2]Ashed teabags wet'!$J$817:$J$818,'[2]Ashed teabags wet'!$J$820:$J$821)</f>
        <v>5.5094158734921841</v>
      </c>
      <c r="N160" s="3">
        <f t="shared" si="14"/>
        <v>1.6367658982393682</v>
      </c>
      <c r="O160" s="3">
        <f t="shared" si="22"/>
        <v>1.9942000000000002</v>
      </c>
      <c r="P160" s="3">
        <f>AVERAGE('[2]Ashed teabags wet'!$J$814:$J$816)</f>
        <v>2.2816647271287041</v>
      </c>
      <c r="Q160" s="3">
        <f t="shared" si="15"/>
        <v>1.9486990420115995</v>
      </c>
      <c r="R160" s="7">
        <f>IF('[2]WetLitterbags placem_collection'!G87="N.A","",'[2]WetLitterbags placem_collection'!G87)</f>
        <v>42819</v>
      </c>
      <c r="S160" s="3" t="str">
        <f>IF(IFERROR(INDEX('[2]Both teabags AfterWet'!$D$1:$D$839,MATCH(H160,'[2]Both teabags AfterWet'!$B$1:$B$839,0)),"")="N.A","",(IFERROR(INDEX('[2]Both teabags AfterWet'!$D$1:$D$839,MATCH(H160,'[2]Both teabags AfterWet'!$B$1:$B$839,0)),"")))</f>
        <v/>
      </c>
      <c r="T160" s="3">
        <f>IFERROR(INDEX('[2]Both teabags AfterWet'!$D$1:$D$839,MATCH(I160,'[2]Both teabags AfterWet'!$B$1:$B$839,0)),"")</f>
        <v>1.4850000000000001</v>
      </c>
      <c r="U160" s="3" t="str">
        <f t="shared" si="23"/>
        <v/>
      </c>
      <c r="V160" s="3">
        <f t="shared" si="24"/>
        <v>1.3344</v>
      </c>
      <c r="W160" s="3">
        <f>IFERROR(INDEX('[2]Ashed teabags wet'!$J$2:$J$825,MATCH(H160,'[2]Ashed teabags wet'!$B$2:$B$825,0)),"")</f>
        <v>39.801980198020281</v>
      </c>
      <c r="X160" s="3">
        <f>IFERROR(INDEX('[2]Ashed teabags wet'!$J$2:$J$825,MATCH(I160,'[2]Ashed teabags wet'!$B$2:$B$825,0)),"")</f>
        <v>10.368550368550631</v>
      </c>
      <c r="Y160" s="3" t="str">
        <f t="shared" si="16"/>
        <v/>
      </c>
      <c r="Z160" s="3">
        <f t="shared" si="17"/>
        <v>1.1960420638820604</v>
      </c>
      <c r="AA160" s="3" t="str">
        <f t="shared" si="18"/>
        <v/>
      </c>
      <c r="AB160" s="3" t="str">
        <f t="shared" si="25"/>
        <v/>
      </c>
      <c r="AC160" s="3">
        <f t="shared" si="19"/>
        <v>0.61376438233756825</v>
      </c>
      <c r="AD160">
        <f t="shared" si="20"/>
        <v>52</v>
      </c>
      <c r="AE160" s="3" t="str">
        <f t="shared" si="26"/>
        <v/>
      </c>
      <c r="AF160" s="3" t="str">
        <f t="shared" si="27"/>
        <v/>
      </c>
      <c r="AG160" s="58" t="str">
        <f>IF(ISNUMBER(SEARCH("C", '[2]WetLitterbags placem_collection'!W87)),"YES","")</f>
        <v>YES</v>
      </c>
      <c r="AH160" s="58" t="str">
        <f>IF(ISNUMBER(SEARCH("H", '[2]WetLitterbags placem_collection'!W87)),"YES","")</f>
        <v>YES</v>
      </c>
      <c r="AI160" s="58" t="str">
        <f>IF(ISNUMBER(SEARCH("R", '[2]WetLitterbags placem_collection'!W87)),"YES","")</f>
        <v>YES</v>
      </c>
      <c r="AJ160" s="58" t="str">
        <f>IF(ISNUMBER(SEARCH("C", '[2]WetLitterbags placem_collection'!V87)),"YES","")</f>
        <v/>
      </c>
      <c r="AK160" s="58" t="str">
        <f>IF(ISNUMBER(SEARCH("H", '[2]WetLitterbags placem_collection'!V87)),"YES","")</f>
        <v>YES</v>
      </c>
      <c r="AL160" s="58" t="str">
        <f>IF(ISNUMBER(SEARCH("R", '[2]WetLitterbags placem_collection'!V87)),"YES","")</f>
        <v>YES</v>
      </c>
    </row>
    <row r="161" spans="2:38">
      <c r="B161" t="str">
        <f>'[2]Final data_for_R_analysis_Wetse'!A87</f>
        <v>Wet</v>
      </c>
      <c r="C161" s="4">
        <f>'[2]Final data_for_R_analysis_Wetse'!B87</f>
        <v>86</v>
      </c>
      <c r="D161" t="s">
        <v>98</v>
      </c>
      <c r="E161" t="s">
        <v>41</v>
      </c>
      <c r="F161" s="68">
        <v>6</v>
      </c>
      <c r="G161" s="7">
        <f>'[2]WetLitterbags placem_collection'!E88</f>
        <v>42767</v>
      </c>
      <c r="H161" t="str">
        <f>'[2]Final data_for_R_analysis_Wetse'!J87</f>
        <v>G723</v>
      </c>
      <c r="I161" t="str">
        <f>'[2]Final data_for_R_analysis_Wetse'!J307</f>
        <v>R1</v>
      </c>
      <c r="J161">
        <f>IFERROR(INDEX('[2]Green_rooibos initial weight'!$C$5:$C$1749,MATCH(H161, '[2]Green_rooibos initial weight'!$A$5:$A$1749,0)),"")</f>
        <v>2.0129999999999999</v>
      </c>
      <c r="K161">
        <f>IFERROR(INDEX('[2]Green_rooibos initial weight'!$C$5:$C$1749,MATCH(I161, '[2]Green_rooibos initial weight'!$A$5:$A$1749,0)),"")</f>
        <v>2.2109999999999999</v>
      </c>
      <c r="L161" s="3">
        <f t="shared" si="21"/>
        <v>1.7631999999999999</v>
      </c>
      <c r="M161" s="3">
        <f>AVERAGE('[2]Ashed teabags wet'!$J$809:$J$813,'[2]Ashed teabags wet'!$J$817:$J$818,'[2]Ashed teabags wet'!$J$820:$J$821)</f>
        <v>5.5094158734921841</v>
      </c>
      <c r="N161" s="3">
        <f t="shared" si="14"/>
        <v>1.6660579793185857</v>
      </c>
      <c r="O161" s="3">
        <f t="shared" si="22"/>
        <v>1.9611999999999998</v>
      </c>
      <c r="P161" s="3">
        <f>AVERAGE('[2]Ashed teabags wet'!$J$814:$J$816)</f>
        <v>2.2816647271287041</v>
      </c>
      <c r="Q161" s="3">
        <f t="shared" si="15"/>
        <v>1.9164519913715516</v>
      </c>
      <c r="R161" s="7">
        <f>IF('[2]WetLitterbags placem_collection'!G88="N.A","",'[2]WetLitterbags placem_collection'!G88)</f>
        <v>42819</v>
      </c>
      <c r="S161" s="3">
        <f>IF(IFERROR(INDEX('[2]Both teabags AfterWet'!$D$1:$D$839,MATCH(H161,'[2]Both teabags AfterWet'!$B$1:$B$839,0)),"")="N.A","",(IFERROR(INDEX('[2]Both teabags AfterWet'!$D$1:$D$839,MATCH(H161,'[2]Both teabags AfterWet'!$B$1:$B$839,0)),"")))</f>
        <v>0.78249999999999997</v>
      </c>
      <c r="T161" s="3">
        <f>IFERROR(INDEX('[2]Both teabags AfterWet'!$D$1:$D$839,MATCH(I161,'[2]Both teabags AfterWet'!$B$1:$B$839,0)),"")</f>
        <v>0.38169999999999998</v>
      </c>
      <c r="U161" s="3">
        <f t="shared" si="23"/>
        <v>0.63189999999999991</v>
      </c>
      <c r="V161" s="3">
        <f t="shared" si="24"/>
        <v>0.23109999999999997</v>
      </c>
      <c r="W161" s="3">
        <f>IFERROR(INDEX('[2]Ashed teabags wet'!$J$2:$J$825,MATCH(H161,'[2]Ashed teabags wet'!$B$2:$B$825,0)),"")</f>
        <v>7.4680306905364882</v>
      </c>
      <c r="X161" s="3" t="str">
        <f>IFERROR(INDEX('[2]Ashed teabags wet'!$J$2:$J$825,MATCH(I161,'[2]Ashed teabags wet'!$B$2:$B$825,0)),"")</f>
        <v/>
      </c>
      <c r="Y161" s="3">
        <f t="shared" si="16"/>
        <v>0.58470951406649985</v>
      </c>
      <c r="Z161" s="3" t="str">
        <f t="shared" si="17"/>
        <v/>
      </c>
      <c r="AA161" s="3">
        <f t="shared" si="18"/>
        <v>0.64904611884776975</v>
      </c>
      <c r="AB161" s="3">
        <f t="shared" si="25"/>
        <v>0.42550291876955931</v>
      </c>
      <c r="AC161" s="3" t="str">
        <f t="shared" si="19"/>
        <v/>
      </c>
      <c r="AD161">
        <f t="shared" si="20"/>
        <v>52</v>
      </c>
      <c r="AE161" s="3">
        <f t="shared" si="26"/>
        <v>0.22916137904065348</v>
      </c>
      <c r="AF161" s="3" t="str">
        <f t="shared" si="27"/>
        <v/>
      </c>
      <c r="AG161" s="58" t="str">
        <f>IF(ISNUMBER(SEARCH("C", '[2]WetLitterbags placem_collection'!W88)),"YES","")</f>
        <v>YES</v>
      </c>
      <c r="AH161" s="58" t="str">
        <f>IF(ISNUMBER(SEARCH("H", '[2]WetLitterbags placem_collection'!W88)),"YES","")</f>
        <v>YES</v>
      </c>
      <c r="AI161" s="58" t="str">
        <f>IF(ISNUMBER(SEARCH("R", '[2]WetLitterbags placem_collection'!W88)),"YES","")</f>
        <v>YES</v>
      </c>
      <c r="AJ161" s="58" t="str">
        <f>IF(ISNUMBER(SEARCH("C", '[2]WetLitterbags placem_collection'!V88)),"YES","")</f>
        <v/>
      </c>
      <c r="AK161" s="58" t="str">
        <f>IF(ISNUMBER(SEARCH("H", '[2]WetLitterbags placem_collection'!V88)),"YES","")</f>
        <v/>
      </c>
      <c r="AL161" s="58" t="str">
        <f>IF(ISNUMBER(SEARCH("R", '[2]WetLitterbags placem_collection'!V88)),"YES","")</f>
        <v>YES</v>
      </c>
    </row>
    <row r="162" spans="2:38">
      <c r="B162" t="str">
        <f>'[2]Final data_for_R_analysis_Wetse'!A88</f>
        <v>Wet</v>
      </c>
      <c r="C162" s="4">
        <f>'[2]Final data_for_R_analysis_Wetse'!B88</f>
        <v>87</v>
      </c>
      <c r="D162" t="s">
        <v>98</v>
      </c>
      <c r="E162" t="s">
        <v>41</v>
      </c>
      <c r="F162" s="68">
        <v>7</v>
      </c>
      <c r="G162" s="7">
        <f>'[2]WetLitterbags placem_collection'!E89</f>
        <v>42767</v>
      </c>
      <c r="H162" t="str">
        <f>'[2]Final data_for_R_analysis_Wetse'!J88</f>
        <v>G628</v>
      </c>
      <c r="I162" t="str">
        <f>'[2]Final data_for_R_analysis_Wetse'!J308</f>
        <v>R408</v>
      </c>
      <c r="J162">
        <f>IFERROR(INDEX('[2]Green_rooibos initial weight'!$C$5:$C$1749,MATCH(H162, '[2]Green_rooibos initial weight'!$A$5:$A$1749,0)),"")</f>
        <v>2.0739999999999998</v>
      </c>
      <c r="K162">
        <f>IFERROR(INDEX('[2]Green_rooibos initial weight'!$C$5:$C$1749,MATCH(I162, '[2]Green_rooibos initial weight'!$A$5:$A$1749,0)),"")</f>
        <v>2.2480000000000002</v>
      </c>
      <c r="L162" s="3">
        <f t="shared" si="21"/>
        <v>1.8241999999999998</v>
      </c>
      <c r="M162" s="3">
        <f>AVERAGE('[2]Ashed teabags wet'!$J$809:$J$813,'[2]Ashed teabags wet'!$J$817:$J$818,'[2]Ashed teabags wet'!$J$820:$J$821)</f>
        <v>5.5094158734921841</v>
      </c>
      <c r="N162" s="3">
        <f t="shared" si="14"/>
        <v>1.7236972356357554</v>
      </c>
      <c r="O162" s="3">
        <f t="shared" si="22"/>
        <v>1.9982000000000002</v>
      </c>
      <c r="P162" s="3">
        <f>AVERAGE('[2]Ashed teabags wet'!$J$814:$J$816)</f>
        <v>2.2816647271287041</v>
      </c>
      <c r="Q162" s="3">
        <f t="shared" si="15"/>
        <v>1.9526077754225144</v>
      </c>
      <c r="R162" s="7">
        <f>IF('[2]WetLitterbags placem_collection'!G89="N.A","",'[2]WetLitterbags placem_collection'!G89)</f>
        <v>42819</v>
      </c>
      <c r="S162" s="3">
        <f>IF(IFERROR(INDEX('[2]Both teabags AfterWet'!$D$1:$D$839,MATCH(H162,'[2]Both teabags AfterWet'!$B$1:$B$839,0)),"")="N.A","",(IFERROR(INDEX('[2]Both teabags AfterWet'!$D$1:$D$839,MATCH(H162,'[2]Both teabags AfterWet'!$B$1:$B$839,0)),"")))</f>
        <v>0.8639</v>
      </c>
      <c r="T162" s="3">
        <f>IFERROR(INDEX('[2]Both teabags AfterWet'!$D$1:$D$839,MATCH(I162,'[2]Both teabags AfterWet'!$B$1:$B$839,0)),"")</f>
        <v>0.3599</v>
      </c>
      <c r="U162" s="3">
        <f t="shared" si="23"/>
        <v>0.71330000000000005</v>
      </c>
      <c r="V162" s="3">
        <f t="shared" si="24"/>
        <v>0.20929999999999999</v>
      </c>
      <c r="W162" s="3">
        <f>IFERROR(INDEX('[2]Ashed teabags wet'!$J$2:$J$825,MATCH(H162,'[2]Ashed teabags wet'!$B$2:$B$825,0)),"")</f>
        <v>12.74038461538643</v>
      </c>
      <c r="X162" s="3" t="str">
        <f>IFERROR(INDEX('[2]Ashed teabags wet'!$J$2:$J$825,MATCH(I162,'[2]Ashed teabags wet'!$B$2:$B$825,0)),"")</f>
        <v/>
      </c>
      <c r="Y162" s="3">
        <f t="shared" si="16"/>
        <v>0.62242283653844865</v>
      </c>
      <c r="Z162" s="3" t="str">
        <f t="shared" si="17"/>
        <v/>
      </c>
      <c r="AA162" s="3">
        <f t="shared" si="18"/>
        <v>0.63890245707281712</v>
      </c>
      <c r="AB162" s="3">
        <f t="shared" si="25"/>
        <v>0.41885291722588491</v>
      </c>
      <c r="AC162" s="3" t="str">
        <f t="shared" si="19"/>
        <v/>
      </c>
      <c r="AD162">
        <f t="shared" si="20"/>
        <v>52</v>
      </c>
      <c r="AE162" s="3">
        <f t="shared" si="26"/>
        <v>0.2412084832864404</v>
      </c>
      <c r="AF162" s="3" t="str">
        <f t="shared" si="27"/>
        <v/>
      </c>
      <c r="AG162" s="58" t="str">
        <f>IF(ISNUMBER(SEARCH("C", '[2]WetLitterbags placem_collection'!W89)),"YES","")</f>
        <v>YES</v>
      </c>
      <c r="AH162" s="58" t="str">
        <f>IF(ISNUMBER(SEARCH("H", '[2]WetLitterbags placem_collection'!W89)),"YES","")</f>
        <v/>
      </c>
      <c r="AI162" s="58" t="str">
        <f>IF(ISNUMBER(SEARCH("R", '[2]WetLitterbags placem_collection'!W89)),"YES","")</f>
        <v>YES</v>
      </c>
      <c r="AJ162" s="58" t="str">
        <f>IF(ISNUMBER(SEARCH("C", '[2]WetLitterbags placem_collection'!V89)),"YES","")</f>
        <v>YES</v>
      </c>
      <c r="AK162" s="58" t="str">
        <f>IF(ISNUMBER(SEARCH("H", '[2]WetLitterbags placem_collection'!V89)),"YES","")</f>
        <v>YES</v>
      </c>
      <c r="AL162" s="58" t="str">
        <f>IF(ISNUMBER(SEARCH("R", '[2]WetLitterbags placem_collection'!V89)),"YES","")</f>
        <v>YES</v>
      </c>
    </row>
    <row r="163" spans="2:38">
      <c r="B163" t="str">
        <f>'[2]Final data_for_R_analysis_Wetse'!A89</f>
        <v>Wet</v>
      </c>
      <c r="C163" s="4">
        <f>'[2]Final data_for_R_analysis_Wetse'!B89</f>
        <v>88</v>
      </c>
      <c r="D163" t="s">
        <v>98</v>
      </c>
      <c r="E163" t="s">
        <v>41</v>
      </c>
      <c r="F163" s="68">
        <v>8</v>
      </c>
      <c r="G163" s="7">
        <f>'[2]WetLitterbags placem_collection'!E90</f>
        <v>42767</v>
      </c>
      <c r="H163" t="str">
        <f>'[2]Final data_for_R_analysis_Wetse'!J89</f>
        <v>G569</v>
      </c>
      <c r="I163" t="str">
        <f>'[2]Final data_for_R_analysis_Wetse'!J309</f>
        <v>R385</v>
      </c>
      <c r="J163">
        <f>IFERROR(INDEX('[2]Green_rooibos initial weight'!$C$5:$C$1749,MATCH(H163, '[2]Green_rooibos initial weight'!$A$5:$A$1749,0)),"")</f>
        <v>1.9950000000000001</v>
      </c>
      <c r="K163">
        <f>IFERROR(INDEX('[2]Green_rooibos initial weight'!$C$5:$C$1749,MATCH(I163, '[2]Green_rooibos initial weight'!$A$5:$A$1749,0)),"")</f>
        <v>2.2559999999999998</v>
      </c>
      <c r="L163" s="3">
        <f t="shared" si="21"/>
        <v>1.7452000000000001</v>
      </c>
      <c r="M163" s="3">
        <f>AVERAGE('[2]Ashed teabags wet'!$J$809:$J$813,'[2]Ashed teabags wet'!$J$817:$J$818,'[2]Ashed teabags wet'!$J$820:$J$821)</f>
        <v>5.5094158734921841</v>
      </c>
      <c r="N163" s="3">
        <f t="shared" si="14"/>
        <v>1.6490496741758145</v>
      </c>
      <c r="O163" s="3">
        <f t="shared" si="22"/>
        <v>2.0061999999999998</v>
      </c>
      <c r="P163" s="3">
        <f>AVERAGE('[2]Ashed teabags wet'!$J$814:$J$816)</f>
        <v>2.2816647271287041</v>
      </c>
      <c r="Q163" s="3">
        <f t="shared" si="15"/>
        <v>1.9604252422443438</v>
      </c>
      <c r="R163" s="7">
        <f>IF('[2]WetLitterbags placem_collection'!G90="N.A","",'[2]WetLitterbags placem_collection'!G90)</f>
        <v>0</v>
      </c>
      <c r="S163" s="3">
        <f>IF(IFERROR(INDEX('[2]Both teabags AfterWet'!$D$1:$D$839,MATCH(H163,'[2]Both teabags AfterWet'!$B$1:$B$839,0)),"")="N.A","",(IFERROR(INDEX('[2]Both teabags AfterWet'!$D$1:$D$839,MATCH(H163,'[2]Both teabags AfterWet'!$B$1:$B$839,0)),"")))</f>
        <v>1.012</v>
      </c>
      <c r="T163" s="3" t="str">
        <f>IFERROR(INDEX('[2]Both teabags AfterWet'!$D$1:$D$839,MATCH(I163,'[2]Both teabags AfterWet'!$B$1:$B$839,0)),"")</f>
        <v/>
      </c>
      <c r="U163" s="3">
        <f t="shared" si="23"/>
        <v>0.86139999999999994</v>
      </c>
      <c r="V163" s="3" t="str">
        <f t="shared" si="24"/>
        <v/>
      </c>
      <c r="W163" s="3" t="str">
        <f>IFERROR(INDEX('[2]Ashed teabags wet'!$J$2:$J$825,MATCH(H163,'[2]Ashed teabags wet'!$B$2:$B$825,0)),"")</f>
        <v/>
      </c>
      <c r="X163" s="3" t="str">
        <f>IFERROR(INDEX('[2]Ashed teabags wet'!$J$2:$J$825,MATCH(I163,'[2]Ashed teabags wet'!$B$2:$B$825,0)),"")</f>
        <v/>
      </c>
      <c r="Y163" s="3" t="str">
        <f t="shared" si="16"/>
        <v/>
      </c>
      <c r="Z163" s="3" t="str">
        <f t="shared" si="17"/>
        <v/>
      </c>
      <c r="AA163" s="3" t="str">
        <f t="shared" si="18"/>
        <v/>
      </c>
      <c r="AB163" s="3" t="str">
        <f t="shared" si="25"/>
        <v/>
      </c>
      <c r="AC163" s="3" t="str">
        <f t="shared" si="19"/>
        <v/>
      </c>
      <c r="AD163" t="str">
        <f t="shared" si="20"/>
        <v/>
      </c>
      <c r="AE163" s="3" t="str">
        <f t="shared" si="26"/>
        <v/>
      </c>
      <c r="AF163" s="3" t="str">
        <f t="shared" si="27"/>
        <v/>
      </c>
      <c r="AG163" s="58" t="str">
        <f>IF(ISNUMBER(SEARCH("C", '[2]WetLitterbags placem_collection'!W90)),"YES","")</f>
        <v/>
      </c>
      <c r="AH163" s="58" t="str">
        <f>IF(ISNUMBER(SEARCH("H", '[2]WetLitterbags placem_collection'!W90)),"YES","")</f>
        <v/>
      </c>
      <c r="AI163" s="58" t="str">
        <f>IF(ISNUMBER(SEARCH("R", '[2]WetLitterbags placem_collection'!W90)),"YES","")</f>
        <v/>
      </c>
      <c r="AJ163" s="58" t="str">
        <f>IF(ISNUMBER(SEARCH("C", '[2]WetLitterbags placem_collection'!V90)),"YES","")</f>
        <v/>
      </c>
      <c r="AK163" s="58" t="str">
        <f>IF(ISNUMBER(SEARCH("H", '[2]WetLitterbags placem_collection'!V90)),"YES","")</f>
        <v/>
      </c>
      <c r="AL163" s="58" t="str">
        <f>IF(ISNUMBER(SEARCH("R", '[2]WetLitterbags placem_collection'!V90)),"YES","")</f>
        <v/>
      </c>
    </row>
    <row r="164" spans="2:38">
      <c r="B164" t="str">
        <f>'[2]Final data_for_R_analysis_Wetse'!A90</f>
        <v>Wet</v>
      </c>
      <c r="C164" s="4">
        <f>'[2]Final data_for_R_analysis_Wetse'!B90</f>
        <v>89</v>
      </c>
      <c r="D164" t="s">
        <v>99</v>
      </c>
      <c r="E164" t="s">
        <v>41</v>
      </c>
      <c r="F164" s="5">
        <v>1</v>
      </c>
      <c r="G164" s="7">
        <f>'[2]WetLitterbags placem_collection'!E91</f>
        <v>42767</v>
      </c>
      <c r="H164" t="str">
        <f>'[2]Final data_for_R_analysis_Wetse'!J90</f>
        <v>G339</v>
      </c>
      <c r="I164" t="str">
        <f>'[2]Final data_for_R_analysis_Wetse'!J310</f>
        <v>R196</v>
      </c>
      <c r="J164">
        <f>IFERROR(INDEX('[2]Green_rooibos initial weight'!$C$5:$C$1749,MATCH(H164, '[2]Green_rooibos initial weight'!$A$5:$A$1749,0)),"")</f>
        <v>2.0219999999999998</v>
      </c>
      <c r="K164">
        <f>IFERROR(INDEX('[2]Green_rooibos initial weight'!$C$5:$C$1749,MATCH(I164, '[2]Green_rooibos initial weight'!$A$5:$A$1749,0)),"")</f>
        <v>2.242</v>
      </c>
      <c r="L164" s="3">
        <f t="shared" si="21"/>
        <v>1.7721999999999998</v>
      </c>
      <c r="M164" s="3">
        <f>AVERAGE('[2]Ashed teabags wet'!$J$809:$J$813,'[2]Ashed teabags wet'!$J$817:$J$818,'[2]Ashed teabags wet'!$J$820:$J$821)</f>
        <v>5.5094158734921841</v>
      </c>
      <c r="N164" s="3">
        <f t="shared" si="14"/>
        <v>1.6745621318899713</v>
      </c>
      <c r="O164" s="3">
        <f t="shared" si="22"/>
        <v>1.9922</v>
      </c>
      <c r="P164" s="3">
        <f>AVERAGE('[2]Ashed teabags wet'!$J$814:$J$816)</f>
        <v>2.2816647271287041</v>
      </c>
      <c r="Q164" s="3">
        <f t="shared" si="15"/>
        <v>1.9467446753061419</v>
      </c>
      <c r="R164" s="7">
        <f>IF('[2]WetLitterbags placem_collection'!G91="N.A","",'[2]WetLitterbags placem_collection'!G91)</f>
        <v>42819</v>
      </c>
      <c r="S164" s="3" t="str">
        <f>IF(IFERROR(INDEX('[2]Both teabags AfterWet'!$D$1:$D$839,MATCH(H164,'[2]Both teabags AfterWet'!$B$1:$B$839,0)),"")="N.A","",(IFERROR(INDEX('[2]Both teabags AfterWet'!$D$1:$D$839,MATCH(H164,'[2]Both teabags AfterWet'!$B$1:$B$839,0)),"")))</f>
        <v/>
      </c>
      <c r="T164" s="3">
        <f>IFERROR(INDEX('[2]Both teabags AfterWet'!$D$1:$D$839,MATCH(I164,'[2]Both teabags AfterWet'!$B$1:$B$839,0)),"")</f>
        <v>0.17399999999999999</v>
      </c>
      <c r="U164" s="3" t="str">
        <f t="shared" si="23"/>
        <v/>
      </c>
      <c r="V164" s="3">
        <f t="shared" si="24"/>
        <v>2.3399999999999976E-2</v>
      </c>
      <c r="W164" s="3" t="str">
        <f>IFERROR(INDEX('[2]Ashed teabags wet'!$J$2:$J$825,MATCH(H164,'[2]Ashed teabags wet'!$B$2:$B$825,0)),"")</f>
        <v/>
      </c>
      <c r="X164" s="3" t="str">
        <f>IFERROR(INDEX('[2]Ashed teabags wet'!$J$2:$J$825,MATCH(I164,'[2]Ashed teabags wet'!$B$2:$B$825,0)),"")</f>
        <v/>
      </c>
      <c r="Y164" s="3" t="str">
        <f t="shared" si="16"/>
        <v/>
      </c>
      <c r="Z164" s="3" t="str">
        <f t="shared" si="17"/>
        <v/>
      </c>
      <c r="AA164" s="3" t="str">
        <f t="shared" si="18"/>
        <v/>
      </c>
      <c r="AB164" s="3" t="str">
        <f t="shared" si="25"/>
        <v/>
      </c>
      <c r="AC164" s="3" t="str">
        <f t="shared" si="19"/>
        <v/>
      </c>
      <c r="AD164">
        <f t="shared" si="20"/>
        <v>52</v>
      </c>
      <c r="AE164" s="3" t="str">
        <f t="shared" si="26"/>
        <v/>
      </c>
      <c r="AF164" s="3" t="str">
        <f t="shared" si="27"/>
        <v/>
      </c>
      <c r="AG164" s="58" t="str">
        <f>IF(ISNUMBER(SEARCH("C", '[2]WetLitterbags placem_collection'!W91)),"YES","")</f>
        <v/>
      </c>
      <c r="AH164" s="58" t="str">
        <f>IF(ISNUMBER(SEARCH("H", '[2]WetLitterbags placem_collection'!W91)),"YES","")</f>
        <v>YES</v>
      </c>
      <c r="AI164" s="58" t="str">
        <f>IF(ISNUMBER(SEARCH("R", '[2]WetLitterbags placem_collection'!W91)),"YES","")</f>
        <v>YES</v>
      </c>
      <c r="AJ164" s="58" t="str">
        <f>IF(ISNUMBER(SEARCH("C", '[2]WetLitterbags placem_collection'!V91)),"YES","")</f>
        <v/>
      </c>
      <c r="AK164" s="58" t="str">
        <f>IF(ISNUMBER(SEARCH("H", '[2]WetLitterbags placem_collection'!V91)),"YES","")</f>
        <v/>
      </c>
      <c r="AL164" s="58" t="str">
        <f>IF(ISNUMBER(SEARCH("R", '[2]WetLitterbags placem_collection'!V91)),"YES","")</f>
        <v/>
      </c>
    </row>
    <row r="165" spans="2:38">
      <c r="B165" t="str">
        <f>'[2]Final data_for_R_analysis_Wetse'!A91</f>
        <v>Wet</v>
      </c>
      <c r="C165" s="4">
        <f>'[2]Final data_for_R_analysis_Wetse'!B91</f>
        <v>90</v>
      </c>
      <c r="D165" t="s">
        <v>99</v>
      </c>
      <c r="E165" t="s">
        <v>41</v>
      </c>
      <c r="F165" s="5">
        <v>2</v>
      </c>
      <c r="G165" s="7">
        <f>'[2]WetLitterbags placem_collection'!E92</f>
        <v>42767</v>
      </c>
      <c r="H165" t="str">
        <f>'[2]Final data_for_R_analysis_Wetse'!J91</f>
        <v>G592</v>
      </c>
      <c r="I165" t="str">
        <f>'[2]Final data_for_R_analysis_Wetse'!J311</f>
        <v>R94</v>
      </c>
      <c r="J165">
        <f>IFERROR(INDEX('[2]Green_rooibos initial weight'!$C$5:$C$1749,MATCH(H165, '[2]Green_rooibos initial weight'!$A$5:$A$1749,0)),"")</f>
        <v>2.0699999999999998</v>
      </c>
      <c r="K165">
        <f>IFERROR(INDEX('[2]Green_rooibos initial weight'!$C$5:$C$1749,MATCH(I165, '[2]Green_rooibos initial weight'!$A$5:$A$1749,0)),"")</f>
        <v>2.2770000000000001</v>
      </c>
      <c r="L165" s="3">
        <f t="shared" si="21"/>
        <v>1.8201999999999998</v>
      </c>
      <c r="M165" s="3">
        <f>AVERAGE('[2]Ashed teabags wet'!$J$809:$J$813,'[2]Ashed teabags wet'!$J$817:$J$818,'[2]Ashed teabags wet'!$J$820:$J$821)</f>
        <v>5.5094158734921841</v>
      </c>
      <c r="N165" s="3">
        <f t="shared" si="14"/>
        <v>1.7199176122706952</v>
      </c>
      <c r="O165" s="3">
        <f t="shared" si="22"/>
        <v>2.0272000000000001</v>
      </c>
      <c r="P165" s="3">
        <f>AVERAGE('[2]Ashed teabags wet'!$J$814:$J$816)</f>
        <v>2.2816647271287041</v>
      </c>
      <c r="Q165" s="3">
        <f t="shared" si="15"/>
        <v>1.9809460926516471</v>
      </c>
      <c r="R165" s="7">
        <f>IF('[2]WetLitterbags placem_collection'!G92="N.A","",'[2]WetLitterbags placem_collection'!G92)</f>
        <v>42819</v>
      </c>
      <c r="S165" s="3">
        <f>IF(IFERROR(INDEX('[2]Both teabags AfterWet'!$D$1:$D$839,MATCH(H165,'[2]Both teabags AfterWet'!$B$1:$B$839,0)),"")="N.A","",(IFERROR(INDEX('[2]Both teabags AfterWet'!$D$1:$D$839,MATCH(H165,'[2]Both teabags AfterWet'!$B$1:$B$839,0)),"")))</f>
        <v>1.0779000000000001</v>
      </c>
      <c r="T165" s="3">
        <f>IFERROR(INDEX('[2]Both teabags AfterWet'!$D$1:$D$839,MATCH(I165,'[2]Both teabags AfterWet'!$B$1:$B$839,0)),"")</f>
        <v>1.7455000000000001</v>
      </c>
      <c r="U165" s="3">
        <f t="shared" si="23"/>
        <v>0.92730000000000001</v>
      </c>
      <c r="V165" s="3">
        <f t="shared" si="24"/>
        <v>1.5949</v>
      </c>
      <c r="W165" s="3">
        <f>IFERROR(INDEX('[2]Ashed teabags wet'!$J$2:$J$825,MATCH(H165,'[2]Ashed teabags wet'!$B$2:$B$825,0)),"")</f>
        <v>33.166583291646958</v>
      </c>
      <c r="X165" s="3">
        <f>IFERROR(INDEX('[2]Ashed teabags wet'!$J$2:$J$825,MATCH(I165,'[2]Ashed teabags wet'!$B$2:$B$825,0)),"")</f>
        <v>4.0694789081900105</v>
      </c>
      <c r="Y165" s="3">
        <f t="shared" si="16"/>
        <v>0.61974627313655772</v>
      </c>
      <c r="Z165" s="3">
        <f t="shared" si="17"/>
        <v>1.5299958808932774</v>
      </c>
      <c r="AA165" s="3">
        <f t="shared" si="18"/>
        <v>0.63966513935609559</v>
      </c>
      <c r="AB165" s="3">
        <f t="shared" si="25"/>
        <v>0.41935291796266605</v>
      </c>
      <c r="AC165" s="3">
        <f t="shared" si="19"/>
        <v>0.77235614162789334</v>
      </c>
      <c r="AD165">
        <f t="shared" si="20"/>
        <v>52</v>
      </c>
      <c r="AE165" s="3">
        <f t="shared" si="26"/>
        <v>0.24030268485024275</v>
      </c>
      <c r="AF165" s="3">
        <f t="shared" si="27"/>
        <v>1.5052575837696825E-2</v>
      </c>
      <c r="AG165" s="58" t="str">
        <f>IF(ISNUMBER(SEARCH("C", '[2]WetLitterbags placem_collection'!W92)),"YES","")</f>
        <v/>
      </c>
      <c r="AH165" s="58" t="str">
        <f>IF(ISNUMBER(SEARCH("H", '[2]WetLitterbags placem_collection'!W92)),"YES","")</f>
        <v/>
      </c>
      <c r="AI165" s="58" t="str">
        <f>IF(ISNUMBER(SEARCH("R", '[2]WetLitterbags placem_collection'!W92)),"YES","")</f>
        <v>YES</v>
      </c>
      <c r="AJ165" s="58" t="str">
        <f>IF(ISNUMBER(SEARCH("C", '[2]WetLitterbags placem_collection'!V92)),"YES","")</f>
        <v/>
      </c>
      <c r="AK165" s="58" t="str">
        <f>IF(ISNUMBER(SEARCH("H", '[2]WetLitterbags placem_collection'!V92)),"YES","")</f>
        <v/>
      </c>
      <c r="AL165" s="58" t="str">
        <f>IF(ISNUMBER(SEARCH("R", '[2]WetLitterbags placem_collection'!V92)),"YES","")</f>
        <v/>
      </c>
    </row>
    <row r="166" spans="2:38">
      <c r="B166" t="str">
        <f>'[2]Final data_for_R_analysis_Wetse'!A92</f>
        <v>Wet</v>
      </c>
      <c r="C166" s="4">
        <f>'[2]Final data_for_R_analysis_Wetse'!B92</f>
        <v>91</v>
      </c>
      <c r="D166" t="s">
        <v>99</v>
      </c>
      <c r="E166" t="s">
        <v>41</v>
      </c>
      <c r="F166" s="5">
        <v>3</v>
      </c>
      <c r="G166" s="7">
        <f>'[2]WetLitterbags placem_collection'!E93</f>
        <v>42767</v>
      </c>
      <c r="H166" t="str">
        <f>'[2]Final data_for_R_analysis_Wetse'!J92</f>
        <v>G472</v>
      </c>
      <c r="I166" t="str">
        <f>'[2]Final data_for_R_analysis_Wetse'!J312</f>
        <v>R343</v>
      </c>
      <c r="J166">
        <f>IFERROR(INDEX('[2]Green_rooibos initial weight'!$C$5:$C$1749,MATCH(H166, '[2]Green_rooibos initial weight'!$A$5:$A$1749,0)),"")</f>
        <v>1.9710000000000001</v>
      </c>
      <c r="K166">
        <f>IFERROR(INDEX('[2]Green_rooibos initial weight'!$C$5:$C$1749,MATCH(I166, '[2]Green_rooibos initial weight'!$A$5:$A$1749,0)),"")</f>
        <v>2.2429999999999999</v>
      </c>
      <c r="L166" s="3">
        <f t="shared" si="21"/>
        <v>1.7212000000000001</v>
      </c>
      <c r="M166" s="3">
        <f>AVERAGE('[2]Ashed teabags wet'!$J$809:$J$813,'[2]Ashed teabags wet'!$J$817:$J$818,'[2]Ashed teabags wet'!$J$820:$J$821)</f>
        <v>5.5094158734921841</v>
      </c>
      <c r="N166" s="3">
        <f t="shared" si="14"/>
        <v>1.6263719339854525</v>
      </c>
      <c r="O166" s="3">
        <f t="shared" si="22"/>
        <v>1.9931999999999999</v>
      </c>
      <c r="P166" s="3">
        <f>AVERAGE('[2]Ashed teabags wet'!$J$814:$J$816)</f>
        <v>2.2816647271287041</v>
      </c>
      <c r="Q166" s="3">
        <f t="shared" si="15"/>
        <v>1.9477218586588705</v>
      </c>
      <c r="R166" s="7">
        <f>IF('[2]WetLitterbags placem_collection'!G93="N.A","",'[2]WetLitterbags placem_collection'!G93)</f>
        <v>42819</v>
      </c>
      <c r="S166" s="3">
        <f>IF(IFERROR(INDEX('[2]Both teabags AfterWet'!$D$1:$D$839,MATCH(H166,'[2]Both teabags AfterWet'!$B$1:$B$839,0)),"")="N.A","",(IFERROR(INDEX('[2]Both teabags AfterWet'!$D$1:$D$839,MATCH(H166,'[2]Both teabags AfterWet'!$B$1:$B$839,0)),"")))</f>
        <v>0.76100000000000001</v>
      </c>
      <c r="T166" s="3">
        <f>IFERROR(INDEX('[2]Both teabags AfterWet'!$D$1:$D$839,MATCH(I166,'[2]Both teabags AfterWet'!$B$1:$B$839,0)),"")</f>
        <v>0.16200000000000001</v>
      </c>
      <c r="U166" s="3">
        <f t="shared" si="23"/>
        <v>0.61040000000000005</v>
      </c>
      <c r="V166" s="3">
        <f t="shared" si="24"/>
        <v>1.1399999999999993E-2</v>
      </c>
      <c r="W166" s="3">
        <f>IFERROR(INDEX('[2]Ashed teabags wet'!$J$2:$J$825,MATCH(H166,'[2]Ashed teabags wet'!$B$2:$B$825,0)),"")</f>
        <v>13.069604406610589</v>
      </c>
      <c r="X166" s="3">
        <f>IFERROR(INDEX('[2]Ashed teabags wet'!$J$2:$J$825,MATCH(I166,'[2]Ashed teabags wet'!$B$2:$B$825,0)),"")</f>
        <v>83.97683397683403</v>
      </c>
      <c r="Y166" s="3">
        <f t="shared" si="16"/>
        <v>0.53062313470204903</v>
      </c>
      <c r="Z166" s="3">
        <f t="shared" si="17"/>
        <v>1.8266409266409194E-3</v>
      </c>
      <c r="AA166" s="3">
        <f t="shared" si="18"/>
        <v>0.67373813848241482</v>
      </c>
      <c r="AB166" s="3">
        <f t="shared" si="25"/>
        <v>0.44169056109535987</v>
      </c>
      <c r="AC166" s="3">
        <f t="shared" si="19"/>
        <v>9.378345878906329E-4</v>
      </c>
      <c r="AD166">
        <f t="shared" si="20"/>
        <v>52</v>
      </c>
      <c r="AE166" s="3">
        <f t="shared" si="26"/>
        <v>0.19983594004463801</v>
      </c>
      <c r="AF166" s="3" t="str">
        <f t="shared" si="27"/>
        <v/>
      </c>
      <c r="AG166" s="58" t="str">
        <f>IF(ISNUMBER(SEARCH("C", '[2]WetLitterbags placem_collection'!W93)),"YES","")</f>
        <v>YES</v>
      </c>
      <c r="AH166" s="58" t="str">
        <f>IF(ISNUMBER(SEARCH("H", '[2]WetLitterbags placem_collection'!W93)),"YES","")</f>
        <v>YES</v>
      </c>
      <c r="AI166" s="58" t="str">
        <f>IF(ISNUMBER(SEARCH("R", '[2]WetLitterbags placem_collection'!W93)),"YES","")</f>
        <v/>
      </c>
      <c r="AJ166" s="58" t="str">
        <f>IF(ISNUMBER(SEARCH("C", '[2]WetLitterbags placem_collection'!V93)),"YES","")</f>
        <v/>
      </c>
      <c r="AK166" s="58" t="str">
        <f>IF(ISNUMBER(SEARCH("H", '[2]WetLitterbags placem_collection'!V93)),"YES","")</f>
        <v>YES</v>
      </c>
      <c r="AL166" s="58" t="str">
        <f>IF(ISNUMBER(SEARCH("R", '[2]WetLitterbags placem_collection'!V93)),"YES","")</f>
        <v>YES</v>
      </c>
    </row>
    <row r="167" spans="2:38">
      <c r="B167" t="str">
        <f>'[2]Final data_for_R_analysis_Wetse'!A93</f>
        <v>Wet</v>
      </c>
      <c r="C167" s="4">
        <f>'[2]Final data_for_R_analysis_Wetse'!B93</f>
        <v>92</v>
      </c>
      <c r="D167" t="s">
        <v>99</v>
      </c>
      <c r="E167" t="s">
        <v>41</v>
      </c>
      <c r="F167" s="68">
        <v>4</v>
      </c>
      <c r="G167" s="7">
        <f>'[2]WetLitterbags placem_collection'!E94</f>
        <v>42767</v>
      </c>
      <c r="H167" t="str">
        <f>'[2]Final data_for_R_analysis_Wetse'!J93</f>
        <v>G529</v>
      </c>
      <c r="I167" t="str">
        <f>'[2]Final data_for_R_analysis_Wetse'!J313</f>
        <v>R445</v>
      </c>
      <c r="J167">
        <f>IFERROR(INDEX('[2]Green_rooibos initial weight'!$C$5:$C$1749,MATCH(H167, '[2]Green_rooibos initial weight'!$A$5:$A$1749,0)),"")</f>
        <v>2.089</v>
      </c>
      <c r="K167">
        <f>IFERROR(INDEX('[2]Green_rooibos initial weight'!$C$5:$C$1749,MATCH(I167, '[2]Green_rooibos initial weight'!$A$5:$A$1749,0)),"")</f>
        <v>2.2389999999999999</v>
      </c>
      <c r="L167" s="3">
        <f t="shared" si="21"/>
        <v>1.8391999999999999</v>
      </c>
      <c r="M167" s="3">
        <f>AVERAGE('[2]Ashed teabags wet'!$J$809:$J$813,'[2]Ashed teabags wet'!$J$817:$J$818,'[2]Ashed teabags wet'!$J$820:$J$821)</f>
        <v>5.5094158734921841</v>
      </c>
      <c r="N167" s="3">
        <f t="shared" si="14"/>
        <v>1.7378708232547317</v>
      </c>
      <c r="O167" s="3">
        <f t="shared" si="22"/>
        <v>1.9891999999999999</v>
      </c>
      <c r="P167" s="3">
        <f>AVERAGE('[2]Ashed teabags wet'!$J$814:$J$816)</f>
        <v>2.2816647271287041</v>
      </c>
      <c r="Q167" s="3">
        <f t="shared" si="15"/>
        <v>1.9438131252479556</v>
      </c>
      <c r="R167" s="7">
        <f>IF('[2]WetLitterbags placem_collection'!G94="N.A","",'[2]WetLitterbags placem_collection'!G94)</f>
        <v>42819</v>
      </c>
      <c r="S167" s="3">
        <f>IF(IFERROR(INDEX('[2]Both teabags AfterWet'!$D$1:$D$839,MATCH(H167,'[2]Both teabags AfterWet'!$B$1:$B$839,0)),"")="N.A","",(IFERROR(INDEX('[2]Both teabags AfterWet'!$D$1:$D$839,MATCH(H167,'[2]Both teabags AfterWet'!$B$1:$B$839,0)),"")))</f>
        <v>0.76500000000000001</v>
      </c>
      <c r="T167" s="3">
        <f>IFERROR(INDEX('[2]Both teabags AfterWet'!$D$1:$D$839,MATCH(I167,'[2]Both teabags AfterWet'!$B$1:$B$839,0)),"")</f>
        <v>0.31</v>
      </c>
      <c r="U167" s="3">
        <f t="shared" si="23"/>
        <v>0.61440000000000006</v>
      </c>
      <c r="V167" s="3">
        <f t="shared" si="24"/>
        <v>0.15939999999999999</v>
      </c>
      <c r="W167" s="3">
        <f>IFERROR(INDEX('[2]Ashed teabags wet'!$J$2:$J$825,MATCH(H167,'[2]Ashed teabags wet'!$B$2:$B$825,0)),"")</f>
        <v>11.868446139180241</v>
      </c>
      <c r="X167" s="3" t="str">
        <f>IFERROR(INDEX('[2]Ashed teabags wet'!$J$2:$J$825,MATCH(I167,'[2]Ashed teabags wet'!$B$2:$B$825,0)),"")</f>
        <v/>
      </c>
      <c r="Y167" s="3">
        <f t="shared" si="16"/>
        <v>0.5414802669208767</v>
      </c>
      <c r="Z167" s="3" t="str">
        <f t="shared" si="17"/>
        <v/>
      </c>
      <c r="AA167" s="3">
        <f t="shared" si="18"/>
        <v>0.6884231787108448</v>
      </c>
      <c r="AB167" s="3">
        <f t="shared" si="25"/>
        <v>0.45131780837100521</v>
      </c>
      <c r="AC167" s="3" t="str">
        <f t="shared" si="19"/>
        <v/>
      </c>
      <c r="AD167">
        <f t="shared" si="20"/>
        <v>52</v>
      </c>
      <c r="AE167" s="3">
        <f t="shared" si="26"/>
        <v>0.182395274690208</v>
      </c>
      <c r="AF167" s="3" t="str">
        <f t="shared" si="27"/>
        <v/>
      </c>
      <c r="AG167" s="58" t="str">
        <f>IF(ISNUMBER(SEARCH("C", '[2]WetLitterbags placem_collection'!W94)),"YES","")</f>
        <v>YES</v>
      </c>
      <c r="AH167" s="58" t="str">
        <f>IF(ISNUMBER(SEARCH("H", '[2]WetLitterbags placem_collection'!W94)),"YES","")</f>
        <v>YES</v>
      </c>
      <c r="AI167" s="58" t="str">
        <f>IF(ISNUMBER(SEARCH("R", '[2]WetLitterbags placem_collection'!W94)),"YES","")</f>
        <v/>
      </c>
      <c r="AJ167" s="58" t="str">
        <f>IF(ISNUMBER(SEARCH("C", '[2]WetLitterbags placem_collection'!V94)),"YES","")</f>
        <v>YES</v>
      </c>
      <c r="AK167" s="58" t="str">
        <f>IF(ISNUMBER(SEARCH("H", '[2]WetLitterbags placem_collection'!V94)),"YES","")</f>
        <v>YES</v>
      </c>
      <c r="AL167" s="58" t="str">
        <f>IF(ISNUMBER(SEARCH("R", '[2]WetLitterbags placem_collection'!V94)),"YES","")</f>
        <v/>
      </c>
    </row>
    <row r="168" spans="2:38">
      <c r="B168" t="str">
        <f>'[2]Final data_for_R_analysis_Wetse'!A94</f>
        <v>Wet</v>
      </c>
      <c r="C168" s="4">
        <f>'[2]Final data_for_R_analysis_Wetse'!B94</f>
        <v>93</v>
      </c>
      <c r="D168" t="s">
        <v>99</v>
      </c>
      <c r="E168" t="s">
        <v>41</v>
      </c>
      <c r="F168" s="68">
        <v>5</v>
      </c>
      <c r="G168" s="7">
        <f>'[2]WetLitterbags placem_collection'!E95</f>
        <v>42767</v>
      </c>
      <c r="H168" t="str">
        <f>'[2]Final data_for_R_analysis_Wetse'!J94</f>
        <v>G636</v>
      </c>
      <c r="I168" t="str">
        <f>'[2]Final data_for_R_analysis_Wetse'!J314</f>
        <v>R12</v>
      </c>
      <c r="J168">
        <f>IFERROR(INDEX('[2]Green_rooibos initial weight'!$C$5:$C$1749,MATCH(H168, '[2]Green_rooibos initial weight'!$A$5:$A$1749,0)),"")</f>
        <v>2.133</v>
      </c>
      <c r="K168">
        <f>IFERROR(INDEX('[2]Green_rooibos initial weight'!$C$5:$C$1749,MATCH(I168, '[2]Green_rooibos initial weight'!$A$5:$A$1749,0)),"")</f>
        <v>2.1709999999999998</v>
      </c>
      <c r="L168" s="3">
        <f t="shared" si="21"/>
        <v>1.8832</v>
      </c>
      <c r="M168" s="3">
        <f>AVERAGE('[2]Ashed teabags wet'!$J$809:$J$813,'[2]Ashed teabags wet'!$J$817:$J$818,'[2]Ashed teabags wet'!$J$820:$J$821)</f>
        <v>5.5094158734921841</v>
      </c>
      <c r="N168" s="3">
        <f t="shared" si="14"/>
        <v>1.7794466802703952</v>
      </c>
      <c r="O168" s="3">
        <f t="shared" si="22"/>
        <v>1.9211999999999998</v>
      </c>
      <c r="P168" s="3">
        <f>AVERAGE('[2]Ashed teabags wet'!$J$814:$J$816)</f>
        <v>2.2816647271287041</v>
      </c>
      <c r="Q168" s="3">
        <f t="shared" si="15"/>
        <v>1.8773646572624032</v>
      </c>
      <c r="R168" s="7">
        <f>IF('[2]WetLitterbags placem_collection'!G95="N.A","",'[2]WetLitterbags placem_collection'!G95)</f>
        <v>42819</v>
      </c>
      <c r="S168" s="3">
        <f>IF(IFERROR(INDEX('[2]Both teabags AfterWet'!$D$1:$D$839,MATCH(H168,'[2]Both teabags AfterWet'!$B$1:$B$839,0)),"")="N.A","",(IFERROR(INDEX('[2]Both teabags AfterWet'!$D$1:$D$839,MATCH(H168,'[2]Both teabags AfterWet'!$B$1:$B$839,0)),"")))</f>
        <v>0.79630000000000001</v>
      </c>
      <c r="T168" s="3">
        <f>IFERROR(INDEX('[2]Both teabags AfterWet'!$D$1:$D$839,MATCH(I168,'[2]Both teabags AfterWet'!$B$1:$B$839,0)),"")</f>
        <v>0.17</v>
      </c>
      <c r="U168" s="3">
        <f t="shared" si="23"/>
        <v>0.64569999999999994</v>
      </c>
      <c r="V168" s="3">
        <f t="shared" si="24"/>
        <v>1.9400000000000001E-2</v>
      </c>
      <c r="W168" s="3">
        <f>IFERROR(INDEX('[2]Ashed teabags wet'!$J$2:$J$825,MATCH(H168,'[2]Ashed teabags wet'!$B$2:$B$825,0)),"")</f>
        <v>13.477619281849297</v>
      </c>
      <c r="X168" s="3" t="str">
        <f>IFERROR(INDEX('[2]Ashed teabags wet'!$J$2:$J$825,MATCH(I168,'[2]Ashed teabags wet'!$B$2:$B$825,0)),"")</f>
        <v/>
      </c>
      <c r="Y168" s="3">
        <f t="shared" si="16"/>
        <v>0.55867501229709904</v>
      </c>
      <c r="Z168" s="3" t="str">
        <f t="shared" si="17"/>
        <v/>
      </c>
      <c r="AA168" s="3">
        <f t="shared" si="18"/>
        <v>0.68604003789975554</v>
      </c>
      <c r="AB168" s="3">
        <f t="shared" si="25"/>
        <v>0.44975546427632435</v>
      </c>
      <c r="AC168" s="3" t="str">
        <f t="shared" si="19"/>
        <v/>
      </c>
      <c r="AD168">
        <f t="shared" si="20"/>
        <v>52</v>
      </c>
      <c r="AE168" s="3">
        <f t="shared" si="26"/>
        <v>0.18522560819506462</v>
      </c>
      <c r="AF168" s="3" t="str">
        <f t="shared" si="27"/>
        <v/>
      </c>
      <c r="AG168" s="58" t="str">
        <f>IF(ISNUMBER(SEARCH("C", '[2]WetLitterbags placem_collection'!W95)),"YES","")</f>
        <v/>
      </c>
      <c r="AH168" s="58" t="str">
        <f>IF(ISNUMBER(SEARCH("H", '[2]WetLitterbags placem_collection'!W95)),"YES","")</f>
        <v>YES</v>
      </c>
      <c r="AI168" s="58" t="str">
        <f>IF(ISNUMBER(SEARCH("R", '[2]WetLitterbags placem_collection'!W95)),"YES","")</f>
        <v/>
      </c>
      <c r="AJ168" s="58" t="str">
        <f>IF(ISNUMBER(SEARCH("C", '[2]WetLitterbags placem_collection'!V95)),"YES","")</f>
        <v/>
      </c>
      <c r="AK168" s="58" t="str">
        <f>IF(ISNUMBER(SEARCH("H", '[2]WetLitterbags placem_collection'!V95)),"YES","")</f>
        <v/>
      </c>
      <c r="AL168" s="58" t="str">
        <f>IF(ISNUMBER(SEARCH("R", '[2]WetLitterbags placem_collection'!V95)),"YES","")</f>
        <v>YES</v>
      </c>
    </row>
    <row r="169" spans="2:38">
      <c r="B169" t="str">
        <f>'[2]Final data_for_R_analysis_Wetse'!A95</f>
        <v>Wet</v>
      </c>
      <c r="C169" s="4">
        <f>'[2]Final data_for_R_analysis_Wetse'!B95</f>
        <v>94</v>
      </c>
      <c r="D169" t="s">
        <v>99</v>
      </c>
      <c r="E169" t="s">
        <v>41</v>
      </c>
      <c r="F169" s="68">
        <v>6</v>
      </c>
      <c r="G169" s="7">
        <f>'[2]WetLitterbags placem_collection'!E96</f>
        <v>42767</v>
      </c>
      <c r="H169" t="str">
        <f>'[2]Final data_for_R_analysis_Wetse'!J95</f>
        <v>G534</v>
      </c>
      <c r="I169" t="str">
        <f>'[2]Final data_for_R_analysis_Wetse'!J315</f>
        <v>R244</v>
      </c>
      <c r="J169">
        <f>IFERROR(INDEX('[2]Green_rooibos initial weight'!$C$5:$C$1749,MATCH(H169, '[2]Green_rooibos initial weight'!$A$5:$A$1749,0)),"")</f>
        <v>2.169</v>
      </c>
      <c r="K169">
        <f>IFERROR(INDEX('[2]Green_rooibos initial weight'!$C$5:$C$1749,MATCH(I169, '[2]Green_rooibos initial weight'!$A$5:$A$1749,0)),"")</f>
        <v>2.2490000000000001</v>
      </c>
      <c r="L169" s="3">
        <f t="shared" si="21"/>
        <v>1.9192</v>
      </c>
      <c r="M169" s="3">
        <f>AVERAGE('[2]Ashed teabags wet'!$J$809:$J$813,'[2]Ashed teabags wet'!$J$817:$J$818,'[2]Ashed teabags wet'!$J$820:$J$821)</f>
        <v>5.5094158734921841</v>
      </c>
      <c r="N169" s="3">
        <f t="shared" si="14"/>
        <v>1.813463290555938</v>
      </c>
      <c r="O169" s="3">
        <f t="shared" si="22"/>
        <v>1.9992000000000001</v>
      </c>
      <c r="P169" s="3">
        <f>AVERAGE('[2]Ashed teabags wet'!$J$814:$J$816)</f>
        <v>2.2816647271287041</v>
      </c>
      <c r="Q169" s="3">
        <f t="shared" si="15"/>
        <v>1.953584958775243</v>
      </c>
      <c r="R169" s="7">
        <f>IF('[2]WetLitterbags placem_collection'!G96="N.A","",'[2]WetLitterbags placem_collection'!G96)</f>
        <v>0</v>
      </c>
      <c r="S169" s="3" t="str">
        <f>IF(IFERROR(INDEX('[2]Both teabags AfterWet'!$D$1:$D$839,MATCH(H169,'[2]Both teabags AfterWet'!$B$1:$B$839,0)),"")="N.A","",(IFERROR(INDEX('[2]Both teabags AfterWet'!$D$1:$D$839,MATCH(H169,'[2]Both teabags AfterWet'!$B$1:$B$839,0)),"")))</f>
        <v/>
      </c>
      <c r="T169" s="3" t="str">
        <f>IFERROR(INDEX('[2]Both teabags AfterWet'!$D$1:$D$839,MATCH(I169,'[2]Both teabags AfterWet'!$B$1:$B$839,0)),"")</f>
        <v/>
      </c>
      <c r="U169" s="3" t="str">
        <f t="shared" si="23"/>
        <v/>
      </c>
      <c r="V169" s="3" t="str">
        <f t="shared" si="24"/>
        <v/>
      </c>
      <c r="W169" s="3" t="str">
        <f>IFERROR(INDEX('[2]Ashed teabags wet'!$J$2:$J$825,MATCH(H169,'[2]Ashed teabags wet'!$B$2:$B$825,0)),"")</f>
        <v/>
      </c>
      <c r="X169" s="3" t="str">
        <f>IFERROR(INDEX('[2]Ashed teabags wet'!$J$2:$J$825,MATCH(I169,'[2]Ashed teabags wet'!$B$2:$B$825,0)),"")</f>
        <v/>
      </c>
      <c r="Y169" s="3" t="str">
        <f t="shared" si="16"/>
        <v/>
      </c>
      <c r="Z169" s="3" t="str">
        <f t="shared" si="17"/>
        <v/>
      </c>
      <c r="AA169" s="3" t="str">
        <f t="shared" si="18"/>
        <v/>
      </c>
      <c r="AB169" s="3" t="str">
        <f t="shared" si="25"/>
        <v/>
      </c>
      <c r="AC169" s="3" t="str">
        <f t="shared" si="19"/>
        <v/>
      </c>
      <c r="AD169" t="str">
        <f t="shared" si="20"/>
        <v/>
      </c>
      <c r="AE169" s="3" t="str">
        <f t="shared" si="26"/>
        <v/>
      </c>
      <c r="AF169" s="3" t="str">
        <f t="shared" si="27"/>
        <v/>
      </c>
      <c r="AG169" s="58" t="str">
        <f>IF(ISNUMBER(SEARCH("C", '[2]WetLitterbags placem_collection'!W96)),"YES","")</f>
        <v/>
      </c>
      <c r="AH169" s="58" t="str">
        <f>IF(ISNUMBER(SEARCH("H", '[2]WetLitterbags placem_collection'!W96)),"YES","")</f>
        <v/>
      </c>
      <c r="AI169" s="58" t="str">
        <f>IF(ISNUMBER(SEARCH("R", '[2]WetLitterbags placem_collection'!W96)),"YES","")</f>
        <v/>
      </c>
      <c r="AJ169" s="58" t="str">
        <f>IF(ISNUMBER(SEARCH("C", '[2]WetLitterbags placem_collection'!V96)),"YES","")</f>
        <v/>
      </c>
      <c r="AK169" s="58" t="str">
        <f>IF(ISNUMBER(SEARCH("H", '[2]WetLitterbags placem_collection'!V96)),"YES","")</f>
        <v/>
      </c>
      <c r="AL169" s="58" t="str">
        <f>IF(ISNUMBER(SEARCH("R", '[2]WetLitterbags placem_collection'!V96)),"YES","")</f>
        <v/>
      </c>
    </row>
    <row r="170" spans="2:38">
      <c r="B170" t="str">
        <f>'[2]Final data_for_R_analysis_Wetse'!A96</f>
        <v>Wet</v>
      </c>
      <c r="C170" s="4">
        <f>'[2]Final data_for_R_analysis_Wetse'!B96</f>
        <v>95</v>
      </c>
      <c r="D170" t="s">
        <v>99</v>
      </c>
      <c r="E170" t="s">
        <v>41</v>
      </c>
      <c r="F170" s="68">
        <v>7</v>
      </c>
      <c r="G170" s="7">
        <f>'[2]WetLitterbags placem_collection'!E97</f>
        <v>42767</v>
      </c>
      <c r="H170" t="str">
        <f>'[2]Final data_for_R_analysis_Wetse'!J96</f>
        <v>G641</v>
      </c>
      <c r="I170" t="str">
        <f>'[2]Final data_for_R_analysis_Wetse'!J316</f>
        <v>R360</v>
      </c>
      <c r="J170">
        <f>IFERROR(INDEX('[2]Green_rooibos initial weight'!$C$5:$C$1749,MATCH(H170, '[2]Green_rooibos initial weight'!$A$5:$A$1749,0)),"")</f>
        <v>2.14</v>
      </c>
      <c r="K170">
        <f>IFERROR(INDEX('[2]Green_rooibos initial weight'!$C$5:$C$1749,MATCH(I170, '[2]Green_rooibos initial weight'!$A$5:$A$1749,0)),"")</f>
        <v>2.206</v>
      </c>
      <c r="L170" s="3">
        <f t="shared" si="21"/>
        <v>1.8902000000000001</v>
      </c>
      <c r="M170" s="3">
        <f>AVERAGE('[2]Ashed teabags wet'!$J$809:$J$813,'[2]Ashed teabags wet'!$J$817:$J$818,'[2]Ashed teabags wet'!$J$820:$J$821)</f>
        <v>5.5094158734921841</v>
      </c>
      <c r="N170" s="3">
        <f t="shared" si="14"/>
        <v>1.7860610211592509</v>
      </c>
      <c r="O170" s="3">
        <f t="shared" si="22"/>
        <v>1.9561999999999999</v>
      </c>
      <c r="P170" s="3">
        <f>AVERAGE('[2]Ashed teabags wet'!$J$814:$J$816)</f>
        <v>2.2816647271287041</v>
      </c>
      <c r="Q170" s="3">
        <f t="shared" si="15"/>
        <v>1.9115660746079082</v>
      </c>
      <c r="R170" s="7">
        <f>IF('[2]WetLitterbags placem_collection'!G97="N.A","",'[2]WetLitterbags placem_collection'!G97)</f>
        <v>42819</v>
      </c>
      <c r="S170" s="3">
        <f>IF(IFERROR(INDEX('[2]Both teabags AfterWet'!$D$1:$D$839,MATCH(H170,'[2]Both teabags AfterWet'!$B$1:$B$839,0)),"")="N.A","",(IFERROR(INDEX('[2]Both teabags AfterWet'!$D$1:$D$839,MATCH(H170,'[2]Both teabags AfterWet'!$B$1:$B$839,0)),"")))</f>
        <v>1.254</v>
      </c>
      <c r="T170" s="3">
        <f>IFERROR(INDEX('[2]Both teabags AfterWet'!$D$1:$D$839,MATCH(I170,'[2]Both teabags AfterWet'!$B$1:$B$839,0)),"")</f>
        <v>0.45800000000000002</v>
      </c>
      <c r="U170" s="3">
        <f t="shared" si="23"/>
        <v>1.1033999999999999</v>
      </c>
      <c r="V170" s="3">
        <f t="shared" si="24"/>
        <v>0.30740000000000001</v>
      </c>
      <c r="W170" s="3">
        <f>IFERROR(INDEX('[2]Ashed teabags wet'!$J$2:$J$825,MATCH(H170,'[2]Ashed teabags wet'!$B$2:$B$825,0)),"")</f>
        <v>33.235294117646788</v>
      </c>
      <c r="X170" s="3">
        <f>IFERROR(INDEX('[2]Ashed teabags wet'!$J$2:$J$825,MATCH(I170,'[2]Ashed teabags wet'!$B$2:$B$825,0)),"")</f>
        <v>89.327146171693883</v>
      </c>
      <c r="Y170" s="3">
        <f t="shared" si="16"/>
        <v>0.73668176470588531</v>
      </c>
      <c r="Z170" s="3">
        <f t="shared" si="17"/>
        <v>3.2808352668213026E-2</v>
      </c>
      <c r="AA170" s="3">
        <f t="shared" si="18"/>
        <v>0.58753830021566755</v>
      </c>
      <c r="AB170" s="3">
        <f t="shared" si="25"/>
        <v>0.38517950322927375</v>
      </c>
      <c r="AC170" s="3">
        <f t="shared" si="19"/>
        <v>1.716307539876304E-2</v>
      </c>
      <c r="AD170">
        <f t="shared" si="20"/>
        <v>52</v>
      </c>
      <c r="AE170" s="3">
        <f t="shared" si="26"/>
        <v>0.30221104487450412</v>
      </c>
      <c r="AF170" s="3" t="str">
        <f t="shared" si="27"/>
        <v/>
      </c>
      <c r="AG170" s="58" t="str">
        <f>IF(ISNUMBER(SEARCH("C", '[2]WetLitterbags placem_collection'!W97)),"YES","")</f>
        <v/>
      </c>
      <c r="AH170" s="58" t="str">
        <f>IF(ISNUMBER(SEARCH("H", '[2]WetLitterbags placem_collection'!W97)),"YES","")</f>
        <v>YES</v>
      </c>
      <c r="AI170" s="58" t="str">
        <f>IF(ISNUMBER(SEARCH("R", '[2]WetLitterbags placem_collection'!W97)),"YES","")</f>
        <v>YES</v>
      </c>
      <c r="AJ170" s="58" t="str">
        <f>IF(ISNUMBER(SEARCH("C", '[2]WetLitterbags placem_collection'!V97)),"YES","")</f>
        <v>YES</v>
      </c>
      <c r="AK170" s="58" t="str">
        <f>IF(ISNUMBER(SEARCH("H", '[2]WetLitterbags placem_collection'!V97)),"YES","")</f>
        <v>YES</v>
      </c>
      <c r="AL170" s="58" t="str">
        <f>IF(ISNUMBER(SEARCH("R", '[2]WetLitterbags placem_collection'!V97)),"YES","")</f>
        <v>YES</v>
      </c>
    </row>
    <row r="171" spans="2:38">
      <c r="B171" t="str">
        <f>'[2]Final data_for_R_analysis_Wetse'!A97</f>
        <v>Wet</v>
      </c>
      <c r="C171" s="4">
        <f>'[2]Final data_for_R_analysis_Wetse'!B97</f>
        <v>96</v>
      </c>
      <c r="D171" t="s">
        <v>99</v>
      </c>
      <c r="E171" t="s">
        <v>41</v>
      </c>
      <c r="F171" s="68">
        <v>8</v>
      </c>
      <c r="G171" s="7">
        <f>'[2]WetLitterbags placem_collection'!E98</f>
        <v>42767</v>
      </c>
      <c r="H171" t="str">
        <f>'[2]Final data_for_R_analysis_Wetse'!J97</f>
        <v>G479</v>
      </c>
      <c r="I171" t="str">
        <f>'[2]Final data_for_R_analysis_Wetse'!J317</f>
        <v>R318</v>
      </c>
      <c r="J171">
        <f>IFERROR(INDEX('[2]Green_rooibos initial weight'!$C$5:$C$1749,MATCH(H171, '[2]Green_rooibos initial weight'!$A$5:$A$1749,0)),"")</f>
        <v>1.982</v>
      </c>
      <c r="K171">
        <f>IFERROR(INDEX('[2]Green_rooibos initial weight'!$C$5:$C$1749,MATCH(I171, '[2]Green_rooibos initial weight'!$A$5:$A$1749,0)),"")</f>
        <v>2.23</v>
      </c>
      <c r="L171" s="3">
        <f t="shared" si="21"/>
        <v>1.7322</v>
      </c>
      <c r="M171" s="3">
        <f>AVERAGE('[2]Ashed teabags wet'!$J$809:$J$813,'[2]Ashed teabags wet'!$J$817:$J$818,'[2]Ashed teabags wet'!$J$820:$J$821)</f>
        <v>5.5094158734921841</v>
      </c>
      <c r="N171" s="3">
        <f t="shared" si="14"/>
        <v>1.6367658982393682</v>
      </c>
      <c r="O171" s="3">
        <f t="shared" si="22"/>
        <v>1.9802</v>
      </c>
      <c r="P171" s="3">
        <f>AVERAGE('[2]Ashed teabags wet'!$J$814:$J$816)</f>
        <v>2.2816647271287041</v>
      </c>
      <c r="Q171" s="3">
        <f t="shared" si="15"/>
        <v>1.9350184750733974</v>
      </c>
      <c r="R171" s="7">
        <f>IF('[2]WetLitterbags placem_collection'!G98="N.A","",'[2]WetLitterbags placem_collection'!G98)</f>
        <v>42819</v>
      </c>
      <c r="S171" s="3">
        <f>IF(IFERROR(INDEX('[2]Both teabags AfterWet'!$D$1:$D$839,MATCH(H171,'[2]Both teabags AfterWet'!$B$1:$B$839,0)),"")="N.A","",(IFERROR(INDEX('[2]Both teabags AfterWet'!$D$1:$D$839,MATCH(H171,'[2]Both teabags AfterWet'!$B$1:$B$839,0)),"")))</f>
        <v>0.90410000000000001</v>
      </c>
      <c r="T171" s="3">
        <f>IFERROR(INDEX('[2]Both teabags AfterWet'!$D$1:$D$839,MATCH(I171,'[2]Both teabags AfterWet'!$B$1:$B$839,0)),"")</f>
        <v>1.748</v>
      </c>
      <c r="U171" s="3">
        <f t="shared" si="23"/>
        <v>0.75350000000000006</v>
      </c>
      <c r="V171" s="3">
        <f t="shared" si="24"/>
        <v>1.5973999999999999</v>
      </c>
      <c r="W171" s="3">
        <f>IFERROR(INDEX('[2]Ashed teabags wet'!$J$2:$J$825,MATCH(H171,'[2]Ashed teabags wet'!$B$2:$B$825,0)),"")</f>
        <v>16.839506172838583</v>
      </c>
      <c r="X171" s="3">
        <f>IFERROR(INDEX('[2]Ashed teabags wet'!$J$2:$J$825,MATCH(I171,'[2]Ashed teabags wet'!$B$2:$B$825,0)),"")</f>
        <v>11.127670144063339</v>
      </c>
      <c r="Y171" s="3">
        <f t="shared" si="16"/>
        <v>0.62661432098766134</v>
      </c>
      <c r="Z171" s="3">
        <f t="shared" si="17"/>
        <v>1.4196465971187322</v>
      </c>
      <c r="AA171" s="3">
        <f t="shared" si="18"/>
        <v>0.61716313758632424</v>
      </c>
      <c r="AB171" s="3">
        <f t="shared" si="25"/>
        <v>0.40460101181431235</v>
      </c>
      <c r="AC171" s="3">
        <f t="shared" si="19"/>
        <v>0.73366048717694199</v>
      </c>
      <c r="AD171">
        <f t="shared" si="20"/>
        <v>52</v>
      </c>
      <c r="AE171" s="3">
        <f t="shared" si="26"/>
        <v>0.26702715251030373</v>
      </c>
      <c r="AF171" s="3">
        <f t="shared" si="27"/>
        <v>2.0649127177311266E-2</v>
      </c>
      <c r="AG171" s="58" t="str">
        <f>IF(ISNUMBER(SEARCH("C", '[2]WetLitterbags placem_collection'!W98)),"YES","")</f>
        <v>YES</v>
      </c>
      <c r="AH171" s="58" t="str">
        <f>IF(ISNUMBER(SEARCH("H", '[2]WetLitterbags placem_collection'!W98)),"YES","")</f>
        <v>YES</v>
      </c>
      <c r="AI171" s="58" t="str">
        <f>IF(ISNUMBER(SEARCH("R", '[2]WetLitterbags placem_collection'!W98)),"YES","")</f>
        <v/>
      </c>
      <c r="AJ171" s="58" t="str">
        <f>IF(ISNUMBER(SEARCH("C", '[2]WetLitterbags placem_collection'!V98)),"YES","")</f>
        <v/>
      </c>
      <c r="AK171" s="58" t="str">
        <f>IF(ISNUMBER(SEARCH("H", '[2]WetLitterbags placem_collection'!V98)),"YES","")</f>
        <v/>
      </c>
      <c r="AL171" s="58" t="str">
        <f>IF(ISNUMBER(SEARCH("R", '[2]WetLitterbags placem_collection'!V98)),"YES","")</f>
        <v>YES</v>
      </c>
    </row>
    <row r="172" spans="2:38">
      <c r="B172" t="str">
        <f>'[2]Final data_for_R_analysis_Wetse'!A98</f>
        <v>Wet</v>
      </c>
      <c r="C172" s="4">
        <f>'[2]Final data_for_R_analysis_Wetse'!B98</f>
        <v>97</v>
      </c>
      <c r="D172" t="s">
        <v>100</v>
      </c>
      <c r="E172" t="s">
        <v>41</v>
      </c>
      <c r="F172" s="5">
        <v>1</v>
      </c>
      <c r="G172" s="7">
        <f>'[2]WetLitterbags placem_collection'!E99</f>
        <v>42762</v>
      </c>
      <c r="H172" t="str">
        <f>'[2]Final data_for_R_analysis_Wetse'!J98</f>
        <v>G741</v>
      </c>
      <c r="I172" t="str">
        <f>'[2]Final data_for_R_analysis_Wetse'!J318</f>
        <v>R518</v>
      </c>
      <c r="J172">
        <f>IFERROR(INDEX('[2]Green_rooibos initial weight'!$C$5:$C$1749,MATCH(H172, '[2]Green_rooibos initial weight'!$A$5:$A$1749,0)),"")</f>
        <v>2.1019999999999999</v>
      </c>
      <c r="K172">
        <f>IFERROR(INDEX('[2]Green_rooibos initial weight'!$C$5:$C$1749,MATCH(I172, '[2]Green_rooibos initial weight'!$A$5:$A$1749,0)),"")</f>
        <v>2.198</v>
      </c>
      <c r="L172" s="3">
        <f t="shared" si="21"/>
        <v>1.8521999999999998</v>
      </c>
      <c r="M172" s="3">
        <f>AVERAGE('[2]Ashed teabags wet'!$J$809:$J$813,'[2]Ashed teabags wet'!$J$817:$J$818,'[2]Ashed teabags wet'!$J$820:$J$821)</f>
        <v>5.5094158734921841</v>
      </c>
      <c r="N172" s="3">
        <f t="shared" si="14"/>
        <v>1.7501545991911776</v>
      </c>
      <c r="O172" s="3">
        <f t="shared" si="22"/>
        <v>1.9481999999999999</v>
      </c>
      <c r="P172" s="3">
        <f>AVERAGE('[2]Ashed teabags wet'!$J$814:$J$816)</f>
        <v>2.2816647271287041</v>
      </c>
      <c r="Q172" s="3">
        <f t="shared" si="15"/>
        <v>1.9037486077860786</v>
      </c>
      <c r="R172" s="7">
        <f>IF('[2]WetLitterbags placem_collection'!G99="N.A","",'[2]WetLitterbags placem_collection'!G99)</f>
        <v>42816</v>
      </c>
      <c r="S172" s="3">
        <f>IF(IFERROR(INDEX('[2]Both teabags AfterWet'!$D$1:$D$839,MATCH(H172,'[2]Both teabags AfterWet'!$B$1:$B$839,0)),"")="N.A","",(IFERROR(INDEX('[2]Both teabags AfterWet'!$D$1:$D$839,MATCH(H172,'[2]Both teabags AfterWet'!$B$1:$B$839,0)),"")))</f>
        <v>0.60680000000000001</v>
      </c>
      <c r="T172" s="3">
        <f>IFERROR(INDEX('[2]Both teabags AfterWet'!$D$1:$D$839,MATCH(I172,'[2]Both teabags AfterWet'!$B$1:$B$839,0)),"")</f>
        <v>0</v>
      </c>
      <c r="U172" s="3">
        <f t="shared" si="23"/>
        <v>0.45619999999999999</v>
      </c>
      <c r="V172" s="3" t="str">
        <f t="shared" si="24"/>
        <v/>
      </c>
      <c r="W172" s="3">
        <f>IFERROR(INDEX('[2]Ashed teabags wet'!$J$2:$J$825,MATCH(H172,'[2]Ashed teabags wet'!$B$2:$B$825,0)),"")</f>
        <v>20.517928286852939</v>
      </c>
      <c r="X172" s="3" t="str">
        <f>IFERROR(INDEX('[2]Ashed teabags wet'!$J$2:$J$825,MATCH(I172,'[2]Ashed teabags wet'!$B$2:$B$825,0)),"")</f>
        <v/>
      </c>
      <c r="Y172" s="3">
        <f t="shared" si="16"/>
        <v>0.36259721115537691</v>
      </c>
      <c r="Z172" s="3" t="str">
        <f t="shared" si="17"/>
        <v/>
      </c>
      <c r="AA172" s="3">
        <f t="shared" si="18"/>
        <v>0.79281989641203765</v>
      </c>
      <c r="AB172" s="3">
        <f t="shared" si="25"/>
        <v>0.51975841189957817</v>
      </c>
      <c r="AC172" s="3" t="str">
        <f t="shared" si="19"/>
        <v/>
      </c>
      <c r="AD172">
        <f t="shared" si="20"/>
        <v>54</v>
      </c>
      <c r="AE172" s="3">
        <f t="shared" si="26"/>
        <v>5.8408674094967084E-2</v>
      </c>
      <c r="AF172" s="3" t="str">
        <f t="shared" si="27"/>
        <v/>
      </c>
      <c r="AG172" s="58" t="str">
        <f>IF(ISNUMBER(SEARCH("C", '[2]WetLitterbags placem_collection'!W99)),"YES","")</f>
        <v>YES</v>
      </c>
      <c r="AH172" s="58" t="str">
        <f>IF(ISNUMBER(SEARCH("H", '[2]WetLitterbags placem_collection'!W99)),"YES","")</f>
        <v>YES</v>
      </c>
      <c r="AI172" s="58" t="str">
        <f>IF(ISNUMBER(SEARCH("R", '[2]WetLitterbags placem_collection'!W99)),"YES","")</f>
        <v/>
      </c>
      <c r="AJ172" s="58" t="str">
        <f>IF(ISNUMBER(SEARCH("C", '[2]WetLitterbags placem_collection'!V99)),"YES","")</f>
        <v/>
      </c>
      <c r="AK172" s="58" t="str">
        <f>IF(ISNUMBER(SEARCH("H", '[2]WetLitterbags placem_collection'!V99)),"YES","")</f>
        <v/>
      </c>
      <c r="AL172" s="58" t="str">
        <f>IF(ISNUMBER(SEARCH("R", '[2]WetLitterbags placem_collection'!V99)),"YES","")</f>
        <v/>
      </c>
    </row>
    <row r="173" spans="2:38">
      <c r="B173" t="str">
        <f>'[2]Final data_for_R_analysis_Wetse'!A99</f>
        <v>Wet</v>
      </c>
      <c r="C173" s="4">
        <f>'[2]Final data_for_R_analysis_Wetse'!B99</f>
        <v>98</v>
      </c>
      <c r="D173" t="s">
        <v>100</v>
      </c>
      <c r="E173" t="s">
        <v>41</v>
      </c>
      <c r="F173" s="5">
        <v>2</v>
      </c>
      <c r="G173" s="7">
        <f>'[2]WetLitterbags placem_collection'!E100</f>
        <v>42762</v>
      </c>
      <c r="H173" t="str">
        <f>'[2]Final data_for_R_analysis_Wetse'!J99</f>
        <v>G610</v>
      </c>
      <c r="I173" t="str">
        <f>'[2]Final data_for_R_analysis_Wetse'!J319</f>
        <v>R489</v>
      </c>
      <c r="J173">
        <f>IFERROR(INDEX('[2]Green_rooibos initial weight'!$C$5:$C$1749,MATCH(H173, '[2]Green_rooibos initial weight'!$A$5:$A$1749,0)),"")</f>
        <v>2.0379999999999998</v>
      </c>
      <c r="K173">
        <f>IFERROR(INDEX('[2]Green_rooibos initial weight'!$C$5:$C$1749,MATCH(I173, '[2]Green_rooibos initial weight'!$A$5:$A$1749,0)),"")</f>
        <v>2.157</v>
      </c>
      <c r="L173" s="3">
        <f t="shared" si="21"/>
        <v>1.7881999999999998</v>
      </c>
      <c r="M173" s="3">
        <f>AVERAGE('[2]Ashed teabags wet'!$J$809:$J$813,'[2]Ashed teabags wet'!$J$817:$J$818,'[2]Ashed teabags wet'!$J$820:$J$821)</f>
        <v>5.5094158734921841</v>
      </c>
      <c r="N173" s="3">
        <f t="shared" si="14"/>
        <v>1.6896806253502126</v>
      </c>
      <c r="O173" s="3">
        <f t="shared" si="22"/>
        <v>1.9072</v>
      </c>
      <c r="P173" s="3">
        <f>AVERAGE('[2]Ashed teabags wet'!$J$814:$J$816)</f>
        <v>2.2816647271287041</v>
      </c>
      <c r="Q173" s="3">
        <f t="shared" si="15"/>
        <v>1.8636840903242013</v>
      </c>
      <c r="R173" s="7">
        <f>IF('[2]WetLitterbags placem_collection'!G100="N.A","",'[2]WetLitterbags placem_collection'!G100)</f>
        <v>42816</v>
      </c>
      <c r="S173" s="3">
        <f>IF(IFERROR(INDEX('[2]Both teabags AfterWet'!$D$1:$D$839,MATCH(H173,'[2]Both teabags AfterWet'!$B$1:$B$839,0)),"")="N.A","",(IFERROR(INDEX('[2]Both teabags AfterWet'!$D$1:$D$839,MATCH(H173,'[2]Both teabags AfterWet'!$B$1:$B$839,0)),"")))</f>
        <v>0.56599999999999995</v>
      </c>
      <c r="T173" s="3">
        <f>IFERROR(INDEX('[2]Both teabags AfterWet'!$D$1:$D$839,MATCH(I173,'[2]Both teabags AfterWet'!$B$1:$B$839,0)),"")</f>
        <v>1.5389999999999999</v>
      </c>
      <c r="U173" s="3">
        <f t="shared" si="23"/>
        <v>0.41539999999999994</v>
      </c>
      <c r="V173" s="3">
        <f t="shared" si="24"/>
        <v>1.3883999999999999</v>
      </c>
      <c r="W173" s="3">
        <f>IFERROR(INDEX('[2]Ashed teabags wet'!$J$2:$J$825,MATCH(H173,'[2]Ashed teabags wet'!$B$2:$B$825,0)),"")</f>
        <v>14.682539682539385</v>
      </c>
      <c r="X173" s="3">
        <f>IFERROR(INDEX('[2]Ashed teabags wet'!$J$2:$J$825,MATCH(I173,'[2]Ashed teabags wet'!$B$2:$B$825,0)),"")</f>
        <v>12.679544328875947</v>
      </c>
      <c r="Y173" s="3">
        <f t="shared" si="16"/>
        <v>0.35440873015873131</v>
      </c>
      <c r="Z173" s="3">
        <f t="shared" si="17"/>
        <v>1.2123572065378863</v>
      </c>
      <c r="AA173" s="3">
        <f t="shared" si="18"/>
        <v>0.79025105405036256</v>
      </c>
      <c r="AB173" s="3">
        <f t="shared" si="25"/>
        <v>0.51807432522066532</v>
      </c>
      <c r="AC173" s="3">
        <f t="shared" si="19"/>
        <v>0.65051647585132732</v>
      </c>
      <c r="AD173">
        <f t="shared" si="20"/>
        <v>54</v>
      </c>
      <c r="AE173" s="3">
        <f t="shared" si="26"/>
        <v>6.1459555759664442E-2</v>
      </c>
      <c r="AF173" s="3">
        <f t="shared" si="27"/>
        <v>2.0789708028399016E-2</v>
      </c>
      <c r="AG173" s="58" t="str">
        <f>IF(ISNUMBER(SEARCH("C", '[2]WetLitterbags placem_collection'!W100)),"YES","")</f>
        <v/>
      </c>
      <c r="AH173" s="58" t="str">
        <f>IF(ISNUMBER(SEARCH("H", '[2]WetLitterbags placem_collection'!W100)),"YES","")</f>
        <v/>
      </c>
      <c r="AI173" s="58" t="str">
        <f>IF(ISNUMBER(SEARCH("R", '[2]WetLitterbags placem_collection'!W100)),"YES","")</f>
        <v/>
      </c>
      <c r="AJ173" s="58" t="str">
        <f>IF(ISNUMBER(SEARCH("C", '[2]WetLitterbags placem_collection'!V100)),"YES","")</f>
        <v/>
      </c>
      <c r="AK173" s="58" t="str">
        <f>IF(ISNUMBER(SEARCH("H", '[2]WetLitterbags placem_collection'!V100)),"YES","")</f>
        <v/>
      </c>
      <c r="AL173" s="58" t="str">
        <f>IF(ISNUMBER(SEARCH("R", '[2]WetLitterbags placem_collection'!V100)),"YES","")</f>
        <v/>
      </c>
    </row>
    <row r="174" spans="2:38">
      <c r="B174" t="str">
        <f>'[2]Final data_for_R_analysis_Wetse'!A100</f>
        <v>Wet</v>
      </c>
      <c r="C174" s="4">
        <f>'[2]Final data_for_R_analysis_Wetse'!B100</f>
        <v>99</v>
      </c>
      <c r="D174" t="s">
        <v>100</v>
      </c>
      <c r="E174" t="s">
        <v>41</v>
      </c>
      <c r="F174" s="5">
        <v>3</v>
      </c>
      <c r="G174" s="7">
        <f>'[2]WetLitterbags placem_collection'!E101</f>
        <v>42762</v>
      </c>
      <c r="H174" t="str">
        <f>'[2]Final data_for_R_analysis_Wetse'!J100</f>
        <v>G765</v>
      </c>
      <c r="I174" t="str">
        <f>'[2]Final data_for_R_analysis_Wetse'!J320</f>
        <v>R549</v>
      </c>
      <c r="J174">
        <f>IFERROR(INDEX('[2]Green_rooibos initial weight'!$C$5:$C$1749,MATCH(H174, '[2]Green_rooibos initial weight'!$A$5:$A$1749,0)),"")</f>
        <v>2.08</v>
      </c>
      <c r="K174">
        <f>IFERROR(INDEX('[2]Green_rooibos initial weight'!$C$5:$C$1749,MATCH(I174, '[2]Green_rooibos initial weight'!$A$5:$A$1749,0)),"")</f>
        <v>2.2320000000000002</v>
      </c>
      <c r="L174" s="3">
        <f t="shared" si="21"/>
        <v>1.8302</v>
      </c>
      <c r="M174" s="3">
        <f>AVERAGE('[2]Ashed teabags wet'!$J$809:$J$813,'[2]Ashed teabags wet'!$J$817:$J$818,'[2]Ashed teabags wet'!$J$820:$J$821)</f>
        <v>5.5094158734921841</v>
      </c>
      <c r="N174" s="3">
        <f t="shared" si="14"/>
        <v>1.7293666706833462</v>
      </c>
      <c r="O174" s="3">
        <f t="shared" si="22"/>
        <v>1.9822000000000002</v>
      </c>
      <c r="P174" s="3">
        <f>AVERAGE('[2]Ashed teabags wet'!$J$814:$J$816)</f>
        <v>2.2816647271287041</v>
      </c>
      <c r="Q174" s="3">
        <f t="shared" si="15"/>
        <v>1.936972841778855</v>
      </c>
      <c r="R174" s="7">
        <f>IF('[2]WetLitterbags placem_collection'!G101="N.A","",'[2]WetLitterbags placem_collection'!G101)</f>
        <v>42816</v>
      </c>
      <c r="S174" s="3">
        <f>IF(IFERROR(INDEX('[2]Both teabags AfterWet'!$D$1:$D$839,MATCH(H174,'[2]Both teabags AfterWet'!$B$1:$B$839,0)),"")="N.A","",(IFERROR(INDEX('[2]Both teabags AfterWet'!$D$1:$D$839,MATCH(H174,'[2]Both teabags AfterWet'!$B$1:$B$839,0)),"")))</f>
        <v>0.65149999999999997</v>
      </c>
      <c r="T174" s="3">
        <f>IFERROR(INDEX('[2]Both teabags AfterWet'!$D$1:$D$839,MATCH(I174,'[2]Both teabags AfterWet'!$B$1:$B$839,0)),"")</f>
        <v>1.5992</v>
      </c>
      <c r="U174" s="3">
        <f t="shared" si="23"/>
        <v>0.5008999999999999</v>
      </c>
      <c r="V174" s="3">
        <f t="shared" si="24"/>
        <v>1.4485999999999999</v>
      </c>
      <c r="W174" s="3">
        <f>IFERROR(INDEX('[2]Ashed teabags wet'!$J$2:$J$825,MATCH(H174,'[2]Ashed teabags wet'!$B$2:$B$825,0)),"")</f>
        <v>16.733295259852824</v>
      </c>
      <c r="X174" s="3">
        <f>IFERROR(INDEX('[2]Ashed teabags wet'!$J$2:$J$825,MATCH(I174,'[2]Ashed teabags wet'!$B$2:$B$825,0)),"")</f>
        <v>3.4003831417629944</v>
      </c>
      <c r="Y174" s="3">
        <f t="shared" si="16"/>
        <v>0.41708292404339714</v>
      </c>
      <c r="Z174" s="3">
        <f t="shared" si="17"/>
        <v>1.3993420498084213</v>
      </c>
      <c r="AA174" s="3">
        <f t="shared" si="18"/>
        <v>0.75882331311578355</v>
      </c>
      <c r="AB174" s="3">
        <f t="shared" si="25"/>
        <v>0.49747086560559683</v>
      </c>
      <c r="AC174" s="3">
        <f t="shared" si="19"/>
        <v>0.72243761999435652</v>
      </c>
      <c r="AD174">
        <f t="shared" si="20"/>
        <v>54</v>
      </c>
      <c r="AE174" s="3">
        <f t="shared" si="26"/>
        <v>9.8784663757976787E-2</v>
      </c>
      <c r="AF174" s="3">
        <f t="shared" si="27"/>
        <v>1.5117139037440304E-2</v>
      </c>
      <c r="AG174" s="58" t="str">
        <f>IF(ISNUMBER(SEARCH("C", '[2]WetLitterbags placem_collection'!W101)),"YES","")</f>
        <v/>
      </c>
      <c r="AH174" s="58" t="str">
        <f>IF(ISNUMBER(SEARCH("H", '[2]WetLitterbags placem_collection'!W101)),"YES","")</f>
        <v/>
      </c>
      <c r="AI174" s="58" t="str">
        <f>IF(ISNUMBER(SEARCH("R", '[2]WetLitterbags placem_collection'!W101)),"YES","")</f>
        <v>YES</v>
      </c>
      <c r="AJ174" s="58" t="str">
        <f>IF(ISNUMBER(SEARCH("C", '[2]WetLitterbags placem_collection'!V101)),"YES","")</f>
        <v/>
      </c>
      <c r="AK174" s="58" t="str">
        <f>IF(ISNUMBER(SEARCH("H", '[2]WetLitterbags placem_collection'!V101)),"YES","")</f>
        <v/>
      </c>
      <c r="AL174" s="58" t="str">
        <f>IF(ISNUMBER(SEARCH("R", '[2]WetLitterbags placem_collection'!V101)),"YES","")</f>
        <v>YES</v>
      </c>
    </row>
    <row r="175" spans="2:38">
      <c r="B175" t="str">
        <f>'[2]Final data_for_R_analysis_Wetse'!A101</f>
        <v>Wet</v>
      </c>
      <c r="C175" s="4">
        <f>'[2]Final data_for_R_analysis_Wetse'!B101</f>
        <v>100</v>
      </c>
      <c r="D175" t="s">
        <v>100</v>
      </c>
      <c r="E175" t="s">
        <v>41</v>
      </c>
      <c r="F175" s="68">
        <v>4</v>
      </c>
      <c r="G175" s="7">
        <f>'[2]WetLitterbags placem_collection'!E102</f>
        <v>42762</v>
      </c>
      <c r="H175" t="str">
        <f>'[2]Final data_for_R_analysis_Wetse'!J101</f>
        <v>G728</v>
      </c>
      <c r="I175" t="str">
        <f>'[2]Final data_for_R_analysis_Wetse'!J321</f>
        <v>R500</v>
      </c>
      <c r="J175">
        <f>IFERROR(INDEX('[2]Green_rooibos initial weight'!$C$5:$C$1749,MATCH(H175, '[2]Green_rooibos initial weight'!$A$5:$A$1749,0)),"")</f>
        <v>1.962</v>
      </c>
      <c r="K175">
        <f>IFERROR(INDEX('[2]Green_rooibos initial weight'!$C$5:$C$1749,MATCH(I175, '[2]Green_rooibos initial weight'!$A$5:$A$1749,0)),"")</f>
        <v>2.2069999999999999</v>
      </c>
      <c r="L175" s="3">
        <f t="shared" si="21"/>
        <v>1.7121999999999999</v>
      </c>
      <c r="M175" s="3">
        <f>AVERAGE('[2]Ashed teabags wet'!$J$809:$J$813,'[2]Ashed teabags wet'!$J$817:$J$818,'[2]Ashed teabags wet'!$J$820:$J$821)</f>
        <v>5.5094158734921841</v>
      </c>
      <c r="N175" s="3">
        <f t="shared" si="14"/>
        <v>1.6178677814140667</v>
      </c>
      <c r="O175" s="3">
        <f t="shared" si="22"/>
        <v>1.9571999999999998</v>
      </c>
      <c r="P175" s="3">
        <f>AVERAGE('[2]Ashed teabags wet'!$J$814:$J$816)</f>
        <v>2.2816647271287041</v>
      </c>
      <c r="Q175" s="3">
        <f t="shared" si="15"/>
        <v>1.9125432579606367</v>
      </c>
      <c r="R175" s="7">
        <f>IF('[2]WetLitterbags placem_collection'!G102="N.A","",'[2]WetLitterbags placem_collection'!G102)</f>
        <v>42816</v>
      </c>
      <c r="S175" s="3">
        <f>IF(IFERROR(INDEX('[2]Both teabags AfterWet'!$D$1:$D$839,MATCH(H175,'[2]Both teabags AfterWet'!$B$1:$B$839,0)),"")="N.A","",(IFERROR(INDEX('[2]Both teabags AfterWet'!$D$1:$D$839,MATCH(H175,'[2]Both teabags AfterWet'!$B$1:$B$839,0)),"")))</f>
        <v>0.59699999999999998</v>
      </c>
      <c r="T175" s="3">
        <f>IFERROR(INDEX('[2]Both teabags AfterWet'!$D$1:$D$839,MATCH(I175,'[2]Both teabags AfterWet'!$B$1:$B$839,0)),"")</f>
        <v>1.764</v>
      </c>
      <c r="U175" s="3">
        <f t="shared" si="23"/>
        <v>0.44639999999999996</v>
      </c>
      <c r="V175" s="3">
        <f t="shared" si="24"/>
        <v>1.6133999999999999</v>
      </c>
      <c r="W175" s="3">
        <f>IFERROR(INDEX('[2]Ashed teabags wet'!$J$2:$J$825,MATCH(H175,'[2]Ashed teabags wet'!$B$2:$B$825,0)),"")</f>
        <v>12.794117647059169</v>
      </c>
      <c r="X175" s="3">
        <f>IFERROR(INDEX('[2]Ashed teabags wet'!$J$2:$J$825,MATCH(I175,'[2]Ashed teabags wet'!$B$2:$B$825,0)),"")</f>
        <v>22.316525212181858</v>
      </c>
      <c r="Y175" s="3">
        <f t="shared" si="16"/>
        <v>0.38928705882352782</v>
      </c>
      <c r="Z175" s="3">
        <f t="shared" si="17"/>
        <v>1.2533451822266579</v>
      </c>
      <c r="AA175" s="3">
        <f t="shared" si="18"/>
        <v>0.75938264962339574</v>
      </c>
      <c r="AB175" s="3">
        <f t="shared" si="25"/>
        <v>0.49783755652270134</v>
      </c>
      <c r="AC175" s="3">
        <f t="shared" si="19"/>
        <v>0.6553290635439597</v>
      </c>
      <c r="AD175">
        <f t="shared" si="20"/>
        <v>54</v>
      </c>
      <c r="AE175" s="3">
        <f t="shared" si="26"/>
        <v>9.8120368618294762E-2</v>
      </c>
      <c r="AF175" s="3">
        <f t="shared" si="27"/>
        <v>2.1828657096430972E-2</v>
      </c>
      <c r="AG175" s="58" t="str">
        <f>IF(ISNUMBER(SEARCH("C", '[2]WetLitterbags placem_collection'!W102)),"YES","")</f>
        <v>YES</v>
      </c>
      <c r="AH175" s="58" t="str">
        <f>IF(ISNUMBER(SEARCH("H", '[2]WetLitterbags placem_collection'!W102)),"YES","")</f>
        <v>YES</v>
      </c>
      <c r="AI175" s="58" t="str">
        <f>IF(ISNUMBER(SEARCH("R", '[2]WetLitterbags placem_collection'!W102)),"YES","")</f>
        <v/>
      </c>
      <c r="AJ175" s="58" t="str">
        <f>IF(ISNUMBER(SEARCH("C", '[2]WetLitterbags placem_collection'!V102)),"YES","")</f>
        <v>YES</v>
      </c>
      <c r="AK175" s="58" t="str">
        <f>IF(ISNUMBER(SEARCH("H", '[2]WetLitterbags placem_collection'!V102)),"YES","")</f>
        <v/>
      </c>
      <c r="AL175" s="58" t="str">
        <f>IF(ISNUMBER(SEARCH("R", '[2]WetLitterbags placem_collection'!V102)),"YES","")</f>
        <v/>
      </c>
    </row>
    <row r="176" spans="2:38">
      <c r="B176" t="str">
        <f>'[2]Final data_for_R_analysis_Wetse'!A102</f>
        <v>Wet</v>
      </c>
      <c r="C176" s="4">
        <f>'[2]Final data_for_R_analysis_Wetse'!B102</f>
        <v>101</v>
      </c>
      <c r="D176" t="s">
        <v>100</v>
      </c>
      <c r="E176" t="s">
        <v>41</v>
      </c>
      <c r="F176" s="68">
        <v>5</v>
      </c>
      <c r="G176" s="7">
        <f>'[2]WetLitterbags placem_collection'!E103</f>
        <v>42762</v>
      </c>
      <c r="H176" t="str">
        <f>'[2]Final data_for_R_analysis_Wetse'!J102</f>
        <v>G808</v>
      </c>
      <c r="I176" t="str">
        <f>'[2]Final data_for_R_analysis_Wetse'!J322</f>
        <v>R482</v>
      </c>
      <c r="J176">
        <f>IFERROR(INDEX('[2]Green_rooibos initial weight'!$C$5:$C$1749,MATCH(H176, '[2]Green_rooibos initial weight'!$A$5:$A$1749,0)),"")</f>
        <v>1.86</v>
      </c>
      <c r="K176">
        <f>IFERROR(INDEX('[2]Green_rooibos initial weight'!$C$5:$C$1749,MATCH(I176, '[2]Green_rooibos initial weight'!$A$5:$A$1749,0)),"")</f>
        <v>2.17</v>
      </c>
      <c r="L176" s="3">
        <f t="shared" si="21"/>
        <v>1.6102000000000001</v>
      </c>
      <c r="M176" s="3">
        <f>AVERAGE('[2]Ashed teabags wet'!$J$809:$J$813,'[2]Ashed teabags wet'!$J$817:$J$818,'[2]Ashed teabags wet'!$J$820:$J$821)</f>
        <v>5.5094158734921841</v>
      </c>
      <c r="N176" s="3">
        <f t="shared" si="14"/>
        <v>1.5214873856050288</v>
      </c>
      <c r="O176" s="3">
        <f t="shared" si="22"/>
        <v>1.9201999999999999</v>
      </c>
      <c r="P176" s="3">
        <f>AVERAGE('[2]Ashed teabags wet'!$J$814:$J$816)</f>
        <v>2.2816647271287041</v>
      </c>
      <c r="Q176" s="3">
        <f t="shared" si="15"/>
        <v>1.8763874739096746</v>
      </c>
      <c r="R176" s="7">
        <f>IF('[2]WetLitterbags placem_collection'!G103="N.A","",'[2]WetLitterbags placem_collection'!G103)</f>
        <v>42816</v>
      </c>
      <c r="S176" s="3">
        <f>IF(IFERROR(INDEX('[2]Both teabags AfterWet'!$D$1:$D$839,MATCH(H176,'[2]Both teabags AfterWet'!$B$1:$B$839,0)),"")="N.A","",(IFERROR(INDEX('[2]Both teabags AfterWet'!$D$1:$D$839,MATCH(H176,'[2]Both teabags AfterWet'!$B$1:$B$839,0)),"")))</f>
        <v>0.54810000000000003</v>
      </c>
      <c r="T176" s="3">
        <f>IFERROR(INDEX('[2]Both teabags AfterWet'!$D$1:$D$839,MATCH(I176,'[2]Both teabags AfterWet'!$B$1:$B$839,0)),"")</f>
        <v>1.6348</v>
      </c>
      <c r="U176" s="3">
        <f t="shared" si="23"/>
        <v>0.39750000000000002</v>
      </c>
      <c r="V176" s="3">
        <f t="shared" si="24"/>
        <v>1.4842</v>
      </c>
      <c r="W176" s="3">
        <f>IFERROR(INDEX('[2]Ashed teabags wet'!$J$2:$J$825,MATCH(H176,'[2]Ashed teabags wet'!$B$2:$B$825,0)),"")</f>
        <v>16.81547619047533</v>
      </c>
      <c r="X176" s="3">
        <f>IFERROR(INDEX('[2]Ashed teabags wet'!$J$2:$J$825,MATCH(I176,'[2]Ashed teabags wet'!$B$2:$B$825,0)),"")</f>
        <v>8.9805825242718385</v>
      </c>
      <c r="Y176" s="3">
        <f t="shared" si="16"/>
        <v>0.33065848214286059</v>
      </c>
      <c r="Z176" s="3">
        <f t="shared" si="17"/>
        <v>1.3509101941747574</v>
      </c>
      <c r="AA176" s="3">
        <f t="shared" si="18"/>
        <v>0.78267418759349605</v>
      </c>
      <c r="AB176" s="3">
        <f t="shared" si="25"/>
        <v>0.51310706835108066</v>
      </c>
      <c r="AC176" s="3">
        <f t="shared" si="19"/>
        <v>0.71995268192660478</v>
      </c>
      <c r="AD176">
        <f t="shared" si="20"/>
        <v>54</v>
      </c>
      <c r="AE176" s="3">
        <f t="shared" si="26"/>
        <v>7.0458209508912018E-2</v>
      </c>
      <c r="AF176" s="3">
        <f t="shared" si="27"/>
        <v>1.4614623592203129E-2</v>
      </c>
      <c r="AG176" s="58" t="str">
        <f>IF(ISNUMBER(SEARCH("C", '[2]WetLitterbags placem_collection'!W103)),"YES","")</f>
        <v/>
      </c>
      <c r="AH176" s="58" t="str">
        <f>IF(ISNUMBER(SEARCH("H", '[2]WetLitterbags placem_collection'!W103)),"YES","")</f>
        <v/>
      </c>
      <c r="AI176" s="58" t="str">
        <f>IF(ISNUMBER(SEARCH("R", '[2]WetLitterbags placem_collection'!W103)),"YES","")</f>
        <v/>
      </c>
      <c r="AJ176" s="58" t="str">
        <f>IF(ISNUMBER(SEARCH("C", '[2]WetLitterbags placem_collection'!V103)),"YES","")</f>
        <v/>
      </c>
      <c r="AK176" s="58" t="str">
        <f>IF(ISNUMBER(SEARCH("H", '[2]WetLitterbags placem_collection'!V103)),"YES","")</f>
        <v>YES</v>
      </c>
      <c r="AL176" s="58" t="str">
        <f>IF(ISNUMBER(SEARCH("R", '[2]WetLitterbags placem_collection'!V103)),"YES","")</f>
        <v/>
      </c>
    </row>
    <row r="177" spans="2:38">
      <c r="B177" t="str">
        <f>'[2]Final data_for_R_analysis_Wetse'!A103</f>
        <v>Wet</v>
      </c>
      <c r="C177" s="4">
        <f>'[2]Final data_for_R_analysis_Wetse'!B103</f>
        <v>102</v>
      </c>
      <c r="D177" t="s">
        <v>100</v>
      </c>
      <c r="E177" t="s">
        <v>41</v>
      </c>
      <c r="F177" s="68">
        <v>6</v>
      </c>
      <c r="G177" s="7">
        <f>'[2]WetLitterbags placem_collection'!E104</f>
        <v>42762</v>
      </c>
      <c r="H177" t="str">
        <f>'[2]Final data_for_R_analysis_Wetse'!J103</f>
        <v>G892</v>
      </c>
      <c r="I177" t="str">
        <f>'[2]Final data_for_R_analysis_Wetse'!J323</f>
        <v>R569</v>
      </c>
      <c r="J177">
        <f>IFERROR(INDEX('[2]Green_rooibos initial weight'!$C$5:$C$1749,MATCH(H177, '[2]Green_rooibos initial weight'!$A$5:$A$1749,0)),"")</f>
        <v>1.9510000000000001</v>
      </c>
      <c r="K177">
        <f>IFERROR(INDEX('[2]Green_rooibos initial weight'!$C$5:$C$1749,MATCH(I177, '[2]Green_rooibos initial weight'!$A$5:$A$1749,0)),"")</f>
        <v>2.0960000000000001</v>
      </c>
      <c r="L177" s="3">
        <f t="shared" si="21"/>
        <v>1.7012</v>
      </c>
      <c r="M177" s="3">
        <f>AVERAGE('[2]Ashed teabags wet'!$J$809:$J$813,'[2]Ashed teabags wet'!$J$817:$J$818,'[2]Ashed teabags wet'!$J$820:$J$821)</f>
        <v>5.5094158734921841</v>
      </c>
      <c r="N177" s="3">
        <f t="shared" si="14"/>
        <v>1.607473817160151</v>
      </c>
      <c r="O177" s="3">
        <f t="shared" si="22"/>
        <v>1.8462000000000001</v>
      </c>
      <c r="P177" s="3">
        <f>AVERAGE('[2]Ashed teabags wet'!$J$814:$J$816)</f>
        <v>2.2816647271287041</v>
      </c>
      <c r="Q177" s="3">
        <f t="shared" si="15"/>
        <v>1.80407590580775</v>
      </c>
      <c r="R177" s="7">
        <f>IF('[2]WetLitterbags placem_collection'!G104="N.A","",'[2]WetLitterbags placem_collection'!G104)</f>
        <v>42816</v>
      </c>
      <c r="S177" s="3">
        <f>IF(IFERROR(INDEX('[2]Both teabags AfterWet'!$D$1:$D$839,MATCH(H177,'[2]Both teabags AfterWet'!$B$1:$B$839,0)),"")="N.A","",(IFERROR(INDEX('[2]Both teabags AfterWet'!$D$1:$D$839,MATCH(H177,'[2]Both teabags AfterWet'!$B$1:$B$839,0)),"")))</f>
        <v>0.63100000000000001</v>
      </c>
      <c r="T177" s="3">
        <f>IFERROR(INDEX('[2]Both teabags AfterWet'!$D$1:$D$839,MATCH(I177,'[2]Both teabags AfterWet'!$B$1:$B$839,0)),"")</f>
        <v>1.655</v>
      </c>
      <c r="U177" s="3">
        <f t="shared" si="23"/>
        <v>0.48039999999999999</v>
      </c>
      <c r="V177" s="3">
        <f t="shared" si="24"/>
        <v>1.5044</v>
      </c>
      <c r="W177" s="3">
        <f>IFERROR(INDEX('[2]Ashed teabags wet'!$J$2:$J$825,MATCH(H177,'[2]Ashed teabags wet'!$B$2:$B$825,0)),"")</f>
        <v>12.703905091448961</v>
      </c>
      <c r="X177" s="3">
        <f>IFERROR(INDEX('[2]Ashed teabags wet'!$J$2:$J$825,MATCH(I177,'[2]Ashed teabags wet'!$B$2:$B$825,0)),"")</f>
        <v>6.4211050273764974</v>
      </c>
      <c r="Y177" s="3">
        <f t="shared" si="16"/>
        <v>0.41937043994067918</v>
      </c>
      <c r="Z177" s="3">
        <f t="shared" si="17"/>
        <v>1.4078008959681478</v>
      </c>
      <c r="AA177" s="3">
        <f t="shared" si="18"/>
        <v>0.73911211774412511</v>
      </c>
      <c r="AB177" s="3">
        <f t="shared" si="25"/>
        <v>0.48454856175149302</v>
      </c>
      <c r="AC177" s="3">
        <f t="shared" si="19"/>
        <v>0.78034460270551886</v>
      </c>
      <c r="AD177">
        <f t="shared" si="20"/>
        <v>54</v>
      </c>
      <c r="AE177" s="3">
        <f t="shared" si="26"/>
        <v>0.12219463450816492</v>
      </c>
      <c r="AF177" s="3">
        <f t="shared" si="27"/>
        <v>1.11831678751019E-2</v>
      </c>
      <c r="AG177" s="58" t="str">
        <f>IF(ISNUMBER(SEARCH("C", '[2]WetLitterbags placem_collection'!W104)),"YES","")</f>
        <v/>
      </c>
      <c r="AH177" s="58" t="str">
        <f>IF(ISNUMBER(SEARCH("H", '[2]WetLitterbags placem_collection'!W104)),"YES","")</f>
        <v/>
      </c>
      <c r="AI177" s="58" t="str">
        <f>IF(ISNUMBER(SEARCH("R", '[2]WetLitterbags placem_collection'!W104)),"YES","")</f>
        <v/>
      </c>
      <c r="AJ177" s="58" t="str">
        <f>IF(ISNUMBER(SEARCH("C", '[2]WetLitterbags placem_collection'!V104)),"YES","")</f>
        <v/>
      </c>
      <c r="AK177" s="58" t="str">
        <f>IF(ISNUMBER(SEARCH("H", '[2]WetLitterbags placem_collection'!V104)),"YES","")</f>
        <v/>
      </c>
      <c r="AL177" s="58" t="str">
        <f>IF(ISNUMBER(SEARCH("R", '[2]WetLitterbags placem_collection'!V104)),"YES","")</f>
        <v/>
      </c>
    </row>
    <row r="178" spans="2:38">
      <c r="B178" t="str">
        <f>'[2]Final data_for_R_analysis_Wetse'!A104</f>
        <v>Wet</v>
      </c>
      <c r="C178" s="4">
        <f>'[2]Final data_for_R_analysis_Wetse'!B104</f>
        <v>103</v>
      </c>
      <c r="D178" t="s">
        <v>100</v>
      </c>
      <c r="E178" t="s">
        <v>41</v>
      </c>
      <c r="F178" s="68">
        <v>7</v>
      </c>
      <c r="G178" s="7">
        <f>'[2]WetLitterbags placem_collection'!E105</f>
        <v>42762</v>
      </c>
      <c r="H178" t="str">
        <f>'[2]Final data_for_R_analysis_Wetse'!J104</f>
        <v>G869</v>
      </c>
      <c r="I178" t="str">
        <f>'[2]Final data_for_R_analysis_Wetse'!J324</f>
        <v>R430</v>
      </c>
      <c r="J178">
        <f>IFERROR(INDEX('[2]Green_rooibos initial weight'!$C$5:$C$1749,MATCH(H178, '[2]Green_rooibos initial weight'!$A$5:$A$1749,0)),"")</f>
        <v>2.0489999999999999</v>
      </c>
      <c r="K178">
        <f>IFERROR(INDEX('[2]Green_rooibos initial weight'!$C$5:$C$1749,MATCH(I178, '[2]Green_rooibos initial weight'!$A$5:$A$1749,0)),"")</f>
        <v>2.1829999999999998</v>
      </c>
      <c r="L178" s="3">
        <f t="shared" si="21"/>
        <v>1.7991999999999999</v>
      </c>
      <c r="M178" s="3">
        <f>AVERAGE('[2]Ashed teabags wet'!$J$809:$J$813,'[2]Ashed teabags wet'!$J$817:$J$818,'[2]Ashed teabags wet'!$J$820:$J$821)</f>
        <v>5.5094158734921841</v>
      </c>
      <c r="N178" s="3">
        <f t="shared" si="14"/>
        <v>1.7000745896041285</v>
      </c>
      <c r="O178" s="3">
        <f t="shared" si="22"/>
        <v>1.9331999999999998</v>
      </c>
      <c r="P178" s="3">
        <f>AVERAGE('[2]Ashed teabags wet'!$J$814:$J$816)</f>
        <v>2.2816647271287041</v>
      </c>
      <c r="Q178" s="3">
        <f t="shared" si="15"/>
        <v>1.8890908574951477</v>
      </c>
      <c r="R178" s="7">
        <f>IF('[2]WetLitterbags placem_collection'!G105="N.A","",'[2]WetLitterbags placem_collection'!G105)</f>
        <v>42816</v>
      </c>
      <c r="S178" s="3">
        <f>IF(IFERROR(INDEX('[2]Both teabags AfterWet'!$D$1:$D$839,MATCH(H178,'[2]Both teabags AfterWet'!$B$1:$B$839,0)),"")="N.A","",(IFERROR(INDEX('[2]Both teabags AfterWet'!$D$1:$D$839,MATCH(H178,'[2]Both teabags AfterWet'!$B$1:$B$839,0)),"")))</f>
        <v>0.55800000000000005</v>
      </c>
      <c r="T178" s="3">
        <f>IFERROR(INDEX('[2]Both teabags AfterWet'!$D$1:$D$839,MATCH(I178,'[2]Both teabags AfterWet'!$B$1:$B$839,0)),"")</f>
        <v>1.629</v>
      </c>
      <c r="U178" s="3">
        <f t="shared" si="23"/>
        <v>0.40740000000000004</v>
      </c>
      <c r="V178" s="3">
        <f t="shared" si="24"/>
        <v>1.4783999999999999</v>
      </c>
      <c r="W178" s="3">
        <f>IFERROR(INDEX('[2]Ashed teabags wet'!$J$2:$J$825,MATCH(H178,'[2]Ashed teabags wet'!$B$2:$B$825,0)),"")</f>
        <v>13.925925925925654</v>
      </c>
      <c r="X178" s="3">
        <f>IFERROR(INDEX('[2]Ashed teabags wet'!$J$2:$J$825,MATCH(I178,'[2]Ashed teabags wet'!$B$2:$B$825,0)),"")</f>
        <v>4.7409579667641673</v>
      </c>
      <c r="Y178" s="3">
        <f t="shared" si="16"/>
        <v>0.35066577777777891</v>
      </c>
      <c r="Z178" s="3">
        <f t="shared" si="17"/>
        <v>1.4083096774193584</v>
      </c>
      <c r="AA178" s="3">
        <f t="shared" si="18"/>
        <v>0.79373506320129561</v>
      </c>
      <c r="AB178" s="3">
        <f t="shared" si="25"/>
        <v>0.52035837872579005</v>
      </c>
      <c r="AC178" s="3">
        <f t="shared" si="19"/>
        <v>0.74549599974599201</v>
      </c>
      <c r="AD178">
        <f t="shared" si="20"/>
        <v>54</v>
      </c>
      <c r="AE178" s="3">
        <f t="shared" si="26"/>
        <v>5.732177767067026E-2</v>
      </c>
      <c r="AF178" s="3">
        <f t="shared" si="27"/>
        <v>1.2436463972742732E-2</v>
      </c>
      <c r="AG178" s="58" t="str">
        <f>IF(ISNUMBER(SEARCH("C", '[2]WetLitterbags placem_collection'!W105)),"YES","")</f>
        <v/>
      </c>
      <c r="AH178" s="58" t="str">
        <f>IF(ISNUMBER(SEARCH("H", '[2]WetLitterbags placem_collection'!W105)),"YES","")</f>
        <v/>
      </c>
      <c r="AI178" s="58" t="str">
        <f>IF(ISNUMBER(SEARCH("R", '[2]WetLitterbags placem_collection'!W105)),"YES","")</f>
        <v/>
      </c>
      <c r="AJ178" s="58" t="str">
        <f>IF(ISNUMBER(SEARCH("C", '[2]WetLitterbags placem_collection'!V105)),"YES","")</f>
        <v/>
      </c>
      <c r="AK178" s="58" t="str">
        <f>IF(ISNUMBER(SEARCH("H", '[2]WetLitterbags placem_collection'!V105)),"YES","")</f>
        <v/>
      </c>
      <c r="AL178" s="58" t="str">
        <f>IF(ISNUMBER(SEARCH("R", '[2]WetLitterbags placem_collection'!V105)),"YES","")</f>
        <v/>
      </c>
    </row>
    <row r="179" spans="2:38">
      <c r="B179" t="str">
        <f>'[2]Final data_for_R_analysis_Wetse'!A105</f>
        <v>Wet</v>
      </c>
      <c r="C179" s="4">
        <f>'[2]Final data_for_R_analysis_Wetse'!B105</f>
        <v>104</v>
      </c>
      <c r="D179" t="s">
        <v>100</v>
      </c>
      <c r="E179" t="s">
        <v>41</v>
      </c>
      <c r="F179" s="68">
        <v>8</v>
      </c>
      <c r="G179" s="7">
        <f>'[2]WetLitterbags placem_collection'!E106</f>
        <v>42762</v>
      </c>
      <c r="H179" t="str">
        <f>'[2]Final data_for_R_analysis_Wetse'!J105</f>
        <v>G881</v>
      </c>
      <c r="I179" t="str">
        <f>'[2]Final data_for_R_analysis_Wetse'!J325</f>
        <v>R577</v>
      </c>
      <c r="J179">
        <f>IFERROR(INDEX('[2]Green_rooibos initial weight'!$C$5:$C$1749,MATCH(H179, '[2]Green_rooibos initial weight'!$A$5:$A$1749,0)),"")</f>
        <v>1.9570000000000001</v>
      </c>
      <c r="K179">
        <f>IFERROR(INDEX('[2]Green_rooibos initial weight'!$C$5:$C$1749,MATCH(I179, '[2]Green_rooibos initial weight'!$A$5:$A$1749,0)),"")</f>
        <v>2.0859999999999999</v>
      </c>
      <c r="L179" s="3">
        <f t="shared" si="21"/>
        <v>1.7072000000000001</v>
      </c>
      <c r="M179" s="3">
        <f>AVERAGE('[2]Ashed teabags wet'!$J$809:$J$813,'[2]Ashed teabags wet'!$J$817:$J$818,'[2]Ashed teabags wet'!$J$820:$J$821)</f>
        <v>5.5094158734921841</v>
      </c>
      <c r="N179" s="3">
        <f t="shared" si="14"/>
        <v>1.6131432522077416</v>
      </c>
      <c r="O179" s="3">
        <f t="shared" si="22"/>
        <v>1.8361999999999998</v>
      </c>
      <c r="P179" s="3">
        <f>AVERAGE('[2]Ashed teabags wet'!$J$814:$J$816)</f>
        <v>2.2816647271287041</v>
      </c>
      <c r="Q179" s="3">
        <f t="shared" si="15"/>
        <v>1.7943040722804626</v>
      </c>
      <c r="R179" s="7">
        <f>IF('[2]WetLitterbags placem_collection'!G106="N.A","",'[2]WetLitterbags placem_collection'!G106)</f>
        <v>42816</v>
      </c>
      <c r="S179" s="3">
        <f>IF(IFERROR(INDEX('[2]Both teabags AfterWet'!$D$1:$D$839,MATCH(H179,'[2]Both teabags AfterWet'!$B$1:$B$839,0)),"")="N.A","",(IFERROR(INDEX('[2]Both teabags AfterWet'!$D$1:$D$839,MATCH(H179,'[2]Both teabags AfterWet'!$B$1:$B$839,0)),"")))</f>
        <v>0.61</v>
      </c>
      <c r="T179" s="3">
        <f>IFERROR(INDEX('[2]Both teabags AfterWet'!$D$1:$D$839,MATCH(I179,'[2]Both teabags AfterWet'!$B$1:$B$839,0)),"")</f>
        <v>1.4470000000000001</v>
      </c>
      <c r="U179" s="3">
        <f t="shared" si="23"/>
        <v>0.45939999999999998</v>
      </c>
      <c r="V179" s="3">
        <f t="shared" si="24"/>
        <v>1.2964</v>
      </c>
      <c r="W179" s="3">
        <f>IFERROR(INDEX('[2]Ashed teabags wet'!$J$2:$J$825,MATCH(H179,'[2]Ashed teabags wet'!$B$2:$B$825,0)),"")</f>
        <v>13.465250965250315</v>
      </c>
      <c r="X179" s="3">
        <f>IFERROR(INDEX('[2]Ashed teabags wet'!$J$2:$J$825,MATCH(I179,'[2]Ashed teabags wet'!$B$2:$B$825,0)),"")</f>
        <v>6.3583815028902215</v>
      </c>
      <c r="Y179" s="3">
        <f t="shared" si="16"/>
        <v>0.39754063706564002</v>
      </c>
      <c r="Z179" s="3">
        <f t="shared" si="17"/>
        <v>1.2139699421965311</v>
      </c>
      <c r="AA179" s="3">
        <f t="shared" si="18"/>
        <v>0.75356147910511517</v>
      </c>
      <c r="AB179" s="3">
        <f t="shared" si="25"/>
        <v>0.49402130221618007</v>
      </c>
      <c r="AC179" s="3">
        <f t="shared" si="19"/>
        <v>0.67656868250521296</v>
      </c>
      <c r="AD179">
        <f t="shared" si="20"/>
        <v>54</v>
      </c>
      <c r="AE179" s="3">
        <f t="shared" si="26"/>
        <v>0.10503387279677534</v>
      </c>
      <c r="AF179" s="3">
        <f t="shared" si="27"/>
        <v>1.9691031685633305E-2</v>
      </c>
      <c r="AG179" s="58" t="str">
        <f>IF(ISNUMBER(SEARCH("C", '[2]WetLitterbags placem_collection'!W106)),"YES","")</f>
        <v/>
      </c>
      <c r="AH179" s="58" t="str">
        <f>IF(ISNUMBER(SEARCH("H", '[2]WetLitterbags placem_collection'!W106)),"YES","")</f>
        <v/>
      </c>
      <c r="AI179" s="58" t="str">
        <f>IF(ISNUMBER(SEARCH("R", '[2]WetLitterbags placem_collection'!W106)),"YES","")</f>
        <v/>
      </c>
      <c r="AJ179" s="58" t="str">
        <f>IF(ISNUMBER(SEARCH("C", '[2]WetLitterbags placem_collection'!V106)),"YES","")</f>
        <v/>
      </c>
      <c r="AK179" s="58" t="str">
        <f>IF(ISNUMBER(SEARCH("H", '[2]WetLitterbags placem_collection'!V106)),"YES","")</f>
        <v/>
      </c>
      <c r="AL179" s="58" t="str">
        <f>IF(ISNUMBER(SEARCH("R", '[2]WetLitterbags placem_collection'!V106)),"YES","")</f>
        <v/>
      </c>
    </row>
    <row r="180" spans="2:38">
      <c r="B180" t="str">
        <f>'[2]Final data_for_R_analysis_Wetse'!A106</f>
        <v>Wet</v>
      </c>
      <c r="C180" s="4">
        <f>'[2]Final data_for_R_analysis_Wetse'!B106</f>
        <v>105</v>
      </c>
      <c r="D180" t="s">
        <v>101</v>
      </c>
      <c r="E180" t="s">
        <v>41</v>
      </c>
      <c r="F180" s="5">
        <v>1</v>
      </c>
      <c r="G180" s="7">
        <f>'[2]WetLitterbags placem_collection'!E107</f>
        <v>42762</v>
      </c>
      <c r="H180" t="str">
        <f>'[2]Final data_for_R_analysis_Wetse'!J106</f>
        <v>G729</v>
      </c>
      <c r="I180" t="str">
        <f>'[2]Final data_for_R_analysis_Wetse'!J326</f>
        <v>R548</v>
      </c>
      <c r="J180">
        <f>IFERROR(INDEX('[2]Green_rooibos initial weight'!$C$5:$C$1749,MATCH(H180, '[2]Green_rooibos initial weight'!$A$5:$A$1749,0)),"")</f>
        <v>1.984</v>
      </c>
      <c r="K180">
        <f>IFERROR(INDEX('[2]Green_rooibos initial weight'!$C$5:$C$1749,MATCH(I180, '[2]Green_rooibos initial weight'!$A$5:$A$1749,0)),"")</f>
        <v>2.1920000000000002</v>
      </c>
      <c r="L180" s="3">
        <f t="shared" si="21"/>
        <v>1.7342</v>
      </c>
      <c r="M180" s="3">
        <f>AVERAGE('[2]Ashed teabags wet'!$J$809:$J$813,'[2]Ashed teabags wet'!$J$817:$J$818,'[2]Ashed teabags wet'!$J$820:$J$821)</f>
        <v>5.5094158734921841</v>
      </c>
      <c r="N180" s="3">
        <f t="shared" si="14"/>
        <v>1.6386557099218986</v>
      </c>
      <c r="O180" s="3">
        <f t="shared" si="22"/>
        <v>1.9422000000000001</v>
      </c>
      <c r="P180" s="3">
        <f>AVERAGE('[2]Ashed teabags wet'!$J$814:$J$816)</f>
        <v>2.2816647271287041</v>
      </c>
      <c r="Q180" s="3">
        <f t="shared" si="15"/>
        <v>1.8978855076697065</v>
      </c>
      <c r="R180" s="7">
        <f>IF('[2]WetLitterbags placem_collection'!G107="N.A","",'[2]WetLitterbags placem_collection'!G107)</f>
        <v>42816</v>
      </c>
      <c r="S180" s="3">
        <f>IF(IFERROR(INDEX('[2]Both teabags AfterWet'!$D$1:$D$839,MATCH(H180,'[2]Both teabags AfterWet'!$B$1:$B$839,0)),"")="N.A","",(IFERROR(INDEX('[2]Both teabags AfterWet'!$D$1:$D$839,MATCH(H180,'[2]Both teabags AfterWet'!$B$1:$B$839,0)),"")))</f>
        <v>0.72399999999999998</v>
      </c>
      <c r="T180" s="3">
        <f>IFERROR(INDEX('[2]Both teabags AfterWet'!$D$1:$D$839,MATCH(I180,'[2]Both teabags AfterWet'!$B$1:$B$839,0)),"")</f>
        <v>1.859</v>
      </c>
      <c r="U180" s="3">
        <f t="shared" si="23"/>
        <v>0.57339999999999991</v>
      </c>
      <c r="V180" s="3">
        <f t="shared" si="24"/>
        <v>1.7083999999999999</v>
      </c>
      <c r="W180" s="3">
        <f>IFERROR(INDEX('[2]Ashed teabags wet'!$J$2:$J$825,MATCH(H180,'[2]Ashed teabags wet'!$B$2:$B$825,0)),"")</f>
        <v>19.719771665802661</v>
      </c>
      <c r="X180" s="3">
        <f>IFERROR(INDEX('[2]Ashed teabags wet'!$J$2:$J$825,MATCH(I180,'[2]Ashed teabags wet'!$B$2:$B$825,0)),"")</f>
        <v>16.476991588322143</v>
      </c>
      <c r="Y180" s="3">
        <f t="shared" si="16"/>
        <v>0.4603268292682875</v>
      </c>
      <c r="Z180" s="3">
        <f t="shared" si="17"/>
        <v>1.4269070757051043</v>
      </c>
      <c r="AA180" s="3">
        <f t="shared" si="18"/>
        <v>0.71908264409597822</v>
      </c>
      <c r="AB180" s="3">
        <f t="shared" si="25"/>
        <v>0.47141760040496439</v>
      </c>
      <c r="AC180" s="3">
        <f t="shared" si="19"/>
        <v>0.75184044028931607</v>
      </c>
      <c r="AD180">
        <f t="shared" si="20"/>
        <v>54</v>
      </c>
      <c r="AE180" s="3">
        <f t="shared" si="26"/>
        <v>0.14598260796202112</v>
      </c>
      <c r="AF180" s="3">
        <f t="shared" si="27"/>
        <v>1.3841038714897221E-2</v>
      </c>
      <c r="AG180" s="58" t="str">
        <f>IF(ISNUMBER(SEARCH("C", '[2]WetLitterbags placem_collection'!W107)),"YES","")</f>
        <v/>
      </c>
      <c r="AH180" s="58" t="str">
        <f>IF(ISNUMBER(SEARCH("H", '[2]WetLitterbags placem_collection'!W107)),"YES","")</f>
        <v/>
      </c>
      <c r="AI180" s="58" t="str">
        <f>IF(ISNUMBER(SEARCH("R", '[2]WetLitterbags placem_collection'!W107)),"YES","")</f>
        <v>YES</v>
      </c>
      <c r="AJ180" s="58" t="str">
        <f>IF(ISNUMBER(SEARCH("C", '[2]WetLitterbags placem_collection'!V107)),"YES","")</f>
        <v/>
      </c>
      <c r="AK180" s="58" t="str">
        <f>IF(ISNUMBER(SEARCH("H", '[2]WetLitterbags placem_collection'!V107)),"YES","")</f>
        <v/>
      </c>
      <c r="AL180" s="58" t="str">
        <f>IF(ISNUMBER(SEARCH("R", '[2]WetLitterbags placem_collection'!V107)),"YES","")</f>
        <v/>
      </c>
    </row>
    <row r="181" spans="2:38">
      <c r="B181" t="str">
        <f>'[2]Final data_for_R_analysis_Wetse'!A107</f>
        <v>Wet</v>
      </c>
      <c r="C181" s="4">
        <f>'[2]Final data_for_R_analysis_Wetse'!B107</f>
        <v>106</v>
      </c>
      <c r="D181" t="s">
        <v>101</v>
      </c>
      <c r="E181" t="s">
        <v>41</v>
      </c>
      <c r="F181" s="5">
        <v>2</v>
      </c>
      <c r="G181" s="7">
        <f>'[2]WetLitterbags placem_collection'!E108</f>
        <v>42762</v>
      </c>
      <c r="H181" t="str">
        <f>'[2]Final data_for_R_analysis_Wetse'!J107</f>
        <v>G837</v>
      </c>
      <c r="I181" t="str">
        <f>'[2]Final data_for_R_analysis_Wetse'!J327</f>
        <v>R590</v>
      </c>
      <c r="J181">
        <f>IFERROR(INDEX('[2]Green_rooibos initial weight'!$C$5:$C$1749,MATCH(H181, '[2]Green_rooibos initial weight'!$A$5:$A$1749,0)),"")</f>
        <v>1.1910000000000001</v>
      </c>
      <c r="K181">
        <f>IFERROR(INDEX('[2]Green_rooibos initial weight'!$C$5:$C$1749,MATCH(I181, '[2]Green_rooibos initial weight'!$A$5:$A$1749,0)),"")</f>
        <v>2.218</v>
      </c>
      <c r="L181" s="3">
        <f t="shared" si="21"/>
        <v>0.94120000000000004</v>
      </c>
      <c r="M181" s="3">
        <f>AVERAGE('[2]Ashed teabags wet'!$J$809:$J$813,'[2]Ashed teabags wet'!$J$817:$J$818,'[2]Ashed teabags wet'!$J$820:$J$821)</f>
        <v>5.5094158734921841</v>
      </c>
      <c r="N181" s="3">
        <f t="shared" si="14"/>
        <v>0.88934537779869161</v>
      </c>
      <c r="O181" s="3">
        <f t="shared" si="22"/>
        <v>1.9681999999999999</v>
      </c>
      <c r="P181" s="3">
        <f>AVERAGE('[2]Ashed teabags wet'!$J$814:$J$816)</f>
        <v>2.2816647271287041</v>
      </c>
      <c r="Q181" s="3">
        <f t="shared" si="15"/>
        <v>1.9232922748406529</v>
      </c>
      <c r="R181" s="7">
        <f>IF('[2]WetLitterbags placem_collection'!G108="N.A","",'[2]WetLitterbags placem_collection'!G108)</f>
        <v>42816</v>
      </c>
      <c r="S181" s="3">
        <f>IF(IFERROR(INDEX('[2]Both teabags AfterWet'!$D$1:$D$839,MATCH(H181,'[2]Both teabags AfterWet'!$B$1:$B$839,0)),"")="N.A","",(IFERROR(INDEX('[2]Both teabags AfterWet'!$D$1:$D$839,MATCH(H181,'[2]Both teabags AfterWet'!$B$1:$B$839,0)),"")))</f>
        <v>0.62</v>
      </c>
      <c r="T181" s="3">
        <f>IFERROR(INDEX('[2]Both teabags AfterWet'!$D$1:$D$839,MATCH(I181,'[2]Both teabags AfterWet'!$B$1:$B$839,0)),"")</f>
        <v>1.7769999999999999</v>
      </c>
      <c r="U181" s="3">
        <f t="shared" si="23"/>
        <v>0.46939999999999998</v>
      </c>
      <c r="V181" s="3">
        <f t="shared" si="24"/>
        <v>1.6263999999999998</v>
      </c>
      <c r="W181" s="3">
        <f>IFERROR(INDEX('[2]Ashed teabags wet'!$J$2:$J$825,MATCH(H181,'[2]Ashed teabags wet'!$B$2:$B$825,0)),"")</f>
        <v>13.95235780262451</v>
      </c>
      <c r="X181" s="3">
        <f>IFERROR(INDEX('[2]Ashed teabags wet'!$J$2:$J$825,MATCH(I181,'[2]Ashed teabags wet'!$B$2:$B$825,0)),"")</f>
        <v>10.077145612343887</v>
      </c>
      <c r="Y181" s="3">
        <f t="shared" si="16"/>
        <v>0.40390763247448053</v>
      </c>
      <c r="Z181" s="3">
        <f t="shared" si="17"/>
        <v>1.4625053037608389</v>
      </c>
      <c r="AA181" s="3">
        <f t="shared" si="18"/>
        <v>0.54583714880912404</v>
      </c>
      <c r="AB181" s="3">
        <f t="shared" si="25"/>
        <v>0.35784098116702673</v>
      </c>
      <c r="AC181" s="3">
        <f t="shared" si="19"/>
        <v>0.76041760417407656</v>
      </c>
      <c r="AD181">
        <f t="shared" si="20"/>
        <v>54</v>
      </c>
      <c r="AE181" s="3">
        <f t="shared" si="26"/>
        <v>0.35173735295828501</v>
      </c>
      <c r="AF181" s="3">
        <f t="shared" si="27"/>
        <v>2.0503982833190978E-2</v>
      </c>
      <c r="AG181" s="58" t="str">
        <f>IF(ISNUMBER(SEARCH("C", '[2]WetLitterbags placem_collection'!W108)),"YES","")</f>
        <v/>
      </c>
      <c r="AH181" s="58" t="str">
        <f>IF(ISNUMBER(SEARCH("H", '[2]WetLitterbags placem_collection'!W108)),"YES","")</f>
        <v/>
      </c>
      <c r="AI181" s="58" t="str">
        <f>IF(ISNUMBER(SEARCH("R", '[2]WetLitterbags placem_collection'!W108)),"YES","")</f>
        <v>YES</v>
      </c>
      <c r="AJ181" s="58" t="str">
        <f>IF(ISNUMBER(SEARCH("C", '[2]WetLitterbags placem_collection'!V108)),"YES","")</f>
        <v/>
      </c>
      <c r="AK181" s="58" t="str">
        <f>IF(ISNUMBER(SEARCH("H", '[2]WetLitterbags placem_collection'!V108)),"YES","")</f>
        <v/>
      </c>
      <c r="AL181" s="58" t="str">
        <f>IF(ISNUMBER(SEARCH("R", '[2]WetLitterbags placem_collection'!V108)),"YES","")</f>
        <v>YES</v>
      </c>
    </row>
    <row r="182" spans="2:38">
      <c r="B182" t="str">
        <f>'[2]Final data_for_R_analysis_Wetse'!A108</f>
        <v>Wet</v>
      </c>
      <c r="C182" s="4">
        <f>'[2]Final data_for_R_analysis_Wetse'!B108</f>
        <v>107</v>
      </c>
      <c r="D182" t="s">
        <v>101</v>
      </c>
      <c r="E182" t="s">
        <v>41</v>
      </c>
      <c r="F182" s="5">
        <v>3</v>
      </c>
      <c r="G182" s="7">
        <f>'[2]WetLitterbags placem_collection'!E109</f>
        <v>42762</v>
      </c>
      <c r="H182" t="str">
        <f>'[2]Final data_for_R_analysis_Wetse'!J108</f>
        <v>G688</v>
      </c>
      <c r="I182" t="str">
        <f>'[2]Final data_for_R_analysis_Wetse'!J328</f>
        <v>R574</v>
      </c>
      <c r="J182">
        <f>IFERROR(INDEX('[2]Green_rooibos initial weight'!$C$5:$C$1749,MATCH(H182, '[2]Green_rooibos initial weight'!$A$5:$A$1749,0)),"")</f>
        <v>2.125</v>
      </c>
      <c r="K182">
        <f>IFERROR(INDEX('[2]Green_rooibos initial weight'!$C$5:$C$1749,MATCH(I182, '[2]Green_rooibos initial weight'!$A$5:$A$1749,0)),"")</f>
        <v>2.16</v>
      </c>
      <c r="L182" s="3">
        <f t="shared" si="21"/>
        <v>1.8752</v>
      </c>
      <c r="M182" s="3">
        <f>AVERAGE('[2]Ashed teabags wet'!$J$809:$J$813,'[2]Ashed teabags wet'!$J$817:$J$818,'[2]Ashed teabags wet'!$J$820:$J$821)</f>
        <v>5.5094158734921841</v>
      </c>
      <c r="N182" s="3">
        <f t="shared" si="14"/>
        <v>1.7718874335402746</v>
      </c>
      <c r="O182" s="3">
        <f t="shared" si="22"/>
        <v>1.9102000000000001</v>
      </c>
      <c r="P182" s="3">
        <f>AVERAGE('[2]Ashed teabags wet'!$J$814:$J$816)</f>
        <v>2.2816647271287041</v>
      </c>
      <c r="Q182" s="3">
        <f t="shared" si="15"/>
        <v>1.8666156403823877</v>
      </c>
      <c r="R182" s="7">
        <f>IF('[2]WetLitterbags placem_collection'!G109="N.A","",'[2]WetLitterbags placem_collection'!G109)</f>
        <v>42816</v>
      </c>
      <c r="S182" s="3">
        <f>IF(IFERROR(INDEX('[2]Both teabags AfterWet'!$D$1:$D$839,MATCH(H182,'[2]Both teabags AfterWet'!$B$1:$B$839,0)),"")="N.A","",(IFERROR(INDEX('[2]Both teabags AfterWet'!$D$1:$D$839,MATCH(H182,'[2]Both teabags AfterWet'!$B$1:$B$839,0)),"")))</f>
        <v>0.60899999999999999</v>
      </c>
      <c r="T182" s="3">
        <f>IFERROR(INDEX('[2]Both teabags AfterWet'!$D$1:$D$839,MATCH(I182,'[2]Both teabags AfterWet'!$B$1:$B$839,0)),"")</f>
        <v>1.706</v>
      </c>
      <c r="U182" s="3">
        <f t="shared" si="23"/>
        <v>0.45839999999999997</v>
      </c>
      <c r="V182" s="3">
        <f t="shared" si="24"/>
        <v>1.5553999999999999</v>
      </c>
      <c r="W182" s="3">
        <f>IFERROR(INDEX('[2]Ashed teabags wet'!$J$2:$J$825,MATCH(H182,'[2]Ashed teabags wet'!$B$2:$B$825,0)),"")</f>
        <v>14.504950495050023</v>
      </c>
      <c r="X182" s="3">
        <f>IFERROR(INDEX('[2]Ashed teabags wet'!$J$2:$J$825,MATCH(I182,'[2]Ashed teabags wet'!$B$2:$B$825,0)),"")</f>
        <v>6.0532687651327608</v>
      </c>
      <c r="Y182" s="3">
        <f t="shared" si="16"/>
        <v>0.3919093069306907</v>
      </c>
      <c r="Z182" s="3">
        <f t="shared" si="17"/>
        <v>1.461247457627125</v>
      </c>
      <c r="AA182" s="3">
        <f t="shared" si="18"/>
        <v>0.77881816896931977</v>
      </c>
      <c r="AB182" s="3">
        <f t="shared" si="25"/>
        <v>0.510579132150908</v>
      </c>
      <c r="AC182" s="3">
        <f t="shared" si="19"/>
        <v>0.78283253714073642</v>
      </c>
      <c r="AD182">
        <f t="shared" si="20"/>
        <v>54</v>
      </c>
      <c r="AE182" s="3">
        <f t="shared" si="26"/>
        <v>7.5037804074442049E-2</v>
      </c>
      <c r="AF182" s="3">
        <f t="shared" si="27"/>
        <v>1.0258685132365726E-2</v>
      </c>
      <c r="AG182" s="58" t="str">
        <f>IF(ISNUMBER(SEARCH("C", '[2]WetLitterbags placem_collection'!W109)),"YES","")</f>
        <v/>
      </c>
      <c r="AH182" s="58" t="str">
        <f>IF(ISNUMBER(SEARCH("H", '[2]WetLitterbags placem_collection'!W109)),"YES","")</f>
        <v/>
      </c>
      <c r="AI182" s="58" t="str">
        <f>IF(ISNUMBER(SEARCH("R", '[2]WetLitterbags placem_collection'!W109)),"YES","")</f>
        <v/>
      </c>
      <c r="AJ182" s="58" t="str">
        <f>IF(ISNUMBER(SEARCH("C", '[2]WetLitterbags placem_collection'!V109)),"YES","")</f>
        <v/>
      </c>
      <c r="AK182" s="58" t="str">
        <f>IF(ISNUMBER(SEARCH("H", '[2]WetLitterbags placem_collection'!V109)),"YES","")</f>
        <v/>
      </c>
      <c r="AL182" s="58" t="str">
        <f>IF(ISNUMBER(SEARCH("R", '[2]WetLitterbags placem_collection'!V109)),"YES","")</f>
        <v>YES</v>
      </c>
    </row>
    <row r="183" spans="2:38">
      <c r="B183" t="str">
        <f>'[2]Final data_for_R_analysis_Wetse'!A109</f>
        <v>Wet</v>
      </c>
      <c r="C183" s="4">
        <f>'[2]Final data_for_R_analysis_Wetse'!B109</f>
        <v>108</v>
      </c>
      <c r="D183" t="s">
        <v>101</v>
      </c>
      <c r="E183" t="s">
        <v>41</v>
      </c>
      <c r="F183" s="68">
        <v>4</v>
      </c>
      <c r="G183" s="7">
        <f>'[2]WetLitterbags placem_collection'!E110</f>
        <v>42762</v>
      </c>
      <c r="H183" t="str">
        <f>'[2]Final data_for_R_analysis_Wetse'!J109</f>
        <v>G883</v>
      </c>
      <c r="I183" t="str">
        <f>'[2]Final data_for_R_analysis_Wetse'!J329</f>
        <v>R8</v>
      </c>
      <c r="J183">
        <f>IFERROR(INDEX('[2]Green_rooibos initial weight'!$C$5:$C$1749,MATCH(H183, '[2]Green_rooibos initial weight'!$A$5:$A$1749,0)),"")</f>
        <v>2.073</v>
      </c>
      <c r="K183">
        <f>IFERROR(INDEX('[2]Green_rooibos initial weight'!$C$5:$C$1749,MATCH(I183, '[2]Green_rooibos initial weight'!$A$5:$A$1749,0)),"")</f>
        <v>2.23</v>
      </c>
      <c r="L183" s="3">
        <f t="shared" si="21"/>
        <v>1.8231999999999999</v>
      </c>
      <c r="M183" s="3">
        <f>AVERAGE('[2]Ashed teabags wet'!$J$809:$J$813,'[2]Ashed teabags wet'!$J$817:$J$818,'[2]Ashed teabags wet'!$J$820:$J$821)</f>
        <v>5.5094158734921841</v>
      </c>
      <c r="N183" s="3">
        <f t="shared" si="14"/>
        <v>1.7227523297944904</v>
      </c>
      <c r="O183" s="3">
        <f t="shared" si="22"/>
        <v>1.9802</v>
      </c>
      <c r="P183" s="3">
        <f>AVERAGE('[2]Ashed teabags wet'!$J$814:$J$816)</f>
        <v>2.2816647271287041</v>
      </c>
      <c r="Q183" s="3">
        <f t="shared" si="15"/>
        <v>1.9350184750733974</v>
      </c>
      <c r="R183" s="7">
        <f>IF('[2]WetLitterbags placem_collection'!G110="N.A","",'[2]WetLitterbags placem_collection'!G110)</f>
        <v>42816</v>
      </c>
      <c r="S183" s="3">
        <f>IF(IFERROR(INDEX('[2]Both teabags AfterWet'!$D$1:$D$839,MATCH(H183,'[2]Both teabags AfterWet'!$B$1:$B$839,0)),"")="N.A","",(IFERROR(INDEX('[2]Both teabags AfterWet'!$D$1:$D$839,MATCH(H183,'[2]Both teabags AfterWet'!$B$1:$B$839,0)),"")))</f>
        <v>0.67200000000000004</v>
      </c>
      <c r="T183" s="3">
        <f>IFERROR(INDEX('[2]Both teabags AfterWet'!$D$1:$D$839,MATCH(I183,'[2]Both teabags AfterWet'!$B$1:$B$839,0)),"")</f>
        <v>1.536</v>
      </c>
      <c r="U183" s="3">
        <f t="shared" si="23"/>
        <v>0.52140000000000009</v>
      </c>
      <c r="V183" s="3">
        <f t="shared" si="24"/>
        <v>1.3854</v>
      </c>
      <c r="W183" s="3">
        <f>IFERROR(INDEX('[2]Ashed teabags wet'!$J$2:$J$825,MATCH(H183,'[2]Ashed teabags wet'!$B$2:$B$825,0)),"")</f>
        <v>14.878892733563953</v>
      </c>
      <c r="X183" s="3">
        <f>IFERROR(INDEX('[2]Ashed teabags wet'!$J$2:$J$825,MATCH(I183,'[2]Ashed teabags wet'!$B$2:$B$825,0)),"")</f>
        <v>8.2171314741042973</v>
      </c>
      <c r="Y183" s="3">
        <f t="shared" si="16"/>
        <v>0.44382145328719763</v>
      </c>
      <c r="Z183" s="3">
        <f t="shared" si="17"/>
        <v>1.2715598605577589</v>
      </c>
      <c r="AA183" s="3">
        <f t="shared" si="18"/>
        <v>0.74237651831233231</v>
      </c>
      <c r="AB183" s="3">
        <f t="shared" si="25"/>
        <v>0.48668864383421317</v>
      </c>
      <c r="AC183" s="3">
        <f t="shared" si="19"/>
        <v>0.65713060466232875</v>
      </c>
      <c r="AD183">
        <f t="shared" si="20"/>
        <v>54</v>
      </c>
      <c r="AE183" s="3">
        <f t="shared" si="26"/>
        <v>0.11831767421338202</v>
      </c>
      <c r="AF183" s="3">
        <f t="shared" si="27"/>
        <v>2.2575320207834395E-2</v>
      </c>
      <c r="AG183" s="58" t="str">
        <f>IF(ISNUMBER(SEARCH("C", '[2]WetLitterbags placem_collection'!W110)),"YES","")</f>
        <v/>
      </c>
      <c r="AH183" s="58" t="str">
        <f>IF(ISNUMBER(SEARCH("H", '[2]WetLitterbags placem_collection'!W110)),"YES","")</f>
        <v>YES</v>
      </c>
      <c r="AI183" s="58" t="str">
        <f>IF(ISNUMBER(SEARCH("R", '[2]WetLitterbags placem_collection'!W110)),"YES","")</f>
        <v/>
      </c>
      <c r="AJ183" s="58" t="str">
        <f>IF(ISNUMBER(SEARCH("C", '[2]WetLitterbags placem_collection'!V110)),"YES","")</f>
        <v/>
      </c>
      <c r="AK183" s="58" t="str">
        <f>IF(ISNUMBER(SEARCH("H", '[2]WetLitterbags placem_collection'!V110)),"YES","")</f>
        <v/>
      </c>
      <c r="AL183" s="58" t="str">
        <f>IF(ISNUMBER(SEARCH("R", '[2]WetLitterbags placem_collection'!V110)),"YES","")</f>
        <v>YES</v>
      </c>
    </row>
    <row r="184" spans="2:38">
      <c r="B184" t="str">
        <f>'[2]Final data_for_R_analysis_Wetse'!A110</f>
        <v>Wet</v>
      </c>
      <c r="C184" s="4">
        <f>'[2]Final data_for_R_analysis_Wetse'!B110</f>
        <v>109</v>
      </c>
      <c r="D184" t="s">
        <v>101</v>
      </c>
      <c r="E184" t="s">
        <v>41</v>
      </c>
      <c r="F184" s="68">
        <v>5</v>
      </c>
      <c r="G184" s="7">
        <f>'[2]WetLitterbags placem_collection'!E111</f>
        <v>42762</v>
      </c>
      <c r="H184" t="str">
        <f>'[2]Final data_for_R_analysis_Wetse'!J110</f>
        <v>G704</v>
      </c>
      <c r="I184" t="str">
        <f>'[2]Final data_for_R_analysis_Wetse'!J330</f>
        <v>R552</v>
      </c>
      <c r="J184">
        <f>IFERROR(INDEX('[2]Green_rooibos initial weight'!$C$5:$C$1749,MATCH(H184, '[2]Green_rooibos initial weight'!$A$5:$A$1749,0)),"")</f>
        <v>2.0219999999999998</v>
      </c>
      <c r="K184">
        <f>IFERROR(INDEX('[2]Green_rooibos initial weight'!$C$5:$C$1749,MATCH(I184, '[2]Green_rooibos initial weight'!$A$5:$A$1749,0)),"")</f>
        <v>2.222</v>
      </c>
      <c r="L184" s="3">
        <f t="shared" si="21"/>
        <v>1.7721999999999998</v>
      </c>
      <c r="M184" s="3">
        <f>AVERAGE('[2]Ashed teabags wet'!$J$809:$J$813,'[2]Ashed teabags wet'!$J$817:$J$818,'[2]Ashed teabags wet'!$J$820:$J$821)</f>
        <v>5.5094158734921841</v>
      </c>
      <c r="N184" s="3">
        <f t="shared" si="14"/>
        <v>1.6745621318899713</v>
      </c>
      <c r="O184" s="3">
        <f t="shared" si="22"/>
        <v>1.9722</v>
      </c>
      <c r="P184" s="3">
        <f>AVERAGE('[2]Ashed teabags wet'!$J$814:$J$816)</f>
        <v>2.2816647271287041</v>
      </c>
      <c r="Q184" s="3">
        <f t="shared" si="15"/>
        <v>1.9272010082515676</v>
      </c>
      <c r="R184" s="7">
        <f>IF('[2]WetLitterbags placem_collection'!G111="N.A","",'[2]WetLitterbags placem_collection'!G111)</f>
        <v>42816</v>
      </c>
      <c r="S184" s="3">
        <f>IF(IFERROR(INDEX('[2]Both teabags AfterWet'!$D$1:$D$839,MATCH(H184,'[2]Both teabags AfterWet'!$B$1:$B$839,0)),"")="N.A","",(IFERROR(INDEX('[2]Both teabags AfterWet'!$D$1:$D$839,MATCH(H184,'[2]Both teabags AfterWet'!$B$1:$B$839,0)),"")))</f>
        <v>0.63019999999999998</v>
      </c>
      <c r="T184" s="3">
        <f>IFERROR(INDEX('[2]Both teabags AfterWet'!$D$1:$D$839,MATCH(I184,'[2]Both teabags AfterWet'!$B$1:$B$839,0)),"")</f>
        <v>1.7532000000000001</v>
      </c>
      <c r="U184" s="3">
        <f t="shared" si="23"/>
        <v>0.47959999999999997</v>
      </c>
      <c r="V184" s="3">
        <f t="shared" si="24"/>
        <v>1.6026</v>
      </c>
      <c r="W184" s="3">
        <f>IFERROR(INDEX('[2]Ashed teabags wet'!$J$2:$J$825,MATCH(H184,'[2]Ashed teabags wet'!$B$2:$B$825,0)),"")</f>
        <v>7.733990147783028</v>
      </c>
      <c r="X184" s="3">
        <f>IFERROR(INDEX('[2]Ashed teabags wet'!$J$2:$J$825,MATCH(I184,'[2]Ashed teabags wet'!$B$2:$B$825,0)),"")</f>
        <v>9.2346938775513898</v>
      </c>
      <c r="Y184" s="3">
        <f t="shared" si="16"/>
        <v>0.44250778325123258</v>
      </c>
      <c r="Z184" s="3">
        <f t="shared" si="17"/>
        <v>1.4546047959183614</v>
      </c>
      <c r="AA184" s="3">
        <f t="shared" si="18"/>
        <v>0.73574716946942886</v>
      </c>
      <c r="AB184" s="3">
        <f t="shared" si="25"/>
        <v>0.48234256240751161</v>
      </c>
      <c r="AC184" s="3">
        <f t="shared" si="19"/>
        <v>0.75477585871441399</v>
      </c>
      <c r="AD184">
        <f t="shared" si="20"/>
        <v>54</v>
      </c>
      <c r="AE184" s="3">
        <f t="shared" si="26"/>
        <v>0.12619101013131961</v>
      </c>
      <c r="AF184" s="3">
        <f t="shared" si="27"/>
        <v>1.3149905342230083E-2</v>
      </c>
      <c r="AG184" s="58" t="str">
        <f>IF(ISNUMBER(SEARCH("C", '[2]WetLitterbags placem_collection'!W111)),"YES","")</f>
        <v/>
      </c>
      <c r="AH184" s="58" t="str">
        <f>IF(ISNUMBER(SEARCH("H", '[2]WetLitterbags placem_collection'!W111)),"YES","")</f>
        <v/>
      </c>
      <c r="AI184" s="58" t="str">
        <f>IF(ISNUMBER(SEARCH("R", '[2]WetLitterbags placem_collection'!W111)),"YES","")</f>
        <v/>
      </c>
      <c r="AJ184" s="58" t="str">
        <f>IF(ISNUMBER(SEARCH("C", '[2]WetLitterbags placem_collection'!V111)),"YES","")</f>
        <v/>
      </c>
      <c r="AK184" s="58" t="str">
        <f>IF(ISNUMBER(SEARCH("H", '[2]WetLitterbags placem_collection'!V111)),"YES","")</f>
        <v>YES</v>
      </c>
      <c r="AL184" s="58" t="str">
        <f>IF(ISNUMBER(SEARCH("R", '[2]WetLitterbags placem_collection'!V111)),"YES","")</f>
        <v/>
      </c>
    </row>
    <row r="185" spans="2:38">
      <c r="B185" t="str">
        <f>'[2]Final data_for_R_analysis_Wetse'!A111</f>
        <v>Wet</v>
      </c>
      <c r="C185" s="4">
        <f>'[2]Final data_for_R_analysis_Wetse'!B111</f>
        <v>110</v>
      </c>
      <c r="D185" t="s">
        <v>101</v>
      </c>
      <c r="E185" t="s">
        <v>41</v>
      </c>
      <c r="F185" s="68">
        <v>6</v>
      </c>
      <c r="G185" s="7">
        <f>'[2]WetLitterbags placem_collection'!E112</f>
        <v>42762</v>
      </c>
      <c r="H185" t="str">
        <f>'[2]Final data_for_R_analysis_Wetse'!J111</f>
        <v>G742</v>
      </c>
      <c r="I185" t="str">
        <f>'[2]Final data_for_R_analysis_Wetse'!J331</f>
        <v>R462</v>
      </c>
      <c r="J185">
        <f>IFERROR(INDEX('[2]Green_rooibos initial weight'!$C$5:$C$1749,MATCH(H185, '[2]Green_rooibos initial weight'!$A$5:$A$1749,0)),"")</f>
        <v>2.0510000000000002</v>
      </c>
      <c r="K185">
        <f>IFERROR(INDEX('[2]Green_rooibos initial weight'!$C$5:$C$1749,MATCH(I185, '[2]Green_rooibos initial weight'!$A$5:$A$1749,0)),"")</f>
        <v>2.226</v>
      </c>
      <c r="L185" s="3">
        <f t="shared" si="21"/>
        <v>1.8012000000000001</v>
      </c>
      <c r="M185" s="3">
        <f>AVERAGE('[2]Ashed teabags wet'!$J$809:$J$813,'[2]Ashed teabags wet'!$J$817:$J$818,'[2]Ashed teabags wet'!$J$820:$J$821)</f>
        <v>5.5094158734921841</v>
      </c>
      <c r="N185" s="3">
        <f t="shared" si="14"/>
        <v>1.7019644012866588</v>
      </c>
      <c r="O185" s="3">
        <f t="shared" si="22"/>
        <v>1.9762</v>
      </c>
      <c r="P185" s="3">
        <f>AVERAGE('[2]Ashed teabags wet'!$J$814:$J$816)</f>
        <v>2.2816647271287041</v>
      </c>
      <c r="Q185" s="3">
        <f t="shared" si="15"/>
        <v>1.9311097416624825</v>
      </c>
      <c r="R185" s="7">
        <f>IF('[2]WetLitterbags placem_collection'!G112="N.A","",'[2]WetLitterbags placem_collection'!G112)</f>
        <v>42816</v>
      </c>
      <c r="S185" s="3">
        <f>IF(IFERROR(INDEX('[2]Both teabags AfterWet'!$D$1:$D$839,MATCH(H185,'[2]Both teabags AfterWet'!$B$1:$B$839,0)),"")="N.A","",(IFERROR(INDEX('[2]Both teabags AfterWet'!$D$1:$D$839,MATCH(H185,'[2]Both teabags AfterWet'!$B$1:$B$839,0)),"")))</f>
        <v>0.57879999999999998</v>
      </c>
      <c r="T185" s="3">
        <f>IFERROR(INDEX('[2]Both teabags AfterWet'!$D$1:$D$839,MATCH(I185,'[2]Both teabags AfterWet'!$B$1:$B$839,0)),"")</f>
        <v>1.5465</v>
      </c>
      <c r="U185" s="3">
        <f t="shared" si="23"/>
        <v>0.42819999999999997</v>
      </c>
      <c r="V185" s="3">
        <f t="shared" si="24"/>
        <v>1.3958999999999999</v>
      </c>
      <c r="W185" s="3">
        <f>IFERROR(INDEX('[2]Ashed teabags wet'!$J$2:$J$825,MATCH(H185,'[2]Ashed teabags wet'!$B$2:$B$825,0)),"")</f>
        <v>13.253612356751738</v>
      </c>
      <c r="X185" s="3">
        <f>IFERROR(INDEX('[2]Ashed teabags wet'!$J$2:$J$825,MATCH(I185,'[2]Ashed teabags wet'!$B$2:$B$825,0)),"")</f>
        <v>7.3158914728682047</v>
      </c>
      <c r="Y185" s="3">
        <f t="shared" si="16"/>
        <v>0.37144803188838904</v>
      </c>
      <c r="Z185" s="3">
        <f t="shared" si="17"/>
        <v>1.2937774709302325</v>
      </c>
      <c r="AA185" s="3">
        <f t="shared" si="18"/>
        <v>0.78175334830294918</v>
      </c>
      <c r="AB185" s="3">
        <f t="shared" si="25"/>
        <v>0.51250338273542517</v>
      </c>
      <c r="AC185" s="3">
        <f t="shared" si="19"/>
        <v>0.66996579377018006</v>
      </c>
      <c r="AD185">
        <f t="shared" si="20"/>
        <v>54</v>
      </c>
      <c r="AE185" s="3">
        <f t="shared" si="26"/>
        <v>7.1551842870606674E-2</v>
      </c>
      <c r="AF185" s="3">
        <f t="shared" si="27"/>
        <v>1.9124556454663138E-2</v>
      </c>
      <c r="AG185" s="58" t="str">
        <f>IF(ISNUMBER(SEARCH("C", '[2]WetLitterbags placem_collection'!W112)),"YES","")</f>
        <v/>
      </c>
      <c r="AH185" s="58" t="str">
        <f>IF(ISNUMBER(SEARCH("H", '[2]WetLitterbags placem_collection'!W112)),"YES","")</f>
        <v/>
      </c>
      <c r="AI185" s="58" t="str">
        <f>IF(ISNUMBER(SEARCH("R", '[2]WetLitterbags placem_collection'!W112)),"YES","")</f>
        <v/>
      </c>
      <c r="AJ185" s="58" t="str">
        <f>IF(ISNUMBER(SEARCH("C", '[2]WetLitterbags placem_collection'!V112)),"YES","")</f>
        <v/>
      </c>
      <c r="AK185" s="58" t="str">
        <f>IF(ISNUMBER(SEARCH("H", '[2]WetLitterbags placem_collection'!V112)),"YES","")</f>
        <v/>
      </c>
      <c r="AL185" s="58" t="str">
        <f>IF(ISNUMBER(SEARCH("R", '[2]WetLitterbags placem_collection'!V112)),"YES","")</f>
        <v/>
      </c>
    </row>
    <row r="186" spans="2:38">
      <c r="B186" t="str">
        <f>'[2]Final data_for_R_analysis_Wetse'!A112</f>
        <v>Wet</v>
      </c>
      <c r="C186" s="4">
        <f>'[2]Final data_for_R_analysis_Wetse'!B112</f>
        <v>111</v>
      </c>
      <c r="D186" t="s">
        <v>101</v>
      </c>
      <c r="E186" t="s">
        <v>41</v>
      </c>
      <c r="F186" s="68">
        <v>7</v>
      </c>
      <c r="G186" s="7">
        <f>'[2]WetLitterbags placem_collection'!E113</f>
        <v>42762</v>
      </c>
      <c r="H186" t="str">
        <f>'[2]Final data_for_R_analysis_Wetse'!J112</f>
        <v>G831</v>
      </c>
      <c r="I186" t="str">
        <f>'[2]Final data_for_R_analysis_Wetse'!J332</f>
        <v>R505</v>
      </c>
      <c r="J186">
        <f>IFERROR(INDEX('[2]Green_rooibos initial weight'!$C$5:$C$1749,MATCH(H186, '[2]Green_rooibos initial weight'!$A$5:$A$1749,0)),"")</f>
        <v>2.1190000000000002</v>
      </c>
      <c r="K186">
        <f>IFERROR(INDEX('[2]Green_rooibos initial weight'!$C$5:$C$1749,MATCH(I186, '[2]Green_rooibos initial weight'!$A$5:$A$1749,0)),"")</f>
        <v>2.198</v>
      </c>
      <c r="L186" s="3">
        <f t="shared" si="21"/>
        <v>1.8692000000000002</v>
      </c>
      <c r="M186" s="3">
        <f>AVERAGE('[2]Ashed teabags wet'!$J$809:$J$813,'[2]Ashed teabags wet'!$J$817:$J$818,'[2]Ashed teabags wet'!$J$820:$J$821)</f>
        <v>5.5094158734921841</v>
      </c>
      <c r="N186" s="3">
        <f t="shared" si="14"/>
        <v>1.7662179984926842</v>
      </c>
      <c r="O186" s="3">
        <f t="shared" si="22"/>
        <v>1.9481999999999999</v>
      </c>
      <c r="P186" s="3">
        <f>AVERAGE('[2]Ashed teabags wet'!$J$814:$J$816)</f>
        <v>2.2816647271287041</v>
      </c>
      <c r="Q186" s="3">
        <f t="shared" si="15"/>
        <v>1.9037486077860786</v>
      </c>
      <c r="R186" s="7">
        <f>IF('[2]WetLitterbags placem_collection'!G113="N.A","",'[2]WetLitterbags placem_collection'!G113)</f>
        <v>42816</v>
      </c>
      <c r="S186" s="3" t="str">
        <f>IF(IFERROR(INDEX('[2]Both teabags AfterWet'!$D$1:$D$839,MATCH(H186,'[2]Both teabags AfterWet'!$B$1:$B$839,0)),"")="N.A","",(IFERROR(INDEX('[2]Both teabags AfterWet'!$D$1:$D$839,MATCH(H186,'[2]Both teabags AfterWet'!$B$1:$B$839,0)),"")))</f>
        <v/>
      </c>
      <c r="T186" s="3">
        <f>IFERROR(INDEX('[2]Both teabags AfterWet'!$D$1:$D$839,MATCH(I186,'[2]Both teabags AfterWet'!$B$1:$B$839,0)),"")</f>
        <v>1.673</v>
      </c>
      <c r="U186" s="3" t="str">
        <f t="shared" si="23"/>
        <v/>
      </c>
      <c r="V186" s="3">
        <f t="shared" si="24"/>
        <v>1.5224</v>
      </c>
      <c r="W186" s="3">
        <f>IFERROR(INDEX('[2]Ashed teabags wet'!$J$2:$J$825,MATCH(H186,'[2]Ashed teabags wet'!$B$2:$B$825,0)),"")</f>
        <v>14.3622200584224</v>
      </c>
      <c r="X186" s="3">
        <f>IFERROR(INDEX('[2]Ashed teabags wet'!$J$2:$J$825,MATCH(I186,'[2]Ashed teabags wet'!$B$2:$B$825,0)),"")</f>
        <v>8.7623762376235934</v>
      </c>
      <c r="Y186" s="3" t="str">
        <f t="shared" si="16"/>
        <v/>
      </c>
      <c r="Z186" s="3">
        <f t="shared" si="17"/>
        <v>1.3890015841584185</v>
      </c>
      <c r="AA186" s="3" t="str">
        <f t="shared" si="18"/>
        <v/>
      </c>
      <c r="AB186" s="3" t="str">
        <f t="shared" si="25"/>
        <v/>
      </c>
      <c r="AC186" s="3">
        <f t="shared" si="19"/>
        <v>0.72961397238983483</v>
      </c>
      <c r="AD186">
        <f t="shared" si="20"/>
        <v>54</v>
      </c>
      <c r="AE186" s="3" t="str">
        <f t="shared" si="26"/>
        <v/>
      </c>
      <c r="AF186" s="3" t="str">
        <f t="shared" si="27"/>
        <v/>
      </c>
      <c r="AG186" s="58" t="str">
        <f>IF(ISNUMBER(SEARCH("C", '[2]WetLitterbags placem_collection'!W113)),"YES","")</f>
        <v/>
      </c>
      <c r="AH186" s="58" t="str">
        <f>IF(ISNUMBER(SEARCH("H", '[2]WetLitterbags placem_collection'!W113)),"YES","")</f>
        <v/>
      </c>
      <c r="AI186" s="58" t="str">
        <f>IF(ISNUMBER(SEARCH("R", '[2]WetLitterbags placem_collection'!W113)),"YES","")</f>
        <v/>
      </c>
      <c r="AJ186" s="58" t="str">
        <f>IF(ISNUMBER(SEARCH("C", '[2]WetLitterbags placem_collection'!V113)),"YES","")</f>
        <v/>
      </c>
      <c r="AK186" s="58" t="str">
        <f>IF(ISNUMBER(SEARCH("H", '[2]WetLitterbags placem_collection'!V113)),"YES","")</f>
        <v/>
      </c>
      <c r="AL186" s="58" t="str">
        <f>IF(ISNUMBER(SEARCH("R", '[2]WetLitterbags placem_collection'!V113)),"YES","")</f>
        <v/>
      </c>
    </row>
    <row r="187" spans="2:38">
      <c r="B187" t="str">
        <f>'[2]Final data_for_R_analysis_Wetse'!A113</f>
        <v>Wet</v>
      </c>
      <c r="C187" s="4">
        <f>'[2]Final data_for_R_analysis_Wetse'!B113</f>
        <v>112</v>
      </c>
      <c r="D187" t="s">
        <v>101</v>
      </c>
      <c r="E187" t="s">
        <v>41</v>
      </c>
      <c r="F187" s="68">
        <v>8</v>
      </c>
      <c r="G187" s="7">
        <f>'[2]WetLitterbags placem_collection'!E114</f>
        <v>42762</v>
      </c>
      <c r="H187" t="str">
        <f>'[2]Final data_for_R_analysis_Wetse'!J113</f>
        <v>G899</v>
      </c>
      <c r="I187" t="str">
        <f>'[2]Final data_for_R_analysis_Wetse'!J333</f>
        <v>R41</v>
      </c>
      <c r="J187">
        <f>IFERROR(INDEX('[2]Green_rooibos initial weight'!$C$5:$C$1749,MATCH(H187, '[2]Green_rooibos initial weight'!$A$5:$A$1749,0)),"")</f>
        <v>2.0129999999999999</v>
      </c>
      <c r="K187">
        <f>IFERROR(INDEX('[2]Green_rooibos initial weight'!$C$5:$C$1749,MATCH(I187, '[2]Green_rooibos initial weight'!$A$5:$A$1749,0)),"")</f>
        <v>2.2010000000000001</v>
      </c>
      <c r="L187" s="3">
        <f t="shared" si="21"/>
        <v>1.7631999999999999</v>
      </c>
      <c r="M187" s="3">
        <f>AVERAGE('[2]Ashed teabags wet'!$J$809:$J$813,'[2]Ashed teabags wet'!$J$817:$J$818,'[2]Ashed teabags wet'!$J$820:$J$821)</f>
        <v>5.5094158734921841</v>
      </c>
      <c r="N187" s="3">
        <f t="shared" si="14"/>
        <v>1.6660579793185857</v>
      </c>
      <c r="O187" s="3">
        <f t="shared" si="22"/>
        <v>1.9512</v>
      </c>
      <c r="P187" s="3">
        <f>AVERAGE('[2]Ashed teabags wet'!$J$814:$J$816)</f>
        <v>2.2816647271287041</v>
      </c>
      <c r="Q187" s="3">
        <f t="shared" si="15"/>
        <v>1.9066801578442647</v>
      </c>
      <c r="R187" s="7">
        <f>IF('[2]WetLitterbags placem_collection'!G114="N.A","",'[2]WetLitterbags placem_collection'!G114)</f>
        <v>42816</v>
      </c>
      <c r="S187" s="3">
        <f>IF(IFERROR(INDEX('[2]Both teabags AfterWet'!$D$1:$D$839,MATCH(H187,'[2]Both teabags AfterWet'!$B$1:$B$839,0)),"")="N.A","",(IFERROR(INDEX('[2]Both teabags AfterWet'!$D$1:$D$839,MATCH(H187,'[2]Both teabags AfterWet'!$B$1:$B$839,0)),"")))</f>
        <v>0.71899999999999997</v>
      </c>
      <c r="T187" s="3">
        <f>IFERROR(INDEX('[2]Both teabags AfterWet'!$D$1:$D$839,MATCH(I187,'[2]Both teabags AfterWet'!$B$1:$B$839,0)),"")</f>
        <v>1.6910000000000001</v>
      </c>
      <c r="U187" s="3">
        <f t="shared" si="23"/>
        <v>0.56840000000000002</v>
      </c>
      <c r="V187" s="3">
        <f t="shared" si="24"/>
        <v>1.5404</v>
      </c>
      <c r="W187" s="3">
        <f>IFERROR(INDEX('[2]Ashed teabags wet'!$J$2:$J$825,MATCH(H187,'[2]Ashed teabags wet'!$B$2:$B$825,0)),"")</f>
        <v>25.775193798450474</v>
      </c>
      <c r="X187" s="3">
        <f>IFERROR(INDEX('[2]Ashed teabags wet'!$J$2:$J$825,MATCH(I187,'[2]Ashed teabags wet'!$B$2:$B$825,0)),"")</f>
        <v>6.9995105237407165</v>
      </c>
      <c r="Y187" s="3">
        <f t="shared" si="16"/>
        <v>0.4218937984496075</v>
      </c>
      <c r="Z187" s="3">
        <f t="shared" si="17"/>
        <v>1.432579539892298</v>
      </c>
      <c r="AA187" s="3">
        <f t="shared" si="18"/>
        <v>0.74677123864431105</v>
      </c>
      <c r="AB187" s="3">
        <f t="shared" si="25"/>
        <v>0.48956974314923962</v>
      </c>
      <c r="AC187" s="3">
        <f t="shared" si="19"/>
        <v>0.75134758915832245</v>
      </c>
      <c r="AD187">
        <f t="shared" si="20"/>
        <v>54</v>
      </c>
      <c r="AE187" s="3">
        <f t="shared" si="26"/>
        <v>0.11309829139630512</v>
      </c>
      <c r="AF187" s="3">
        <f t="shared" si="27"/>
        <v>1.3130982870182672E-2</v>
      </c>
      <c r="AG187" s="58" t="str">
        <f>IF(ISNUMBER(SEARCH("C", '[2]WetLitterbags placem_collection'!W114)),"YES","")</f>
        <v/>
      </c>
      <c r="AH187" s="58" t="str">
        <f>IF(ISNUMBER(SEARCH("H", '[2]WetLitterbags placem_collection'!W114)),"YES","")</f>
        <v/>
      </c>
      <c r="AI187" s="58" t="str">
        <f>IF(ISNUMBER(SEARCH("R", '[2]WetLitterbags placem_collection'!W114)),"YES","")</f>
        <v>YES</v>
      </c>
      <c r="AJ187" s="58" t="str">
        <f>IF(ISNUMBER(SEARCH("C", '[2]WetLitterbags placem_collection'!V114)),"YES","")</f>
        <v/>
      </c>
      <c r="AK187" s="58" t="str">
        <f>IF(ISNUMBER(SEARCH("H", '[2]WetLitterbags placem_collection'!V114)),"YES","")</f>
        <v>YES</v>
      </c>
      <c r="AL187" s="58" t="str">
        <f>IF(ISNUMBER(SEARCH("R", '[2]WetLitterbags placem_collection'!V114)),"YES","")</f>
        <v/>
      </c>
    </row>
    <row r="188" spans="2:38">
      <c r="B188" t="str">
        <f>'[2]Final data_for_R_analysis_Wetse'!A114</f>
        <v>Wet</v>
      </c>
      <c r="C188" s="4">
        <f>'[2]Final data_for_R_analysis_Wetse'!B114</f>
        <v>113</v>
      </c>
      <c r="D188" t="s">
        <v>102</v>
      </c>
      <c r="E188" t="s">
        <v>41</v>
      </c>
      <c r="F188" s="5">
        <v>1</v>
      </c>
      <c r="G188" s="7">
        <f>'[2]WetLitterbags placem_collection'!E115</f>
        <v>42762</v>
      </c>
      <c r="H188" t="str">
        <f>'[2]Final data_for_R_analysis_Wetse'!J114</f>
        <v>G724</v>
      </c>
      <c r="I188" t="str">
        <f>'[2]Final data_for_R_analysis_Wetse'!J334</f>
        <v>R428</v>
      </c>
      <c r="J188">
        <f>IFERROR(INDEX('[2]Green_rooibos initial weight'!$C$5:$C$1749,MATCH(H188, '[2]Green_rooibos initial weight'!$A$5:$A$1749,0)),"")</f>
        <v>2.0289999999999999</v>
      </c>
      <c r="K188">
        <f>IFERROR(INDEX('[2]Green_rooibos initial weight'!$C$5:$C$1749,MATCH(I188, '[2]Green_rooibos initial weight'!$A$5:$A$1749,0)),"")</f>
        <v>2.202</v>
      </c>
      <c r="L188" s="3">
        <f t="shared" si="21"/>
        <v>1.7791999999999999</v>
      </c>
      <c r="M188" s="3">
        <f>AVERAGE('[2]Ashed teabags wet'!$J$809:$J$813,'[2]Ashed teabags wet'!$J$817:$J$818,'[2]Ashed teabags wet'!$J$820:$J$821)</f>
        <v>5.5094158734921841</v>
      </c>
      <c r="N188" s="3">
        <f t="shared" si="14"/>
        <v>1.681176472778827</v>
      </c>
      <c r="O188" s="3">
        <f t="shared" si="22"/>
        <v>1.9521999999999999</v>
      </c>
      <c r="P188" s="3">
        <f>AVERAGE('[2]Ashed teabags wet'!$J$814:$J$816)</f>
        <v>2.2816647271287041</v>
      </c>
      <c r="Q188" s="3">
        <f t="shared" si="15"/>
        <v>1.9076573411969935</v>
      </c>
      <c r="R188" s="7">
        <f>IF('[2]WetLitterbags placem_collection'!G115="N.A","",'[2]WetLitterbags placem_collection'!G115)</f>
        <v>42816</v>
      </c>
      <c r="S188" s="3">
        <f>IF(IFERROR(INDEX('[2]Both teabags AfterWet'!$D$1:$D$839,MATCH(H188,'[2]Both teabags AfterWet'!$B$1:$B$839,0)),"")="N.A","",(IFERROR(INDEX('[2]Both teabags AfterWet'!$D$1:$D$839,MATCH(H188,'[2]Both teabags AfterWet'!$B$1:$B$839,0)),"")))</f>
        <v>0.61099999999999999</v>
      </c>
      <c r="T188" s="3">
        <f>IFERROR(INDEX('[2]Both teabags AfterWet'!$D$1:$D$839,MATCH(I188,'[2]Both teabags AfterWet'!$B$1:$B$839,0)),"")</f>
        <v>1.768</v>
      </c>
      <c r="U188" s="3">
        <f t="shared" si="23"/>
        <v>0.46039999999999998</v>
      </c>
      <c r="V188" s="3">
        <f t="shared" si="24"/>
        <v>1.6173999999999999</v>
      </c>
      <c r="W188" s="3">
        <f>IFERROR(INDEX('[2]Ashed teabags wet'!$J$2:$J$825,MATCH(H188,'[2]Ashed teabags wet'!$B$2:$B$825,0)),"")</f>
        <v>15.414073719482863</v>
      </c>
      <c r="X188" s="3">
        <f>IFERROR(INDEX('[2]Ashed teabags wet'!$J$2:$J$825,MATCH(I188,'[2]Ashed teabags wet'!$B$2:$B$825,0)),"")</f>
        <v>90.530490827962367</v>
      </c>
      <c r="Y188" s="3">
        <f t="shared" si="16"/>
        <v>0.38943360459550092</v>
      </c>
      <c r="Z188" s="3">
        <f t="shared" si="17"/>
        <v>0.15315984134853666</v>
      </c>
      <c r="AA188" s="3">
        <f t="shared" si="18"/>
        <v>0.76835649861801614</v>
      </c>
      <c r="AB188" s="3">
        <f t="shared" si="25"/>
        <v>0.50372064992535026</v>
      </c>
      <c r="AC188" s="3">
        <f t="shared" si="19"/>
        <v>8.0286872301937512E-2</v>
      </c>
      <c r="AD188">
        <f t="shared" si="20"/>
        <v>54</v>
      </c>
      <c r="AE188" s="3">
        <f t="shared" si="26"/>
        <v>8.7462590714945221E-2</v>
      </c>
      <c r="AF188" s="3" t="str">
        <f t="shared" si="27"/>
        <v/>
      </c>
      <c r="AG188" s="58" t="str">
        <f>IF(ISNUMBER(SEARCH("C", '[2]WetLitterbags placem_collection'!W115)),"YES","")</f>
        <v/>
      </c>
      <c r="AH188" s="58" t="str">
        <f>IF(ISNUMBER(SEARCH("H", '[2]WetLitterbags placem_collection'!W115)),"YES","")</f>
        <v>YES</v>
      </c>
      <c r="AI188" s="58" t="str">
        <f>IF(ISNUMBER(SEARCH("R", '[2]WetLitterbags placem_collection'!W115)),"YES","")</f>
        <v>YES</v>
      </c>
      <c r="AJ188" s="58" t="str">
        <f>IF(ISNUMBER(SEARCH("C", '[2]WetLitterbags placem_collection'!V115)),"YES","")</f>
        <v>YES</v>
      </c>
      <c r="AK188" s="58" t="str">
        <f>IF(ISNUMBER(SEARCH("H", '[2]WetLitterbags placem_collection'!V115)),"YES","")</f>
        <v/>
      </c>
      <c r="AL188" s="58" t="str">
        <f>IF(ISNUMBER(SEARCH("R", '[2]WetLitterbags placem_collection'!V115)),"YES","")</f>
        <v>YES</v>
      </c>
    </row>
    <row r="189" spans="2:38">
      <c r="B189" t="str">
        <f>'[2]Final data_for_R_analysis_Wetse'!A115</f>
        <v>Wet</v>
      </c>
      <c r="C189" s="4">
        <f>'[2]Final data_for_R_analysis_Wetse'!B115</f>
        <v>114</v>
      </c>
      <c r="D189" t="s">
        <v>102</v>
      </c>
      <c r="E189" t="s">
        <v>41</v>
      </c>
      <c r="F189" s="5">
        <v>2</v>
      </c>
      <c r="G189" s="7">
        <f>'[2]WetLitterbags placem_collection'!E116</f>
        <v>42762</v>
      </c>
      <c r="H189" t="str">
        <f>'[2]Final data_for_R_analysis_Wetse'!J115</f>
        <v>G803</v>
      </c>
      <c r="I189" t="str">
        <f>'[2]Final data_for_R_analysis_Wetse'!J335</f>
        <v>R601</v>
      </c>
      <c r="J189">
        <f>IFERROR(INDEX('[2]Green_rooibos initial weight'!$C$5:$C$1749,MATCH(H189, '[2]Green_rooibos initial weight'!$A$5:$A$1749,0)),"")</f>
        <v>2.0590000000000002</v>
      </c>
      <c r="K189">
        <f>IFERROR(INDEX('[2]Green_rooibos initial weight'!$C$5:$C$1749,MATCH(I189, '[2]Green_rooibos initial weight'!$A$5:$A$1749,0)),"")</f>
        <v>2.198</v>
      </c>
      <c r="L189" s="3">
        <f t="shared" si="21"/>
        <v>1.8092000000000001</v>
      </c>
      <c r="M189" s="3">
        <f>AVERAGE('[2]Ashed teabags wet'!$J$809:$J$813,'[2]Ashed teabags wet'!$J$817:$J$818,'[2]Ashed teabags wet'!$J$820:$J$821)</f>
        <v>5.5094158734921841</v>
      </c>
      <c r="N189" s="3">
        <f t="shared" si="14"/>
        <v>1.7095236480167795</v>
      </c>
      <c r="O189" s="3">
        <f t="shared" si="22"/>
        <v>1.9481999999999999</v>
      </c>
      <c r="P189" s="3">
        <f>AVERAGE('[2]Ashed teabags wet'!$J$814:$J$816)</f>
        <v>2.2816647271287041</v>
      </c>
      <c r="Q189" s="3">
        <f t="shared" si="15"/>
        <v>1.9037486077860786</v>
      </c>
      <c r="R189" s="7">
        <f>IF('[2]WetLitterbags placem_collection'!G116="N.A","",'[2]WetLitterbags placem_collection'!G116)</f>
        <v>42816</v>
      </c>
      <c r="S189" s="3">
        <f>IF(IFERROR(INDEX('[2]Both teabags AfterWet'!$D$1:$D$839,MATCH(H189,'[2]Both teabags AfterWet'!$B$1:$B$839,0)),"")="N.A","",(IFERROR(INDEX('[2]Both teabags AfterWet'!$D$1:$D$839,MATCH(H189,'[2]Both teabags AfterWet'!$B$1:$B$839,0)),"")))</f>
        <v>0.64300000000000002</v>
      </c>
      <c r="T189" s="3">
        <f>IFERROR(INDEX('[2]Both teabags AfterWet'!$D$1:$D$839,MATCH(I189,'[2]Both teabags AfterWet'!$B$1:$B$839,0)),"")</f>
        <v>2.7930000000000001</v>
      </c>
      <c r="U189" s="3">
        <f t="shared" si="23"/>
        <v>0.4924</v>
      </c>
      <c r="V189" s="3">
        <f t="shared" si="24"/>
        <v>2.6424000000000003</v>
      </c>
      <c r="W189" s="3">
        <f>IFERROR(INDEX('[2]Ashed teabags wet'!$J$2:$J$825,MATCH(H189,'[2]Ashed teabags wet'!$B$2:$B$825,0)),"")</f>
        <v>21.028971028971405</v>
      </c>
      <c r="X189" s="3">
        <f>IFERROR(INDEX('[2]Ashed teabags wet'!$J$2:$J$825,MATCH(I189,'[2]Ashed teabags wet'!$B$2:$B$825,0)),"")</f>
        <v>95.101842870998382</v>
      </c>
      <c r="Y189" s="3">
        <f t="shared" si="16"/>
        <v>0.38885334665334481</v>
      </c>
      <c r="Z189" s="3">
        <f t="shared" si="17"/>
        <v>0.12942890397673867</v>
      </c>
      <c r="AA189" s="3">
        <f t="shared" si="18"/>
        <v>0.77253701807257591</v>
      </c>
      <c r="AB189" s="3">
        <f t="shared" si="25"/>
        <v>0.50646132301195013</v>
      </c>
      <c r="AC189" s="3">
        <f t="shared" si="19"/>
        <v>6.7986342024042287E-2</v>
      </c>
      <c r="AD189">
        <f t="shared" si="20"/>
        <v>54</v>
      </c>
      <c r="AE189" s="3">
        <f t="shared" si="26"/>
        <v>8.2497603239220951E-2</v>
      </c>
      <c r="AF189" s="3" t="str">
        <f t="shared" si="27"/>
        <v/>
      </c>
      <c r="AG189" s="58" t="str">
        <f>IF(ISNUMBER(SEARCH("C", '[2]WetLitterbags placem_collection'!W116)),"YES","")</f>
        <v/>
      </c>
      <c r="AH189" s="58" t="str">
        <f>IF(ISNUMBER(SEARCH("H", '[2]WetLitterbags placem_collection'!W116)),"YES","")</f>
        <v>YES</v>
      </c>
      <c r="AI189" s="58" t="str">
        <f>IF(ISNUMBER(SEARCH("R", '[2]WetLitterbags placem_collection'!W116)),"YES","")</f>
        <v>YES</v>
      </c>
      <c r="AJ189" s="58" t="str">
        <f>IF(ISNUMBER(SEARCH("C", '[2]WetLitterbags placem_collection'!V116)),"YES","")</f>
        <v/>
      </c>
      <c r="AK189" s="58" t="str">
        <f>IF(ISNUMBER(SEARCH("H", '[2]WetLitterbags placem_collection'!V116)),"YES","")</f>
        <v>YES</v>
      </c>
      <c r="AL189" s="58" t="str">
        <f>IF(ISNUMBER(SEARCH("R", '[2]WetLitterbags placem_collection'!V116)),"YES","")</f>
        <v>YES</v>
      </c>
    </row>
    <row r="190" spans="2:38">
      <c r="B190" t="str">
        <f>'[2]Final data_for_R_analysis_Wetse'!A116</f>
        <v>Wet</v>
      </c>
      <c r="C190" s="4">
        <f>'[2]Final data_for_R_analysis_Wetse'!B116</f>
        <v>115</v>
      </c>
      <c r="D190" t="s">
        <v>102</v>
      </c>
      <c r="E190" t="s">
        <v>41</v>
      </c>
      <c r="F190" s="5">
        <v>3</v>
      </c>
      <c r="G190" s="7">
        <f>'[2]WetLitterbags placem_collection'!E117</f>
        <v>42762</v>
      </c>
      <c r="H190" t="str">
        <f>'[2]Final data_for_R_analysis_Wetse'!J116</f>
        <v>G693</v>
      </c>
      <c r="I190" t="str">
        <f>'[2]Final data_for_R_analysis_Wetse'!J336</f>
        <v>R553</v>
      </c>
      <c r="J190">
        <f>IFERROR(INDEX('[2]Green_rooibos initial weight'!$C$5:$C$1749,MATCH(H190, '[2]Green_rooibos initial weight'!$A$5:$A$1749,0)),"")</f>
        <v>2.0710000000000002</v>
      </c>
      <c r="K190">
        <f>IFERROR(INDEX('[2]Green_rooibos initial weight'!$C$5:$C$1749,MATCH(I190, '[2]Green_rooibos initial weight'!$A$5:$A$1749,0)),"")</f>
        <v>2.1949999999999998</v>
      </c>
      <c r="L190" s="3">
        <f t="shared" si="21"/>
        <v>1.8212000000000002</v>
      </c>
      <c r="M190" s="3">
        <f>AVERAGE('[2]Ashed teabags wet'!$J$809:$J$813,'[2]Ashed teabags wet'!$J$817:$J$818,'[2]Ashed teabags wet'!$J$820:$J$821)</f>
        <v>5.5094158734921841</v>
      </c>
      <c r="N190" s="3">
        <f t="shared" si="14"/>
        <v>1.7208625181119606</v>
      </c>
      <c r="O190" s="3">
        <f t="shared" si="22"/>
        <v>1.9451999999999998</v>
      </c>
      <c r="P190" s="3">
        <f>AVERAGE('[2]Ashed teabags wet'!$J$814:$J$816)</f>
        <v>2.2816647271287041</v>
      </c>
      <c r="Q190" s="3">
        <f t="shared" si="15"/>
        <v>1.9008170577278922</v>
      </c>
      <c r="R190" s="7">
        <f>IF('[2]WetLitterbags placem_collection'!G117="N.A","",'[2]WetLitterbags placem_collection'!G117)</f>
        <v>42816</v>
      </c>
      <c r="S190" s="3">
        <f>IF(IFERROR(INDEX('[2]Both teabags AfterWet'!$D$1:$D$839,MATCH(H190,'[2]Both teabags AfterWet'!$B$1:$B$839,0)),"")="N.A","",(IFERROR(INDEX('[2]Both teabags AfterWet'!$D$1:$D$839,MATCH(H190,'[2]Both teabags AfterWet'!$B$1:$B$839,0)),"")))</f>
        <v>0.63400000000000001</v>
      </c>
      <c r="T190" s="3">
        <f>IFERROR(INDEX('[2]Both teabags AfterWet'!$D$1:$D$839,MATCH(I190,'[2]Both teabags AfterWet'!$B$1:$B$839,0)),"")</f>
        <v>0.99990000000000001</v>
      </c>
      <c r="U190" s="3">
        <f t="shared" si="23"/>
        <v>0.4834</v>
      </c>
      <c r="V190" s="3">
        <f t="shared" si="24"/>
        <v>0.84929999999999994</v>
      </c>
      <c r="W190" s="3">
        <f>IFERROR(INDEX('[2]Ashed teabags wet'!$J$2:$J$825,MATCH(H190,'[2]Ashed teabags wet'!$B$2:$B$825,0)),"")</f>
        <v>16.568993074054781</v>
      </c>
      <c r="X190" s="3">
        <f>IFERROR(INDEX('[2]Ashed teabags wet'!$J$2:$J$825,MATCH(I190,'[2]Ashed teabags wet'!$B$2:$B$825,0)),"")</f>
        <v>91.722365038559602</v>
      </c>
      <c r="Y190" s="3">
        <f t="shared" si="16"/>
        <v>0.40330548748001921</v>
      </c>
      <c r="Z190" s="3">
        <f t="shared" si="17"/>
        <v>7.0301953727513244E-2</v>
      </c>
      <c r="AA190" s="3">
        <f t="shared" si="18"/>
        <v>0.76563758973464968</v>
      </c>
      <c r="AB190" s="3">
        <f t="shared" si="25"/>
        <v>0.5019381823438559</v>
      </c>
      <c r="AC190" s="3">
        <f t="shared" si="19"/>
        <v>3.6985123550788958E-2</v>
      </c>
      <c r="AD190">
        <f t="shared" si="20"/>
        <v>54</v>
      </c>
      <c r="AE190" s="3">
        <f t="shared" si="26"/>
        <v>9.0691698652434982E-2</v>
      </c>
      <c r="AF190" s="3" t="str">
        <f t="shared" si="27"/>
        <v/>
      </c>
      <c r="AG190" s="58" t="str">
        <f>IF(ISNUMBER(SEARCH("C", '[2]WetLitterbags placem_collection'!W117)),"YES","")</f>
        <v/>
      </c>
      <c r="AH190" s="58" t="str">
        <f>IF(ISNUMBER(SEARCH("H", '[2]WetLitterbags placem_collection'!W117)),"YES","")</f>
        <v>YES</v>
      </c>
      <c r="AI190" s="58" t="str">
        <f>IF(ISNUMBER(SEARCH("R", '[2]WetLitterbags placem_collection'!W117)),"YES","")</f>
        <v>YES</v>
      </c>
      <c r="AJ190" s="58" t="str">
        <f>IF(ISNUMBER(SEARCH("C", '[2]WetLitterbags placem_collection'!V117)),"YES","")</f>
        <v/>
      </c>
      <c r="AK190" s="58" t="str">
        <f>IF(ISNUMBER(SEARCH("H", '[2]WetLitterbags placem_collection'!V117)),"YES","")</f>
        <v/>
      </c>
      <c r="AL190" s="58" t="str">
        <f>IF(ISNUMBER(SEARCH("R", '[2]WetLitterbags placem_collection'!V117)),"YES","")</f>
        <v>YES</v>
      </c>
    </row>
    <row r="191" spans="2:38">
      <c r="B191" t="str">
        <f>'[2]Final data_for_R_analysis_Wetse'!A117</f>
        <v>Wet</v>
      </c>
      <c r="C191" s="4">
        <f>'[2]Final data_for_R_analysis_Wetse'!B117</f>
        <v>116</v>
      </c>
      <c r="D191" t="s">
        <v>102</v>
      </c>
      <c r="E191" t="s">
        <v>41</v>
      </c>
      <c r="F191" s="68">
        <v>4</v>
      </c>
      <c r="G191" s="7">
        <f>'[2]WetLitterbags placem_collection'!E118</f>
        <v>42762</v>
      </c>
      <c r="H191" t="str">
        <f>'[2]Final data_for_R_analysis_Wetse'!J117</f>
        <v>G897</v>
      </c>
      <c r="I191" t="str">
        <f>'[2]Final data_for_R_analysis_Wetse'!J337</f>
        <v>R459</v>
      </c>
      <c r="J191">
        <f>IFERROR(INDEX('[2]Green_rooibos initial weight'!$C$5:$C$1749,MATCH(H191, '[2]Green_rooibos initial weight'!$A$5:$A$1749,0)),"")</f>
        <v>2.0299999999999998</v>
      </c>
      <c r="K191">
        <f>IFERROR(INDEX('[2]Green_rooibos initial weight'!$C$5:$C$1749,MATCH(I191, '[2]Green_rooibos initial weight'!$A$5:$A$1749,0)),"")</f>
        <v>2.2090000000000001</v>
      </c>
      <c r="L191" s="3">
        <f t="shared" si="21"/>
        <v>1.7801999999999998</v>
      </c>
      <c r="M191" s="3">
        <f>AVERAGE('[2]Ashed teabags wet'!$J$809:$J$813,'[2]Ashed teabags wet'!$J$817:$J$818,'[2]Ashed teabags wet'!$J$820:$J$821)</f>
        <v>5.5094158734921841</v>
      </c>
      <c r="N191" s="3">
        <f t="shared" si="14"/>
        <v>1.6821213786200919</v>
      </c>
      <c r="O191" s="3">
        <f t="shared" si="22"/>
        <v>1.9592000000000001</v>
      </c>
      <c r="P191" s="3">
        <f>AVERAGE('[2]Ashed teabags wet'!$J$814:$J$816)</f>
        <v>2.2816647271287041</v>
      </c>
      <c r="Q191" s="3">
        <f t="shared" si="15"/>
        <v>1.9144976246660945</v>
      </c>
      <c r="R191" s="7">
        <f>IF('[2]WetLitterbags placem_collection'!G118="N.A","",'[2]WetLitterbags placem_collection'!G118)</f>
        <v>42816</v>
      </c>
      <c r="S191" s="3">
        <f>IF(IFERROR(INDEX('[2]Both teabags AfterWet'!$D$1:$D$839,MATCH(H191,'[2]Both teabags AfterWet'!$B$1:$B$839,0)),"")="N.A","",(IFERROR(INDEX('[2]Both teabags AfterWet'!$D$1:$D$839,MATCH(H191,'[2]Both teabags AfterWet'!$B$1:$B$839,0)),"")))</f>
        <v>0.67869999999999997</v>
      </c>
      <c r="T191" s="3">
        <f>IFERROR(INDEX('[2]Both teabags AfterWet'!$D$1:$D$839,MATCH(I191,'[2]Both teabags AfterWet'!$B$1:$B$839,0)),"")</f>
        <v>0.68710000000000004</v>
      </c>
      <c r="U191" s="3">
        <f t="shared" si="23"/>
        <v>0.52810000000000001</v>
      </c>
      <c r="V191" s="3">
        <f t="shared" si="24"/>
        <v>0.53649999999999998</v>
      </c>
      <c r="W191" s="3">
        <f>IFERROR(INDEX('[2]Ashed teabags wet'!$J$2:$J$825,MATCH(H191,'[2]Ashed teabags wet'!$B$2:$B$825,0)),"")</f>
        <v>16.164658634537794</v>
      </c>
      <c r="X191" s="3">
        <f>IFERROR(INDEX('[2]Ashed teabags wet'!$J$2:$J$825,MATCH(I191,'[2]Ashed teabags wet'!$B$2:$B$825,0)),"")</f>
        <v>84.783689706613757</v>
      </c>
      <c r="Y191" s="3">
        <f t="shared" si="16"/>
        <v>0.44273443775100596</v>
      </c>
      <c r="Z191" s="3">
        <f t="shared" si="17"/>
        <v>8.1635504724017205E-2</v>
      </c>
      <c r="AA191" s="3">
        <f t="shared" si="18"/>
        <v>0.7367999459621648</v>
      </c>
      <c r="AB191" s="3">
        <f t="shared" si="25"/>
        <v>0.483032743671158</v>
      </c>
      <c r="AC191" s="3">
        <f t="shared" si="19"/>
        <v>4.2640692614207429E-2</v>
      </c>
      <c r="AD191">
        <f t="shared" si="20"/>
        <v>54</v>
      </c>
      <c r="AE191" s="3">
        <f t="shared" si="26"/>
        <v>0.12494068175514861</v>
      </c>
      <c r="AF191" s="3" t="str">
        <f t="shared" si="27"/>
        <v/>
      </c>
      <c r="AG191" s="58" t="str">
        <f>IF(ISNUMBER(SEARCH("C", '[2]WetLitterbags placem_collection'!W118)),"YES","")</f>
        <v/>
      </c>
      <c r="AH191" s="58" t="str">
        <f>IF(ISNUMBER(SEARCH("H", '[2]WetLitterbags placem_collection'!W118)),"YES","")</f>
        <v>YES</v>
      </c>
      <c r="AI191" s="58" t="str">
        <f>IF(ISNUMBER(SEARCH("R", '[2]WetLitterbags placem_collection'!W118)),"YES","")</f>
        <v>YES</v>
      </c>
      <c r="AJ191" s="58" t="str">
        <f>IF(ISNUMBER(SEARCH("C", '[2]WetLitterbags placem_collection'!V118)),"YES","")</f>
        <v/>
      </c>
      <c r="AK191" s="58" t="str">
        <f>IF(ISNUMBER(SEARCH("H", '[2]WetLitterbags placem_collection'!V118)),"YES","")</f>
        <v/>
      </c>
      <c r="AL191" s="58" t="str">
        <f>IF(ISNUMBER(SEARCH("R", '[2]WetLitterbags placem_collection'!V118)),"YES","")</f>
        <v/>
      </c>
    </row>
    <row r="192" spans="2:38">
      <c r="B192" t="str">
        <f>'[2]Final data_for_R_analysis_Wetse'!A118</f>
        <v>Wet</v>
      </c>
      <c r="C192" s="4">
        <f>'[2]Final data_for_R_analysis_Wetse'!B118</f>
        <v>117</v>
      </c>
      <c r="D192" t="s">
        <v>102</v>
      </c>
      <c r="E192" t="s">
        <v>41</v>
      </c>
      <c r="F192" s="68">
        <v>5</v>
      </c>
      <c r="G192" s="7">
        <f>'[2]WetLitterbags placem_collection'!E119</f>
        <v>42762</v>
      </c>
      <c r="H192" t="str">
        <f>'[2]Final data_for_R_analysis_Wetse'!J118</f>
        <v>G789</v>
      </c>
      <c r="I192" t="str">
        <f>'[2]Final data_for_R_analysis_Wetse'!J338</f>
        <v>R511</v>
      </c>
      <c r="J192">
        <f>IFERROR(INDEX('[2]Green_rooibos initial weight'!$C$5:$C$1749,MATCH(H192, '[2]Green_rooibos initial weight'!$A$5:$A$1749,0)),"")</f>
        <v>2.109</v>
      </c>
      <c r="K192">
        <f>IFERROR(INDEX('[2]Green_rooibos initial weight'!$C$5:$C$1749,MATCH(I192, '[2]Green_rooibos initial weight'!$A$5:$A$1749,0)),"")</f>
        <v>2.1779999999999999</v>
      </c>
      <c r="L192" s="3">
        <f t="shared" si="21"/>
        <v>1.8592</v>
      </c>
      <c r="M192" s="3">
        <f>AVERAGE('[2]Ashed teabags wet'!$J$809:$J$813,'[2]Ashed teabags wet'!$J$817:$J$818,'[2]Ashed teabags wet'!$J$820:$J$821)</f>
        <v>5.5094158734921841</v>
      </c>
      <c r="N192" s="3">
        <f t="shared" si="14"/>
        <v>1.7567689400800333</v>
      </c>
      <c r="O192" s="3">
        <f t="shared" si="22"/>
        <v>1.9281999999999999</v>
      </c>
      <c r="P192" s="3">
        <f>AVERAGE('[2]Ashed teabags wet'!$J$814:$J$816)</f>
        <v>2.2816647271287041</v>
      </c>
      <c r="Q192" s="3">
        <f t="shared" si="15"/>
        <v>1.8842049407315042</v>
      </c>
      <c r="R192" s="7">
        <f>IF('[2]WetLitterbags placem_collection'!G119="N.A","",'[2]WetLitterbags placem_collection'!G119)</f>
        <v>42816</v>
      </c>
      <c r="S192" s="3">
        <f>IF(IFERROR(INDEX('[2]Both teabags AfterWet'!$D$1:$D$839,MATCH(H192,'[2]Both teabags AfterWet'!$B$1:$B$839,0)),"")="N.A","",(IFERROR(INDEX('[2]Both teabags AfterWet'!$D$1:$D$839,MATCH(H192,'[2]Both teabags AfterWet'!$B$1:$B$839,0)),"")))</f>
        <v>0.79800000000000004</v>
      </c>
      <c r="T192" s="3">
        <f>IFERROR(INDEX('[2]Both teabags AfterWet'!$D$1:$D$839,MATCH(I192,'[2]Both teabags AfterWet'!$B$1:$B$839,0)),"")</f>
        <v>0.39700000000000002</v>
      </c>
      <c r="U192" s="3">
        <f t="shared" si="23"/>
        <v>0.64739999999999998</v>
      </c>
      <c r="V192" s="3">
        <f t="shared" si="24"/>
        <v>0.24640000000000001</v>
      </c>
      <c r="W192" s="3">
        <f>IFERROR(INDEX('[2]Ashed teabags wet'!$J$2:$J$825,MATCH(H192,'[2]Ashed teabags wet'!$B$2:$B$825,0)),"")</f>
        <v>28.215353938185377</v>
      </c>
      <c r="X192" s="3">
        <f>IFERROR(INDEX('[2]Ashed teabags wet'!$J$2:$J$825,MATCH(I192,'[2]Ashed teabags wet'!$B$2:$B$825,0)),"")</f>
        <v>90.300678952473106</v>
      </c>
      <c r="Y192" s="3">
        <f t="shared" si="16"/>
        <v>0.46473379860418784</v>
      </c>
      <c r="Z192" s="3">
        <f t="shared" si="17"/>
        <v>2.3899127061106279E-2</v>
      </c>
      <c r="AA192" s="3">
        <f t="shared" si="18"/>
        <v>0.7354610569429717</v>
      </c>
      <c r="AB192" s="3">
        <f t="shared" si="25"/>
        <v>0.48215499220014302</v>
      </c>
      <c r="AC192" s="3">
        <f t="shared" si="19"/>
        <v>1.2683931850761377E-2</v>
      </c>
      <c r="AD192">
        <f t="shared" si="20"/>
        <v>54</v>
      </c>
      <c r="AE192" s="3">
        <f t="shared" si="26"/>
        <v>0.12653081123162502</v>
      </c>
      <c r="AF192" s="3" t="str">
        <f t="shared" si="27"/>
        <v/>
      </c>
      <c r="AG192" s="58" t="str">
        <f>IF(ISNUMBER(SEARCH("C", '[2]WetLitterbags placem_collection'!W119)),"YES","")</f>
        <v/>
      </c>
      <c r="AH192" s="58" t="str">
        <f>IF(ISNUMBER(SEARCH("H", '[2]WetLitterbags placem_collection'!W119)),"YES","")</f>
        <v>YES</v>
      </c>
      <c r="AI192" s="58" t="str">
        <f>IF(ISNUMBER(SEARCH("R", '[2]WetLitterbags placem_collection'!W119)),"YES","")</f>
        <v>YES</v>
      </c>
      <c r="AJ192" s="58" t="str">
        <f>IF(ISNUMBER(SEARCH("C", '[2]WetLitterbags placem_collection'!V119)),"YES","")</f>
        <v/>
      </c>
      <c r="AK192" s="58" t="str">
        <f>IF(ISNUMBER(SEARCH("H", '[2]WetLitterbags placem_collection'!V119)),"YES","")</f>
        <v>YES</v>
      </c>
      <c r="AL192" s="58" t="str">
        <f>IF(ISNUMBER(SEARCH("R", '[2]WetLitterbags placem_collection'!V119)),"YES","")</f>
        <v>YES</v>
      </c>
    </row>
    <row r="193" spans="2:38">
      <c r="B193" t="str">
        <f>'[2]Final data_for_R_analysis_Wetse'!A119</f>
        <v>Wet</v>
      </c>
      <c r="C193" s="4">
        <f>'[2]Final data_for_R_analysis_Wetse'!B119</f>
        <v>118</v>
      </c>
      <c r="D193" t="s">
        <v>102</v>
      </c>
      <c r="E193" t="s">
        <v>41</v>
      </c>
      <c r="F193" s="68">
        <v>6</v>
      </c>
      <c r="G193" s="7">
        <f>'[2]WetLitterbags placem_collection'!E120</f>
        <v>42762</v>
      </c>
      <c r="H193" t="str">
        <f>'[2]Final data_for_R_analysis_Wetse'!J119</f>
        <v>G681</v>
      </c>
      <c r="I193" t="str">
        <f>'[2]Final data_for_R_analysis_Wetse'!J339</f>
        <v>R495</v>
      </c>
      <c r="J193">
        <f>IFERROR(INDEX('[2]Green_rooibos initial weight'!$C$5:$C$1749,MATCH(H193, '[2]Green_rooibos initial weight'!$A$5:$A$1749,0)),"")</f>
        <v>2.0790000000000002</v>
      </c>
      <c r="K193">
        <f>IFERROR(INDEX('[2]Green_rooibos initial weight'!$C$5:$C$1749,MATCH(I193, '[2]Green_rooibos initial weight'!$A$5:$A$1749,0)),"")</f>
        <v>2.25</v>
      </c>
      <c r="L193" s="3">
        <f t="shared" si="21"/>
        <v>1.8292000000000002</v>
      </c>
      <c r="M193" s="3">
        <f>AVERAGE('[2]Ashed teabags wet'!$J$809:$J$813,'[2]Ashed teabags wet'!$J$817:$J$818,'[2]Ashed teabags wet'!$J$820:$J$821)</f>
        <v>5.5094158734921841</v>
      </c>
      <c r="N193" s="3">
        <f t="shared" si="14"/>
        <v>1.7284217648420812</v>
      </c>
      <c r="O193" s="3">
        <f t="shared" si="22"/>
        <v>2.0002</v>
      </c>
      <c r="P193" s="3">
        <f>AVERAGE('[2]Ashed teabags wet'!$J$814:$J$816)</f>
        <v>2.2816647271287041</v>
      </c>
      <c r="Q193" s="3">
        <f t="shared" si="15"/>
        <v>1.9545621421279717</v>
      </c>
      <c r="R193" s="7">
        <f>IF('[2]WetLitterbags placem_collection'!G120="N.A","",'[2]WetLitterbags placem_collection'!G120)</f>
        <v>42816</v>
      </c>
      <c r="S193" s="3">
        <f>IF(IFERROR(INDEX('[2]Both teabags AfterWet'!$D$1:$D$839,MATCH(H193,'[2]Both teabags AfterWet'!$B$1:$B$839,0)),"")="N.A","",(IFERROR(INDEX('[2]Both teabags AfterWet'!$D$1:$D$839,MATCH(H193,'[2]Both teabags AfterWet'!$B$1:$B$839,0)),"")))</f>
        <v>0.56799999999999995</v>
      </c>
      <c r="T193" s="3">
        <f>IFERROR(INDEX('[2]Both teabags AfterWet'!$D$1:$D$839,MATCH(I193,'[2]Both teabags AfterWet'!$B$1:$B$839,0)),"")</f>
        <v>1.468</v>
      </c>
      <c r="U193" s="3">
        <f t="shared" si="23"/>
        <v>0.41739999999999994</v>
      </c>
      <c r="V193" s="3">
        <f t="shared" si="24"/>
        <v>1.3173999999999999</v>
      </c>
      <c r="W193" s="3">
        <f>IFERROR(INDEX('[2]Ashed teabags wet'!$J$2:$J$825,MATCH(H193,'[2]Ashed teabags wet'!$B$2:$B$825,0)),"")</f>
        <v>15.039447731755478</v>
      </c>
      <c r="X193" s="3">
        <f>IFERROR(INDEX('[2]Ashed teabags wet'!$J$2:$J$825,MATCH(I193,'[2]Ashed teabags wet'!$B$2:$B$825,0)),"")</f>
        <v>90.558576371725209</v>
      </c>
      <c r="Y193" s="3">
        <f t="shared" si="16"/>
        <v>0.35462534516765259</v>
      </c>
      <c r="Z193" s="3">
        <f t="shared" si="17"/>
        <v>0.12438131487889215</v>
      </c>
      <c r="AA193" s="3">
        <f t="shared" si="18"/>
        <v>0.79482707729033186</v>
      </c>
      <c r="AB193" s="3">
        <f t="shared" si="25"/>
        <v>0.52107428344924378</v>
      </c>
      <c r="AC193" s="3">
        <f t="shared" si="19"/>
        <v>6.3636408481479986E-2</v>
      </c>
      <c r="AD193">
        <f t="shared" si="20"/>
        <v>54</v>
      </c>
      <c r="AE193" s="3">
        <f t="shared" si="26"/>
        <v>5.602484882383385E-2</v>
      </c>
      <c r="AF193" s="3" t="str">
        <f t="shared" si="27"/>
        <v/>
      </c>
      <c r="AG193" s="58" t="str">
        <f>IF(ISNUMBER(SEARCH("C", '[2]WetLitterbags placem_collection'!W120)),"YES","")</f>
        <v/>
      </c>
      <c r="AH193" s="58" t="str">
        <f>IF(ISNUMBER(SEARCH("H", '[2]WetLitterbags placem_collection'!W120)),"YES","")</f>
        <v>YES</v>
      </c>
      <c r="AI193" s="58" t="str">
        <f>IF(ISNUMBER(SEARCH("R", '[2]WetLitterbags placem_collection'!W120)),"YES","")</f>
        <v/>
      </c>
      <c r="AJ193" s="58" t="str">
        <f>IF(ISNUMBER(SEARCH("C", '[2]WetLitterbags placem_collection'!V120)),"YES","")</f>
        <v>YES</v>
      </c>
      <c r="AK193" s="58" t="str">
        <f>IF(ISNUMBER(SEARCH("H", '[2]WetLitterbags placem_collection'!V120)),"YES","")</f>
        <v>YES</v>
      </c>
      <c r="AL193" s="58" t="str">
        <f>IF(ISNUMBER(SEARCH("R", '[2]WetLitterbags placem_collection'!V120)),"YES","")</f>
        <v>YES</v>
      </c>
    </row>
    <row r="194" spans="2:38">
      <c r="B194" t="str">
        <f>'[2]Final data_for_R_analysis_Wetse'!A120</f>
        <v>Wet</v>
      </c>
      <c r="C194" s="4">
        <f>'[2]Final data_for_R_analysis_Wetse'!B120</f>
        <v>119</v>
      </c>
      <c r="D194" t="s">
        <v>102</v>
      </c>
      <c r="E194" t="s">
        <v>41</v>
      </c>
      <c r="F194" s="68">
        <v>7</v>
      </c>
      <c r="G194" s="7">
        <f>'[2]WetLitterbags placem_collection'!E121</f>
        <v>42762</v>
      </c>
      <c r="H194" t="str">
        <f>'[2]Final data_for_R_analysis_Wetse'!J120</f>
        <v>G657</v>
      </c>
      <c r="I194" t="str">
        <f>'[2]Final data_for_R_analysis_Wetse'!J340</f>
        <v>R584</v>
      </c>
      <c r="J194">
        <f>IFERROR(INDEX('[2]Green_rooibos initial weight'!$C$5:$C$1749,MATCH(H194, '[2]Green_rooibos initial weight'!$A$5:$A$1749,0)),"")</f>
        <v>1.9910000000000001</v>
      </c>
      <c r="K194">
        <f>IFERROR(INDEX('[2]Green_rooibos initial weight'!$C$5:$C$1749,MATCH(I194, '[2]Green_rooibos initial weight'!$A$5:$A$1749,0)),"")</f>
        <v>2.2170000000000001</v>
      </c>
      <c r="L194" s="3">
        <f t="shared" si="21"/>
        <v>1.7412000000000001</v>
      </c>
      <c r="M194" s="3">
        <f>AVERAGE('[2]Ashed teabags wet'!$J$809:$J$813,'[2]Ashed teabags wet'!$J$817:$J$818,'[2]Ashed teabags wet'!$J$820:$J$821)</f>
        <v>5.5094158734921841</v>
      </c>
      <c r="N194" s="3">
        <f t="shared" si="14"/>
        <v>1.6452700508107543</v>
      </c>
      <c r="O194" s="3">
        <f t="shared" si="22"/>
        <v>1.9672000000000001</v>
      </c>
      <c r="P194" s="3">
        <f>AVERAGE('[2]Ashed teabags wet'!$J$814:$J$816)</f>
        <v>2.2816647271287041</v>
      </c>
      <c r="Q194" s="3">
        <f t="shared" si="15"/>
        <v>1.9223150914879241</v>
      </c>
      <c r="R194" s="7">
        <f>IF('[2]WetLitterbags placem_collection'!G121="N.A","",'[2]WetLitterbags placem_collection'!G121)</f>
        <v>42816</v>
      </c>
      <c r="S194" s="3">
        <f>IF(IFERROR(INDEX('[2]Both teabags AfterWet'!$D$1:$D$839,MATCH(H194,'[2]Both teabags AfterWet'!$B$1:$B$839,0)),"")="N.A","",(IFERROR(INDEX('[2]Both teabags AfterWet'!$D$1:$D$839,MATCH(H194,'[2]Both teabags AfterWet'!$B$1:$B$839,0)),"")))</f>
        <v>0.70099999999999996</v>
      </c>
      <c r="T194" s="3">
        <f>IFERROR(INDEX('[2]Both teabags AfterWet'!$D$1:$D$839,MATCH(I194,'[2]Both teabags AfterWet'!$B$1:$B$839,0)),"")</f>
        <v>0.435</v>
      </c>
      <c r="U194" s="3">
        <f t="shared" si="23"/>
        <v>0.5504</v>
      </c>
      <c r="V194" s="3">
        <f t="shared" si="24"/>
        <v>0.28439999999999999</v>
      </c>
      <c r="W194" s="3">
        <f>IFERROR(INDEX('[2]Ashed teabags wet'!$J$2:$J$825,MATCH(H194,'[2]Ashed teabags wet'!$B$2:$B$825,0)),"")</f>
        <v>15.711556829035821</v>
      </c>
      <c r="X194" s="3" t="str">
        <f>IFERROR(INDEX('[2]Ashed teabags wet'!$J$2:$J$825,MATCH(I194,'[2]Ashed teabags wet'!$B$2:$B$825,0)),"")</f>
        <v/>
      </c>
      <c r="Y194" s="3">
        <f t="shared" si="16"/>
        <v>0.46392359121298682</v>
      </c>
      <c r="Z194" s="3" t="str">
        <f t="shared" si="17"/>
        <v/>
      </c>
      <c r="AA194" s="3">
        <f t="shared" si="18"/>
        <v>0.7180258699874984</v>
      </c>
      <c r="AB194" s="3">
        <f t="shared" si="25"/>
        <v>0.4707247983766023</v>
      </c>
      <c r="AC194" s="3" t="str">
        <f t="shared" si="19"/>
        <v/>
      </c>
      <c r="AD194">
        <f t="shared" si="20"/>
        <v>54</v>
      </c>
      <c r="AE194" s="3">
        <f t="shared" si="26"/>
        <v>0.1472376841003582</v>
      </c>
      <c r="AF194" s="3" t="str">
        <f t="shared" si="27"/>
        <v/>
      </c>
      <c r="AG194" s="58" t="str">
        <f>IF(ISNUMBER(SEARCH("C", '[2]WetLitterbags placem_collection'!W121)),"YES","")</f>
        <v/>
      </c>
      <c r="AH194" s="58" t="str">
        <f>IF(ISNUMBER(SEARCH("H", '[2]WetLitterbags placem_collection'!W121)),"YES","")</f>
        <v>YES</v>
      </c>
      <c r="AI194" s="58" t="str">
        <f>IF(ISNUMBER(SEARCH("R", '[2]WetLitterbags placem_collection'!W121)),"YES","")</f>
        <v/>
      </c>
      <c r="AJ194" s="58" t="str">
        <f>IF(ISNUMBER(SEARCH("C", '[2]WetLitterbags placem_collection'!V121)),"YES","")</f>
        <v/>
      </c>
      <c r="AK194" s="58" t="str">
        <f>IF(ISNUMBER(SEARCH("H", '[2]WetLitterbags placem_collection'!V121)),"YES","")</f>
        <v/>
      </c>
      <c r="AL194" s="58" t="str">
        <f>IF(ISNUMBER(SEARCH("R", '[2]WetLitterbags placem_collection'!V121)),"YES","")</f>
        <v>YES</v>
      </c>
    </row>
    <row r="195" spans="2:38">
      <c r="B195" t="str">
        <f>'[2]Final data_for_R_analysis_Wetse'!A121</f>
        <v>Wet</v>
      </c>
      <c r="C195" s="4">
        <f>'[2]Final data_for_R_analysis_Wetse'!B121</f>
        <v>120</v>
      </c>
      <c r="D195" t="s">
        <v>102</v>
      </c>
      <c r="E195" t="s">
        <v>41</v>
      </c>
      <c r="F195" s="68">
        <v>8</v>
      </c>
      <c r="G195" s="7">
        <f>'[2]WetLitterbags placem_collection'!E122</f>
        <v>42762</v>
      </c>
      <c r="H195" t="str">
        <f>'[2]Final data_for_R_analysis_Wetse'!J121</f>
        <v>G758</v>
      </c>
      <c r="I195" t="str">
        <f>'[2]Final data_for_R_analysis_Wetse'!J341</f>
        <v>R454</v>
      </c>
      <c r="J195">
        <f>IFERROR(INDEX('[2]Green_rooibos initial weight'!$C$5:$C$1749,MATCH(H195, '[2]Green_rooibos initial weight'!$A$5:$A$1749,0)),"")</f>
        <v>2.0310000000000001</v>
      </c>
      <c r="K195">
        <f>IFERROR(INDEX('[2]Green_rooibos initial weight'!$C$5:$C$1749,MATCH(I195, '[2]Green_rooibos initial weight'!$A$5:$A$1749,0)),"")</f>
        <v>2.1819999999999999</v>
      </c>
      <c r="L195" s="3">
        <f t="shared" si="21"/>
        <v>1.7812000000000001</v>
      </c>
      <c r="M195" s="3">
        <f>AVERAGE('[2]Ashed teabags wet'!$J$809:$J$813,'[2]Ashed teabags wet'!$J$817:$J$818,'[2]Ashed teabags wet'!$J$820:$J$821)</f>
        <v>5.5094158734921841</v>
      </c>
      <c r="N195" s="3">
        <f t="shared" si="14"/>
        <v>1.6830662844613573</v>
      </c>
      <c r="O195" s="3">
        <f t="shared" si="22"/>
        <v>1.9321999999999999</v>
      </c>
      <c r="P195" s="3">
        <f>AVERAGE('[2]Ashed teabags wet'!$J$814:$J$816)</f>
        <v>2.2816647271287041</v>
      </c>
      <c r="Q195" s="3">
        <f t="shared" si="15"/>
        <v>1.8881136741424192</v>
      </c>
      <c r="R195" s="7">
        <f>IF('[2]WetLitterbags placem_collection'!G122="N.A","",'[2]WetLitterbags placem_collection'!G122)</f>
        <v>42816</v>
      </c>
      <c r="S195" s="3">
        <f>IF(IFERROR(INDEX('[2]Both teabags AfterWet'!$D$1:$D$839,MATCH(H195,'[2]Both teabags AfterWet'!$B$1:$B$839,0)),"")="N.A","",(IFERROR(INDEX('[2]Both teabags AfterWet'!$D$1:$D$839,MATCH(H195,'[2]Both teabags AfterWet'!$B$1:$B$839,0)),"")))</f>
        <v>0.67110000000000003</v>
      </c>
      <c r="T195" s="3">
        <f>IFERROR(INDEX('[2]Both teabags AfterWet'!$D$1:$D$839,MATCH(I195,'[2]Both teabags AfterWet'!$B$1:$B$839,0)),"")</f>
        <v>0.3876</v>
      </c>
      <c r="U195" s="3">
        <f t="shared" si="23"/>
        <v>0.52049999999999996</v>
      </c>
      <c r="V195" s="3">
        <f t="shared" si="24"/>
        <v>0.23699999999999999</v>
      </c>
      <c r="W195" s="3">
        <f>IFERROR(INDEX('[2]Ashed teabags wet'!$J$2:$J$825,MATCH(H195,'[2]Ashed teabags wet'!$B$2:$B$825,0)),"")</f>
        <v>20.466444550213541</v>
      </c>
      <c r="X195" s="3" t="str">
        <f>IFERROR(INDEX('[2]Ashed teabags wet'!$J$2:$J$825,MATCH(I195,'[2]Ashed teabags wet'!$B$2:$B$825,0)),"")</f>
        <v/>
      </c>
      <c r="Y195" s="3">
        <f t="shared" si="16"/>
        <v>0.41397215611613847</v>
      </c>
      <c r="Z195" s="3" t="str">
        <f t="shared" si="17"/>
        <v/>
      </c>
      <c r="AA195" s="3">
        <f t="shared" si="18"/>
        <v>0.7540369265678537</v>
      </c>
      <c r="AB195" s="3">
        <f t="shared" si="25"/>
        <v>0.49433299698985189</v>
      </c>
      <c r="AC195" s="3" t="str">
        <f t="shared" si="19"/>
        <v/>
      </c>
      <c r="AD195">
        <f t="shared" si="20"/>
        <v>54</v>
      </c>
      <c r="AE195" s="3">
        <f t="shared" si="26"/>
        <v>0.10446920835171769</v>
      </c>
      <c r="AF195" s="3" t="str">
        <f t="shared" si="27"/>
        <v/>
      </c>
      <c r="AG195" s="58" t="str">
        <f>IF(ISNUMBER(SEARCH("C", '[2]WetLitterbags placem_collection'!W122)),"YES","")</f>
        <v/>
      </c>
      <c r="AH195" s="58" t="str">
        <f>IF(ISNUMBER(SEARCH("H", '[2]WetLitterbags placem_collection'!W122)),"YES","")</f>
        <v>YES</v>
      </c>
      <c r="AI195" s="58" t="str">
        <f>IF(ISNUMBER(SEARCH("R", '[2]WetLitterbags placem_collection'!W122)),"YES","")</f>
        <v/>
      </c>
      <c r="AJ195" s="58" t="str">
        <f>IF(ISNUMBER(SEARCH("C", '[2]WetLitterbags placem_collection'!V122)),"YES","")</f>
        <v/>
      </c>
      <c r="AK195" s="58" t="str">
        <f>IF(ISNUMBER(SEARCH("H", '[2]WetLitterbags placem_collection'!V122)),"YES","")</f>
        <v>YES</v>
      </c>
      <c r="AL195" s="58" t="str">
        <f>IF(ISNUMBER(SEARCH("R", '[2]WetLitterbags placem_collection'!V122)),"YES","")</f>
        <v/>
      </c>
    </row>
    <row r="196" spans="2:38">
      <c r="B196" t="str">
        <f>'[2]Final data_for_R_analysis_Wetse'!A122</f>
        <v>Wet</v>
      </c>
      <c r="C196" s="4">
        <f>'[2]Final data_for_R_analysis_Wetse'!B122</f>
        <v>121</v>
      </c>
      <c r="D196" t="s">
        <v>103</v>
      </c>
      <c r="E196" t="s">
        <v>41</v>
      </c>
      <c r="F196" s="5">
        <v>1</v>
      </c>
      <c r="G196" s="7">
        <f>'[2]WetLitterbags placem_collection'!E123</f>
        <v>42762</v>
      </c>
      <c r="H196" t="str">
        <f>'[2]Final data_for_R_analysis_Wetse'!J122</f>
        <v>G666</v>
      </c>
      <c r="I196" t="str">
        <f>'[2]Final data_for_R_analysis_Wetse'!J342</f>
        <v>R532</v>
      </c>
      <c r="J196">
        <f>IFERROR(INDEX('[2]Green_rooibos initial weight'!$C$5:$C$1749,MATCH(H196, '[2]Green_rooibos initial weight'!$A$5:$A$1749,0)),"")</f>
        <v>2.0819999999999999</v>
      </c>
      <c r="K196">
        <f>IFERROR(INDEX('[2]Green_rooibos initial weight'!$C$5:$C$1749,MATCH(I196, '[2]Green_rooibos initial weight'!$A$5:$A$1749,0)),"")</f>
        <v>2.19</v>
      </c>
      <c r="L196" s="3">
        <f t="shared" si="21"/>
        <v>1.8321999999999998</v>
      </c>
      <c r="M196" s="3">
        <f>AVERAGE('[2]Ashed teabags wet'!$J$809:$J$813,'[2]Ashed teabags wet'!$J$817:$J$818,'[2]Ashed teabags wet'!$J$820:$J$821)</f>
        <v>5.5094158734921841</v>
      </c>
      <c r="N196" s="3">
        <f t="shared" si="14"/>
        <v>1.731256482365876</v>
      </c>
      <c r="O196" s="3">
        <f t="shared" si="22"/>
        <v>1.9401999999999999</v>
      </c>
      <c r="P196" s="3">
        <f>AVERAGE('[2]Ashed teabags wet'!$J$814:$J$816)</f>
        <v>2.2816647271287041</v>
      </c>
      <c r="Q196" s="3">
        <f t="shared" si="15"/>
        <v>1.8959311409642488</v>
      </c>
      <c r="R196" s="7">
        <f>IF('[2]WetLitterbags placem_collection'!G123="N.A","",'[2]WetLitterbags placem_collection'!G123)</f>
        <v>42816</v>
      </c>
      <c r="S196" s="3">
        <f>IF(IFERROR(INDEX('[2]Both teabags AfterWet'!$D$1:$D$839,MATCH(H196,'[2]Both teabags AfterWet'!$B$1:$B$839,0)),"")="N.A","",(IFERROR(INDEX('[2]Both teabags AfterWet'!$D$1:$D$839,MATCH(H196,'[2]Both teabags AfterWet'!$B$1:$B$839,0)),"")))</f>
        <v>0.63500000000000001</v>
      </c>
      <c r="T196" s="3">
        <f>IFERROR(INDEX('[2]Both teabags AfterWet'!$D$1:$D$839,MATCH(I196,'[2]Both teabags AfterWet'!$B$1:$B$839,0)),"")</f>
        <v>1.7050000000000001</v>
      </c>
      <c r="U196" s="3">
        <f t="shared" si="23"/>
        <v>0.4844</v>
      </c>
      <c r="V196" s="3">
        <f t="shared" si="24"/>
        <v>1.5544</v>
      </c>
      <c r="W196" s="3">
        <f>IFERROR(INDEX('[2]Ashed teabags wet'!$J$2:$J$825,MATCH(H196,'[2]Ashed teabags wet'!$B$2:$B$825,0)),"")</f>
        <v>11.971153846154037</v>
      </c>
      <c r="X196" s="3">
        <f>IFERROR(INDEX('[2]Ashed teabags wet'!$J$2:$J$825,MATCH(I196,'[2]Ashed teabags wet'!$B$2:$B$825,0)),"")</f>
        <v>7.423795476892864</v>
      </c>
      <c r="Y196" s="3">
        <f t="shared" si="16"/>
        <v>0.42641173076922984</v>
      </c>
      <c r="Z196" s="3">
        <f t="shared" si="17"/>
        <v>1.4390045231071773</v>
      </c>
      <c r="AA196" s="3">
        <f t="shared" si="18"/>
        <v>0.75369811745830395</v>
      </c>
      <c r="AB196" s="3">
        <f t="shared" si="25"/>
        <v>0.49411087985390006</v>
      </c>
      <c r="AC196" s="3">
        <f t="shared" si="19"/>
        <v>0.75899619559775577</v>
      </c>
      <c r="AD196">
        <f t="shared" si="20"/>
        <v>54</v>
      </c>
      <c r="AE196" s="3">
        <f t="shared" si="26"/>
        <v>0.10487159446757244</v>
      </c>
      <c r="AF196" s="3">
        <f t="shared" si="27"/>
        <v>1.2387913385642291E-2</v>
      </c>
      <c r="AG196" s="58" t="str">
        <f>IF(ISNUMBER(SEARCH("C", '[2]WetLitterbags placem_collection'!W123)),"YES","")</f>
        <v>YES</v>
      </c>
      <c r="AH196" s="58" t="str">
        <f>IF(ISNUMBER(SEARCH("H", '[2]WetLitterbags placem_collection'!W123)),"YES","")</f>
        <v/>
      </c>
      <c r="AI196" s="58" t="str">
        <f>IF(ISNUMBER(SEARCH("R", '[2]WetLitterbags placem_collection'!W123)),"YES","")</f>
        <v>YES</v>
      </c>
      <c r="AJ196" s="58" t="str">
        <f>IF(ISNUMBER(SEARCH("C", '[2]WetLitterbags placem_collection'!V123)),"YES","")</f>
        <v/>
      </c>
      <c r="AK196" s="58" t="str">
        <f>IF(ISNUMBER(SEARCH("H", '[2]WetLitterbags placem_collection'!V123)),"YES","")</f>
        <v/>
      </c>
      <c r="AL196" s="58" t="str">
        <f>IF(ISNUMBER(SEARCH("R", '[2]WetLitterbags placem_collection'!V123)),"YES","")</f>
        <v>YES</v>
      </c>
    </row>
    <row r="197" spans="2:38">
      <c r="B197" t="str">
        <f>'[2]Final data_for_R_analysis_Wetse'!A123</f>
        <v>Wet</v>
      </c>
      <c r="C197" s="4">
        <f>'[2]Final data_for_R_analysis_Wetse'!B123</f>
        <v>122</v>
      </c>
      <c r="D197" t="s">
        <v>103</v>
      </c>
      <c r="E197" t="s">
        <v>41</v>
      </c>
      <c r="F197" s="5">
        <v>2</v>
      </c>
      <c r="G197" s="7">
        <f>'[2]WetLitterbags placem_collection'!E124</f>
        <v>42762</v>
      </c>
      <c r="H197" t="str">
        <f>'[2]Final data_for_R_analysis_Wetse'!J123</f>
        <v>G860</v>
      </c>
      <c r="I197" t="str">
        <f>'[2]Final data_for_R_analysis_Wetse'!J343</f>
        <v>R11</v>
      </c>
      <c r="J197">
        <f>IFERROR(INDEX('[2]Green_rooibos initial weight'!$C$5:$C$1749,MATCH(H197, '[2]Green_rooibos initial weight'!$A$5:$A$1749,0)),"")</f>
        <v>1.9570000000000001</v>
      </c>
      <c r="K197">
        <f>IFERROR(INDEX('[2]Green_rooibos initial weight'!$C$5:$C$1749,MATCH(I197, '[2]Green_rooibos initial weight'!$A$5:$A$1749,0)),"")</f>
        <v>2.2160000000000002</v>
      </c>
      <c r="L197" s="3">
        <f t="shared" si="21"/>
        <v>1.7072000000000001</v>
      </c>
      <c r="M197" s="3">
        <f>AVERAGE('[2]Ashed teabags wet'!$J$809:$J$813,'[2]Ashed teabags wet'!$J$817:$J$818,'[2]Ashed teabags wet'!$J$820:$J$821)</f>
        <v>5.5094158734921841</v>
      </c>
      <c r="N197" s="3">
        <f t="shared" si="14"/>
        <v>1.6131432522077416</v>
      </c>
      <c r="O197" s="3">
        <f t="shared" si="22"/>
        <v>1.9662000000000002</v>
      </c>
      <c r="P197" s="3">
        <f>AVERAGE('[2]Ashed teabags wet'!$J$814:$J$816)</f>
        <v>2.2816647271287041</v>
      </c>
      <c r="Q197" s="3">
        <f t="shared" si="15"/>
        <v>1.9213379081351956</v>
      </c>
      <c r="R197" s="7">
        <f>IF('[2]WetLitterbags placem_collection'!G124="N.A","",'[2]WetLitterbags placem_collection'!G124)</f>
        <v>42816</v>
      </c>
      <c r="S197" s="3">
        <f>IF(IFERROR(INDEX('[2]Both teabags AfterWet'!$D$1:$D$839,MATCH(H197,'[2]Both teabags AfterWet'!$B$1:$B$839,0)),"")="N.A","",(IFERROR(INDEX('[2]Both teabags AfterWet'!$D$1:$D$839,MATCH(H197,'[2]Both teabags AfterWet'!$B$1:$B$839,0)),"")))</f>
        <v>0.76800000000000002</v>
      </c>
      <c r="T197" s="3">
        <f>IFERROR(INDEX('[2]Both teabags AfterWet'!$D$1:$D$839,MATCH(I197,'[2]Both teabags AfterWet'!$B$1:$B$839,0)),"")</f>
        <v>1.25</v>
      </c>
      <c r="U197" s="3">
        <f t="shared" si="23"/>
        <v>0.61739999999999995</v>
      </c>
      <c r="V197" s="3">
        <f t="shared" si="24"/>
        <v>1.0993999999999999</v>
      </c>
      <c r="W197" s="3">
        <f>IFERROR(INDEX('[2]Ashed teabags wet'!$J$2:$J$825,MATCH(H197,'[2]Ashed teabags wet'!$B$2:$B$825,0)),"")</f>
        <v>32.606541129831015</v>
      </c>
      <c r="X197" s="3">
        <f>IFERROR(INDEX('[2]Ashed teabags wet'!$J$2:$J$825,MATCH(I197,'[2]Ashed teabags wet'!$B$2:$B$825,0)),"")</f>
        <v>8.4720121028745492</v>
      </c>
      <c r="Y197" s="3">
        <f t="shared" si="16"/>
        <v>0.41608721506442325</v>
      </c>
      <c r="Z197" s="3">
        <f t="shared" si="17"/>
        <v>1.0062586989409972</v>
      </c>
      <c r="AA197" s="3">
        <f t="shared" si="18"/>
        <v>0.74206431171257237</v>
      </c>
      <c r="AB197" s="3">
        <f t="shared" si="25"/>
        <v>0.48648396682344419</v>
      </c>
      <c r="AC197" s="3">
        <f t="shared" si="19"/>
        <v>0.52372812438684857</v>
      </c>
      <c r="AD197">
        <f t="shared" si="20"/>
        <v>54</v>
      </c>
      <c r="AE197" s="3">
        <f t="shared" si="26"/>
        <v>0.11868846589955773</v>
      </c>
      <c r="AF197" s="3">
        <f t="shared" si="27"/>
        <v>7.1548731738819274E-2</v>
      </c>
      <c r="AG197" s="58" t="str">
        <f>IF(ISNUMBER(SEARCH("C", '[2]WetLitterbags placem_collection'!W124)),"YES","")</f>
        <v/>
      </c>
      <c r="AH197" s="58" t="str">
        <f>IF(ISNUMBER(SEARCH("H", '[2]WetLitterbags placem_collection'!W124)),"YES","")</f>
        <v/>
      </c>
      <c r="AI197" s="58" t="str">
        <f>IF(ISNUMBER(SEARCH("R", '[2]WetLitterbags placem_collection'!W124)),"YES","")</f>
        <v>YES</v>
      </c>
      <c r="AJ197" s="58" t="str">
        <f>IF(ISNUMBER(SEARCH("C", '[2]WetLitterbags placem_collection'!V124)),"YES","")</f>
        <v/>
      </c>
      <c r="AK197" s="58" t="str">
        <f>IF(ISNUMBER(SEARCH("H", '[2]WetLitterbags placem_collection'!V124)),"YES","")</f>
        <v>YES</v>
      </c>
      <c r="AL197" s="58" t="str">
        <f>IF(ISNUMBER(SEARCH("R", '[2]WetLitterbags placem_collection'!V124)),"YES","")</f>
        <v>YES</v>
      </c>
    </row>
    <row r="198" spans="2:38">
      <c r="B198" t="str">
        <f>'[2]Final data_for_R_analysis_Wetse'!A124</f>
        <v>Wet</v>
      </c>
      <c r="C198" s="4">
        <f>'[2]Final data_for_R_analysis_Wetse'!B124</f>
        <v>123</v>
      </c>
      <c r="D198" t="s">
        <v>103</v>
      </c>
      <c r="E198" t="s">
        <v>41</v>
      </c>
      <c r="F198" s="5">
        <v>3</v>
      </c>
      <c r="G198" s="7">
        <f>'[2]WetLitterbags placem_collection'!E125</f>
        <v>42762</v>
      </c>
      <c r="H198" t="str">
        <f>'[2]Final data_for_R_analysis_Wetse'!J124</f>
        <v>G694</v>
      </c>
      <c r="I198" t="str">
        <f>'[2]Final data_for_R_analysis_Wetse'!J344</f>
        <v>R575</v>
      </c>
      <c r="J198">
        <f>IFERROR(INDEX('[2]Green_rooibos initial weight'!$C$5:$C$1749,MATCH(H198, '[2]Green_rooibos initial weight'!$A$5:$A$1749,0)),"")</f>
        <v>1.992</v>
      </c>
      <c r="K198">
        <f>IFERROR(INDEX('[2]Green_rooibos initial weight'!$C$5:$C$1749,MATCH(I198, '[2]Green_rooibos initial weight'!$A$5:$A$1749,0)),"")</f>
        <v>2.0990000000000002</v>
      </c>
      <c r="L198" s="3">
        <f t="shared" si="21"/>
        <v>1.7422</v>
      </c>
      <c r="M198" s="3">
        <f>AVERAGE('[2]Ashed teabags wet'!$J$809:$J$813,'[2]Ashed teabags wet'!$J$817:$J$818,'[2]Ashed teabags wet'!$J$820:$J$821)</f>
        <v>5.5094158734921841</v>
      </c>
      <c r="N198" s="3">
        <f t="shared" si="14"/>
        <v>1.6462149566520192</v>
      </c>
      <c r="O198" s="3">
        <f t="shared" si="22"/>
        <v>1.8492000000000002</v>
      </c>
      <c r="P198" s="3">
        <f>AVERAGE('[2]Ashed teabags wet'!$J$814:$J$816)</f>
        <v>2.2816647271287041</v>
      </c>
      <c r="Q198" s="3">
        <f t="shared" si="15"/>
        <v>1.8070074558659361</v>
      </c>
      <c r="R198" s="7">
        <f>IF('[2]WetLitterbags placem_collection'!G125="N.A","",'[2]WetLitterbags placem_collection'!G125)</f>
        <v>42816</v>
      </c>
      <c r="S198" s="3">
        <f>IF(IFERROR(INDEX('[2]Both teabags AfterWet'!$D$1:$D$839,MATCH(H198,'[2]Both teabags AfterWet'!$B$1:$B$839,0)),"")="N.A","",(IFERROR(INDEX('[2]Both teabags AfterWet'!$D$1:$D$839,MATCH(H198,'[2]Both teabags AfterWet'!$B$1:$B$839,0)),"")))</f>
        <v>0.622</v>
      </c>
      <c r="T198" s="3">
        <f>IFERROR(INDEX('[2]Both teabags AfterWet'!$D$1:$D$839,MATCH(I198,'[2]Both teabags AfterWet'!$B$1:$B$839,0)),"")</f>
        <v>1.6872</v>
      </c>
      <c r="U198" s="3">
        <f t="shared" si="23"/>
        <v>0.47139999999999999</v>
      </c>
      <c r="V198" s="3">
        <f t="shared" si="24"/>
        <v>1.5366</v>
      </c>
      <c r="W198" s="3">
        <f>IFERROR(INDEX('[2]Ashed teabags wet'!$J$2:$J$825,MATCH(H198,'[2]Ashed teabags wet'!$B$2:$B$825,0)),"")</f>
        <v>15.574174470182131</v>
      </c>
      <c r="X198" s="3">
        <f>IFERROR(INDEX('[2]Ashed teabags wet'!$J$2:$J$825,MATCH(I198,'[2]Ashed teabags wet'!$B$2:$B$825,0)),"")</f>
        <v>26.082677165354383</v>
      </c>
      <c r="Y198" s="3">
        <f t="shared" si="16"/>
        <v>0.39798334154756143</v>
      </c>
      <c r="Z198" s="3">
        <f t="shared" si="17"/>
        <v>1.1358135826771645</v>
      </c>
      <c r="AA198" s="3">
        <f t="shared" si="18"/>
        <v>0.75824339346487424</v>
      </c>
      <c r="AB198" s="3">
        <f t="shared" si="25"/>
        <v>0.49709068075131907</v>
      </c>
      <c r="AC198" s="3">
        <f t="shared" si="19"/>
        <v>0.62856054024020125</v>
      </c>
      <c r="AD198">
        <f t="shared" si="20"/>
        <v>54</v>
      </c>
      <c r="AE198" s="3">
        <f t="shared" si="26"/>
        <v>9.9473404436016266E-2</v>
      </c>
      <c r="AF198" s="3">
        <f t="shared" si="27"/>
        <v>2.5467823784250557E-2</v>
      </c>
      <c r="AG198" s="58" t="str">
        <f>IF(ISNUMBER(SEARCH("C", '[2]WetLitterbags placem_collection'!W125)),"YES","")</f>
        <v>YES</v>
      </c>
      <c r="AH198" s="58" t="str">
        <f>IF(ISNUMBER(SEARCH("H", '[2]WetLitterbags placem_collection'!W125)),"YES","")</f>
        <v>YES</v>
      </c>
      <c r="AI198" s="58" t="str">
        <f>IF(ISNUMBER(SEARCH("R", '[2]WetLitterbags placem_collection'!W125)),"YES","")</f>
        <v/>
      </c>
      <c r="AJ198" s="58" t="str">
        <f>IF(ISNUMBER(SEARCH("C", '[2]WetLitterbags placem_collection'!V125)),"YES","")</f>
        <v/>
      </c>
      <c r="AK198" s="58" t="str">
        <f>IF(ISNUMBER(SEARCH("H", '[2]WetLitterbags placem_collection'!V125)),"YES","")</f>
        <v/>
      </c>
      <c r="AL198" s="58" t="str">
        <f>IF(ISNUMBER(SEARCH("R", '[2]WetLitterbags placem_collection'!V125)),"YES","")</f>
        <v>YES</v>
      </c>
    </row>
    <row r="199" spans="2:38">
      <c r="B199" t="str">
        <f>'[2]Final data_for_R_analysis_Wetse'!A125</f>
        <v>Wet</v>
      </c>
      <c r="C199" s="4">
        <f>'[2]Final data_for_R_analysis_Wetse'!B125</f>
        <v>124</v>
      </c>
      <c r="D199" t="s">
        <v>103</v>
      </c>
      <c r="E199" t="s">
        <v>41</v>
      </c>
      <c r="F199" s="68">
        <v>4</v>
      </c>
      <c r="G199" s="7">
        <f>'[2]WetLitterbags placem_collection'!E126</f>
        <v>42762</v>
      </c>
      <c r="H199" t="str">
        <f>'[2]Final data_for_R_analysis_Wetse'!J125</f>
        <v>G867</v>
      </c>
      <c r="I199" t="str">
        <f>'[2]Final data_for_R_analysis_Wetse'!J345</f>
        <v>R39</v>
      </c>
      <c r="J199">
        <f>IFERROR(INDEX('[2]Green_rooibos initial weight'!$C$5:$C$1749,MATCH(H199, '[2]Green_rooibos initial weight'!$A$5:$A$1749,0)),"")</f>
        <v>1.907</v>
      </c>
      <c r="K199">
        <f>IFERROR(INDEX('[2]Green_rooibos initial weight'!$C$5:$C$1749,MATCH(I199, '[2]Green_rooibos initial weight'!$A$5:$A$1749,0)),"")</f>
        <v>2.1429999999999998</v>
      </c>
      <c r="L199" s="3">
        <f t="shared" si="21"/>
        <v>1.6572</v>
      </c>
      <c r="M199" s="3">
        <f>AVERAGE('[2]Ashed teabags wet'!$J$809:$J$813,'[2]Ashed teabags wet'!$J$817:$J$818,'[2]Ashed teabags wet'!$J$820:$J$821)</f>
        <v>5.5094158734921841</v>
      </c>
      <c r="N199" s="3">
        <f t="shared" si="14"/>
        <v>1.5658979601444876</v>
      </c>
      <c r="O199" s="3">
        <f t="shared" si="22"/>
        <v>1.8931999999999998</v>
      </c>
      <c r="P199" s="3">
        <f>AVERAGE('[2]Ashed teabags wet'!$J$814:$J$816)</f>
        <v>2.2816647271287041</v>
      </c>
      <c r="Q199" s="3">
        <f t="shared" si="15"/>
        <v>1.850003523385999</v>
      </c>
      <c r="R199" s="7">
        <f>IF('[2]WetLitterbags placem_collection'!G126="N.A","",'[2]WetLitterbags placem_collection'!G126)</f>
        <v>42816</v>
      </c>
      <c r="S199" s="3" t="str">
        <f>IF(IFERROR(INDEX('[2]Both teabags AfterWet'!$D$1:$D$839,MATCH(H199,'[2]Both teabags AfterWet'!$B$1:$B$839,0)),"")="N.A","",(IFERROR(INDEX('[2]Both teabags AfterWet'!$D$1:$D$839,MATCH(H199,'[2]Both teabags AfterWet'!$B$1:$B$839,0)),"")))</f>
        <v/>
      </c>
      <c r="T199" s="3">
        <f>IFERROR(INDEX('[2]Both teabags AfterWet'!$D$1:$D$839,MATCH(I199,'[2]Both teabags AfterWet'!$B$1:$B$839,0)),"")</f>
        <v>1.4910000000000001</v>
      </c>
      <c r="U199" s="3" t="str">
        <f t="shared" si="23"/>
        <v/>
      </c>
      <c r="V199" s="3">
        <f t="shared" si="24"/>
        <v>1.3404</v>
      </c>
      <c r="W199" s="3">
        <f>IFERROR(INDEX('[2]Ashed teabags wet'!$J$2:$J$825,MATCH(H199,'[2]Ashed teabags wet'!$B$2:$B$825,0)),"")</f>
        <v>31.594202898550535</v>
      </c>
      <c r="X199" s="3">
        <f>IFERROR(INDEX('[2]Ashed teabags wet'!$J$2:$J$825,MATCH(I199,'[2]Ashed teabags wet'!$B$2:$B$825,0)),"")</f>
        <v>7.1782178217821846</v>
      </c>
      <c r="Y199" s="3" t="str">
        <f t="shared" si="16"/>
        <v/>
      </c>
      <c r="Z199" s="3">
        <f t="shared" si="17"/>
        <v>1.2441831683168316</v>
      </c>
      <c r="AA199" s="3" t="str">
        <f t="shared" si="18"/>
        <v/>
      </c>
      <c r="AB199" s="3" t="str">
        <f t="shared" si="25"/>
        <v/>
      </c>
      <c r="AC199" s="3">
        <f t="shared" si="19"/>
        <v>0.67253016147755496</v>
      </c>
      <c r="AD199">
        <f t="shared" si="20"/>
        <v>54</v>
      </c>
      <c r="AE199" s="3" t="str">
        <f t="shared" si="26"/>
        <v/>
      </c>
      <c r="AF199" s="3" t="str">
        <f t="shared" si="27"/>
        <v/>
      </c>
      <c r="AG199" s="58" t="str">
        <f>IF(ISNUMBER(SEARCH("C", '[2]WetLitterbags placem_collection'!W126)),"YES","")</f>
        <v/>
      </c>
      <c r="AH199" s="58" t="str">
        <f>IF(ISNUMBER(SEARCH("H", '[2]WetLitterbags placem_collection'!W126)),"YES","")</f>
        <v/>
      </c>
      <c r="AI199" s="58" t="str">
        <f>IF(ISNUMBER(SEARCH("R", '[2]WetLitterbags placem_collection'!W126)),"YES","")</f>
        <v>YES</v>
      </c>
      <c r="AJ199" s="58" t="str">
        <f>IF(ISNUMBER(SEARCH("C", '[2]WetLitterbags placem_collection'!V126)),"YES","")</f>
        <v/>
      </c>
      <c r="AK199" s="58" t="str">
        <f>IF(ISNUMBER(SEARCH("H", '[2]WetLitterbags placem_collection'!V126)),"YES","")</f>
        <v>YES</v>
      </c>
      <c r="AL199" s="58" t="str">
        <f>IF(ISNUMBER(SEARCH("R", '[2]WetLitterbags placem_collection'!V126)),"YES","")</f>
        <v>YES</v>
      </c>
    </row>
    <row r="200" spans="2:38">
      <c r="B200" t="str">
        <f>'[2]Final data_for_R_analysis_Wetse'!A126</f>
        <v>Wet</v>
      </c>
      <c r="C200" s="4">
        <f>'[2]Final data_for_R_analysis_Wetse'!B126</f>
        <v>125</v>
      </c>
      <c r="D200" t="s">
        <v>103</v>
      </c>
      <c r="E200" t="s">
        <v>41</v>
      </c>
      <c r="F200" s="68">
        <v>5</v>
      </c>
      <c r="G200" s="7">
        <f>'[2]WetLitterbags placem_collection'!E127</f>
        <v>42762</v>
      </c>
      <c r="H200" t="str">
        <f>'[2]Final data_for_R_analysis_Wetse'!J126</f>
        <v>G793</v>
      </c>
      <c r="I200" t="str">
        <f>'[2]Final data_for_R_analysis_Wetse'!J346</f>
        <v>R560</v>
      </c>
      <c r="J200">
        <f>IFERROR(INDEX('[2]Green_rooibos initial weight'!$C$5:$C$1749,MATCH(H200, '[2]Green_rooibos initial weight'!$A$5:$A$1749,0)),"")</f>
        <v>2.0459999999999998</v>
      </c>
      <c r="K200">
        <f>IFERROR(INDEX('[2]Green_rooibos initial weight'!$C$5:$C$1749,MATCH(I200, '[2]Green_rooibos initial weight'!$A$5:$A$1749,0)),"")</f>
        <v>2.157</v>
      </c>
      <c r="L200" s="3">
        <f t="shared" si="21"/>
        <v>1.7961999999999998</v>
      </c>
      <c r="M200" s="3">
        <f>AVERAGE('[2]Ashed teabags wet'!$J$809:$J$813,'[2]Ashed teabags wet'!$J$817:$J$818,'[2]Ashed teabags wet'!$J$820:$J$821)</f>
        <v>5.5094158734921841</v>
      </c>
      <c r="N200" s="3">
        <f t="shared" si="14"/>
        <v>1.6972398720803332</v>
      </c>
      <c r="O200" s="3">
        <f t="shared" si="22"/>
        <v>1.9072</v>
      </c>
      <c r="P200" s="3">
        <f>AVERAGE('[2]Ashed teabags wet'!$J$814:$J$816)</f>
        <v>2.2816647271287041</v>
      </c>
      <c r="Q200" s="3">
        <f t="shared" si="15"/>
        <v>1.8636840903242013</v>
      </c>
      <c r="R200" s="7">
        <f>IF('[2]WetLitterbags placem_collection'!G127="N.A","",'[2]WetLitterbags placem_collection'!G127)</f>
        <v>42816</v>
      </c>
      <c r="S200" s="3">
        <f>IF(IFERROR(INDEX('[2]Both teabags AfterWet'!$D$1:$D$839,MATCH(H200,'[2]Both teabags AfterWet'!$B$1:$B$839,0)),"")="N.A","",(IFERROR(INDEX('[2]Both teabags AfterWet'!$D$1:$D$839,MATCH(H200,'[2]Both teabags AfterWet'!$B$1:$B$839,0)),"")))</f>
        <v>0.77200000000000002</v>
      </c>
      <c r="T200" s="3">
        <f>IFERROR(INDEX('[2]Both teabags AfterWet'!$D$1:$D$839,MATCH(I200,'[2]Both teabags AfterWet'!$B$1:$B$839,0)),"")</f>
        <v>1.254</v>
      </c>
      <c r="U200" s="3">
        <f t="shared" si="23"/>
        <v>0.62139999999999995</v>
      </c>
      <c r="V200" s="3">
        <f t="shared" si="24"/>
        <v>1.1033999999999999</v>
      </c>
      <c r="W200" s="3">
        <f>IFERROR(INDEX('[2]Ashed teabags wet'!$J$2:$J$825,MATCH(H200,'[2]Ashed teabags wet'!$B$2:$B$825,0)),"")</f>
        <v>27.918529557873711</v>
      </c>
      <c r="X200" s="3">
        <f>IFERROR(INDEX('[2]Ashed teabags wet'!$J$2:$J$825,MATCH(I200,'[2]Ashed teabags wet'!$B$2:$B$825,0)),"")</f>
        <v>92.570579494799119</v>
      </c>
      <c r="Y200" s="3">
        <f t="shared" si="16"/>
        <v>0.44791425732737272</v>
      </c>
      <c r="Z200" s="3">
        <f t="shared" si="17"/>
        <v>8.1976225854386575E-2</v>
      </c>
      <c r="AA200" s="3">
        <f t="shared" si="18"/>
        <v>0.73609254372609256</v>
      </c>
      <c r="AB200" s="3">
        <f t="shared" si="25"/>
        <v>0.48256898353539568</v>
      </c>
      <c r="AC200" s="3">
        <f t="shared" si="19"/>
        <v>4.3986116681463017E-2</v>
      </c>
      <c r="AD200">
        <f t="shared" si="20"/>
        <v>54</v>
      </c>
      <c r="AE200" s="3">
        <f t="shared" si="26"/>
        <v>0.12578082692863113</v>
      </c>
      <c r="AF200" s="3" t="str">
        <f t="shared" si="27"/>
        <v/>
      </c>
      <c r="AG200" s="58" t="str">
        <f>IF(ISNUMBER(SEARCH("C", '[2]WetLitterbags placem_collection'!W127)),"YES","")</f>
        <v/>
      </c>
      <c r="AH200" s="58" t="str">
        <f>IF(ISNUMBER(SEARCH("H", '[2]WetLitterbags placem_collection'!W127)),"YES","")</f>
        <v>YES</v>
      </c>
      <c r="AI200" s="58" t="str">
        <f>IF(ISNUMBER(SEARCH("R", '[2]WetLitterbags placem_collection'!W127)),"YES","")</f>
        <v>YES</v>
      </c>
      <c r="AJ200" s="58" t="str">
        <f>IF(ISNUMBER(SEARCH("C", '[2]WetLitterbags placem_collection'!V127)),"YES","")</f>
        <v/>
      </c>
      <c r="AK200" s="58" t="str">
        <f>IF(ISNUMBER(SEARCH("H", '[2]WetLitterbags placem_collection'!V127)),"YES","")</f>
        <v>YES</v>
      </c>
      <c r="AL200" s="58" t="str">
        <f>IF(ISNUMBER(SEARCH("R", '[2]WetLitterbags placem_collection'!V127)),"YES","")</f>
        <v>YES</v>
      </c>
    </row>
    <row r="201" spans="2:38">
      <c r="B201" t="str">
        <f>'[2]Final data_for_R_analysis_Wetse'!A127</f>
        <v>Wet</v>
      </c>
      <c r="C201" s="4">
        <f>'[2]Final data_for_R_analysis_Wetse'!B127</f>
        <v>126</v>
      </c>
      <c r="D201" t="s">
        <v>103</v>
      </c>
      <c r="E201" t="s">
        <v>41</v>
      </c>
      <c r="F201" s="68">
        <v>6</v>
      </c>
      <c r="G201" s="7">
        <f>'[2]WetLitterbags placem_collection'!E128</f>
        <v>42762</v>
      </c>
      <c r="H201" t="str">
        <f>'[2]Final data_for_R_analysis_Wetse'!J127</f>
        <v>G749</v>
      </c>
      <c r="I201" t="str">
        <f>'[2]Final data_for_R_analysis_Wetse'!J347</f>
        <v>R562</v>
      </c>
      <c r="J201">
        <f>IFERROR(INDEX('[2]Green_rooibos initial weight'!$C$5:$C$1749,MATCH(H201, '[2]Green_rooibos initial weight'!$A$5:$A$1749,0)),"")</f>
        <v>2.0179999999999998</v>
      </c>
      <c r="K201">
        <f>IFERROR(INDEX('[2]Green_rooibos initial weight'!$C$5:$C$1749,MATCH(I201, '[2]Green_rooibos initial weight'!$A$5:$A$1749,0)),"")</f>
        <v>2.2810000000000001</v>
      </c>
      <c r="L201" s="3">
        <f t="shared" si="21"/>
        <v>1.7681999999999998</v>
      </c>
      <c r="M201" s="3">
        <f>AVERAGE('[2]Ashed teabags wet'!$J$809:$J$813,'[2]Ashed teabags wet'!$J$817:$J$818,'[2]Ashed teabags wet'!$J$820:$J$821)</f>
        <v>5.5094158734921841</v>
      </c>
      <c r="N201" s="3">
        <f t="shared" si="14"/>
        <v>1.6707825085249111</v>
      </c>
      <c r="O201" s="3">
        <f t="shared" si="22"/>
        <v>2.0312000000000001</v>
      </c>
      <c r="P201" s="3">
        <f>AVERAGE('[2]Ashed teabags wet'!$J$814:$J$816)</f>
        <v>2.2816647271287041</v>
      </c>
      <c r="Q201" s="3">
        <f t="shared" si="15"/>
        <v>1.9848548260625618</v>
      </c>
      <c r="R201" s="7">
        <f>IF('[2]WetLitterbags placem_collection'!G128="N.A","",'[2]WetLitterbags placem_collection'!G128)</f>
        <v>42816</v>
      </c>
      <c r="S201" s="3">
        <f>IF(IFERROR(INDEX('[2]Both teabags AfterWet'!$D$1:$D$839,MATCH(H201,'[2]Both teabags AfterWet'!$B$1:$B$839,0)),"")="N.A","",(IFERROR(INDEX('[2]Both teabags AfterWet'!$D$1:$D$839,MATCH(H201,'[2]Both teabags AfterWet'!$B$1:$B$839,0)),"")))</f>
        <v>0.67800000000000005</v>
      </c>
      <c r="T201" s="3">
        <f>IFERROR(INDEX('[2]Both teabags AfterWet'!$D$1:$D$839,MATCH(I201,'[2]Both teabags AfterWet'!$B$1:$B$839,0)),"")</f>
        <v>0.17599999999999999</v>
      </c>
      <c r="U201" s="3">
        <f t="shared" si="23"/>
        <v>0.52740000000000009</v>
      </c>
      <c r="V201" s="3">
        <f t="shared" si="24"/>
        <v>2.5399999999999978E-2</v>
      </c>
      <c r="W201" s="3">
        <f>IFERROR(INDEX('[2]Ashed teabags wet'!$J$2:$J$825,MATCH(H201,'[2]Ashed teabags wet'!$B$2:$B$825,0)),"")</f>
        <v>14.484818317570399</v>
      </c>
      <c r="X201" s="3" t="str">
        <f>IFERROR(INDEX('[2]Ashed teabags wet'!$J$2:$J$825,MATCH(I201,'[2]Ashed teabags wet'!$B$2:$B$825,0)),"")</f>
        <v/>
      </c>
      <c r="Y201" s="3">
        <f t="shared" si="16"/>
        <v>0.4510070681931338</v>
      </c>
      <c r="Z201" s="3" t="str">
        <f t="shared" si="17"/>
        <v/>
      </c>
      <c r="AA201" s="3">
        <f t="shared" si="18"/>
        <v>0.73006237143856878</v>
      </c>
      <c r="AB201" s="3">
        <f t="shared" si="25"/>
        <v>0.47861571144191212</v>
      </c>
      <c r="AC201" s="3" t="str">
        <f t="shared" si="19"/>
        <v/>
      </c>
      <c r="AD201">
        <f t="shared" si="20"/>
        <v>54</v>
      </c>
      <c r="AE201" s="3">
        <f t="shared" si="26"/>
        <v>0.13294255173566649</v>
      </c>
      <c r="AF201" s="3" t="str">
        <f t="shared" si="27"/>
        <v/>
      </c>
      <c r="AG201" s="58" t="str">
        <f>IF(ISNUMBER(SEARCH("C", '[2]WetLitterbags placem_collection'!W128)),"YES","")</f>
        <v/>
      </c>
      <c r="AH201" s="58" t="str">
        <f>IF(ISNUMBER(SEARCH("H", '[2]WetLitterbags placem_collection'!W128)),"YES","")</f>
        <v/>
      </c>
      <c r="AI201" s="58" t="str">
        <f>IF(ISNUMBER(SEARCH("R", '[2]WetLitterbags placem_collection'!W128)),"YES","")</f>
        <v/>
      </c>
      <c r="AJ201" s="58" t="str">
        <f>IF(ISNUMBER(SEARCH("C", '[2]WetLitterbags placem_collection'!V128)),"YES","")</f>
        <v/>
      </c>
      <c r="AK201" s="58" t="str">
        <f>IF(ISNUMBER(SEARCH("H", '[2]WetLitterbags placem_collection'!V128)),"YES","")</f>
        <v>YES</v>
      </c>
      <c r="AL201" s="58" t="str">
        <f>IF(ISNUMBER(SEARCH("R", '[2]WetLitterbags placem_collection'!V128)),"YES","")</f>
        <v>YES</v>
      </c>
    </row>
    <row r="202" spans="2:38">
      <c r="B202" t="str">
        <f>'[2]Final data_for_R_analysis_Wetse'!A128</f>
        <v>Wet</v>
      </c>
      <c r="C202" s="4">
        <f>'[2]Final data_for_R_analysis_Wetse'!B128</f>
        <v>127</v>
      </c>
      <c r="D202" t="s">
        <v>103</v>
      </c>
      <c r="E202" t="s">
        <v>41</v>
      </c>
      <c r="F202" s="68">
        <v>7</v>
      </c>
      <c r="G202" s="7">
        <f>'[2]WetLitterbags placem_collection'!E129</f>
        <v>42762</v>
      </c>
      <c r="H202" t="str">
        <f>'[2]Final data_for_R_analysis_Wetse'!J128</f>
        <v>G898</v>
      </c>
      <c r="I202" t="str">
        <f>'[2]Final data_for_R_analysis_Wetse'!J348</f>
        <v>R506</v>
      </c>
      <c r="J202">
        <f>IFERROR(INDEX('[2]Green_rooibos initial weight'!$C$5:$C$1749,MATCH(H202, '[2]Green_rooibos initial weight'!$A$5:$A$1749,0)),"")</f>
        <v>1.893</v>
      </c>
      <c r="K202">
        <f>IFERROR(INDEX('[2]Green_rooibos initial weight'!$C$5:$C$1749,MATCH(I202, '[2]Green_rooibos initial weight'!$A$5:$A$1749,0)),"")</f>
        <v>2.1579999999999999</v>
      </c>
      <c r="L202" s="3">
        <f t="shared" si="21"/>
        <v>1.6432</v>
      </c>
      <c r="M202" s="3">
        <f>AVERAGE('[2]Ashed teabags wet'!$J$809:$J$813,'[2]Ashed teabags wet'!$J$817:$J$818,'[2]Ashed teabags wet'!$J$820:$J$821)</f>
        <v>5.5094158734921841</v>
      </c>
      <c r="N202" s="3">
        <f t="shared" si="14"/>
        <v>1.5526692783667764</v>
      </c>
      <c r="O202" s="3">
        <f t="shared" si="22"/>
        <v>1.9081999999999999</v>
      </c>
      <c r="P202" s="3">
        <f>AVERAGE('[2]Ashed teabags wet'!$J$814:$J$816)</f>
        <v>2.2816647271287041</v>
      </c>
      <c r="Q202" s="3">
        <f t="shared" si="15"/>
        <v>1.8646612736769299</v>
      </c>
      <c r="R202" s="7">
        <f>IF('[2]WetLitterbags placem_collection'!G129="N.A","",'[2]WetLitterbags placem_collection'!G129)</f>
        <v>42816</v>
      </c>
      <c r="S202" s="3">
        <f>IF(IFERROR(INDEX('[2]Both teabags AfterWet'!$D$1:$D$839,MATCH(H202,'[2]Both teabags AfterWet'!$B$1:$B$839,0)),"")="N.A","",(IFERROR(INDEX('[2]Both teabags AfterWet'!$D$1:$D$839,MATCH(H202,'[2]Both teabags AfterWet'!$B$1:$B$839,0)),"")))</f>
        <v>0.59099999999999997</v>
      </c>
      <c r="T202" s="3">
        <f>IFERROR(INDEX('[2]Both teabags AfterWet'!$D$1:$D$839,MATCH(I202,'[2]Both teabags AfterWet'!$B$1:$B$839,0)),"")</f>
        <v>1.4710000000000001</v>
      </c>
      <c r="U202" s="3">
        <f t="shared" si="23"/>
        <v>0.44039999999999996</v>
      </c>
      <c r="V202" s="3">
        <f t="shared" si="24"/>
        <v>1.3204</v>
      </c>
      <c r="W202" s="3">
        <f>IFERROR(INDEX('[2]Ashed teabags wet'!$J$2:$J$825,MATCH(H202,'[2]Ashed teabags wet'!$B$2:$B$825,0)),"")</f>
        <v>18.25037707390678</v>
      </c>
      <c r="X202" s="3">
        <f>IFERROR(INDEX('[2]Ashed teabags wet'!$J$2:$J$825,MATCH(I202,'[2]Ashed teabags wet'!$B$2:$B$825,0)),"")</f>
        <v>5.8622374206153776</v>
      </c>
      <c r="Y202" s="3">
        <f t="shared" si="16"/>
        <v>0.36002533936651449</v>
      </c>
      <c r="Z202" s="3">
        <f t="shared" si="17"/>
        <v>1.2429950170981945</v>
      </c>
      <c r="AA202" s="3">
        <f t="shared" si="18"/>
        <v>0.76812490310543247</v>
      </c>
      <c r="AB202" s="3">
        <f t="shared" si="25"/>
        <v>0.50356882008812209</v>
      </c>
      <c r="AC202" s="3">
        <f t="shared" si="19"/>
        <v>0.66660633469752373</v>
      </c>
      <c r="AD202">
        <f t="shared" si="20"/>
        <v>54</v>
      </c>
      <c r="AE202" s="3">
        <f t="shared" si="26"/>
        <v>8.7737644767894918E-2</v>
      </c>
      <c r="AF202" s="3">
        <f t="shared" si="27"/>
        <v>2.0090595505735352E-2</v>
      </c>
      <c r="AG202" s="58" t="str">
        <f>IF(ISNUMBER(SEARCH("C", '[2]WetLitterbags placem_collection'!W129)),"YES","")</f>
        <v/>
      </c>
      <c r="AH202" s="58" t="str">
        <f>IF(ISNUMBER(SEARCH("H", '[2]WetLitterbags placem_collection'!W129)),"YES","")</f>
        <v/>
      </c>
      <c r="AI202" s="58" t="str">
        <f>IF(ISNUMBER(SEARCH("R", '[2]WetLitterbags placem_collection'!W129)),"YES","")</f>
        <v/>
      </c>
      <c r="AJ202" s="58" t="str">
        <f>IF(ISNUMBER(SEARCH("C", '[2]WetLitterbags placem_collection'!V129)),"YES","")</f>
        <v/>
      </c>
      <c r="AK202" s="58" t="str">
        <f>IF(ISNUMBER(SEARCH("H", '[2]WetLitterbags placem_collection'!V129)),"YES","")</f>
        <v>YES</v>
      </c>
      <c r="AL202" s="58" t="str">
        <f>IF(ISNUMBER(SEARCH("R", '[2]WetLitterbags placem_collection'!V129)),"YES","")</f>
        <v>YES</v>
      </c>
    </row>
    <row r="203" spans="2:38">
      <c r="B203" t="str">
        <f>'[2]Final data_for_R_analysis_Wetse'!A129</f>
        <v>Wet</v>
      </c>
      <c r="C203" s="4">
        <f>'[2]Final data_for_R_analysis_Wetse'!B129</f>
        <v>128</v>
      </c>
      <c r="D203" t="s">
        <v>103</v>
      </c>
      <c r="E203" t="s">
        <v>41</v>
      </c>
      <c r="F203" s="68">
        <v>8</v>
      </c>
      <c r="G203" s="7">
        <f>'[2]WetLitterbags placem_collection'!E130</f>
        <v>42762</v>
      </c>
      <c r="H203" t="str">
        <f>'[2]Final data_for_R_analysis_Wetse'!J129</f>
        <v>G834</v>
      </c>
      <c r="I203" t="str">
        <f>'[2]Final data_for_R_analysis_Wetse'!J349</f>
        <v>R554</v>
      </c>
      <c r="J203">
        <f>IFERROR(INDEX('[2]Green_rooibos initial weight'!$C$5:$C$1749,MATCH(H203, '[2]Green_rooibos initial weight'!$A$5:$A$1749,0)),"")</f>
        <v>1.956</v>
      </c>
      <c r="K203">
        <f>IFERROR(INDEX('[2]Green_rooibos initial weight'!$C$5:$C$1749,MATCH(I203, '[2]Green_rooibos initial weight'!$A$5:$A$1749,0)),"")</f>
        <v>2.1779999999999999</v>
      </c>
      <c r="L203" s="3">
        <f t="shared" si="21"/>
        <v>1.7061999999999999</v>
      </c>
      <c r="M203" s="3">
        <f>AVERAGE('[2]Ashed teabags wet'!$J$809:$J$813,'[2]Ashed teabags wet'!$J$817:$J$818,'[2]Ashed teabags wet'!$J$820:$J$821)</f>
        <v>5.5094158734921841</v>
      </c>
      <c r="N203" s="3">
        <f t="shared" si="14"/>
        <v>1.6121983463664762</v>
      </c>
      <c r="O203" s="3">
        <f t="shared" si="22"/>
        <v>1.9281999999999999</v>
      </c>
      <c r="P203" s="3">
        <f>AVERAGE('[2]Ashed teabags wet'!$J$814:$J$816)</f>
        <v>2.2816647271287041</v>
      </c>
      <c r="Q203" s="3">
        <f t="shared" si="15"/>
        <v>1.8842049407315042</v>
      </c>
      <c r="R203" s="7">
        <f>IF('[2]WetLitterbags placem_collection'!G130="N.A","",'[2]WetLitterbags placem_collection'!G130)</f>
        <v>42816</v>
      </c>
      <c r="S203" s="3">
        <f>IF(IFERROR(INDEX('[2]Both teabags AfterWet'!$D$1:$D$839,MATCH(H203,'[2]Both teabags AfterWet'!$B$1:$B$839,0)),"")="N.A","",(IFERROR(INDEX('[2]Both teabags AfterWet'!$D$1:$D$839,MATCH(H203,'[2]Both teabags AfterWet'!$B$1:$B$839,0)),"")))</f>
        <v>0.54500000000000004</v>
      </c>
      <c r="T203" s="3">
        <f>IFERROR(INDEX('[2]Both teabags AfterWet'!$D$1:$D$839,MATCH(I203,'[2]Both teabags AfterWet'!$B$1:$B$839,0)),"")</f>
        <v>2.5259999999999998</v>
      </c>
      <c r="U203" s="3">
        <f t="shared" si="23"/>
        <v>0.39440000000000003</v>
      </c>
      <c r="V203" s="3">
        <f t="shared" si="24"/>
        <v>2.3754</v>
      </c>
      <c r="W203" s="3">
        <f>IFERROR(INDEX('[2]Ashed teabags wet'!$J$2:$J$825,MATCH(H203,'[2]Ashed teabags wet'!$B$2:$B$825,0)),"")</f>
        <v>12.928123492523619</v>
      </c>
      <c r="X203" s="3">
        <f>IFERROR(INDEX('[2]Ashed teabags wet'!$J$2:$J$825,MATCH(I203,'[2]Ashed teabags wet'!$B$2:$B$825,0)),"")</f>
        <v>66.458433445459406</v>
      </c>
      <c r="Y203" s="3">
        <f t="shared" si="16"/>
        <v>0.3434114809454869</v>
      </c>
      <c r="Z203" s="3">
        <f t="shared" si="17"/>
        <v>0.79674637193655728</v>
      </c>
      <c r="AA203" s="3">
        <f t="shared" si="18"/>
        <v>0.78699179184778512</v>
      </c>
      <c r="AB203" s="3">
        <f t="shared" si="25"/>
        <v>0.51593761175769293</v>
      </c>
      <c r="AC203" s="3">
        <f t="shared" si="19"/>
        <v>0.42285547326249806</v>
      </c>
      <c r="AD203">
        <f t="shared" si="20"/>
        <v>54</v>
      </c>
      <c r="AE203" s="3">
        <f t="shared" si="26"/>
        <v>6.5330413482440397E-2</v>
      </c>
      <c r="AF203" s="3" t="str">
        <f t="shared" si="27"/>
        <v/>
      </c>
      <c r="AG203" s="58" t="str">
        <f>IF(ISNUMBER(SEARCH("C", '[2]WetLitterbags placem_collection'!W130)),"YES","")</f>
        <v>YES</v>
      </c>
      <c r="AH203" s="58" t="str">
        <f>IF(ISNUMBER(SEARCH("H", '[2]WetLitterbags placem_collection'!W130)),"YES","")</f>
        <v>YES</v>
      </c>
      <c r="AI203" s="58" t="str">
        <f>IF(ISNUMBER(SEARCH("R", '[2]WetLitterbags placem_collection'!W130)),"YES","")</f>
        <v>YES</v>
      </c>
      <c r="AJ203" s="58" t="str">
        <f>IF(ISNUMBER(SEARCH("C", '[2]WetLitterbags placem_collection'!V130)),"YES","")</f>
        <v/>
      </c>
      <c r="AK203" s="58" t="str">
        <f>IF(ISNUMBER(SEARCH("H", '[2]WetLitterbags placem_collection'!V130)),"YES","")</f>
        <v/>
      </c>
      <c r="AL203" s="58" t="str">
        <f>IF(ISNUMBER(SEARCH("R", '[2]WetLitterbags placem_collection'!V130)),"YES","")</f>
        <v>YES</v>
      </c>
    </row>
    <row r="204" spans="2:38">
      <c r="B204" t="str">
        <f>'[2]Final data_for_R_analysis_Wetse'!A130</f>
        <v>Wet</v>
      </c>
      <c r="C204" s="4">
        <f>'[2]Final data_for_R_analysis_Wetse'!B130</f>
        <v>129</v>
      </c>
      <c r="D204" t="s">
        <v>104</v>
      </c>
      <c r="E204" t="s">
        <v>41</v>
      </c>
      <c r="F204" s="5">
        <v>1</v>
      </c>
      <c r="G204" s="7">
        <f>'[2]WetLitterbags placem_collection'!E131</f>
        <v>42762</v>
      </c>
      <c r="H204" t="str">
        <f>'[2]Final data_for_R_analysis_Wetse'!J130</f>
        <v>G819</v>
      </c>
      <c r="I204" t="str">
        <f>'[2]Final data_for_R_analysis_Wetse'!J350</f>
        <v>R46</v>
      </c>
      <c r="J204">
        <f>IFERROR(INDEX('[2]Green_rooibos initial weight'!$C$5:$C$1749,MATCH(H204, '[2]Green_rooibos initial weight'!$A$5:$A$1749,0)),"")</f>
        <v>1.9770000000000001</v>
      </c>
      <c r="K204">
        <f>IFERROR(INDEX('[2]Green_rooibos initial weight'!$C$5:$C$1749,MATCH(I204, '[2]Green_rooibos initial weight'!$A$5:$A$1749,0)),"")</f>
        <v>2.2890000000000001</v>
      </c>
      <c r="L204" s="3">
        <f t="shared" si="21"/>
        <v>1.7272000000000001</v>
      </c>
      <c r="M204" s="3">
        <f>AVERAGE('[2]Ashed teabags wet'!$J$809:$J$813,'[2]Ashed teabags wet'!$J$817:$J$818,'[2]Ashed teabags wet'!$J$820:$J$821)</f>
        <v>5.5094158734921841</v>
      </c>
      <c r="N204" s="3">
        <f t="shared" ref="N204:N267" si="28">IFERROR(L204-(M204/100)*L204,"")</f>
        <v>1.6320413690330431</v>
      </c>
      <c r="O204" s="3">
        <f t="shared" si="22"/>
        <v>2.0392000000000001</v>
      </c>
      <c r="P204" s="3">
        <f>AVERAGE('[2]Ashed teabags wet'!$J$814:$J$816)</f>
        <v>2.2816647271287041</v>
      </c>
      <c r="Q204" s="3">
        <f t="shared" ref="Q204:Q267" si="29">IFERROR(O204-(P204/100)*O204,"")</f>
        <v>1.9926722928843916</v>
      </c>
      <c r="R204" s="7">
        <f>IF('[2]WetLitterbags placem_collection'!G131="N.A","",'[2]WetLitterbags placem_collection'!G131)</f>
        <v>42816</v>
      </c>
      <c r="S204" s="3">
        <f>IF(IFERROR(INDEX('[2]Both teabags AfterWet'!$D$1:$D$839,MATCH(H204,'[2]Both teabags AfterWet'!$B$1:$B$839,0)),"")="N.A","",(IFERROR(INDEX('[2]Both teabags AfterWet'!$D$1:$D$839,MATCH(H204,'[2]Both teabags AfterWet'!$B$1:$B$839,0)),"")))</f>
        <v>0.59719999999999995</v>
      </c>
      <c r="T204" s="3">
        <f>IFERROR(INDEX('[2]Both teabags AfterWet'!$D$1:$D$839,MATCH(I204,'[2]Both teabags AfterWet'!$B$1:$B$839,0)),"")</f>
        <v>0.48970000000000002</v>
      </c>
      <c r="U204" s="3">
        <f t="shared" si="23"/>
        <v>0.44659999999999994</v>
      </c>
      <c r="V204" s="3">
        <f t="shared" si="24"/>
        <v>0.33910000000000001</v>
      </c>
      <c r="W204" s="3">
        <f>IFERROR(INDEX('[2]Ashed teabags wet'!$J$2:$J$825,MATCH(H204,'[2]Ashed teabags wet'!$B$2:$B$825,0)),"")</f>
        <v>16.047548291233621</v>
      </c>
      <c r="X204" s="3" t="str">
        <f>IFERROR(INDEX('[2]Ashed teabags wet'!$J$2:$J$825,MATCH(I204,'[2]Ashed teabags wet'!$B$2:$B$825,0)),"")</f>
        <v/>
      </c>
      <c r="Y204" s="3">
        <f t="shared" ref="Y204:Y267" si="30">IFERROR(U204-(W204/100)*U204,"")</f>
        <v>0.37493164933135059</v>
      </c>
      <c r="Z204" s="3" t="str">
        <f t="shared" ref="Z204:Z267" si="31">IFERROR(V204-(X204/100)*V204,"")</f>
        <v/>
      </c>
      <c r="AA204" s="3">
        <f t="shared" ref="AA204:AA267" si="32">IFERROR(1-Y204/N204,"")</f>
        <v>0.77026829316618906</v>
      </c>
      <c r="AB204" s="3">
        <f t="shared" si="25"/>
        <v>0.50497398791892689</v>
      </c>
      <c r="AC204" s="3" t="str">
        <f t="shared" ref="AC204:AC267" si="33">IFERROR(Z204/Q204,"")</f>
        <v/>
      </c>
      <c r="AD204">
        <f t="shared" ref="AD204:AD267" si="34">IF((R204-G204)&gt;0,(IFERROR(R204-G204,"")),"")</f>
        <v>54</v>
      </c>
      <c r="AE204" s="3">
        <f t="shared" si="26"/>
        <v>8.5192050871509384E-2</v>
      </c>
      <c r="AF204" s="3" t="str">
        <f t="shared" si="27"/>
        <v/>
      </c>
      <c r="AG204" s="58" t="str">
        <f>IF(ISNUMBER(SEARCH("C", '[2]WetLitterbags placem_collection'!W131)),"YES","")</f>
        <v/>
      </c>
      <c r="AH204" s="58" t="str">
        <f>IF(ISNUMBER(SEARCH("H", '[2]WetLitterbags placem_collection'!W131)),"YES","")</f>
        <v>YES</v>
      </c>
      <c r="AI204" s="58" t="str">
        <f>IF(ISNUMBER(SEARCH("R", '[2]WetLitterbags placem_collection'!W131)),"YES","")</f>
        <v/>
      </c>
      <c r="AJ204" s="58" t="str">
        <f>IF(ISNUMBER(SEARCH("C", '[2]WetLitterbags placem_collection'!V131)),"YES","")</f>
        <v/>
      </c>
      <c r="AK204" s="58" t="str">
        <f>IF(ISNUMBER(SEARCH("H", '[2]WetLitterbags placem_collection'!V131)),"YES","")</f>
        <v/>
      </c>
      <c r="AL204" s="58" t="str">
        <f>IF(ISNUMBER(SEARCH("R", '[2]WetLitterbags placem_collection'!V131)),"YES","")</f>
        <v/>
      </c>
    </row>
    <row r="205" spans="2:38">
      <c r="B205" t="str">
        <f>'[2]Final data_for_R_analysis_Wetse'!A131</f>
        <v>Wet</v>
      </c>
      <c r="C205" s="4">
        <f>'[2]Final data_for_R_analysis_Wetse'!B131</f>
        <v>130</v>
      </c>
      <c r="D205" t="s">
        <v>104</v>
      </c>
      <c r="E205" t="s">
        <v>41</v>
      </c>
      <c r="F205" s="5">
        <v>2</v>
      </c>
      <c r="G205" s="7">
        <f>'[2]WetLitterbags placem_collection'!E132</f>
        <v>42762</v>
      </c>
      <c r="H205" t="str">
        <f>'[2]Final data_for_R_analysis_Wetse'!J131</f>
        <v>G830</v>
      </c>
      <c r="I205" t="str">
        <f>'[2]Final data_for_R_analysis_Wetse'!J351</f>
        <v>R585</v>
      </c>
      <c r="J205">
        <f>IFERROR(INDEX('[2]Green_rooibos initial weight'!$C$5:$C$1749,MATCH(H205, '[2]Green_rooibos initial weight'!$A$5:$A$1749,0)),"")</f>
        <v>1.8939999999999999</v>
      </c>
      <c r="K205">
        <f>IFERROR(INDEX('[2]Green_rooibos initial weight'!$C$5:$C$1749,MATCH(I205, '[2]Green_rooibos initial weight'!$A$5:$A$1749,0)),"")</f>
        <v>2.17</v>
      </c>
      <c r="L205" s="3">
        <f t="shared" ref="L205:L268" si="35">IF(J205&gt;0,(J205*$F$31-($F$29+$F$30)),"")</f>
        <v>1.6441999999999999</v>
      </c>
      <c r="M205" s="3">
        <f>AVERAGE('[2]Ashed teabags wet'!$J$809:$J$813,'[2]Ashed teabags wet'!$J$817:$J$818,'[2]Ashed teabags wet'!$J$820:$J$821)</f>
        <v>5.5094158734921841</v>
      </c>
      <c r="N205" s="3">
        <f t="shared" si="28"/>
        <v>1.5536141842080413</v>
      </c>
      <c r="O205" s="3">
        <f t="shared" ref="O205:O268" si="36">IF(K205&gt;0,(K205*$F$32-($F$29+$F$30)),"")</f>
        <v>1.9201999999999999</v>
      </c>
      <c r="P205" s="3">
        <f>AVERAGE('[2]Ashed teabags wet'!$J$814:$J$816)</f>
        <v>2.2816647271287041</v>
      </c>
      <c r="Q205" s="3">
        <f t="shared" si="29"/>
        <v>1.8763874739096746</v>
      </c>
      <c r="R205" s="7">
        <f>IF('[2]WetLitterbags placem_collection'!G132="N.A","",'[2]WetLitterbags placem_collection'!G132)</f>
        <v>42816</v>
      </c>
      <c r="S205" s="3">
        <f>IF(IFERROR(INDEX('[2]Both teabags AfterWet'!$D$1:$D$839,MATCH(H205,'[2]Both teabags AfterWet'!$B$1:$B$839,0)),"")="N.A","",(IFERROR(INDEX('[2]Both teabags AfterWet'!$D$1:$D$839,MATCH(H205,'[2]Both teabags AfterWet'!$B$1:$B$839,0)),"")))</f>
        <v>0.54</v>
      </c>
      <c r="T205" s="3">
        <f>IFERROR(INDEX('[2]Both teabags AfterWet'!$D$1:$D$839,MATCH(I205,'[2]Both teabags AfterWet'!$B$1:$B$839,0)),"")</f>
        <v>1.6379999999999999</v>
      </c>
      <c r="U205" s="3">
        <f t="shared" ref="U205:U268" si="37">IFERROR(IF(S205&gt;0,S205-($F$29),""),"")</f>
        <v>0.38940000000000002</v>
      </c>
      <c r="V205" s="3">
        <f t="shared" ref="V205:V268" si="38">IFERROR(IF(T205&gt;0,T205-($F$29),""),"")</f>
        <v>1.4873999999999998</v>
      </c>
      <c r="W205" s="3">
        <f>IFERROR(INDEX('[2]Ashed teabags wet'!$J$2:$J$825,MATCH(H205,'[2]Ashed teabags wet'!$B$2:$B$825,0)),"")</f>
        <v>12.680978532201229</v>
      </c>
      <c r="X205" s="3">
        <f>IFERROR(INDEX('[2]Ashed teabags wet'!$J$2:$J$825,MATCH(I205,'[2]Ashed teabags wet'!$B$2:$B$825,0)),"")</f>
        <v>4.8913043478256997</v>
      </c>
      <c r="Y205" s="3">
        <f t="shared" si="30"/>
        <v>0.34002026959560844</v>
      </c>
      <c r="Z205" s="3">
        <f t="shared" si="31"/>
        <v>1.4146467391304405</v>
      </c>
      <c r="AA205" s="3">
        <f t="shared" si="32"/>
        <v>0.78114240134275381</v>
      </c>
      <c r="AB205" s="3">
        <f t="shared" ref="AB205:AB268" si="39">IFERROR($F$26*(1-AE205),"")</f>
        <v>0.51210285693729229</v>
      </c>
      <c r="AC205" s="3">
        <f t="shared" si="33"/>
        <v>0.75392037028623793</v>
      </c>
      <c r="AD205">
        <f t="shared" si="34"/>
        <v>54</v>
      </c>
      <c r="AE205" s="3">
        <f t="shared" ref="AE205:AE268" si="40">IFERROR(1-(AA205/$F$25),"")</f>
        <v>7.2277433084615428E-2</v>
      </c>
      <c r="AF205" s="3">
        <f t="shared" ref="AF205:AF268" si="41">IFERROR(LN(AB205/(AC205-(1-AB205)))/AD205,"")</f>
        <v>1.2128553184449302E-2</v>
      </c>
      <c r="AG205" s="58" t="str">
        <f>IF(ISNUMBER(SEARCH("C", '[2]WetLitterbags placem_collection'!W132)),"YES","")</f>
        <v/>
      </c>
      <c r="AH205" s="58" t="str">
        <f>IF(ISNUMBER(SEARCH("H", '[2]WetLitterbags placem_collection'!W132)),"YES","")</f>
        <v/>
      </c>
      <c r="AI205" s="58" t="str">
        <f>IF(ISNUMBER(SEARCH("R", '[2]WetLitterbags placem_collection'!W132)),"YES","")</f>
        <v/>
      </c>
      <c r="AJ205" s="58" t="str">
        <f>IF(ISNUMBER(SEARCH("C", '[2]WetLitterbags placem_collection'!V132)),"YES","")</f>
        <v/>
      </c>
      <c r="AK205" s="58" t="str">
        <f>IF(ISNUMBER(SEARCH("H", '[2]WetLitterbags placem_collection'!V132)),"YES","")</f>
        <v/>
      </c>
      <c r="AL205" s="58" t="str">
        <f>IF(ISNUMBER(SEARCH("R", '[2]WetLitterbags placem_collection'!V132)),"YES","")</f>
        <v>YES</v>
      </c>
    </row>
    <row r="206" spans="2:38">
      <c r="B206" t="str">
        <f>'[2]Final data_for_R_analysis_Wetse'!A132</f>
        <v>Wet</v>
      </c>
      <c r="C206" s="4">
        <f>'[2]Final data_for_R_analysis_Wetse'!B132</f>
        <v>131</v>
      </c>
      <c r="D206" t="s">
        <v>104</v>
      </c>
      <c r="E206" t="s">
        <v>41</v>
      </c>
      <c r="F206" s="5">
        <v>3</v>
      </c>
      <c r="G206" s="7">
        <f>'[2]WetLitterbags placem_collection'!E133</f>
        <v>42762</v>
      </c>
      <c r="H206" t="str">
        <f>'[2]Final data_for_R_analysis_Wetse'!J132</f>
        <v>G746</v>
      </c>
      <c r="I206" t="str">
        <f>'[2]Final data_for_R_analysis_Wetse'!J352</f>
        <v>R476</v>
      </c>
      <c r="J206">
        <f>IFERROR(INDEX('[2]Green_rooibos initial weight'!$C$5:$C$1749,MATCH(H206, '[2]Green_rooibos initial weight'!$A$5:$A$1749,0)),"")</f>
        <v>2.198</v>
      </c>
      <c r="K206">
        <f>IFERROR(INDEX('[2]Green_rooibos initial weight'!$C$5:$C$1749,MATCH(I206, '[2]Green_rooibos initial weight'!$A$5:$A$1749,0)),"")</f>
        <v>2.2429999999999999</v>
      </c>
      <c r="L206" s="3">
        <f t="shared" si="35"/>
        <v>1.9481999999999999</v>
      </c>
      <c r="M206" s="3">
        <f>AVERAGE('[2]Ashed teabags wet'!$J$809:$J$813,'[2]Ashed teabags wet'!$J$817:$J$818,'[2]Ashed teabags wet'!$J$820:$J$821)</f>
        <v>5.5094158734921841</v>
      </c>
      <c r="N206" s="3">
        <f t="shared" si="28"/>
        <v>1.8408655599526251</v>
      </c>
      <c r="O206" s="3">
        <f t="shared" si="36"/>
        <v>1.9931999999999999</v>
      </c>
      <c r="P206" s="3">
        <f>AVERAGE('[2]Ashed teabags wet'!$J$814:$J$816)</f>
        <v>2.2816647271287041</v>
      </c>
      <c r="Q206" s="3">
        <f t="shared" si="29"/>
        <v>1.9477218586588705</v>
      </c>
      <c r="R206" s="7">
        <f>IF('[2]WetLitterbags placem_collection'!G133="N.A","",'[2]WetLitterbags placem_collection'!G133)</f>
        <v>42816</v>
      </c>
      <c r="S206" s="3">
        <f>IF(IFERROR(INDEX('[2]Both teabags AfterWet'!$D$1:$D$839,MATCH(H206,'[2]Both teabags AfterWet'!$B$1:$B$839,0)),"")="N.A","",(IFERROR(INDEX('[2]Both teabags AfterWet'!$D$1:$D$839,MATCH(H206,'[2]Both teabags AfterWet'!$B$1:$B$839,0)),"")))</f>
        <v>0.6613</v>
      </c>
      <c r="T206" s="3">
        <f>IFERROR(INDEX('[2]Both teabags AfterWet'!$D$1:$D$839,MATCH(I206,'[2]Both teabags AfterWet'!$B$1:$B$839,0)),"")</f>
        <v>0.64019999999999999</v>
      </c>
      <c r="U206" s="3">
        <f t="shared" si="37"/>
        <v>0.51069999999999993</v>
      </c>
      <c r="V206" s="3">
        <f t="shared" si="38"/>
        <v>0.48959999999999998</v>
      </c>
      <c r="W206" s="3">
        <f>IFERROR(INDEX('[2]Ashed teabags wet'!$J$2:$J$825,MATCH(H206,'[2]Ashed teabags wet'!$B$2:$B$825,0)),"")</f>
        <v>16.72456575682352</v>
      </c>
      <c r="X206" s="3" t="str">
        <f>IFERROR(INDEX('[2]Ashed teabags wet'!$J$2:$J$825,MATCH(I206,'[2]Ashed teabags wet'!$B$2:$B$825,0)),"")</f>
        <v/>
      </c>
      <c r="Y206" s="3">
        <f t="shared" si="30"/>
        <v>0.42528764267990221</v>
      </c>
      <c r="Z206" s="3" t="str">
        <f t="shared" si="31"/>
        <v/>
      </c>
      <c r="AA206" s="3">
        <f t="shared" si="32"/>
        <v>0.76897408918289123</v>
      </c>
      <c r="AB206" s="3">
        <f t="shared" si="39"/>
        <v>0.50412553115077907</v>
      </c>
      <c r="AC206" s="3" t="str">
        <f t="shared" si="33"/>
        <v/>
      </c>
      <c r="AD206">
        <f t="shared" si="34"/>
        <v>54</v>
      </c>
      <c r="AE206" s="3">
        <f t="shared" si="40"/>
        <v>8.6729110234095907E-2</v>
      </c>
      <c r="AF206" s="3" t="str">
        <f t="shared" si="41"/>
        <v/>
      </c>
      <c r="AG206" s="58" t="str">
        <f>IF(ISNUMBER(SEARCH("C", '[2]WetLitterbags placem_collection'!W133)),"YES","")</f>
        <v>YES</v>
      </c>
      <c r="AH206" s="58" t="str">
        <f>IF(ISNUMBER(SEARCH("H", '[2]WetLitterbags placem_collection'!W133)),"YES","")</f>
        <v>YES</v>
      </c>
      <c r="AI206" s="58" t="str">
        <f>IF(ISNUMBER(SEARCH("R", '[2]WetLitterbags placem_collection'!W133)),"YES","")</f>
        <v/>
      </c>
      <c r="AJ206" s="58" t="str">
        <f>IF(ISNUMBER(SEARCH("C", '[2]WetLitterbags placem_collection'!V133)),"YES","")</f>
        <v/>
      </c>
      <c r="AK206" s="58" t="str">
        <f>IF(ISNUMBER(SEARCH("H", '[2]WetLitterbags placem_collection'!V133)),"YES","")</f>
        <v>YES</v>
      </c>
      <c r="AL206" s="58" t="str">
        <f>IF(ISNUMBER(SEARCH("R", '[2]WetLitterbags placem_collection'!V133)),"YES","")</f>
        <v/>
      </c>
    </row>
    <row r="207" spans="2:38">
      <c r="B207" t="str">
        <f>'[2]Final data_for_R_analysis_Wetse'!A133</f>
        <v>Wet</v>
      </c>
      <c r="C207" s="4">
        <f>'[2]Final data_for_R_analysis_Wetse'!B133</f>
        <v>132</v>
      </c>
      <c r="D207" t="s">
        <v>104</v>
      </c>
      <c r="E207" t="s">
        <v>41</v>
      </c>
      <c r="F207" s="68">
        <v>4</v>
      </c>
      <c r="G207" s="7">
        <f>'[2]WetLitterbags placem_collection'!E134</f>
        <v>42762</v>
      </c>
      <c r="H207" t="str">
        <f>'[2]Final data_for_R_analysis_Wetse'!J133</f>
        <v>G725</v>
      </c>
      <c r="I207" t="str">
        <f>'[2]Final data_for_R_analysis_Wetse'!J353</f>
        <v>R536</v>
      </c>
      <c r="J207">
        <f>IFERROR(INDEX('[2]Green_rooibos initial weight'!$C$5:$C$1749,MATCH(H207, '[2]Green_rooibos initial weight'!$A$5:$A$1749,0)),"")</f>
        <v>2.0270000000000001</v>
      </c>
      <c r="K207">
        <f>IFERROR(INDEX('[2]Green_rooibos initial weight'!$C$5:$C$1749,MATCH(I207, '[2]Green_rooibos initial weight'!$A$5:$A$1749,0)),"")</f>
        <v>2.1970000000000001</v>
      </c>
      <c r="L207" s="3">
        <f t="shared" si="35"/>
        <v>1.7772000000000001</v>
      </c>
      <c r="M207" s="3">
        <f>AVERAGE('[2]Ashed teabags wet'!$J$809:$J$813,'[2]Ashed teabags wet'!$J$817:$J$818,'[2]Ashed teabags wet'!$J$820:$J$821)</f>
        <v>5.5094158734921841</v>
      </c>
      <c r="N207" s="3">
        <f t="shared" si="28"/>
        <v>1.6792866610962971</v>
      </c>
      <c r="O207" s="3">
        <f t="shared" si="36"/>
        <v>1.9472</v>
      </c>
      <c r="P207" s="3">
        <f>AVERAGE('[2]Ashed teabags wet'!$J$814:$J$816)</f>
        <v>2.2816647271287041</v>
      </c>
      <c r="Q207" s="3">
        <f t="shared" si="29"/>
        <v>1.90277142443335</v>
      </c>
      <c r="R207" s="7">
        <f>IF('[2]WetLitterbags placem_collection'!G134="N.A","",'[2]WetLitterbags placem_collection'!G134)</f>
        <v>42816</v>
      </c>
      <c r="S207" s="3">
        <f>IF(IFERROR(INDEX('[2]Both teabags AfterWet'!$D$1:$D$839,MATCH(H207,'[2]Both teabags AfterWet'!$B$1:$B$839,0)),"")="N.A","",(IFERROR(INDEX('[2]Both teabags AfterWet'!$D$1:$D$839,MATCH(H207,'[2]Both teabags AfterWet'!$B$1:$B$839,0)),"")))</f>
        <v>0.56820000000000004</v>
      </c>
      <c r="T207" s="3">
        <f>IFERROR(INDEX('[2]Both teabags AfterWet'!$D$1:$D$839,MATCH(I207,'[2]Both teabags AfterWet'!$B$1:$B$839,0)),"")</f>
        <v>1.593</v>
      </c>
      <c r="U207" s="3">
        <f t="shared" si="37"/>
        <v>0.41760000000000003</v>
      </c>
      <c r="V207" s="3">
        <f t="shared" si="38"/>
        <v>1.4423999999999999</v>
      </c>
      <c r="W207" s="3">
        <f>IFERROR(INDEX('[2]Ashed teabags wet'!$J$2:$J$825,MATCH(H207,'[2]Ashed teabags wet'!$B$2:$B$825,0)),"")</f>
        <v>14.355948869222813</v>
      </c>
      <c r="X207" s="3">
        <f>IFERROR(INDEX('[2]Ashed teabags wet'!$J$2:$J$825,MATCH(I207,'[2]Ashed teabags wet'!$B$2:$B$825,0)),"")</f>
        <v>91.768144179250029</v>
      </c>
      <c r="Y207" s="3">
        <f t="shared" si="30"/>
        <v>0.35764955752212557</v>
      </c>
      <c r="Z207" s="3">
        <f t="shared" si="31"/>
        <v>0.11873628835849748</v>
      </c>
      <c r="AA207" s="3">
        <f t="shared" si="32"/>
        <v>0.78702292717037392</v>
      </c>
      <c r="AB207" s="3">
        <f t="shared" si="39"/>
        <v>0.51595802351311937</v>
      </c>
      <c r="AC207" s="3">
        <f t="shared" si="33"/>
        <v>6.2401761364404257E-2</v>
      </c>
      <c r="AD207">
        <f t="shared" si="34"/>
        <v>54</v>
      </c>
      <c r="AE207" s="3">
        <f t="shared" si="40"/>
        <v>6.5293435664638966E-2</v>
      </c>
      <c r="AF207" s="3" t="str">
        <f t="shared" si="41"/>
        <v/>
      </c>
      <c r="AG207" s="58" t="str">
        <f>IF(ISNUMBER(SEARCH("C", '[2]WetLitterbags placem_collection'!W134)),"YES","")</f>
        <v>YES</v>
      </c>
      <c r="AH207" s="58" t="str">
        <f>IF(ISNUMBER(SEARCH("H", '[2]WetLitterbags placem_collection'!W134)),"YES","")</f>
        <v>YES</v>
      </c>
      <c r="AI207" s="58" t="str">
        <f>IF(ISNUMBER(SEARCH("R", '[2]WetLitterbags placem_collection'!W134)),"YES","")</f>
        <v/>
      </c>
      <c r="AJ207" s="58" t="str">
        <f>IF(ISNUMBER(SEARCH("C", '[2]WetLitterbags placem_collection'!V134)),"YES","")</f>
        <v/>
      </c>
      <c r="AK207" s="58" t="str">
        <f>IF(ISNUMBER(SEARCH("H", '[2]WetLitterbags placem_collection'!V134)),"YES","")</f>
        <v/>
      </c>
      <c r="AL207" s="58" t="str">
        <f>IF(ISNUMBER(SEARCH("R", '[2]WetLitterbags placem_collection'!V134)),"YES","")</f>
        <v/>
      </c>
    </row>
    <row r="208" spans="2:38">
      <c r="B208" t="str">
        <f>'[2]Final data_for_R_analysis_Wetse'!A134</f>
        <v>Wet</v>
      </c>
      <c r="C208" s="4">
        <f>'[2]Final data_for_R_analysis_Wetse'!B134</f>
        <v>133</v>
      </c>
      <c r="D208" t="s">
        <v>104</v>
      </c>
      <c r="E208" t="s">
        <v>41</v>
      </c>
      <c r="F208" s="68">
        <v>5</v>
      </c>
      <c r="G208" s="7">
        <f>'[2]WetLitterbags placem_collection'!E135</f>
        <v>42762</v>
      </c>
      <c r="H208" t="str">
        <f>'[2]Final data_for_R_analysis_Wetse'!J134</f>
        <v>G846</v>
      </c>
      <c r="I208" t="str">
        <f>'[2]Final data_for_R_analysis_Wetse'!J354</f>
        <v>R524</v>
      </c>
      <c r="J208">
        <f>IFERROR(INDEX('[2]Green_rooibos initial weight'!$C$5:$C$1749,MATCH(H208, '[2]Green_rooibos initial weight'!$A$5:$A$1749,0)),"")</f>
        <v>2.0350000000000001</v>
      </c>
      <c r="K208">
        <f>IFERROR(INDEX('[2]Green_rooibos initial weight'!$C$5:$C$1749,MATCH(I208, '[2]Green_rooibos initial weight'!$A$5:$A$1749,0)),"")</f>
        <v>2.1080000000000001</v>
      </c>
      <c r="L208" s="3">
        <f t="shared" si="35"/>
        <v>1.7852000000000001</v>
      </c>
      <c r="M208" s="3">
        <f>AVERAGE('[2]Ashed teabags wet'!$J$809:$J$813,'[2]Ashed teabags wet'!$J$817:$J$818,'[2]Ashed teabags wet'!$J$820:$J$821)</f>
        <v>5.5094158734921841</v>
      </c>
      <c r="N208" s="3">
        <f t="shared" si="28"/>
        <v>1.6868459078264175</v>
      </c>
      <c r="O208" s="3">
        <f t="shared" si="36"/>
        <v>1.8582000000000001</v>
      </c>
      <c r="P208" s="3">
        <f>AVERAGE('[2]Ashed teabags wet'!$J$814:$J$816)</f>
        <v>2.2816647271287041</v>
      </c>
      <c r="Q208" s="3">
        <f t="shared" si="29"/>
        <v>1.8158021060404945</v>
      </c>
      <c r="R208" s="7">
        <f>IF('[2]WetLitterbags placem_collection'!G135="N.A","",'[2]WetLitterbags placem_collection'!G135)</f>
        <v>42816</v>
      </c>
      <c r="S208" s="3">
        <f>IF(IFERROR(INDEX('[2]Both teabags AfterWet'!$D$1:$D$839,MATCH(H208,'[2]Both teabags AfterWet'!$B$1:$B$839,0)),"")="N.A","",(IFERROR(INDEX('[2]Both teabags AfterWet'!$D$1:$D$839,MATCH(H208,'[2]Both teabags AfterWet'!$B$1:$B$839,0)),"")))</f>
        <v>0.59309999999999996</v>
      </c>
      <c r="T208" s="3">
        <f>IFERROR(INDEX('[2]Both teabags AfterWet'!$D$1:$D$839,MATCH(I208,'[2]Both teabags AfterWet'!$B$1:$B$839,0)),"")</f>
        <v>1.5687</v>
      </c>
      <c r="U208" s="3">
        <f t="shared" si="37"/>
        <v>0.44249999999999995</v>
      </c>
      <c r="V208" s="3">
        <f t="shared" si="38"/>
        <v>1.4180999999999999</v>
      </c>
      <c r="W208" s="3">
        <f>IFERROR(INDEX('[2]Ashed teabags wet'!$J$2:$J$825,MATCH(H208,'[2]Ashed teabags wet'!$B$2:$B$825,0)),"")</f>
        <v>11.326378539493467</v>
      </c>
      <c r="X208" s="3">
        <f>IFERROR(INDEX('[2]Ashed teabags wet'!$J$2:$J$825,MATCH(I208,'[2]Ashed teabags wet'!$B$2:$B$825,0)),"")</f>
        <v>2.521432173474186</v>
      </c>
      <c r="Y208" s="3">
        <f t="shared" si="30"/>
        <v>0.39238077496274137</v>
      </c>
      <c r="Z208" s="3">
        <f t="shared" si="31"/>
        <v>1.3823435703479625</v>
      </c>
      <c r="AA208" s="3">
        <f t="shared" si="32"/>
        <v>0.76738789646272854</v>
      </c>
      <c r="AB208" s="3">
        <f t="shared" si="39"/>
        <v>0.50308565183779841</v>
      </c>
      <c r="AC208" s="3">
        <f t="shared" si="33"/>
        <v>0.76128536570666072</v>
      </c>
      <c r="AD208">
        <f t="shared" si="34"/>
        <v>54</v>
      </c>
      <c r="AE208" s="3">
        <f t="shared" si="40"/>
        <v>8.8612949569205957E-2</v>
      </c>
      <c r="AF208" s="3">
        <f t="shared" si="41"/>
        <v>1.191494354743775E-2</v>
      </c>
      <c r="AG208" s="58" t="str">
        <f>IF(ISNUMBER(SEARCH("C", '[2]WetLitterbags placem_collection'!W135)),"YES","")</f>
        <v/>
      </c>
      <c r="AH208" s="58" t="str">
        <f>IF(ISNUMBER(SEARCH("H", '[2]WetLitterbags placem_collection'!W135)),"YES","")</f>
        <v/>
      </c>
      <c r="AI208" s="58" t="str">
        <f>IF(ISNUMBER(SEARCH("R", '[2]WetLitterbags placem_collection'!W135)),"YES","")</f>
        <v/>
      </c>
      <c r="AJ208" s="58" t="str">
        <f>IF(ISNUMBER(SEARCH("C", '[2]WetLitterbags placem_collection'!V135)),"YES","")</f>
        <v/>
      </c>
      <c r="AK208" s="58" t="str">
        <f>IF(ISNUMBER(SEARCH("H", '[2]WetLitterbags placem_collection'!V135)),"YES","")</f>
        <v/>
      </c>
      <c r="AL208" s="58" t="str">
        <f>IF(ISNUMBER(SEARCH("R", '[2]WetLitterbags placem_collection'!V135)),"YES","")</f>
        <v/>
      </c>
    </row>
    <row r="209" spans="2:38">
      <c r="B209" t="str">
        <f>'[2]Final data_for_R_analysis_Wetse'!A135</f>
        <v>Wet</v>
      </c>
      <c r="C209" s="4">
        <f>'[2]Final data_for_R_analysis_Wetse'!B135</f>
        <v>134</v>
      </c>
      <c r="D209" t="s">
        <v>104</v>
      </c>
      <c r="E209" t="s">
        <v>41</v>
      </c>
      <c r="F209" s="68">
        <v>6</v>
      </c>
      <c r="G209" s="7">
        <f>'[2]WetLitterbags placem_collection'!E136</f>
        <v>42762</v>
      </c>
      <c r="H209" t="str">
        <f>'[2]Final data_for_R_analysis_Wetse'!J135</f>
        <v>G756</v>
      </c>
      <c r="I209" t="str">
        <f>'[2]Final data_for_R_analysis_Wetse'!J355</f>
        <v>R600</v>
      </c>
      <c r="J209">
        <f>IFERROR(INDEX('[2]Green_rooibos initial weight'!$C$5:$C$1749,MATCH(H209, '[2]Green_rooibos initial weight'!$A$5:$A$1749,0)),"")</f>
        <v>2.1459999999999999</v>
      </c>
      <c r="K209">
        <f>IFERROR(INDEX('[2]Green_rooibos initial weight'!$C$5:$C$1749,MATCH(I209, '[2]Green_rooibos initial weight'!$A$5:$A$1749,0)),"")</f>
        <v>2.2440000000000002</v>
      </c>
      <c r="L209" s="3">
        <f t="shared" si="35"/>
        <v>1.8961999999999999</v>
      </c>
      <c r="M209" s="3">
        <f>AVERAGE('[2]Ashed teabags wet'!$J$809:$J$813,'[2]Ashed teabags wet'!$J$817:$J$818,'[2]Ashed teabags wet'!$J$820:$J$821)</f>
        <v>5.5094158734921841</v>
      </c>
      <c r="N209" s="3">
        <f t="shared" si="28"/>
        <v>1.791730456206841</v>
      </c>
      <c r="O209" s="3">
        <f t="shared" si="36"/>
        <v>1.9942000000000002</v>
      </c>
      <c r="P209" s="3">
        <f>AVERAGE('[2]Ashed teabags wet'!$J$814:$J$816)</f>
        <v>2.2816647271287041</v>
      </c>
      <c r="Q209" s="3">
        <f t="shared" si="29"/>
        <v>1.9486990420115995</v>
      </c>
      <c r="R209" s="7">
        <f>IF('[2]WetLitterbags placem_collection'!G136="N.A","",'[2]WetLitterbags placem_collection'!G136)</f>
        <v>42816</v>
      </c>
      <c r="S209" s="3">
        <f>IF(IFERROR(INDEX('[2]Both teabags AfterWet'!$D$1:$D$839,MATCH(H209,'[2]Both teabags AfterWet'!$B$1:$B$839,0)),"")="N.A","",(IFERROR(INDEX('[2]Both teabags AfterWet'!$D$1:$D$839,MATCH(H209,'[2]Both teabags AfterWet'!$B$1:$B$839,0)),"")))</f>
        <v>0.69399999999999995</v>
      </c>
      <c r="T209" s="3">
        <f>IFERROR(INDEX('[2]Both teabags AfterWet'!$D$1:$D$839,MATCH(I209,'[2]Both teabags AfterWet'!$B$1:$B$839,0)),"")</f>
        <v>1.4419999999999999</v>
      </c>
      <c r="U209" s="3">
        <f t="shared" si="37"/>
        <v>0.54339999999999988</v>
      </c>
      <c r="V209" s="3">
        <f t="shared" si="38"/>
        <v>1.2913999999999999</v>
      </c>
      <c r="W209" s="3">
        <f>IFERROR(INDEX('[2]Ashed teabags wet'!$J$2:$J$825,MATCH(H209,'[2]Ashed teabags wet'!$B$2:$B$825,0)),"")</f>
        <v>17.213930348258991</v>
      </c>
      <c r="X209" s="3">
        <f>IFERROR(INDEX('[2]Ashed teabags wet'!$J$2:$J$825,MATCH(I209,'[2]Ashed teabags wet'!$B$2:$B$825,0)),"")</f>
        <v>7.2860635696819331</v>
      </c>
      <c r="Y209" s="3">
        <f t="shared" si="30"/>
        <v>0.44985950248756057</v>
      </c>
      <c r="Z209" s="3">
        <f t="shared" si="31"/>
        <v>1.1973077750611274</v>
      </c>
      <c r="AA209" s="3">
        <f t="shared" si="32"/>
        <v>0.74892456567382926</v>
      </c>
      <c r="AB209" s="3">
        <f t="shared" si="39"/>
        <v>0.49098142547737977</v>
      </c>
      <c r="AC209" s="3">
        <f t="shared" si="33"/>
        <v>0.61441389832324889</v>
      </c>
      <c r="AD209">
        <f t="shared" si="34"/>
        <v>54</v>
      </c>
      <c r="AE209" s="3">
        <f t="shared" si="40"/>
        <v>0.11054089587431204</v>
      </c>
      <c r="AF209" s="3">
        <f t="shared" si="41"/>
        <v>2.8494222744238348E-2</v>
      </c>
      <c r="AG209" s="58" t="str">
        <f>IF(ISNUMBER(SEARCH("C", '[2]WetLitterbags placem_collection'!W136)),"YES","")</f>
        <v/>
      </c>
      <c r="AH209" s="58" t="str">
        <f>IF(ISNUMBER(SEARCH("H", '[2]WetLitterbags placem_collection'!W136)),"YES","")</f>
        <v/>
      </c>
      <c r="AI209" s="58" t="str">
        <f>IF(ISNUMBER(SEARCH("R", '[2]WetLitterbags placem_collection'!W136)),"YES","")</f>
        <v/>
      </c>
      <c r="AJ209" s="58" t="str">
        <f>IF(ISNUMBER(SEARCH("C", '[2]WetLitterbags placem_collection'!V136)),"YES","")</f>
        <v/>
      </c>
      <c r="AK209" s="58" t="str">
        <f>IF(ISNUMBER(SEARCH("H", '[2]WetLitterbags placem_collection'!V136)),"YES","")</f>
        <v/>
      </c>
      <c r="AL209" s="58" t="str">
        <f>IF(ISNUMBER(SEARCH("R", '[2]WetLitterbags placem_collection'!V136)),"YES","")</f>
        <v>YES</v>
      </c>
    </row>
    <row r="210" spans="2:38">
      <c r="B210" t="str">
        <f>'[2]Final data_for_R_analysis_Wetse'!A136</f>
        <v>Wet</v>
      </c>
      <c r="C210" s="4">
        <f>'[2]Final data_for_R_analysis_Wetse'!B136</f>
        <v>135</v>
      </c>
      <c r="D210" t="s">
        <v>104</v>
      </c>
      <c r="E210" t="s">
        <v>41</v>
      </c>
      <c r="F210" s="68">
        <v>7</v>
      </c>
      <c r="G210" s="7">
        <f>'[2]WetLitterbags placem_collection'!E137</f>
        <v>42762</v>
      </c>
      <c r="H210" t="str">
        <f>'[2]Final data_for_R_analysis_Wetse'!J136</f>
        <v>G745</v>
      </c>
      <c r="I210" t="str">
        <f>'[2]Final data_for_R_analysis_Wetse'!J356</f>
        <v>R432</v>
      </c>
      <c r="J210">
        <f>IFERROR(INDEX('[2]Green_rooibos initial weight'!$C$5:$C$1749,MATCH(H210, '[2]Green_rooibos initial weight'!$A$5:$A$1749,0)),"")</f>
        <v>1.9570000000000001</v>
      </c>
      <c r="K210">
        <f>IFERROR(INDEX('[2]Green_rooibos initial weight'!$C$5:$C$1749,MATCH(I210, '[2]Green_rooibos initial weight'!$A$5:$A$1749,0)),"")</f>
        <v>2.2240000000000002</v>
      </c>
      <c r="L210" s="3">
        <f t="shared" si="35"/>
        <v>1.7072000000000001</v>
      </c>
      <c r="M210" s="3">
        <f>AVERAGE('[2]Ashed teabags wet'!$J$809:$J$813,'[2]Ashed teabags wet'!$J$817:$J$818,'[2]Ashed teabags wet'!$J$820:$J$821)</f>
        <v>5.5094158734921841</v>
      </c>
      <c r="N210" s="3">
        <f t="shared" si="28"/>
        <v>1.6131432522077416</v>
      </c>
      <c r="O210" s="3">
        <f t="shared" si="36"/>
        <v>1.9742000000000002</v>
      </c>
      <c r="P210" s="3">
        <f>AVERAGE('[2]Ashed teabags wet'!$J$814:$J$816)</f>
        <v>2.2816647271287041</v>
      </c>
      <c r="Q210" s="3">
        <f t="shared" si="29"/>
        <v>1.9291553749570254</v>
      </c>
      <c r="R210" s="7">
        <f>IF('[2]WetLitterbags placem_collection'!G137="N.A","",'[2]WetLitterbags placem_collection'!G137)</f>
        <v>42816</v>
      </c>
      <c r="S210" s="3">
        <f>IF(IFERROR(INDEX('[2]Both teabags AfterWet'!$D$1:$D$839,MATCH(H210,'[2]Both teabags AfterWet'!$B$1:$B$839,0)),"")="N.A","",(IFERROR(INDEX('[2]Both teabags AfterWet'!$D$1:$D$839,MATCH(H210,'[2]Both teabags AfterWet'!$B$1:$B$839,0)),"")))</f>
        <v>0.61099999999999999</v>
      </c>
      <c r="T210" s="3">
        <f>IFERROR(INDEX('[2]Both teabags AfterWet'!$D$1:$D$839,MATCH(I210,'[2]Both teabags AfterWet'!$B$1:$B$839,0)),"")</f>
        <v>1.6830000000000001</v>
      </c>
      <c r="U210" s="3">
        <f t="shared" si="37"/>
        <v>0.46039999999999998</v>
      </c>
      <c r="V210" s="3">
        <f t="shared" si="38"/>
        <v>1.5324</v>
      </c>
      <c r="W210" s="3">
        <f>IFERROR(INDEX('[2]Ashed teabags wet'!$J$2:$J$825,MATCH(H210,'[2]Ashed teabags wet'!$B$2:$B$825,0)),"")</f>
        <v>14.334637964774716</v>
      </c>
      <c r="X210" s="3">
        <f>IFERROR(INDEX('[2]Ashed teabags wet'!$J$2:$J$825,MATCH(I210,'[2]Ashed teabags wet'!$B$2:$B$825,0)),"")</f>
        <v>13.470757430488819</v>
      </c>
      <c r="Y210" s="3">
        <f t="shared" si="30"/>
        <v>0.3944033268101772</v>
      </c>
      <c r="Z210" s="3">
        <f t="shared" si="31"/>
        <v>1.3259741131351892</v>
      </c>
      <c r="AA210" s="3">
        <f t="shared" si="32"/>
        <v>0.75550632203903878</v>
      </c>
      <c r="AB210" s="3">
        <f t="shared" si="39"/>
        <v>0.49529630613485681</v>
      </c>
      <c r="AC210" s="3">
        <f t="shared" si="33"/>
        <v>0.68733401692164231</v>
      </c>
      <c r="AD210">
        <f t="shared" si="34"/>
        <v>54</v>
      </c>
      <c r="AE210" s="3">
        <f t="shared" si="40"/>
        <v>0.10272408308902758</v>
      </c>
      <c r="AF210" s="3">
        <f t="shared" si="41"/>
        <v>1.8475780826250385E-2</v>
      </c>
      <c r="AG210" s="58" t="str">
        <f>IF(ISNUMBER(SEARCH("C", '[2]WetLitterbags placem_collection'!W137)),"YES","")</f>
        <v/>
      </c>
      <c r="AH210" s="58" t="str">
        <f>IF(ISNUMBER(SEARCH("H", '[2]WetLitterbags placem_collection'!W137)),"YES","")</f>
        <v/>
      </c>
      <c r="AI210" s="58" t="str">
        <f>IF(ISNUMBER(SEARCH("R", '[2]WetLitterbags placem_collection'!W137)),"YES","")</f>
        <v>YES</v>
      </c>
      <c r="AJ210" s="58" t="str">
        <f>IF(ISNUMBER(SEARCH("C", '[2]WetLitterbags placem_collection'!V137)),"YES","")</f>
        <v/>
      </c>
      <c r="AK210" s="58" t="str">
        <f>IF(ISNUMBER(SEARCH("H", '[2]WetLitterbags placem_collection'!V137)),"YES","")</f>
        <v/>
      </c>
      <c r="AL210" s="58" t="str">
        <f>IF(ISNUMBER(SEARCH("R", '[2]WetLitterbags placem_collection'!V137)),"YES","")</f>
        <v>YES</v>
      </c>
    </row>
    <row r="211" spans="2:38">
      <c r="B211" t="str">
        <f>'[2]Final data_for_R_analysis_Wetse'!A137</f>
        <v>Wet</v>
      </c>
      <c r="C211" s="4">
        <f>'[2]Final data_for_R_analysis_Wetse'!B137</f>
        <v>136</v>
      </c>
      <c r="D211" t="s">
        <v>104</v>
      </c>
      <c r="E211" t="s">
        <v>41</v>
      </c>
      <c r="F211" s="68">
        <v>8</v>
      </c>
      <c r="G211" s="7">
        <f>'[2]WetLitterbags placem_collection'!E138</f>
        <v>42762</v>
      </c>
      <c r="H211" t="str">
        <f>'[2]Final data_for_R_analysis_Wetse'!J137</f>
        <v>G832</v>
      </c>
      <c r="I211" t="str">
        <f>'[2]Final data_for_R_analysis_Wetse'!J357</f>
        <v>R474</v>
      </c>
      <c r="J211">
        <f>IFERROR(INDEX('[2]Green_rooibos initial weight'!$C$5:$C$1749,MATCH(H211, '[2]Green_rooibos initial weight'!$A$5:$A$1749,0)),"")</f>
        <v>2.0470000000000002</v>
      </c>
      <c r="K211">
        <f>IFERROR(INDEX('[2]Green_rooibos initial weight'!$C$5:$C$1749,MATCH(I211, '[2]Green_rooibos initial weight'!$A$5:$A$1749,0)),"")</f>
        <v>2.258</v>
      </c>
      <c r="L211" s="3">
        <f t="shared" si="35"/>
        <v>1.7972000000000001</v>
      </c>
      <c r="M211" s="3">
        <f>AVERAGE('[2]Ashed teabags wet'!$J$809:$J$813,'[2]Ashed teabags wet'!$J$817:$J$818,'[2]Ashed teabags wet'!$J$820:$J$821)</f>
        <v>5.5094158734921841</v>
      </c>
      <c r="N211" s="3">
        <f t="shared" si="28"/>
        <v>1.6981847779215986</v>
      </c>
      <c r="O211" s="3">
        <f t="shared" si="36"/>
        <v>2.0082</v>
      </c>
      <c r="P211" s="3">
        <f>AVERAGE('[2]Ashed teabags wet'!$J$814:$J$816)</f>
        <v>2.2816647271287041</v>
      </c>
      <c r="Q211" s="3">
        <f t="shared" si="29"/>
        <v>1.9623796089498013</v>
      </c>
      <c r="R211" s="7">
        <f>IF('[2]WetLitterbags placem_collection'!G138="N.A","",'[2]WetLitterbags placem_collection'!G138)</f>
        <v>42816</v>
      </c>
      <c r="S211" s="3">
        <f>IF(IFERROR(INDEX('[2]Both teabags AfterWet'!$D$1:$D$839,MATCH(H211,'[2]Both teabags AfterWet'!$B$1:$B$839,0)),"")="N.A","",(IFERROR(INDEX('[2]Both teabags AfterWet'!$D$1:$D$839,MATCH(H211,'[2]Both teabags AfterWet'!$B$1:$B$839,0)),"")))</f>
        <v>0.5796</v>
      </c>
      <c r="T211" s="3">
        <f>IFERROR(INDEX('[2]Both teabags AfterWet'!$D$1:$D$839,MATCH(I211,'[2]Both teabags AfterWet'!$B$1:$B$839,0)),"")</f>
        <v>1.5827</v>
      </c>
      <c r="U211" s="3">
        <f t="shared" si="37"/>
        <v>0.42899999999999999</v>
      </c>
      <c r="V211" s="3">
        <f t="shared" si="38"/>
        <v>1.4320999999999999</v>
      </c>
      <c r="W211" s="3">
        <f>IFERROR(INDEX('[2]Ashed teabags wet'!$J$2:$J$825,MATCH(H211,'[2]Ashed teabags wet'!$B$2:$B$825,0)),"")</f>
        <v>15.08132084770828</v>
      </c>
      <c r="X211" s="3">
        <f>IFERROR(INDEX('[2]Ashed teabags wet'!$J$2:$J$825,MATCH(I211,'[2]Ashed teabags wet'!$B$2:$B$825,0)),"")</f>
        <v>5.0395256916988718</v>
      </c>
      <c r="Y211" s="3">
        <f t="shared" si="30"/>
        <v>0.36430113356333149</v>
      </c>
      <c r="Z211" s="3">
        <f t="shared" si="31"/>
        <v>1.3599289525691804</v>
      </c>
      <c r="AA211" s="3">
        <f t="shared" si="32"/>
        <v>0.78547615177118824</v>
      </c>
      <c r="AB211" s="3">
        <f t="shared" si="39"/>
        <v>0.51494398548419951</v>
      </c>
      <c r="AC211" s="3">
        <f t="shared" si="33"/>
        <v>0.69299994066742676</v>
      </c>
      <c r="AD211">
        <f t="shared" si="34"/>
        <v>54</v>
      </c>
      <c r="AE211" s="3">
        <f t="shared" si="40"/>
        <v>6.7130461079348835E-2</v>
      </c>
      <c r="AF211" s="3">
        <f t="shared" si="41"/>
        <v>1.6792401317613701E-2</v>
      </c>
      <c r="AG211" s="58" t="str">
        <f>IF(ISNUMBER(SEARCH("C", '[2]WetLitterbags placem_collection'!W138)),"YES","")</f>
        <v/>
      </c>
      <c r="AH211" s="58" t="str">
        <f>IF(ISNUMBER(SEARCH("H", '[2]WetLitterbags placem_collection'!W138)),"YES","")</f>
        <v/>
      </c>
      <c r="AI211" s="58" t="str">
        <f>IF(ISNUMBER(SEARCH("R", '[2]WetLitterbags placem_collection'!W138)),"YES","")</f>
        <v>YES</v>
      </c>
      <c r="AJ211" s="58" t="str">
        <f>IF(ISNUMBER(SEARCH("C", '[2]WetLitterbags placem_collection'!V138)),"YES","")</f>
        <v/>
      </c>
      <c r="AK211" s="58" t="str">
        <f>IF(ISNUMBER(SEARCH("H", '[2]WetLitterbags placem_collection'!V138)),"YES","")</f>
        <v/>
      </c>
      <c r="AL211" s="58" t="str">
        <f>IF(ISNUMBER(SEARCH("R", '[2]WetLitterbags placem_collection'!V138)),"YES","")</f>
        <v>YES</v>
      </c>
    </row>
    <row r="212" spans="2:38">
      <c r="B212" t="str">
        <f>'[2]Final data_for_R_analysis_Wetse'!A138</f>
        <v>Wet</v>
      </c>
      <c r="C212" s="4">
        <f>'[2]Final data_for_R_analysis_Wetse'!B138</f>
        <v>137</v>
      </c>
      <c r="D212" t="s">
        <v>105</v>
      </c>
      <c r="E212" t="s">
        <v>41</v>
      </c>
      <c r="F212" s="5">
        <v>1</v>
      </c>
      <c r="G212" s="7">
        <f>'[2]WetLitterbags placem_collection'!E139</f>
        <v>42762</v>
      </c>
      <c r="H212" t="str">
        <f>'[2]Final data_for_R_analysis_Wetse'!J138</f>
        <v>G805</v>
      </c>
      <c r="I212" t="str">
        <f>'[2]Final data_for_R_analysis_Wetse'!J358</f>
        <v>R34</v>
      </c>
      <c r="J212">
        <f>IFERROR(INDEX('[2]Green_rooibos initial weight'!$C$5:$C$1749,MATCH(H212, '[2]Green_rooibos initial weight'!$A$5:$A$1749,0)),"")</f>
        <v>1.9810000000000001</v>
      </c>
      <c r="K212">
        <f>IFERROR(INDEX('[2]Green_rooibos initial weight'!$C$5:$C$1749,MATCH(I212, '[2]Green_rooibos initial weight'!$A$5:$A$1749,0)),"")</f>
        <v>2.1349999999999998</v>
      </c>
      <c r="L212" s="3">
        <f t="shared" si="35"/>
        <v>1.7312000000000001</v>
      </c>
      <c r="M212" s="3">
        <f>AVERAGE('[2]Ashed teabags wet'!$J$809:$J$813,'[2]Ashed teabags wet'!$J$817:$J$818,'[2]Ashed teabags wet'!$J$820:$J$821)</f>
        <v>5.5094158734921841</v>
      </c>
      <c r="N212" s="3">
        <f t="shared" si="28"/>
        <v>1.6358209923981033</v>
      </c>
      <c r="O212" s="3">
        <f t="shared" si="36"/>
        <v>1.8851999999999998</v>
      </c>
      <c r="P212" s="3">
        <f>AVERAGE('[2]Ashed teabags wet'!$J$814:$J$816)</f>
        <v>2.2816647271287041</v>
      </c>
      <c r="Q212" s="3">
        <f t="shared" si="29"/>
        <v>1.8421860565641694</v>
      </c>
      <c r="R212" s="7">
        <f>IF('[2]WetLitterbags placem_collection'!G139="N.A","",'[2]WetLitterbags placem_collection'!G139)</f>
        <v>42816</v>
      </c>
      <c r="S212" s="3">
        <f>IF(IFERROR(INDEX('[2]Both teabags AfterWet'!$D$1:$D$839,MATCH(H212,'[2]Both teabags AfterWet'!$B$1:$B$839,0)),"")="N.A","",(IFERROR(INDEX('[2]Both teabags AfterWet'!$D$1:$D$839,MATCH(H212,'[2]Both teabags AfterWet'!$B$1:$B$839,0)),"")))</f>
        <v>1.5740000000000001</v>
      </c>
      <c r="T212" s="3">
        <f>IFERROR(INDEX('[2]Both teabags AfterWet'!$D$1:$D$839,MATCH(I212,'[2]Both teabags AfterWet'!$B$1:$B$839,0)),"")</f>
        <v>1.571</v>
      </c>
      <c r="U212" s="3">
        <f t="shared" si="37"/>
        <v>1.4234</v>
      </c>
      <c r="V212" s="3">
        <f t="shared" si="38"/>
        <v>1.4203999999999999</v>
      </c>
      <c r="W212" s="3">
        <f>IFERROR(INDEX('[2]Ashed teabags wet'!$J$2:$J$825,MATCH(H212,'[2]Ashed teabags wet'!$B$2:$B$825,0)),"")</f>
        <v>15.662650602409292</v>
      </c>
      <c r="X212" s="3">
        <f>IFERROR(INDEX('[2]Ashed teabags wet'!$J$2:$J$825,MATCH(I212,'[2]Ashed teabags wet'!$B$2:$B$825,0)),"")</f>
        <v>7.897334649555618</v>
      </c>
      <c r="Y212" s="3">
        <f t="shared" si="30"/>
        <v>1.200457831325306</v>
      </c>
      <c r="Z212" s="3">
        <f t="shared" si="31"/>
        <v>1.3082262586377118</v>
      </c>
      <c r="AA212" s="3">
        <f t="shared" si="32"/>
        <v>0.26614352248564654</v>
      </c>
      <c r="AB212" s="3">
        <f t="shared" si="39"/>
        <v>0.17447888885044768</v>
      </c>
      <c r="AC212" s="3">
        <f t="shared" si="33"/>
        <v>0.71014882236035526</v>
      </c>
      <c r="AD212">
        <f t="shared" si="34"/>
        <v>54</v>
      </c>
      <c r="AE212" s="3">
        <f t="shared" si="40"/>
        <v>0.68391505643034844</v>
      </c>
      <c r="AF212" s="3" t="str">
        <f t="shared" si="41"/>
        <v/>
      </c>
      <c r="AG212" s="58" t="str">
        <f>IF(ISNUMBER(SEARCH("C", '[2]WetLitterbags placem_collection'!W139)),"YES","")</f>
        <v>YES</v>
      </c>
      <c r="AH212" s="58" t="str">
        <f>IF(ISNUMBER(SEARCH("H", '[2]WetLitterbags placem_collection'!W139)),"YES","")</f>
        <v/>
      </c>
      <c r="AI212" s="58" t="str">
        <f>IF(ISNUMBER(SEARCH("R", '[2]WetLitterbags placem_collection'!W139)),"YES","")</f>
        <v/>
      </c>
      <c r="AJ212" s="58" t="str">
        <f>IF(ISNUMBER(SEARCH("C", '[2]WetLitterbags placem_collection'!V139)),"YES","")</f>
        <v/>
      </c>
      <c r="AK212" s="58" t="str">
        <f>IF(ISNUMBER(SEARCH("H", '[2]WetLitterbags placem_collection'!V139)),"YES","")</f>
        <v/>
      </c>
      <c r="AL212" s="58" t="str">
        <f>IF(ISNUMBER(SEARCH("R", '[2]WetLitterbags placem_collection'!V139)),"YES","")</f>
        <v>YES</v>
      </c>
    </row>
    <row r="213" spans="2:38">
      <c r="B213" t="str">
        <f>'[2]Final data_for_R_analysis_Wetse'!A139</f>
        <v>Wet</v>
      </c>
      <c r="C213" s="4">
        <f>'[2]Final data_for_R_analysis_Wetse'!B139</f>
        <v>138</v>
      </c>
      <c r="D213" t="s">
        <v>105</v>
      </c>
      <c r="E213" t="s">
        <v>41</v>
      </c>
      <c r="F213" s="5">
        <v>2</v>
      </c>
      <c r="G213" s="7">
        <f>'[2]WetLitterbags placem_collection'!E140</f>
        <v>42762</v>
      </c>
      <c r="H213" t="str">
        <f>'[2]Final data_for_R_analysis_Wetse'!J139</f>
        <v>G815</v>
      </c>
      <c r="I213" t="str">
        <f>'[2]Final data_for_R_analysis_Wetse'!J359</f>
        <v>R426</v>
      </c>
      <c r="J213">
        <f>IFERROR(INDEX('[2]Green_rooibos initial weight'!$C$5:$C$1749,MATCH(H213, '[2]Green_rooibos initial weight'!$A$5:$A$1749,0)),"")</f>
        <v>1.998</v>
      </c>
      <c r="K213">
        <f>IFERROR(INDEX('[2]Green_rooibos initial weight'!$C$5:$C$1749,MATCH(I213, '[2]Green_rooibos initial weight'!$A$5:$A$1749,0)),"")</f>
        <v>2.153</v>
      </c>
      <c r="L213" s="3">
        <f t="shared" si="35"/>
        <v>1.7482</v>
      </c>
      <c r="M213" s="3">
        <f>AVERAGE('[2]Ashed teabags wet'!$J$809:$J$813,'[2]Ashed teabags wet'!$J$817:$J$818,'[2]Ashed teabags wet'!$J$820:$J$821)</f>
        <v>5.5094158734921841</v>
      </c>
      <c r="N213" s="3">
        <f t="shared" si="28"/>
        <v>1.6518843916996095</v>
      </c>
      <c r="O213" s="3">
        <f t="shared" si="36"/>
        <v>1.9032</v>
      </c>
      <c r="P213" s="3">
        <f>AVERAGE('[2]Ashed teabags wet'!$J$814:$J$816)</f>
        <v>2.2816647271287041</v>
      </c>
      <c r="Q213" s="3">
        <f t="shared" si="29"/>
        <v>1.8597753569132864</v>
      </c>
      <c r="R213" s="7">
        <f>IF('[2]WetLitterbags placem_collection'!G140="N.A","",'[2]WetLitterbags placem_collection'!G140)</f>
        <v>42816</v>
      </c>
      <c r="S213" s="3">
        <f>IF(IFERROR(INDEX('[2]Both teabags AfterWet'!$D$1:$D$839,MATCH(H213,'[2]Both teabags AfterWet'!$B$1:$B$839,0)),"")="N.A","",(IFERROR(INDEX('[2]Both teabags AfterWet'!$D$1:$D$839,MATCH(H213,'[2]Both teabags AfterWet'!$B$1:$B$839,0)),"")))</f>
        <v>0.64300000000000002</v>
      </c>
      <c r="T213" s="3">
        <f>IFERROR(INDEX('[2]Both teabags AfterWet'!$D$1:$D$839,MATCH(I213,'[2]Both teabags AfterWet'!$B$1:$B$839,0)),"")</f>
        <v>1.613</v>
      </c>
      <c r="U213" s="3">
        <f t="shared" si="37"/>
        <v>0.4924</v>
      </c>
      <c r="V213" s="3">
        <f t="shared" si="38"/>
        <v>1.4623999999999999</v>
      </c>
      <c r="W213" s="3">
        <f>IFERROR(INDEX('[2]Ashed teabags wet'!$J$2:$J$825,MATCH(H213,'[2]Ashed teabags wet'!$B$2:$B$825,0)),"")</f>
        <v>14.392059553350164</v>
      </c>
      <c r="X213" s="3">
        <f>IFERROR(INDEX('[2]Ashed teabags wet'!$J$2:$J$825,MATCH(I213,'[2]Ashed teabags wet'!$B$2:$B$825,0)),"")</f>
        <v>4.7996041563577378</v>
      </c>
      <c r="Y213" s="3">
        <f t="shared" si="30"/>
        <v>0.42153349875930379</v>
      </c>
      <c r="Z213" s="3">
        <f t="shared" si="31"/>
        <v>1.3922105888174243</v>
      </c>
      <c r="AA213" s="3">
        <f t="shared" si="32"/>
        <v>0.74481658590793298</v>
      </c>
      <c r="AB213" s="3">
        <f t="shared" si="39"/>
        <v>0.4882883081011628</v>
      </c>
      <c r="AC213" s="3">
        <f t="shared" si="33"/>
        <v>0.74859072825231399</v>
      </c>
      <c r="AD213">
        <f t="shared" si="34"/>
        <v>54</v>
      </c>
      <c r="AE213" s="3">
        <f t="shared" si="40"/>
        <v>0.11541973170079212</v>
      </c>
      <c r="AF213" s="3">
        <f t="shared" si="41"/>
        <v>1.3395489092322136E-2</v>
      </c>
      <c r="AG213" s="58" t="str">
        <f>IF(ISNUMBER(SEARCH("C", '[2]WetLitterbags placem_collection'!W140)),"YES","")</f>
        <v/>
      </c>
      <c r="AH213" s="58" t="str">
        <f>IF(ISNUMBER(SEARCH("H", '[2]WetLitterbags placem_collection'!W140)),"YES","")</f>
        <v/>
      </c>
      <c r="AI213" s="58" t="str">
        <f>IF(ISNUMBER(SEARCH("R", '[2]WetLitterbags placem_collection'!W140)),"YES","")</f>
        <v/>
      </c>
      <c r="AJ213" s="58" t="str">
        <f>IF(ISNUMBER(SEARCH("C", '[2]WetLitterbags placem_collection'!V140)),"YES","")</f>
        <v/>
      </c>
      <c r="AK213" s="58" t="str">
        <f>IF(ISNUMBER(SEARCH("H", '[2]WetLitterbags placem_collection'!V140)),"YES","")</f>
        <v/>
      </c>
      <c r="AL213" s="58" t="str">
        <f>IF(ISNUMBER(SEARCH("R", '[2]WetLitterbags placem_collection'!V140)),"YES","")</f>
        <v>YES</v>
      </c>
    </row>
    <row r="214" spans="2:38">
      <c r="B214" t="str">
        <f>'[2]Final data_for_R_analysis_Wetse'!A140</f>
        <v>Wet</v>
      </c>
      <c r="C214" s="4">
        <f>'[2]Final data_for_R_analysis_Wetse'!B140</f>
        <v>139</v>
      </c>
      <c r="D214" t="s">
        <v>105</v>
      </c>
      <c r="E214" t="s">
        <v>41</v>
      </c>
      <c r="F214" s="5">
        <v>3</v>
      </c>
      <c r="G214" s="7">
        <f>'[2]WetLitterbags placem_collection'!E141</f>
        <v>42762</v>
      </c>
      <c r="H214" t="str">
        <f>'[2]Final data_for_R_analysis_Wetse'!J140</f>
        <v>G798</v>
      </c>
      <c r="I214" t="str">
        <f>'[2]Final data_for_R_analysis_Wetse'!J360</f>
        <v>R563</v>
      </c>
      <c r="J214">
        <f>IFERROR(INDEX('[2]Green_rooibos initial weight'!$C$5:$C$1749,MATCH(H214, '[2]Green_rooibos initial weight'!$A$5:$A$1749,0)),"")</f>
        <v>2.089</v>
      </c>
      <c r="K214">
        <f>IFERROR(INDEX('[2]Green_rooibos initial weight'!$C$5:$C$1749,MATCH(I214, '[2]Green_rooibos initial weight'!$A$5:$A$1749,0)),"")</f>
        <v>2.1150000000000002</v>
      </c>
      <c r="L214" s="3">
        <f t="shared" si="35"/>
        <v>1.8391999999999999</v>
      </c>
      <c r="M214" s="3">
        <f>AVERAGE('[2]Ashed teabags wet'!$J$809:$J$813,'[2]Ashed teabags wet'!$J$817:$J$818,'[2]Ashed teabags wet'!$J$820:$J$821)</f>
        <v>5.5094158734921841</v>
      </c>
      <c r="N214" s="3">
        <f t="shared" si="28"/>
        <v>1.7378708232547317</v>
      </c>
      <c r="O214" s="3">
        <f t="shared" si="36"/>
        <v>1.8652000000000002</v>
      </c>
      <c r="P214" s="3">
        <f>AVERAGE('[2]Ashed teabags wet'!$J$814:$J$816)</f>
        <v>2.2816647271287041</v>
      </c>
      <c r="Q214" s="3">
        <f t="shared" si="29"/>
        <v>1.8226423895095956</v>
      </c>
      <c r="R214" s="7">
        <f>IF('[2]WetLitterbags placem_collection'!G141="N.A","",'[2]WetLitterbags placem_collection'!G141)</f>
        <v>42816</v>
      </c>
      <c r="S214" s="3">
        <f>IF(IFERROR(INDEX('[2]Both teabags AfterWet'!$D$1:$D$839,MATCH(H214,'[2]Both teabags AfterWet'!$B$1:$B$839,0)),"")="N.A","",(IFERROR(INDEX('[2]Both teabags AfterWet'!$D$1:$D$839,MATCH(H214,'[2]Both teabags AfterWet'!$B$1:$B$839,0)),"")))</f>
        <v>0.73499999999999999</v>
      </c>
      <c r="T214" s="3">
        <f>IFERROR(INDEX('[2]Both teabags AfterWet'!$D$1:$D$839,MATCH(I214,'[2]Both teabags AfterWet'!$B$1:$B$839,0)),"")</f>
        <v>2.5009999999999999</v>
      </c>
      <c r="U214" s="3">
        <f t="shared" si="37"/>
        <v>0.58440000000000003</v>
      </c>
      <c r="V214" s="3">
        <f t="shared" si="38"/>
        <v>2.3504</v>
      </c>
      <c r="W214" s="3">
        <f>IFERROR(INDEX('[2]Ashed teabags wet'!$J$2:$J$825,MATCH(H214,'[2]Ashed teabags wet'!$B$2:$B$825,0)),"")</f>
        <v>19.704433497536826</v>
      </c>
      <c r="X214" s="3">
        <f>IFERROR(INDEX('[2]Ashed teabags wet'!$J$2:$J$825,MATCH(I214,'[2]Ashed teabags wet'!$B$2:$B$825,0)),"")</f>
        <v>90.192212912765001</v>
      </c>
      <c r="Y214" s="3">
        <f t="shared" si="30"/>
        <v>0.46924729064039483</v>
      </c>
      <c r="Z214" s="3">
        <f t="shared" si="31"/>
        <v>0.23052222769837138</v>
      </c>
      <c r="AA214" s="3">
        <f t="shared" si="32"/>
        <v>0.7299872439531635</v>
      </c>
      <c r="AB214" s="3">
        <f t="shared" si="39"/>
        <v>0.47856645921870111</v>
      </c>
      <c r="AC214" s="3">
        <f t="shared" si="33"/>
        <v>0.12647693756337811</v>
      </c>
      <c r="AD214">
        <f t="shared" si="34"/>
        <v>54</v>
      </c>
      <c r="AE214" s="3">
        <f t="shared" si="40"/>
        <v>0.13303177677771549</v>
      </c>
      <c r="AF214" s="3" t="str">
        <f t="shared" si="41"/>
        <v/>
      </c>
      <c r="AG214" s="58" t="str">
        <f>IF(ISNUMBER(SEARCH("C", '[2]WetLitterbags placem_collection'!W141)),"YES","")</f>
        <v>YES</v>
      </c>
      <c r="AH214" s="58" t="str">
        <f>IF(ISNUMBER(SEARCH("H", '[2]WetLitterbags placem_collection'!W141)),"YES","")</f>
        <v>YES</v>
      </c>
      <c r="AI214" s="58" t="str">
        <f>IF(ISNUMBER(SEARCH("R", '[2]WetLitterbags placem_collection'!W141)),"YES","")</f>
        <v>YES</v>
      </c>
      <c r="AJ214" s="58" t="str">
        <f>IF(ISNUMBER(SEARCH("C", '[2]WetLitterbags placem_collection'!V141)),"YES","")</f>
        <v/>
      </c>
      <c r="AK214" s="58" t="str">
        <f>IF(ISNUMBER(SEARCH("H", '[2]WetLitterbags placem_collection'!V141)),"YES","")</f>
        <v/>
      </c>
      <c r="AL214" s="58" t="str">
        <f>IF(ISNUMBER(SEARCH("R", '[2]WetLitterbags placem_collection'!V141)),"YES","")</f>
        <v/>
      </c>
    </row>
    <row r="215" spans="2:38">
      <c r="B215" t="str">
        <f>'[2]Final data_for_R_analysis_Wetse'!A141</f>
        <v>Wet</v>
      </c>
      <c r="C215" s="4">
        <f>'[2]Final data_for_R_analysis_Wetse'!B141</f>
        <v>140</v>
      </c>
      <c r="D215" t="s">
        <v>105</v>
      </c>
      <c r="E215" t="s">
        <v>41</v>
      </c>
      <c r="F215" s="68">
        <v>4</v>
      </c>
      <c r="G215" s="7">
        <f>'[2]WetLitterbags placem_collection'!E142</f>
        <v>42762</v>
      </c>
      <c r="H215" t="str">
        <f>'[2]Final data_for_R_analysis_Wetse'!J141</f>
        <v>G787</v>
      </c>
      <c r="I215" t="str">
        <f>'[2]Final data_for_R_analysis_Wetse'!J361</f>
        <v>R535</v>
      </c>
      <c r="J215">
        <f>IFERROR(INDEX('[2]Green_rooibos initial weight'!$C$5:$C$1749,MATCH(H215, '[2]Green_rooibos initial weight'!$A$5:$A$1749,0)),"")</f>
        <v>2.11</v>
      </c>
      <c r="K215">
        <f>IFERROR(INDEX('[2]Green_rooibos initial weight'!$C$5:$C$1749,MATCH(I215, '[2]Green_rooibos initial weight'!$A$5:$A$1749,0)),"")</f>
        <v>2.1259999999999999</v>
      </c>
      <c r="L215" s="3">
        <f t="shared" si="35"/>
        <v>1.8601999999999999</v>
      </c>
      <c r="M215" s="3">
        <f>AVERAGE('[2]Ashed teabags wet'!$J$809:$J$813,'[2]Ashed teabags wet'!$J$817:$J$818,'[2]Ashed teabags wet'!$J$820:$J$821)</f>
        <v>5.5094158734921841</v>
      </c>
      <c r="N215" s="3">
        <f t="shared" si="28"/>
        <v>1.7577138459212982</v>
      </c>
      <c r="O215" s="3">
        <f t="shared" si="36"/>
        <v>1.8761999999999999</v>
      </c>
      <c r="P215" s="3">
        <f>AVERAGE('[2]Ashed teabags wet'!$J$814:$J$816)</f>
        <v>2.2816647271287041</v>
      </c>
      <c r="Q215" s="3">
        <f t="shared" si="29"/>
        <v>1.8333914063896111</v>
      </c>
      <c r="R215" s="7">
        <f>IF('[2]WetLitterbags placem_collection'!G142="N.A","",'[2]WetLitterbags placem_collection'!G142)</f>
        <v>42816</v>
      </c>
      <c r="S215" s="3">
        <f>IF(IFERROR(INDEX('[2]Both teabags AfterWet'!$D$1:$D$839,MATCH(H215,'[2]Both teabags AfterWet'!$B$1:$B$839,0)),"")="N.A","",(IFERROR(INDEX('[2]Both teabags AfterWet'!$D$1:$D$839,MATCH(H215,'[2]Both teabags AfterWet'!$B$1:$B$839,0)),"")))</f>
        <v>0.67869999999999997</v>
      </c>
      <c r="T215" s="3">
        <f>IFERROR(INDEX('[2]Both teabags AfterWet'!$D$1:$D$839,MATCH(I215,'[2]Both teabags AfterWet'!$B$1:$B$839,0)),"")</f>
        <v>1.5517000000000001</v>
      </c>
      <c r="U215" s="3">
        <f t="shared" si="37"/>
        <v>0.52810000000000001</v>
      </c>
      <c r="V215" s="3">
        <f t="shared" si="38"/>
        <v>1.4011</v>
      </c>
      <c r="W215" s="3">
        <f>IFERROR(INDEX('[2]Ashed teabags wet'!$J$2:$J$825,MATCH(H215,'[2]Ashed teabags wet'!$B$2:$B$825,0)),"")</f>
        <v>15.0602409638563</v>
      </c>
      <c r="X215" s="3">
        <f>IFERROR(INDEX('[2]Ashed teabags wet'!$J$2:$J$825,MATCH(I215,'[2]Ashed teabags wet'!$B$2:$B$825,0)),"")</f>
        <v>6.5646594274426793</v>
      </c>
      <c r="Y215" s="3">
        <f t="shared" si="30"/>
        <v>0.4485668674698749</v>
      </c>
      <c r="Z215" s="3">
        <f t="shared" si="31"/>
        <v>1.3091225567621005</v>
      </c>
      <c r="AA215" s="3">
        <f t="shared" si="32"/>
        <v>0.74480097058417349</v>
      </c>
      <c r="AB215" s="3">
        <f t="shared" si="39"/>
        <v>0.48827807097679787</v>
      </c>
      <c r="AC215" s="3">
        <f t="shared" si="33"/>
        <v>0.71404423092615987</v>
      </c>
      <c r="AD215">
        <f t="shared" si="34"/>
        <v>54</v>
      </c>
      <c r="AE215" s="3">
        <f t="shared" si="40"/>
        <v>0.11543827721594591</v>
      </c>
      <c r="AF215" s="3">
        <f t="shared" si="41"/>
        <v>1.6315242246514799E-2</v>
      </c>
      <c r="AG215" s="58" t="str">
        <f>IF(ISNUMBER(SEARCH("C", '[2]WetLitterbags placem_collection'!W142)),"YES","")</f>
        <v/>
      </c>
      <c r="AH215" s="58" t="str">
        <f>IF(ISNUMBER(SEARCH("H", '[2]WetLitterbags placem_collection'!W142)),"YES","")</f>
        <v/>
      </c>
      <c r="AI215" s="58" t="str">
        <f>IF(ISNUMBER(SEARCH("R", '[2]WetLitterbags placem_collection'!W142)),"YES","")</f>
        <v>YES</v>
      </c>
      <c r="AJ215" s="58" t="str">
        <f>IF(ISNUMBER(SEARCH("C", '[2]WetLitterbags placem_collection'!V142)),"YES","")</f>
        <v/>
      </c>
      <c r="AK215" s="58" t="str">
        <f>IF(ISNUMBER(SEARCH("H", '[2]WetLitterbags placem_collection'!V142)),"YES","")</f>
        <v/>
      </c>
      <c r="AL215" s="58" t="str">
        <f>IF(ISNUMBER(SEARCH("R", '[2]WetLitterbags placem_collection'!V142)),"YES","")</f>
        <v/>
      </c>
    </row>
    <row r="216" spans="2:38">
      <c r="B216" t="str">
        <f>'[2]Final data_for_R_analysis_Wetse'!A142</f>
        <v>Wet</v>
      </c>
      <c r="C216" s="4">
        <f>'[2]Final data_for_R_analysis_Wetse'!B142</f>
        <v>141</v>
      </c>
      <c r="D216" t="s">
        <v>105</v>
      </c>
      <c r="E216" t="s">
        <v>41</v>
      </c>
      <c r="F216" s="68">
        <v>5</v>
      </c>
      <c r="G216" s="7">
        <f>'[2]WetLitterbags placem_collection'!E143</f>
        <v>42762</v>
      </c>
      <c r="H216" t="str">
        <f>'[2]Final data_for_R_analysis_Wetse'!J142</f>
        <v>G900</v>
      </c>
      <c r="I216" t="str">
        <f>'[2]Final data_for_R_analysis_Wetse'!J362</f>
        <v>R581</v>
      </c>
      <c r="J216">
        <f>IFERROR(INDEX('[2]Green_rooibos initial weight'!$C$5:$C$1749,MATCH(H216, '[2]Green_rooibos initial weight'!$A$5:$A$1749,0)),"")</f>
        <v>2.0910000000000002</v>
      </c>
      <c r="K216">
        <f>IFERROR(INDEX('[2]Green_rooibos initial weight'!$C$5:$C$1749,MATCH(I216, '[2]Green_rooibos initial weight'!$A$5:$A$1749,0)),"")</f>
        <v>2.069</v>
      </c>
      <c r="L216" s="3">
        <f t="shared" si="35"/>
        <v>1.8412000000000002</v>
      </c>
      <c r="M216" s="3">
        <f>AVERAGE('[2]Ashed teabags wet'!$J$809:$J$813,'[2]Ashed teabags wet'!$J$817:$J$818,'[2]Ashed teabags wet'!$J$820:$J$821)</f>
        <v>5.5094158734921841</v>
      </c>
      <c r="N216" s="3">
        <f t="shared" si="28"/>
        <v>1.7397606349372621</v>
      </c>
      <c r="O216" s="3">
        <f t="shared" si="36"/>
        <v>1.8191999999999999</v>
      </c>
      <c r="P216" s="3">
        <f>AVERAGE('[2]Ashed teabags wet'!$J$814:$J$816)</f>
        <v>2.2816647271287041</v>
      </c>
      <c r="Q216" s="3">
        <f t="shared" si="29"/>
        <v>1.7776919552840746</v>
      </c>
      <c r="R216" s="7">
        <f>IF('[2]WetLitterbags placem_collection'!G143="N.A","",'[2]WetLitterbags placem_collection'!G143)</f>
        <v>42816</v>
      </c>
      <c r="S216" s="3">
        <f>IF(IFERROR(INDEX('[2]Both teabags AfterWet'!$D$1:$D$839,MATCH(H216,'[2]Both teabags AfterWet'!$B$1:$B$839,0)),"")="N.A","",(IFERROR(INDEX('[2]Both teabags AfterWet'!$D$1:$D$839,MATCH(H216,'[2]Both teabags AfterWet'!$B$1:$B$839,0)),"")))</f>
        <v>1.5369999999999999</v>
      </c>
      <c r="T216" s="3">
        <f>IFERROR(INDEX('[2]Both teabags AfterWet'!$D$1:$D$839,MATCH(I216,'[2]Both teabags AfterWet'!$B$1:$B$839,0)),"")</f>
        <v>1.2849999999999999</v>
      </c>
      <c r="U216" s="3">
        <f t="shared" si="37"/>
        <v>1.3863999999999999</v>
      </c>
      <c r="V216" s="3">
        <f t="shared" si="38"/>
        <v>1.1343999999999999</v>
      </c>
      <c r="W216" s="3">
        <f>IFERROR(INDEX('[2]Ashed teabags wet'!$J$2:$J$825,MATCH(H216,'[2]Ashed teabags wet'!$B$2:$B$825,0)),"")</f>
        <v>34.652509652509345</v>
      </c>
      <c r="X216" s="3">
        <f>IFERROR(INDEX('[2]Ashed teabags wet'!$J$2:$J$825,MATCH(I216,'[2]Ashed teabags wet'!$B$2:$B$825,0)),"")</f>
        <v>87.823960880195301</v>
      </c>
      <c r="Y216" s="3">
        <f t="shared" si="30"/>
        <v>0.90597760617761036</v>
      </c>
      <c r="Z216" s="3">
        <f t="shared" si="31"/>
        <v>0.13812498777506443</v>
      </c>
      <c r="AA216" s="3">
        <f t="shared" si="32"/>
        <v>0.47925157749630254</v>
      </c>
      <c r="AB216" s="3">
        <f t="shared" si="39"/>
        <v>0.31418868263415561</v>
      </c>
      <c r="AC216" s="3">
        <f t="shared" si="33"/>
        <v>7.769905655729431E-2</v>
      </c>
      <c r="AD216">
        <f t="shared" si="34"/>
        <v>54</v>
      </c>
      <c r="AE216" s="3">
        <f t="shared" si="40"/>
        <v>0.43081760392363122</v>
      </c>
      <c r="AF216" s="3" t="str">
        <f t="shared" si="41"/>
        <v/>
      </c>
      <c r="AG216" s="58" t="str">
        <f>IF(ISNUMBER(SEARCH("C", '[2]WetLitterbags placem_collection'!W143)),"YES","")</f>
        <v>YES</v>
      </c>
      <c r="AH216" s="58" t="str">
        <f>IF(ISNUMBER(SEARCH("H", '[2]WetLitterbags placem_collection'!W143)),"YES","")</f>
        <v>YES</v>
      </c>
      <c r="AI216" s="58" t="str">
        <f>IF(ISNUMBER(SEARCH("R", '[2]WetLitterbags placem_collection'!W143)),"YES","")</f>
        <v>YES</v>
      </c>
      <c r="AJ216" s="58" t="str">
        <f>IF(ISNUMBER(SEARCH("C", '[2]WetLitterbags placem_collection'!V143)),"YES","")</f>
        <v/>
      </c>
      <c r="AK216" s="58" t="str">
        <f>IF(ISNUMBER(SEARCH("H", '[2]WetLitterbags placem_collection'!V143)),"YES","")</f>
        <v>YES</v>
      </c>
      <c r="AL216" s="58" t="str">
        <f>IF(ISNUMBER(SEARCH("R", '[2]WetLitterbags placem_collection'!V143)),"YES","")</f>
        <v>YES</v>
      </c>
    </row>
    <row r="217" spans="2:38">
      <c r="B217" t="str">
        <f>'[2]Final data_for_R_analysis_Wetse'!A143</f>
        <v>Wet</v>
      </c>
      <c r="C217" s="4">
        <f>'[2]Final data_for_R_analysis_Wetse'!B143</f>
        <v>142</v>
      </c>
      <c r="D217" t="s">
        <v>105</v>
      </c>
      <c r="E217" t="s">
        <v>41</v>
      </c>
      <c r="F217" s="68">
        <v>6</v>
      </c>
      <c r="G217" s="7">
        <f>'[2]WetLitterbags placem_collection'!E144</f>
        <v>42762</v>
      </c>
      <c r="H217" t="str">
        <f>'[2]Final data_for_R_analysis_Wetse'!J143</f>
        <v>G817</v>
      </c>
      <c r="I217" t="str">
        <f>'[2]Final data_for_R_analysis_Wetse'!J363</f>
        <v>R460</v>
      </c>
      <c r="J217">
        <f>IFERROR(INDEX('[2]Green_rooibos initial weight'!$C$5:$C$1749,MATCH(H217, '[2]Green_rooibos initial weight'!$A$5:$A$1749,0)),"")</f>
        <v>1.9770000000000001</v>
      </c>
      <c r="K217">
        <f>IFERROR(INDEX('[2]Green_rooibos initial weight'!$C$5:$C$1749,MATCH(I217, '[2]Green_rooibos initial weight'!$A$5:$A$1749,0)),"")</f>
        <v>2.1659999999999999</v>
      </c>
      <c r="L217" s="3">
        <f t="shared" si="35"/>
        <v>1.7272000000000001</v>
      </c>
      <c r="M217" s="3">
        <f>AVERAGE('[2]Ashed teabags wet'!$J$809:$J$813,'[2]Ashed teabags wet'!$J$817:$J$818,'[2]Ashed teabags wet'!$J$820:$J$821)</f>
        <v>5.5094158734921841</v>
      </c>
      <c r="N217" s="3">
        <f t="shared" si="28"/>
        <v>1.6320413690330431</v>
      </c>
      <c r="O217" s="3">
        <f t="shared" si="36"/>
        <v>1.9161999999999999</v>
      </c>
      <c r="P217" s="3">
        <f>AVERAGE('[2]Ashed teabags wet'!$J$814:$J$816)</f>
        <v>2.2816647271287041</v>
      </c>
      <c r="Q217" s="3">
        <f t="shared" si="29"/>
        <v>1.8724787404987597</v>
      </c>
      <c r="R217" s="7">
        <f>IF('[2]WetLitterbags placem_collection'!G144="N.A","",'[2]WetLitterbags placem_collection'!G144)</f>
        <v>42816</v>
      </c>
      <c r="S217" s="3" t="str">
        <f>IF(IFERROR(INDEX('[2]Both teabags AfterWet'!$D$1:$D$839,MATCH(H217,'[2]Both teabags AfterWet'!$B$1:$B$839,0)),"")="N.A","",(IFERROR(INDEX('[2]Both teabags AfterWet'!$D$1:$D$839,MATCH(H217,'[2]Both teabags AfterWet'!$B$1:$B$839,0)),"")))</f>
        <v/>
      </c>
      <c r="T217" s="3">
        <f>IFERROR(INDEX('[2]Both teabags AfterWet'!$D$1:$D$839,MATCH(I217,'[2]Both teabags AfterWet'!$B$1:$B$839,0)),"")</f>
        <v>0.14299999999999999</v>
      </c>
      <c r="U217" s="3" t="str">
        <f t="shared" si="37"/>
        <v/>
      </c>
      <c r="V217" s="3">
        <f t="shared" si="38"/>
        <v>-7.6000000000000234E-3</v>
      </c>
      <c r="W217" s="3">
        <f>IFERROR(INDEX('[2]Ashed teabags wet'!$J$2:$J$825,MATCH(H217,'[2]Ashed teabags wet'!$B$2:$B$825,0)),"")</f>
        <v>45.987198424421408</v>
      </c>
      <c r="X217" s="3" t="str">
        <f>IFERROR(INDEX('[2]Ashed teabags wet'!$J$2:$J$825,MATCH(I217,'[2]Ashed teabags wet'!$B$2:$B$825,0)),"")</f>
        <v/>
      </c>
      <c r="Y217" s="3" t="str">
        <f t="shared" si="30"/>
        <v/>
      </c>
      <c r="Z217" s="3" t="str">
        <f t="shared" si="31"/>
        <v/>
      </c>
      <c r="AA217" s="3" t="str">
        <f t="shared" si="32"/>
        <v/>
      </c>
      <c r="AB217" s="3" t="str">
        <f t="shared" si="39"/>
        <v/>
      </c>
      <c r="AC217" s="3" t="str">
        <f t="shared" si="33"/>
        <v/>
      </c>
      <c r="AD217">
        <f t="shared" si="34"/>
        <v>54</v>
      </c>
      <c r="AE217" s="3" t="str">
        <f t="shared" si="40"/>
        <v/>
      </c>
      <c r="AF217" s="3" t="str">
        <f t="shared" si="41"/>
        <v/>
      </c>
      <c r="AG217" s="58" t="str">
        <f>IF(ISNUMBER(SEARCH("C", '[2]WetLitterbags placem_collection'!W144)),"YES","")</f>
        <v/>
      </c>
      <c r="AH217" s="58" t="str">
        <f>IF(ISNUMBER(SEARCH("H", '[2]WetLitterbags placem_collection'!W144)),"YES","")</f>
        <v>YES</v>
      </c>
      <c r="AI217" s="58" t="str">
        <f>IF(ISNUMBER(SEARCH("R", '[2]WetLitterbags placem_collection'!W144)),"YES","")</f>
        <v/>
      </c>
      <c r="AJ217" s="58" t="str">
        <f>IF(ISNUMBER(SEARCH("C", '[2]WetLitterbags placem_collection'!V144)),"YES","")</f>
        <v/>
      </c>
      <c r="AK217" s="58" t="str">
        <f>IF(ISNUMBER(SEARCH("H", '[2]WetLitterbags placem_collection'!V144)),"YES","")</f>
        <v>YES</v>
      </c>
      <c r="AL217" s="58" t="str">
        <f>IF(ISNUMBER(SEARCH("R", '[2]WetLitterbags placem_collection'!V144)),"YES","")</f>
        <v/>
      </c>
    </row>
    <row r="218" spans="2:38">
      <c r="B218" t="str">
        <f>'[2]Final data_for_R_analysis_Wetse'!A144</f>
        <v>Wet</v>
      </c>
      <c r="C218" s="4">
        <f>'[2]Final data_for_R_analysis_Wetse'!B144</f>
        <v>143</v>
      </c>
      <c r="D218" t="s">
        <v>105</v>
      </c>
      <c r="E218" t="s">
        <v>41</v>
      </c>
      <c r="F218" s="68">
        <v>7</v>
      </c>
      <c r="G218" s="7">
        <f>'[2]WetLitterbags placem_collection'!E145</f>
        <v>42762</v>
      </c>
      <c r="H218" t="str">
        <f>'[2]Final data_for_R_analysis_Wetse'!J144</f>
        <v>G836</v>
      </c>
      <c r="I218" t="str">
        <f>'[2]Final data_for_R_analysis_Wetse'!J364</f>
        <v>R456</v>
      </c>
      <c r="J218">
        <f>IFERROR(INDEX('[2]Green_rooibos initial weight'!$C$5:$C$1749,MATCH(H218, '[2]Green_rooibos initial weight'!$A$5:$A$1749,0)),"")</f>
        <v>2.0419999999999998</v>
      </c>
      <c r="K218">
        <f>IFERROR(INDEX('[2]Green_rooibos initial weight'!$C$5:$C$1749,MATCH(I218, '[2]Green_rooibos initial weight'!$A$5:$A$1749,0)),"")</f>
        <v>2.23</v>
      </c>
      <c r="L218" s="3">
        <f t="shared" si="35"/>
        <v>1.7921999999999998</v>
      </c>
      <c r="M218" s="3">
        <f>AVERAGE('[2]Ashed teabags wet'!$J$809:$J$813,'[2]Ashed teabags wet'!$J$817:$J$818,'[2]Ashed teabags wet'!$J$820:$J$821)</f>
        <v>5.5094158734921841</v>
      </c>
      <c r="N218" s="3">
        <f t="shared" si="28"/>
        <v>1.6934602487152728</v>
      </c>
      <c r="O218" s="3">
        <f t="shared" si="36"/>
        <v>1.9802</v>
      </c>
      <c r="P218" s="3">
        <f>AVERAGE('[2]Ashed teabags wet'!$J$814:$J$816)</f>
        <v>2.2816647271287041</v>
      </c>
      <c r="Q218" s="3">
        <f t="shared" si="29"/>
        <v>1.9350184750733974</v>
      </c>
      <c r="R218" s="7">
        <f>IF('[2]WetLitterbags placem_collection'!G145="N.A","",'[2]WetLitterbags placem_collection'!G145)</f>
        <v>42816</v>
      </c>
      <c r="S218" s="3">
        <f>IF(IFERROR(INDEX('[2]Both teabags AfterWet'!$D$1:$D$839,MATCH(H218,'[2]Both teabags AfterWet'!$B$1:$B$839,0)),"")="N.A","",(IFERROR(INDEX('[2]Both teabags AfterWet'!$D$1:$D$839,MATCH(H218,'[2]Both teabags AfterWet'!$B$1:$B$839,0)),"")))</f>
        <v>0.60970000000000002</v>
      </c>
      <c r="T218" s="3">
        <f>IFERROR(INDEX('[2]Both teabags AfterWet'!$D$1:$D$839,MATCH(I218,'[2]Both teabags AfterWet'!$B$1:$B$839,0)),"")</f>
        <v>1.6178999999999999</v>
      </c>
      <c r="U218" s="3">
        <f t="shared" si="37"/>
        <v>0.45910000000000001</v>
      </c>
      <c r="V218" s="3">
        <f t="shared" si="38"/>
        <v>1.4672999999999998</v>
      </c>
      <c r="W218" s="3">
        <f>IFERROR(INDEX('[2]Ashed teabags wet'!$J$2:$J$825,MATCH(H218,'[2]Ashed teabags wet'!$B$2:$B$825,0)),"")</f>
        <v>13.060240963856003</v>
      </c>
      <c r="X218" s="3">
        <f>IFERROR(INDEX('[2]Ashed teabags wet'!$J$2:$J$825,MATCH(I218,'[2]Ashed teabags wet'!$B$2:$B$825,0)),"")</f>
        <v>1.7996108949419758</v>
      </c>
      <c r="Y218" s="3">
        <f t="shared" si="30"/>
        <v>0.39914043373493707</v>
      </c>
      <c r="Z218" s="3">
        <f t="shared" si="31"/>
        <v>1.4408943093385163</v>
      </c>
      <c r="AA218" s="3">
        <f t="shared" si="32"/>
        <v>0.76430481079332035</v>
      </c>
      <c r="AB218" s="3">
        <f t="shared" si="39"/>
        <v>0.50106443652958776</v>
      </c>
      <c r="AC218" s="3">
        <f t="shared" si="33"/>
        <v>0.74464111216502027</v>
      </c>
      <c r="AD218">
        <f t="shared" si="34"/>
        <v>54</v>
      </c>
      <c r="AE218" s="3">
        <f t="shared" si="40"/>
        <v>9.2274571504370129E-2</v>
      </c>
      <c r="AF218" s="3">
        <f t="shared" si="41"/>
        <v>1.3196311965931564E-2</v>
      </c>
      <c r="AG218" s="58" t="str">
        <f>IF(ISNUMBER(SEARCH("C", '[2]WetLitterbags placem_collection'!W145)),"YES","")</f>
        <v/>
      </c>
      <c r="AH218" s="58" t="str">
        <f>IF(ISNUMBER(SEARCH("H", '[2]WetLitterbags placem_collection'!W145)),"YES","")</f>
        <v/>
      </c>
      <c r="AI218" s="58" t="str">
        <f>IF(ISNUMBER(SEARCH("R", '[2]WetLitterbags placem_collection'!W145)),"YES","")</f>
        <v/>
      </c>
      <c r="AJ218" s="58" t="str">
        <f>IF(ISNUMBER(SEARCH("C", '[2]WetLitterbags placem_collection'!V145)),"YES","")</f>
        <v/>
      </c>
      <c r="AK218" s="58" t="str">
        <f>IF(ISNUMBER(SEARCH("H", '[2]WetLitterbags placem_collection'!V145)),"YES","")</f>
        <v/>
      </c>
      <c r="AL218" s="58" t="str">
        <f>IF(ISNUMBER(SEARCH("R", '[2]WetLitterbags placem_collection'!V145)),"YES","")</f>
        <v>YES</v>
      </c>
    </row>
    <row r="219" spans="2:38">
      <c r="B219" t="str">
        <f>'[2]Final data_for_R_analysis_Wetse'!A145</f>
        <v>Wet</v>
      </c>
      <c r="C219" s="4">
        <f>'[2]Final data_for_R_analysis_Wetse'!B145</f>
        <v>144</v>
      </c>
      <c r="D219" t="s">
        <v>105</v>
      </c>
      <c r="E219" t="s">
        <v>41</v>
      </c>
      <c r="F219" s="68">
        <v>8</v>
      </c>
      <c r="G219" s="7">
        <f>'[2]WetLitterbags placem_collection'!E146</f>
        <v>42762</v>
      </c>
      <c r="H219" t="str">
        <f>'[2]Final data_for_R_analysis_Wetse'!J145</f>
        <v>G784</v>
      </c>
      <c r="I219" t="str">
        <f>'[2]Final data_for_R_analysis_Wetse'!J365</f>
        <v>R571</v>
      </c>
      <c r="J219">
        <f>IFERROR(INDEX('[2]Green_rooibos initial weight'!$C$5:$C$1749,MATCH(H219, '[2]Green_rooibos initial weight'!$A$5:$A$1749,0)),"")</f>
        <v>2.1070000000000002</v>
      </c>
      <c r="K219">
        <f>IFERROR(INDEX('[2]Green_rooibos initial weight'!$C$5:$C$1749,MATCH(I219, '[2]Green_rooibos initial weight'!$A$5:$A$1749,0)),"")</f>
        <v>2.117</v>
      </c>
      <c r="L219" s="3">
        <f t="shared" si="35"/>
        <v>1.8572000000000002</v>
      </c>
      <c r="M219" s="3">
        <f>AVERAGE('[2]Ashed teabags wet'!$J$809:$J$813,'[2]Ashed teabags wet'!$J$817:$J$818,'[2]Ashed teabags wet'!$J$820:$J$821)</f>
        <v>5.5094158734921841</v>
      </c>
      <c r="N219" s="3">
        <f t="shared" si="28"/>
        <v>1.7548791283975034</v>
      </c>
      <c r="O219" s="3">
        <f t="shared" si="36"/>
        <v>1.8672</v>
      </c>
      <c r="P219" s="3">
        <f>AVERAGE('[2]Ashed teabags wet'!$J$814:$J$816)</f>
        <v>2.2816647271287041</v>
      </c>
      <c r="Q219" s="3">
        <f t="shared" si="29"/>
        <v>1.8245967562150529</v>
      </c>
      <c r="R219" s="7">
        <f>IF('[2]WetLitterbags placem_collection'!G146="N.A","",'[2]WetLitterbags placem_collection'!G146)</f>
        <v>42816</v>
      </c>
      <c r="S219" s="3">
        <f>IF(IFERROR(INDEX('[2]Both teabags AfterWet'!$D$1:$D$839,MATCH(H219,'[2]Both teabags AfterWet'!$B$1:$B$839,0)),"")="N.A","",(IFERROR(INDEX('[2]Both teabags AfterWet'!$D$1:$D$839,MATCH(H219,'[2]Both teabags AfterWet'!$B$1:$B$839,0)),"")))</f>
        <v>0.78500000000000003</v>
      </c>
      <c r="T219" s="3">
        <f>IFERROR(INDEX('[2]Both teabags AfterWet'!$D$1:$D$839,MATCH(I219,'[2]Both teabags AfterWet'!$B$1:$B$839,0)),"")</f>
        <v>1.365</v>
      </c>
      <c r="U219" s="3">
        <f t="shared" si="37"/>
        <v>0.63440000000000007</v>
      </c>
      <c r="V219" s="3">
        <f t="shared" si="38"/>
        <v>1.2143999999999999</v>
      </c>
      <c r="W219" s="3">
        <f>IFERROR(INDEX('[2]Ashed teabags wet'!$J$2:$J$825,MATCH(H219,'[2]Ashed teabags wet'!$B$2:$B$825,0)),"")</f>
        <v>26.404773744405041</v>
      </c>
      <c r="X219" s="3">
        <f>IFERROR(INDEX('[2]Ashed teabags wet'!$J$2:$J$825,MATCH(I219,'[2]Ashed teabags wet'!$B$2:$B$825,0)),"")</f>
        <v>77.783132530120469</v>
      </c>
      <c r="Y219" s="3">
        <f t="shared" si="30"/>
        <v>0.46688811536549446</v>
      </c>
      <c r="Z219" s="3">
        <f t="shared" si="31"/>
        <v>0.26980163855421702</v>
      </c>
      <c r="AA219" s="3">
        <f t="shared" si="32"/>
        <v>0.73394856214864157</v>
      </c>
      <c r="AB219" s="3">
        <f t="shared" si="39"/>
        <v>0.48116342791692418</v>
      </c>
      <c r="AC219" s="3">
        <f t="shared" si="33"/>
        <v>0.14786918678617739</v>
      </c>
      <c r="AD219">
        <f t="shared" si="34"/>
        <v>54</v>
      </c>
      <c r="AE219" s="3">
        <f t="shared" si="40"/>
        <v>0.1283271233389055</v>
      </c>
      <c r="AF219" s="3" t="str">
        <f t="shared" si="41"/>
        <v/>
      </c>
      <c r="AG219" s="58" t="str">
        <f>IF(ISNUMBER(SEARCH("C", '[2]WetLitterbags placem_collection'!W146)),"YES","")</f>
        <v/>
      </c>
      <c r="AH219" s="58" t="str">
        <f>IF(ISNUMBER(SEARCH("H", '[2]WetLitterbags placem_collection'!W146)),"YES","")</f>
        <v>YES</v>
      </c>
      <c r="AI219" s="58" t="str">
        <f>IF(ISNUMBER(SEARCH("R", '[2]WetLitterbags placem_collection'!W146)),"YES","")</f>
        <v/>
      </c>
      <c r="AJ219" s="58" t="str">
        <f>IF(ISNUMBER(SEARCH("C", '[2]WetLitterbags placem_collection'!V146)),"YES","")</f>
        <v/>
      </c>
      <c r="AK219" s="58" t="str">
        <f>IF(ISNUMBER(SEARCH("H", '[2]WetLitterbags placem_collection'!V146)),"YES","")</f>
        <v/>
      </c>
      <c r="AL219" s="58" t="str">
        <f>IF(ISNUMBER(SEARCH("R", '[2]WetLitterbags placem_collection'!V146)),"YES","")</f>
        <v>YES</v>
      </c>
    </row>
    <row r="220" spans="2:38">
      <c r="B220" t="str">
        <f>'[2]Final data_for_R_analysis_Wetse'!A146</f>
        <v>Wet</v>
      </c>
      <c r="C220" s="4">
        <f>'[2]Final data_for_R_analysis_Wetse'!B146</f>
        <v>145</v>
      </c>
      <c r="D220" t="s">
        <v>106</v>
      </c>
      <c r="E220" t="s">
        <v>41</v>
      </c>
      <c r="F220" s="5">
        <v>1</v>
      </c>
      <c r="G220" s="7">
        <f>'[2]WetLitterbags placem_collection'!E147</f>
        <v>42762</v>
      </c>
      <c r="H220" t="str">
        <f>'[2]Final data_for_R_analysis_Wetse'!J146</f>
        <v>G902</v>
      </c>
      <c r="I220" t="str">
        <f>'[2]Final data_for_R_analysis_Wetse'!J366</f>
        <v>R27</v>
      </c>
      <c r="J220">
        <f>IFERROR(INDEX('[2]Green_rooibos initial weight'!$C$5:$C$1749,MATCH(H220, '[2]Green_rooibos initial weight'!$A$5:$A$1749,0)),"")</f>
        <v>2.0750000000000002</v>
      </c>
      <c r="K220">
        <f>IFERROR(INDEX('[2]Green_rooibos initial weight'!$C$5:$C$1749,MATCH(I220, '[2]Green_rooibos initial weight'!$A$5:$A$1749,0)),"")</f>
        <v>2.0550000000000002</v>
      </c>
      <c r="L220" s="3">
        <f t="shared" si="35"/>
        <v>1.8252000000000002</v>
      </c>
      <c r="M220" s="3">
        <f>AVERAGE('[2]Ashed teabags wet'!$J$809:$J$813,'[2]Ashed teabags wet'!$J$817:$J$818,'[2]Ashed teabags wet'!$J$820:$J$821)</f>
        <v>5.5094158734921841</v>
      </c>
      <c r="N220" s="3">
        <f t="shared" si="28"/>
        <v>1.7246421414770208</v>
      </c>
      <c r="O220" s="3">
        <f t="shared" si="36"/>
        <v>1.8052000000000001</v>
      </c>
      <c r="P220" s="3">
        <f>AVERAGE('[2]Ashed teabags wet'!$J$814:$J$816)</f>
        <v>2.2816647271287041</v>
      </c>
      <c r="Q220" s="3">
        <f t="shared" si="29"/>
        <v>1.7640113883458728</v>
      </c>
      <c r="R220" s="7">
        <f>IF('[2]WetLitterbags placem_collection'!G147="N.A","",'[2]WetLitterbags placem_collection'!G147)</f>
        <v>42815</v>
      </c>
      <c r="S220" s="3">
        <f>IF(IFERROR(INDEX('[2]Both teabags AfterWet'!$D$1:$D$839,MATCH(H220,'[2]Both teabags AfterWet'!$B$1:$B$839,0)),"")="N.A","",(IFERROR(INDEX('[2]Both teabags AfterWet'!$D$1:$D$839,MATCH(H220,'[2]Both teabags AfterWet'!$B$1:$B$839,0)),"")))</f>
        <v>0.79200000000000004</v>
      </c>
      <c r="T220" s="3">
        <f>IFERROR(INDEX('[2]Both teabags AfterWet'!$D$1:$D$839,MATCH(I220,'[2]Both teabags AfterWet'!$B$1:$B$839,0)),"")</f>
        <v>1.6830000000000001</v>
      </c>
      <c r="U220" s="3">
        <f t="shared" si="37"/>
        <v>0.64139999999999997</v>
      </c>
      <c r="V220" s="3">
        <f t="shared" si="38"/>
        <v>1.5324</v>
      </c>
      <c r="W220" s="3">
        <f>IFERROR(INDEX('[2]Ashed teabags wet'!$J$2:$J$825,MATCH(H220,'[2]Ashed teabags wet'!$B$2:$B$825,0)),"")</f>
        <v>20.158102766798436</v>
      </c>
      <c r="X220" s="3">
        <f>IFERROR(INDEX('[2]Ashed teabags wet'!$J$2:$J$825,MATCH(I220,'[2]Ashed teabags wet'!$B$2:$B$825,0)),"")</f>
        <v>8.5603112840463975</v>
      </c>
      <c r="Y220" s="3">
        <f t="shared" si="30"/>
        <v>0.51210592885375483</v>
      </c>
      <c r="Z220" s="3">
        <f t="shared" si="31"/>
        <v>1.4012217898832731</v>
      </c>
      <c r="AA220" s="3">
        <f t="shared" si="32"/>
        <v>0.70306539743069463</v>
      </c>
      <c r="AB220" s="3">
        <f t="shared" si="39"/>
        <v>0.46091698263865016</v>
      </c>
      <c r="AC220" s="3">
        <f t="shared" si="33"/>
        <v>0.7943382900703434</v>
      </c>
      <c r="AD220">
        <f t="shared" si="34"/>
        <v>53</v>
      </c>
      <c r="AE220" s="3">
        <f t="shared" si="40"/>
        <v>0.16500546623432943</v>
      </c>
      <c r="AF220" s="3">
        <f t="shared" si="41"/>
        <v>1.1150072299365547E-2</v>
      </c>
      <c r="AG220" s="58" t="str">
        <f>IF(ISNUMBER(SEARCH("C", '[2]WetLitterbags placem_collection'!W147)),"YES","")</f>
        <v/>
      </c>
      <c r="AH220" s="58" t="str">
        <f>IF(ISNUMBER(SEARCH("H", '[2]WetLitterbags placem_collection'!W147)),"YES","")</f>
        <v/>
      </c>
      <c r="AI220" s="58" t="str">
        <f>IF(ISNUMBER(SEARCH("R", '[2]WetLitterbags placem_collection'!W147)),"YES","")</f>
        <v/>
      </c>
      <c r="AJ220" s="58" t="str">
        <f>IF(ISNUMBER(SEARCH("C", '[2]WetLitterbags placem_collection'!V147)),"YES","")</f>
        <v/>
      </c>
      <c r="AK220" s="58" t="str">
        <f>IF(ISNUMBER(SEARCH("H", '[2]WetLitterbags placem_collection'!V147)),"YES","")</f>
        <v/>
      </c>
      <c r="AL220" s="58" t="str">
        <f>IF(ISNUMBER(SEARCH("R", '[2]WetLitterbags placem_collection'!V147)),"YES","")</f>
        <v>YES</v>
      </c>
    </row>
    <row r="221" spans="2:38">
      <c r="B221" t="str">
        <f>'[2]Final data_for_R_analysis_Wetse'!A147</f>
        <v>Wet</v>
      </c>
      <c r="C221" s="4">
        <f>'[2]Final data_for_R_analysis_Wetse'!B147</f>
        <v>146</v>
      </c>
      <c r="D221" t="s">
        <v>106</v>
      </c>
      <c r="E221" t="s">
        <v>41</v>
      </c>
      <c r="F221" s="5">
        <v>2</v>
      </c>
      <c r="G221" s="7">
        <f>'[2]WetLitterbags placem_collection'!E148</f>
        <v>42762</v>
      </c>
      <c r="H221" t="str">
        <f>'[2]Final data_for_R_analysis_Wetse'!J147</f>
        <v>G689</v>
      </c>
      <c r="I221" t="str">
        <f>'[2]Final data_for_R_analysis_Wetse'!J367</f>
        <v>R492</v>
      </c>
      <c r="J221">
        <f>IFERROR(INDEX('[2]Green_rooibos initial weight'!$C$5:$C$1749,MATCH(H221, '[2]Green_rooibos initial weight'!$A$5:$A$1749,0)),"")</f>
        <v>2.0339999999999998</v>
      </c>
      <c r="K221">
        <f>IFERROR(INDEX('[2]Green_rooibos initial weight'!$C$5:$C$1749,MATCH(I221, '[2]Green_rooibos initial weight'!$A$5:$A$1749,0)),"")</f>
        <v>2.2519999999999998</v>
      </c>
      <c r="L221" s="3">
        <f t="shared" si="35"/>
        <v>1.7841999999999998</v>
      </c>
      <c r="M221" s="3">
        <f>AVERAGE('[2]Ashed teabags wet'!$J$809:$J$813,'[2]Ashed teabags wet'!$J$817:$J$818,'[2]Ashed teabags wet'!$J$820:$J$821)</f>
        <v>5.5094158734921841</v>
      </c>
      <c r="N221" s="3">
        <f t="shared" si="28"/>
        <v>1.6859010019851524</v>
      </c>
      <c r="O221" s="3">
        <f t="shared" si="36"/>
        <v>2.0021999999999998</v>
      </c>
      <c r="P221" s="3">
        <f>AVERAGE('[2]Ashed teabags wet'!$J$814:$J$816)</f>
        <v>2.2816647271287041</v>
      </c>
      <c r="Q221" s="3">
        <f t="shared" si="29"/>
        <v>1.9565165088334289</v>
      </c>
      <c r="R221" s="7">
        <f>IF('[2]WetLitterbags placem_collection'!G148="N.A","",'[2]WetLitterbags placem_collection'!G148)</f>
        <v>42815</v>
      </c>
      <c r="S221" s="3">
        <f>IF(IFERROR(INDEX('[2]Both teabags AfterWet'!$D$1:$D$839,MATCH(H221,'[2]Both teabags AfterWet'!$B$1:$B$839,0)),"")="N.A","",(IFERROR(INDEX('[2]Both teabags AfterWet'!$D$1:$D$839,MATCH(H221,'[2]Both teabags AfterWet'!$B$1:$B$839,0)),"")))</f>
        <v>0.52200000000000002</v>
      </c>
      <c r="T221" s="3">
        <f>IFERROR(INDEX('[2]Both teabags AfterWet'!$D$1:$D$839,MATCH(I221,'[2]Both teabags AfterWet'!$B$1:$B$839,0)),"")</f>
        <v>1.6579999999999999</v>
      </c>
      <c r="U221" s="3">
        <f t="shared" si="37"/>
        <v>0.37140000000000001</v>
      </c>
      <c r="V221" s="3">
        <f t="shared" si="38"/>
        <v>1.5073999999999999</v>
      </c>
      <c r="W221" s="3">
        <f>IFERROR(INDEX('[2]Ashed teabags wet'!$J$2:$J$825,MATCH(H221,'[2]Ashed teabags wet'!$B$2:$B$825,0)),"")</f>
        <v>14.092009685229803</v>
      </c>
      <c r="X221" s="3">
        <f>IFERROR(INDEX('[2]Ashed teabags wet'!$J$2:$J$825,MATCH(I221,'[2]Ashed teabags wet'!$B$2:$B$825,0)),"")</f>
        <v>4.0599323344614637</v>
      </c>
      <c r="Y221" s="3">
        <f t="shared" si="30"/>
        <v>0.31906227602905651</v>
      </c>
      <c r="Z221" s="3">
        <f t="shared" si="31"/>
        <v>1.4462005799903277</v>
      </c>
      <c r="AA221" s="3">
        <f t="shared" si="32"/>
        <v>0.81074673088552651</v>
      </c>
      <c r="AB221" s="3">
        <f t="shared" si="39"/>
        <v>0.53151092096058272</v>
      </c>
      <c r="AC221" s="3">
        <f t="shared" si="33"/>
        <v>0.73917116132724248</v>
      </c>
      <c r="AD221">
        <f t="shared" si="34"/>
        <v>53</v>
      </c>
      <c r="AE221" s="3">
        <f t="shared" si="40"/>
        <v>3.7117896810538564E-2</v>
      </c>
      <c r="AF221" s="3">
        <f t="shared" si="41"/>
        <v>1.273167435597548E-2</v>
      </c>
      <c r="AG221" s="58" t="str">
        <f>IF(ISNUMBER(SEARCH("C", '[2]WetLitterbags placem_collection'!W148)),"YES","")</f>
        <v/>
      </c>
      <c r="AH221" s="58" t="str">
        <f>IF(ISNUMBER(SEARCH("H", '[2]WetLitterbags placem_collection'!W148)),"YES","")</f>
        <v/>
      </c>
      <c r="AI221" s="58" t="str">
        <f>IF(ISNUMBER(SEARCH("R", '[2]WetLitterbags placem_collection'!W148)),"YES","")</f>
        <v/>
      </c>
      <c r="AJ221" s="58" t="str">
        <f>IF(ISNUMBER(SEARCH("C", '[2]WetLitterbags placem_collection'!V148)),"YES","")</f>
        <v/>
      </c>
      <c r="AK221" s="58" t="str">
        <f>IF(ISNUMBER(SEARCH("H", '[2]WetLitterbags placem_collection'!V148)),"YES","")</f>
        <v>YES</v>
      </c>
      <c r="AL221" s="58" t="str">
        <f>IF(ISNUMBER(SEARCH("R", '[2]WetLitterbags placem_collection'!V148)),"YES","")</f>
        <v>YES</v>
      </c>
    </row>
    <row r="222" spans="2:38">
      <c r="B222" t="str">
        <f>'[2]Final data_for_R_analysis_Wetse'!A148</f>
        <v>Wet</v>
      </c>
      <c r="C222" s="4">
        <f>'[2]Final data_for_R_analysis_Wetse'!B148</f>
        <v>147</v>
      </c>
      <c r="D222" t="s">
        <v>106</v>
      </c>
      <c r="E222" t="s">
        <v>41</v>
      </c>
      <c r="F222" s="5">
        <v>3</v>
      </c>
      <c r="G222" s="7">
        <f>'[2]WetLitterbags placem_collection'!E149</f>
        <v>42762</v>
      </c>
      <c r="H222" t="str">
        <f>'[2]Final data_for_R_analysis_Wetse'!J148</f>
        <v>G678</v>
      </c>
      <c r="I222" t="str">
        <f>'[2]Final data_for_R_analysis_Wetse'!J368</f>
        <v>R573</v>
      </c>
      <c r="J222">
        <f>IFERROR(INDEX('[2]Green_rooibos initial weight'!$C$5:$C$1749,MATCH(H222, '[2]Green_rooibos initial weight'!$A$5:$A$1749,0)),"")</f>
        <v>2.012</v>
      </c>
      <c r="K222">
        <f>IFERROR(INDEX('[2]Green_rooibos initial weight'!$C$5:$C$1749,MATCH(I222, '[2]Green_rooibos initial weight'!$A$5:$A$1749,0)),"")</f>
        <v>2.097</v>
      </c>
      <c r="L222" s="3">
        <f t="shared" si="35"/>
        <v>1.7622</v>
      </c>
      <c r="M222" s="3">
        <f>AVERAGE('[2]Ashed teabags wet'!$J$809:$J$813,'[2]Ashed teabags wet'!$J$817:$J$818,'[2]Ashed teabags wet'!$J$820:$J$821)</f>
        <v>5.5094158734921841</v>
      </c>
      <c r="N222" s="3">
        <f t="shared" si="28"/>
        <v>1.6651130734773207</v>
      </c>
      <c r="O222" s="3">
        <f t="shared" si="36"/>
        <v>1.8472</v>
      </c>
      <c r="P222" s="3">
        <f>AVERAGE('[2]Ashed teabags wet'!$J$814:$J$816)</f>
        <v>2.2816647271287041</v>
      </c>
      <c r="Q222" s="3">
        <f t="shared" si="29"/>
        <v>1.8050530891604786</v>
      </c>
      <c r="R222" s="7">
        <f>IF('[2]WetLitterbags placem_collection'!G149="N.A","",'[2]WetLitterbags placem_collection'!G149)</f>
        <v>42816</v>
      </c>
      <c r="S222" s="3">
        <f>IF(IFERROR(INDEX('[2]Both teabags AfterWet'!$D$1:$D$839,MATCH(H222,'[2]Both teabags AfterWet'!$B$1:$B$839,0)),"")="N.A","",(IFERROR(INDEX('[2]Both teabags AfterWet'!$D$1:$D$839,MATCH(H222,'[2]Both teabags AfterWet'!$B$1:$B$839,0)),"")))</f>
        <v>0.70199999999999996</v>
      </c>
      <c r="T222" s="3">
        <f>IFERROR(INDEX('[2]Both teabags AfterWet'!$D$1:$D$839,MATCH(I222,'[2]Both teabags AfterWet'!$B$1:$B$839,0)),"")</f>
        <v>1.746</v>
      </c>
      <c r="U222" s="3">
        <f t="shared" si="37"/>
        <v>0.55139999999999989</v>
      </c>
      <c r="V222" s="3">
        <f t="shared" si="38"/>
        <v>1.5953999999999999</v>
      </c>
      <c r="W222" s="3">
        <f>IFERROR(INDEX('[2]Ashed teabags wet'!$J$2:$J$825,MATCH(H222,'[2]Ashed teabags wet'!$B$2:$B$825,0)),"")</f>
        <v>16.333666333666116</v>
      </c>
      <c r="X222" s="3">
        <f>IFERROR(INDEX('[2]Ashed teabags wet'!$J$2:$J$825,MATCH(I222,'[2]Ashed teabags wet'!$B$2:$B$825,0)),"")</f>
        <v>8.8007736943911006</v>
      </c>
      <c r="Y222" s="3">
        <f t="shared" si="30"/>
        <v>0.46133616383616494</v>
      </c>
      <c r="Z222" s="3">
        <f t="shared" si="31"/>
        <v>1.4549924564796843</v>
      </c>
      <c r="AA222" s="3">
        <f t="shared" si="32"/>
        <v>0.72294003861687384</v>
      </c>
      <c r="AB222" s="3">
        <f t="shared" si="39"/>
        <v>0.47394643861818814</v>
      </c>
      <c r="AC222" s="3">
        <f t="shared" si="33"/>
        <v>0.80606629534447338</v>
      </c>
      <c r="AD222">
        <f t="shared" si="34"/>
        <v>54</v>
      </c>
      <c r="AE222" s="3">
        <f t="shared" si="40"/>
        <v>0.14140137931487662</v>
      </c>
      <c r="AF222" s="3">
        <f t="shared" si="41"/>
        <v>9.7455414081708061E-3</v>
      </c>
      <c r="AG222" s="58" t="str">
        <f>IF(ISNUMBER(SEARCH("C", '[2]WetLitterbags placem_collection'!W149)),"YES","")</f>
        <v/>
      </c>
      <c r="AH222" s="58" t="str">
        <f>IF(ISNUMBER(SEARCH("H", '[2]WetLitterbags placem_collection'!W149)),"YES","")</f>
        <v/>
      </c>
      <c r="AI222" s="58" t="str">
        <f>IF(ISNUMBER(SEARCH("R", '[2]WetLitterbags placem_collection'!W149)),"YES","")</f>
        <v/>
      </c>
      <c r="AJ222" s="58" t="str">
        <f>IF(ISNUMBER(SEARCH("C", '[2]WetLitterbags placem_collection'!V149)),"YES","")</f>
        <v/>
      </c>
      <c r="AK222" s="58" t="str">
        <f>IF(ISNUMBER(SEARCH("H", '[2]WetLitterbags placem_collection'!V149)),"YES","")</f>
        <v/>
      </c>
      <c r="AL222" s="58" t="str">
        <f>IF(ISNUMBER(SEARCH("R", '[2]WetLitterbags placem_collection'!V149)),"YES","")</f>
        <v/>
      </c>
    </row>
    <row r="223" spans="2:38">
      <c r="B223" t="str">
        <f>'[2]Final data_for_R_analysis_Wetse'!A149</f>
        <v>Wet</v>
      </c>
      <c r="C223" s="4">
        <f>'[2]Final data_for_R_analysis_Wetse'!B149</f>
        <v>148</v>
      </c>
      <c r="D223" t="s">
        <v>106</v>
      </c>
      <c r="E223" t="s">
        <v>41</v>
      </c>
      <c r="F223" s="68">
        <v>4</v>
      </c>
      <c r="G223" s="7">
        <f>'[2]WetLitterbags placem_collection'!E150</f>
        <v>42762</v>
      </c>
      <c r="H223" t="str">
        <f>'[2]Final data_for_R_analysis_Wetse'!J149</f>
        <v>G835</v>
      </c>
      <c r="I223" t="str">
        <f>'[2]Final data_for_R_analysis_Wetse'!J369</f>
        <v>R472</v>
      </c>
      <c r="J223">
        <f>IFERROR(INDEX('[2]Green_rooibos initial weight'!$C$5:$C$1749,MATCH(H223, '[2]Green_rooibos initial weight'!$A$5:$A$1749,0)),"")</f>
        <v>1.819</v>
      </c>
      <c r="K223">
        <f>IFERROR(INDEX('[2]Green_rooibos initial weight'!$C$5:$C$1749,MATCH(I223, '[2]Green_rooibos initial weight'!$A$5:$A$1749,0)),"")</f>
        <v>2.2679999999999998</v>
      </c>
      <c r="L223" s="3">
        <f t="shared" si="35"/>
        <v>1.5691999999999999</v>
      </c>
      <c r="M223" s="3">
        <f>AVERAGE('[2]Ashed teabags wet'!$J$809:$J$813,'[2]Ashed teabags wet'!$J$817:$J$818,'[2]Ashed teabags wet'!$J$820:$J$821)</f>
        <v>5.5094158734921841</v>
      </c>
      <c r="N223" s="3">
        <f t="shared" si="28"/>
        <v>1.4827462461131606</v>
      </c>
      <c r="O223" s="3">
        <f t="shared" si="36"/>
        <v>2.0181999999999998</v>
      </c>
      <c r="P223" s="3">
        <f>AVERAGE('[2]Ashed teabags wet'!$J$814:$J$816)</f>
        <v>2.2816647271287041</v>
      </c>
      <c r="Q223" s="3">
        <f t="shared" si="29"/>
        <v>1.9721514424770883</v>
      </c>
      <c r="R223" s="7">
        <f>IF('[2]WetLitterbags placem_collection'!G150="N.A","",'[2]WetLitterbags placem_collection'!G150)</f>
        <v>42816</v>
      </c>
      <c r="S223" s="3">
        <f>IF(IFERROR(INDEX('[2]Both teabags AfterWet'!$D$1:$D$839,MATCH(H223,'[2]Both teabags AfterWet'!$B$1:$B$839,0)),"")="N.A","",(IFERROR(INDEX('[2]Both teabags AfterWet'!$D$1:$D$839,MATCH(H223,'[2]Both teabags AfterWet'!$B$1:$B$839,0)),"")))</f>
        <v>0.24560000000000001</v>
      </c>
      <c r="T223" s="3">
        <f>IFERROR(INDEX('[2]Both teabags AfterWet'!$D$1:$D$839,MATCH(I223,'[2]Both teabags AfterWet'!$B$1:$B$839,0)),"")</f>
        <v>0.37559999999999999</v>
      </c>
      <c r="U223" s="3">
        <f t="shared" si="37"/>
        <v>9.5000000000000001E-2</v>
      </c>
      <c r="V223" s="3">
        <f t="shared" si="38"/>
        <v>0.22499999999999998</v>
      </c>
      <c r="W223" s="3" t="str">
        <f>IFERROR(INDEX('[2]Ashed teabags wet'!$J$2:$J$825,MATCH(H223,'[2]Ashed teabags wet'!$B$2:$B$825,0)),"")</f>
        <v/>
      </c>
      <c r="X223" s="3" t="str">
        <f>IFERROR(INDEX('[2]Ashed teabags wet'!$J$2:$J$825,MATCH(I223,'[2]Ashed teabags wet'!$B$2:$B$825,0)),"")</f>
        <v/>
      </c>
      <c r="Y223" s="3" t="str">
        <f t="shared" si="30"/>
        <v/>
      </c>
      <c r="Z223" s="3" t="str">
        <f t="shared" si="31"/>
        <v/>
      </c>
      <c r="AA223" s="3" t="str">
        <f t="shared" si="32"/>
        <v/>
      </c>
      <c r="AB223" s="3" t="str">
        <f t="shared" si="39"/>
        <v/>
      </c>
      <c r="AC223" s="3" t="str">
        <f t="shared" si="33"/>
        <v/>
      </c>
      <c r="AD223">
        <f t="shared" si="34"/>
        <v>54</v>
      </c>
      <c r="AE223" s="3" t="str">
        <f t="shared" si="40"/>
        <v/>
      </c>
      <c r="AF223" s="3" t="str">
        <f t="shared" si="41"/>
        <v/>
      </c>
      <c r="AG223" s="58" t="str">
        <f>IF(ISNUMBER(SEARCH("C", '[2]WetLitterbags placem_collection'!W150)),"YES","")</f>
        <v/>
      </c>
      <c r="AH223" s="58" t="str">
        <f>IF(ISNUMBER(SEARCH("H", '[2]WetLitterbags placem_collection'!W150)),"YES","")</f>
        <v>YES</v>
      </c>
      <c r="AI223" s="58" t="str">
        <f>IF(ISNUMBER(SEARCH("R", '[2]WetLitterbags placem_collection'!W150)),"YES","")</f>
        <v/>
      </c>
      <c r="AJ223" s="58" t="str">
        <f>IF(ISNUMBER(SEARCH("C", '[2]WetLitterbags placem_collection'!V150)),"YES","")</f>
        <v/>
      </c>
      <c r="AK223" s="58" t="str">
        <f>IF(ISNUMBER(SEARCH("H", '[2]WetLitterbags placem_collection'!V150)),"YES","")</f>
        <v>YES</v>
      </c>
      <c r="AL223" s="58" t="str">
        <f>IF(ISNUMBER(SEARCH("R", '[2]WetLitterbags placem_collection'!V150)),"YES","")</f>
        <v/>
      </c>
    </row>
    <row r="224" spans="2:38">
      <c r="B224" t="str">
        <f>'[2]Final data_for_R_analysis_Wetse'!A150</f>
        <v>Wet</v>
      </c>
      <c r="C224" s="4">
        <f>'[2]Final data_for_R_analysis_Wetse'!B150</f>
        <v>149</v>
      </c>
      <c r="D224" t="s">
        <v>106</v>
      </c>
      <c r="E224" t="s">
        <v>41</v>
      </c>
      <c r="F224" s="68">
        <v>5</v>
      </c>
      <c r="G224" s="7">
        <f>'[2]WetLitterbags placem_collection'!E151</f>
        <v>42762</v>
      </c>
      <c r="H224" t="str">
        <f>'[2]Final data_for_R_analysis_Wetse'!J150</f>
        <v>G733</v>
      </c>
      <c r="I224" t="str">
        <f>'[2]Final data_for_R_analysis_Wetse'!J370</f>
        <v>R545</v>
      </c>
      <c r="J224">
        <f>IFERROR(INDEX('[2]Green_rooibos initial weight'!$C$5:$C$1749,MATCH(H224, '[2]Green_rooibos initial weight'!$A$5:$A$1749,0)),"")</f>
        <v>1.8280000000000001</v>
      </c>
      <c r="K224">
        <f>IFERROR(INDEX('[2]Green_rooibos initial weight'!$C$5:$C$1749,MATCH(I224, '[2]Green_rooibos initial weight'!$A$5:$A$1749,0)),"")</f>
        <v>2.2280000000000002</v>
      </c>
      <c r="L224" s="3">
        <f t="shared" si="35"/>
        <v>1.5782</v>
      </c>
      <c r="M224" s="3">
        <f>AVERAGE('[2]Ashed teabags wet'!$J$809:$J$813,'[2]Ashed teabags wet'!$J$817:$J$818,'[2]Ashed teabags wet'!$J$820:$J$821)</f>
        <v>5.5094158734921841</v>
      </c>
      <c r="N224" s="3">
        <f t="shared" si="28"/>
        <v>1.4912503986845465</v>
      </c>
      <c r="O224" s="3">
        <f t="shared" si="36"/>
        <v>1.9782000000000002</v>
      </c>
      <c r="P224" s="3">
        <f>AVERAGE('[2]Ashed teabags wet'!$J$814:$J$816)</f>
        <v>2.2816647271287041</v>
      </c>
      <c r="Q224" s="3">
        <f t="shared" si="29"/>
        <v>1.9330641083679401</v>
      </c>
      <c r="R224" s="7">
        <f>IF('[2]WetLitterbags placem_collection'!G151="N.A","",'[2]WetLitterbags placem_collection'!G151)</f>
        <v>42816</v>
      </c>
      <c r="S224" s="3">
        <f>IF(IFERROR(INDEX('[2]Both teabags AfterWet'!$D$1:$D$839,MATCH(H224,'[2]Both teabags AfterWet'!$B$1:$B$839,0)),"")="N.A","",(IFERROR(INDEX('[2]Both teabags AfterWet'!$D$1:$D$839,MATCH(H224,'[2]Both teabags AfterWet'!$B$1:$B$839,0)),"")))</f>
        <v>0.73760000000000003</v>
      </c>
      <c r="T224" s="3">
        <f>IFERROR(INDEX('[2]Both teabags AfterWet'!$D$1:$D$839,MATCH(I224,'[2]Both teabags AfterWet'!$B$1:$B$839,0)),"")</f>
        <v>1.7096</v>
      </c>
      <c r="U224" s="3">
        <f t="shared" si="37"/>
        <v>0.58699999999999997</v>
      </c>
      <c r="V224" s="3">
        <f t="shared" si="38"/>
        <v>1.5589999999999999</v>
      </c>
      <c r="W224" s="3">
        <f>IFERROR(INDEX('[2]Ashed teabags wet'!$J$2:$J$825,MATCH(H224,'[2]Ashed teabags wet'!$B$2:$B$825,0)),"")</f>
        <v>30.262506191183512</v>
      </c>
      <c r="X224" s="3">
        <f>IFERROR(INDEX('[2]Ashed teabags wet'!$J$2:$J$825,MATCH(I224,'[2]Ashed teabags wet'!$B$2:$B$825,0)),"")</f>
        <v>8.8976767177461902</v>
      </c>
      <c r="Y224" s="3">
        <f t="shared" si="30"/>
        <v>0.40935908865775272</v>
      </c>
      <c r="Z224" s="3">
        <f t="shared" si="31"/>
        <v>1.4202852199703369</v>
      </c>
      <c r="AA224" s="3">
        <f t="shared" si="32"/>
        <v>0.72549272139752363</v>
      </c>
      <c r="AB224" s="3">
        <f t="shared" si="39"/>
        <v>0.47561993136749769</v>
      </c>
      <c r="AC224" s="3">
        <f t="shared" si="33"/>
        <v>0.73473260086002246</v>
      </c>
      <c r="AD224">
        <f t="shared" si="34"/>
        <v>54</v>
      </c>
      <c r="AE224" s="3">
        <f t="shared" si="40"/>
        <v>0.13836968955163464</v>
      </c>
      <c r="AF224" s="3">
        <f t="shared" si="41"/>
        <v>1.5108041178689401E-2</v>
      </c>
      <c r="AG224" s="58" t="str">
        <f>IF(ISNUMBER(SEARCH("C", '[2]WetLitterbags placem_collection'!W151)),"YES","")</f>
        <v/>
      </c>
      <c r="AH224" s="58" t="str">
        <f>IF(ISNUMBER(SEARCH("H", '[2]WetLitterbags placem_collection'!W151)),"YES","")</f>
        <v/>
      </c>
      <c r="AI224" s="58" t="str">
        <f>IF(ISNUMBER(SEARCH("R", '[2]WetLitterbags placem_collection'!W151)),"YES","")</f>
        <v/>
      </c>
      <c r="AJ224" s="58" t="str">
        <f>IF(ISNUMBER(SEARCH("C", '[2]WetLitterbags placem_collection'!V151)),"YES","")</f>
        <v/>
      </c>
      <c r="AK224" s="58" t="str">
        <f>IF(ISNUMBER(SEARCH("H", '[2]WetLitterbags placem_collection'!V151)),"YES","")</f>
        <v/>
      </c>
      <c r="AL224" s="58" t="str">
        <f>IF(ISNUMBER(SEARCH("R", '[2]WetLitterbags placem_collection'!V151)),"YES","")</f>
        <v/>
      </c>
    </row>
    <row r="225" spans="2:38">
      <c r="B225" t="str">
        <f>'[2]Final data_for_R_analysis_Wetse'!A151</f>
        <v>Wet</v>
      </c>
      <c r="C225" s="4">
        <f>'[2]Final data_for_R_analysis_Wetse'!B151</f>
        <v>150</v>
      </c>
      <c r="D225" t="s">
        <v>106</v>
      </c>
      <c r="E225" t="s">
        <v>41</v>
      </c>
      <c r="F225" s="68">
        <v>6</v>
      </c>
      <c r="G225" s="7">
        <f>'[2]WetLitterbags placem_collection'!E152</f>
        <v>42762</v>
      </c>
      <c r="H225" t="str">
        <f>'[2]Final data_for_R_analysis_Wetse'!J151</f>
        <v>G658</v>
      </c>
      <c r="I225" t="str">
        <f>'[2]Final data_for_R_analysis_Wetse'!J371</f>
        <v>R7</v>
      </c>
      <c r="J225">
        <f>IFERROR(INDEX('[2]Green_rooibos initial weight'!$C$5:$C$1749,MATCH(H225, '[2]Green_rooibos initial weight'!$A$5:$A$1749,0)),"")</f>
        <v>2.129</v>
      </c>
      <c r="K225">
        <f>IFERROR(INDEX('[2]Green_rooibos initial weight'!$C$5:$C$1749,MATCH(I225, '[2]Green_rooibos initial weight'!$A$5:$A$1749,0)),"")</f>
        <v>2.2090000000000001</v>
      </c>
      <c r="L225" s="3">
        <f t="shared" si="35"/>
        <v>1.8792</v>
      </c>
      <c r="M225" s="3">
        <f>AVERAGE('[2]Ashed teabags wet'!$J$809:$J$813,'[2]Ashed teabags wet'!$J$817:$J$818,'[2]Ashed teabags wet'!$J$820:$J$821)</f>
        <v>5.5094158734921841</v>
      </c>
      <c r="N225" s="3">
        <f t="shared" si="28"/>
        <v>1.7756670569053348</v>
      </c>
      <c r="O225" s="3">
        <f t="shared" si="36"/>
        <v>1.9592000000000001</v>
      </c>
      <c r="P225" s="3">
        <f>AVERAGE('[2]Ashed teabags wet'!$J$814:$J$816)</f>
        <v>2.2816647271287041</v>
      </c>
      <c r="Q225" s="3">
        <f t="shared" si="29"/>
        <v>1.9144976246660945</v>
      </c>
      <c r="R225" s="7">
        <f>IF('[2]WetLitterbags placem_collection'!G152="N.A","",'[2]WetLitterbags placem_collection'!G152)</f>
        <v>42816</v>
      </c>
      <c r="S225" s="3">
        <f>IF(IFERROR(INDEX('[2]Both teabags AfterWet'!$D$1:$D$839,MATCH(H225,'[2]Both teabags AfterWet'!$B$1:$B$839,0)),"")="N.A","",(IFERROR(INDEX('[2]Both teabags AfterWet'!$D$1:$D$839,MATCH(H225,'[2]Both teabags AfterWet'!$B$1:$B$839,0)),"")))</f>
        <v>0.71799999999999997</v>
      </c>
      <c r="T225" s="3">
        <f>IFERROR(INDEX('[2]Both teabags AfterWet'!$D$1:$D$839,MATCH(I225,'[2]Both teabags AfterWet'!$B$1:$B$839,0)),"")</f>
        <v>1.718</v>
      </c>
      <c r="U225" s="3">
        <f t="shared" si="37"/>
        <v>0.5673999999999999</v>
      </c>
      <c r="V225" s="3">
        <f t="shared" si="38"/>
        <v>1.5673999999999999</v>
      </c>
      <c r="W225" s="3">
        <f>IFERROR(INDEX('[2]Ashed teabags wet'!$J$2:$J$825,MATCH(H225,'[2]Ashed teabags wet'!$B$2:$B$825,0)),"")</f>
        <v>23.716990533134794</v>
      </c>
      <c r="X225" s="3">
        <f>IFERROR(INDEX('[2]Ashed teabags wet'!$J$2:$J$825,MATCH(I225,'[2]Ashed teabags wet'!$B$2:$B$825,0)),"")</f>
        <v>10.190151145782695</v>
      </c>
      <c r="Y225" s="3">
        <f t="shared" si="30"/>
        <v>0.43282979571499314</v>
      </c>
      <c r="Z225" s="3">
        <f t="shared" si="31"/>
        <v>1.4076795709410019</v>
      </c>
      <c r="AA225" s="3">
        <f t="shared" si="32"/>
        <v>0.75624383296870024</v>
      </c>
      <c r="AB225" s="3">
        <f t="shared" si="39"/>
        <v>0.4957798049866064</v>
      </c>
      <c r="AC225" s="3">
        <f t="shared" si="33"/>
        <v>0.73527360535979447</v>
      </c>
      <c r="AD225">
        <f t="shared" si="34"/>
        <v>54</v>
      </c>
      <c r="AE225" s="3">
        <f t="shared" si="40"/>
        <v>0.1018481793720899</v>
      </c>
      <c r="AF225" s="3">
        <f t="shared" si="41"/>
        <v>1.4138573873659459E-2</v>
      </c>
      <c r="AG225" s="58" t="str">
        <f>IF(ISNUMBER(SEARCH("C", '[2]WetLitterbags placem_collection'!W152)),"YES","")</f>
        <v/>
      </c>
      <c r="AH225" s="58" t="str">
        <f>IF(ISNUMBER(SEARCH("H", '[2]WetLitterbags placem_collection'!W152)),"YES","")</f>
        <v/>
      </c>
      <c r="AI225" s="58" t="str">
        <f>IF(ISNUMBER(SEARCH("R", '[2]WetLitterbags placem_collection'!W152)),"YES","")</f>
        <v/>
      </c>
      <c r="AJ225" s="58" t="str">
        <f>IF(ISNUMBER(SEARCH("C", '[2]WetLitterbags placem_collection'!V152)),"YES","")</f>
        <v/>
      </c>
      <c r="AK225" s="58" t="str">
        <f>IF(ISNUMBER(SEARCH("H", '[2]WetLitterbags placem_collection'!V152)),"YES","")</f>
        <v/>
      </c>
      <c r="AL225" s="58" t="str">
        <f>IF(ISNUMBER(SEARCH("R", '[2]WetLitterbags placem_collection'!V152)),"YES","")</f>
        <v/>
      </c>
    </row>
    <row r="226" spans="2:38">
      <c r="B226" t="str">
        <f>'[2]Final data_for_R_analysis_Wetse'!A152</f>
        <v>Wet</v>
      </c>
      <c r="C226" s="4">
        <f>'[2]Final data_for_R_analysis_Wetse'!B152</f>
        <v>151</v>
      </c>
      <c r="D226" t="s">
        <v>106</v>
      </c>
      <c r="E226" t="s">
        <v>41</v>
      </c>
      <c r="F226" s="68">
        <v>7</v>
      </c>
      <c r="G226" s="7">
        <f>'[2]WetLitterbags placem_collection'!E153</f>
        <v>42762</v>
      </c>
      <c r="H226" t="str">
        <f>'[2]Final data_for_R_analysis_Wetse'!J152</f>
        <v>G567</v>
      </c>
      <c r="I226" t="str">
        <f>'[2]Final data_for_R_analysis_Wetse'!J372</f>
        <v>R447</v>
      </c>
      <c r="J226">
        <f>IFERROR(INDEX('[2]Green_rooibos initial weight'!$C$5:$C$1749,MATCH(H226, '[2]Green_rooibos initial weight'!$A$5:$A$1749,0)),"")</f>
        <v>2.0569999999999999</v>
      </c>
      <c r="K226">
        <f>IFERROR(INDEX('[2]Green_rooibos initial weight'!$C$5:$C$1749,MATCH(I226, '[2]Green_rooibos initial weight'!$A$5:$A$1749,0)),"")</f>
        <v>2.206</v>
      </c>
      <c r="L226" s="3">
        <f t="shared" si="35"/>
        <v>1.8071999999999999</v>
      </c>
      <c r="M226" s="3">
        <f>AVERAGE('[2]Ashed teabags wet'!$J$809:$J$813,'[2]Ashed teabags wet'!$J$817:$J$818,'[2]Ashed teabags wet'!$J$820:$J$821)</f>
        <v>5.5094158734921841</v>
      </c>
      <c r="N226" s="3">
        <f t="shared" si="28"/>
        <v>1.7076338363342491</v>
      </c>
      <c r="O226" s="3">
        <f t="shared" si="36"/>
        <v>1.9561999999999999</v>
      </c>
      <c r="P226" s="3">
        <f>AVERAGE('[2]Ashed teabags wet'!$J$814:$J$816)</f>
        <v>2.2816647271287041</v>
      </c>
      <c r="Q226" s="3">
        <f t="shared" si="29"/>
        <v>1.9115660746079082</v>
      </c>
      <c r="R226" s="7">
        <f>IF('[2]WetLitterbags placem_collection'!G153="N.A","",'[2]WetLitterbags placem_collection'!G153)</f>
        <v>42816</v>
      </c>
      <c r="S226" s="3">
        <f>IF(IFERROR(INDEX('[2]Both teabags AfterWet'!$D$1:$D$839,MATCH(H226,'[2]Both teabags AfterWet'!$B$1:$B$839,0)),"")="N.A","",(IFERROR(INDEX('[2]Both teabags AfterWet'!$D$1:$D$839,MATCH(H226,'[2]Both teabags AfterWet'!$B$1:$B$839,0)),"")))</f>
        <v>0.86499999999999999</v>
      </c>
      <c r="T226" s="3">
        <f>IFERROR(INDEX('[2]Both teabags AfterWet'!$D$1:$D$839,MATCH(I226,'[2]Both teabags AfterWet'!$B$1:$B$839,0)),"")</f>
        <v>1.782</v>
      </c>
      <c r="U226" s="3">
        <f t="shared" si="37"/>
        <v>0.71439999999999992</v>
      </c>
      <c r="V226" s="3">
        <f t="shared" si="38"/>
        <v>1.6314</v>
      </c>
      <c r="W226" s="3">
        <f>IFERROR(INDEX('[2]Ashed teabags wet'!$J$2:$J$825,MATCH(H226,'[2]Ashed teabags wet'!$B$2:$B$825,0)),"")</f>
        <v>20.077034183919789</v>
      </c>
      <c r="X226" s="3">
        <f>IFERROR(INDEX('[2]Ashed teabags wet'!$J$2:$J$825,MATCH(I226,'[2]Ashed teabags wet'!$B$2:$B$825,0)),"")</f>
        <v>6.4642507345735885</v>
      </c>
      <c r="Y226" s="3">
        <f t="shared" si="30"/>
        <v>0.57096966779007696</v>
      </c>
      <c r="Z226" s="3">
        <f t="shared" si="31"/>
        <v>1.5259422135161664</v>
      </c>
      <c r="AA226" s="3">
        <f t="shared" si="32"/>
        <v>0.66563694414970798</v>
      </c>
      <c r="AB226" s="3">
        <f t="shared" si="39"/>
        <v>0.4363795643356756</v>
      </c>
      <c r="AC226" s="3">
        <f t="shared" si="33"/>
        <v>0.79826809744421778</v>
      </c>
      <c r="AD226">
        <f t="shared" si="34"/>
        <v>54</v>
      </c>
      <c r="AE226" s="3">
        <f t="shared" si="40"/>
        <v>0.20945731098609499</v>
      </c>
      <c r="AF226" s="3">
        <f t="shared" si="41"/>
        <v>1.1489395325131723E-2</v>
      </c>
      <c r="AG226" s="58" t="str">
        <f>IF(ISNUMBER(SEARCH("C", '[2]WetLitterbags placem_collection'!W153)),"YES","")</f>
        <v/>
      </c>
      <c r="AH226" s="58" t="str">
        <f>IF(ISNUMBER(SEARCH("H", '[2]WetLitterbags placem_collection'!W153)),"YES","")</f>
        <v/>
      </c>
      <c r="AI226" s="58" t="str">
        <f>IF(ISNUMBER(SEARCH("R", '[2]WetLitterbags placem_collection'!W153)),"YES","")</f>
        <v/>
      </c>
      <c r="AJ226" s="58" t="str">
        <f>IF(ISNUMBER(SEARCH("C", '[2]WetLitterbags placem_collection'!V153)),"YES","")</f>
        <v/>
      </c>
      <c r="AK226" s="58" t="str">
        <f>IF(ISNUMBER(SEARCH("H", '[2]WetLitterbags placem_collection'!V153)),"YES","")</f>
        <v/>
      </c>
      <c r="AL226" s="58" t="str">
        <f>IF(ISNUMBER(SEARCH("R", '[2]WetLitterbags placem_collection'!V153)),"YES","")</f>
        <v>YES</v>
      </c>
    </row>
    <row r="227" spans="2:38">
      <c r="B227" t="str">
        <f>'[2]Final data_for_R_analysis_Wetse'!A153</f>
        <v>Wet</v>
      </c>
      <c r="C227" s="4">
        <f>'[2]Final data_for_R_analysis_Wetse'!B153</f>
        <v>152</v>
      </c>
      <c r="D227" t="s">
        <v>106</v>
      </c>
      <c r="E227" t="s">
        <v>41</v>
      </c>
      <c r="F227" s="68">
        <v>8</v>
      </c>
      <c r="G227" s="7">
        <f>'[2]WetLitterbags placem_collection'!E154</f>
        <v>42762</v>
      </c>
      <c r="H227" t="str">
        <f>'[2]Final data_for_R_analysis_Wetse'!J153</f>
        <v>G853</v>
      </c>
      <c r="I227" t="str">
        <f>'[2]Final data_for_R_analysis_Wetse'!J373</f>
        <v>R591</v>
      </c>
      <c r="J227">
        <f>IFERROR(INDEX('[2]Green_rooibos initial weight'!$C$5:$C$1749,MATCH(H227, '[2]Green_rooibos initial weight'!$A$5:$A$1749,0)),"")</f>
        <v>1.972</v>
      </c>
      <c r="K227">
        <f>IFERROR(INDEX('[2]Green_rooibos initial weight'!$C$5:$C$1749,MATCH(I227, '[2]Green_rooibos initial weight'!$A$5:$A$1749,0)),"")</f>
        <v>2.2599999999999998</v>
      </c>
      <c r="L227" s="3">
        <f t="shared" si="35"/>
        <v>1.7222</v>
      </c>
      <c r="M227" s="3">
        <f>AVERAGE('[2]Ashed teabags wet'!$J$809:$J$813,'[2]Ashed teabags wet'!$J$817:$J$818,'[2]Ashed teabags wet'!$J$820:$J$821)</f>
        <v>5.5094158734921841</v>
      </c>
      <c r="N227" s="3">
        <f t="shared" si="28"/>
        <v>1.6273168398267175</v>
      </c>
      <c r="O227" s="3">
        <f t="shared" si="36"/>
        <v>2.0101999999999998</v>
      </c>
      <c r="P227" s="3">
        <f>AVERAGE('[2]Ashed teabags wet'!$J$814:$J$816)</f>
        <v>2.2816647271287041</v>
      </c>
      <c r="Q227" s="3">
        <f t="shared" si="29"/>
        <v>1.9643339756552585</v>
      </c>
      <c r="R227" s="7">
        <f>IF('[2]WetLitterbags placem_collection'!G154="N.A","",'[2]WetLitterbags placem_collection'!G154)</f>
        <v>42816</v>
      </c>
      <c r="S227" s="3">
        <f>IF(IFERROR(INDEX('[2]Both teabags AfterWet'!$D$1:$D$839,MATCH(H227,'[2]Both teabags AfterWet'!$B$1:$B$839,0)),"")="N.A","",(IFERROR(INDEX('[2]Both teabags AfterWet'!$D$1:$D$839,MATCH(H227,'[2]Both teabags AfterWet'!$B$1:$B$839,0)),"")))</f>
        <v>0.58509999999999995</v>
      </c>
      <c r="T227" s="3">
        <f>IFERROR(INDEX('[2]Both teabags AfterWet'!$D$1:$D$839,MATCH(I227,'[2]Both teabags AfterWet'!$B$1:$B$839,0)),"")</f>
        <v>1.6958</v>
      </c>
      <c r="U227" s="3">
        <f t="shared" si="37"/>
        <v>0.43449999999999994</v>
      </c>
      <c r="V227" s="3">
        <f t="shared" si="38"/>
        <v>1.5451999999999999</v>
      </c>
      <c r="W227" s="3">
        <f>IFERROR(INDEX('[2]Ashed teabags wet'!$J$2:$J$825,MATCH(H227,'[2]Ashed teabags wet'!$B$2:$B$825,0)),"")</f>
        <v>20.802377414561477</v>
      </c>
      <c r="X227" s="3">
        <f>IFERROR(INDEX('[2]Ashed teabags wet'!$J$2:$J$825,MATCH(I227,'[2]Ashed teabags wet'!$B$2:$B$825,0)),"")</f>
        <v>6.0969755160831145</v>
      </c>
      <c r="Y227" s="3">
        <f t="shared" si="30"/>
        <v>0.34411367013373034</v>
      </c>
      <c r="Z227" s="3">
        <f t="shared" si="31"/>
        <v>1.4509895343254837</v>
      </c>
      <c r="AA227" s="3">
        <f t="shared" si="32"/>
        <v>0.78853923113683699</v>
      </c>
      <c r="AB227" s="3">
        <f t="shared" si="39"/>
        <v>0.51695208502082435</v>
      </c>
      <c r="AC227" s="3">
        <f t="shared" si="33"/>
        <v>0.73866743247744604</v>
      </c>
      <c r="AD227">
        <f t="shared" si="34"/>
        <v>54</v>
      </c>
      <c r="AE227" s="3">
        <f t="shared" si="40"/>
        <v>6.3492599599956012E-2</v>
      </c>
      <c r="AF227" s="3">
        <f t="shared" si="41"/>
        <v>1.3041853929803527E-2</v>
      </c>
      <c r="AG227" s="58" t="str">
        <f>IF(ISNUMBER(SEARCH("C", '[2]WetLitterbags placem_collection'!W154)),"YES","")</f>
        <v/>
      </c>
      <c r="AH227" s="58" t="str">
        <f>IF(ISNUMBER(SEARCH("H", '[2]WetLitterbags placem_collection'!W154)),"YES","")</f>
        <v/>
      </c>
      <c r="AI227" s="58" t="str">
        <f>IF(ISNUMBER(SEARCH("R", '[2]WetLitterbags placem_collection'!W154)),"YES","")</f>
        <v>YES</v>
      </c>
      <c r="AJ227" s="58" t="str">
        <f>IF(ISNUMBER(SEARCH("C", '[2]WetLitterbags placem_collection'!V154)),"YES","")</f>
        <v/>
      </c>
      <c r="AK227" s="58" t="str">
        <f>IF(ISNUMBER(SEARCH("H", '[2]WetLitterbags placem_collection'!V154)),"YES","")</f>
        <v/>
      </c>
      <c r="AL227" s="58" t="str">
        <f>IF(ISNUMBER(SEARCH("R", '[2]WetLitterbags placem_collection'!V154)),"YES","")</f>
        <v/>
      </c>
    </row>
    <row r="228" spans="2:38">
      <c r="B228" t="str">
        <f>'[2]Final data_for_R_analysis_Wetse'!A154</f>
        <v>Wet</v>
      </c>
      <c r="C228" s="4">
        <f>'[2]Final data_for_R_analysis_Wetse'!B154</f>
        <v>153</v>
      </c>
      <c r="D228" t="s">
        <v>107</v>
      </c>
      <c r="E228" t="s">
        <v>41</v>
      </c>
      <c r="F228" s="5">
        <v>1</v>
      </c>
      <c r="G228" s="7">
        <f>'[2]WetLitterbags placem_collection'!E155</f>
        <v>42762</v>
      </c>
      <c r="H228" t="str">
        <f>'[2]Final data_for_R_analysis_Wetse'!J154</f>
        <v>G800</v>
      </c>
      <c r="I228" t="str">
        <f>'[2]Final data_for_R_analysis_Wetse'!J374</f>
        <v>R479</v>
      </c>
      <c r="J228">
        <f>IFERROR(INDEX('[2]Green_rooibos initial weight'!$C$5:$C$1749,MATCH(H228, '[2]Green_rooibos initial weight'!$A$5:$A$1749,0)),"")</f>
        <v>2.1179999999999999</v>
      </c>
      <c r="K228">
        <f>IFERROR(INDEX('[2]Green_rooibos initial weight'!$C$5:$C$1749,MATCH(I228, '[2]Green_rooibos initial weight'!$A$5:$A$1749,0)),"")</f>
        <v>2.2749999999999999</v>
      </c>
      <c r="L228" s="3">
        <f t="shared" si="35"/>
        <v>1.8681999999999999</v>
      </c>
      <c r="M228" s="3">
        <f>AVERAGE('[2]Ashed teabags wet'!$J$809:$J$813,'[2]Ashed teabags wet'!$J$817:$J$818,'[2]Ashed teabags wet'!$J$820:$J$821)</f>
        <v>5.5094158734921841</v>
      </c>
      <c r="N228" s="3">
        <f t="shared" si="28"/>
        <v>1.7652730926514189</v>
      </c>
      <c r="O228" s="3">
        <f t="shared" si="36"/>
        <v>2.0251999999999999</v>
      </c>
      <c r="P228" s="3">
        <f>AVERAGE('[2]Ashed teabags wet'!$J$814:$J$816)</f>
        <v>2.2816647271287041</v>
      </c>
      <c r="Q228" s="3">
        <f t="shared" si="29"/>
        <v>1.9789917259461893</v>
      </c>
      <c r="R228" s="7">
        <f>IF('[2]WetLitterbags placem_collection'!G155="N.A","",'[2]WetLitterbags placem_collection'!G155)</f>
        <v>42816</v>
      </c>
      <c r="S228" s="3">
        <f>IF(IFERROR(INDEX('[2]Both teabags AfterWet'!$D$1:$D$839,MATCH(H228,'[2]Both teabags AfterWet'!$B$1:$B$839,0)),"")="N.A","",(IFERROR(INDEX('[2]Both teabags AfterWet'!$D$1:$D$839,MATCH(H228,'[2]Both teabags AfterWet'!$B$1:$B$839,0)),"")))</f>
        <v>0.58630000000000004</v>
      </c>
      <c r="T228" s="3">
        <f>IFERROR(INDEX('[2]Both teabags AfterWet'!$D$1:$D$839,MATCH(I228,'[2]Both teabags AfterWet'!$B$1:$B$839,0)),"")</f>
        <v>1.2541</v>
      </c>
      <c r="U228" s="3">
        <f t="shared" si="37"/>
        <v>0.43570000000000003</v>
      </c>
      <c r="V228" s="3">
        <f t="shared" si="38"/>
        <v>1.1034999999999999</v>
      </c>
      <c r="W228" s="3">
        <f>IFERROR(INDEX('[2]Ashed teabags wet'!$J$2:$J$825,MATCH(H228,'[2]Ashed teabags wet'!$B$2:$B$825,0)),"")</f>
        <v>16.871618298081419</v>
      </c>
      <c r="X228" s="3">
        <f>IFERROR(INDEX('[2]Ashed teabags wet'!$J$2:$J$825,MATCH(I228,'[2]Ashed teabags wet'!$B$2:$B$825,0)),"")</f>
        <v>77.007481296757646</v>
      </c>
      <c r="Y228" s="3">
        <f t="shared" si="30"/>
        <v>0.36219035907525926</v>
      </c>
      <c r="Z228" s="3">
        <f t="shared" si="31"/>
        <v>0.25372244389027931</v>
      </c>
      <c r="AA228" s="3">
        <f t="shared" si="32"/>
        <v>0.79482474378440005</v>
      </c>
      <c r="AB228" s="3">
        <f t="shared" si="39"/>
        <v>0.52107275364487993</v>
      </c>
      <c r="AC228" s="3">
        <f t="shared" si="33"/>
        <v>0.12820793566934716</v>
      </c>
      <c r="AD228">
        <f t="shared" si="34"/>
        <v>54</v>
      </c>
      <c r="AE228" s="3">
        <f t="shared" si="40"/>
        <v>5.602762020855101E-2</v>
      </c>
      <c r="AF228" s="3" t="str">
        <f t="shared" si="41"/>
        <v/>
      </c>
      <c r="AG228" s="58" t="str">
        <f>IF(ISNUMBER(SEARCH("C", '[2]WetLitterbags placem_collection'!W155)),"YES","")</f>
        <v/>
      </c>
      <c r="AH228" s="58" t="str">
        <f>IF(ISNUMBER(SEARCH("H", '[2]WetLitterbags placem_collection'!W155)),"YES","")</f>
        <v>YES</v>
      </c>
      <c r="AI228" s="58" t="str">
        <f>IF(ISNUMBER(SEARCH("R", '[2]WetLitterbags placem_collection'!W155)),"YES","")</f>
        <v>YES</v>
      </c>
      <c r="AJ228" s="58" t="str">
        <f>IF(ISNUMBER(SEARCH("C", '[2]WetLitterbags placem_collection'!V155)),"YES","")</f>
        <v/>
      </c>
      <c r="AK228" s="58" t="str">
        <f>IF(ISNUMBER(SEARCH("H", '[2]WetLitterbags placem_collection'!V155)),"YES","")</f>
        <v/>
      </c>
      <c r="AL228" s="58" t="str">
        <f>IF(ISNUMBER(SEARCH("R", '[2]WetLitterbags placem_collection'!V155)),"YES","")</f>
        <v>YES</v>
      </c>
    </row>
    <row r="229" spans="2:38">
      <c r="B229" t="str">
        <f>'[2]Final data_for_R_analysis_Wetse'!A155</f>
        <v>Wet</v>
      </c>
      <c r="C229" s="4">
        <f>'[2]Final data_for_R_analysis_Wetse'!B155</f>
        <v>154</v>
      </c>
      <c r="D229" t="s">
        <v>107</v>
      </c>
      <c r="E229" t="s">
        <v>41</v>
      </c>
      <c r="F229" s="5">
        <v>2</v>
      </c>
      <c r="G229" s="7">
        <f>'[2]WetLitterbags placem_collection'!E156</f>
        <v>42762</v>
      </c>
      <c r="H229" t="str">
        <f>'[2]Final data_for_R_analysis_Wetse'!J155</f>
        <v>G675</v>
      </c>
      <c r="I229" t="str">
        <f>'[2]Final data_for_R_analysis_Wetse'!J375</f>
        <v>R493</v>
      </c>
      <c r="J229">
        <f>IFERROR(INDEX('[2]Green_rooibos initial weight'!$C$5:$C$1749,MATCH(H229, '[2]Green_rooibos initial weight'!$A$5:$A$1749,0)),"")</f>
        <v>1.9950000000000001</v>
      </c>
      <c r="K229">
        <f>IFERROR(INDEX('[2]Green_rooibos initial weight'!$C$5:$C$1749,MATCH(I229, '[2]Green_rooibos initial weight'!$A$5:$A$1749,0)),"")</f>
        <v>2.2410000000000001</v>
      </c>
      <c r="L229" s="3">
        <f t="shared" si="35"/>
        <v>1.7452000000000001</v>
      </c>
      <c r="M229" s="3">
        <f>AVERAGE('[2]Ashed teabags wet'!$J$809:$J$813,'[2]Ashed teabags wet'!$J$817:$J$818,'[2]Ashed teabags wet'!$J$820:$J$821)</f>
        <v>5.5094158734921841</v>
      </c>
      <c r="N229" s="3">
        <f t="shared" si="28"/>
        <v>1.6490496741758145</v>
      </c>
      <c r="O229" s="3">
        <f t="shared" si="36"/>
        <v>1.9912000000000001</v>
      </c>
      <c r="P229" s="3">
        <f>AVERAGE('[2]Ashed teabags wet'!$J$814:$J$816)</f>
        <v>2.2816647271287041</v>
      </c>
      <c r="Q229" s="3">
        <f t="shared" si="29"/>
        <v>1.9457674919534134</v>
      </c>
      <c r="R229" s="7">
        <f>IF('[2]WetLitterbags placem_collection'!G156="N.A","",'[2]WetLitterbags placem_collection'!G156)</f>
        <v>42816</v>
      </c>
      <c r="S229" s="3">
        <f>IF(IFERROR(INDEX('[2]Both teabags AfterWet'!$D$1:$D$839,MATCH(H229,'[2]Both teabags AfterWet'!$B$1:$B$839,0)),"")="N.A","",(IFERROR(INDEX('[2]Both teabags AfterWet'!$D$1:$D$839,MATCH(H229,'[2]Both teabags AfterWet'!$B$1:$B$839,0)),"")))</f>
        <v>0.61299999999999999</v>
      </c>
      <c r="T229" s="3">
        <f>IFERROR(INDEX('[2]Both teabags AfterWet'!$D$1:$D$839,MATCH(I229,'[2]Both teabags AfterWet'!$B$1:$B$839,0)),"")</f>
        <v>0.69099999999999995</v>
      </c>
      <c r="U229" s="3">
        <f t="shared" si="37"/>
        <v>0.46239999999999998</v>
      </c>
      <c r="V229" s="3">
        <f t="shared" si="38"/>
        <v>0.54039999999999999</v>
      </c>
      <c r="W229" s="3">
        <f>IFERROR(INDEX('[2]Ashed teabags wet'!$J$2:$J$825,MATCH(H229,'[2]Ashed teabags wet'!$B$2:$B$825,0)),"")</f>
        <v>18.033573141486571</v>
      </c>
      <c r="X229" s="3" t="str">
        <f>IFERROR(INDEX('[2]Ashed teabags wet'!$J$2:$J$825,MATCH(I229,'[2]Ashed teabags wet'!$B$2:$B$825,0)),"")</f>
        <v/>
      </c>
      <c r="Y229" s="3">
        <f t="shared" si="30"/>
        <v>0.37901275779376609</v>
      </c>
      <c r="Z229" s="3" t="str">
        <f t="shared" si="31"/>
        <v/>
      </c>
      <c r="AA229" s="3">
        <f t="shared" si="32"/>
        <v>0.77016292248249318</v>
      </c>
      <c r="AB229" s="3">
        <f t="shared" si="39"/>
        <v>0.50490490880087446</v>
      </c>
      <c r="AC229" s="3" t="str">
        <f t="shared" si="33"/>
        <v/>
      </c>
      <c r="AD229">
        <f t="shared" si="34"/>
        <v>54</v>
      </c>
      <c r="AE229" s="3">
        <f t="shared" si="40"/>
        <v>8.531719420131445E-2</v>
      </c>
      <c r="AF229" s="3" t="str">
        <f t="shared" si="41"/>
        <v/>
      </c>
      <c r="AG229" s="58" t="str">
        <f>IF(ISNUMBER(SEARCH("C", '[2]WetLitterbags placem_collection'!W156)),"YES","")</f>
        <v>YES</v>
      </c>
      <c r="AH229" s="58" t="str">
        <f>IF(ISNUMBER(SEARCH("H", '[2]WetLitterbags placem_collection'!W156)),"YES","")</f>
        <v>YES</v>
      </c>
      <c r="AI229" s="58" t="str">
        <f>IF(ISNUMBER(SEARCH("R", '[2]WetLitterbags placem_collection'!W156)),"YES","")</f>
        <v/>
      </c>
      <c r="AJ229" s="58" t="str">
        <f>IF(ISNUMBER(SEARCH("C", '[2]WetLitterbags placem_collection'!V156)),"YES","")</f>
        <v>YES</v>
      </c>
      <c r="AK229" s="58" t="str">
        <f>IF(ISNUMBER(SEARCH("H", '[2]WetLitterbags placem_collection'!V156)),"YES","")</f>
        <v>YES</v>
      </c>
      <c r="AL229" s="58" t="str">
        <f>IF(ISNUMBER(SEARCH("R", '[2]WetLitterbags placem_collection'!V156)),"YES","")</f>
        <v/>
      </c>
    </row>
    <row r="230" spans="2:38">
      <c r="B230" t="str">
        <f>'[2]Final data_for_R_analysis_Wetse'!A156</f>
        <v>Wet</v>
      </c>
      <c r="C230" s="4">
        <f>'[2]Final data_for_R_analysis_Wetse'!B156</f>
        <v>155</v>
      </c>
      <c r="D230" t="s">
        <v>107</v>
      </c>
      <c r="E230" t="s">
        <v>41</v>
      </c>
      <c r="F230" s="5">
        <v>3</v>
      </c>
      <c r="G230" s="7">
        <f>'[2]WetLitterbags placem_collection'!E157</f>
        <v>42762</v>
      </c>
      <c r="H230" t="str">
        <f>'[2]Final data_for_R_analysis_Wetse'!J156</f>
        <v>G859</v>
      </c>
      <c r="I230" t="str">
        <f>'[2]Final data_for_R_analysis_Wetse'!J376</f>
        <v>R484</v>
      </c>
      <c r="J230">
        <f>IFERROR(INDEX('[2]Green_rooibos initial weight'!$C$5:$C$1749,MATCH(H230, '[2]Green_rooibos initial weight'!$A$5:$A$1749,0)),"")</f>
        <v>2</v>
      </c>
      <c r="K230">
        <f>IFERROR(INDEX('[2]Green_rooibos initial weight'!$C$5:$C$1749,MATCH(I230, '[2]Green_rooibos initial weight'!$A$5:$A$1749,0)),"")</f>
        <v>2.1850000000000001</v>
      </c>
      <c r="L230" s="3">
        <f t="shared" si="35"/>
        <v>1.7502</v>
      </c>
      <c r="M230" s="3">
        <f>AVERAGE('[2]Ashed teabags wet'!$J$809:$J$813,'[2]Ashed teabags wet'!$J$817:$J$818,'[2]Ashed teabags wet'!$J$820:$J$821)</f>
        <v>5.5094158734921841</v>
      </c>
      <c r="N230" s="3">
        <f t="shared" si="28"/>
        <v>1.6537742033821399</v>
      </c>
      <c r="O230" s="3">
        <f t="shared" si="36"/>
        <v>1.9352</v>
      </c>
      <c r="P230" s="3">
        <f>AVERAGE('[2]Ashed teabags wet'!$J$814:$J$816)</f>
        <v>2.2816647271287041</v>
      </c>
      <c r="Q230" s="3">
        <f t="shared" si="29"/>
        <v>1.8910452242006053</v>
      </c>
      <c r="R230" s="7">
        <f>IF('[2]WetLitterbags placem_collection'!G157="N.A","",'[2]WetLitterbags placem_collection'!G157)</f>
        <v>42816</v>
      </c>
      <c r="S230" s="3">
        <f>IF(IFERROR(INDEX('[2]Both teabags AfterWet'!$D$1:$D$839,MATCH(H230,'[2]Both teabags AfterWet'!$B$1:$B$839,0)),"")="N.A","",(IFERROR(INDEX('[2]Both teabags AfterWet'!$D$1:$D$839,MATCH(H230,'[2]Both teabags AfterWet'!$B$1:$B$839,0)),"")))</f>
        <v>0.71599999999999997</v>
      </c>
      <c r="T230" s="3">
        <f>IFERROR(INDEX('[2]Both teabags AfterWet'!$D$1:$D$839,MATCH(I230,'[2]Both teabags AfterWet'!$B$1:$B$839,0)),"")</f>
        <v>1.7509999999999999</v>
      </c>
      <c r="U230" s="3">
        <f t="shared" si="37"/>
        <v>0.5653999999999999</v>
      </c>
      <c r="V230" s="3">
        <f t="shared" si="38"/>
        <v>1.6003999999999998</v>
      </c>
      <c r="W230" s="3">
        <f>IFERROR(INDEX('[2]Ashed teabags wet'!$J$2:$J$825,MATCH(H230,'[2]Ashed teabags wet'!$B$2:$B$825,0)),"")</f>
        <v>17.148456638902378</v>
      </c>
      <c r="X230" s="3">
        <f>IFERROR(INDEX('[2]Ashed teabags wet'!$J$2:$J$825,MATCH(I230,'[2]Ashed teabags wet'!$B$2:$B$825,0)),"")</f>
        <v>9.822309970384735</v>
      </c>
      <c r="Y230" s="3">
        <f t="shared" si="30"/>
        <v>0.4684426261636459</v>
      </c>
      <c r="Z230" s="3">
        <f t="shared" si="31"/>
        <v>1.4432037512339626</v>
      </c>
      <c r="AA230" s="3">
        <f t="shared" si="32"/>
        <v>0.71674329832595518</v>
      </c>
      <c r="AB230" s="3">
        <f t="shared" si="39"/>
        <v>0.46988396754860723</v>
      </c>
      <c r="AC230" s="3">
        <f t="shared" si="33"/>
        <v>0.76317780916320654</v>
      </c>
      <c r="AD230">
        <f t="shared" si="34"/>
        <v>54</v>
      </c>
      <c r="AE230" s="3">
        <f t="shared" si="40"/>
        <v>0.14876092835397248</v>
      </c>
      <c r="AF230" s="3">
        <f t="shared" si="41"/>
        <v>1.298485615079867E-2</v>
      </c>
      <c r="AG230" s="58" t="str">
        <f>IF(ISNUMBER(SEARCH("C", '[2]WetLitterbags placem_collection'!W157)),"YES","")</f>
        <v/>
      </c>
      <c r="AH230" s="58" t="str">
        <f>IF(ISNUMBER(SEARCH("H", '[2]WetLitterbags placem_collection'!W157)),"YES","")</f>
        <v/>
      </c>
      <c r="AI230" s="58" t="str">
        <f>IF(ISNUMBER(SEARCH("R", '[2]WetLitterbags placem_collection'!W157)),"YES","")</f>
        <v>YES</v>
      </c>
      <c r="AJ230" s="58" t="str">
        <f>IF(ISNUMBER(SEARCH("C", '[2]WetLitterbags placem_collection'!V157)),"YES","")</f>
        <v/>
      </c>
      <c r="AK230" s="58" t="str">
        <f>IF(ISNUMBER(SEARCH("H", '[2]WetLitterbags placem_collection'!V157)),"YES","")</f>
        <v/>
      </c>
      <c r="AL230" s="58" t="str">
        <f>IF(ISNUMBER(SEARCH("R", '[2]WetLitterbags placem_collection'!V157)),"YES","")</f>
        <v>YES</v>
      </c>
    </row>
    <row r="231" spans="2:38">
      <c r="B231" t="str">
        <f>'[2]Final data_for_R_analysis_Wetse'!A157</f>
        <v>Wet</v>
      </c>
      <c r="C231" s="4">
        <f>'[2]Final data_for_R_analysis_Wetse'!B157</f>
        <v>156</v>
      </c>
      <c r="D231" t="s">
        <v>107</v>
      </c>
      <c r="E231" t="s">
        <v>41</v>
      </c>
      <c r="F231" s="68">
        <v>4</v>
      </c>
      <c r="G231" s="7">
        <f>'[2]WetLitterbags placem_collection'!E158</f>
        <v>42762</v>
      </c>
      <c r="H231" t="str">
        <f>'[2]Final data_for_R_analysis_Wetse'!J157</f>
        <v>G654</v>
      </c>
      <c r="I231" t="str">
        <f>'[2]Final data_for_R_analysis_Wetse'!J377</f>
        <v>R598</v>
      </c>
      <c r="J231">
        <f>IFERROR(INDEX('[2]Green_rooibos initial weight'!$C$5:$C$1749,MATCH(H231, '[2]Green_rooibos initial weight'!$A$5:$A$1749,0)),"")</f>
        <v>2.0169999999999999</v>
      </c>
      <c r="K231">
        <f>IFERROR(INDEX('[2]Green_rooibos initial weight'!$C$5:$C$1749,MATCH(I231, '[2]Green_rooibos initial weight'!$A$5:$A$1749,0)),"")</f>
        <v>2.206</v>
      </c>
      <c r="L231" s="3">
        <f t="shared" si="35"/>
        <v>1.7671999999999999</v>
      </c>
      <c r="M231" s="3">
        <f>AVERAGE('[2]Ashed teabags wet'!$J$809:$J$813,'[2]Ashed teabags wet'!$J$817:$J$818,'[2]Ashed teabags wet'!$J$820:$J$821)</f>
        <v>5.5094158734921841</v>
      </c>
      <c r="N231" s="3">
        <f t="shared" si="28"/>
        <v>1.6698376026836459</v>
      </c>
      <c r="O231" s="3">
        <f t="shared" si="36"/>
        <v>1.9561999999999999</v>
      </c>
      <c r="P231" s="3">
        <f>AVERAGE('[2]Ashed teabags wet'!$J$814:$J$816)</f>
        <v>2.2816647271287041</v>
      </c>
      <c r="Q231" s="3">
        <f t="shared" si="29"/>
        <v>1.9115660746079082</v>
      </c>
      <c r="R231" s="7">
        <f>IF('[2]WetLitterbags placem_collection'!G158="N.A","",'[2]WetLitterbags placem_collection'!G158)</f>
        <v>42816</v>
      </c>
      <c r="S231" s="3">
        <f>IF(IFERROR(INDEX('[2]Both teabags AfterWet'!$D$1:$D$839,MATCH(H231,'[2]Both teabags AfterWet'!$B$1:$B$839,0)),"")="N.A","",(IFERROR(INDEX('[2]Both teabags AfterWet'!$D$1:$D$839,MATCH(H231,'[2]Both teabags AfterWet'!$B$1:$B$839,0)),"")))</f>
        <v>0.73799999999999999</v>
      </c>
      <c r="T231" s="3">
        <f>IFERROR(INDEX('[2]Both teabags AfterWet'!$D$1:$D$839,MATCH(I231,'[2]Both teabags AfterWet'!$B$1:$B$839,0)),"")</f>
        <v>1.8080000000000001</v>
      </c>
      <c r="U231" s="3">
        <f t="shared" si="37"/>
        <v>0.58739999999999992</v>
      </c>
      <c r="V231" s="3">
        <f t="shared" si="38"/>
        <v>1.6574</v>
      </c>
      <c r="W231" s="3">
        <f>IFERROR(INDEX('[2]Ashed teabags wet'!$J$2:$J$825,MATCH(H231,'[2]Ashed teabags wet'!$B$2:$B$825,0)),"")</f>
        <v>25.036109773712322</v>
      </c>
      <c r="X231" s="3">
        <f>IFERROR(INDEX('[2]Ashed teabags wet'!$J$2:$J$825,MATCH(I231,'[2]Ashed teabags wet'!$B$2:$B$825,0)),"")</f>
        <v>7.6581027667986037</v>
      </c>
      <c r="Y231" s="3">
        <f t="shared" si="30"/>
        <v>0.44033789118921374</v>
      </c>
      <c r="Z231" s="3">
        <f t="shared" si="31"/>
        <v>1.5304746047430799</v>
      </c>
      <c r="AA231" s="3">
        <f t="shared" si="32"/>
        <v>0.73629897273750844</v>
      </c>
      <c r="AB231" s="3">
        <f t="shared" si="39"/>
        <v>0.48270431466877045</v>
      </c>
      <c r="AC231" s="3">
        <f t="shared" si="33"/>
        <v>0.80063913305063439</v>
      </c>
      <c r="AD231">
        <f t="shared" si="34"/>
        <v>54</v>
      </c>
      <c r="AE231" s="3">
        <f t="shared" si="40"/>
        <v>0.12553566183193765</v>
      </c>
      <c r="AF231" s="3">
        <f t="shared" si="41"/>
        <v>9.865639319032872E-3</v>
      </c>
      <c r="AG231" s="58" t="str">
        <f>IF(ISNUMBER(SEARCH("C", '[2]WetLitterbags placem_collection'!W158)),"YES","")</f>
        <v/>
      </c>
      <c r="AH231" s="58" t="str">
        <f>IF(ISNUMBER(SEARCH("H", '[2]WetLitterbags placem_collection'!W158)),"YES","")</f>
        <v/>
      </c>
      <c r="AI231" s="58" t="str">
        <f>IF(ISNUMBER(SEARCH("R", '[2]WetLitterbags placem_collection'!W158)),"YES","")</f>
        <v>YES</v>
      </c>
      <c r="AJ231" s="58" t="str">
        <f>IF(ISNUMBER(SEARCH("C", '[2]WetLitterbags placem_collection'!V158)),"YES","")</f>
        <v/>
      </c>
      <c r="AK231" s="58" t="str">
        <f>IF(ISNUMBER(SEARCH("H", '[2]WetLitterbags placem_collection'!V158)),"YES","")</f>
        <v>YES</v>
      </c>
      <c r="AL231" s="58" t="str">
        <f>IF(ISNUMBER(SEARCH("R", '[2]WetLitterbags placem_collection'!V158)),"YES","")</f>
        <v/>
      </c>
    </row>
    <row r="232" spans="2:38">
      <c r="B232" t="str">
        <f>'[2]Final data_for_R_analysis_Wetse'!A158</f>
        <v>Wet</v>
      </c>
      <c r="C232" s="4">
        <f>'[2]Final data_for_R_analysis_Wetse'!B158</f>
        <v>157</v>
      </c>
      <c r="D232" t="s">
        <v>107</v>
      </c>
      <c r="E232" t="s">
        <v>41</v>
      </c>
      <c r="F232" s="68">
        <v>5</v>
      </c>
      <c r="G232" s="7">
        <f>'[2]WetLitterbags placem_collection'!E159</f>
        <v>42762</v>
      </c>
      <c r="H232" t="str">
        <f>'[2]Final data_for_R_analysis_Wetse'!J158</f>
        <v>G890</v>
      </c>
      <c r="I232" t="str">
        <f>'[2]Final data_for_R_analysis_Wetse'!J378</f>
        <v>R30</v>
      </c>
      <c r="J232">
        <f>IFERROR(INDEX('[2]Green_rooibos initial weight'!$C$5:$C$1749,MATCH(H232, '[2]Green_rooibos initial weight'!$A$5:$A$1749,0)),"")</f>
        <v>1.9930000000000001</v>
      </c>
      <c r="K232">
        <f>IFERROR(INDEX('[2]Green_rooibos initial weight'!$C$5:$C$1749,MATCH(I232, '[2]Green_rooibos initial weight'!$A$5:$A$1749,0)),"")</f>
        <v>2.177</v>
      </c>
      <c r="L232" s="3">
        <f t="shared" si="35"/>
        <v>1.7432000000000001</v>
      </c>
      <c r="M232" s="3">
        <f>AVERAGE('[2]Ashed teabags wet'!$J$809:$J$813,'[2]Ashed teabags wet'!$J$817:$J$818,'[2]Ashed teabags wet'!$J$820:$J$821)</f>
        <v>5.5094158734921841</v>
      </c>
      <c r="N232" s="3">
        <f t="shared" si="28"/>
        <v>1.6471598624932844</v>
      </c>
      <c r="O232" s="3">
        <f t="shared" si="36"/>
        <v>1.9272</v>
      </c>
      <c r="P232" s="3">
        <f>AVERAGE('[2]Ashed teabags wet'!$J$814:$J$816)</f>
        <v>2.2816647271287041</v>
      </c>
      <c r="Q232" s="3">
        <f t="shared" si="29"/>
        <v>1.8832277573787757</v>
      </c>
      <c r="R232" s="7">
        <f>IF('[2]WetLitterbags placem_collection'!G159="N.A","",'[2]WetLitterbags placem_collection'!G159)</f>
        <v>42816</v>
      </c>
      <c r="S232" s="3">
        <f>IF(IFERROR(INDEX('[2]Both teabags AfterWet'!$D$1:$D$839,MATCH(H232,'[2]Both teabags AfterWet'!$B$1:$B$839,0)),"")="N.A","",(IFERROR(INDEX('[2]Both teabags AfterWet'!$D$1:$D$839,MATCH(H232,'[2]Both teabags AfterWet'!$B$1:$B$839,0)),"")))</f>
        <v>0.74099999999999999</v>
      </c>
      <c r="T232" s="3">
        <f>IFERROR(INDEX('[2]Both teabags AfterWet'!$D$1:$D$839,MATCH(I232,'[2]Both teabags AfterWet'!$B$1:$B$839,0)),"")</f>
        <v>1.825</v>
      </c>
      <c r="U232" s="3">
        <f t="shared" si="37"/>
        <v>0.59040000000000004</v>
      </c>
      <c r="V232" s="3">
        <f t="shared" si="38"/>
        <v>1.6743999999999999</v>
      </c>
      <c r="W232" s="3">
        <f>IFERROR(INDEX('[2]Ashed teabags wet'!$J$2:$J$825,MATCH(H232,'[2]Ashed teabags wet'!$B$2:$B$825,0)),"")</f>
        <v>13.769192669637922</v>
      </c>
      <c r="X232" s="3">
        <f>IFERROR(INDEX('[2]Ashed teabags wet'!$J$2:$J$825,MATCH(I232,'[2]Ashed teabags wet'!$B$2:$B$825,0)),"")</f>
        <v>8.6618004866182261</v>
      </c>
      <c r="Y232" s="3">
        <f t="shared" si="30"/>
        <v>0.50910668647845769</v>
      </c>
      <c r="Z232" s="3">
        <f t="shared" si="31"/>
        <v>1.5293668126520643</v>
      </c>
      <c r="AA232" s="3">
        <f t="shared" si="32"/>
        <v>0.69091847241358251</v>
      </c>
      <c r="AB232" s="3">
        <f t="shared" si="39"/>
        <v>0.45295367787683799</v>
      </c>
      <c r="AC232" s="3">
        <f t="shared" si="33"/>
        <v>0.81209869951192581</v>
      </c>
      <c r="AD232">
        <f t="shared" si="34"/>
        <v>54</v>
      </c>
      <c r="AE232" s="3">
        <f t="shared" si="40"/>
        <v>0.1794317429767428</v>
      </c>
      <c r="AF232" s="3">
        <f t="shared" si="41"/>
        <v>9.9233779061557257E-3</v>
      </c>
      <c r="AG232" s="58" t="str">
        <f>IF(ISNUMBER(SEARCH("C", '[2]WetLitterbags placem_collection'!W159)),"YES","")</f>
        <v>YES</v>
      </c>
      <c r="AH232" s="58" t="str">
        <f>IF(ISNUMBER(SEARCH("H", '[2]WetLitterbags placem_collection'!W159)),"YES","")</f>
        <v/>
      </c>
      <c r="AI232" s="58" t="str">
        <f>IF(ISNUMBER(SEARCH("R", '[2]WetLitterbags placem_collection'!W159)),"YES","")</f>
        <v>YES</v>
      </c>
      <c r="AJ232" s="58" t="str">
        <f>IF(ISNUMBER(SEARCH("C", '[2]WetLitterbags placem_collection'!V159)),"YES","")</f>
        <v/>
      </c>
      <c r="AK232" s="58" t="str">
        <f>IF(ISNUMBER(SEARCH("H", '[2]WetLitterbags placem_collection'!V159)),"YES","")</f>
        <v/>
      </c>
      <c r="AL232" s="58" t="str">
        <f>IF(ISNUMBER(SEARCH("R", '[2]WetLitterbags placem_collection'!V159)),"YES","")</f>
        <v>YES</v>
      </c>
    </row>
    <row r="233" spans="2:38">
      <c r="B233" t="str">
        <f>'[2]Final data_for_R_analysis_Wetse'!A159</f>
        <v>Wet</v>
      </c>
      <c r="C233" s="4">
        <f>'[2]Final data_for_R_analysis_Wetse'!B159</f>
        <v>158</v>
      </c>
      <c r="D233" t="s">
        <v>107</v>
      </c>
      <c r="E233" t="s">
        <v>41</v>
      </c>
      <c r="F233" s="68">
        <v>6</v>
      </c>
      <c r="G233" s="7">
        <f>'[2]WetLitterbags placem_collection'!E160</f>
        <v>42762</v>
      </c>
      <c r="H233" t="str">
        <f>'[2]Final data_for_R_analysis_Wetse'!J159</f>
        <v>G576</v>
      </c>
      <c r="I233" t="str">
        <f>'[2]Final data_for_R_analysis_Wetse'!J379</f>
        <v>R16</v>
      </c>
      <c r="J233">
        <f>IFERROR(INDEX('[2]Green_rooibos initial weight'!$C$5:$C$1749,MATCH(H233, '[2]Green_rooibos initial weight'!$A$5:$A$1749,0)),"")</f>
        <v>2.056</v>
      </c>
      <c r="K233">
        <f>IFERROR(INDEX('[2]Green_rooibos initial weight'!$C$5:$C$1749,MATCH(I233, '[2]Green_rooibos initial weight'!$A$5:$A$1749,0)),"")</f>
        <v>2.2629999999999999</v>
      </c>
      <c r="L233" s="3">
        <f t="shared" si="35"/>
        <v>1.8062</v>
      </c>
      <c r="M233" s="3">
        <f>AVERAGE('[2]Ashed teabags wet'!$J$809:$J$813,'[2]Ashed teabags wet'!$J$817:$J$818,'[2]Ashed teabags wet'!$J$820:$J$821)</f>
        <v>5.5094158734921841</v>
      </c>
      <c r="N233" s="3">
        <f t="shared" si="28"/>
        <v>1.7066889304929842</v>
      </c>
      <c r="O233" s="3">
        <f t="shared" si="36"/>
        <v>2.0131999999999999</v>
      </c>
      <c r="P233" s="3">
        <f>AVERAGE('[2]Ashed teabags wet'!$J$814:$J$816)</f>
        <v>2.2816647271287041</v>
      </c>
      <c r="Q233" s="3">
        <f t="shared" si="29"/>
        <v>1.9672655257134448</v>
      </c>
      <c r="R233" s="7">
        <f>IF('[2]WetLitterbags placem_collection'!G160="N.A","",'[2]WetLitterbags placem_collection'!G160)</f>
        <v>42816</v>
      </c>
      <c r="S233" s="3">
        <f>IF(IFERROR(INDEX('[2]Both teabags AfterWet'!$D$1:$D$839,MATCH(H233,'[2]Both teabags AfterWet'!$B$1:$B$839,0)),"")="N.A","",(IFERROR(INDEX('[2]Both teabags AfterWet'!$D$1:$D$839,MATCH(H233,'[2]Both teabags AfterWet'!$B$1:$B$839,0)),"")))</f>
        <v>0.26600000000000001</v>
      </c>
      <c r="T233" s="3">
        <f>IFERROR(INDEX('[2]Both teabags AfterWet'!$D$1:$D$839,MATCH(I233,'[2]Both teabags AfterWet'!$B$1:$B$839,0)),"")</f>
        <v>1.786</v>
      </c>
      <c r="U233" s="3">
        <f t="shared" si="37"/>
        <v>0.1154</v>
      </c>
      <c r="V233" s="3">
        <f t="shared" si="38"/>
        <v>1.6354</v>
      </c>
      <c r="W233" s="3" t="str">
        <f>IFERROR(INDEX('[2]Ashed teabags wet'!$J$2:$J$825,MATCH(H233,'[2]Ashed teabags wet'!$B$2:$B$825,0)),"")</f>
        <v/>
      </c>
      <c r="X233" s="3">
        <f>IFERROR(INDEX('[2]Ashed teabags wet'!$J$2:$J$825,MATCH(I233,'[2]Ashed teabags wet'!$B$2:$B$825,0)),"")</f>
        <v>4.8505634492893828</v>
      </c>
      <c r="Y233" s="3" t="str">
        <f t="shared" si="30"/>
        <v/>
      </c>
      <c r="Z233" s="3">
        <f t="shared" si="31"/>
        <v>1.5560738853503213</v>
      </c>
      <c r="AA233" s="3" t="str">
        <f t="shared" si="32"/>
        <v/>
      </c>
      <c r="AB233" s="3" t="str">
        <f t="shared" si="39"/>
        <v/>
      </c>
      <c r="AC233" s="3">
        <f t="shared" si="33"/>
        <v>0.79098315149196674</v>
      </c>
      <c r="AD233">
        <f t="shared" si="34"/>
        <v>54</v>
      </c>
      <c r="AE233" s="3" t="str">
        <f t="shared" si="40"/>
        <v/>
      </c>
      <c r="AF233" s="3" t="str">
        <f t="shared" si="41"/>
        <v/>
      </c>
      <c r="AG233" s="58" t="str">
        <f>IF(ISNUMBER(SEARCH("C", '[2]WetLitterbags placem_collection'!W160)),"YES","")</f>
        <v/>
      </c>
      <c r="AH233" s="58" t="str">
        <f>IF(ISNUMBER(SEARCH("H", '[2]WetLitterbags placem_collection'!W160)),"YES","")</f>
        <v/>
      </c>
      <c r="AI233" s="58" t="str">
        <f>IF(ISNUMBER(SEARCH("R", '[2]WetLitterbags placem_collection'!W160)),"YES","")</f>
        <v>YES</v>
      </c>
      <c r="AJ233" s="58" t="str">
        <f>IF(ISNUMBER(SEARCH("C", '[2]WetLitterbags placem_collection'!V160)),"YES","")</f>
        <v/>
      </c>
      <c r="AK233" s="58" t="str">
        <f>IF(ISNUMBER(SEARCH("H", '[2]WetLitterbags placem_collection'!V160)),"YES","")</f>
        <v>YES</v>
      </c>
      <c r="AL233" s="58" t="str">
        <f>IF(ISNUMBER(SEARCH("R", '[2]WetLitterbags placem_collection'!V160)),"YES","")</f>
        <v>YES</v>
      </c>
    </row>
    <row r="234" spans="2:38">
      <c r="B234" t="str">
        <f>'[2]Final data_for_R_analysis_Wetse'!A160</f>
        <v>Wet</v>
      </c>
      <c r="C234" s="4">
        <f>'[2]Final data_for_R_analysis_Wetse'!B160</f>
        <v>159</v>
      </c>
      <c r="D234" t="s">
        <v>107</v>
      </c>
      <c r="E234" t="s">
        <v>41</v>
      </c>
      <c r="F234" s="68">
        <v>7</v>
      </c>
      <c r="G234" s="7">
        <f>'[2]WetLitterbags placem_collection'!E161</f>
        <v>42762</v>
      </c>
      <c r="H234" t="str">
        <f>'[2]Final data_for_R_analysis_Wetse'!J160</f>
        <v>G829</v>
      </c>
      <c r="I234" t="str">
        <f>'[2]Final data_for_R_analysis_Wetse'!J380</f>
        <v>R499</v>
      </c>
      <c r="J234">
        <f>IFERROR(INDEX('[2]Green_rooibos initial weight'!$C$5:$C$1749,MATCH(H234, '[2]Green_rooibos initial weight'!$A$5:$A$1749,0)),"")</f>
        <v>1.9610000000000001</v>
      </c>
      <c r="K234">
        <f>IFERROR(INDEX('[2]Green_rooibos initial weight'!$C$5:$C$1749,MATCH(I234, '[2]Green_rooibos initial weight'!$A$5:$A$1749,0)),"")</f>
        <v>2.194</v>
      </c>
      <c r="L234" s="3">
        <f t="shared" si="35"/>
        <v>1.7112000000000001</v>
      </c>
      <c r="M234" s="3">
        <f>AVERAGE('[2]Ashed teabags wet'!$J$809:$J$813,'[2]Ashed teabags wet'!$J$817:$J$818,'[2]Ashed teabags wet'!$J$820:$J$821)</f>
        <v>5.5094158734921841</v>
      </c>
      <c r="N234" s="3">
        <f t="shared" si="28"/>
        <v>1.6169228755728018</v>
      </c>
      <c r="O234" s="3">
        <f t="shared" si="36"/>
        <v>1.9441999999999999</v>
      </c>
      <c r="P234" s="3">
        <f>AVERAGE('[2]Ashed teabags wet'!$J$814:$J$816)</f>
        <v>2.2816647271287041</v>
      </c>
      <c r="Q234" s="3">
        <f t="shared" si="29"/>
        <v>1.8998398743751637</v>
      </c>
      <c r="R234" s="7">
        <f>IF('[2]WetLitterbags placem_collection'!G161="N.A","",'[2]WetLitterbags placem_collection'!G161)</f>
        <v>42816</v>
      </c>
      <c r="S234" s="3">
        <f>IF(IFERROR(INDEX('[2]Both teabags AfterWet'!$D$1:$D$839,MATCH(H234,'[2]Both teabags AfterWet'!$B$1:$B$839,0)),"")="N.A","",(IFERROR(INDEX('[2]Both teabags AfterWet'!$D$1:$D$839,MATCH(H234,'[2]Both teabags AfterWet'!$B$1:$B$839,0)),"")))</f>
        <v>0.56499999999999995</v>
      </c>
      <c r="T234" s="3" t="str">
        <f>IFERROR(INDEX('[2]Both teabags AfterWet'!$D$1:$D$839,MATCH(I234,'[2]Both teabags AfterWet'!$B$1:$B$839,0)),"")</f>
        <v/>
      </c>
      <c r="U234" s="3">
        <f t="shared" si="37"/>
        <v>0.41439999999999994</v>
      </c>
      <c r="V234" s="3" t="str">
        <f t="shared" si="38"/>
        <v/>
      </c>
      <c r="W234" s="3" t="str">
        <f>IFERROR(INDEX('[2]Ashed teabags wet'!$J$2:$J$825,MATCH(H234,'[2]Ashed teabags wet'!$B$2:$B$825,0)),"")</f>
        <v/>
      </c>
      <c r="X234" s="3" t="str">
        <f>IFERROR(INDEX('[2]Ashed teabags wet'!$J$2:$J$825,MATCH(I234,'[2]Ashed teabags wet'!$B$2:$B$825,0)),"")</f>
        <v/>
      </c>
      <c r="Y234" s="3" t="str">
        <f t="shared" si="30"/>
        <v/>
      </c>
      <c r="Z234" s="3" t="str">
        <f t="shared" si="31"/>
        <v/>
      </c>
      <c r="AA234" s="3" t="str">
        <f t="shared" si="32"/>
        <v/>
      </c>
      <c r="AB234" s="3" t="str">
        <f t="shared" si="39"/>
        <v/>
      </c>
      <c r="AC234" s="3" t="str">
        <f t="shared" si="33"/>
        <v/>
      </c>
      <c r="AD234">
        <f t="shared" si="34"/>
        <v>54</v>
      </c>
      <c r="AE234" s="3" t="str">
        <f t="shared" si="40"/>
        <v/>
      </c>
      <c r="AF234" s="3" t="str">
        <f t="shared" si="41"/>
        <v/>
      </c>
      <c r="AG234" s="58" t="str">
        <f>IF(ISNUMBER(SEARCH("C", '[2]WetLitterbags placem_collection'!W161)),"YES","")</f>
        <v/>
      </c>
      <c r="AH234" s="58" t="str">
        <f>IF(ISNUMBER(SEARCH("H", '[2]WetLitterbags placem_collection'!W161)),"YES","")</f>
        <v/>
      </c>
      <c r="AI234" s="58" t="str">
        <f>IF(ISNUMBER(SEARCH("R", '[2]WetLitterbags placem_collection'!W161)),"YES","")</f>
        <v/>
      </c>
      <c r="AJ234" s="58" t="str">
        <f>IF(ISNUMBER(SEARCH("C", '[2]WetLitterbags placem_collection'!V161)),"YES","")</f>
        <v/>
      </c>
      <c r="AK234" s="58" t="str">
        <f>IF(ISNUMBER(SEARCH("H", '[2]WetLitterbags placem_collection'!V161)),"YES","")</f>
        <v/>
      </c>
      <c r="AL234" s="58" t="str">
        <f>IF(ISNUMBER(SEARCH("R", '[2]WetLitterbags placem_collection'!V161)),"YES","")</f>
        <v/>
      </c>
    </row>
    <row r="235" spans="2:38">
      <c r="B235" t="str">
        <f>'[2]Final data_for_R_analysis_Wetse'!A161</f>
        <v>Wet</v>
      </c>
      <c r="C235" s="4">
        <f>'[2]Final data_for_R_analysis_Wetse'!B161</f>
        <v>160</v>
      </c>
      <c r="D235" t="s">
        <v>107</v>
      </c>
      <c r="E235" t="s">
        <v>41</v>
      </c>
      <c r="F235" s="68">
        <v>8</v>
      </c>
      <c r="G235" s="7">
        <f>'[2]WetLitterbags placem_collection'!E162</f>
        <v>42762</v>
      </c>
      <c r="H235" t="str">
        <f>'[2]Final data_for_R_analysis_Wetse'!J161</f>
        <v>G809</v>
      </c>
      <c r="I235" t="str">
        <f>'[2]Final data_for_R_analysis_Wetse'!J381</f>
        <v>R421</v>
      </c>
      <c r="J235">
        <f>IFERROR(INDEX('[2]Green_rooibos initial weight'!$C$5:$C$1749,MATCH(H235, '[2]Green_rooibos initial weight'!$A$5:$A$1749,0)),"")</f>
        <v>1.9279999999999999</v>
      </c>
      <c r="K235">
        <f>IFERROR(INDEX('[2]Green_rooibos initial weight'!$C$5:$C$1749,MATCH(I235, '[2]Green_rooibos initial weight'!$A$5:$A$1749,0)),"")</f>
        <v>2.2170000000000001</v>
      </c>
      <c r="L235" s="3">
        <f t="shared" si="35"/>
        <v>1.6781999999999999</v>
      </c>
      <c r="M235" s="3">
        <f>AVERAGE('[2]Ashed teabags wet'!$J$809:$J$813,'[2]Ashed teabags wet'!$J$817:$J$818,'[2]Ashed teabags wet'!$J$820:$J$821)</f>
        <v>5.5094158734921841</v>
      </c>
      <c r="N235" s="3">
        <f t="shared" si="28"/>
        <v>1.585740982811054</v>
      </c>
      <c r="O235" s="3">
        <f t="shared" si="36"/>
        <v>1.9672000000000001</v>
      </c>
      <c r="P235" s="3">
        <f>AVERAGE('[2]Ashed teabags wet'!$J$814:$J$816)</f>
        <v>2.2816647271287041</v>
      </c>
      <c r="Q235" s="3">
        <f t="shared" si="29"/>
        <v>1.9223150914879241</v>
      </c>
      <c r="R235" s="7">
        <f>IF('[2]WetLitterbags placem_collection'!G162="N.A","",'[2]WetLitterbags placem_collection'!G162)</f>
        <v>42816</v>
      </c>
      <c r="S235" s="3">
        <f>IF(IFERROR(INDEX('[2]Both teabags AfterWet'!$D$1:$D$839,MATCH(H235,'[2]Both teabags AfterWet'!$B$1:$B$839,0)),"")="N.A","",(IFERROR(INDEX('[2]Both teabags AfterWet'!$D$1:$D$839,MATCH(H235,'[2]Both teabags AfterWet'!$B$1:$B$839,0)),"")))</f>
        <v>0.72</v>
      </c>
      <c r="T235" s="3">
        <f>IFERROR(INDEX('[2]Both teabags AfterWet'!$D$1:$D$839,MATCH(I235,'[2]Both teabags AfterWet'!$B$1:$B$839,0)),"")</f>
        <v>1.744</v>
      </c>
      <c r="U235" s="3">
        <f t="shared" si="37"/>
        <v>0.56939999999999991</v>
      </c>
      <c r="V235" s="3">
        <f t="shared" si="38"/>
        <v>1.5933999999999999</v>
      </c>
      <c r="W235" s="3">
        <f>IFERROR(INDEX('[2]Ashed teabags wet'!$J$2:$J$825,MATCH(H235,'[2]Ashed teabags wet'!$B$2:$B$825,0)),"")</f>
        <v>14.278846153846089</v>
      </c>
      <c r="X235" s="3">
        <f>IFERROR(INDEX('[2]Ashed teabags wet'!$J$2:$J$825,MATCH(I235,'[2]Ashed teabags wet'!$B$2:$B$825,0)),"")</f>
        <v>4.8926610084872157</v>
      </c>
      <c r="Y235" s="3">
        <f t="shared" si="30"/>
        <v>0.48809625000000029</v>
      </c>
      <c r="Z235" s="3">
        <f t="shared" si="31"/>
        <v>1.5154403394907647</v>
      </c>
      <c r="AA235" s="3">
        <f t="shared" si="32"/>
        <v>0.69219673623194833</v>
      </c>
      <c r="AB235" s="3">
        <f t="shared" si="39"/>
        <v>0.45379168456061225</v>
      </c>
      <c r="AC235" s="3">
        <f t="shared" si="33"/>
        <v>0.78834127984594493</v>
      </c>
      <c r="AD235">
        <f t="shared" si="34"/>
        <v>54</v>
      </c>
      <c r="AE235" s="3">
        <f t="shared" si="40"/>
        <v>0.1779136149264271</v>
      </c>
      <c r="AF235" s="3">
        <f t="shared" si="41"/>
        <v>1.1632430244320964E-2</v>
      </c>
      <c r="AG235" s="58" t="str">
        <f>IF(ISNUMBER(SEARCH("C", '[2]WetLitterbags placem_collection'!W162)),"YES","")</f>
        <v/>
      </c>
      <c r="AH235" s="58" t="str">
        <f>IF(ISNUMBER(SEARCH("H", '[2]WetLitterbags placem_collection'!W162)),"YES","")</f>
        <v/>
      </c>
      <c r="AI235" s="58" t="str">
        <f>IF(ISNUMBER(SEARCH("R", '[2]WetLitterbags placem_collection'!W162)),"YES","")</f>
        <v>YES</v>
      </c>
      <c r="AJ235" s="58" t="str">
        <f>IF(ISNUMBER(SEARCH("C", '[2]WetLitterbags placem_collection'!V162)),"YES","")</f>
        <v/>
      </c>
      <c r="AK235" s="58" t="str">
        <f>IF(ISNUMBER(SEARCH("H", '[2]WetLitterbags placem_collection'!V162)),"YES","")</f>
        <v/>
      </c>
      <c r="AL235" s="58" t="str">
        <f>IF(ISNUMBER(SEARCH("R", '[2]WetLitterbags placem_collection'!V162)),"YES","")</f>
        <v>YES</v>
      </c>
    </row>
    <row r="236" spans="2:38">
      <c r="B236" t="str">
        <f>'[2]Final data_for_R_analysis_Wetse'!A162</f>
        <v>Wet</v>
      </c>
      <c r="C236" s="4">
        <f>'[2]Final data_for_R_analysis_Wetse'!B162</f>
        <v>161</v>
      </c>
      <c r="D236" t="s">
        <v>108</v>
      </c>
      <c r="E236" t="s">
        <v>41</v>
      </c>
      <c r="F236" s="5">
        <v>1</v>
      </c>
      <c r="G236" s="7">
        <f>'[2]WetLitterbags placem_collection'!E163</f>
        <v>42763</v>
      </c>
      <c r="H236" t="str">
        <f>'[2]Final data_for_R_analysis_Wetse'!J162</f>
        <v>G252</v>
      </c>
      <c r="I236" t="str">
        <f>'[2]Final data_for_R_analysis_Wetse'!J382</f>
        <v>R124</v>
      </c>
      <c r="J236">
        <f>IFERROR(INDEX('[2]Green_rooibos initial weight'!$C$5:$C$1749,MATCH(H236, '[2]Green_rooibos initial weight'!$A$5:$A$1749,0)),"")</f>
        <v>2.0190000000000001</v>
      </c>
      <c r="K236">
        <f>IFERROR(INDEX('[2]Green_rooibos initial weight'!$C$5:$C$1749,MATCH(I236, '[2]Green_rooibos initial weight'!$A$5:$A$1749,0)),"")</f>
        <v>2.2120000000000002</v>
      </c>
      <c r="L236" s="3">
        <f t="shared" si="35"/>
        <v>1.7692000000000001</v>
      </c>
      <c r="M236" s="3">
        <f>AVERAGE('[2]Ashed teabags wet'!$J$809:$J$813,'[2]Ashed teabags wet'!$J$817:$J$818,'[2]Ashed teabags wet'!$J$820:$J$821)</f>
        <v>5.5094158734921841</v>
      </c>
      <c r="N236" s="3">
        <f t="shared" si="28"/>
        <v>1.6717274143661764</v>
      </c>
      <c r="O236" s="3">
        <f t="shared" si="36"/>
        <v>1.9622000000000002</v>
      </c>
      <c r="P236" s="3">
        <f>AVERAGE('[2]Ashed teabags wet'!$J$814:$J$816)</f>
        <v>2.2816647271287041</v>
      </c>
      <c r="Q236" s="3">
        <f t="shared" si="29"/>
        <v>1.9174291747242806</v>
      </c>
      <c r="R236" s="7">
        <f>IF('[2]WetLitterbags placem_collection'!G163="N.A","",'[2]WetLitterbags placem_collection'!G163)</f>
        <v>42814</v>
      </c>
      <c r="S236" s="3" t="str">
        <f>IF(IFERROR(INDEX('[2]Both teabags AfterWet'!$D$1:$D$839,MATCH(H236,'[2]Both teabags AfterWet'!$B$1:$B$839,0)),"")="N.A","",(IFERROR(INDEX('[2]Both teabags AfterWet'!$D$1:$D$839,MATCH(H236,'[2]Both teabags AfterWet'!$B$1:$B$839,0)),"")))</f>
        <v/>
      </c>
      <c r="T236" s="3">
        <f>IFERROR(INDEX('[2]Both teabags AfterWet'!$D$1:$D$839,MATCH(I236,'[2]Both teabags AfterWet'!$B$1:$B$839,0)),"")</f>
        <v>1.6863999999999999</v>
      </c>
      <c r="U236" s="3" t="str">
        <f t="shared" si="37"/>
        <v/>
      </c>
      <c r="V236" s="3">
        <f t="shared" si="38"/>
        <v>1.5357999999999998</v>
      </c>
      <c r="W236" s="3" t="str">
        <f>IFERROR(INDEX('[2]Ashed teabags wet'!$J$2:$J$825,MATCH(H236,'[2]Ashed teabags wet'!$B$2:$B$825,0)),"")</f>
        <v/>
      </c>
      <c r="X236" s="3">
        <f>IFERROR(INDEX('[2]Ashed teabags wet'!$J$2:$J$825,MATCH(I236,'[2]Ashed teabags wet'!$B$2:$B$825,0)),"")</f>
        <v>1.0140028971511033</v>
      </c>
      <c r="Y236" s="3" t="str">
        <f t="shared" si="30"/>
        <v/>
      </c>
      <c r="Z236" s="3">
        <f t="shared" si="31"/>
        <v>1.5202269435055531</v>
      </c>
      <c r="AA236" s="3" t="str">
        <f t="shared" si="32"/>
        <v/>
      </c>
      <c r="AB236" s="3" t="str">
        <f t="shared" si="39"/>
        <v/>
      </c>
      <c r="AC236" s="3">
        <f t="shared" si="33"/>
        <v>0.79284646522819091</v>
      </c>
      <c r="AD236">
        <f t="shared" si="34"/>
        <v>51</v>
      </c>
      <c r="AE236" s="3" t="str">
        <f t="shared" si="40"/>
        <v/>
      </c>
      <c r="AF236" s="3" t="str">
        <f t="shared" si="41"/>
        <v/>
      </c>
      <c r="AG236" s="58" t="str">
        <f>IF(ISNUMBER(SEARCH("C", '[2]WetLitterbags placem_collection'!W163)),"YES","")</f>
        <v/>
      </c>
      <c r="AH236" s="58" t="str">
        <f>IF(ISNUMBER(SEARCH("H", '[2]WetLitterbags placem_collection'!W163)),"YES","")</f>
        <v/>
      </c>
      <c r="AI236" s="58" t="str">
        <f>IF(ISNUMBER(SEARCH("R", '[2]WetLitterbags placem_collection'!W163)),"YES","")</f>
        <v/>
      </c>
      <c r="AJ236" s="58" t="str">
        <f>IF(ISNUMBER(SEARCH("C", '[2]WetLitterbags placem_collection'!V163)),"YES","")</f>
        <v/>
      </c>
      <c r="AK236" s="58" t="str">
        <f>IF(ISNUMBER(SEARCH("H", '[2]WetLitterbags placem_collection'!V163)),"YES","")</f>
        <v/>
      </c>
      <c r="AL236" s="58" t="str">
        <f>IF(ISNUMBER(SEARCH("R", '[2]WetLitterbags placem_collection'!V163)),"YES","")</f>
        <v/>
      </c>
    </row>
    <row r="237" spans="2:38">
      <c r="B237" t="str">
        <f>'[2]Final data_for_R_analysis_Wetse'!A163</f>
        <v>Wet</v>
      </c>
      <c r="C237" s="4">
        <f>'[2]Final data_for_R_analysis_Wetse'!B163</f>
        <v>162</v>
      </c>
      <c r="D237" t="s">
        <v>108</v>
      </c>
      <c r="E237" t="s">
        <v>41</v>
      </c>
      <c r="F237" s="5">
        <v>2</v>
      </c>
      <c r="G237" s="7">
        <f>'[2]WetLitterbags placem_collection'!E164</f>
        <v>42763</v>
      </c>
      <c r="H237" t="str">
        <f>'[2]Final data_for_R_analysis_Wetse'!J163</f>
        <v>G385</v>
      </c>
      <c r="I237" t="str">
        <f>'[2]Final data_for_R_analysis_Wetse'!J383</f>
        <v>R202</v>
      </c>
      <c r="J237">
        <f>IFERROR(INDEX('[2]Green_rooibos initial weight'!$C$5:$C$1749,MATCH(H237, '[2]Green_rooibos initial weight'!$A$5:$A$1749,0)),"")</f>
        <v>1.962</v>
      </c>
      <c r="K237">
        <f>IFERROR(INDEX('[2]Green_rooibos initial weight'!$C$5:$C$1749,MATCH(I237, '[2]Green_rooibos initial weight'!$A$5:$A$1749,0)),"")</f>
        <v>2.298</v>
      </c>
      <c r="L237" s="3">
        <f t="shared" si="35"/>
        <v>1.7121999999999999</v>
      </c>
      <c r="M237" s="3">
        <f>AVERAGE('[2]Ashed teabags wet'!$J$809:$J$813,'[2]Ashed teabags wet'!$J$817:$J$818,'[2]Ashed teabags wet'!$J$820:$J$821)</f>
        <v>5.5094158734921841</v>
      </c>
      <c r="N237" s="3">
        <f t="shared" si="28"/>
        <v>1.6178677814140667</v>
      </c>
      <c r="O237" s="3">
        <f t="shared" si="36"/>
        <v>2.0482</v>
      </c>
      <c r="P237" s="3">
        <f>AVERAGE('[2]Ashed teabags wet'!$J$814:$J$816)</f>
        <v>2.2816647271287041</v>
      </c>
      <c r="Q237" s="3">
        <f t="shared" si="29"/>
        <v>2.0014669430589498</v>
      </c>
      <c r="R237" s="7">
        <f>IF('[2]WetLitterbags placem_collection'!G164="N.A","",'[2]WetLitterbags placem_collection'!G164)</f>
        <v>42814</v>
      </c>
      <c r="S237" s="3">
        <f>IF(IFERROR(INDEX('[2]Both teabags AfterWet'!$D$1:$D$839,MATCH(H237,'[2]Both teabags AfterWet'!$B$1:$B$839,0)),"")="N.A","",(IFERROR(INDEX('[2]Both teabags AfterWet'!$D$1:$D$839,MATCH(H237,'[2]Both teabags AfterWet'!$B$1:$B$839,0)),"")))</f>
        <v>0.62280000000000002</v>
      </c>
      <c r="T237" s="3">
        <f>IFERROR(INDEX('[2]Both teabags AfterWet'!$D$1:$D$839,MATCH(I237,'[2]Both teabags AfterWet'!$B$1:$B$839,0)),"")</f>
        <v>0.52</v>
      </c>
      <c r="U237" s="3">
        <f t="shared" si="37"/>
        <v>0.47220000000000001</v>
      </c>
      <c r="V237" s="3">
        <f t="shared" si="38"/>
        <v>0.36940000000000001</v>
      </c>
      <c r="W237" s="3">
        <f>IFERROR(INDEX('[2]Ashed teabags wet'!$J$2:$J$825,MATCH(H237,'[2]Ashed teabags wet'!$B$2:$B$825,0)),"")</f>
        <v>8.5545722713864567</v>
      </c>
      <c r="X237" s="3">
        <f>IFERROR(INDEX('[2]Ashed teabags wet'!$J$2:$J$825,MATCH(I237,'[2]Ashed teabags wet'!$B$2:$B$825,0)),"")</f>
        <v>79.460269865066508</v>
      </c>
      <c r="Y237" s="3">
        <f t="shared" si="30"/>
        <v>0.43180530973451314</v>
      </c>
      <c r="Z237" s="3">
        <f t="shared" si="31"/>
        <v>7.5873763118444293E-2</v>
      </c>
      <c r="AA237" s="3">
        <f t="shared" si="32"/>
        <v>0.73310222584622964</v>
      </c>
      <c r="AB237" s="3">
        <f t="shared" si="39"/>
        <v>0.48060858511534299</v>
      </c>
      <c r="AC237" s="3">
        <f t="shared" si="33"/>
        <v>3.7909076331024652E-2</v>
      </c>
      <c r="AD237">
        <f t="shared" si="34"/>
        <v>51</v>
      </c>
      <c r="AE237" s="3">
        <f t="shared" si="40"/>
        <v>0.12933227334177</v>
      </c>
      <c r="AF237" s="3" t="str">
        <f t="shared" si="41"/>
        <v/>
      </c>
      <c r="AG237" s="58" t="str">
        <f>IF(ISNUMBER(SEARCH("C", '[2]WetLitterbags placem_collection'!W164)),"YES","")</f>
        <v/>
      </c>
      <c r="AH237" s="58" t="str">
        <f>IF(ISNUMBER(SEARCH("H", '[2]WetLitterbags placem_collection'!W164)),"YES","")</f>
        <v>YES</v>
      </c>
      <c r="AI237" s="58" t="str">
        <f>IF(ISNUMBER(SEARCH("R", '[2]WetLitterbags placem_collection'!W164)),"YES","")</f>
        <v/>
      </c>
      <c r="AJ237" s="58" t="str">
        <f>IF(ISNUMBER(SEARCH("C", '[2]WetLitterbags placem_collection'!V164)),"YES","")</f>
        <v/>
      </c>
      <c r="AK237" s="58" t="str">
        <f>IF(ISNUMBER(SEARCH("H", '[2]WetLitterbags placem_collection'!V164)),"YES","")</f>
        <v/>
      </c>
      <c r="AL237" s="58" t="str">
        <f>IF(ISNUMBER(SEARCH("R", '[2]WetLitterbags placem_collection'!V164)),"YES","")</f>
        <v/>
      </c>
    </row>
    <row r="238" spans="2:38">
      <c r="B238" t="str">
        <f>'[2]Final data_for_R_analysis_Wetse'!A164</f>
        <v>Wet</v>
      </c>
      <c r="C238" s="4">
        <f>'[2]Final data_for_R_analysis_Wetse'!B164</f>
        <v>163</v>
      </c>
      <c r="D238" t="s">
        <v>108</v>
      </c>
      <c r="E238" t="s">
        <v>41</v>
      </c>
      <c r="F238" s="5">
        <v>3</v>
      </c>
      <c r="G238" s="7">
        <f>'[2]WetLitterbags placem_collection'!E165</f>
        <v>42763</v>
      </c>
      <c r="H238" t="str">
        <f>'[2]Final data_for_R_analysis_Wetse'!J164</f>
        <v>G202</v>
      </c>
      <c r="I238" t="str">
        <f>'[2]Final data_for_R_analysis_Wetse'!J384</f>
        <v>R96</v>
      </c>
      <c r="J238">
        <f>IFERROR(INDEX('[2]Green_rooibos initial weight'!$C$5:$C$1749,MATCH(H238, '[2]Green_rooibos initial weight'!$A$5:$A$1749,0)),"")</f>
        <v>1.986</v>
      </c>
      <c r="K238">
        <f>IFERROR(INDEX('[2]Green_rooibos initial weight'!$C$5:$C$1749,MATCH(I238, '[2]Green_rooibos initial weight'!$A$5:$A$1749,0)),"")</f>
        <v>2.2309999999999999</v>
      </c>
      <c r="L238" s="3">
        <f t="shared" si="35"/>
        <v>1.7362</v>
      </c>
      <c r="M238" s="3">
        <f>AVERAGE('[2]Ashed teabags wet'!$J$809:$J$813,'[2]Ashed teabags wet'!$J$817:$J$818,'[2]Ashed teabags wet'!$J$820:$J$821)</f>
        <v>5.5094158734921841</v>
      </c>
      <c r="N238" s="3">
        <f t="shared" si="28"/>
        <v>1.6405455216044287</v>
      </c>
      <c r="O238" s="3">
        <f t="shared" si="36"/>
        <v>1.9811999999999999</v>
      </c>
      <c r="P238" s="3">
        <f>AVERAGE('[2]Ashed teabags wet'!$J$814:$J$816)</f>
        <v>2.2816647271287041</v>
      </c>
      <c r="Q238" s="3">
        <f t="shared" si="29"/>
        <v>1.935995658426126</v>
      </c>
      <c r="R238" s="7">
        <f>IF('[2]WetLitterbags placem_collection'!G165="N.A","",'[2]WetLitterbags placem_collection'!G165)</f>
        <v>42814</v>
      </c>
      <c r="S238" s="3">
        <f>IF(IFERROR(INDEX('[2]Both teabags AfterWet'!$D$1:$D$839,MATCH(H238,'[2]Both teabags AfterWet'!$B$1:$B$839,0)),"")="N.A","",(IFERROR(INDEX('[2]Both teabags AfterWet'!$D$1:$D$839,MATCH(H238,'[2]Both teabags AfterWet'!$B$1:$B$839,0)),"")))</f>
        <v>0.64500000000000002</v>
      </c>
      <c r="T238" s="3">
        <f>IFERROR(INDEX('[2]Both teabags AfterWet'!$D$1:$D$839,MATCH(I238,'[2]Both teabags AfterWet'!$B$1:$B$839,0)),"")</f>
        <v>1.696</v>
      </c>
      <c r="U238" s="3">
        <f t="shared" si="37"/>
        <v>0.49440000000000001</v>
      </c>
      <c r="V238" s="3">
        <f t="shared" si="38"/>
        <v>1.5453999999999999</v>
      </c>
      <c r="W238" s="3">
        <f>IFERROR(INDEX('[2]Ashed teabags wet'!$J$2:$J$825,MATCH(H238,'[2]Ashed teabags wet'!$B$2:$B$825,0)),"")</f>
        <v>9.4152626362733951</v>
      </c>
      <c r="X238" s="3">
        <f>IFERROR(INDEX('[2]Ashed teabags wet'!$J$2:$J$825,MATCH(I238,'[2]Ashed teabags wet'!$B$2:$B$825,0)),"")</f>
        <v>2.3336643495531879</v>
      </c>
      <c r="Y238" s="3">
        <f t="shared" si="30"/>
        <v>0.44785094152626437</v>
      </c>
      <c r="Z238" s="3">
        <f t="shared" si="31"/>
        <v>1.509335551142005</v>
      </c>
      <c r="AA238" s="3">
        <f t="shared" si="32"/>
        <v>0.72701096334817161</v>
      </c>
      <c r="AB238" s="3">
        <f t="shared" si="39"/>
        <v>0.47661526338264937</v>
      </c>
      <c r="AC238" s="3">
        <f t="shared" si="33"/>
        <v>0.77961721896061709</v>
      </c>
      <c r="AD238">
        <f t="shared" si="34"/>
        <v>51</v>
      </c>
      <c r="AE238" s="3">
        <f t="shared" si="40"/>
        <v>0.13656655184302657</v>
      </c>
      <c r="AF238" s="3">
        <f t="shared" si="41"/>
        <v>1.2169106336957057E-2</v>
      </c>
      <c r="AG238" s="58" t="str">
        <f>IF(ISNUMBER(SEARCH("C", '[2]WetLitterbags placem_collection'!W165)),"YES","")</f>
        <v/>
      </c>
      <c r="AH238" s="58" t="str">
        <f>IF(ISNUMBER(SEARCH("H", '[2]WetLitterbags placem_collection'!W165)),"YES","")</f>
        <v/>
      </c>
      <c r="AI238" s="58" t="str">
        <f>IF(ISNUMBER(SEARCH("R", '[2]WetLitterbags placem_collection'!W165)),"YES","")</f>
        <v/>
      </c>
      <c r="AJ238" s="58" t="str">
        <f>IF(ISNUMBER(SEARCH("C", '[2]WetLitterbags placem_collection'!V165)),"YES","")</f>
        <v/>
      </c>
      <c r="AK238" s="58" t="str">
        <f>IF(ISNUMBER(SEARCH("H", '[2]WetLitterbags placem_collection'!V165)),"YES","")</f>
        <v>YES</v>
      </c>
      <c r="AL238" s="58" t="str">
        <f>IF(ISNUMBER(SEARCH("R", '[2]WetLitterbags placem_collection'!V165)),"YES","")</f>
        <v/>
      </c>
    </row>
    <row r="239" spans="2:38">
      <c r="B239" t="str">
        <f>'[2]Final data_for_R_analysis_Wetse'!A165</f>
        <v>Wet</v>
      </c>
      <c r="C239" s="4">
        <f>'[2]Final data_for_R_analysis_Wetse'!B165</f>
        <v>164</v>
      </c>
      <c r="D239" t="s">
        <v>108</v>
      </c>
      <c r="E239" t="s">
        <v>41</v>
      </c>
      <c r="F239" s="68">
        <v>4</v>
      </c>
      <c r="G239" s="7">
        <f>'[2]WetLitterbags placem_collection'!E166</f>
        <v>42763</v>
      </c>
      <c r="H239" t="str">
        <f>'[2]Final data_for_R_analysis_Wetse'!J165</f>
        <v>G686</v>
      </c>
      <c r="I239" t="str">
        <f>'[2]Final data_for_R_analysis_Wetse'!J385</f>
        <v>R317</v>
      </c>
      <c r="J239">
        <f>IFERROR(INDEX('[2]Green_rooibos initial weight'!$C$5:$C$1749,MATCH(H239, '[2]Green_rooibos initial weight'!$A$5:$A$1749,0)),"")</f>
        <v>1.9510000000000001</v>
      </c>
      <c r="K239">
        <f>IFERROR(INDEX('[2]Green_rooibos initial weight'!$C$5:$C$1749,MATCH(I239, '[2]Green_rooibos initial weight'!$A$5:$A$1749,0)),"")</f>
        <v>2.2240000000000002</v>
      </c>
      <c r="L239" s="3">
        <f t="shared" si="35"/>
        <v>1.7012</v>
      </c>
      <c r="M239" s="3">
        <f>AVERAGE('[2]Ashed teabags wet'!$J$809:$J$813,'[2]Ashed teabags wet'!$J$817:$J$818,'[2]Ashed teabags wet'!$J$820:$J$821)</f>
        <v>5.5094158734921841</v>
      </c>
      <c r="N239" s="3">
        <f t="shared" si="28"/>
        <v>1.607473817160151</v>
      </c>
      <c r="O239" s="3">
        <f t="shared" si="36"/>
        <v>1.9742000000000002</v>
      </c>
      <c r="P239" s="3">
        <f>AVERAGE('[2]Ashed teabags wet'!$J$814:$J$816)</f>
        <v>2.2816647271287041</v>
      </c>
      <c r="Q239" s="3">
        <f t="shared" si="29"/>
        <v>1.9291553749570254</v>
      </c>
      <c r="R239" s="7">
        <f>IF('[2]WetLitterbags placem_collection'!G166="N.A","",'[2]WetLitterbags placem_collection'!G166)</f>
        <v>42814</v>
      </c>
      <c r="S239" s="3">
        <f>IF(IFERROR(INDEX('[2]Both teabags AfterWet'!$D$1:$D$839,MATCH(H239,'[2]Both teabags AfterWet'!$B$1:$B$839,0)),"")="N.A","",(IFERROR(INDEX('[2]Both teabags AfterWet'!$D$1:$D$839,MATCH(H239,'[2]Both teabags AfterWet'!$B$1:$B$839,0)),"")))</f>
        <v>0.628</v>
      </c>
      <c r="T239" s="3">
        <f>IFERROR(INDEX('[2]Both teabags AfterWet'!$D$1:$D$839,MATCH(I239,'[2]Both teabags AfterWet'!$B$1:$B$839,0)),"")</f>
        <v>1.7210000000000001</v>
      </c>
      <c r="U239" s="3">
        <f t="shared" si="37"/>
        <v>0.47739999999999999</v>
      </c>
      <c r="V239" s="3">
        <f t="shared" si="38"/>
        <v>1.5704</v>
      </c>
      <c r="W239" s="3">
        <f>IFERROR(INDEX('[2]Ashed teabags wet'!$J$2:$J$825,MATCH(H239,'[2]Ashed teabags wet'!$B$2:$B$825,0)),"")</f>
        <v>9.7268806899849256</v>
      </c>
      <c r="X239" s="3">
        <f>IFERROR(INDEX('[2]Ashed teabags wet'!$J$2:$J$825,MATCH(I239,'[2]Ashed teabags wet'!$B$2:$B$825,0)),"")</f>
        <v>2.0937188434697482</v>
      </c>
      <c r="Y239" s="3">
        <f t="shared" si="30"/>
        <v>0.43096387158601196</v>
      </c>
      <c r="Z239" s="3">
        <f t="shared" si="31"/>
        <v>1.5375202392821512</v>
      </c>
      <c r="AA239" s="3">
        <f t="shared" si="32"/>
        <v>0.73189991215696704</v>
      </c>
      <c r="AB239" s="3">
        <f t="shared" si="39"/>
        <v>0.47982036996513761</v>
      </c>
      <c r="AC239" s="3">
        <f t="shared" si="33"/>
        <v>0.79699139801862851</v>
      </c>
      <c r="AD239">
        <f t="shared" si="34"/>
        <v>51</v>
      </c>
      <c r="AE239" s="3">
        <f t="shared" si="40"/>
        <v>0.1307601993385189</v>
      </c>
      <c r="AF239" s="3">
        <f t="shared" si="41"/>
        <v>1.0785766027242776E-2</v>
      </c>
      <c r="AG239" s="58" t="str">
        <f>IF(ISNUMBER(SEARCH("C", '[2]WetLitterbags placem_collection'!W166)),"YES","")</f>
        <v/>
      </c>
      <c r="AH239" s="58" t="str">
        <f>IF(ISNUMBER(SEARCH("H", '[2]WetLitterbags placem_collection'!W166)),"YES","")</f>
        <v/>
      </c>
      <c r="AI239" s="58" t="str">
        <f>IF(ISNUMBER(SEARCH("R", '[2]WetLitterbags placem_collection'!W166)),"YES","")</f>
        <v/>
      </c>
      <c r="AJ239" s="58" t="str">
        <f>IF(ISNUMBER(SEARCH("C", '[2]WetLitterbags placem_collection'!V166)),"YES","")</f>
        <v/>
      </c>
      <c r="AK239" s="58" t="str">
        <f>IF(ISNUMBER(SEARCH("H", '[2]WetLitterbags placem_collection'!V166)),"YES","")</f>
        <v/>
      </c>
      <c r="AL239" s="58" t="str">
        <f>IF(ISNUMBER(SEARCH("R", '[2]WetLitterbags placem_collection'!V166)),"YES","")</f>
        <v/>
      </c>
    </row>
    <row r="240" spans="2:38">
      <c r="B240" t="str">
        <f>'[2]Final data_for_R_analysis_Wetse'!A166</f>
        <v>Wet</v>
      </c>
      <c r="C240" s="4">
        <f>'[2]Final data_for_R_analysis_Wetse'!B166</f>
        <v>165</v>
      </c>
      <c r="D240" t="s">
        <v>108</v>
      </c>
      <c r="E240" t="s">
        <v>41</v>
      </c>
      <c r="F240" s="68">
        <v>5</v>
      </c>
      <c r="G240" s="7">
        <f>'[2]WetLitterbags placem_collection'!E167</f>
        <v>42763</v>
      </c>
      <c r="H240" t="str">
        <f>'[2]Final data_for_R_analysis_Wetse'!J166</f>
        <v>G368</v>
      </c>
      <c r="I240" t="str">
        <f>'[2]Final data_for_R_analysis_Wetse'!J386</f>
        <v>R331</v>
      </c>
      <c r="J240">
        <f>IFERROR(INDEX('[2]Green_rooibos initial weight'!$C$5:$C$1749,MATCH(H240, '[2]Green_rooibos initial weight'!$A$5:$A$1749,0)),"")</f>
        <v>2.1709999999999998</v>
      </c>
      <c r="K240">
        <f>IFERROR(INDEX('[2]Green_rooibos initial weight'!$C$5:$C$1749,MATCH(I240, '[2]Green_rooibos initial weight'!$A$5:$A$1749,0)),"")</f>
        <v>2.2410000000000001</v>
      </c>
      <c r="L240" s="3">
        <f t="shared" si="35"/>
        <v>1.9211999999999998</v>
      </c>
      <c r="M240" s="3">
        <f>AVERAGE('[2]Ashed teabags wet'!$J$809:$J$813,'[2]Ashed teabags wet'!$J$817:$J$818,'[2]Ashed teabags wet'!$J$820:$J$821)</f>
        <v>5.5094158734921841</v>
      </c>
      <c r="N240" s="3">
        <f t="shared" si="28"/>
        <v>1.8153531022384679</v>
      </c>
      <c r="O240" s="3">
        <f t="shared" si="36"/>
        <v>1.9912000000000001</v>
      </c>
      <c r="P240" s="3">
        <f>AVERAGE('[2]Ashed teabags wet'!$J$814:$J$816)</f>
        <v>2.2816647271287041</v>
      </c>
      <c r="Q240" s="3">
        <f t="shared" si="29"/>
        <v>1.9457674919534134</v>
      </c>
      <c r="R240" s="7">
        <f>IF('[2]WetLitterbags placem_collection'!G167="N.A","",'[2]WetLitterbags placem_collection'!G167)</f>
        <v>42814</v>
      </c>
      <c r="S240" s="3">
        <f>IF(IFERROR(INDEX('[2]Both teabags AfterWet'!$D$1:$D$839,MATCH(H240,'[2]Both teabags AfterWet'!$B$1:$B$839,0)),"")="N.A","",(IFERROR(INDEX('[2]Both teabags AfterWet'!$D$1:$D$839,MATCH(H240,'[2]Both teabags AfterWet'!$B$1:$B$839,0)),"")))</f>
        <v>0.72699999999999998</v>
      </c>
      <c r="T240" s="3">
        <f>IFERROR(INDEX('[2]Both teabags AfterWet'!$D$1:$D$839,MATCH(I240,'[2]Both teabags AfterWet'!$B$1:$B$839,0)),"")</f>
        <v>1.724</v>
      </c>
      <c r="U240" s="3">
        <f t="shared" si="37"/>
        <v>0.57640000000000002</v>
      </c>
      <c r="V240" s="3">
        <f t="shared" si="38"/>
        <v>1.5733999999999999</v>
      </c>
      <c r="W240" s="3">
        <f>IFERROR(INDEX('[2]Ashed teabags wet'!$J$2:$J$825,MATCH(H240,'[2]Ashed teabags wet'!$B$2:$B$825,0)),"")</f>
        <v>7.2371638141808248</v>
      </c>
      <c r="X240" s="3">
        <f>IFERROR(INDEX('[2]Ashed teabags wet'!$J$2:$J$825,MATCH(I240,'[2]Ashed teabags wet'!$B$2:$B$825,0)),"")</f>
        <v>-0.69686411149833305</v>
      </c>
      <c r="Y240" s="3">
        <f t="shared" si="30"/>
        <v>0.53468498777506179</v>
      </c>
      <c r="Z240" s="3">
        <f t="shared" si="31"/>
        <v>1.5843644599303146</v>
      </c>
      <c r="AA240" s="3">
        <f t="shared" si="32"/>
        <v>0.70546502103874187</v>
      </c>
      <c r="AB240" s="3">
        <f t="shared" si="39"/>
        <v>0.46249013255746502</v>
      </c>
      <c r="AC240" s="3">
        <f t="shared" si="33"/>
        <v>0.81426196422868824</v>
      </c>
      <c r="AD240">
        <f t="shared" si="34"/>
        <v>51</v>
      </c>
      <c r="AE240" s="3">
        <f t="shared" si="40"/>
        <v>0.16215555696111417</v>
      </c>
      <c r="AF240" s="3">
        <f t="shared" si="41"/>
        <v>1.0068687719429188E-2</v>
      </c>
      <c r="AG240" s="58" t="str">
        <f>IF(ISNUMBER(SEARCH("C", '[2]WetLitterbags placem_collection'!W167)),"YES","")</f>
        <v/>
      </c>
      <c r="AH240" s="58" t="str">
        <f>IF(ISNUMBER(SEARCH("H", '[2]WetLitterbags placem_collection'!W167)),"YES","")</f>
        <v>YES</v>
      </c>
      <c r="AI240" s="58" t="str">
        <f>IF(ISNUMBER(SEARCH("R", '[2]WetLitterbags placem_collection'!W167)),"YES","")</f>
        <v/>
      </c>
      <c r="AJ240" s="58" t="str">
        <f>IF(ISNUMBER(SEARCH("C", '[2]WetLitterbags placem_collection'!V167)),"YES","")</f>
        <v/>
      </c>
      <c r="AK240" s="58" t="str">
        <f>IF(ISNUMBER(SEARCH("H", '[2]WetLitterbags placem_collection'!V167)),"YES","")</f>
        <v/>
      </c>
      <c r="AL240" s="58" t="str">
        <f>IF(ISNUMBER(SEARCH("R", '[2]WetLitterbags placem_collection'!V167)),"YES","")</f>
        <v/>
      </c>
    </row>
    <row r="241" spans="2:38">
      <c r="B241" t="str">
        <f>'[2]Final data_for_R_analysis_Wetse'!A167</f>
        <v>Wet</v>
      </c>
      <c r="C241" s="4">
        <f>'[2]Final data_for_R_analysis_Wetse'!B167</f>
        <v>166</v>
      </c>
      <c r="D241" t="s">
        <v>108</v>
      </c>
      <c r="E241" t="s">
        <v>41</v>
      </c>
      <c r="F241" s="68">
        <v>6</v>
      </c>
      <c r="G241" s="7">
        <f>'[2]WetLitterbags placem_collection'!E168</f>
        <v>42763</v>
      </c>
      <c r="H241" t="str">
        <f>'[2]Final data_for_R_analysis_Wetse'!J167</f>
        <v>G334</v>
      </c>
      <c r="I241" t="str">
        <f>'[2]Final data_for_R_analysis_Wetse'!J387</f>
        <v>R287</v>
      </c>
      <c r="J241">
        <f>IFERROR(INDEX('[2]Green_rooibos initial weight'!$C$5:$C$1749,MATCH(H241, '[2]Green_rooibos initial weight'!$A$5:$A$1749,0)),"")</f>
        <v>2.0710000000000002</v>
      </c>
      <c r="K241">
        <f>IFERROR(INDEX('[2]Green_rooibos initial weight'!$C$5:$C$1749,MATCH(I241, '[2]Green_rooibos initial weight'!$A$5:$A$1749,0)),"")</f>
        <v>2.1960000000000002</v>
      </c>
      <c r="L241" s="3">
        <f t="shared" si="35"/>
        <v>1.8212000000000002</v>
      </c>
      <c r="M241" s="3">
        <f>AVERAGE('[2]Ashed teabags wet'!$J$809:$J$813,'[2]Ashed teabags wet'!$J$817:$J$818,'[2]Ashed teabags wet'!$J$820:$J$821)</f>
        <v>5.5094158734921841</v>
      </c>
      <c r="N241" s="3">
        <f t="shared" si="28"/>
        <v>1.7208625181119606</v>
      </c>
      <c r="O241" s="3">
        <f t="shared" si="36"/>
        <v>1.9462000000000002</v>
      </c>
      <c r="P241" s="3">
        <f>AVERAGE('[2]Ashed teabags wet'!$J$814:$J$816)</f>
        <v>2.2816647271287041</v>
      </c>
      <c r="Q241" s="3">
        <f t="shared" si="29"/>
        <v>1.9017942410806212</v>
      </c>
      <c r="R241" s="7">
        <f>IF('[2]WetLitterbags placem_collection'!G168="N.A","",'[2]WetLitterbags placem_collection'!G168)</f>
        <v>42814</v>
      </c>
      <c r="S241" s="3">
        <f>IF(IFERROR(INDEX('[2]Both teabags AfterWet'!$D$1:$D$839,MATCH(H241,'[2]Both teabags AfterWet'!$B$1:$B$839,0)),"")="N.A","",(IFERROR(INDEX('[2]Both teabags AfterWet'!$D$1:$D$839,MATCH(H241,'[2]Both teabags AfterWet'!$B$1:$B$839,0)),"")))</f>
        <v>0.80800000000000005</v>
      </c>
      <c r="T241" s="3">
        <f>IFERROR(INDEX('[2]Both teabags AfterWet'!$D$1:$D$839,MATCH(I241,'[2]Both teabags AfterWet'!$B$1:$B$839,0)),"")</f>
        <v>1.6496999999999999</v>
      </c>
      <c r="U241" s="3">
        <f t="shared" si="37"/>
        <v>0.65739999999999998</v>
      </c>
      <c r="V241" s="3">
        <f t="shared" si="38"/>
        <v>1.4990999999999999</v>
      </c>
      <c r="W241" s="3">
        <f>IFERROR(INDEX('[2]Ashed teabags wet'!$J$2:$J$825,MATCH(H241,'[2]Ashed teabags wet'!$B$2:$B$825,0)),"")</f>
        <v>13.234567901234151</v>
      </c>
      <c r="X241" s="3">
        <f>IFERROR(INDEX('[2]Ashed teabags wet'!$J$2:$J$825,MATCH(I241,'[2]Ashed teabags wet'!$B$2:$B$825,0)),"")</f>
        <v>1.9136408243378245</v>
      </c>
      <c r="Y241" s="3">
        <f t="shared" si="30"/>
        <v>0.57039595061728665</v>
      </c>
      <c r="Z241" s="3">
        <f t="shared" si="31"/>
        <v>1.4704126104023516</v>
      </c>
      <c r="AA241" s="3">
        <f t="shared" si="32"/>
        <v>0.66854066224703712</v>
      </c>
      <c r="AB241" s="3">
        <f t="shared" si="39"/>
        <v>0.4382831895016206</v>
      </c>
      <c r="AC241" s="3">
        <f t="shared" si="33"/>
        <v>0.77317123936964194</v>
      </c>
      <c r="AD241">
        <f t="shared" si="34"/>
        <v>51</v>
      </c>
      <c r="AE241" s="3">
        <f t="shared" si="40"/>
        <v>0.20600871467097726</v>
      </c>
      <c r="AF241" s="3">
        <f t="shared" si="41"/>
        <v>1.4291289095790555E-2</v>
      </c>
      <c r="AG241" s="58" t="str">
        <f>IF(ISNUMBER(SEARCH("C", '[2]WetLitterbags placem_collection'!W168)),"YES","")</f>
        <v/>
      </c>
      <c r="AH241" s="58" t="str">
        <f>IF(ISNUMBER(SEARCH("H", '[2]WetLitterbags placem_collection'!W168)),"YES","")</f>
        <v/>
      </c>
      <c r="AI241" s="58" t="str">
        <f>IF(ISNUMBER(SEARCH("R", '[2]WetLitterbags placem_collection'!W168)),"YES","")</f>
        <v/>
      </c>
      <c r="AJ241" s="58" t="str">
        <f>IF(ISNUMBER(SEARCH("C", '[2]WetLitterbags placem_collection'!V168)),"YES","")</f>
        <v/>
      </c>
      <c r="AK241" s="58" t="str">
        <f>IF(ISNUMBER(SEARCH("H", '[2]WetLitterbags placem_collection'!V168)),"YES","")</f>
        <v/>
      </c>
      <c r="AL241" s="58" t="str">
        <f>IF(ISNUMBER(SEARCH("R", '[2]WetLitterbags placem_collection'!V168)),"YES","")</f>
        <v/>
      </c>
    </row>
    <row r="242" spans="2:38">
      <c r="B242" t="str">
        <f>'[2]Final data_for_R_analysis_Wetse'!A168</f>
        <v>Wet</v>
      </c>
      <c r="C242" s="4">
        <f>'[2]Final data_for_R_analysis_Wetse'!B168</f>
        <v>167</v>
      </c>
      <c r="D242" t="s">
        <v>108</v>
      </c>
      <c r="E242" t="s">
        <v>41</v>
      </c>
      <c r="F242" s="68">
        <v>7</v>
      </c>
      <c r="G242" s="7">
        <f>'[2]WetLitterbags placem_collection'!E169</f>
        <v>42763</v>
      </c>
      <c r="H242" t="str">
        <f>'[2]Final data_for_R_analysis_Wetse'!J168</f>
        <v>G429</v>
      </c>
      <c r="I242" t="str">
        <f>'[2]Final data_for_R_analysis_Wetse'!J388</f>
        <v>R255</v>
      </c>
      <c r="J242">
        <f>IFERROR(INDEX('[2]Green_rooibos initial weight'!$C$5:$C$1749,MATCH(H242, '[2]Green_rooibos initial weight'!$A$5:$A$1749,0)),"")</f>
        <v>1.9319999999999999</v>
      </c>
      <c r="K242">
        <f>IFERROR(INDEX('[2]Green_rooibos initial weight'!$C$5:$C$1749,MATCH(I242, '[2]Green_rooibos initial weight'!$A$5:$A$1749,0)),"")</f>
        <v>2.1859999999999999</v>
      </c>
      <c r="L242" s="3">
        <f t="shared" si="35"/>
        <v>1.6821999999999999</v>
      </c>
      <c r="M242" s="3">
        <f>AVERAGE('[2]Ashed teabags wet'!$J$809:$J$813,'[2]Ashed teabags wet'!$J$817:$J$818,'[2]Ashed teabags wet'!$J$820:$J$821)</f>
        <v>5.5094158734921841</v>
      </c>
      <c r="N242" s="3">
        <f t="shared" si="28"/>
        <v>1.5895206061761145</v>
      </c>
      <c r="O242" s="3">
        <f t="shared" si="36"/>
        <v>1.9361999999999999</v>
      </c>
      <c r="P242" s="3">
        <f>AVERAGE('[2]Ashed teabags wet'!$J$814:$J$816)</f>
        <v>2.2816647271287041</v>
      </c>
      <c r="Q242" s="3">
        <f t="shared" si="29"/>
        <v>1.8920224075533341</v>
      </c>
      <c r="R242" s="7">
        <f>IF('[2]WetLitterbags placem_collection'!G169="N.A","",'[2]WetLitterbags placem_collection'!G169)</f>
        <v>42814</v>
      </c>
      <c r="S242" s="3">
        <f>IF(IFERROR(INDEX('[2]Both teabags AfterWet'!$D$1:$D$839,MATCH(H242,'[2]Both teabags AfterWet'!$B$1:$B$839,0)),"")="N.A","",(IFERROR(INDEX('[2]Both teabags AfterWet'!$D$1:$D$839,MATCH(H242,'[2]Both teabags AfterWet'!$B$1:$B$839,0)),"")))</f>
        <v>0.64529999999999998</v>
      </c>
      <c r="T242" s="3">
        <f>IFERROR(INDEX('[2]Both teabags AfterWet'!$D$1:$D$839,MATCH(I242,'[2]Both teabags AfterWet'!$B$1:$B$839,0)),"")</f>
        <v>1.7073</v>
      </c>
      <c r="U242" s="3">
        <f t="shared" si="37"/>
        <v>0.49469999999999997</v>
      </c>
      <c r="V242" s="3">
        <f t="shared" si="38"/>
        <v>1.5567</v>
      </c>
      <c r="W242" s="3">
        <f>IFERROR(INDEX('[2]Ashed teabags wet'!$J$2:$J$825,MATCH(H242,'[2]Ashed teabags wet'!$B$2:$B$825,0)),"")</f>
        <v>8.4409136047665729</v>
      </c>
      <c r="X242" s="3">
        <f>IFERROR(INDEX('[2]Ashed teabags wet'!$J$2:$J$825,MATCH(I242,'[2]Ashed teabags wet'!$B$2:$B$825,0)),"")</f>
        <v>1.7424975798647639</v>
      </c>
      <c r="Y242" s="3">
        <f t="shared" si="30"/>
        <v>0.45294280039721974</v>
      </c>
      <c r="Z242" s="3">
        <f t="shared" si="31"/>
        <v>1.5295745401742451</v>
      </c>
      <c r="AA242" s="3">
        <f t="shared" si="32"/>
        <v>0.71504439852034551</v>
      </c>
      <c r="AB242" s="3">
        <f t="shared" si="39"/>
        <v>0.46877019950502463</v>
      </c>
      <c r="AC242" s="3">
        <f t="shared" si="33"/>
        <v>0.80843362851722889</v>
      </c>
      <c r="AD242">
        <f t="shared" si="34"/>
        <v>51</v>
      </c>
      <c r="AE242" s="3">
        <f t="shared" si="40"/>
        <v>0.15077862408510034</v>
      </c>
      <c r="AF242" s="3">
        <f t="shared" si="41"/>
        <v>1.0301168466844614E-2</v>
      </c>
      <c r="AG242" s="58" t="str">
        <f>IF(ISNUMBER(SEARCH("C", '[2]WetLitterbags placem_collection'!W169)),"YES","")</f>
        <v/>
      </c>
      <c r="AH242" s="58" t="str">
        <f>IF(ISNUMBER(SEARCH("H", '[2]WetLitterbags placem_collection'!W169)),"YES","")</f>
        <v/>
      </c>
      <c r="AI242" s="58" t="str">
        <f>IF(ISNUMBER(SEARCH("R", '[2]WetLitterbags placem_collection'!W169)),"YES","")</f>
        <v/>
      </c>
      <c r="AJ242" s="58" t="str">
        <f>IF(ISNUMBER(SEARCH("C", '[2]WetLitterbags placem_collection'!V169)),"YES","")</f>
        <v/>
      </c>
      <c r="AK242" s="58" t="str">
        <f>IF(ISNUMBER(SEARCH("H", '[2]WetLitterbags placem_collection'!V169)),"YES","")</f>
        <v/>
      </c>
      <c r="AL242" s="58" t="str">
        <f>IF(ISNUMBER(SEARCH("R", '[2]WetLitterbags placem_collection'!V169)),"YES","")</f>
        <v/>
      </c>
    </row>
    <row r="243" spans="2:38">
      <c r="B243" t="str">
        <f>'[2]Final data_for_R_analysis_Wetse'!A169</f>
        <v>Wet</v>
      </c>
      <c r="C243" s="4">
        <f>'[2]Final data_for_R_analysis_Wetse'!B169</f>
        <v>168</v>
      </c>
      <c r="D243" t="s">
        <v>108</v>
      </c>
      <c r="E243" t="s">
        <v>41</v>
      </c>
      <c r="F243" s="68">
        <v>8</v>
      </c>
      <c r="G243" s="7">
        <f>'[2]WetLitterbags placem_collection'!E170</f>
        <v>42763</v>
      </c>
      <c r="H243" t="str">
        <f>'[2]Final data_for_R_analysis_Wetse'!J169</f>
        <v>G461</v>
      </c>
      <c r="I243" t="str">
        <f>'[2]Final data_for_R_analysis_Wetse'!J389</f>
        <v>R534</v>
      </c>
      <c r="J243">
        <f>IFERROR(INDEX('[2]Green_rooibos initial weight'!$C$5:$C$1749,MATCH(H243, '[2]Green_rooibos initial weight'!$A$5:$A$1749,0)),"")</f>
        <v>2.1030000000000002</v>
      </c>
      <c r="K243">
        <f>IFERROR(INDEX('[2]Green_rooibos initial weight'!$C$5:$C$1749,MATCH(I243, '[2]Green_rooibos initial weight'!$A$5:$A$1749,0)),"")</f>
        <v>2.17</v>
      </c>
      <c r="L243" s="3">
        <f t="shared" si="35"/>
        <v>1.8532000000000002</v>
      </c>
      <c r="M243" s="3">
        <f>AVERAGE('[2]Ashed teabags wet'!$J$809:$J$813,'[2]Ashed teabags wet'!$J$817:$J$818,'[2]Ashed teabags wet'!$J$820:$J$821)</f>
        <v>5.5094158734921841</v>
      </c>
      <c r="N243" s="3">
        <f t="shared" si="28"/>
        <v>1.7510995050324429</v>
      </c>
      <c r="O243" s="3">
        <f t="shared" si="36"/>
        <v>1.9201999999999999</v>
      </c>
      <c r="P243" s="3">
        <f>AVERAGE('[2]Ashed teabags wet'!$J$814:$J$816)</f>
        <v>2.2816647271287041</v>
      </c>
      <c r="Q243" s="3">
        <f t="shared" si="29"/>
        <v>1.8763874739096746</v>
      </c>
      <c r="R243" s="7">
        <f>IF('[2]WetLitterbags placem_collection'!G170="N.A","",'[2]WetLitterbags placem_collection'!G170)</f>
        <v>42814</v>
      </c>
      <c r="S243" s="3">
        <f>IF(IFERROR(INDEX('[2]Both teabags AfterWet'!$D$1:$D$839,MATCH(H243,'[2]Both teabags AfterWet'!$B$1:$B$839,0)),"")="N.A","",(IFERROR(INDEX('[2]Both teabags AfterWet'!$D$1:$D$839,MATCH(H243,'[2]Both teabags AfterWet'!$B$1:$B$839,0)),"")))</f>
        <v>0.79400000000000004</v>
      </c>
      <c r="T243" s="3">
        <f>IFERROR(INDEX('[2]Both teabags AfterWet'!$D$1:$D$839,MATCH(I243,'[2]Both teabags AfterWet'!$B$1:$B$839,0)),"")</f>
        <v>1.722</v>
      </c>
      <c r="U243" s="3">
        <f t="shared" si="37"/>
        <v>0.64339999999999997</v>
      </c>
      <c r="V243" s="3">
        <f t="shared" si="38"/>
        <v>1.5713999999999999</v>
      </c>
      <c r="W243" s="3">
        <f>IFERROR(INDEX('[2]Ashed teabags wet'!$J$2:$J$825,MATCH(H243,'[2]Ashed teabags wet'!$B$2:$B$825,0)),"")</f>
        <v>8.9463220675947444</v>
      </c>
      <c r="X243" s="3">
        <f>IFERROR(INDEX('[2]Ashed teabags wet'!$J$2:$J$825,MATCH(I243,'[2]Ashed teabags wet'!$B$2:$B$825,0)),"")</f>
        <v>1.9733596447958683</v>
      </c>
      <c r="Y243" s="3">
        <f t="shared" si="30"/>
        <v>0.58583936381709534</v>
      </c>
      <c r="Z243" s="3">
        <f t="shared" si="31"/>
        <v>1.5403906265416776</v>
      </c>
      <c r="AA243" s="3">
        <f t="shared" si="32"/>
        <v>0.665444846433075</v>
      </c>
      <c r="AB243" s="3">
        <f t="shared" si="39"/>
        <v>0.43625362854044825</v>
      </c>
      <c r="AC243" s="3">
        <f t="shared" si="33"/>
        <v>0.82093418761322889</v>
      </c>
      <c r="AD243">
        <f t="shared" si="34"/>
        <v>51</v>
      </c>
      <c r="AE243" s="3">
        <f t="shared" si="40"/>
        <v>0.20968545554266627</v>
      </c>
      <c r="AF243" s="3">
        <f t="shared" si="41"/>
        <v>1.0361120998226159E-2</v>
      </c>
      <c r="AG243" s="58" t="str">
        <f>IF(ISNUMBER(SEARCH("C", '[2]WetLitterbags placem_collection'!W170)),"YES","")</f>
        <v/>
      </c>
      <c r="AH243" s="58" t="str">
        <f>IF(ISNUMBER(SEARCH("H", '[2]WetLitterbags placem_collection'!W170)),"YES","")</f>
        <v/>
      </c>
      <c r="AI243" s="58" t="str">
        <f>IF(ISNUMBER(SEARCH("R", '[2]WetLitterbags placem_collection'!W170)),"YES","")</f>
        <v/>
      </c>
      <c r="AJ243" s="58" t="str">
        <f>IF(ISNUMBER(SEARCH("C", '[2]WetLitterbags placem_collection'!V170)),"YES","")</f>
        <v>YES</v>
      </c>
      <c r="AK243" s="58" t="str">
        <f>IF(ISNUMBER(SEARCH("H", '[2]WetLitterbags placem_collection'!V170)),"YES","")</f>
        <v>YES</v>
      </c>
      <c r="AL243" s="58" t="str">
        <f>IF(ISNUMBER(SEARCH("R", '[2]WetLitterbags placem_collection'!V170)),"YES","")</f>
        <v/>
      </c>
    </row>
    <row r="244" spans="2:38">
      <c r="B244" t="str">
        <f>'[2]Final data_for_R_analysis_Wetse'!A170</f>
        <v>Wet</v>
      </c>
      <c r="C244" s="4">
        <f>'[2]Final data_for_R_analysis_Wetse'!B170</f>
        <v>169</v>
      </c>
      <c r="D244" t="s">
        <v>109</v>
      </c>
      <c r="E244" t="s">
        <v>41</v>
      </c>
      <c r="F244" s="5">
        <v>1</v>
      </c>
      <c r="G244" s="7">
        <f>'[2]WetLitterbags placem_collection'!E171</f>
        <v>42763</v>
      </c>
      <c r="H244" t="str">
        <f>'[2]Final data_for_R_analysis_Wetse'!J170</f>
        <v>G425</v>
      </c>
      <c r="I244" t="str">
        <f>'[2]Final data_for_R_analysis_Wetse'!J390</f>
        <v>R453</v>
      </c>
      <c r="J244">
        <f>IFERROR(INDEX('[2]Green_rooibos initial weight'!$C$5:$C$1749,MATCH(H244, '[2]Green_rooibos initial weight'!$A$5:$A$1749,0)),"")</f>
        <v>1.9750000000000001</v>
      </c>
      <c r="K244">
        <f>IFERROR(INDEX('[2]Green_rooibos initial weight'!$C$5:$C$1749,MATCH(I244, '[2]Green_rooibos initial weight'!$A$5:$A$1749,0)),"")</f>
        <v>2.165</v>
      </c>
      <c r="L244" s="3">
        <f t="shared" si="35"/>
        <v>1.7252000000000001</v>
      </c>
      <c r="M244" s="3">
        <f>AVERAGE('[2]Ashed teabags wet'!$J$809:$J$813,'[2]Ashed teabags wet'!$J$817:$J$818,'[2]Ashed teabags wet'!$J$820:$J$821)</f>
        <v>5.5094158734921841</v>
      </c>
      <c r="N244" s="3">
        <f t="shared" si="28"/>
        <v>1.630151557350513</v>
      </c>
      <c r="O244" s="3">
        <f t="shared" si="36"/>
        <v>1.9152</v>
      </c>
      <c r="P244" s="3">
        <f>AVERAGE('[2]Ashed teabags wet'!$J$814:$J$816)</f>
        <v>2.2816647271287041</v>
      </c>
      <c r="Q244" s="3">
        <f t="shared" si="29"/>
        <v>1.8715015571460312</v>
      </c>
      <c r="R244" s="7">
        <f>IF('[2]WetLitterbags placem_collection'!G171="N.A","",'[2]WetLitterbags placem_collection'!G171)</f>
        <v>42814</v>
      </c>
      <c r="S244" s="3">
        <f>IF(IFERROR(INDEX('[2]Both teabags AfterWet'!$D$1:$D$839,MATCH(H244,'[2]Both teabags AfterWet'!$B$1:$B$839,0)),"")="N.A","",(IFERROR(INDEX('[2]Both teabags AfterWet'!$D$1:$D$839,MATCH(H244,'[2]Both teabags AfterWet'!$B$1:$B$839,0)),"")))</f>
        <v>0.65800000000000003</v>
      </c>
      <c r="T244" s="3">
        <f>IFERROR(INDEX('[2]Both teabags AfterWet'!$D$1:$D$839,MATCH(I244,'[2]Both teabags AfterWet'!$B$1:$B$839,0)),"")</f>
        <v>0.14299999999999999</v>
      </c>
      <c r="U244" s="3">
        <f t="shared" si="37"/>
        <v>0.50740000000000007</v>
      </c>
      <c r="V244" s="3">
        <f t="shared" si="38"/>
        <v>-7.6000000000000234E-3</v>
      </c>
      <c r="W244" s="3">
        <f>IFERROR(INDEX('[2]Ashed teabags wet'!$J$2:$J$825,MATCH(H244,'[2]Ashed teabags wet'!$B$2:$B$825,0)),"")</f>
        <v>11.404382470119883</v>
      </c>
      <c r="X244" s="3" t="str">
        <f>IFERROR(INDEX('[2]Ashed teabags wet'!$J$2:$J$825,MATCH(I244,'[2]Ashed teabags wet'!$B$2:$B$825,0)),"")</f>
        <v/>
      </c>
      <c r="Y244" s="3">
        <f t="shared" si="30"/>
        <v>0.44953416334661178</v>
      </c>
      <c r="Z244" s="3" t="str">
        <f t="shared" si="31"/>
        <v/>
      </c>
      <c r="AA244" s="3">
        <f t="shared" si="32"/>
        <v>0.72423781008605104</v>
      </c>
      <c r="AB244" s="3">
        <f t="shared" si="39"/>
        <v>0.47479723416567721</v>
      </c>
      <c r="AC244" s="3" t="str">
        <f t="shared" si="33"/>
        <v/>
      </c>
      <c r="AD244">
        <f t="shared" si="34"/>
        <v>51</v>
      </c>
      <c r="AE244" s="3">
        <f t="shared" si="40"/>
        <v>0.13986008303319353</v>
      </c>
      <c r="AF244" s="3" t="str">
        <f t="shared" si="41"/>
        <v/>
      </c>
      <c r="AG244" s="58" t="str">
        <f>IF(ISNUMBER(SEARCH("C", '[2]WetLitterbags placem_collection'!W171)),"YES","")</f>
        <v>YES</v>
      </c>
      <c r="AH244" s="58" t="str">
        <f>IF(ISNUMBER(SEARCH("H", '[2]WetLitterbags placem_collection'!W171)),"YES","")</f>
        <v>YES</v>
      </c>
      <c r="AI244" s="58" t="str">
        <f>IF(ISNUMBER(SEARCH("R", '[2]WetLitterbags placem_collection'!W171)),"YES","")</f>
        <v/>
      </c>
      <c r="AJ244" s="58" t="str">
        <f>IF(ISNUMBER(SEARCH("C", '[2]WetLitterbags placem_collection'!V171)),"YES","")</f>
        <v/>
      </c>
      <c r="AK244" s="58" t="str">
        <f>IF(ISNUMBER(SEARCH("H", '[2]WetLitterbags placem_collection'!V171)),"YES","")</f>
        <v/>
      </c>
      <c r="AL244" s="58" t="str">
        <f>IF(ISNUMBER(SEARCH("R", '[2]WetLitterbags placem_collection'!V171)),"YES","")</f>
        <v/>
      </c>
    </row>
    <row r="245" spans="2:38">
      <c r="B245" t="str">
        <f>'[2]Final data_for_R_analysis_Wetse'!A171</f>
        <v>Wet</v>
      </c>
      <c r="C245" s="4">
        <f>'[2]Final data_for_R_analysis_Wetse'!B171</f>
        <v>170</v>
      </c>
      <c r="D245" t="s">
        <v>109</v>
      </c>
      <c r="E245" t="s">
        <v>41</v>
      </c>
      <c r="F245" s="5">
        <v>2</v>
      </c>
      <c r="G245" s="7">
        <f>'[2]WetLitterbags placem_collection'!E172</f>
        <v>42763</v>
      </c>
      <c r="H245" t="str">
        <f>'[2]Final data_for_R_analysis_Wetse'!J171</f>
        <v>G433</v>
      </c>
      <c r="I245" t="str">
        <f>'[2]Final data_for_R_analysis_Wetse'!J391</f>
        <v>R330</v>
      </c>
      <c r="J245">
        <f>IFERROR(INDEX('[2]Green_rooibos initial weight'!$C$5:$C$1749,MATCH(H245, '[2]Green_rooibos initial weight'!$A$5:$A$1749,0)),"")</f>
        <v>2.06</v>
      </c>
      <c r="K245">
        <f>IFERROR(INDEX('[2]Green_rooibos initial weight'!$C$5:$C$1749,MATCH(I245, '[2]Green_rooibos initial weight'!$A$5:$A$1749,0)),"")</f>
        <v>2.12</v>
      </c>
      <c r="L245" s="3">
        <f t="shared" si="35"/>
        <v>1.8102</v>
      </c>
      <c r="M245" s="3">
        <f>AVERAGE('[2]Ashed teabags wet'!$J$809:$J$813,'[2]Ashed teabags wet'!$J$817:$J$818,'[2]Ashed teabags wet'!$J$820:$J$821)</f>
        <v>5.5094158734921841</v>
      </c>
      <c r="N245" s="3">
        <f t="shared" si="28"/>
        <v>1.7104685538580444</v>
      </c>
      <c r="O245" s="3">
        <f t="shared" si="36"/>
        <v>1.8702000000000001</v>
      </c>
      <c r="P245" s="3">
        <f>AVERAGE('[2]Ashed teabags wet'!$J$814:$J$816)</f>
        <v>2.2816647271287041</v>
      </c>
      <c r="Q245" s="3">
        <f t="shared" si="29"/>
        <v>1.827528306273239</v>
      </c>
      <c r="R245" s="7">
        <f>IF('[2]WetLitterbags placem_collection'!G172="N.A","",'[2]WetLitterbags placem_collection'!G172)</f>
        <v>42814</v>
      </c>
      <c r="S245" s="3">
        <f>IF(IFERROR(INDEX('[2]Both teabags AfterWet'!$D$1:$D$839,MATCH(H245,'[2]Both teabags AfterWet'!$B$1:$B$839,0)),"")="N.A","",(IFERROR(INDEX('[2]Both teabags AfterWet'!$D$1:$D$839,MATCH(H245,'[2]Both teabags AfterWet'!$B$1:$B$839,0)),"")))</f>
        <v>0.64800000000000002</v>
      </c>
      <c r="T245" s="3">
        <f>IFERROR(INDEX('[2]Both teabags AfterWet'!$D$1:$D$839,MATCH(I245,'[2]Both teabags AfterWet'!$B$1:$B$839,0)),"")</f>
        <v>1.7769999999999999</v>
      </c>
      <c r="U245" s="3">
        <f t="shared" si="37"/>
        <v>0.49740000000000001</v>
      </c>
      <c r="V245" s="3">
        <f t="shared" si="38"/>
        <v>1.6263999999999998</v>
      </c>
      <c r="W245" s="3">
        <f>IFERROR(INDEX('[2]Ashed teabags wet'!$J$2:$J$825,MATCH(H245,'[2]Ashed teabags wet'!$B$2:$B$825,0)),"")</f>
        <v>9.4836146971203146</v>
      </c>
      <c r="X245" s="3">
        <f>IFERROR(INDEX('[2]Ashed teabags wet'!$J$2:$J$825,MATCH(I245,'[2]Ashed teabags wet'!$B$2:$B$825,0)),"")</f>
        <v>2.1642892277422194</v>
      </c>
      <c r="Y245" s="3">
        <f t="shared" si="30"/>
        <v>0.45022850049652358</v>
      </c>
      <c r="Z245" s="3">
        <f t="shared" si="31"/>
        <v>1.5912000000000004</v>
      </c>
      <c r="AA245" s="3">
        <f t="shared" si="32"/>
        <v>0.73678060348960439</v>
      </c>
      <c r="AB245" s="3">
        <f t="shared" si="39"/>
        <v>0.48302006309532264</v>
      </c>
      <c r="AC245" s="3">
        <f t="shared" si="33"/>
        <v>0.87068418833130534</v>
      </c>
      <c r="AD245">
        <f t="shared" si="34"/>
        <v>51</v>
      </c>
      <c r="AE245" s="3">
        <f t="shared" si="40"/>
        <v>0.12496365381282137</v>
      </c>
      <c r="AF245" s="3">
        <f t="shared" si="41"/>
        <v>6.1097465742008198E-3</v>
      </c>
      <c r="AG245" s="58" t="str">
        <f>IF(ISNUMBER(SEARCH("C", '[2]WetLitterbags placem_collection'!W172)),"YES","")</f>
        <v/>
      </c>
      <c r="AH245" s="58" t="str">
        <f>IF(ISNUMBER(SEARCH("H", '[2]WetLitterbags placem_collection'!W172)),"YES","")</f>
        <v/>
      </c>
      <c r="AI245" s="58" t="str">
        <f>IF(ISNUMBER(SEARCH("R", '[2]WetLitterbags placem_collection'!W172)),"YES","")</f>
        <v/>
      </c>
      <c r="AJ245" s="58" t="str">
        <f>IF(ISNUMBER(SEARCH("C", '[2]WetLitterbags placem_collection'!V172)),"YES","")</f>
        <v/>
      </c>
      <c r="AK245" s="58" t="str">
        <f>IF(ISNUMBER(SEARCH("H", '[2]WetLitterbags placem_collection'!V172)),"YES","")</f>
        <v/>
      </c>
      <c r="AL245" s="58" t="str">
        <f>IF(ISNUMBER(SEARCH("R", '[2]WetLitterbags placem_collection'!V172)),"YES","")</f>
        <v/>
      </c>
    </row>
    <row r="246" spans="2:38">
      <c r="B246" t="str">
        <f>'[2]Final data_for_R_analysis_Wetse'!A172</f>
        <v>Wet</v>
      </c>
      <c r="C246" s="4">
        <f>'[2]Final data_for_R_analysis_Wetse'!B172</f>
        <v>171</v>
      </c>
      <c r="D246" t="s">
        <v>109</v>
      </c>
      <c r="E246" t="s">
        <v>41</v>
      </c>
      <c r="F246" s="5">
        <v>3</v>
      </c>
      <c r="G246" s="7">
        <f>'[2]WetLitterbags placem_collection'!E173</f>
        <v>42763</v>
      </c>
      <c r="H246" t="str">
        <f>'[2]Final data_for_R_analysis_Wetse'!J172</f>
        <v>G656</v>
      </c>
      <c r="I246" t="str">
        <f>'[2]Final data_for_R_analysis_Wetse'!J392</f>
        <v>R558</v>
      </c>
      <c r="J246">
        <f>IFERROR(INDEX('[2]Green_rooibos initial weight'!$C$5:$C$1749,MATCH(H246, '[2]Green_rooibos initial weight'!$A$5:$A$1749,0)),"")</f>
        <v>2.1320000000000001</v>
      </c>
      <c r="K246">
        <f>IFERROR(INDEX('[2]Green_rooibos initial weight'!$C$5:$C$1749,MATCH(I246, '[2]Green_rooibos initial weight'!$A$5:$A$1749,0)),"")</f>
        <v>2.1760000000000002</v>
      </c>
      <c r="L246" s="3">
        <f t="shared" si="35"/>
        <v>1.8822000000000001</v>
      </c>
      <c r="M246" s="3">
        <f>AVERAGE('[2]Ashed teabags wet'!$J$809:$J$813,'[2]Ashed teabags wet'!$J$817:$J$818,'[2]Ashed teabags wet'!$J$820:$J$821)</f>
        <v>5.5094158734921841</v>
      </c>
      <c r="N246" s="3">
        <f t="shared" si="28"/>
        <v>1.7785017744291303</v>
      </c>
      <c r="O246" s="3">
        <f t="shared" si="36"/>
        <v>1.9262000000000001</v>
      </c>
      <c r="P246" s="3">
        <f>AVERAGE('[2]Ashed teabags wet'!$J$814:$J$816)</f>
        <v>2.2816647271287041</v>
      </c>
      <c r="Q246" s="3">
        <f t="shared" si="29"/>
        <v>1.8822505740260471</v>
      </c>
      <c r="R246" s="7">
        <f>IF('[2]WetLitterbags placem_collection'!G173="N.A","",'[2]WetLitterbags placem_collection'!G173)</f>
        <v>42814</v>
      </c>
      <c r="S246" s="3">
        <f>IF(IFERROR(INDEX('[2]Both teabags AfterWet'!$D$1:$D$839,MATCH(H246,'[2]Both teabags AfterWet'!$B$1:$B$839,0)),"")="N.A","",(IFERROR(INDEX('[2]Both teabags AfterWet'!$D$1:$D$839,MATCH(H246,'[2]Both teabags AfterWet'!$B$1:$B$839,0)),"")))</f>
        <v>0.63100000000000001</v>
      </c>
      <c r="T246" s="3">
        <f>IFERROR(INDEX('[2]Both teabags AfterWet'!$D$1:$D$839,MATCH(I246,'[2]Both teabags AfterWet'!$B$1:$B$839,0)),"")</f>
        <v>1.61</v>
      </c>
      <c r="U246" s="3">
        <f t="shared" si="37"/>
        <v>0.48039999999999999</v>
      </c>
      <c r="V246" s="3">
        <f t="shared" si="38"/>
        <v>1.4594</v>
      </c>
      <c r="W246" s="3">
        <f>IFERROR(INDEX('[2]Ashed teabags wet'!$J$2:$J$825,MATCH(H246,'[2]Ashed teabags wet'!$B$2:$B$825,0)),"")</f>
        <v>12.283308568598626</v>
      </c>
      <c r="X246" s="3">
        <f>IFERROR(INDEX('[2]Ashed teabags wet'!$J$2:$J$825,MATCH(I246,'[2]Ashed teabags wet'!$B$2:$B$825,0)),"")</f>
        <v>2.9640427599611376</v>
      </c>
      <c r="Y246" s="3">
        <f t="shared" si="30"/>
        <v>0.42139098563645216</v>
      </c>
      <c r="Z246" s="3">
        <f t="shared" si="31"/>
        <v>1.4161427599611272</v>
      </c>
      <c r="AA246" s="3">
        <f t="shared" si="32"/>
        <v>0.76306406229383061</v>
      </c>
      <c r="AB246" s="3">
        <f t="shared" si="39"/>
        <v>0.50025102421163248</v>
      </c>
      <c r="AC246" s="3">
        <f t="shared" si="33"/>
        <v>0.75236675685111531</v>
      </c>
      <c r="AD246">
        <f t="shared" si="34"/>
        <v>51</v>
      </c>
      <c r="AE246" s="3">
        <f t="shared" si="40"/>
        <v>9.3748144544144152E-2</v>
      </c>
      <c r="AF246" s="3">
        <f t="shared" si="41"/>
        <v>1.3396714142155604E-2</v>
      </c>
      <c r="AG246" s="58" t="str">
        <f>IF(ISNUMBER(SEARCH("C", '[2]WetLitterbags placem_collection'!W173)),"YES","")</f>
        <v/>
      </c>
      <c r="AH246" s="58" t="str">
        <f>IF(ISNUMBER(SEARCH("H", '[2]WetLitterbags placem_collection'!W173)),"YES","")</f>
        <v/>
      </c>
      <c r="AI246" s="58" t="str">
        <f>IF(ISNUMBER(SEARCH("R", '[2]WetLitterbags placem_collection'!W173)),"YES","")</f>
        <v/>
      </c>
      <c r="AJ246" s="58" t="str">
        <f>IF(ISNUMBER(SEARCH("C", '[2]WetLitterbags placem_collection'!V173)),"YES","")</f>
        <v/>
      </c>
      <c r="AK246" s="58" t="str">
        <f>IF(ISNUMBER(SEARCH("H", '[2]WetLitterbags placem_collection'!V173)),"YES","")</f>
        <v/>
      </c>
      <c r="AL246" s="58" t="str">
        <f>IF(ISNUMBER(SEARCH("R", '[2]WetLitterbags placem_collection'!V173)),"YES","")</f>
        <v>YES</v>
      </c>
    </row>
    <row r="247" spans="2:38">
      <c r="B247" t="str">
        <f>'[2]Final data_for_R_analysis_Wetse'!A173</f>
        <v>Wet</v>
      </c>
      <c r="C247" s="4">
        <f>'[2]Final data_for_R_analysis_Wetse'!B173</f>
        <v>172</v>
      </c>
      <c r="D247" t="s">
        <v>109</v>
      </c>
      <c r="E247" t="s">
        <v>41</v>
      </c>
      <c r="F247" s="68">
        <v>4</v>
      </c>
      <c r="G247" s="7">
        <f>'[2]WetLitterbags placem_collection'!E174</f>
        <v>42763</v>
      </c>
      <c r="H247" t="str">
        <f>'[2]Final data_for_R_analysis_Wetse'!J173</f>
        <v>G281</v>
      </c>
      <c r="I247" t="str">
        <f>'[2]Final data_for_R_analysis_Wetse'!J393</f>
        <v>R157</v>
      </c>
      <c r="J247">
        <f>IFERROR(INDEX('[2]Green_rooibos initial weight'!$C$5:$C$1749,MATCH(H247, '[2]Green_rooibos initial weight'!$A$5:$A$1749,0)),"")</f>
        <v>2.0419999999999998</v>
      </c>
      <c r="K247">
        <f>IFERROR(INDEX('[2]Green_rooibos initial weight'!$C$5:$C$1749,MATCH(I247, '[2]Green_rooibos initial weight'!$A$5:$A$1749,0)),"")</f>
        <v>2.1819999999999999</v>
      </c>
      <c r="L247" s="3">
        <f t="shared" si="35"/>
        <v>1.7921999999999998</v>
      </c>
      <c r="M247" s="3">
        <f>AVERAGE('[2]Ashed teabags wet'!$J$809:$J$813,'[2]Ashed teabags wet'!$J$817:$J$818,'[2]Ashed teabags wet'!$J$820:$J$821)</f>
        <v>5.5094158734921841</v>
      </c>
      <c r="N247" s="3">
        <f t="shared" si="28"/>
        <v>1.6934602487152728</v>
      </c>
      <c r="O247" s="3">
        <f t="shared" si="36"/>
        <v>1.9321999999999999</v>
      </c>
      <c r="P247" s="3">
        <f>AVERAGE('[2]Ashed teabags wet'!$J$814:$J$816)</f>
        <v>2.2816647271287041</v>
      </c>
      <c r="Q247" s="3">
        <f t="shared" si="29"/>
        <v>1.8881136741424192</v>
      </c>
      <c r="R247" s="7">
        <f>IF('[2]WetLitterbags placem_collection'!G174="N.A","",'[2]WetLitterbags placem_collection'!G174)</f>
        <v>42814</v>
      </c>
      <c r="S247" s="3">
        <f>IF(IFERROR(INDEX('[2]Both teabags AfterWet'!$D$1:$D$839,MATCH(H247,'[2]Both teabags AfterWet'!$B$1:$B$839,0)),"")="N.A","",(IFERROR(INDEX('[2]Both teabags AfterWet'!$D$1:$D$839,MATCH(H247,'[2]Both teabags AfterWet'!$B$1:$B$839,0)),"")))</f>
        <v>0.69520000000000004</v>
      </c>
      <c r="T247" s="3">
        <f>IFERROR(INDEX('[2]Both teabags AfterWet'!$D$1:$D$839,MATCH(I247,'[2]Both teabags AfterWet'!$B$1:$B$839,0)),"")</f>
        <v>1.6782000000000001</v>
      </c>
      <c r="U247" s="3">
        <f t="shared" si="37"/>
        <v>0.54459999999999997</v>
      </c>
      <c r="V247" s="3">
        <f t="shared" si="38"/>
        <v>1.5276000000000001</v>
      </c>
      <c r="W247" s="3">
        <f>IFERROR(INDEX('[2]Ashed teabags wet'!$J$2:$J$825,MATCH(H247,'[2]Ashed teabags wet'!$B$2:$B$825,0)),"")</f>
        <v>8.6181277860327441</v>
      </c>
      <c r="X247" s="3">
        <f>IFERROR(INDEX('[2]Ashed teabags wet'!$J$2:$J$825,MATCH(I247,'[2]Ashed teabags wet'!$B$2:$B$825,0)),"")</f>
        <v>4.6332046332039889</v>
      </c>
      <c r="Y247" s="3">
        <f t="shared" si="30"/>
        <v>0.49766567607726564</v>
      </c>
      <c r="Z247" s="3">
        <f t="shared" si="31"/>
        <v>1.4568231660231759</v>
      </c>
      <c r="AA247" s="3">
        <f t="shared" si="32"/>
        <v>0.70612497314016376</v>
      </c>
      <c r="AB247" s="3">
        <f t="shared" si="39"/>
        <v>0.46292278524153263</v>
      </c>
      <c r="AC247" s="3">
        <f t="shared" si="33"/>
        <v>0.77157598399623084</v>
      </c>
      <c r="AD247">
        <f t="shared" si="34"/>
        <v>51</v>
      </c>
      <c r="AE247" s="3">
        <f t="shared" si="40"/>
        <v>0.16137176586678881</v>
      </c>
      <c r="AF247" s="3">
        <f t="shared" si="41"/>
        <v>1.3335488827888407E-2</v>
      </c>
      <c r="AG247" s="58" t="str">
        <f>IF(ISNUMBER(SEARCH("C", '[2]WetLitterbags placem_collection'!W174)),"YES","")</f>
        <v/>
      </c>
      <c r="AH247" s="58" t="str">
        <f>IF(ISNUMBER(SEARCH("H", '[2]WetLitterbags placem_collection'!W174)),"YES","")</f>
        <v/>
      </c>
      <c r="AI247" s="58" t="str">
        <f>IF(ISNUMBER(SEARCH("R", '[2]WetLitterbags placem_collection'!W174)),"YES","")</f>
        <v>YES</v>
      </c>
      <c r="AJ247" s="58" t="str">
        <f>IF(ISNUMBER(SEARCH("C", '[2]WetLitterbags placem_collection'!V174)),"YES","")</f>
        <v/>
      </c>
      <c r="AK247" s="58" t="str">
        <f>IF(ISNUMBER(SEARCH("H", '[2]WetLitterbags placem_collection'!V174)),"YES","")</f>
        <v/>
      </c>
      <c r="AL247" s="58" t="str">
        <f>IF(ISNUMBER(SEARCH("R", '[2]WetLitterbags placem_collection'!V174)),"YES","")</f>
        <v>YES</v>
      </c>
    </row>
    <row r="248" spans="2:38">
      <c r="B248" t="str">
        <f>'[2]Final data_for_R_analysis_Wetse'!A174</f>
        <v>Wet</v>
      </c>
      <c r="C248" s="4">
        <f>'[2]Final data_for_R_analysis_Wetse'!B174</f>
        <v>173</v>
      </c>
      <c r="D248" t="s">
        <v>109</v>
      </c>
      <c r="E248" t="s">
        <v>41</v>
      </c>
      <c r="F248" s="68">
        <v>5</v>
      </c>
      <c r="G248" s="7">
        <f>'[2]WetLitterbags placem_collection'!E175</f>
        <v>42763</v>
      </c>
      <c r="H248" t="str">
        <f>'[2]Final data_for_R_analysis_Wetse'!J174</f>
        <v>G216</v>
      </c>
      <c r="I248" t="str">
        <f>'[2]Final data_for_R_analysis_Wetse'!J394</f>
        <v>R57</v>
      </c>
      <c r="J248">
        <f>IFERROR(INDEX('[2]Green_rooibos initial weight'!$C$5:$C$1749,MATCH(H248, '[2]Green_rooibos initial weight'!$A$5:$A$1749,0)),"")</f>
        <v>2.1150000000000002</v>
      </c>
      <c r="K248">
        <f>IFERROR(INDEX('[2]Green_rooibos initial weight'!$C$5:$C$1749,MATCH(I248, '[2]Green_rooibos initial weight'!$A$5:$A$1749,0)),"")</f>
        <v>2.1890000000000001</v>
      </c>
      <c r="L248" s="3">
        <f t="shared" si="35"/>
        <v>1.8652000000000002</v>
      </c>
      <c r="M248" s="3">
        <f>AVERAGE('[2]Ashed teabags wet'!$J$809:$J$813,'[2]Ashed teabags wet'!$J$817:$J$818,'[2]Ashed teabags wet'!$J$820:$J$821)</f>
        <v>5.5094158734921841</v>
      </c>
      <c r="N248" s="3">
        <f t="shared" si="28"/>
        <v>1.762438375127624</v>
      </c>
      <c r="O248" s="3">
        <f t="shared" si="36"/>
        <v>1.9392</v>
      </c>
      <c r="P248" s="3">
        <f>AVERAGE('[2]Ashed teabags wet'!$J$814:$J$816)</f>
        <v>2.2816647271287041</v>
      </c>
      <c r="Q248" s="3">
        <f t="shared" si="29"/>
        <v>1.8949539576115202</v>
      </c>
      <c r="R248" s="7">
        <f>IF('[2]WetLitterbags placem_collection'!G175="N.A","",'[2]WetLitterbags placem_collection'!G175)</f>
        <v>42814</v>
      </c>
      <c r="S248" s="3">
        <f>IF(IFERROR(INDEX('[2]Both teabags AfterWet'!$D$1:$D$839,MATCH(H248,'[2]Both teabags AfterWet'!$B$1:$B$839,0)),"")="N.A","",(IFERROR(INDEX('[2]Both teabags AfterWet'!$D$1:$D$839,MATCH(H248,'[2]Both teabags AfterWet'!$B$1:$B$839,0)),"")))</f>
        <v>0.57999999999999996</v>
      </c>
      <c r="T248" s="3" t="str">
        <f>IFERROR(INDEX('[2]Both teabags AfterWet'!$D$1:$D$839,MATCH(I248,'[2]Both teabags AfterWet'!$B$1:$B$839,0)),"")</f>
        <v/>
      </c>
      <c r="U248" s="3">
        <f t="shared" si="37"/>
        <v>0.42939999999999995</v>
      </c>
      <c r="V248" s="3" t="str">
        <f t="shared" si="38"/>
        <v/>
      </c>
      <c r="W248" s="3">
        <f>IFERROR(INDEX('[2]Ashed teabags wet'!$J$2:$J$825,MATCH(H248,'[2]Ashed teabags wet'!$B$2:$B$825,0)),"")</f>
        <v>9.4980314960627936</v>
      </c>
      <c r="X248" s="3" t="str">
        <f>IFERROR(INDEX('[2]Ashed teabags wet'!$J$2:$J$825,MATCH(I248,'[2]Ashed teabags wet'!$B$2:$B$825,0)),"")</f>
        <v/>
      </c>
      <c r="Y248" s="3">
        <f t="shared" si="30"/>
        <v>0.38861545275590631</v>
      </c>
      <c r="Z248" s="3" t="str">
        <f t="shared" si="31"/>
        <v/>
      </c>
      <c r="AA248" s="3">
        <f t="shared" si="32"/>
        <v>0.77950125335431064</v>
      </c>
      <c r="AB248" s="3">
        <f t="shared" si="39"/>
        <v>0.51102694994249354</v>
      </c>
      <c r="AC248" s="3" t="str">
        <f t="shared" si="33"/>
        <v/>
      </c>
      <c r="AD248">
        <f t="shared" si="34"/>
        <v>51</v>
      </c>
      <c r="AE248" s="3">
        <f t="shared" si="40"/>
        <v>7.4226539959250992E-2</v>
      </c>
      <c r="AF248" s="3" t="str">
        <f t="shared" si="41"/>
        <v/>
      </c>
      <c r="AG248" s="58" t="str">
        <f>IF(ISNUMBER(SEARCH("C", '[2]WetLitterbags placem_collection'!W175)),"YES","")</f>
        <v>YES</v>
      </c>
      <c r="AH248" s="58" t="str">
        <f>IF(ISNUMBER(SEARCH("H", '[2]WetLitterbags placem_collection'!W175)),"YES","")</f>
        <v>YES</v>
      </c>
      <c r="AI248" s="58" t="str">
        <f>IF(ISNUMBER(SEARCH("R", '[2]WetLitterbags placem_collection'!W175)),"YES","")</f>
        <v/>
      </c>
      <c r="AJ248" s="58" t="str">
        <f>IF(ISNUMBER(SEARCH("C", '[2]WetLitterbags placem_collection'!V175)),"YES","")</f>
        <v/>
      </c>
      <c r="AK248" s="58" t="str">
        <f>IF(ISNUMBER(SEARCH("H", '[2]WetLitterbags placem_collection'!V175)),"YES","")</f>
        <v/>
      </c>
      <c r="AL248" s="58" t="str">
        <f>IF(ISNUMBER(SEARCH("R", '[2]WetLitterbags placem_collection'!V175)),"YES","")</f>
        <v>YES</v>
      </c>
    </row>
    <row r="249" spans="2:38">
      <c r="B249" t="str">
        <f>'[2]Final data_for_R_analysis_Wetse'!A175</f>
        <v>Wet</v>
      </c>
      <c r="C249" s="4">
        <f>'[2]Final data_for_R_analysis_Wetse'!B175</f>
        <v>174</v>
      </c>
      <c r="D249" t="s">
        <v>109</v>
      </c>
      <c r="E249" t="s">
        <v>41</v>
      </c>
      <c r="F249" s="68">
        <v>6</v>
      </c>
      <c r="G249" s="7">
        <f>'[2]WetLitterbags placem_collection'!E176</f>
        <v>42763</v>
      </c>
      <c r="H249" t="str">
        <f>'[2]Final data_for_R_analysis_Wetse'!J175</f>
        <v>G655</v>
      </c>
      <c r="I249" t="str">
        <f>'[2]Final data_for_R_analysis_Wetse'!J395</f>
        <v>R307</v>
      </c>
      <c r="J249">
        <f>IFERROR(INDEX('[2]Green_rooibos initial weight'!$C$5:$C$1749,MATCH(H249, '[2]Green_rooibos initial weight'!$A$5:$A$1749,0)),"")</f>
        <v>2.0009999999999999</v>
      </c>
      <c r="K249">
        <f>IFERROR(INDEX('[2]Green_rooibos initial weight'!$C$5:$C$1749,MATCH(I249, '[2]Green_rooibos initial weight'!$A$5:$A$1749,0)),"")</f>
        <v>2.2010000000000001</v>
      </c>
      <c r="L249" s="3">
        <f t="shared" si="35"/>
        <v>1.7511999999999999</v>
      </c>
      <c r="M249" s="3">
        <f>AVERAGE('[2]Ashed teabags wet'!$J$809:$J$813,'[2]Ashed teabags wet'!$J$817:$J$818,'[2]Ashed teabags wet'!$J$820:$J$821)</f>
        <v>5.5094158734921841</v>
      </c>
      <c r="N249" s="3">
        <f t="shared" si="28"/>
        <v>1.6547191092234048</v>
      </c>
      <c r="O249" s="3">
        <f t="shared" si="36"/>
        <v>1.9512</v>
      </c>
      <c r="P249" s="3">
        <f>AVERAGE('[2]Ashed teabags wet'!$J$814:$J$816)</f>
        <v>2.2816647271287041</v>
      </c>
      <c r="Q249" s="3">
        <f t="shared" si="29"/>
        <v>1.9066801578442647</v>
      </c>
      <c r="R249" s="7">
        <f>IF('[2]WetLitterbags placem_collection'!G176="N.A","",'[2]WetLitterbags placem_collection'!G176)</f>
        <v>42814</v>
      </c>
      <c r="S249" s="3">
        <f>IF(IFERROR(INDEX('[2]Both teabags AfterWet'!$D$1:$D$839,MATCH(H249,'[2]Both teabags AfterWet'!$B$1:$B$839,0)),"")="N.A","",(IFERROR(INDEX('[2]Both teabags AfterWet'!$D$1:$D$839,MATCH(H249,'[2]Both teabags AfterWet'!$B$1:$B$839,0)),"")))</f>
        <v>0.68300000000000005</v>
      </c>
      <c r="T249" s="3">
        <f>IFERROR(INDEX('[2]Both teabags AfterWet'!$D$1:$D$839,MATCH(I249,'[2]Both teabags AfterWet'!$B$1:$B$839,0)),"")</f>
        <v>1.724</v>
      </c>
      <c r="U249" s="3">
        <f t="shared" si="37"/>
        <v>0.53239999999999998</v>
      </c>
      <c r="V249" s="3">
        <f t="shared" si="38"/>
        <v>1.5733999999999999</v>
      </c>
      <c r="W249" s="3">
        <f>IFERROR(INDEX('[2]Ashed teabags wet'!$J$2:$J$825,MATCH(H249,'[2]Ashed teabags wet'!$B$2:$B$825,0)),"")</f>
        <v>7.6961026147010658</v>
      </c>
      <c r="X249" s="3">
        <f>IFERROR(INDEX('[2]Ashed teabags wet'!$J$2:$J$825,MATCH(I249,'[2]Ashed teabags wet'!$B$2:$B$825,0)),"")</f>
        <v>1.5880893300249692</v>
      </c>
      <c r="Y249" s="3">
        <f t="shared" si="30"/>
        <v>0.49142594967933151</v>
      </c>
      <c r="Z249" s="3">
        <f t="shared" si="31"/>
        <v>1.5484130024813871</v>
      </c>
      <c r="AA249" s="3">
        <f t="shared" si="32"/>
        <v>0.70301548647131518</v>
      </c>
      <c r="AB249" s="3">
        <f t="shared" si="39"/>
        <v>0.46088426191468645</v>
      </c>
      <c r="AC249" s="3">
        <f t="shared" si="33"/>
        <v>0.81209897533735154</v>
      </c>
      <c r="AD249">
        <f t="shared" si="34"/>
        <v>51</v>
      </c>
      <c r="AE249" s="3">
        <f t="shared" si="40"/>
        <v>0.16506474290817674</v>
      </c>
      <c r="AF249" s="3">
        <f t="shared" si="41"/>
        <v>1.0269344341767447E-2</v>
      </c>
      <c r="AG249" s="58" t="str">
        <f>IF(ISNUMBER(SEARCH("C", '[2]WetLitterbags placem_collection'!W176)),"YES","")</f>
        <v/>
      </c>
      <c r="AH249" s="58" t="str">
        <f>IF(ISNUMBER(SEARCH("H", '[2]WetLitterbags placem_collection'!W176)),"YES","")</f>
        <v/>
      </c>
      <c r="AI249" s="58" t="str">
        <f>IF(ISNUMBER(SEARCH("R", '[2]WetLitterbags placem_collection'!W176)),"YES","")</f>
        <v>YES</v>
      </c>
      <c r="AJ249" s="58" t="str">
        <f>IF(ISNUMBER(SEARCH("C", '[2]WetLitterbags placem_collection'!V176)),"YES","")</f>
        <v/>
      </c>
      <c r="AK249" s="58" t="str">
        <f>IF(ISNUMBER(SEARCH("H", '[2]WetLitterbags placem_collection'!V176)),"YES","")</f>
        <v/>
      </c>
      <c r="AL249" s="58" t="str">
        <f>IF(ISNUMBER(SEARCH("R", '[2]WetLitterbags placem_collection'!V176)),"YES","")</f>
        <v>YES</v>
      </c>
    </row>
    <row r="250" spans="2:38">
      <c r="B250" t="str">
        <f>'[2]Final data_for_R_analysis_Wetse'!A176</f>
        <v>Wet</v>
      </c>
      <c r="C250" s="4">
        <f>'[2]Final data_for_R_analysis_Wetse'!B176</f>
        <v>175</v>
      </c>
      <c r="D250" t="s">
        <v>109</v>
      </c>
      <c r="E250" t="s">
        <v>41</v>
      </c>
      <c r="F250" s="68">
        <v>7</v>
      </c>
      <c r="G250" s="7">
        <f>'[2]WetLitterbags placem_collection'!E177</f>
        <v>42763</v>
      </c>
      <c r="H250" t="str">
        <f>'[2]Final data_for_R_analysis_Wetse'!J176</f>
        <v>G457</v>
      </c>
      <c r="I250" t="str">
        <f>'[2]Final data_for_R_analysis_Wetse'!J396</f>
        <v>R458</v>
      </c>
      <c r="J250">
        <f>IFERROR(INDEX('[2]Green_rooibos initial weight'!$C$5:$C$1749,MATCH(H250, '[2]Green_rooibos initial weight'!$A$5:$A$1749,0)),"")</f>
        <v>2.1579999999999999</v>
      </c>
      <c r="K250">
        <f>IFERROR(INDEX('[2]Green_rooibos initial weight'!$C$5:$C$1749,MATCH(I250, '[2]Green_rooibos initial weight'!$A$5:$A$1749,0)),"")</f>
        <v>2.2370000000000001</v>
      </c>
      <c r="L250" s="3">
        <f t="shared" si="35"/>
        <v>1.9081999999999999</v>
      </c>
      <c r="M250" s="3">
        <f>AVERAGE('[2]Ashed teabags wet'!$J$809:$J$813,'[2]Ashed teabags wet'!$J$817:$J$818,'[2]Ashed teabags wet'!$J$820:$J$821)</f>
        <v>5.5094158734921841</v>
      </c>
      <c r="N250" s="3">
        <f t="shared" si="28"/>
        <v>1.8030693263020221</v>
      </c>
      <c r="O250" s="3">
        <f t="shared" si="36"/>
        <v>1.9872000000000001</v>
      </c>
      <c r="P250" s="3">
        <f>AVERAGE('[2]Ashed teabags wet'!$J$814:$J$816)</f>
        <v>2.2816647271287041</v>
      </c>
      <c r="Q250" s="3">
        <f t="shared" si="29"/>
        <v>1.9418587585424985</v>
      </c>
      <c r="R250" s="7">
        <f>IF('[2]WetLitterbags placem_collection'!G177="N.A","",'[2]WetLitterbags placem_collection'!G177)</f>
        <v>42814</v>
      </c>
      <c r="S250" s="3">
        <f>IF(IFERROR(INDEX('[2]Both teabags AfterWet'!$D$1:$D$839,MATCH(H250,'[2]Both teabags AfterWet'!$B$1:$B$839,0)),"")="N.A","",(IFERROR(INDEX('[2]Both teabags AfterWet'!$D$1:$D$839,MATCH(H250,'[2]Both teabags AfterWet'!$B$1:$B$839,0)),"")))</f>
        <v>0.68200000000000005</v>
      </c>
      <c r="T250" s="3">
        <f>IFERROR(INDEX('[2]Both teabags AfterWet'!$D$1:$D$839,MATCH(I250,'[2]Both teabags AfterWet'!$B$1:$B$839,0)),"")</f>
        <v>0.61699999999999999</v>
      </c>
      <c r="U250" s="3">
        <f t="shared" si="37"/>
        <v>0.53140000000000009</v>
      </c>
      <c r="V250" s="3">
        <f t="shared" si="38"/>
        <v>0.46639999999999998</v>
      </c>
      <c r="W250" s="3">
        <f>IFERROR(INDEX('[2]Ashed teabags wet'!$J$2:$J$825,MATCH(H250,'[2]Ashed teabags wet'!$B$2:$B$825,0)),"")</f>
        <v>9.6918489065609759</v>
      </c>
      <c r="X250" s="3">
        <f>IFERROR(INDEX('[2]Ashed teabags wet'!$J$2:$J$825,MATCH(I250,'[2]Ashed teabags wet'!$B$2:$B$825,0)),"")</f>
        <v>65.665665665665671</v>
      </c>
      <c r="Y250" s="3">
        <f t="shared" si="30"/>
        <v>0.47989751491053506</v>
      </c>
      <c r="Z250" s="3">
        <f t="shared" si="31"/>
        <v>0.1601353353353353</v>
      </c>
      <c r="AA250" s="3">
        <f t="shared" si="32"/>
        <v>0.73384411352902679</v>
      </c>
      <c r="AB250" s="3">
        <f t="shared" si="39"/>
        <v>0.48109495328743801</v>
      </c>
      <c r="AC250" s="3">
        <f t="shared" si="33"/>
        <v>8.2464975699637469E-2</v>
      </c>
      <c r="AD250">
        <f t="shared" si="34"/>
        <v>51</v>
      </c>
      <c r="AE250" s="3">
        <f t="shared" si="40"/>
        <v>0.12845117158072827</v>
      </c>
      <c r="AF250" s="3" t="str">
        <f t="shared" si="41"/>
        <v/>
      </c>
      <c r="AG250" s="58" t="str">
        <f>IF(ISNUMBER(SEARCH("C", '[2]WetLitterbags placem_collection'!W177)),"YES","")</f>
        <v>YES</v>
      </c>
      <c r="AH250" s="58" t="str">
        <f>IF(ISNUMBER(SEARCH("H", '[2]WetLitterbags placem_collection'!W177)),"YES","")</f>
        <v>YES</v>
      </c>
      <c r="AI250" s="58" t="str">
        <f>IF(ISNUMBER(SEARCH("R", '[2]WetLitterbags placem_collection'!W177)),"YES","")</f>
        <v/>
      </c>
      <c r="AJ250" s="58" t="str">
        <f>IF(ISNUMBER(SEARCH("C", '[2]WetLitterbags placem_collection'!V177)),"YES","")</f>
        <v/>
      </c>
      <c r="AK250" s="58" t="str">
        <f>IF(ISNUMBER(SEARCH("H", '[2]WetLitterbags placem_collection'!V177)),"YES","")</f>
        <v/>
      </c>
      <c r="AL250" s="58" t="str">
        <f>IF(ISNUMBER(SEARCH("R", '[2]WetLitterbags placem_collection'!V177)),"YES","")</f>
        <v/>
      </c>
    </row>
    <row r="251" spans="2:38">
      <c r="B251" t="str">
        <f>'[2]Final data_for_R_analysis_Wetse'!A177</f>
        <v>Wet</v>
      </c>
      <c r="C251" s="4">
        <f>'[2]Final data_for_R_analysis_Wetse'!B177</f>
        <v>176</v>
      </c>
      <c r="D251" t="s">
        <v>109</v>
      </c>
      <c r="E251" t="s">
        <v>41</v>
      </c>
      <c r="F251" s="68">
        <v>8</v>
      </c>
      <c r="G251" s="7">
        <f>'[2]WetLitterbags placem_collection'!E178</f>
        <v>42763</v>
      </c>
      <c r="H251" t="str">
        <f>'[2]Final data_for_R_analysis_Wetse'!J177</f>
        <v>G454</v>
      </c>
      <c r="I251" t="str">
        <f>'[2]Final data_for_R_analysis_Wetse'!J397</f>
        <v>R326</v>
      </c>
      <c r="J251">
        <f>IFERROR(INDEX('[2]Green_rooibos initial weight'!$C$5:$C$1749,MATCH(H251, '[2]Green_rooibos initial weight'!$A$5:$A$1749,0)),"")</f>
        <v>2.0920000000000001</v>
      </c>
      <c r="K251">
        <f>IFERROR(INDEX('[2]Green_rooibos initial weight'!$C$5:$C$1749,MATCH(I251, '[2]Green_rooibos initial weight'!$A$5:$A$1749,0)),"")</f>
        <v>2.1890000000000001</v>
      </c>
      <c r="L251" s="3">
        <f t="shared" si="35"/>
        <v>1.8422000000000001</v>
      </c>
      <c r="M251" s="3">
        <f>AVERAGE('[2]Ashed teabags wet'!$J$809:$J$813,'[2]Ashed teabags wet'!$J$817:$J$818,'[2]Ashed teabags wet'!$J$820:$J$821)</f>
        <v>5.5094158734921841</v>
      </c>
      <c r="N251" s="3">
        <f t="shared" si="28"/>
        <v>1.740705540778527</v>
      </c>
      <c r="O251" s="3">
        <f t="shared" si="36"/>
        <v>1.9392</v>
      </c>
      <c r="P251" s="3">
        <f>AVERAGE('[2]Ashed teabags wet'!$J$814:$J$816)</f>
        <v>2.2816647271287041</v>
      </c>
      <c r="Q251" s="3">
        <f t="shared" si="29"/>
        <v>1.8949539576115202</v>
      </c>
      <c r="R251" s="7">
        <f>IF('[2]WetLitterbags placem_collection'!G178="N.A","",'[2]WetLitterbags placem_collection'!G178)</f>
        <v>42814</v>
      </c>
      <c r="S251" s="3">
        <f>IF(IFERROR(INDEX('[2]Both teabags AfterWet'!$D$1:$D$839,MATCH(H251,'[2]Both teabags AfterWet'!$B$1:$B$839,0)),"")="N.A","",(IFERROR(INDEX('[2]Both teabags AfterWet'!$D$1:$D$839,MATCH(H251,'[2]Both teabags AfterWet'!$B$1:$B$839,0)),"")))</f>
        <v>0.63900000000000001</v>
      </c>
      <c r="T251" s="3">
        <f>IFERROR(INDEX('[2]Both teabags AfterWet'!$D$1:$D$839,MATCH(I251,'[2]Both teabags AfterWet'!$B$1:$B$839,0)),"")</f>
        <v>1.694</v>
      </c>
      <c r="U251" s="3">
        <f t="shared" si="37"/>
        <v>0.4884</v>
      </c>
      <c r="V251" s="3">
        <f t="shared" si="38"/>
        <v>1.5433999999999999</v>
      </c>
      <c r="W251" s="3">
        <f>IFERROR(INDEX('[2]Ashed teabags wet'!$J$2:$J$825,MATCH(H251,'[2]Ashed teabags wet'!$B$2:$B$825,0)),"")</f>
        <v>10.539215686274888</v>
      </c>
      <c r="X251" s="3">
        <f>IFERROR(INDEX('[2]Ashed teabags wet'!$J$2:$J$825,MATCH(I251,'[2]Ashed teabags wet'!$B$2:$B$825,0)),"")</f>
        <v>5.9808612440189712</v>
      </c>
      <c r="Y251" s="3">
        <f t="shared" si="30"/>
        <v>0.43692647058823342</v>
      </c>
      <c r="Z251" s="3">
        <f t="shared" si="31"/>
        <v>1.451091387559811</v>
      </c>
      <c r="AA251" s="3">
        <f t="shared" si="32"/>
        <v>0.74899461146494717</v>
      </c>
      <c r="AB251" s="3">
        <f t="shared" si="39"/>
        <v>0.4910273462335521</v>
      </c>
      <c r="AC251" s="3">
        <f t="shared" si="33"/>
        <v>0.76576603971361279</v>
      </c>
      <c r="AD251">
        <f t="shared" si="34"/>
        <v>51</v>
      </c>
      <c r="AE251" s="3">
        <f t="shared" si="40"/>
        <v>0.11045770609863759</v>
      </c>
      <c r="AF251" s="3">
        <f t="shared" si="41"/>
        <v>1.2710353046933949E-2</v>
      </c>
      <c r="AG251" s="58" t="str">
        <f>IF(ISNUMBER(SEARCH("C", '[2]WetLitterbags placem_collection'!W178)),"YES","")</f>
        <v/>
      </c>
      <c r="AH251" s="58" t="str">
        <f>IF(ISNUMBER(SEARCH("H", '[2]WetLitterbags placem_collection'!W178)),"YES","")</f>
        <v/>
      </c>
      <c r="AI251" s="58" t="str">
        <f>IF(ISNUMBER(SEARCH("R", '[2]WetLitterbags placem_collection'!W178)),"YES","")</f>
        <v/>
      </c>
      <c r="AJ251" s="58" t="str">
        <f>IF(ISNUMBER(SEARCH("C", '[2]WetLitterbags placem_collection'!V178)),"YES","")</f>
        <v/>
      </c>
      <c r="AK251" s="58" t="str">
        <f>IF(ISNUMBER(SEARCH("H", '[2]WetLitterbags placem_collection'!V178)),"YES","")</f>
        <v/>
      </c>
      <c r="AL251" s="58" t="str">
        <f>IF(ISNUMBER(SEARCH("R", '[2]WetLitterbags placem_collection'!V178)),"YES","")</f>
        <v/>
      </c>
    </row>
    <row r="252" spans="2:38">
      <c r="B252" t="str">
        <f>'[2]Final data_for_R_analysis_Wetse'!A178</f>
        <v>Wet</v>
      </c>
      <c r="C252" s="4">
        <f>'[2]Final data_for_R_analysis_Wetse'!B178</f>
        <v>177</v>
      </c>
      <c r="D252" t="s">
        <v>110</v>
      </c>
      <c r="E252" t="s">
        <v>41</v>
      </c>
      <c r="F252" s="5">
        <v>1</v>
      </c>
      <c r="G252" s="7">
        <f>'[2]WetLitterbags placem_collection'!E179</f>
        <v>42763</v>
      </c>
      <c r="H252" t="str">
        <f>'[2]Final data_for_R_analysis_Wetse'!J178</f>
        <v>G362</v>
      </c>
      <c r="I252" t="str">
        <f>'[2]Final data_for_R_analysis_Wetse'!J398</f>
        <v>R262</v>
      </c>
      <c r="J252">
        <f>IFERROR(INDEX('[2]Green_rooibos initial weight'!$C$5:$C$1749,MATCH(H252, '[2]Green_rooibos initial weight'!$A$5:$A$1749,0)),"")</f>
        <v>2.0659999999999998</v>
      </c>
      <c r="K252">
        <f>IFERROR(INDEX('[2]Green_rooibos initial weight'!$C$5:$C$1749,MATCH(I252, '[2]Green_rooibos initial weight'!$A$5:$A$1749,0)),"")</f>
        <v>2.1949999999999998</v>
      </c>
      <c r="L252" s="3">
        <f t="shared" si="35"/>
        <v>1.8161999999999998</v>
      </c>
      <c r="M252" s="3">
        <f>AVERAGE('[2]Ashed teabags wet'!$J$809:$J$813,'[2]Ashed teabags wet'!$J$817:$J$818,'[2]Ashed teabags wet'!$J$820:$J$821)</f>
        <v>5.5094158734921841</v>
      </c>
      <c r="N252" s="3">
        <f t="shared" si="28"/>
        <v>1.7161379889056347</v>
      </c>
      <c r="O252" s="3">
        <f t="shared" si="36"/>
        <v>1.9451999999999998</v>
      </c>
      <c r="P252" s="3">
        <f>AVERAGE('[2]Ashed teabags wet'!$J$814:$J$816)</f>
        <v>2.2816647271287041</v>
      </c>
      <c r="Q252" s="3">
        <f t="shared" si="29"/>
        <v>1.9008170577278922</v>
      </c>
      <c r="R252" s="7">
        <f>IF('[2]WetLitterbags placem_collection'!G179="N.A","",'[2]WetLitterbags placem_collection'!G179)</f>
        <v>42815</v>
      </c>
      <c r="S252" s="3" t="str">
        <f>IF(IFERROR(INDEX('[2]Both teabags AfterWet'!$D$1:$D$839,MATCH(H252,'[2]Both teabags AfterWet'!$B$1:$B$839,0)),"")="N.A","",(IFERROR(INDEX('[2]Both teabags AfterWet'!$D$1:$D$839,MATCH(H252,'[2]Both teabags AfterWet'!$B$1:$B$839,0)),"")))</f>
        <v/>
      </c>
      <c r="T252" s="3">
        <f>IFERROR(INDEX('[2]Both teabags AfterWet'!$D$1:$D$839,MATCH(I252,'[2]Both teabags AfterWet'!$B$1:$B$839,0)),"")</f>
        <v>1.671</v>
      </c>
      <c r="U252" s="3" t="str">
        <f t="shared" si="37"/>
        <v/>
      </c>
      <c r="V252" s="3">
        <f t="shared" si="38"/>
        <v>1.5204</v>
      </c>
      <c r="W252" s="3">
        <f>IFERROR(INDEX('[2]Ashed teabags wet'!$J$2:$J$825,MATCH(H252,'[2]Ashed teabags wet'!$B$2:$B$825,0)),"")</f>
        <v>9.1395235780264326</v>
      </c>
      <c r="X252" s="3">
        <f>IFERROR(INDEX('[2]Ashed teabags wet'!$J$2:$J$825,MATCH(I252,'[2]Ashed teabags wet'!$B$2:$B$825,0)),"")</f>
        <v>2.7363184079606433</v>
      </c>
      <c r="Y252" s="3" t="str">
        <f t="shared" si="30"/>
        <v/>
      </c>
      <c r="Z252" s="3">
        <f t="shared" si="31"/>
        <v>1.4787970149253664</v>
      </c>
      <c r="AA252" s="3" t="str">
        <f t="shared" si="32"/>
        <v/>
      </c>
      <c r="AB252" s="3" t="str">
        <f t="shared" si="39"/>
        <v/>
      </c>
      <c r="AC252" s="3">
        <f t="shared" si="33"/>
        <v>0.77797966348903669</v>
      </c>
      <c r="AD252">
        <f t="shared" si="34"/>
        <v>52</v>
      </c>
      <c r="AE252" s="3" t="str">
        <f t="shared" si="40"/>
        <v/>
      </c>
      <c r="AF252" s="3" t="str">
        <f t="shared" si="41"/>
        <v/>
      </c>
      <c r="AG252" s="58" t="str">
        <f>IF(ISNUMBER(SEARCH("C", '[2]WetLitterbags placem_collection'!W179)),"YES","")</f>
        <v>YES</v>
      </c>
      <c r="AH252" s="58" t="str">
        <f>IF(ISNUMBER(SEARCH("H", '[2]WetLitterbags placem_collection'!W179)),"YES","")</f>
        <v/>
      </c>
      <c r="AI252" s="58" t="str">
        <f>IF(ISNUMBER(SEARCH("R", '[2]WetLitterbags placem_collection'!W179)),"YES","")</f>
        <v>YES</v>
      </c>
      <c r="AJ252" s="58" t="str">
        <f>IF(ISNUMBER(SEARCH("C", '[2]WetLitterbags placem_collection'!V179)),"YES","")</f>
        <v/>
      </c>
      <c r="AK252" s="58" t="str">
        <f>IF(ISNUMBER(SEARCH("H", '[2]WetLitterbags placem_collection'!V179)),"YES","")</f>
        <v/>
      </c>
      <c r="AL252" s="58" t="str">
        <f>IF(ISNUMBER(SEARCH("R", '[2]WetLitterbags placem_collection'!V179)),"YES","")</f>
        <v/>
      </c>
    </row>
    <row r="253" spans="2:38">
      <c r="B253" t="str">
        <f>'[2]Final data_for_R_analysis_Wetse'!A179</f>
        <v>Wet</v>
      </c>
      <c r="C253" s="4">
        <f>'[2]Final data_for_R_analysis_Wetse'!B179</f>
        <v>178</v>
      </c>
      <c r="D253" t="s">
        <v>110</v>
      </c>
      <c r="E253" t="s">
        <v>41</v>
      </c>
      <c r="F253" s="5">
        <v>2</v>
      </c>
      <c r="G253" s="7">
        <f>'[2]WetLitterbags placem_collection'!E180</f>
        <v>42763</v>
      </c>
      <c r="H253" t="str">
        <f>'[2]Final data_for_R_analysis_Wetse'!J179</f>
        <v>G781</v>
      </c>
      <c r="I253" t="str">
        <f>'[2]Final data_for_R_analysis_Wetse'!J399</f>
        <v>R309</v>
      </c>
      <c r="J253">
        <f>IFERROR(INDEX('[2]Green_rooibos initial weight'!$C$5:$C$1749,MATCH(H253, '[2]Green_rooibos initial weight'!$A$5:$A$1749,0)),"")</f>
        <v>2.0920000000000001</v>
      </c>
      <c r="K253">
        <f>IFERROR(INDEX('[2]Green_rooibos initial weight'!$C$5:$C$1749,MATCH(I253, '[2]Green_rooibos initial weight'!$A$5:$A$1749,0)),"")</f>
        <v>2.1960000000000002</v>
      </c>
      <c r="L253" s="3">
        <f t="shared" si="35"/>
        <v>1.8422000000000001</v>
      </c>
      <c r="M253" s="3">
        <f>AVERAGE('[2]Ashed teabags wet'!$J$809:$J$813,'[2]Ashed teabags wet'!$J$817:$J$818,'[2]Ashed teabags wet'!$J$820:$J$821)</f>
        <v>5.5094158734921841</v>
      </c>
      <c r="N253" s="3">
        <f t="shared" si="28"/>
        <v>1.740705540778527</v>
      </c>
      <c r="O253" s="3">
        <f t="shared" si="36"/>
        <v>1.9462000000000002</v>
      </c>
      <c r="P253" s="3">
        <f>AVERAGE('[2]Ashed teabags wet'!$J$814:$J$816)</f>
        <v>2.2816647271287041</v>
      </c>
      <c r="Q253" s="3">
        <f t="shared" si="29"/>
        <v>1.9017942410806212</v>
      </c>
      <c r="R253" s="7">
        <f>IF('[2]WetLitterbags placem_collection'!G180="N.A","",'[2]WetLitterbags placem_collection'!G180)</f>
        <v>42815</v>
      </c>
      <c r="S253" s="3">
        <f>IF(IFERROR(INDEX('[2]Both teabags AfterWet'!$D$1:$D$839,MATCH(H253,'[2]Both teabags AfterWet'!$B$1:$B$839,0)),"")="N.A","",(IFERROR(INDEX('[2]Both teabags AfterWet'!$D$1:$D$839,MATCH(H253,'[2]Both teabags AfterWet'!$B$1:$B$839,0)),"")))</f>
        <v>0.62549999999999994</v>
      </c>
      <c r="T253" s="3">
        <f>IFERROR(INDEX('[2]Both teabags AfterWet'!$D$1:$D$839,MATCH(I253,'[2]Both teabags AfterWet'!$B$1:$B$839,0)),"")</f>
        <v>1.6866000000000001</v>
      </c>
      <c r="U253" s="3">
        <f t="shared" si="37"/>
        <v>0.47489999999999993</v>
      </c>
      <c r="V253" s="3">
        <f t="shared" si="38"/>
        <v>1.536</v>
      </c>
      <c r="W253" s="3">
        <f>IFERROR(INDEX('[2]Ashed teabags wet'!$J$2:$J$825,MATCH(H253,'[2]Ashed teabags wet'!$B$2:$B$825,0)),"")</f>
        <v>7.0843373493975461</v>
      </c>
      <c r="X253" s="3">
        <f>IFERROR(INDEX('[2]Ashed teabags wet'!$J$2:$J$825,MATCH(I253,'[2]Ashed teabags wet'!$B$2:$B$825,0)),"")</f>
        <v>0.87633885102250153</v>
      </c>
      <c r="Y253" s="3">
        <f t="shared" si="30"/>
        <v>0.441256481927711</v>
      </c>
      <c r="Z253" s="3">
        <f t="shared" si="31"/>
        <v>1.5225394352482944</v>
      </c>
      <c r="AA253" s="3">
        <f t="shared" si="32"/>
        <v>0.74650710784182372</v>
      </c>
      <c r="AB253" s="3">
        <f t="shared" si="39"/>
        <v>0.48939658376328593</v>
      </c>
      <c r="AC253" s="3">
        <f t="shared" si="33"/>
        <v>0.80058052672573565</v>
      </c>
      <c r="AD253">
        <f t="shared" si="34"/>
        <v>52</v>
      </c>
      <c r="AE253" s="3">
        <f t="shared" si="40"/>
        <v>0.11341198593607626</v>
      </c>
      <c r="AF253" s="3">
        <f t="shared" si="41"/>
        <v>1.0064830384765621E-2</v>
      </c>
      <c r="AG253" s="58" t="str">
        <f>IF(ISNUMBER(SEARCH("C", '[2]WetLitterbags placem_collection'!W180)),"YES","")</f>
        <v/>
      </c>
      <c r="AH253" s="58" t="str">
        <f>IF(ISNUMBER(SEARCH("H", '[2]WetLitterbags placem_collection'!W180)),"YES","")</f>
        <v/>
      </c>
      <c r="AI253" s="58" t="str">
        <f>IF(ISNUMBER(SEARCH("R", '[2]WetLitterbags placem_collection'!W180)),"YES","")</f>
        <v/>
      </c>
      <c r="AJ253" s="58" t="str">
        <f>IF(ISNUMBER(SEARCH("C", '[2]WetLitterbags placem_collection'!V180)),"YES","")</f>
        <v>YES</v>
      </c>
      <c r="AK253" s="58" t="str">
        <f>IF(ISNUMBER(SEARCH("H", '[2]WetLitterbags placem_collection'!V180)),"YES","")</f>
        <v>YES</v>
      </c>
      <c r="AL253" s="58" t="str">
        <f>IF(ISNUMBER(SEARCH("R", '[2]WetLitterbags placem_collection'!V180)),"YES","")</f>
        <v/>
      </c>
    </row>
    <row r="254" spans="2:38">
      <c r="B254" t="str">
        <f>'[2]Final data_for_R_analysis_Wetse'!A180</f>
        <v>Wet</v>
      </c>
      <c r="C254" s="4">
        <f>'[2]Final data_for_R_analysis_Wetse'!B180</f>
        <v>179</v>
      </c>
      <c r="D254" t="s">
        <v>110</v>
      </c>
      <c r="E254" t="s">
        <v>41</v>
      </c>
      <c r="F254" s="5">
        <v>3</v>
      </c>
      <c r="G254" s="7">
        <f>'[2]WetLitterbags placem_collection'!E181</f>
        <v>42763</v>
      </c>
      <c r="H254" t="str">
        <f>'[2]Final data_for_R_analysis_Wetse'!J180</f>
        <v>G451</v>
      </c>
      <c r="I254" t="str">
        <f>'[2]Final data_for_R_analysis_Wetse'!J400</f>
        <v>R32</v>
      </c>
      <c r="J254">
        <f>IFERROR(INDEX('[2]Green_rooibos initial weight'!$C$5:$C$1749,MATCH(H254, '[2]Green_rooibos initial weight'!$A$5:$A$1749,0)),"")</f>
        <v>2.1139999999999999</v>
      </c>
      <c r="K254">
        <f>IFERROR(INDEX('[2]Green_rooibos initial weight'!$C$5:$C$1749,MATCH(I254, '[2]Green_rooibos initial weight'!$A$5:$A$1749,0)),"")</f>
        <v>2.2290000000000001</v>
      </c>
      <c r="L254" s="3">
        <f t="shared" si="35"/>
        <v>1.8641999999999999</v>
      </c>
      <c r="M254" s="3">
        <f>AVERAGE('[2]Ashed teabags wet'!$J$809:$J$813,'[2]Ashed teabags wet'!$J$817:$J$818,'[2]Ashed teabags wet'!$J$820:$J$821)</f>
        <v>5.5094158734921841</v>
      </c>
      <c r="N254" s="3">
        <f t="shared" si="28"/>
        <v>1.7614934692863586</v>
      </c>
      <c r="O254" s="3">
        <f t="shared" si="36"/>
        <v>1.9792000000000001</v>
      </c>
      <c r="P254" s="3">
        <f>AVERAGE('[2]Ashed teabags wet'!$J$814:$J$816)</f>
        <v>2.2816647271287041</v>
      </c>
      <c r="Q254" s="3">
        <f t="shared" si="29"/>
        <v>1.9340412917206689</v>
      </c>
      <c r="R254" s="7">
        <f>IF('[2]WetLitterbags placem_collection'!G181="N.A","",'[2]WetLitterbags placem_collection'!G181)</f>
        <v>42815</v>
      </c>
      <c r="S254" s="3">
        <f>IF(IFERROR(INDEX('[2]Both teabags AfterWet'!$D$1:$D$839,MATCH(H254,'[2]Both teabags AfterWet'!$B$1:$B$839,0)),"")="N.A","",(IFERROR(INDEX('[2]Both teabags AfterWet'!$D$1:$D$839,MATCH(H254,'[2]Both teabags AfterWet'!$B$1:$B$839,0)),"")))</f>
        <v>0.60329999999999995</v>
      </c>
      <c r="T254" s="3">
        <f>IFERROR(INDEX('[2]Both teabags AfterWet'!$D$1:$D$839,MATCH(I254,'[2]Both teabags AfterWet'!$B$1:$B$839,0)),"")</f>
        <v>1.6146</v>
      </c>
      <c r="U254" s="3">
        <f t="shared" si="37"/>
        <v>0.45269999999999994</v>
      </c>
      <c r="V254" s="3">
        <f t="shared" si="38"/>
        <v>1.464</v>
      </c>
      <c r="W254" s="3">
        <f>IFERROR(INDEX('[2]Ashed teabags wet'!$J$2:$J$825,MATCH(H254,'[2]Ashed teabags wet'!$B$2:$B$825,0)),"")</f>
        <v>8.9466089466084018</v>
      </c>
      <c r="X254" s="3">
        <f>IFERROR(INDEX('[2]Ashed teabags wet'!$J$2:$J$825,MATCH(I254,'[2]Ashed teabags wet'!$B$2:$B$825,0)),"")</f>
        <v>1.8482490272371503</v>
      </c>
      <c r="Y254" s="3">
        <f t="shared" si="30"/>
        <v>0.41219870129870373</v>
      </c>
      <c r="Z254" s="3">
        <f t="shared" si="31"/>
        <v>1.436941634241248</v>
      </c>
      <c r="AA254" s="3">
        <f t="shared" si="32"/>
        <v>0.76599476042014536</v>
      </c>
      <c r="AB254" s="3">
        <f t="shared" si="39"/>
        <v>0.50217233699753006</v>
      </c>
      <c r="AC254" s="3">
        <f t="shared" si="33"/>
        <v>0.74297360681624147</v>
      </c>
      <c r="AD254">
        <f t="shared" si="34"/>
        <v>52</v>
      </c>
      <c r="AE254" s="3">
        <f t="shared" si="40"/>
        <v>9.0267505439257212E-2</v>
      </c>
      <c r="AF254" s="3">
        <f t="shared" si="41"/>
        <v>1.3790185371945094E-2</v>
      </c>
      <c r="AG254" s="58" t="str">
        <f>IF(ISNUMBER(SEARCH("C", '[2]WetLitterbags placem_collection'!W181)),"YES","")</f>
        <v/>
      </c>
      <c r="AH254" s="58" t="str">
        <f>IF(ISNUMBER(SEARCH("H", '[2]WetLitterbags placem_collection'!W181)),"YES","")</f>
        <v/>
      </c>
      <c r="AI254" s="58" t="str">
        <f>IF(ISNUMBER(SEARCH("R", '[2]WetLitterbags placem_collection'!W181)),"YES","")</f>
        <v>YES</v>
      </c>
      <c r="AJ254" s="58" t="str">
        <f>IF(ISNUMBER(SEARCH("C", '[2]WetLitterbags placem_collection'!V181)),"YES","")</f>
        <v/>
      </c>
      <c r="AK254" s="58" t="str">
        <f>IF(ISNUMBER(SEARCH("H", '[2]WetLitterbags placem_collection'!V181)),"YES","")</f>
        <v/>
      </c>
      <c r="AL254" s="58" t="str">
        <f>IF(ISNUMBER(SEARCH("R", '[2]WetLitterbags placem_collection'!V181)),"YES","")</f>
        <v>YES</v>
      </c>
    </row>
    <row r="255" spans="2:38">
      <c r="B255" t="str">
        <f>'[2]Final data_for_R_analysis_Wetse'!A181</f>
        <v>Wet</v>
      </c>
      <c r="C255" s="4">
        <f>'[2]Final data_for_R_analysis_Wetse'!B181</f>
        <v>180</v>
      </c>
      <c r="D255" t="s">
        <v>110</v>
      </c>
      <c r="E255" t="s">
        <v>41</v>
      </c>
      <c r="F255" s="68">
        <v>4</v>
      </c>
      <c r="G255" s="7">
        <f>'[2]WetLitterbags placem_collection'!E182</f>
        <v>42763</v>
      </c>
      <c r="H255" t="str">
        <f>'[2]Final data_for_R_analysis_Wetse'!J181</f>
        <v>G360</v>
      </c>
      <c r="I255" t="str">
        <f>'[2]Final data_for_R_analysis_Wetse'!J401</f>
        <v>R268</v>
      </c>
      <c r="J255">
        <f>IFERROR(INDEX('[2]Green_rooibos initial weight'!$C$5:$C$1749,MATCH(H255, '[2]Green_rooibos initial weight'!$A$5:$A$1749,0)),"")</f>
        <v>2.0099999999999998</v>
      </c>
      <c r="K255">
        <f>IFERROR(INDEX('[2]Green_rooibos initial weight'!$C$5:$C$1749,MATCH(I255, '[2]Green_rooibos initial weight'!$A$5:$A$1749,0)),"")</f>
        <v>2.1709999999999998</v>
      </c>
      <c r="L255" s="3">
        <f t="shared" si="35"/>
        <v>1.7601999999999998</v>
      </c>
      <c r="M255" s="3">
        <f>AVERAGE('[2]Ashed teabags wet'!$J$809:$J$813,'[2]Ashed teabags wet'!$J$817:$J$818,'[2]Ashed teabags wet'!$J$820:$J$821)</f>
        <v>5.5094158734921841</v>
      </c>
      <c r="N255" s="3">
        <f t="shared" si="28"/>
        <v>1.6632232617947904</v>
      </c>
      <c r="O255" s="3">
        <f t="shared" si="36"/>
        <v>1.9211999999999998</v>
      </c>
      <c r="P255" s="3">
        <f>AVERAGE('[2]Ashed teabags wet'!$J$814:$J$816)</f>
        <v>2.2816647271287041</v>
      </c>
      <c r="Q255" s="3">
        <f t="shared" si="29"/>
        <v>1.8773646572624032</v>
      </c>
      <c r="R255" s="7">
        <f>IF('[2]WetLitterbags placem_collection'!G182="N.A","",'[2]WetLitterbags placem_collection'!G182)</f>
        <v>42815</v>
      </c>
      <c r="S255" s="3">
        <f>IF(IFERROR(INDEX('[2]Both teabags AfterWet'!$D$1:$D$839,MATCH(H255,'[2]Both teabags AfterWet'!$B$1:$B$839,0)),"")="N.A","",(IFERROR(INDEX('[2]Both teabags AfterWet'!$D$1:$D$839,MATCH(H255,'[2]Both teabags AfterWet'!$B$1:$B$839,0)),"")))</f>
        <v>0.62219999999999998</v>
      </c>
      <c r="T255" s="3">
        <f>IFERROR(INDEX('[2]Both teabags AfterWet'!$D$1:$D$839,MATCH(I255,'[2]Both teabags AfterWet'!$B$1:$B$839,0)),"")</f>
        <v>1.6403000000000001</v>
      </c>
      <c r="U255" s="3">
        <f t="shared" si="37"/>
        <v>0.47159999999999996</v>
      </c>
      <c r="V255" s="3">
        <f t="shared" si="38"/>
        <v>1.4897</v>
      </c>
      <c r="W255" s="3">
        <f>IFERROR(INDEX('[2]Ashed teabags wet'!$J$2:$J$825,MATCH(H255,'[2]Ashed teabags wet'!$B$2:$B$825,0)),"")</f>
        <v>9.1525423728814648</v>
      </c>
      <c r="X255" s="3">
        <f>IFERROR(INDEX('[2]Ashed teabags wet'!$J$2:$J$825,MATCH(I255,'[2]Ashed teabags wet'!$B$2:$B$825,0)),"")</f>
        <v>2.0588235294118782</v>
      </c>
      <c r="Y255" s="3">
        <f t="shared" si="30"/>
        <v>0.42843661016949097</v>
      </c>
      <c r="Z255" s="3">
        <f t="shared" si="31"/>
        <v>1.4590297058823514</v>
      </c>
      <c r="AA255" s="3">
        <f t="shared" si="32"/>
        <v>0.74240583329314225</v>
      </c>
      <c r="AB255" s="3">
        <f t="shared" si="39"/>
        <v>0.48670786220643064</v>
      </c>
      <c r="AC255" s="3">
        <f t="shared" si="33"/>
        <v>0.77716904930442599</v>
      </c>
      <c r="AD255">
        <f t="shared" si="34"/>
        <v>52</v>
      </c>
      <c r="AE255" s="3">
        <f t="shared" si="40"/>
        <v>0.11828285832168373</v>
      </c>
      <c r="AF255" s="3">
        <f t="shared" si="41"/>
        <v>1.1772717705338089E-2</v>
      </c>
      <c r="AG255" s="58" t="str">
        <f>IF(ISNUMBER(SEARCH("C", '[2]WetLitterbags placem_collection'!W182)),"YES","")</f>
        <v/>
      </c>
      <c r="AH255" s="58" t="str">
        <f>IF(ISNUMBER(SEARCH("H", '[2]WetLitterbags placem_collection'!W182)),"YES","")</f>
        <v/>
      </c>
      <c r="AI255" s="58" t="str">
        <f>IF(ISNUMBER(SEARCH("R", '[2]WetLitterbags placem_collection'!W182)),"YES","")</f>
        <v/>
      </c>
      <c r="AJ255" s="58" t="str">
        <f>IF(ISNUMBER(SEARCH("C", '[2]WetLitterbags placem_collection'!V182)),"YES","")</f>
        <v/>
      </c>
      <c r="AK255" s="58" t="str">
        <f>IF(ISNUMBER(SEARCH("H", '[2]WetLitterbags placem_collection'!V182)),"YES","")</f>
        <v/>
      </c>
      <c r="AL255" s="58" t="str">
        <f>IF(ISNUMBER(SEARCH("R", '[2]WetLitterbags placem_collection'!V182)),"YES","")</f>
        <v/>
      </c>
    </row>
    <row r="256" spans="2:38">
      <c r="B256" t="str">
        <f>'[2]Final data_for_R_analysis_Wetse'!A182</f>
        <v>Wet</v>
      </c>
      <c r="C256" s="4">
        <f>'[2]Final data_for_R_analysis_Wetse'!B182</f>
        <v>181</v>
      </c>
      <c r="D256" t="s">
        <v>110</v>
      </c>
      <c r="E256" t="s">
        <v>41</v>
      </c>
      <c r="F256" s="68">
        <v>5</v>
      </c>
      <c r="G256" s="7">
        <f>'[2]WetLitterbags placem_collection'!E183</f>
        <v>42763</v>
      </c>
      <c r="H256" t="str">
        <f>'[2]Final data_for_R_analysis_Wetse'!J182</f>
        <v>G458</v>
      </c>
      <c r="I256" t="str">
        <f>'[2]Final data_for_R_analysis_Wetse'!J402</f>
        <v>R587</v>
      </c>
      <c r="J256">
        <f>IFERROR(INDEX('[2]Green_rooibos initial weight'!$C$5:$C$1749,MATCH(H256, '[2]Green_rooibos initial weight'!$A$5:$A$1749,0)),"")</f>
        <v>1.9770000000000001</v>
      </c>
      <c r="K256">
        <f>IFERROR(INDEX('[2]Green_rooibos initial weight'!$C$5:$C$1749,MATCH(I256, '[2]Green_rooibos initial weight'!$A$5:$A$1749,0)),"")</f>
        <v>2.2250000000000001</v>
      </c>
      <c r="L256" s="3">
        <f t="shared" si="35"/>
        <v>1.7272000000000001</v>
      </c>
      <c r="M256" s="3">
        <f>AVERAGE('[2]Ashed teabags wet'!$J$809:$J$813,'[2]Ashed teabags wet'!$J$817:$J$818,'[2]Ashed teabags wet'!$J$820:$J$821)</f>
        <v>5.5094158734921841</v>
      </c>
      <c r="N256" s="3">
        <f t="shared" si="28"/>
        <v>1.6320413690330431</v>
      </c>
      <c r="O256" s="3">
        <f t="shared" si="36"/>
        <v>1.9752000000000001</v>
      </c>
      <c r="P256" s="3">
        <f>AVERAGE('[2]Ashed teabags wet'!$J$814:$J$816)</f>
        <v>2.2816647271287041</v>
      </c>
      <c r="Q256" s="3">
        <f t="shared" si="29"/>
        <v>1.9301325583097539</v>
      </c>
      <c r="R256" s="7">
        <f>IF('[2]WetLitterbags placem_collection'!G183="N.A","",'[2]WetLitterbags placem_collection'!G183)</f>
        <v>42815</v>
      </c>
      <c r="S256" s="3">
        <f>IF(IFERROR(INDEX('[2]Both teabags AfterWet'!$D$1:$D$839,MATCH(H256,'[2]Both teabags AfterWet'!$B$1:$B$839,0)),"")="N.A","",(IFERROR(INDEX('[2]Both teabags AfterWet'!$D$1:$D$839,MATCH(H256,'[2]Both teabags AfterWet'!$B$1:$B$839,0)),"")))</f>
        <v>0.57499999999999996</v>
      </c>
      <c r="T256" s="3">
        <f>IFERROR(INDEX('[2]Both teabags AfterWet'!$D$1:$D$839,MATCH(I256,'[2]Both teabags AfterWet'!$B$1:$B$839,0)),"")</f>
        <v>1.5119</v>
      </c>
      <c r="U256" s="3">
        <f t="shared" si="37"/>
        <v>0.42439999999999994</v>
      </c>
      <c r="V256" s="3">
        <f t="shared" si="38"/>
        <v>1.3613</v>
      </c>
      <c r="W256" s="3">
        <f>IFERROR(INDEX('[2]Ashed teabags wet'!$J$2:$J$825,MATCH(H256,'[2]Ashed teabags wet'!$B$2:$B$825,0)),"")</f>
        <v>9.1358024691352888</v>
      </c>
      <c r="X256" s="3">
        <f>IFERROR(INDEX('[2]Ashed teabags wet'!$J$2:$J$825,MATCH(I256,'[2]Ashed teabags wet'!$B$2:$B$825,0)),"")</f>
        <v>1.9743336623894387</v>
      </c>
      <c r="Y256" s="3">
        <f t="shared" si="30"/>
        <v>0.38562765432098978</v>
      </c>
      <c r="Z256" s="3">
        <f t="shared" si="31"/>
        <v>1.3344233958538925</v>
      </c>
      <c r="AA256" s="3">
        <f t="shared" si="32"/>
        <v>0.76371453466926043</v>
      </c>
      <c r="AB256" s="3">
        <f t="shared" si="39"/>
        <v>0.50067746215847009</v>
      </c>
      <c r="AC256" s="3">
        <f t="shared" si="33"/>
        <v>0.69136360096555605</v>
      </c>
      <c r="AD256">
        <f t="shared" si="34"/>
        <v>52</v>
      </c>
      <c r="AE256" s="3">
        <f t="shared" si="40"/>
        <v>9.2975612031757193E-2</v>
      </c>
      <c r="AF256" s="3">
        <f t="shared" si="41"/>
        <v>1.8427940116520661E-2</v>
      </c>
      <c r="AG256" s="58" t="str">
        <f>IF(ISNUMBER(SEARCH("C", '[2]WetLitterbags placem_collection'!W183)),"YES","")</f>
        <v/>
      </c>
      <c r="AH256" s="58" t="str">
        <f>IF(ISNUMBER(SEARCH("H", '[2]WetLitterbags placem_collection'!W183)),"YES","")</f>
        <v/>
      </c>
      <c r="AI256" s="58" t="str">
        <f>IF(ISNUMBER(SEARCH("R", '[2]WetLitterbags placem_collection'!W183)),"YES","")</f>
        <v/>
      </c>
      <c r="AJ256" s="58" t="str">
        <f>IF(ISNUMBER(SEARCH("C", '[2]WetLitterbags placem_collection'!V183)),"YES","")</f>
        <v/>
      </c>
      <c r="AK256" s="58" t="str">
        <f>IF(ISNUMBER(SEARCH("H", '[2]WetLitterbags placem_collection'!V183)),"YES","")</f>
        <v/>
      </c>
      <c r="AL256" s="58" t="str">
        <f>IF(ISNUMBER(SEARCH("R", '[2]WetLitterbags placem_collection'!V183)),"YES","")</f>
        <v/>
      </c>
    </row>
    <row r="257" spans="2:38">
      <c r="B257" t="str">
        <f>'[2]Final data_for_R_analysis_Wetse'!A183</f>
        <v>Wet</v>
      </c>
      <c r="C257" s="4">
        <f>'[2]Final data_for_R_analysis_Wetse'!B183</f>
        <v>182</v>
      </c>
      <c r="D257" t="s">
        <v>110</v>
      </c>
      <c r="E257" t="s">
        <v>41</v>
      </c>
      <c r="F257" s="68">
        <v>6</v>
      </c>
      <c r="G257" s="7">
        <f>'[2]WetLitterbags placem_collection'!E184</f>
        <v>42763</v>
      </c>
      <c r="H257" t="str">
        <f>'[2]Final data_for_R_analysis_Wetse'!J183</f>
        <v>G403</v>
      </c>
      <c r="I257" t="str">
        <f>'[2]Final data_for_R_analysis_Wetse'!J403</f>
        <v>R444</v>
      </c>
      <c r="J257">
        <f>IFERROR(INDEX('[2]Green_rooibos initial weight'!$C$5:$C$1749,MATCH(H257, '[2]Green_rooibos initial weight'!$A$5:$A$1749,0)),"")</f>
        <v>2.06</v>
      </c>
      <c r="K257">
        <f>IFERROR(INDEX('[2]Green_rooibos initial weight'!$C$5:$C$1749,MATCH(I257, '[2]Green_rooibos initial weight'!$A$5:$A$1749,0)),"")</f>
        <v>2.2149999999999999</v>
      </c>
      <c r="L257" s="3">
        <f t="shared" si="35"/>
        <v>1.8102</v>
      </c>
      <c r="M257" s="3">
        <f>AVERAGE('[2]Ashed teabags wet'!$J$809:$J$813,'[2]Ashed teabags wet'!$J$817:$J$818,'[2]Ashed teabags wet'!$J$820:$J$821)</f>
        <v>5.5094158734921841</v>
      </c>
      <c r="N257" s="3">
        <f t="shared" si="28"/>
        <v>1.7104685538580444</v>
      </c>
      <c r="O257" s="3">
        <f t="shared" si="36"/>
        <v>1.9651999999999998</v>
      </c>
      <c r="P257" s="3">
        <f>AVERAGE('[2]Ashed teabags wet'!$J$814:$J$816)</f>
        <v>2.2816647271287041</v>
      </c>
      <c r="Q257" s="3">
        <f t="shared" si="29"/>
        <v>1.9203607247824666</v>
      </c>
      <c r="R257" s="7">
        <f>IF('[2]WetLitterbags placem_collection'!G184="N.A","",'[2]WetLitterbags placem_collection'!G184)</f>
        <v>42815</v>
      </c>
      <c r="S257" s="3">
        <f>IF(IFERROR(INDEX('[2]Both teabags AfterWet'!$D$1:$D$839,MATCH(H257,'[2]Both teabags AfterWet'!$B$1:$B$839,0)),"")="N.A","",(IFERROR(INDEX('[2]Both teabags AfterWet'!$D$1:$D$839,MATCH(H257,'[2]Both teabags AfterWet'!$B$1:$B$839,0)),"")))</f>
        <v>0.69440000000000002</v>
      </c>
      <c r="T257" s="3">
        <f>IFERROR(INDEX('[2]Both teabags AfterWet'!$D$1:$D$839,MATCH(I257,'[2]Both teabags AfterWet'!$B$1:$B$839,0)),"")</f>
        <v>1.7522</v>
      </c>
      <c r="U257" s="3">
        <f t="shared" si="37"/>
        <v>0.54380000000000006</v>
      </c>
      <c r="V257" s="3">
        <f t="shared" si="38"/>
        <v>1.6015999999999999</v>
      </c>
      <c r="W257" s="3">
        <f>IFERROR(INDEX('[2]Ashed teabags wet'!$J$2:$J$825,MATCH(H257,'[2]Ashed teabags wet'!$B$2:$B$825,0)),"")</f>
        <v>8.8845014807495417</v>
      </c>
      <c r="X257" s="3">
        <f>IFERROR(INDEX('[2]Ashed teabags wet'!$J$2:$J$825,MATCH(I257,'[2]Ashed teabags wet'!$B$2:$B$825,0)),"")</f>
        <v>2.2682445759369214</v>
      </c>
      <c r="Y257" s="3">
        <f t="shared" si="30"/>
        <v>0.49548608094768404</v>
      </c>
      <c r="Z257" s="3">
        <f t="shared" si="31"/>
        <v>1.5652717948717942</v>
      </c>
      <c r="AA257" s="3">
        <f t="shared" si="32"/>
        <v>0.71032143220049782</v>
      </c>
      <c r="AB257" s="3">
        <f t="shared" si="39"/>
        <v>0.46567390804593206</v>
      </c>
      <c r="AC257" s="3">
        <f t="shared" si="33"/>
        <v>0.81509258894529002</v>
      </c>
      <c r="AD257">
        <f t="shared" si="34"/>
        <v>52</v>
      </c>
      <c r="AE257" s="3">
        <f t="shared" si="40"/>
        <v>0.15638784774287673</v>
      </c>
      <c r="AF257" s="3">
        <f t="shared" si="41"/>
        <v>9.7300436289972682E-3</v>
      </c>
      <c r="AG257" s="58" t="str">
        <f>IF(ISNUMBER(SEARCH("C", '[2]WetLitterbags placem_collection'!W184)),"YES","")</f>
        <v/>
      </c>
      <c r="AH257" s="58" t="str">
        <f>IF(ISNUMBER(SEARCH("H", '[2]WetLitterbags placem_collection'!W184)),"YES","")</f>
        <v/>
      </c>
      <c r="AI257" s="58" t="str">
        <f>IF(ISNUMBER(SEARCH("R", '[2]WetLitterbags placem_collection'!W184)),"YES","")</f>
        <v/>
      </c>
      <c r="AJ257" s="58" t="str">
        <f>IF(ISNUMBER(SEARCH("C", '[2]WetLitterbags placem_collection'!V184)),"YES","")</f>
        <v/>
      </c>
      <c r="AK257" s="58" t="str">
        <f>IF(ISNUMBER(SEARCH("H", '[2]WetLitterbags placem_collection'!V184)),"YES","")</f>
        <v>YES</v>
      </c>
      <c r="AL257" s="58" t="str">
        <f>IF(ISNUMBER(SEARCH("R", '[2]WetLitterbags placem_collection'!V184)),"YES","")</f>
        <v>YES</v>
      </c>
    </row>
    <row r="258" spans="2:38">
      <c r="B258" t="str">
        <f>'[2]Final data_for_R_analysis_Wetse'!A184</f>
        <v>Wet</v>
      </c>
      <c r="C258" s="4">
        <f>'[2]Final data_for_R_analysis_Wetse'!B184</f>
        <v>183</v>
      </c>
      <c r="D258" t="s">
        <v>110</v>
      </c>
      <c r="E258" t="s">
        <v>41</v>
      </c>
      <c r="F258" s="68">
        <v>7</v>
      </c>
      <c r="G258" s="7">
        <f>'[2]WetLitterbags placem_collection'!E185</f>
        <v>42763</v>
      </c>
      <c r="H258" t="str">
        <f>'[2]Final data_for_R_analysis_Wetse'!J184</f>
        <v>G585</v>
      </c>
      <c r="I258" t="str">
        <f>'[2]Final data_for_R_analysis_Wetse'!J404</f>
        <v>R568</v>
      </c>
      <c r="J258">
        <f>IFERROR(INDEX('[2]Green_rooibos initial weight'!$C$5:$C$1749,MATCH(H258, '[2]Green_rooibos initial weight'!$A$5:$A$1749,0)),"")</f>
        <v>2.1669999999999998</v>
      </c>
      <c r="K258">
        <f>IFERROR(INDEX('[2]Green_rooibos initial weight'!$C$5:$C$1749,MATCH(I258, '[2]Green_rooibos initial weight'!$A$5:$A$1749,0)),"")</f>
        <v>2.04</v>
      </c>
      <c r="L258" s="3">
        <f t="shared" si="35"/>
        <v>1.9171999999999998</v>
      </c>
      <c r="M258" s="3">
        <f>AVERAGE('[2]Ashed teabags wet'!$J$809:$J$813,'[2]Ashed teabags wet'!$J$817:$J$818,'[2]Ashed teabags wet'!$J$820:$J$821)</f>
        <v>5.5094158734921841</v>
      </c>
      <c r="N258" s="3">
        <f t="shared" si="28"/>
        <v>1.8115734788734077</v>
      </c>
      <c r="O258" s="3">
        <f t="shared" si="36"/>
        <v>1.7902</v>
      </c>
      <c r="P258" s="3">
        <f>AVERAGE('[2]Ashed teabags wet'!$J$814:$J$816)</f>
        <v>2.2816647271287041</v>
      </c>
      <c r="Q258" s="3">
        <f t="shared" si="29"/>
        <v>1.7493536380549419</v>
      </c>
      <c r="R258" s="7">
        <f>IF('[2]WetLitterbags placem_collection'!G185="N.A","",'[2]WetLitterbags placem_collection'!G185)</f>
        <v>42815</v>
      </c>
      <c r="S258" s="3">
        <f>IF(IFERROR(INDEX('[2]Both teabags AfterWet'!$D$1:$D$839,MATCH(H258,'[2]Both teabags AfterWet'!$B$1:$B$839,0)),"")="N.A","",(IFERROR(INDEX('[2]Both teabags AfterWet'!$D$1:$D$839,MATCH(H258,'[2]Both teabags AfterWet'!$B$1:$B$839,0)),"")))</f>
        <v>0.71799999999999997</v>
      </c>
      <c r="T258" s="3">
        <f>IFERROR(INDEX('[2]Both teabags AfterWet'!$D$1:$D$839,MATCH(I258,'[2]Both teabags AfterWet'!$B$1:$B$839,0)),"")</f>
        <v>0.30299999999999999</v>
      </c>
      <c r="U258" s="3">
        <f t="shared" si="37"/>
        <v>0.5673999999999999</v>
      </c>
      <c r="V258" s="3">
        <f t="shared" si="38"/>
        <v>0.15239999999999998</v>
      </c>
      <c r="W258" s="3">
        <f>IFERROR(INDEX('[2]Ashed teabags wet'!$J$2:$J$825,MATCH(H258,'[2]Ashed teabags wet'!$B$2:$B$825,0)),"")</f>
        <v>10.155490767735316</v>
      </c>
      <c r="X258" s="3" t="str">
        <f>IFERROR(INDEX('[2]Ashed teabags wet'!$J$2:$J$825,MATCH(I258,'[2]Ashed teabags wet'!$B$2:$B$825,0)),"")</f>
        <v/>
      </c>
      <c r="Y258" s="3">
        <f t="shared" si="30"/>
        <v>0.50977774538386977</v>
      </c>
      <c r="Z258" s="3" t="str">
        <f t="shared" si="31"/>
        <v/>
      </c>
      <c r="AA258" s="3">
        <f t="shared" si="32"/>
        <v>0.71859946542113573</v>
      </c>
      <c r="AB258" s="3">
        <f t="shared" si="39"/>
        <v>0.47110083718820306</v>
      </c>
      <c r="AC258" s="3" t="str">
        <f t="shared" si="33"/>
        <v/>
      </c>
      <c r="AD258">
        <f t="shared" si="34"/>
        <v>52</v>
      </c>
      <c r="AE258" s="3">
        <f t="shared" si="40"/>
        <v>0.1465564543691974</v>
      </c>
      <c r="AF258" s="3" t="str">
        <f t="shared" si="41"/>
        <v/>
      </c>
      <c r="AG258" s="58" t="str">
        <f>IF(ISNUMBER(SEARCH("C", '[2]WetLitterbags placem_collection'!W185)),"YES","")</f>
        <v>YES</v>
      </c>
      <c r="AH258" s="58" t="str">
        <f>IF(ISNUMBER(SEARCH("H", '[2]WetLitterbags placem_collection'!W185)),"YES","")</f>
        <v>YES</v>
      </c>
      <c r="AI258" s="58" t="str">
        <f>IF(ISNUMBER(SEARCH("R", '[2]WetLitterbags placem_collection'!W185)),"YES","")</f>
        <v/>
      </c>
      <c r="AJ258" s="58" t="str">
        <f>IF(ISNUMBER(SEARCH("C", '[2]WetLitterbags placem_collection'!V185)),"YES","")</f>
        <v>YES</v>
      </c>
      <c r="AK258" s="58" t="str">
        <f>IF(ISNUMBER(SEARCH("H", '[2]WetLitterbags placem_collection'!V185)),"YES","")</f>
        <v/>
      </c>
      <c r="AL258" s="58" t="str">
        <f>IF(ISNUMBER(SEARCH("R", '[2]WetLitterbags placem_collection'!V185)),"YES","")</f>
        <v/>
      </c>
    </row>
    <row r="259" spans="2:38">
      <c r="B259" t="str">
        <f>'[2]Final data_for_R_analysis_Wetse'!A185</f>
        <v>Wet</v>
      </c>
      <c r="C259" s="4">
        <f>'[2]Final data_for_R_analysis_Wetse'!B185</f>
        <v>184</v>
      </c>
      <c r="D259" t="s">
        <v>110</v>
      </c>
      <c r="E259" t="s">
        <v>41</v>
      </c>
      <c r="F259" s="68">
        <v>8</v>
      </c>
      <c r="G259" s="7">
        <f>'[2]WetLitterbags placem_collection'!E186</f>
        <v>42763</v>
      </c>
      <c r="H259" t="str">
        <f>'[2]Final data_for_R_analysis_Wetse'!J185</f>
        <v>G669</v>
      </c>
      <c r="I259" t="str">
        <f>'[2]Final data_for_R_analysis_Wetse'!J405</f>
        <v>R541</v>
      </c>
      <c r="J259">
        <f>IFERROR(INDEX('[2]Green_rooibos initial weight'!$C$5:$C$1749,MATCH(H259, '[2]Green_rooibos initial weight'!$A$5:$A$1749,0)),"")</f>
        <v>1.9359999999999999</v>
      </c>
      <c r="K259">
        <f>IFERROR(INDEX('[2]Green_rooibos initial weight'!$C$5:$C$1749,MATCH(I259, '[2]Green_rooibos initial weight'!$A$5:$A$1749,0)),"")</f>
        <v>2.226</v>
      </c>
      <c r="L259" s="3">
        <f t="shared" si="35"/>
        <v>1.6861999999999999</v>
      </c>
      <c r="M259" s="3">
        <f>AVERAGE('[2]Ashed teabags wet'!$J$809:$J$813,'[2]Ashed teabags wet'!$J$817:$J$818,'[2]Ashed teabags wet'!$J$820:$J$821)</f>
        <v>5.5094158734921841</v>
      </c>
      <c r="N259" s="3">
        <f t="shared" si="28"/>
        <v>1.5933002295411747</v>
      </c>
      <c r="O259" s="3">
        <f t="shared" si="36"/>
        <v>1.9762</v>
      </c>
      <c r="P259" s="3">
        <f>AVERAGE('[2]Ashed teabags wet'!$J$814:$J$816)</f>
        <v>2.2816647271287041</v>
      </c>
      <c r="Q259" s="3">
        <f t="shared" si="29"/>
        <v>1.9311097416624825</v>
      </c>
      <c r="R259" s="7">
        <f>IF('[2]WetLitterbags placem_collection'!G186="N.A","",'[2]WetLitterbags placem_collection'!G186)</f>
        <v>42815</v>
      </c>
      <c r="S259" s="3">
        <f>IF(IFERROR(INDEX('[2]Both teabags AfterWet'!$D$1:$D$839,MATCH(H259,'[2]Both teabags AfterWet'!$B$1:$B$839,0)),"")="N.A","",(IFERROR(INDEX('[2]Both teabags AfterWet'!$D$1:$D$839,MATCH(H259,'[2]Both teabags AfterWet'!$B$1:$B$839,0)),"")))</f>
        <v>0.7097</v>
      </c>
      <c r="T259" s="3">
        <f>IFERROR(INDEX('[2]Both teabags AfterWet'!$D$1:$D$839,MATCH(I259,'[2]Both teabags AfterWet'!$B$1:$B$839,0)),"")</f>
        <v>1.7278</v>
      </c>
      <c r="U259" s="3">
        <f t="shared" si="37"/>
        <v>0.55909999999999993</v>
      </c>
      <c r="V259" s="3">
        <f t="shared" si="38"/>
        <v>1.5771999999999999</v>
      </c>
      <c r="W259" s="3">
        <f>IFERROR(INDEX('[2]Ashed teabags wet'!$J$2:$J$825,MATCH(H259,'[2]Ashed teabags wet'!$B$2:$B$825,0)),"")</f>
        <v>8.7171867261018541</v>
      </c>
      <c r="X259" s="3">
        <f>IFERROR(INDEX('[2]Ashed teabags wet'!$J$2:$J$825,MATCH(I259,'[2]Ashed teabags wet'!$B$2:$B$825,0)),"")</f>
        <v>2.6018654884636851</v>
      </c>
      <c r="Y259" s="3">
        <f t="shared" si="30"/>
        <v>0.51036220901436447</v>
      </c>
      <c r="Z259" s="3">
        <f t="shared" si="31"/>
        <v>1.5361633775159507</v>
      </c>
      <c r="AA259" s="3">
        <f t="shared" si="32"/>
        <v>0.67968233509805343</v>
      </c>
      <c r="AB259" s="3">
        <f t="shared" si="39"/>
        <v>0.44558746909041036</v>
      </c>
      <c r="AC259" s="3">
        <f t="shared" si="33"/>
        <v>0.79548217502826923</v>
      </c>
      <c r="AD259">
        <f t="shared" si="34"/>
        <v>52</v>
      </c>
      <c r="AE259" s="3">
        <f t="shared" si="40"/>
        <v>0.19277632411157553</v>
      </c>
      <c r="AF259" s="3">
        <f t="shared" si="41"/>
        <v>1.1813609524946034E-2</v>
      </c>
      <c r="AG259" s="58" t="str">
        <f>IF(ISNUMBER(SEARCH("C", '[2]WetLitterbags placem_collection'!W186)),"YES","")</f>
        <v/>
      </c>
      <c r="AH259" s="58" t="str">
        <f>IF(ISNUMBER(SEARCH("H", '[2]WetLitterbags placem_collection'!W186)),"YES","")</f>
        <v/>
      </c>
      <c r="AI259" s="58" t="str">
        <f>IF(ISNUMBER(SEARCH("R", '[2]WetLitterbags placem_collection'!W186)),"YES","")</f>
        <v/>
      </c>
      <c r="AJ259" s="58" t="str">
        <f>IF(ISNUMBER(SEARCH("C", '[2]WetLitterbags placem_collection'!V186)),"YES","")</f>
        <v/>
      </c>
      <c r="AK259" s="58" t="str">
        <f>IF(ISNUMBER(SEARCH("H", '[2]WetLitterbags placem_collection'!V186)),"YES","")</f>
        <v/>
      </c>
      <c r="AL259" s="58" t="str">
        <f>IF(ISNUMBER(SEARCH("R", '[2]WetLitterbags placem_collection'!V186)),"YES","")</f>
        <v>YES</v>
      </c>
    </row>
    <row r="260" spans="2:38">
      <c r="B260" t="str">
        <f>'[2]Final data_for_R_analysis_Wetse'!A186</f>
        <v>Wet</v>
      </c>
      <c r="C260" s="4">
        <f>'[2]Final data_for_R_analysis_Wetse'!B186</f>
        <v>185</v>
      </c>
      <c r="D260" t="s">
        <v>111</v>
      </c>
      <c r="E260" t="s">
        <v>41</v>
      </c>
      <c r="F260" s="5">
        <v>1</v>
      </c>
      <c r="G260" s="7">
        <f>'[2]WetLitterbags placem_collection'!E187</f>
        <v>42763</v>
      </c>
      <c r="H260" t="str">
        <f>'[2]Final data_for_R_analysis_Wetse'!J186</f>
        <v>G423</v>
      </c>
      <c r="I260" t="str">
        <f>'[2]Final data_for_R_analysis_Wetse'!J406</f>
        <v>R51</v>
      </c>
      <c r="J260">
        <f>IFERROR(INDEX('[2]Green_rooibos initial weight'!$C$5:$C$1749,MATCH(H260, '[2]Green_rooibos initial weight'!$A$5:$A$1749,0)),"")</f>
        <v>2.0649999999999999</v>
      </c>
      <c r="K260">
        <f>IFERROR(INDEX('[2]Green_rooibos initial weight'!$C$5:$C$1749,MATCH(I260, '[2]Green_rooibos initial weight'!$A$5:$A$1749,0)),"")</f>
        <v>2.3149999999999999</v>
      </c>
      <c r="L260" s="3">
        <f t="shared" si="35"/>
        <v>1.8151999999999999</v>
      </c>
      <c r="M260" s="3">
        <f>AVERAGE('[2]Ashed teabags wet'!$J$809:$J$813,'[2]Ashed teabags wet'!$J$817:$J$818,'[2]Ashed teabags wet'!$J$820:$J$821)</f>
        <v>5.5094158734921841</v>
      </c>
      <c r="N260" s="3">
        <f t="shared" si="28"/>
        <v>1.7151930830643698</v>
      </c>
      <c r="O260" s="3">
        <f t="shared" si="36"/>
        <v>2.0651999999999999</v>
      </c>
      <c r="P260" s="3">
        <f>AVERAGE('[2]Ashed teabags wet'!$J$814:$J$816)</f>
        <v>2.2816647271287041</v>
      </c>
      <c r="Q260" s="3">
        <f t="shared" si="29"/>
        <v>2.0180790600553378</v>
      </c>
      <c r="R260" s="7">
        <f>IF('[2]WetLitterbags placem_collection'!G187="N.A","",'[2]WetLitterbags placem_collection'!G187)</f>
        <v>42815</v>
      </c>
      <c r="S260" s="3">
        <f>IF(IFERROR(INDEX('[2]Both teabags AfterWet'!$D$1:$D$839,MATCH(H260,'[2]Both teabags AfterWet'!$B$1:$B$839,0)),"")="N.A","",(IFERROR(INDEX('[2]Both teabags AfterWet'!$D$1:$D$839,MATCH(H260,'[2]Both teabags AfterWet'!$B$1:$B$839,0)),"")))</f>
        <v>0.62319999999999998</v>
      </c>
      <c r="T260" s="3">
        <f>IFERROR(INDEX('[2]Both teabags AfterWet'!$D$1:$D$839,MATCH(I260,'[2]Both teabags AfterWet'!$B$1:$B$839,0)),"")</f>
        <v>1.7762</v>
      </c>
      <c r="U260" s="3">
        <f t="shared" si="37"/>
        <v>0.47259999999999996</v>
      </c>
      <c r="V260" s="3">
        <f t="shared" si="38"/>
        <v>1.6255999999999999</v>
      </c>
      <c r="W260" s="3">
        <f>IFERROR(INDEX('[2]Ashed teabags wet'!$J$2:$J$825,MATCH(H260,'[2]Ashed teabags wet'!$B$2:$B$825,0)),"")</f>
        <v>9.4793713163063114</v>
      </c>
      <c r="X260" s="3">
        <f>IFERROR(INDEX('[2]Ashed teabags wet'!$J$2:$J$825,MATCH(I260,'[2]Ashed teabags wet'!$B$2:$B$825,0)),"")</f>
        <v>2.0874751491048897</v>
      </c>
      <c r="Y260" s="3">
        <f t="shared" si="30"/>
        <v>0.42780049115913632</v>
      </c>
      <c r="Z260" s="3">
        <f t="shared" si="31"/>
        <v>1.5916660039761508</v>
      </c>
      <c r="AA260" s="3">
        <f t="shared" si="32"/>
        <v>0.75058173019516472</v>
      </c>
      <c r="AB260" s="3">
        <f t="shared" si="39"/>
        <v>0.49206783262200826</v>
      </c>
      <c r="AC260" s="3">
        <f t="shared" si="33"/>
        <v>0.78870349307945631</v>
      </c>
      <c r="AD260">
        <f t="shared" si="34"/>
        <v>52</v>
      </c>
      <c r="AE260" s="3">
        <f t="shared" si="40"/>
        <v>0.10857276698911555</v>
      </c>
      <c r="AF260" s="3">
        <f t="shared" si="41"/>
        <v>1.0789923609274093E-2</v>
      </c>
      <c r="AG260" s="58" t="str">
        <f>IF(ISNUMBER(SEARCH("C", '[2]WetLitterbags placem_collection'!W187)),"YES","")</f>
        <v>YES</v>
      </c>
      <c r="AH260" s="58" t="str">
        <f>IF(ISNUMBER(SEARCH("H", '[2]WetLitterbags placem_collection'!W187)),"YES","")</f>
        <v>YES</v>
      </c>
      <c r="AI260" s="58" t="str">
        <f>IF(ISNUMBER(SEARCH("R", '[2]WetLitterbags placem_collection'!W187)),"YES","")</f>
        <v/>
      </c>
      <c r="AJ260" s="58" t="str">
        <f>IF(ISNUMBER(SEARCH("C", '[2]WetLitterbags placem_collection'!V187)),"YES","")</f>
        <v/>
      </c>
      <c r="AK260" s="58" t="str">
        <f>IF(ISNUMBER(SEARCH("H", '[2]WetLitterbags placem_collection'!V187)),"YES","")</f>
        <v/>
      </c>
      <c r="AL260" s="58" t="str">
        <f>IF(ISNUMBER(SEARCH("R", '[2]WetLitterbags placem_collection'!V187)),"YES","")</f>
        <v/>
      </c>
    </row>
    <row r="261" spans="2:38">
      <c r="B261" t="str">
        <f>'[2]Final data_for_R_analysis_Wetse'!A187</f>
        <v>Wet</v>
      </c>
      <c r="C261" s="4">
        <f>'[2]Final data_for_R_analysis_Wetse'!B187</f>
        <v>186</v>
      </c>
      <c r="D261" t="s">
        <v>111</v>
      </c>
      <c r="E261" t="s">
        <v>41</v>
      </c>
      <c r="F261" s="5">
        <v>2</v>
      </c>
      <c r="G261" s="7">
        <f>'[2]WetLitterbags placem_collection'!E188</f>
        <v>42763</v>
      </c>
      <c r="H261" t="str">
        <f>'[2]Final data_for_R_analysis_Wetse'!J187</f>
        <v>G544</v>
      </c>
      <c r="I261" t="str">
        <f>'[2]Final data_for_R_analysis_Wetse'!J407</f>
        <v>R557</v>
      </c>
      <c r="J261">
        <f>IFERROR(INDEX('[2]Green_rooibos initial weight'!$C$5:$C$1749,MATCH(H261, '[2]Green_rooibos initial weight'!$A$5:$A$1749,0)),"")</f>
        <v>2.0830000000000002</v>
      </c>
      <c r="K261">
        <f>IFERROR(INDEX('[2]Green_rooibos initial weight'!$C$5:$C$1749,MATCH(I261, '[2]Green_rooibos initial weight'!$A$5:$A$1749,0)),"")</f>
        <v>2.2229999999999999</v>
      </c>
      <c r="L261" s="3">
        <f t="shared" si="35"/>
        <v>1.8332000000000002</v>
      </c>
      <c r="M261" s="3">
        <f>AVERAGE('[2]Ashed teabags wet'!$J$809:$J$813,'[2]Ashed teabags wet'!$J$817:$J$818,'[2]Ashed teabags wet'!$J$820:$J$821)</f>
        <v>5.5094158734921841</v>
      </c>
      <c r="N261" s="3">
        <f t="shared" si="28"/>
        <v>1.7322013882071414</v>
      </c>
      <c r="O261" s="3">
        <f t="shared" si="36"/>
        <v>1.9731999999999998</v>
      </c>
      <c r="P261" s="3">
        <f>AVERAGE('[2]Ashed teabags wet'!$J$814:$J$816)</f>
        <v>2.2816647271287041</v>
      </c>
      <c r="Q261" s="3">
        <f t="shared" si="29"/>
        <v>1.9281781916042962</v>
      </c>
      <c r="R261" s="7">
        <f>IF('[2]WetLitterbags placem_collection'!G188="N.A","",'[2]WetLitterbags placem_collection'!G188)</f>
        <v>42815</v>
      </c>
      <c r="S261" s="3">
        <f>IF(IFERROR(INDEX('[2]Both teabags AfterWet'!$D$1:$D$839,MATCH(H261,'[2]Both teabags AfterWet'!$B$1:$B$839,0)),"")="N.A","",(IFERROR(INDEX('[2]Both teabags AfterWet'!$D$1:$D$839,MATCH(H261,'[2]Both teabags AfterWet'!$B$1:$B$839,0)),"")))</f>
        <v>0.69</v>
      </c>
      <c r="T261" s="3">
        <f>IFERROR(INDEX('[2]Both teabags AfterWet'!$D$1:$D$839,MATCH(I261,'[2]Both teabags AfterWet'!$B$1:$B$839,0)),"")</f>
        <v>1.7509999999999999</v>
      </c>
      <c r="U261" s="3">
        <f t="shared" si="37"/>
        <v>0.53939999999999988</v>
      </c>
      <c r="V261" s="3">
        <f t="shared" si="38"/>
        <v>1.6003999999999998</v>
      </c>
      <c r="W261" s="3">
        <f>IFERROR(INDEX('[2]Ashed teabags wet'!$J$2:$J$825,MATCH(H261,'[2]Ashed teabags wet'!$B$2:$B$825,0)),"")</f>
        <v>9.5401174168302578</v>
      </c>
      <c r="X261" s="3">
        <f>IFERROR(INDEX('[2]Ashed teabags wet'!$J$2:$J$825,MATCH(I261,'[2]Ashed teabags wet'!$B$2:$B$825,0)),"")</f>
        <v>2.1547502448572287</v>
      </c>
      <c r="Y261" s="3">
        <f t="shared" si="30"/>
        <v>0.48794060665361749</v>
      </c>
      <c r="Z261" s="3">
        <f t="shared" si="31"/>
        <v>1.5659153770813048</v>
      </c>
      <c r="AA261" s="3">
        <f t="shared" si="32"/>
        <v>0.71831184874026421</v>
      </c>
      <c r="AB261" s="3">
        <f t="shared" si="39"/>
        <v>0.47091228088435377</v>
      </c>
      <c r="AC261" s="3">
        <f t="shared" si="33"/>
        <v>0.81212171359454133</v>
      </c>
      <c r="AD261">
        <f t="shared" si="34"/>
        <v>52</v>
      </c>
      <c r="AE261" s="3">
        <f t="shared" si="40"/>
        <v>0.14689804187617073</v>
      </c>
      <c r="AF261" s="3">
        <f t="shared" si="41"/>
        <v>9.7904773893888117E-3</v>
      </c>
      <c r="AG261" s="58" t="str">
        <f>IF(ISNUMBER(SEARCH("C", '[2]WetLitterbags placem_collection'!W188)),"YES","")</f>
        <v/>
      </c>
      <c r="AH261" s="58" t="str">
        <f>IF(ISNUMBER(SEARCH("H", '[2]WetLitterbags placem_collection'!W188)),"YES","")</f>
        <v>YES</v>
      </c>
      <c r="AI261" s="58" t="str">
        <f>IF(ISNUMBER(SEARCH("R", '[2]WetLitterbags placem_collection'!W188)),"YES","")</f>
        <v/>
      </c>
      <c r="AJ261" s="58" t="str">
        <f>IF(ISNUMBER(SEARCH("C", '[2]WetLitterbags placem_collection'!V188)),"YES","")</f>
        <v/>
      </c>
      <c r="AK261" s="58" t="str">
        <f>IF(ISNUMBER(SEARCH("H", '[2]WetLitterbags placem_collection'!V188)),"YES","")</f>
        <v/>
      </c>
      <c r="AL261" s="58" t="str">
        <f>IF(ISNUMBER(SEARCH("R", '[2]WetLitterbags placem_collection'!V188)),"YES","")</f>
        <v>YES</v>
      </c>
    </row>
    <row r="262" spans="2:38">
      <c r="B262" t="str">
        <f>'[2]Final data_for_R_analysis_Wetse'!A188</f>
        <v>Wet</v>
      </c>
      <c r="C262" s="4">
        <f>'[2]Final data_for_R_analysis_Wetse'!B188</f>
        <v>187</v>
      </c>
      <c r="D262" t="s">
        <v>111</v>
      </c>
      <c r="E262" t="s">
        <v>41</v>
      </c>
      <c r="F262" s="5">
        <v>3</v>
      </c>
      <c r="G262" s="7">
        <f>'[2]WetLitterbags placem_collection'!E189</f>
        <v>42763</v>
      </c>
      <c r="H262" t="str">
        <f>'[2]Final data_for_R_analysis_Wetse'!J188</f>
        <v>G620</v>
      </c>
      <c r="I262" t="str">
        <f>'[2]Final data_for_R_analysis_Wetse'!J408</f>
        <v>R427</v>
      </c>
      <c r="J262">
        <f>IFERROR(INDEX('[2]Green_rooibos initial weight'!$C$5:$C$1749,MATCH(H262, '[2]Green_rooibos initial weight'!$A$5:$A$1749,0)),"")</f>
        <v>2.0019999999999998</v>
      </c>
      <c r="K262">
        <f>IFERROR(INDEX('[2]Green_rooibos initial weight'!$C$5:$C$1749,MATCH(I262, '[2]Green_rooibos initial weight'!$A$5:$A$1749,0)),"")</f>
        <v>2.1760000000000002</v>
      </c>
      <c r="L262" s="3">
        <f t="shared" si="35"/>
        <v>1.7521999999999998</v>
      </c>
      <c r="M262" s="3">
        <f>AVERAGE('[2]Ashed teabags wet'!$J$809:$J$813,'[2]Ashed teabags wet'!$J$817:$J$818,'[2]Ashed teabags wet'!$J$820:$J$821)</f>
        <v>5.5094158734921841</v>
      </c>
      <c r="N262" s="3">
        <f t="shared" si="28"/>
        <v>1.6556640150646698</v>
      </c>
      <c r="O262" s="3">
        <f t="shared" si="36"/>
        <v>1.9262000000000001</v>
      </c>
      <c r="P262" s="3">
        <f>AVERAGE('[2]Ashed teabags wet'!$J$814:$J$816)</f>
        <v>2.2816647271287041</v>
      </c>
      <c r="Q262" s="3">
        <f t="shared" si="29"/>
        <v>1.8822505740260471</v>
      </c>
      <c r="R262" s="7">
        <f>IF('[2]WetLitterbags placem_collection'!G189="N.A","",'[2]WetLitterbags placem_collection'!G189)</f>
        <v>42815</v>
      </c>
      <c r="S262" s="3">
        <f>IF(IFERROR(INDEX('[2]Both teabags AfterWet'!$D$1:$D$839,MATCH(H262,'[2]Both teabags AfterWet'!$B$1:$B$839,0)),"")="N.A","",(IFERROR(INDEX('[2]Both teabags AfterWet'!$D$1:$D$839,MATCH(H262,'[2]Both teabags AfterWet'!$B$1:$B$839,0)),"")))</f>
        <v>0.59950000000000003</v>
      </c>
      <c r="T262" s="3">
        <f>IFERROR(INDEX('[2]Both teabags AfterWet'!$D$1:$D$839,MATCH(I262,'[2]Both teabags AfterWet'!$B$1:$B$839,0)),"")</f>
        <v>1.6979</v>
      </c>
      <c r="U262" s="3">
        <f t="shared" si="37"/>
        <v>0.44890000000000002</v>
      </c>
      <c r="V262" s="3">
        <f t="shared" si="38"/>
        <v>1.5472999999999999</v>
      </c>
      <c r="W262" s="3">
        <f>IFERROR(INDEX('[2]Ashed teabags wet'!$J$2:$J$825,MATCH(H262,'[2]Ashed teabags wet'!$B$2:$B$825,0)),"")</f>
        <v>8.6766844401358867</v>
      </c>
      <c r="X262" s="3">
        <f>IFERROR(INDEX('[2]Ashed teabags wet'!$J$2:$J$825,MATCH(I262,'[2]Ashed teabags wet'!$B$2:$B$825,0)),"")</f>
        <v>1.9455252918283636</v>
      </c>
      <c r="Y262" s="3">
        <f t="shared" si="30"/>
        <v>0.40995036354823</v>
      </c>
      <c r="Z262" s="3">
        <f t="shared" si="31"/>
        <v>1.5171968871595396</v>
      </c>
      <c r="AA262" s="3">
        <f t="shared" si="32"/>
        <v>0.75239519623658824</v>
      </c>
      <c r="AB262" s="3">
        <f t="shared" si="39"/>
        <v>0.49325670822161138</v>
      </c>
      <c r="AC262" s="3">
        <f t="shared" si="33"/>
        <v>0.80605468161145277</v>
      </c>
      <c r="AD262">
        <f t="shared" si="34"/>
        <v>52</v>
      </c>
      <c r="AE262" s="3">
        <f t="shared" si="40"/>
        <v>0.10641900684490702</v>
      </c>
      <c r="AF262" s="3">
        <f t="shared" si="41"/>
        <v>9.6066399195092952E-3</v>
      </c>
      <c r="AG262" s="58" t="str">
        <f>IF(ISNUMBER(SEARCH("C", '[2]WetLitterbags placem_collection'!W189)),"YES","")</f>
        <v/>
      </c>
      <c r="AH262" s="58" t="str">
        <f>IF(ISNUMBER(SEARCH("H", '[2]WetLitterbags placem_collection'!W189)),"YES","")</f>
        <v/>
      </c>
      <c r="AI262" s="58" t="str">
        <f>IF(ISNUMBER(SEARCH("R", '[2]WetLitterbags placem_collection'!W189)),"YES","")</f>
        <v/>
      </c>
      <c r="AJ262" s="58" t="str">
        <f>IF(ISNUMBER(SEARCH("C", '[2]WetLitterbags placem_collection'!V189)),"YES","")</f>
        <v/>
      </c>
      <c r="AK262" s="58" t="str">
        <f>IF(ISNUMBER(SEARCH("H", '[2]WetLitterbags placem_collection'!V189)),"YES","")</f>
        <v/>
      </c>
      <c r="AL262" s="58" t="str">
        <f>IF(ISNUMBER(SEARCH("R", '[2]WetLitterbags placem_collection'!V189)),"YES","")</f>
        <v/>
      </c>
    </row>
    <row r="263" spans="2:38">
      <c r="B263" t="str">
        <f>'[2]Final data_for_R_analysis_Wetse'!A189</f>
        <v>Wet</v>
      </c>
      <c r="C263" s="4">
        <f>'[2]Final data_for_R_analysis_Wetse'!B189</f>
        <v>188</v>
      </c>
      <c r="D263" t="s">
        <v>111</v>
      </c>
      <c r="E263" t="s">
        <v>41</v>
      </c>
      <c r="F263" s="68">
        <v>4</v>
      </c>
      <c r="G263" s="7">
        <f>'[2]WetLitterbags placem_collection'!E190</f>
        <v>42763</v>
      </c>
      <c r="H263" t="str">
        <f>'[2]Final data_for_R_analysis_Wetse'!J189</f>
        <v>G420</v>
      </c>
      <c r="I263" t="str">
        <f>'[2]Final data_for_R_analysis_Wetse'!J409</f>
        <v>R523</v>
      </c>
      <c r="J263">
        <f>IFERROR(INDEX('[2]Green_rooibos initial weight'!$C$5:$C$1749,MATCH(H263, '[2]Green_rooibos initial weight'!$A$5:$A$1749,0)),"")</f>
        <v>2.0390000000000001</v>
      </c>
      <c r="K263">
        <f>IFERROR(INDEX('[2]Green_rooibos initial weight'!$C$5:$C$1749,MATCH(I263, '[2]Green_rooibos initial weight'!$A$5:$A$1749,0)),"")</f>
        <v>2.1179999999999999</v>
      </c>
      <c r="L263" s="3">
        <f t="shared" si="35"/>
        <v>1.7892000000000001</v>
      </c>
      <c r="M263" s="3">
        <f>AVERAGE('[2]Ashed teabags wet'!$J$809:$J$813,'[2]Ashed teabags wet'!$J$817:$J$818,'[2]Ashed teabags wet'!$J$820:$J$821)</f>
        <v>5.5094158734921841</v>
      </c>
      <c r="N263" s="3">
        <f t="shared" si="28"/>
        <v>1.690625531191478</v>
      </c>
      <c r="O263" s="3">
        <f t="shared" si="36"/>
        <v>1.8681999999999999</v>
      </c>
      <c r="P263" s="3">
        <f>AVERAGE('[2]Ashed teabags wet'!$J$814:$J$816)</f>
        <v>2.2816647271287041</v>
      </c>
      <c r="Q263" s="3">
        <f t="shared" si="29"/>
        <v>1.8255739395677815</v>
      </c>
      <c r="R263" s="7">
        <f>IF('[2]WetLitterbags placem_collection'!G190="N.A","",'[2]WetLitterbags placem_collection'!G190)</f>
        <v>42815</v>
      </c>
      <c r="S263" s="3">
        <f>IF(IFERROR(INDEX('[2]Both teabags AfterWet'!$D$1:$D$839,MATCH(H263,'[2]Both teabags AfterWet'!$B$1:$B$839,0)),"")="N.A","",(IFERROR(INDEX('[2]Both teabags AfterWet'!$D$1:$D$839,MATCH(H263,'[2]Both teabags AfterWet'!$B$1:$B$839,0)),"")))</f>
        <v>0.29980000000000001</v>
      </c>
      <c r="T263" s="3">
        <f>IFERROR(INDEX('[2]Both teabags AfterWet'!$D$1:$D$839,MATCH(I263,'[2]Both teabags AfterWet'!$B$1:$B$839,0)),"")</f>
        <v>1.54</v>
      </c>
      <c r="U263" s="3">
        <f t="shared" si="37"/>
        <v>0.1492</v>
      </c>
      <c r="V263" s="3">
        <f t="shared" si="38"/>
        <v>1.3894</v>
      </c>
      <c r="W263" s="3">
        <f>IFERROR(INDEX('[2]Ashed teabags wet'!$J$2:$J$825,MATCH(H263,'[2]Ashed teabags wet'!$B$2:$B$825,0)),"")</f>
        <v>12.313003452243912</v>
      </c>
      <c r="X263" s="3">
        <f>IFERROR(INDEX('[2]Ashed teabags wet'!$J$2:$J$825,MATCH(I263,'[2]Ashed teabags wet'!$B$2:$B$825,0)),"")</f>
        <v>2.4709302325582305</v>
      </c>
      <c r="Y263" s="3">
        <f t="shared" si="30"/>
        <v>0.13082899884925209</v>
      </c>
      <c r="Z263" s="3">
        <f t="shared" si="31"/>
        <v>1.3550688953488359</v>
      </c>
      <c r="AA263" s="3">
        <f t="shared" si="32"/>
        <v>0.92261503423703206</v>
      </c>
      <c r="AB263" s="3">
        <f t="shared" si="39"/>
        <v>0.60484976116251987</v>
      </c>
      <c r="AC263" s="3">
        <f t="shared" si="33"/>
        <v>0.74227006969088238</v>
      </c>
      <c r="AD263">
        <f t="shared" si="34"/>
        <v>52</v>
      </c>
      <c r="AE263" s="3">
        <f t="shared" si="40"/>
        <v>-9.5742320946593962E-2</v>
      </c>
      <c r="AF263" s="3">
        <f t="shared" si="41"/>
        <v>1.0679039314055096E-2</v>
      </c>
      <c r="AG263" s="58" t="str">
        <f>IF(ISNUMBER(SEARCH("C", '[2]WetLitterbags placem_collection'!W190)),"YES","")</f>
        <v>YES</v>
      </c>
      <c r="AH263" s="58" t="str">
        <f>IF(ISNUMBER(SEARCH("H", '[2]WetLitterbags placem_collection'!W190)),"YES","")</f>
        <v>YES</v>
      </c>
      <c r="AI263" s="58" t="str">
        <f>IF(ISNUMBER(SEARCH("R", '[2]WetLitterbags placem_collection'!W190)),"YES","")</f>
        <v>YES</v>
      </c>
      <c r="AJ263" s="58" t="str">
        <f>IF(ISNUMBER(SEARCH("C", '[2]WetLitterbags placem_collection'!V190)),"YES","")</f>
        <v/>
      </c>
      <c r="AK263" s="58" t="str">
        <f>IF(ISNUMBER(SEARCH("H", '[2]WetLitterbags placem_collection'!V190)),"YES","")</f>
        <v>YES</v>
      </c>
      <c r="AL263" s="58" t="str">
        <f>IF(ISNUMBER(SEARCH("R", '[2]WetLitterbags placem_collection'!V190)),"YES","")</f>
        <v/>
      </c>
    </row>
    <row r="264" spans="2:38">
      <c r="B264" t="str">
        <f>'[2]Final data_for_R_analysis_Wetse'!A190</f>
        <v>Wet</v>
      </c>
      <c r="C264" s="4">
        <f>'[2]Final data_for_R_analysis_Wetse'!B190</f>
        <v>189</v>
      </c>
      <c r="D264" t="s">
        <v>111</v>
      </c>
      <c r="E264" t="s">
        <v>41</v>
      </c>
      <c r="F264" s="68">
        <v>5</v>
      </c>
      <c r="G264" s="7">
        <f>'[2]WetLitterbags placem_collection'!E191</f>
        <v>42763</v>
      </c>
      <c r="H264" t="str">
        <f>'[2]Final data_for_R_analysis_Wetse'!J190</f>
        <v>G367</v>
      </c>
      <c r="I264" t="str">
        <f>'[2]Final data_for_R_analysis_Wetse'!J410</f>
        <v>R354</v>
      </c>
      <c r="J264">
        <f>IFERROR(INDEX('[2]Green_rooibos initial weight'!$C$5:$C$1749,MATCH(H264, '[2]Green_rooibos initial weight'!$A$5:$A$1749,0)),"")</f>
        <v>2.0990000000000002</v>
      </c>
      <c r="K264">
        <f>IFERROR(INDEX('[2]Green_rooibos initial weight'!$C$5:$C$1749,MATCH(I264, '[2]Green_rooibos initial weight'!$A$5:$A$1749,0)),"")</f>
        <v>2.286</v>
      </c>
      <c r="L264" s="3">
        <f t="shared" si="35"/>
        <v>1.8492000000000002</v>
      </c>
      <c r="M264" s="3">
        <f>AVERAGE('[2]Ashed teabags wet'!$J$809:$J$813,'[2]Ashed teabags wet'!$J$817:$J$818,'[2]Ashed teabags wet'!$J$820:$J$821)</f>
        <v>5.5094158734921841</v>
      </c>
      <c r="N264" s="3">
        <f t="shared" si="28"/>
        <v>1.7473198816673827</v>
      </c>
      <c r="O264" s="3">
        <f t="shared" si="36"/>
        <v>2.0362</v>
      </c>
      <c r="P264" s="3">
        <f>AVERAGE('[2]Ashed teabags wet'!$J$814:$J$816)</f>
        <v>2.2816647271287041</v>
      </c>
      <c r="Q264" s="3">
        <f t="shared" si="29"/>
        <v>1.9897407428262053</v>
      </c>
      <c r="R264" s="7">
        <f>IF('[2]WetLitterbags placem_collection'!G191="N.A","",'[2]WetLitterbags placem_collection'!G191)</f>
        <v>42815</v>
      </c>
      <c r="S264" s="3">
        <f>IF(IFERROR(INDEX('[2]Both teabags AfterWet'!$D$1:$D$839,MATCH(H264,'[2]Both teabags AfterWet'!$B$1:$B$839,0)),"")="N.A","",(IFERROR(INDEX('[2]Both teabags AfterWet'!$D$1:$D$839,MATCH(H264,'[2]Both teabags AfterWet'!$B$1:$B$839,0)),"")))</f>
        <v>0.80840000000000001</v>
      </c>
      <c r="T264" s="3">
        <f>IFERROR(INDEX('[2]Both teabags AfterWet'!$D$1:$D$839,MATCH(I264,'[2]Both teabags AfterWet'!$B$1:$B$839,0)),"")</f>
        <v>1.7630999999999999</v>
      </c>
      <c r="U264" s="3">
        <f t="shared" si="37"/>
        <v>0.65779999999999994</v>
      </c>
      <c r="V264" s="3">
        <f t="shared" si="38"/>
        <v>1.6124999999999998</v>
      </c>
      <c r="W264" s="3">
        <f>IFERROR(INDEX('[2]Ashed teabags wet'!$J$2:$J$825,MATCH(H264,'[2]Ashed teabags wet'!$B$2:$B$825,0)),"")</f>
        <v>9.3843098311821134</v>
      </c>
      <c r="X264" s="3">
        <f>IFERROR(INDEX('[2]Ashed teabags wet'!$J$2:$J$825,MATCH(I264,'[2]Ashed teabags wet'!$B$2:$B$825,0)),"")</f>
        <v>2.4789291026277223</v>
      </c>
      <c r="Y264" s="3">
        <f t="shared" si="30"/>
        <v>0.59607000993048398</v>
      </c>
      <c r="Z264" s="3">
        <f t="shared" si="31"/>
        <v>1.5725272682201279</v>
      </c>
      <c r="AA264" s="3">
        <f t="shared" si="32"/>
        <v>0.65886612051727855</v>
      </c>
      <c r="AB264" s="3">
        <f t="shared" si="39"/>
        <v>0.43194073459089999</v>
      </c>
      <c r="AC264" s="3">
        <f t="shared" si="33"/>
        <v>0.79031767022397492</v>
      </c>
      <c r="AD264">
        <f t="shared" si="34"/>
        <v>52</v>
      </c>
      <c r="AE264" s="3">
        <f t="shared" si="40"/>
        <v>0.2174986692193841</v>
      </c>
      <c r="AF264" s="3">
        <f t="shared" si="41"/>
        <v>1.2777840380137167E-2</v>
      </c>
      <c r="AG264" s="58" t="str">
        <f>IF(ISNUMBER(SEARCH("C", '[2]WetLitterbags placem_collection'!W191)),"YES","")</f>
        <v/>
      </c>
      <c r="AH264" s="58" t="str">
        <f>IF(ISNUMBER(SEARCH("H", '[2]WetLitterbags placem_collection'!W191)),"YES","")</f>
        <v/>
      </c>
      <c r="AI264" s="58" t="str">
        <f>IF(ISNUMBER(SEARCH("R", '[2]WetLitterbags placem_collection'!W191)),"YES","")</f>
        <v>YES</v>
      </c>
      <c r="AJ264" s="58" t="str">
        <f>IF(ISNUMBER(SEARCH("C", '[2]WetLitterbags placem_collection'!V191)),"YES","")</f>
        <v>YES</v>
      </c>
      <c r="AK264" s="58" t="str">
        <f>IF(ISNUMBER(SEARCH("H", '[2]WetLitterbags placem_collection'!V191)),"YES","")</f>
        <v/>
      </c>
      <c r="AL264" s="58" t="str">
        <f>IF(ISNUMBER(SEARCH("R", '[2]WetLitterbags placem_collection'!V191)),"YES","")</f>
        <v>YES</v>
      </c>
    </row>
    <row r="265" spans="2:38">
      <c r="B265" t="str">
        <f>'[2]Final data_for_R_analysis_Wetse'!A191</f>
        <v>Wet</v>
      </c>
      <c r="C265" s="4">
        <f>'[2]Final data_for_R_analysis_Wetse'!B191</f>
        <v>190</v>
      </c>
      <c r="D265" t="s">
        <v>111</v>
      </c>
      <c r="E265" t="s">
        <v>41</v>
      </c>
      <c r="F265" s="68">
        <v>6</v>
      </c>
      <c r="G265" s="7">
        <f>'[2]WetLitterbags placem_collection'!E192</f>
        <v>42763</v>
      </c>
      <c r="H265" t="str">
        <f>'[2]Final data_for_R_analysis_Wetse'!J191</f>
        <v>G526</v>
      </c>
      <c r="I265" t="str">
        <f>'[2]Final data_for_R_analysis_Wetse'!J411</f>
        <v>R164</v>
      </c>
      <c r="J265">
        <f>IFERROR(INDEX('[2]Green_rooibos initial weight'!$C$5:$C$1749,MATCH(H265, '[2]Green_rooibos initial weight'!$A$5:$A$1749,0)),"")</f>
        <v>2.0760000000000001</v>
      </c>
      <c r="K265">
        <f>IFERROR(INDEX('[2]Green_rooibos initial weight'!$C$5:$C$1749,MATCH(I265, '[2]Green_rooibos initial weight'!$A$5:$A$1749,0)),"")</f>
        <v>2.2040000000000002</v>
      </c>
      <c r="L265" s="3">
        <f t="shared" si="35"/>
        <v>1.8262</v>
      </c>
      <c r="M265" s="3">
        <f>AVERAGE('[2]Ashed teabags wet'!$J$809:$J$813,'[2]Ashed teabags wet'!$J$817:$J$818,'[2]Ashed teabags wet'!$J$820:$J$821)</f>
        <v>5.5094158734921841</v>
      </c>
      <c r="N265" s="3">
        <f t="shared" si="28"/>
        <v>1.7255870473182857</v>
      </c>
      <c r="O265" s="3">
        <f t="shared" si="36"/>
        <v>1.9542000000000002</v>
      </c>
      <c r="P265" s="3">
        <f>AVERAGE('[2]Ashed teabags wet'!$J$814:$J$816)</f>
        <v>2.2816647271287041</v>
      </c>
      <c r="Q265" s="3">
        <f t="shared" si="29"/>
        <v>1.909611707902451</v>
      </c>
      <c r="R265" s="7">
        <f>IF('[2]WetLitterbags placem_collection'!G192="N.A","",'[2]WetLitterbags placem_collection'!G192)</f>
        <v>42815</v>
      </c>
      <c r="S265" s="3">
        <f>IF(IFERROR(INDEX('[2]Both teabags AfterWet'!$D$1:$D$839,MATCH(H265,'[2]Both teabags AfterWet'!$B$1:$B$839,0)),"")="N.A","",(IFERROR(INDEX('[2]Both teabags AfterWet'!$D$1:$D$839,MATCH(H265,'[2]Both teabags AfterWet'!$B$1:$B$839,0)),"")))</f>
        <v>0.61960000000000004</v>
      </c>
      <c r="T265" s="3">
        <f>IFERROR(INDEX('[2]Both teabags AfterWet'!$D$1:$D$839,MATCH(I265,'[2]Both teabags AfterWet'!$B$1:$B$839,0)),"")</f>
        <v>1.6649</v>
      </c>
      <c r="U265" s="3">
        <f t="shared" si="37"/>
        <v>0.46900000000000003</v>
      </c>
      <c r="V265" s="3">
        <f t="shared" si="38"/>
        <v>1.5143</v>
      </c>
      <c r="W265" s="3">
        <f>IFERROR(INDEX('[2]Ashed teabags wet'!$J$2:$J$825,MATCH(H265,'[2]Ashed teabags wet'!$B$2:$B$825,0)),"")</f>
        <v>9.78043912175667</v>
      </c>
      <c r="X265" s="3">
        <f>IFERROR(INDEX('[2]Ashed teabags wet'!$J$2:$J$825,MATCH(I265,'[2]Ashed teabags wet'!$B$2:$B$825,0)),"")</f>
        <v>2.591687041564656</v>
      </c>
      <c r="Y265" s="3">
        <f t="shared" si="30"/>
        <v>0.42312974051896124</v>
      </c>
      <c r="Z265" s="3">
        <f t="shared" si="31"/>
        <v>1.4750540831295864</v>
      </c>
      <c r="AA265" s="3">
        <f t="shared" si="32"/>
        <v>0.75479084571448185</v>
      </c>
      <c r="AB265" s="3">
        <f t="shared" si="39"/>
        <v>0.49482725277243944</v>
      </c>
      <c r="AC265" s="3">
        <f t="shared" si="33"/>
        <v>0.77243665663833305</v>
      </c>
      <c r="AD265">
        <f t="shared" si="34"/>
        <v>52</v>
      </c>
      <c r="AE265" s="3">
        <f t="shared" si="40"/>
        <v>0.10357381744123295</v>
      </c>
      <c r="AF265" s="3">
        <f t="shared" si="41"/>
        <v>1.1845617737919213E-2</v>
      </c>
      <c r="AG265" s="58" t="str">
        <f>IF(ISNUMBER(SEARCH("C", '[2]WetLitterbags placem_collection'!W192)),"YES","")</f>
        <v>YES</v>
      </c>
      <c r="AH265" s="58" t="str">
        <f>IF(ISNUMBER(SEARCH("H", '[2]WetLitterbags placem_collection'!W192)),"YES","")</f>
        <v>YES</v>
      </c>
      <c r="AI265" s="58" t="str">
        <f>IF(ISNUMBER(SEARCH("R", '[2]WetLitterbags placem_collection'!W192)),"YES","")</f>
        <v/>
      </c>
      <c r="AJ265" s="58" t="str">
        <f>IF(ISNUMBER(SEARCH("C", '[2]WetLitterbags placem_collection'!V192)),"YES","")</f>
        <v/>
      </c>
      <c r="AK265" s="58" t="str">
        <f>IF(ISNUMBER(SEARCH("H", '[2]WetLitterbags placem_collection'!V192)),"YES","")</f>
        <v/>
      </c>
      <c r="AL265" s="58" t="str">
        <f>IF(ISNUMBER(SEARCH("R", '[2]WetLitterbags placem_collection'!V192)),"YES","")</f>
        <v/>
      </c>
    </row>
    <row r="266" spans="2:38">
      <c r="B266" t="str">
        <f>'[2]Final data_for_R_analysis_Wetse'!A192</f>
        <v>Wet</v>
      </c>
      <c r="C266" s="4">
        <f>'[2]Final data_for_R_analysis_Wetse'!B192</f>
        <v>191</v>
      </c>
      <c r="D266" t="s">
        <v>111</v>
      </c>
      <c r="E266" t="s">
        <v>41</v>
      </c>
      <c r="F266" s="68">
        <v>7</v>
      </c>
      <c r="G266" s="7">
        <f>'[2]WetLitterbags placem_collection'!E193</f>
        <v>42763</v>
      </c>
      <c r="H266" t="str">
        <f>'[2]Final data_for_R_analysis_Wetse'!J192</f>
        <v>G522</v>
      </c>
      <c r="I266" t="str">
        <f>'[2]Final data_for_R_analysis_Wetse'!J412</f>
        <v>R336</v>
      </c>
      <c r="J266">
        <f>IFERROR(INDEX('[2]Green_rooibos initial weight'!$C$5:$C$1749,MATCH(H266, '[2]Green_rooibos initial weight'!$A$5:$A$1749,0)),"")</f>
        <v>1.821</v>
      </c>
      <c r="K266">
        <f>IFERROR(INDEX('[2]Green_rooibos initial weight'!$C$5:$C$1749,MATCH(I266, '[2]Green_rooibos initial weight'!$A$5:$A$1749,0)),"")</f>
        <v>2.11</v>
      </c>
      <c r="L266" s="3">
        <f t="shared" si="35"/>
        <v>1.5711999999999999</v>
      </c>
      <c r="M266" s="3">
        <f>AVERAGE('[2]Ashed teabags wet'!$J$809:$J$813,'[2]Ashed teabags wet'!$J$817:$J$818,'[2]Ashed teabags wet'!$J$820:$J$821)</f>
        <v>5.5094158734921841</v>
      </c>
      <c r="N266" s="3">
        <f t="shared" si="28"/>
        <v>1.4846360577956907</v>
      </c>
      <c r="O266" s="3">
        <f t="shared" si="36"/>
        <v>1.8601999999999999</v>
      </c>
      <c r="P266" s="3">
        <f>AVERAGE('[2]Ashed teabags wet'!$J$814:$J$816)</f>
        <v>2.2816647271287041</v>
      </c>
      <c r="Q266" s="3">
        <f t="shared" si="29"/>
        <v>1.8177564727459516</v>
      </c>
      <c r="R266" s="7">
        <f>IF('[2]WetLitterbags placem_collection'!G193="N.A","",'[2]WetLitterbags placem_collection'!G193)</f>
        <v>42815</v>
      </c>
      <c r="S266" s="3">
        <f>IF(IFERROR(INDEX('[2]Both teabags AfterWet'!$D$1:$D$839,MATCH(H266,'[2]Both teabags AfterWet'!$B$1:$B$839,0)),"")="N.A","",(IFERROR(INDEX('[2]Both teabags AfterWet'!$D$1:$D$839,MATCH(H266,'[2]Both teabags AfterWet'!$B$1:$B$839,0)),"")))</f>
        <v>0.628</v>
      </c>
      <c r="T266" s="3">
        <f>IFERROR(INDEX('[2]Both teabags AfterWet'!$D$1:$D$839,MATCH(I266,'[2]Both teabags AfterWet'!$B$1:$B$839,0)),"")</f>
        <v>1.671</v>
      </c>
      <c r="U266" s="3">
        <f t="shared" si="37"/>
        <v>0.47739999999999999</v>
      </c>
      <c r="V266" s="3">
        <f t="shared" si="38"/>
        <v>1.5204</v>
      </c>
      <c r="W266" s="3">
        <f>IFERROR(INDEX('[2]Ashed teabags wet'!$J$2:$J$825,MATCH(H266,'[2]Ashed teabags wet'!$B$2:$B$825,0)),"")</f>
        <v>9.2361457813275862</v>
      </c>
      <c r="X266" s="3">
        <f>IFERROR(INDEX('[2]Ashed teabags wet'!$J$2:$J$825,MATCH(I266,'[2]Ashed teabags wet'!$B$2:$B$825,0)),"")</f>
        <v>1.9089574155652842</v>
      </c>
      <c r="Y266" s="3">
        <f t="shared" si="30"/>
        <v>0.43330664003994213</v>
      </c>
      <c r="Z266" s="3">
        <f t="shared" si="31"/>
        <v>1.4913762114537454</v>
      </c>
      <c r="AA266" s="3">
        <f t="shared" si="32"/>
        <v>0.70813948794744153</v>
      </c>
      <c r="AB266" s="3">
        <f t="shared" si="39"/>
        <v>0.46424346478264583</v>
      </c>
      <c r="AC266" s="3">
        <f t="shared" si="33"/>
        <v>0.82044885209559038</v>
      </c>
      <c r="AD266">
        <f t="shared" si="34"/>
        <v>52</v>
      </c>
      <c r="AE266" s="3">
        <f t="shared" si="40"/>
        <v>0.15897923046622142</v>
      </c>
      <c r="AF266" s="3">
        <f t="shared" si="41"/>
        <v>9.4038483847566894E-3</v>
      </c>
      <c r="AG266" s="58" t="str">
        <f>IF(ISNUMBER(SEARCH("C", '[2]WetLitterbags placem_collection'!W193)),"YES","")</f>
        <v>YES</v>
      </c>
      <c r="AH266" s="58" t="str">
        <f>IF(ISNUMBER(SEARCH("H", '[2]WetLitterbags placem_collection'!W193)),"YES","")</f>
        <v>YES</v>
      </c>
      <c r="AI266" s="58" t="str">
        <f>IF(ISNUMBER(SEARCH("R", '[2]WetLitterbags placem_collection'!W193)),"YES","")</f>
        <v/>
      </c>
      <c r="AJ266" s="58" t="str">
        <f>IF(ISNUMBER(SEARCH("C", '[2]WetLitterbags placem_collection'!V193)),"YES","")</f>
        <v/>
      </c>
      <c r="AK266" s="58" t="str">
        <f>IF(ISNUMBER(SEARCH("H", '[2]WetLitterbags placem_collection'!V193)),"YES","")</f>
        <v/>
      </c>
      <c r="AL266" s="58" t="str">
        <f>IF(ISNUMBER(SEARCH("R", '[2]WetLitterbags placem_collection'!V193)),"YES","")</f>
        <v/>
      </c>
    </row>
    <row r="267" spans="2:38">
      <c r="B267" t="str">
        <f>'[2]Final data_for_R_analysis_Wetse'!A193</f>
        <v>Wet</v>
      </c>
      <c r="C267" s="4">
        <f>'[2]Final data_for_R_analysis_Wetse'!B193</f>
        <v>192</v>
      </c>
      <c r="D267" t="s">
        <v>111</v>
      </c>
      <c r="E267" t="s">
        <v>41</v>
      </c>
      <c r="F267" s="68">
        <v>8</v>
      </c>
      <c r="G267" s="7">
        <f>'[2]WetLitterbags placem_collection'!E194</f>
        <v>42763</v>
      </c>
      <c r="H267" t="str">
        <f>'[2]Final data_for_R_analysis_Wetse'!J193</f>
        <v>G591</v>
      </c>
      <c r="I267" t="str">
        <f>'[2]Final data_for_R_analysis_Wetse'!J413</f>
        <v>R263</v>
      </c>
      <c r="J267">
        <f>IFERROR(INDEX('[2]Green_rooibos initial weight'!$C$5:$C$1749,MATCH(H267, '[2]Green_rooibos initial weight'!$A$5:$A$1749,0)),"")</f>
        <v>2.0920000000000001</v>
      </c>
      <c r="K267">
        <f>IFERROR(INDEX('[2]Green_rooibos initial weight'!$C$5:$C$1749,MATCH(I267, '[2]Green_rooibos initial weight'!$A$5:$A$1749,0)),"")</f>
        <v>2.1850000000000001</v>
      </c>
      <c r="L267" s="3">
        <f t="shared" si="35"/>
        <v>1.8422000000000001</v>
      </c>
      <c r="M267" s="3">
        <f>AVERAGE('[2]Ashed teabags wet'!$J$809:$J$813,'[2]Ashed teabags wet'!$J$817:$J$818,'[2]Ashed teabags wet'!$J$820:$J$821)</f>
        <v>5.5094158734921841</v>
      </c>
      <c r="N267" s="3">
        <f t="shared" si="28"/>
        <v>1.740705540778527</v>
      </c>
      <c r="O267" s="3">
        <f t="shared" si="36"/>
        <v>1.9352</v>
      </c>
      <c r="P267" s="3">
        <f>AVERAGE('[2]Ashed teabags wet'!$J$814:$J$816)</f>
        <v>2.2816647271287041</v>
      </c>
      <c r="Q267" s="3">
        <f t="shared" si="29"/>
        <v>1.8910452242006053</v>
      </c>
      <c r="R267" s="7">
        <f>IF('[2]WetLitterbags placem_collection'!G194="N.A","",'[2]WetLitterbags placem_collection'!G194)</f>
        <v>42815</v>
      </c>
      <c r="S267" s="3">
        <f>IF(IFERROR(INDEX('[2]Both teabags AfterWet'!$D$1:$D$839,MATCH(H267,'[2]Both teabags AfterWet'!$B$1:$B$839,0)),"")="N.A","",(IFERROR(INDEX('[2]Both teabags AfterWet'!$D$1:$D$839,MATCH(H267,'[2]Both teabags AfterWet'!$B$1:$B$839,0)),"")))</f>
        <v>0.66100000000000003</v>
      </c>
      <c r="T267" s="3">
        <f>IFERROR(INDEX('[2]Both teabags AfterWet'!$D$1:$D$839,MATCH(I267,'[2]Both teabags AfterWet'!$B$1:$B$839,0)),"")</f>
        <v>1.0369999999999999</v>
      </c>
      <c r="U267" s="3">
        <f t="shared" si="37"/>
        <v>0.51039999999999996</v>
      </c>
      <c r="V267" s="3">
        <f t="shared" si="38"/>
        <v>0.88639999999999985</v>
      </c>
      <c r="W267" s="3">
        <f>IFERROR(INDEX('[2]Ashed teabags wet'!$J$2:$J$825,MATCH(H267,'[2]Ashed teabags wet'!$B$2:$B$825,0)),"")</f>
        <v>10.322580645161365</v>
      </c>
      <c r="X267" s="3">
        <f>IFERROR(INDEX('[2]Ashed teabags wet'!$J$2:$J$825,MATCH(I267,'[2]Ashed teabags wet'!$B$2:$B$825,0)),"")</f>
        <v>44.460570875664885</v>
      </c>
      <c r="Y267" s="3">
        <f t="shared" si="30"/>
        <v>0.45771354838709638</v>
      </c>
      <c r="Z267" s="3">
        <f t="shared" si="31"/>
        <v>0.49230149975810639</v>
      </c>
      <c r="AA267" s="3">
        <f t="shared" si="32"/>
        <v>0.73705285720962033</v>
      </c>
      <c r="AB267" s="3">
        <f t="shared" si="39"/>
        <v>0.4831985477193711</v>
      </c>
      <c r="AC267" s="3">
        <f t="shared" si="33"/>
        <v>0.26033301237743545</v>
      </c>
      <c r="AD267">
        <f t="shared" si="34"/>
        <v>52</v>
      </c>
      <c r="AE267" s="3">
        <f t="shared" si="40"/>
        <v>0.12464031210258864</v>
      </c>
      <c r="AF267" s="3" t="str">
        <f t="shared" si="41"/>
        <v/>
      </c>
      <c r="AG267" s="58" t="str">
        <f>IF(ISNUMBER(SEARCH("C", '[2]WetLitterbags placem_collection'!W194)),"YES","")</f>
        <v>YES</v>
      </c>
      <c r="AH267" s="58" t="str">
        <f>IF(ISNUMBER(SEARCH("H", '[2]WetLitterbags placem_collection'!W194)),"YES","")</f>
        <v>YES</v>
      </c>
      <c r="AI267" s="58" t="str">
        <f>IF(ISNUMBER(SEARCH("R", '[2]WetLitterbags placem_collection'!W194)),"YES","")</f>
        <v/>
      </c>
      <c r="AJ267" s="58" t="str">
        <f>IF(ISNUMBER(SEARCH("C", '[2]WetLitterbags placem_collection'!V194)),"YES","")</f>
        <v/>
      </c>
      <c r="AK267" s="58" t="str">
        <f>IF(ISNUMBER(SEARCH("H", '[2]WetLitterbags placem_collection'!V194)),"YES","")</f>
        <v/>
      </c>
      <c r="AL267" s="58" t="str">
        <f>IF(ISNUMBER(SEARCH("R", '[2]WetLitterbags placem_collection'!V194)),"YES","")</f>
        <v/>
      </c>
    </row>
    <row r="268" spans="2:38">
      <c r="B268" t="str">
        <f>'[2]Final data_for_R_analysis_Wetse'!A194</f>
        <v>Wet</v>
      </c>
      <c r="C268" s="4">
        <f>'[2]Final data_for_R_analysis_Wetse'!B194</f>
        <v>193</v>
      </c>
      <c r="D268" t="s">
        <v>130</v>
      </c>
      <c r="E268" t="s">
        <v>41</v>
      </c>
      <c r="F268" s="68">
        <v>1</v>
      </c>
      <c r="G268" s="7">
        <f>'[2]WetLitterbags placem_collection'!E195</f>
        <v>42769</v>
      </c>
      <c r="H268" t="str">
        <f>'[2]Final data_for_R_analysis_Wetse'!J194</f>
        <v>G863</v>
      </c>
      <c r="I268" t="str">
        <f>'[2]Final data_for_R_analysis_Wetse'!J414</f>
        <v>R125</v>
      </c>
      <c r="J268">
        <f>IFERROR(INDEX('[2]Green_rooibos initial weight'!$C$5:$C$1749,MATCH(H268, '[2]Green_rooibos initial weight'!$A$5:$A$1749,0)),"")</f>
        <v>2.0230000000000001</v>
      </c>
      <c r="K268">
        <f>IFERROR(INDEX('[2]Green_rooibos initial weight'!$C$5:$C$1749,MATCH(I268, '[2]Green_rooibos initial weight'!$A$5:$A$1749,0)),"")</f>
        <v>2.2040000000000002</v>
      </c>
      <c r="L268" s="3">
        <f t="shared" si="35"/>
        <v>1.7732000000000001</v>
      </c>
      <c r="M268" s="3">
        <f>AVERAGE('[2]Ashed teabags wet'!$J$809:$J$813,'[2]Ashed teabags wet'!$J$817:$J$818,'[2]Ashed teabags wet'!$J$820:$J$821)</f>
        <v>5.5094158734921841</v>
      </c>
      <c r="N268" s="3">
        <f t="shared" ref="N268:N331" si="42">IFERROR(L268-(M268/100)*L268,"")</f>
        <v>1.6755070377312367</v>
      </c>
      <c r="O268" s="3">
        <f t="shared" si="36"/>
        <v>1.9542000000000002</v>
      </c>
      <c r="P268" s="3">
        <f>AVERAGE('[2]Ashed teabags wet'!$J$814:$J$816)</f>
        <v>2.2816647271287041</v>
      </c>
      <c r="Q268" s="3">
        <f t="shared" ref="Q268:Q331" si="43">IFERROR(O268-(P268/100)*O268,"")</f>
        <v>1.909611707902451</v>
      </c>
      <c r="R268" s="7">
        <f>IF('[2]WetLitterbags placem_collection'!G195="N.A","",'[2]WetLitterbags placem_collection'!G195)</f>
        <v>42813</v>
      </c>
      <c r="S268" s="3">
        <f>IF(IFERROR(INDEX('[2]Both teabags AfterWet'!$D$1:$D$839,MATCH(H268,'[2]Both teabags AfterWet'!$B$1:$B$839,0)),"")="N.A","",(IFERROR(INDEX('[2]Both teabags AfterWet'!$D$1:$D$839,MATCH(H268,'[2]Both teabags AfterWet'!$B$1:$B$839,0)),"")))</f>
        <v>0.64890000000000003</v>
      </c>
      <c r="T268" s="3">
        <f>IFERROR(INDEX('[2]Both teabags AfterWet'!$D$1:$D$839,MATCH(I268,'[2]Both teabags AfterWet'!$B$1:$B$839,0)),"")</f>
        <v>1.2266999999999999</v>
      </c>
      <c r="U268" s="3">
        <f t="shared" si="37"/>
        <v>0.49830000000000002</v>
      </c>
      <c r="V268" s="3">
        <f t="shared" si="38"/>
        <v>1.0760999999999998</v>
      </c>
      <c r="W268" s="3">
        <f>IFERROR(INDEX('[2]Ashed teabags wet'!$J$2:$J$825,MATCH(H268,'[2]Ashed teabags wet'!$B$2:$B$825,0)),"")</f>
        <v>8.2238442822379554</v>
      </c>
      <c r="X268" s="3">
        <f>IFERROR(INDEX('[2]Ashed teabags wet'!$J$2:$J$825,MATCH(I268,'[2]Ashed teabags wet'!$B$2:$B$825,0)),"")</f>
        <v>4.8379052369080275</v>
      </c>
      <c r="Y268" s="3">
        <f t="shared" ref="Y268:Y331" si="44">IFERROR(U268-(W268/100)*U268,"")</f>
        <v>0.45732058394160829</v>
      </c>
      <c r="Z268" s="3">
        <f t="shared" ref="Z268:Z331" si="45">IFERROR(V268-(X268/100)*V268,"")</f>
        <v>1.0240393017456326</v>
      </c>
      <c r="AA268" s="3">
        <f t="shared" ref="AA268:AA331" si="46">IFERROR(1-Y268/N268,"")</f>
        <v>0.72705540851630501</v>
      </c>
      <c r="AB268" s="3">
        <f t="shared" si="39"/>
        <v>0.47664440083254206</v>
      </c>
      <c r="AC268" s="3">
        <f t="shared" ref="AC268:AC331" si="47">IFERROR(Z268/Q268,"")</f>
        <v>0.53625524891154663</v>
      </c>
      <c r="AD268">
        <f t="shared" ref="AD268:AD331" si="48">IF((R268-G268)&gt;0,(IFERROR(R268-G268,"")),"")</f>
        <v>44</v>
      </c>
      <c r="AE268" s="3">
        <f t="shared" si="40"/>
        <v>0.13651376660771375</v>
      </c>
      <c r="AF268" s="3">
        <f t="shared" si="41"/>
        <v>8.2035694604016288E-2</v>
      </c>
      <c r="AG268" s="58" t="str">
        <f>IF(ISNUMBER(SEARCH("C", '[2]WetLitterbags placem_collection'!W195)),"YES","")</f>
        <v/>
      </c>
      <c r="AH268" s="58" t="str">
        <f>IF(ISNUMBER(SEARCH("H", '[2]WetLitterbags placem_collection'!W195)),"YES","")</f>
        <v/>
      </c>
      <c r="AI268" s="58" t="str">
        <f>IF(ISNUMBER(SEARCH("R", '[2]WetLitterbags placem_collection'!W195)),"YES","")</f>
        <v/>
      </c>
      <c r="AJ268" s="58" t="str">
        <f>IF(ISNUMBER(SEARCH("C", '[2]WetLitterbags placem_collection'!V195)),"YES","")</f>
        <v/>
      </c>
      <c r="AK268" s="58" t="str">
        <f>IF(ISNUMBER(SEARCH("H", '[2]WetLitterbags placem_collection'!V195)),"YES","")</f>
        <v/>
      </c>
      <c r="AL268" s="58" t="str">
        <f>IF(ISNUMBER(SEARCH("R", '[2]WetLitterbags placem_collection'!V195)),"YES","")</f>
        <v>YES</v>
      </c>
    </row>
    <row r="269" spans="2:38">
      <c r="B269" t="str">
        <f>'[2]Final data_for_R_analysis_Wetse'!A195</f>
        <v>Wet</v>
      </c>
      <c r="C269" s="4">
        <f>'[2]Final data_for_R_analysis_Wetse'!B195</f>
        <v>194</v>
      </c>
      <c r="D269" t="s">
        <v>131</v>
      </c>
      <c r="E269" t="s">
        <v>41</v>
      </c>
      <c r="F269" s="68">
        <v>2</v>
      </c>
      <c r="G269" s="7">
        <f>'[2]WetLitterbags placem_collection'!E196</f>
        <v>42769</v>
      </c>
      <c r="H269" t="str">
        <f>'[2]Final data_for_R_analysis_Wetse'!J195</f>
        <v>G615</v>
      </c>
      <c r="I269" t="str">
        <f>'[2]Final data_for_R_analysis_Wetse'!J415</f>
        <v>R289</v>
      </c>
      <c r="J269">
        <f>IFERROR(INDEX('[2]Green_rooibos initial weight'!$C$5:$C$1749,MATCH(H269, '[2]Green_rooibos initial weight'!$A$5:$A$1749,0)),"")</f>
        <v>1.9630000000000001</v>
      </c>
      <c r="K269">
        <f>IFERROR(INDEX('[2]Green_rooibos initial weight'!$C$5:$C$1749,MATCH(I269, '[2]Green_rooibos initial weight'!$A$5:$A$1749,0)),"")</f>
        <v>2.2160000000000002</v>
      </c>
      <c r="L269" s="3">
        <f t="shared" ref="L269:L332" si="49">IF(J269&gt;0,(J269*$F$31-($F$29+$F$30)),"")</f>
        <v>1.7132000000000001</v>
      </c>
      <c r="M269" s="3">
        <f>AVERAGE('[2]Ashed teabags wet'!$J$809:$J$813,'[2]Ashed teabags wet'!$J$817:$J$818,'[2]Ashed teabags wet'!$J$820:$J$821)</f>
        <v>5.5094158734921841</v>
      </c>
      <c r="N269" s="3">
        <f t="shared" si="42"/>
        <v>1.6188126872553319</v>
      </c>
      <c r="O269" s="3">
        <f t="shared" ref="O269:O332" si="50">IF(K269&gt;0,(K269*$F$32-($F$29+$F$30)),"")</f>
        <v>1.9662000000000002</v>
      </c>
      <c r="P269" s="3">
        <f>AVERAGE('[2]Ashed teabags wet'!$J$814:$J$816)</f>
        <v>2.2816647271287041</v>
      </c>
      <c r="Q269" s="3">
        <f t="shared" si="43"/>
        <v>1.9213379081351956</v>
      </c>
      <c r="R269" s="7">
        <f>IF('[2]WetLitterbags placem_collection'!G196="N.A","",'[2]WetLitterbags placem_collection'!G196)</f>
        <v>42813</v>
      </c>
      <c r="S269" s="3" t="str">
        <f>IF(IFERROR(INDEX('[2]Both teabags AfterWet'!$D$1:$D$839,MATCH(H269,'[2]Both teabags AfterWet'!$B$1:$B$839,0)),"")="N.A","",(IFERROR(INDEX('[2]Both teabags AfterWet'!$D$1:$D$839,MATCH(H269,'[2]Both teabags AfterWet'!$B$1:$B$839,0)),"")))</f>
        <v/>
      </c>
      <c r="T269" s="3">
        <f>IFERROR(INDEX('[2]Both teabags AfterWet'!$D$1:$D$839,MATCH(I269,'[2]Both teabags AfterWet'!$B$1:$B$839,0)),"")</f>
        <v>1.512</v>
      </c>
      <c r="U269" s="3" t="str">
        <f t="shared" ref="U269:U332" si="51">IFERROR(IF(S269&gt;0,S269-($F$29),""),"")</f>
        <v/>
      </c>
      <c r="V269" s="3">
        <f t="shared" ref="V269:V332" si="52">IFERROR(IF(T269&gt;0,T269-($F$29),""),"")</f>
        <v>1.3613999999999999</v>
      </c>
      <c r="W269" s="3">
        <f>IFERROR(INDEX('[2]Ashed teabags wet'!$J$2:$J$825,MATCH(H269,'[2]Ashed teabags wet'!$B$2:$B$825,0)),"")</f>
        <v>11.187777230163009</v>
      </c>
      <c r="X269" s="3">
        <f>IFERROR(INDEX('[2]Ashed teabags wet'!$J$2:$J$825,MATCH(I269,'[2]Ashed teabags wet'!$B$2:$B$825,0)),"")</f>
        <v>3.5180722891571889</v>
      </c>
      <c r="Y269" s="3" t="str">
        <f t="shared" si="44"/>
        <v/>
      </c>
      <c r="Z269" s="3">
        <f t="shared" si="45"/>
        <v>1.3135049638554139</v>
      </c>
      <c r="AA269" s="3" t="str">
        <f t="shared" si="46"/>
        <v/>
      </c>
      <c r="AB269" s="3" t="str">
        <f t="shared" ref="AB269:AB332" si="53">IFERROR($F$26*(1-AE269),"")</f>
        <v/>
      </c>
      <c r="AC269" s="3">
        <f t="shared" si="47"/>
        <v>0.68364078920936422</v>
      </c>
      <c r="AD269">
        <f t="shared" si="48"/>
        <v>44</v>
      </c>
      <c r="AE269" s="3" t="str">
        <f t="shared" ref="AE269:AE332" si="54">IFERROR(1-(AA269/$F$25),"")</f>
        <v/>
      </c>
      <c r="AF269" s="3" t="str">
        <f t="shared" ref="AF269:AF332" si="55">IFERROR(LN(AB269/(AC269-(1-AB269)))/AD269,"")</f>
        <v/>
      </c>
      <c r="AG269" s="58" t="str">
        <f>IF(ISNUMBER(SEARCH("C", '[2]WetLitterbags placem_collection'!W196)),"YES","")</f>
        <v/>
      </c>
      <c r="AH269" s="58" t="str">
        <f>IF(ISNUMBER(SEARCH("H", '[2]WetLitterbags placem_collection'!W196)),"YES","")</f>
        <v/>
      </c>
      <c r="AI269" s="58" t="str">
        <f>IF(ISNUMBER(SEARCH("R", '[2]WetLitterbags placem_collection'!W196)),"YES","")</f>
        <v>YES</v>
      </c>
      <c r="AJ269" s="58" t="str">
        <f>IF(ISNUMBER(SEARCH("C", '[2]WetLitterbags placem_collection'!V196)),"YES","")</f>
        <v/>
      </c>
      <c r="AK269" s="58" t="str">
        <f>IF(ISNUMBER(SEARCH("H", '[2]WetLitterbags placem_collection'!V196)),"YES","")</f>
        <v/>
      </c>
      <c r="AL269" s="58" t="str">
        <f>IF(ISNUMBER(SEARCH("R", '[2]WetLitterbags placem_collection'!V196)),"YES","")</f>
        <v>YES</v>
      </c>
    </row>
    <row r="270" spans="2:38">
      <c r="B270" t="str">
        <f>'[2]Final data_for_R_analysis_Wetse'!A196</f>
        <v>Wet</v>
      </c>
      <c r="C270" s="4">
        <f>'[2]Final data_for_R_analysis_Wetse'!B196</f>
        <v>195</v>
      </c>
      <c r="D270" t="s">
        <v>132</v>
      </c>
      <c r="E270" t="s">
        <v>41</v>
      </c>
      <c r="F270" s="68">
        <v>3</v>
      </c>
      <c r="G270" s="7">
        <f>'[2]WetLitterbags placem_collection'!E197</f>
        <v>42769</v>
      </c>
      <c r="H270" t="str">
        <f>'[2]Final data_for_R_analysis_Wetse'!J196</f>
        <v>G821</v>
      </c>
      <c r="I270" t="str">
        <f>'[2]Final data_for_R_analysis_Wetse'!J416</f>
        <v>R378</v>
      </c>
      <c r="J270">
        <f>IFERROR(INDEX('[2]Green_rooibos initial weight'!$C$5:$C$1749,MATCH(H270, '[2]Green_rooibos initial weight'!$A$5:$A$1749,0)),"")</f>
        <v>1.9990000000000001</v>
      </c>
      <c r="K270">
        <f>IFERROR(INDEX('[2]Green_rooibos initial weight'!$C$5:$C$1749,MATCH(I270, '[2]Green_rooibos initial weight'!$A$5:$A$1749,0)),"")</f>
        <v>2.2320000000000002</v>
      </c>
      <c r="L270" s="3">
        <f t="shared" si="49"/>
        <v>1.7492000000000001</v>
      </c>
      <c r="M270" s="3">
        <f>AVERAGE('[2]Ashed teabags wet'!$J$809:$J$813,'[2]Ashed teabags wet'!$J$817:$J$818,'[2]Ashed teabags wet'!$J$820:$J$821)</f>
        <v>5.5094158734921841</v>
      </c>
      <c r="N270" s="3">
        <f t="shared" si="42"/>
        <v>1.6528292975408747</v>
      </c>
      <c r="O270" s="3">
        <f t="shared" si="50"/>
        <v>1.9822000000000002</v>
      </c>
      <c r="P270" s="3">
        <f>AVERAGE('[2]Ashed teabags wet'!$J$814:$J$816)</f>
        <v>2.2816647271287041</v>
      </c>
      <c r="Q270" s="3">
        <f t="shared" si="43"/>
        <v>1.936972841778855</v>
      </c>
      <c r="R270" s="7">
        <f>IF('[2]WetLitterbags placem_collection'!G197="N.A","",'[2]WetLitterbags placem_collection'!G197)</f>
        <v>42814</v>
      </c>
      <c r="S270" s="3">
        <f>IF(IFERROR(INDEX('[2]Both teabags AfterWet'!$D$1:$D$839,MATCH(H270,'[2]Both teabags AfterWet'!$B$1:$B$839,0)),"")="N.A","",(IFERROR(INDEX('[2]Both teabags AfterWet'!$D$1:$D$839,MATCH(H270,'[2]Both teabags AfterWet'!$B$1:$B$839,0)),"")))</f>
        <v>0.7641</v>
      </c>
      <c r="T270" s="3">
        <f>IFERROR(INDEX('[2]Both teabags AfterWet'!$D$1:$D$839,MATCH(I270,'[2]Both teabags AfterWet'!$B$1:$B$839,0)),"")</f>
        <v>1.5296000000000001</v>
      </c>
      <c r="U270" s="3">
        <f t="shared" si="51"/>
        <v>0.61349999999999993</v>
      </c>
      <c r="V270" s="3">
        <f t="shared" si="52"/>
        <v>1.379</v>
      </c>
      <c r="W270" s="3">
        <f>IFERROR(INDEX('[2]Ashed teabags wet'!$J$2:$J$825,MATCH(H270,'[2]Ashed teabags wet'!$B$2:$B$825,0)),"")</f>
        <v>15.097159940208879</v>
      </c>
      <c r="X270" s="3">
        <f>IFERROR(INDEX('[2]Ashed teabags wet'!$J$2:$J$825,MATCH(I270,'[2]Ashed teabags wet'!$B$2:$B$825,0)),"")</f>
        <v>1.2339585389935566</v>
      </c>
      <c r="Y270" s="3">
        <f t="shared" si="44"/>
        <v>0.52087892376681844</v>
      </c>
      <c r="Z270" s="3">
        <f t="shared" si="45"/>
        <v>1.3619837117472788</v>
      </c>
      <c r="AA270" s="3">
        <f t="shared" si="46"/>
        <v>0.68485618899556266</v>
      </c>
      <c r="AB270" s="3">
        <f t="shared" si="53"/>
        <v>0.44897935430587965</v>
      </c>
      <c r="AC270" s="3">
        <f t="shared" si="47"/>
        <v>0.70315064949309036</v>
      </c>
      <c r="AD270">
        <f t="shared" si="48"/>
        <v>45</v>
      </c>
      <c r="AE270" s="3">
        <f t="shared" si="54"/>
        <v>0.18663160451833405</v>
      </c>
      <c r="AF270" s="3">
        <f t="shared" si="55"/>
        <v>2.4049810260817504E-2</v>
      </c>
      <c r="AG270" s="58" t="str">
        <f>IF(ISNUMBER(SEARCH("C", '[2]WetLitterbags placem_collection'!W197)),"YES","")</f>
        <v>YES</v>
      </c>
      <c r="AH270" s="58" t="str">
        <f>IF(ISNUMBER(SEARCH("H", '[2]WetLitterbags placem_collection'!W197)),"YES","")</f>
        <v/>
      </c>
      <c r="AI270" s="58" t="str">
        <f>IF(ISNUMBER(SEARCH("R", '[2]WetLitterbags placem_collection'!W197)),"YES","")</f>
        <v>YES</v>
      </c>
      <c r="AJ270" s="58" t="str">
        <f>IF(ISNUMBER(SEARCH("C", '[2]WetLitterbags placem_collection'!V197)),"YES","")</f>
        <v/>
      </c>
      <c r="AK270" s="58" t="str">
        <f>IF(ISNUMBER(SEARCH("H", '[2]WetLitterbags placem_collection'!V197)),"YES","")</f>
        <v/>
      </c>
      <c r="AL270" s="58" t="str">
        <f>IF(ISNUMBER(SEARCH("R", '[2]WetLitterbags placem_collection'!V197)),"YES","")</f>
        <v>YES</v>
      </c>
    </row>
    <row r="271" spans="2:38">
      <c r="B271" t="str">
        <f>'[2]Final data_for_R_analysis_Wetse'!A197</f>
        <v>Wet</v>
      </c>
      <c r="C271" s="4">
        <f>'[2]Final data_for_R_analysis_Wetse'!B197</f>
        <v>196</v>
      </c>
      <c r="D271" t="s">
        <v>133</v>
      </c>
      <c r="E271" t="s">
        <v>41</v>
      </c>
      <c r="F271" s="68">
        <v>4</v>
      </c>
      <c r="G271" s="7">
        <f>'[2]WetLitterbags placem_collection'!E198</f>
        <v>42769</v>
      </c>
      <c r="H271" t="str">
        <f>'[2]Final data_for_R_analysis_Wetse'!J197</f>
        <v>G754</v>
      </c>
      <c r="I271" t="str">
        <f>'[2]Final data_for_R_analysis_Wetse'!J417</f>
        <v>R375</v>
      </c>
      <c r="J271">
        <f>IFERROR(INDEX('[2]Green_rooibos initial weight'!$C$5:$C$1749,MATCH(H271, '[2]Green_rooibos initial weight'!$A$5:$A$1749,0)),"")</f>
        <v>2.0609999999999999</v>
      </c>
      <c r="K271">
        <f>IFERROR(INDEX('[2]Green_rooibos initial weight'!$C$5:$C$1749,MATCH(I271, '[2]Green_rooibos initial weight'!$A$5:$A$1749,0)),"")</f>
        <v>2.23</v>
      </c>
      <c r="L271" s="3">
        <f t="shared" si="49"/>
        <v>1.8111999999999999</v>
      </c>
      <c r="M271" s="3">
        <f>AVERAGE('[2]Ashed teabags wet'!$J$809:$J$813,'[2]Ashed teabags wet'!$J$817:$J$818,'[2]Ashed teabags wet'!$J$820:$J$821)</f>
        <v>5.5094158734921841</v>
      </c>
      <c r="N271" s="3">
        <f t="shared" si="42"/>
        <v>1.7114134596993096</v>
      </c>
      <c r="O271" s="3">
        <f t="shared" si="50"/>
        <v>1.9802</v>
      </c>
      <c r="P271" s="3">
        <f>AVERAGE('[2]Ashed teabags wet'!$J$814:$J$816)</f>
        <v>2.2816647271287041</v>
      </c>
      <c r="Q271" s="3">
        <f t="shared" si="43"/>
        <v>1.9350184750733974</v>
      </c>
      <c r="R271" s="7">
        <f>IF('[2]WetLitterbags placem_collection'!G198="N.A","",'[2]WetLitterbags placem_collection'!G198)</f>
        <v>42814</v>
      </c>
      <c r="S271" s="3">
        <f>IF(IFERROR(INDEX('[2]Both teabags AfterWet'!$D$1:$D$839,MATCH(H271,'[2]Both teabags AfterWet'!$B$1:$B$839,0)),"")="N.A","",(IFERROR(INDEX('[2]Both teabags AfterWet'!$D$1:$D$839,MATCH(H271,'[2]Both teabags AfterWet'!$B$1:$B$839,0)),"")))</f>
        <v>0.6452</v>
      </c>
      <c r="T271" s="3">
        <f>IFERROR(INDEX('[2]Both teabags AfterWet'!$D$1:$D$839,MATCH(I271,'[2]Both teabags AfterWet'!$B$1:$B$839,0)),"")</f>
        <v>1.3742000000000001</v>
      </c>
      <c r="U271" s="3">
        <f t="shared" si="51"/>
        <v>0.49459999999999998</v>
      </c>
      <c r="V271" s="3">
        <f t="shared" si="52"/>
        <v>1.2236</v>
      </c>
      <c r="W271" s="3">
        <f>IFERROR(INDEX('[2]Ashed teabags wet'!$J$2:$J$825,MATCH(H271,'[2]Ashed teabags wet'!$B$2:$B$825,0)),"")</f>
        <v>10.498306724722434</v>
      </c>
      <c r="X271" s="3">
        <f>IFERROR(INDEX('[2]Ashed teabags wet'!$J$2:$J$825,MATCH(I271,'[2]Ashed teabags wet'!$B$2:$B$825,0)),"")</f>
        <v>5.0314465408809701</v>
      </c>
      <c r="Y271" s="3">
        <f t="shared" si="44"/>
        <v>0.4426753749395228</v>
      </c>
      <c r="Z271" s="3">
        <f t="shared" si="45"/>
        <v>1.1620352201257804</v>
      </c>
      <c r="AA271" s="3">
        <f t="shared" si="46"/>
        <v>0.74133931667377473</v>
      </c>
      <c r="AB271" s="3">
        <f t="shared" si="53"/>
        <v>0.48600867316380486</v>
      </c>
      <c r="AC271" s="3">
        <f t="shared" si="47"/>
        <v>0.60052926372276783</v>
      </c>
      <c r="AD271">
        <f t="shared" si="48"/>
        <v>45</v>
      </c>
      <c r="AE271" s="3">
        <f t="shared" si="54"/>
        <v>0.11954950513803475</v>
      </c>
      <c r="AF271" s="3">
        <f t="shared" si="55"/>
        <v>3.8347635005394606E-2</v>
      </c>
      <c r="AG271" s="58" t="str">
        <f>IF(ISNUMBER(SEARCH("C", '[2]WetLitterbags placem_collection'!W198)),"YES","")</f>
        <v/>
      </c>
      <c r="AH271" s="58" t="str">
        <f>IF(ISNUMBER(SEARCH("H", '[2]WetLitterbags placem_collection'!W198)),"YES","")</f>
        <v/>
      </c>
      <c r="AI271" s="58" t="str">
        <f>IF(ISNUMBER(SEARCH("R", '[2]WetLitterbags placem_collection'!W198)),"YES","")</f>
        <v/>
      </c>
      <c r="AJ271" s="58" t="str">
        <f>IF(ISNUMBER(SEARCH("C", '[2]WetLitterbags placem_collection'!V198)),"YES","")</f>
        <v/>
      </c>
      <c r="AK271" s="58" t="str">
        <f>IF(ISNUMBER(SEARCH("H", '[2]WetLitterbags placem_collection'!V198)),"YES","")</f>
        <v/>
      </c>
      <c r="AL271" s="58" t="str">
        <f>IF(ISNUMBER(SEARCH("R", '[2]WetLitterbags placem_collection'!V198)),"YES","")</f>
        <v>YES</v>
      </c>
    </row>
    <row r="272" spans="2:38">
      <c r="B272" t="str">
        <f>'[2]Final data_for_R_analysis_Wetse'!A198</f>
        <v>Wet</v>
      </c>
      <c r="C272" s="4">
        <f>'[2]Final data_for_R_analysis_Wetse'!B198</f>
        <v>197</v>
      </c>
      <c r="D272" t="s">
        <v>134</v>
      </c>
      <c r="E272" t="s">
        <v>41</v>
      </c>
      <c r="F272" s="68">
        <v>1</v>
      </c>
      <c r="G272" s="7">
        <f>'[2]WetLitterbags placem_collection'!E199</f>
        <v>42769</v>
      </c>
      <c r="H272" t="str">
        <f>'[2]Final data_for_R_analysis_Wetse'!J198</f>
        <v>G715</v>
      </c>
      <c r="I272" t="str">
        <f>'[2]Final data_for_R_analysis_Wetse'!J418</f>
        <v>R219</v>
      </c>
      <c r="J272">
        <f>IFERROR(INDEX('[2]Green_rooibos initial weight'!$C$5:$C$1749,MATCH(H272, '[2]Green_rooibos initial weight'!$A$5:$A$1749,0)),"")</f>
        <v>2.0179999999999998</v>
      </c>
      <c r="K272">
        <f>IFERROR(INDEX('[2]Green_rooibos initial weight'!$C$5:$C$1749,MATCH(I272, '[2]Green_rooibos initial weight'!$A$5:$A$1749,0)),"")</f>
        <v>2.2160000000000002</v>
      </c>
      <c r="L272" s="3">
        <f t="shared" si="49"/>
        <v>1.7681999999999998</v>
      </c>
      <c r="M272" s="3">
        <f>AVERAGE('[2]Ashed teabags wet'!$J$809:$J$813,'[2]Ashed teabags wet'!$J$817:$J$818,'[2]Ashed teabags wet'!$J$820:$J$821)</f>
        <v>5.5094158734921841</v>
      </c>
      <c r="N272" s="3">
        <f t="shared" si="42"/>
        <v>1.6707825085249111</v>
      </c>
      <c r="O272" s="3">
        <f t="shared" si="50"/>
        <v>1.9662000000000002</v>
      </c>
      <c r="P272" s="3">
        <f>AVERAGE('[2]Ashed teabags wet'!$J$814:$J$816)</f>
        <v>2.2816647271287041</v>
      </c>
      <c r="Q272" s="3">
        <f t="shared" si="43"/>
        <v>1.9213379081351956</v>
      </c>
      <c r="R272" s="7">
        <f>IF('[2]WetLitterbags placem_collection'!G199="N.A","",'[2]WetLitterbags placem_collection'!G199)</f>
        <v>42814</v>
      </c>
      <c r="S272" s="3">
        <f>IF(IFERROR(INDEX('[2]Both teabags AfterWet'!$D$1:$D$839,MATCH(H272,'[2]Both teabags AfterWet'!$B$1:$B$839,0)),"")="N.A","",(IFERROR(INDEX('[2]Both teabags AfterWet'!$D$1:$D$839,MATCH(H272,'[2]Both teabags AfterWet'!$B$1:$B$839,0)),"")))</f>
        <v>0.69089999999999996</v>
      </c>
      <c r="T272" s="3">
        <f>IFERROR(INDEX('[2]Both teabags AfterWet'!$D$1:$D$839,MATCH(I272,'[2]Both teabags AfterWet'!$B$1:$B$839,0)),"")</f>
        <v>1.5786</v>
      </c>
      <c r="U272" s="3">
        <f t="shared" si="51"/>
        <v>0.5403</v>
      </c>
      <c r="V272" s="3">
        <f t="shared" si="52"/>
        <v>1.4279999999999999</v>
      </c>
      <c r="W272" s="3">
        <f>IFERROR(INDEX('[2]Ashed teabags wet'!$J$2:$J$825,MATCH(H272,'[2]Ashed teabags wet'!$B$2:$B$825,0)),"")</f>
        <v>12.326732673267644</v>
      </c>
      <c r="X272" s="3">
        <f>IFERROR(INDEX('[2]Ashed teabags wet'!$J$2:$J$825,MATCH(I272,'[2]Ashed teabags wet'!$B$2:$B$825,0)),"")</f>
        <v>11.480214948704322</v>
      </c>
      <c r="Y272" s="3">
        <f t="shared" si="44"/>
        <v>0.47369866336633493</v>
      </c>
      <c r="Z272" s="3">
        <f t="shared" si="45"/>
        <v>1.2640625305325022</v>
      </c>
      <c r="AA272" s="3">
        <f t="shared" si="46"/>
        <v>0.71648095371518417</v>
      </c>
      <c r="AB272" s="3">
        <f t="shared" si="53"/>
        <v>0.46971197915769797</v>
      </c>
      <c r="AC272" s="3">
        <f t="shared" si="47"/>
        <v>0.65790745354073132</v>
      </c>
      <c r="AD272">
        <f t="shared" si="48"/>
        <v>45</v>
      </c>
      <c r="AE272" s="3">
        <f t="shared" si="54"/>
        <v>0.14907250152590956</v>
      </c>
      <c r="AF272" s="3">
        <f t="shared" si="55"/>
        <v>2.8957045408141365E-2</v>
      </c>
      <c r="AG272" s="58" t="str">
        <f>IF(ISNUMBER(SEARCH("C", '[2]WetLitterbags placem_collection'!W199)),"YES","")</f>
        <v>YES</v>
      </c>
      <c r="AH272" s="58" t="str">
        <f>IF(ISNUMBER(SEARCH("H", '[2]WetLitterbags placem_collection'!W199)),"YES","")</f>
        <v>YES</v>
      </c>
      <c r="AI272" s="58" t="str">
        <f>IF(ISNUMBER(SEARCH("R", '[2]WetLitterbags placem_collection'!W199)),"YES","")</f>
        <v>YES</v>
      </c>
      <c r="AJ272" s="58" t="str">
        <f>IF(ISNUMBER(SEARCH("C", '[2]WetLitterbags placem_collection'!V199)),"YES","")</f>
        <v/>
      </c>
      <c r="AK272" s="58" t="str">
        <f>IF(ISNUMBER(SEARCH("H", '[2]WetLitterbags placem_collection'!V199)),"YES","")</f>
        <v/>
      </c>
      <c r="AL272" s="58" t="str">
        <f>IF(ISNUMBER(SEARCH("R", '[2]WetLitterbags placem_collection'!V199)),"YES","")</f>
        <v>YES</v>
      </c>
    </row>
    <row r="273" spans="2:38">
      <c r="B273" t="str">
        <f>'[2]Final data_for_R_analysis_Wetse'!A199</f>
        <v>Wet</v>
      </c>
      <c r="C273" s="4">
        <f>'[2]Final data_for_R_analysis_Wetse'!B199</f>
        <v>198</v>
      </c>
      <c r="D273" t="s">
        <v>135</v>
      </c>
      <c r="E273" t="s">
        <v>41</v>
      </c>
      <c r="F273" s="68">
        <v>2</v>
      </c>
      <c r="G273" s="7">
        <f>'[2]WetLitterbags placem_collection'!E200</f>
        <v>42769</v>
      </c>
      <c r="H273" t="str">
        <f>'[2]Final data_for_R_analysis_Wetse'!J199</f>
        <v>G785</v>
      </c>
      <c r="I273" t="str">
        <f>'[2]Final data_for_R_analysis_Wetse'!J419</f>
        <v>R463</v>
      </c>
      <c r="J273">
        <f>IFERROR(INDEX('[2]Green_rooibos initial weight'!$C$5:$C$1749,MATCH(H273, '[2]Green_rooibos initial weight'!$A$5:$A$1749,0)),"")</f>
        <v>2.008</v>
      </c>
      <c r="K273">
        <f>IFERROR(INDEX('[2]Green_rooibos initial weight'!$C$5:$C$1749,MATCH(I273, '[2]Green_rooibos initial weight'!$A$5:$A$1749,0)),"")</f>
        <v>2.1579999999999999</v>
      </c>
      <c r="L273" s="3">
        <f t="shared" si="49"/>
        <v>1.7582</v>
      </c>
      <c r="M273" s="3">
        <f>AVERAGE('[2]Ashed teabags wet'!$J$809:$J$813,'[2]Ashed teabags wet'!$J$817:$J$818,'[2]Ashed teabags wet'!$J$820:$J$821)</f>
        <v>5.5094158734921841</v>
      </c>
      <c r="N273" s="3">
        <f t="shared" si="42"/>
        <v>1.6613334501122603</v>
      </c>
      <c r="O273" s="3">
        <f t="shared" si="50"/>
        <v>1.9081999999999999</v>
      </c>
      <c r="P273" s="3">
        <f>AVERAGE('[2]Ashed teabags wet'!$J$814:$J$816)</f>
        <v>2.2816647271287041</v>
      </c>
      <c r="Q273" s="3">
        <f t="shared" si="43"/>
        <v>1.8646612736769299</v>
      </c>
      <c r="R273" s="7">
        <f>IF('[2]WetLitterbags placem_collection'!G200="N.A","",'[2]WetLitterbags placem_collection'!G200)</f>
        <v>42813</v>
      </c>
      <c r="S273" s="3">
        <f>IF(IFERROR(INDEX('[2]Both teabags AfterWet'!$D$1:$D$839,MATCH(H273,'[2]Both teabags AfterWet'!$B$1:$B$839,0)),"")="N.A","",(IFERROR(INDEX('[2]Both teabags AfterWet'!$D$1:$D$839,MATCH(H273,'[2]Both teabags AfterWet'!$B$1:$B$839,0)),"")))</f>
        <v>0.64690000000000003</v>
      </c>
      <c r="T273" s="3">
        <f>IFERROR(INDEX('[2]Both teabags AfterWet'!$D$1:$D$839,MATCH(I273,'[2]Both teabags AfterWet'!$B$1:$B$839,0)),"")</f>
        <v>1.5485</v>
      </c>
      <c r="U273" s="3">
        <f t="shared" si="51"/>
        <v>0.49630000000000002</v>
      </c>
      <c r="V273" s="3">
        <f t="shared" si="52"/>
        <v>1.3978999999999999</v>
      </c>
      <c r="W273" s="3">
        <f>IFERROR(INDEX('[2]Ashed teabags wet'!$J$2:$J$825,MATCH(H273,'[2]Ashed teabags wet'!$B$2:$B$825,0)),"")</f>
        <v>9.3718843469595843</v>
      </c>
      <c r="X273" s="3">
        <f>IFERROR(INDEX('[2]Ashed teabags wet'!$J$2:$J$825,MATCH(I273,'[2]Ashed teabags wet'!$B$2:$B$825,0)),"")</f>
        <v>7.7074128620517337</v>
      </c>
      <c r="Y273" s="3">
        <f t="shared" si="44"/>
        <v>0.44978733798603959</v>
      </c>
      <c r="Z273" s="3">
        <f t="shared" si="45"/>
        <v>1.2901580756013789</v>
      </c>
      <c r="AA273" s="3">
        <f t="shared" si="46"/>
        <v>0.72926125218531745</v>
      </c>
      <c r="AB273" s="3">
        <f t="shared" si="53"/>
        <v>0.47809051212149084</v>
      </c>
      <c r="AC273" s="3">
        <f t="shared" si="47"/>
        <v>0.6918994317167928</v>
      </c>
      <c r="AD273">
        <f t="shared" si="48"/>
        <v>44</v>
      </c>
      <c r="AE273" s="3">
        <f t="shared" si="54"/>
        <v>0.13389399977990801</v>
      </c>
      <c r="AF273" s="3">
        <f t="shared" si="55"/>
        <v>2.3501381569555412E-2</v>
      </c>
      <c r="AG273" s="58" t="str">
        <f>IF(ISNUMBER(SEARCH("C", '[2]WetLitterbags placem_collection'!W200)),"YES","")</f>
        <v/>
      </c>
      <c r="AH273" s="58" t="str">
        <f>IF(ISNUMBER(SEARCH("H", '[2]WetLitterbags placem_collection'!W200)),"YES","")</f>
        <v/>
      </c>
      <c r="AI273" s="58" t="str">
        <f>IF(ISNUMBER(SEARCH("R", '[2]WetLitterbags placem_collection'!W200)),"YES","")</f>
        <v/>
      </c>
      <c r="AJ273" s="58" t="str">
        <f>IF(ISNUMBER(SEARCH("C", '[2]WetLitterbags placem_collection'!V200)),"YES","")</f>
        <v/>
      </c>
      <c r="AK273" s="58" t="str">
        <f>IF(ISNUMBER(SEARCH("H", '[2]WetLitterbags placem_collection'!V200)),"YES","")</f>
        <v/>
      </c>
      <c r="AL273" s="58" t="str">
        <f>IF(ISNUMBER(SEARCH("R", '[2]WetLitterbags placem_collection'!V200)),"YES","")</f>
        <v>YES</v>
      </c>
    </row>
    <row r="274" spans="2:38">
      <c r="B274" t="str">
        <f>'[2]Final data_for_R_analysis_Wetse'!A200</f>
        <v>Wet</v>
      </c>
      <c r="C274" s="4">
        <f>'[2]Final data_for_R_analysis_Wetse'!B200</f>
        <v>199</v>
      </c>
      <c r="D274" t="s">
        <v>136</v>
      </c>
      <c r="E274" t="s">
        <v>41</v>
      </c>
      <c r="F274" s="68">
        <v>3</v>
      </c>
      <c r="G274" s="7">
        <f>'[2]WetLitterbags placem_collection'!E201</f>
        <v>42769</v>
      </c>
      <c r="H274" t="str">
        <f>'[2]Final data_for_R_analysis_Wetse'!J200</f>
        <v>G877</v>
      </c>
      <c r="I274" t="str">
        <f>'[2]Final data_for_R_analysis_Wetse'!J420</f>
        <v>R339</v>
      </c>
      <c r="J274">
        <f>IFERROR(INDEX('[2]Green_rooibos initial weight'!$C$5:$C$1749,MATCH(H274, '[2]Green_rooibos initial weight'!$A$5:$A$1749,0)),"")</f>
        <v>2.0649999999999999</v>
      </c>
      <c r="K274">
        <f>IFERROR(INDEX('[2]Green_rooibos initial weight'!$C$5:$C$1749,MATCH(I274, '[2]Green_rooibos initial weight'!$A$5:$A$1749,0)),"")</f>
        <v>2.214</v>
      </c>
      <c r="L274" s="3">
        <f t="shared" si="49"/>
        <v>1.8151999999999999</v>
      </c>
      <c r="M274" s="3">
        <f>AVERAGE('[2]Ashed teabags wet'!$J$809:$J$813,'[2]Ashed teabags wet'!$J$817:$J$818,'[2]Ashed teabags wet'!$J$820:$J$821)</f>
        <v>5.5094158734921841</v>
      </c>
      <c r="N274" s="3">
        <f t="shared" si="42"/>
        <v>1.7151930830643698</v>
      </c>
      <c r="O274" s="3">
        <f t="shared" si="50"/>
        <v>1.9641999999999999</v>
      </c>
      <c r="P274" s="3">
        <f>AVERAGE('[2]Ashed teabags wet'!$J$814:$J$816)</f>
        <v>2.2816647271287041</v>
      </c>
      <c r="Q274" s="3">
        <f t="shared" si="43"/>
        <v>1.919383541429738</v>
      </c>
      <c r="R274" s="7">
        <f>IF('[2]WetLitterbags placem_collection'!G201="N.A","",'[2]WetLitterbags placem_collection'!G201)</f>
        <v>42814</v>
      </c>
      <c r="S274" s="3">
        <f>IF(IFERROR(INDEX('[2]Both teabags AfterWet'!$D$1:$D$839,MATCH(H274,'[2]Both teabags AfterWet'!$B$1:$B$839,0)),"")="N.A","",(IFERROR(INDEX('[2]Both teabags AfterWet'!$D$1:$D$839,MATCH(H274,'[2]Both teabags AfterWet'!$B$1:$B$839,0)),"")))</f>
        <v>0.67900000000000005</v>
      </c>
      <c r="T274" s="3">
        <f>IFERROR(INDEX('[2]Both teabags AfterWet'!$D$1:$D$839,MATCH(I274,'[2]Both teabags AfterWet'!$B$1:$B$839,0)),"")</f>
        <v>1.6160000000000001</v>
      </c>
      <c r="U274" s="3">
        <f t="shared" si="51"/>
        <v>0.52839999999999998</v>
      </c>
      <c r="V274" s="3">
        <f t="shared" si="52"/>
        <v>1.4654</v>
      </c>
      <c r="W274" s="3">
        <f>IFERROR(INDEX('[2]Ashed teabags wet'!$J$2:$J$825,MATCH(H274,'[2]Ashed teabags wet'!$B$2:$B$825,0)),"")</f>
        <v>11.636001989060295</v>
      </c>
      <c r="X274" s="3">
        <f>IFERROR(INDEX('[2]Ashed teabags wet'!$J$2:$J$825,MATCH(I274,'[2]Ashed teabags wet'!$B$2:$B$825,0)),"")</f>
        <v>3.6390101892290181</v>
      </c>
      <c r="Y274" s="3">
        <f t="shared" si="44"/>
        <v>0.46691536548980539</v>
      </c>
      <c r="Z274" s="3">
        <f t="shared" si="45"/>
        <v>1.4120739446870381</v>
      </c>
      <c r="AA274" s="3">
        <f t="shared" si="46"/>
        <v>0.72777679078811763</v>
      </c>
      <c r="AB274" s="3">
        <f t="shared" si="53"/>
        <v>0.47711732602736462</v>
      </c>
      <c r="AC274" s="3">
        <f t="shared" si="47"/>
        <v>0.73569138955687419</v>
      </c>
      <c r="AD274">
        <f t="shared" si="48"/>
        <v>45</v>
      </c>
      <c r="AE274" s="3">
        <f t="shared" si="54"/>
        <v>0.13565701806636854</v>
      </c>
      <c r="AF274" s="3">
        <f t="shared" si="55"/>
        <v>1.7941526974139779E-2</v>
      </c>
      <c r="AG274" s="58" t="str">
        <f>IF(ISNUMBER(SEARCH("C", '[2]WetLitterbags placem_collection'!W201)),"YES","")</f>
        <v/>
      </c>
      <c r="AH274" s="58" t="str">
        <f>IF(ISNUMBER(SEARCH("H", '[2]WetLitterbags placem_collection'!W201)),"YES","")</f>
        <v/>
      </c>
      <c r="AI274" s="58" t="str">
        <f>IF(ISNUMBER(SEARCH("R", '[2]WetLitterbags placem_collection'!W201)),"YES","")</f>
        <v>YES</v>
      </c>
      <c r="AJ274" s="58" t="str">
        <f>IF(ISNUMBER(SEARCH("C", '[2]WetLitterbags placem_collection'!V201)),"YES","")</f>
        <v/>
      </c>
      <c r="AK274" s="58" t="str">
        <f>IF(ISNUMBER(SEARCH("H", '[2]WetLitterbags placem_collection'!V201)),"YES","")</f>
        <v/>
      </c>
      <c r="AL274" s="58" t="str">
        <f>IF(ISNUMBER(SEARCH("R", '[2]WetLitterbags placem_collection'!V201)),"YES","")</f>
        <v>YES</v>
      </c>
    </row>
    <row r="275" spans="2:38">
      <c r="B275" t="str">
        <f>'[2]Final data_for_R_analysis_Wetse'!A201</f>
        <v>Wet</v>
      </c>
      <c r="C275" s="4">
        <f>'[2]Final data_for_R_analysis_Wetse'!B201</f>
        <v>200</v>
      </c>
      <c r="D275" t="s">
        <v>137</v>
      </c>
      <c r="E275" t="s">
        <v>41</v>
      </c>
      <c r="F275" s="68">
        <v>4</v>
      </c>
      <c r="G275" s="7">
        <f>'[2]WetLitterbags placem_collection'!E202</f>
        <v>42769</v>
      </c>
      <c r="H275" t="str">
        <f>'[2]Final data_for_R_analysis_Wetse'!J201</f>
        <v>G816</v>
      </c>
      <c r="I275" t="str">
        <f>'[2]Final data_for_R_analysis_Wetse'!J421</f>
        <v>R303</v>
      </c>
      <c r="J275">
        <f>IFERROR(INDEX('[2]Green_rooibos initial weight'!$C$5:$C$1749,MATCH(H275, '[2]Green_rooibos initial weight'!$A$5:$A$1749,0)),"")</f>
        <v>2.0139999999999998</v>
      </c>
      <c r="K275">
        <f>IFERROR(INDEX('[2]Green_rooibos initial weight'!$C$5:$C$1749,MATCH(I275, '[2]Green_rooibos initial weight'!$A$5:$A$1749,0)),"")</f>
        <v>2.2490000000000001</v>
      </c>
      <c r="L275" s="3">
        <f t="shared" si="49"/>
        <v>1.7641999999999998</v>
      </c>
      <c r="M275" s="3">
        <f>AVERAGE('[2]Ashed teabags wet'!$J$809:$J$813,'[2]Ashed teabags wet'!$J$817:$J$818,'[2]Ashed teabags wet'!$J$820:$J$821)</f>
        <v>5.5094158734921841</v>
      </c>
      <c r="N275" s="3">
        <f t="shared" si="42"/>
        <v>1.6670028851598506</v>
      </c>
      <c r="O275" s="3">
        <f t="shared" si="50"/>
        <v>1.9992000000000001</v>
      </c>
      <c r="P275" s="3">
        <f>AVERAGE('[2]Ashed teabags wet'!$J$814:$J$816)</f>
        <v>2.2816647271287041</v>
      </c>
      <c r="Q275" s="3">
        <f t="shared" si="43"/>
        <v>1.953584958775243</v>
      </c>
      <c r="R275" s="7">
        <f>IF('[2]WetLitterbags placem_collection'!G202="N.A","",'[2]WetLitterbags placem_collection'!G202)</f>
        <v>42813</v>
      </c>
      <c r="S275" s="3">
        <f>IF(IFERROR(INDEX('[2]Both teabags AfterWet'!$D$1:$D$839,MATCH(H275,'[2]Both teabags AfterWet'!$B$1:$B$839,0)),"")="N.A","",(IFERROR(INDEX('[2]Both teabags AfterWet'!$D$1:$D$839,MATCH(H275,'[2]Both teabags AfterWet'!$B$1:$B$839,0)),"")))</f>
        <v>0.67120000000000002</v>
      </c>
      <c r="T275" s="3">
        <f>IFERROR(INDEX('[2]Both teabags AfterWet'!$D$1:$D$839,MATCH(I275,'[2]Both teabags AfterWet'!$B$1:$B$839,0)),"")</f>
        <v>1.5651999999999999</v>
      </c>
      <c r="U275" s="3">
        <f t="shared" si="51"/>
        <v>0.52059999999999995</v>
      </c>
      <c r="V275" s="3">
        <f t="shared" si="52"/>
        <v>1.4145999999999999</v>
      </c>
      <c r="W275" s="3">
        <f>IFERROR(INDEX('[2]Ashed teabags wet'!$J$2:$J$825,MATCH(H275,'[2]Ashed teabags wet'!$B$2:$B$825,0)),"")</f>
        <v>11.089206505668416</v>
      </c>
      <c r="X275" s="3">
        <f>IFERROR(INDEX('[2]Ashed teabags wet'!$J$2:$J$825,MATCH(I275,'[2]Ashed teabags wet'!$B$2:$B$825,0)),"")</f>
        <v>4.4411177644712749</v>
      </c>
      <c r="Y275" s="3">
        <f t="shared" si="44"/>
        <v>0.46286959093149016</v>
      </c>
      <c r="Z275" s="3">
        <f t="shared" si="45"/>
        <v>1.3517759481037892</v>
      </c>
      <c r="AA275" s="3">
        <f t="shared" si="46"/>
        <v>0.72233425925528305</v>
      </c>
      <c r="AB275" s="3">
        <f t="shared" si="53"/>
        <v>0.47354930060441364</v>
      </c>
      <c r="AC275" s="3">
        <f t="shared" si="47"/>
        <v>0.69194633283379459</v>
      </c>
      <c r="AD275">
        <f t="shared" si="48"/>
        <v>44</v>
      </c>
      <c r="AE275" s="3">
        <f t="shared" si="54"/>
        <v>0.14212083223838112</v>
      </c>
      <c r="AF275" s="3">
        <f t="shared" si="55"/>
        <v>2.3893436735019966E-2</v>
      </c>
      <c r="AG275" s="58" t="str">
        <f>IF(ISNUMBER(SEARCH("C", '[2]WetLitterbags placem_collection'!W202)),"YES","")</f>
        <v/>
      </c>
      <c r="AH275" s="58" t="str">
        <f>IF(ISNUMBER(SEARCH("H", '[2]WetLitterbags placem_collection'!W202)),"YES","")</f>
        <v/>
      </c>
      <c r="AI275" s="58" t="str">
        <f>IF(ISNUMBER(SEARCH("R", '[2]WetLitterbags placem_collection'!W202)),"YES","")</f>
        <v>YES</v>
      </c>
      <c r="AJ275" s="58" t="str">
        <f>IF(ISNUMBER(SEARCH("C", '[2]WetLitterbags placem_collection'!V202)),"YES","")</f>
        <v/>
      </c>
      <c r="AK275" s="58" t="str">
        <f>IF(ISNUMBER(SEARCH("H", '[2]WetLitterbags placem_collection'!V202)),"YES","")</f>
        <v/>
      </c>
      <c r="AL275" s="58" t="str">
        <f>IF(ISNUMBER(SEARCH("R", '[2]WetLitterbags placem_collection'!V202)),"YES","")</f>
        <v>YES</v>
      </c>
    </row>
    <row r="276" spans="2:38">
      <c r="B276" t="str">
        <f>'[2]Final data_for_R_analysis_Wetse'!A202</f>
        <v>Wet</v>
      </c>
      <c r="C276" s="4">
        <f>'[2]Final data_for_R_analysis_Wetse'!B202</f>
        <v>201</v>
      </c>
      <c r="D276" t="s">
        <v>138</v>
      </c>
      <c r="E276" t="s">
        <v>41</v>
      </c>
      <c r="F276" s="68">
        <v>1</v>
      </c>
      <c r="G276" s="7">
        <f>'[2]WetLitterbags placem_collection'!E203</f>
        <v>42769</v>
      </c>
      <c r="H276" t="str">
        <f>'[2]Final data_for_R_analysis_Wetse'!J202</f>
        <v>G811</v>
      </c>
      <c r="I276" t="str">
        <f>'[2]Final data_for_R_analysis_Wetse'!J422</f>
        <v>R218</v>
      </c>
      <c r="J276">
        <f>IFERROR(INDEX('[2]Green_rooibos initial weight'!$C$5:$C$1749,MATCH(H276, '[2]Green_rooibos initial weight'!$A$5:$A$1749,0)),"")</f>
        <v>1.9930000000000001</v>
      </c>
      <c r="K276">
        <f>IFERROR(INDEX('[2]Green_rooibos initial weight'!$C$5:$C$1749,MATCH(I276, '[2]Green_rooibos initial weight'!$A$5:$A$1749,0)),"")</f>
        <v>2.2309999999999999</v>
      </c>
      <c r="L276" s="3">
        <f t="shared" si="49"/>
        <v>1.7432000000000001</v>
      </c>
      <c r="M276" s="3">
        <f>AVERAGE('[2]Ashed teabags wet'!$J$809:$J$813,'[2]Ashed teabags wet'!$J$817:$J$818,'[2]Ashed teabags wet'!$J$820:$J$821)</f>
        <v>5.5094158734921841</v>
      </c>
      <c r="N276" s="3">
        <f t="shared" si="42"/>
        <v>1.6471598624932844</v>
      </c>
      <c r="O276" s="3">
        <f t="shared" si="50"/>
        <v>1.9811999999999999</v>
      </c>
      <c r="P276" s="3">
        <f>AVERAGE('[2]Ashed teabags wet'!$J$814:$J$816)</f>
        <v>2.2816647271287041</v>
      </c>
      <c r="Q276" s="3">
        <f t="shared" si="43"/>
        <v>1.935995658426126</v>
      </c>
      <c r="R276" s="7">
        <f>IF('[2]WetLitterbags placem_collection'!G203="N.A","",'[2]WetLitterbags placem_collection'!G203)</f>
        <v>42813</v>
      </c>
      <c r="S276" s="3">
        <f>IF(IFERROR(INDEX('[2]Both teabags AfterWet'!$D$1:$D$839,MATCH(H276,'[2]Both teabags AfterWet'!$B$1:$B$839,0)),"")="N.A","",(IFERROR(INDEX('[2]Both teabags AfterWet'!$D$1:$D$839,MATCH(H276,'[2]Both teabags AfterWet'!$B$1:$B$839,0)),"")))</f>
        <v>0.56630000000000003</v>
      </c>
      <c r="T276" s="3">
        <f>IFERROR(INDEX('[2]Both teabags AfterWet'!$D$1:$D$839,MATCH(I276,'[2]Both teabags AfterWet'!$B$1:$B$839,0)),"")</f>
        <v>1.5928</v>
      </c>
      <c r="U276" s="3">
        <f t="shared" si="51"/>
        <v>0.41570000000000001</v>
      </c>
      <c r="V276" s="3">
        <f t="shared" si="52"/>
        <v>1.4421999999999999</v>
      </c>
      <c r="W276" s="3">
        <f>IFERROR(INDEX('[2]Ashed teabags wet'!$J$2:$J$825,MATCH(H276,'[2]Ashed teabags wet'!$B$2:$B$825,0)),"")</f>
        <v>11.712158808933365</v>
      </c>
      <c r="X276" s="3">
        <f>IFERROR(INDEX('[2]Ashed teabags wet'!$J$2:$J$825,MATCH(I276,'[2]Ashed teabags wet'!$B$2:$B$825,0)),"")</f>
        <v>3.3009708737867043</v>
      </c>
      <c r="Y276" s="3">
        <f t="shared" si="44"/>
        <v>0.36701255583126402</v>
      </c>
      <c r="Z276" s="3">
        <f t="shared" si="45"/>
        <v>1.3945933980582481</v>
      </c>
      <c r="AA276" s="3">
        <f t="shared" si="46"/>
        <v>0.77718461687396756</v>
      </c>
      <c r="AB276" s="3">
        <f t="shared" si="53"/>
        <v>0.50950820488649662</v>
      </c>
      <c r="AC276" s="3">
        <f t="shared" si="47"/>
        <v>0.72034944499410059</v>
      </c>
      <c r="AD276">
        <f t="shared" si="48"/>
        <v>44</v>
      </c>
      <c r="AE276" s="3">
        <f t="shared" si="54"/>
        <v>7.6977889698375823E-2</v>
      </c>
      <c r="AF276" s="3">
        <f t="shared" si="55"/>
        <v>1.8090585285895005E-2</v>
      </c>
      <c r="AG276" s="58" t="str">
        <f>IF(ISNUMBER(SEARCH("C", '[2]WetLitterbags placem_collection'!W203)),"YES","")</f>
        <v/>
      </c>
      <c r="AH276" s="58" t="str">
        <f>IF(ISNUMBER(SEARCH("H", '[2]WetLitterbags placem_collection'!W203)),"YES","")</f>
        <v/>
      </c>
      <c r="AI276" s="58" t="str">
        <f>IF(ISNUMBER(SEARCH("R", '[2]WetLitterbags placem_collection'!W203)),"YES","")</f>
        <v>YES</v>
      </c>
      <c r="AJ276" s="58" t="str">
        <f>IF(ISNUMBER(SEARCH("C", '[2]WetLitterbags placem_collection'!V203)),"YES","")</f>
        <v/>
      </c>
      <c r="AK276" s="58" t="str">
        <f>IF(ISNUMBER(SEARCH("H", '[2]WetLitterbags placem_collection'!V203)),"YES","")</f>
        <v/>
      </c>
      <c r="AL276" s="58" t="str">
        <f>IF(ISNUMBER(SEARCH("R", '[2]WetLitterbags placem_collection'!V203)),"YES","")</f>
        <v>YES</v>
      </c>
    </row>
    <row r="277" spans="2:38">
      <c r="B277" t="str">
        <f>'[2]Final data_for_R_analysis_Wetse'!A203</f>
        <v>Wet</v>
      </c>
      <c r="C277" s="4">
        <f>'[2]Final data_for_R_analysis_Wetse'!B203</f>
        <v>202</v>
      </c>
      <c r="D277" t="s">
        <v>139</v>
      </c>
      <c r="E277" t="s">
        <v>41</v>
      </c>
      <c r="F277" s="68">
        <v>2</v>
      </c>
      <c r="G277" s="7">
        <f>'[2]WetLitterbags placem_collection'!E204</f>
        <v>42769</v>
      </c>
      <c r="H277" t="str">
        <f>'[2]Final data_for_R_analysis_Wetse'!J203</f>
        <v>G773</v>
      </c>
      <c r="I277" t="str">
        <f>'[2]Final data_for_R_analysis_Wetse'!J423</f>
        <v>R135</v>
      </c>
      <c r="J277">
        <f>IFERROR(INDEX('[2]Green_rooibos initial weight'!$C$5:$C$1749,MATCH(H277, '[2]Green_rooibos initial weight'!$A$5:$A$1749,0)),"")</f>
        <v>1.718</v>
      </c>
      <c r="K277">
        <f>IFERROR(INDEX('[2]Green_rooibos initial weight'!$C$5:$C$1749,MATCH(I277, '[2]Green_rooibos initial weight'!$A$5:$A$1749,0)),"")</f>
        <v>2.286</v>
      </c>
      <c r="L277" s="3">
        <f t="shared" si="49"/>
        <v>1.4681999999999999</v>
      </c>
      <c r="M277" s="3">
        <f>AVERAGE('[2]Ashed teabags wet'!$J$809:$J$813,'[2]Ashed teabags wet'!$J$817:$J$818,'[2]Ashed teabags wet'!$J$820:$J$821)</f>
        <v>5.5094158734921841</v>
      </c>
      <c r="N277" s="3">
        <f t="shared" si="42"/>
        <v>1.3873107561453877</v>
      </c>
      <c r="O277" s="3">
        <f t="shared" si="50"/>
        <v>2.0362</v>
      </c>
      <c r="P277" s="3">
        <f>AVERAGE('[2]Ashed teabags wet'!$J$814:$J$816)</f>
        <v>2.2816647271287041</v>
      </c>
      <c r="Q277" s="3">
        <f t="shared" si="43"/>
        <v>1.9897407428262053</v>
      </c>
      <c r="R277" s="7">
        <f>IF('[2]WetLitterbags placem_collection'!G204="N.A","",'[2]WetLitterbags placem_collection'!G204)</f>
        <v>42814</v>
      </c>
      <c r="S277" s="3">
        <f>IF(IFERROR(INDEX('[2]Both teabags AfterWet'!$D$1:$D$839,MATCH(H277,'[2]Both teabags AfterWet'!$B$1:$B$839,0)),"")="N.A","",(IFERROR(INDEX('[2]Both teabags AfterWet'!$D$1:$D$839,MATCH(H277,'[2]Both teabags AfterWet'!$B$1:$B$839,0)),"")))</f>
        <v>0.84</v>
      </c>
      <c r="T277" s="3">
        <f>IFERROR(INDEX('[2]Both teabags AfterWet'!$D$1:$D$839,MATCH(I277,'[2]Both teabags AfterWet'!$B$1:$B$839,0)),"")</f>
        <v>1.6419999999999999</v>
      </c>
      <c r="U277" s="3">
        <f t="shared" si="51"/>
        <v>0.68940000000000001</v>
      </c>
      <c r="V277" s="3">
        <f t="shared" si="52"/>
        <v>1.4913999999999998</v>
      </c>
      <c r="W277" s="3">
        <f>IFERROR(INDEX('[2]Ashed teabags wet'!$J$2:$J$825,MATCH(H277,'[2]Ashed teabags wet'!$B$2:$B$825,0)),"")</f>
        <v>12.200000000000349</v>
      </c>
      <c r="X277" s="3">
        <f>IFERROR(INDEX('[2]Ashed teabags wet'!$J$2:$J$825,MATCH(I277,'[2]Ashed teabags wet'!$B$2:$B$825,0)),"")</f>
        <v>3.9196472317485203</v>
      </c>
      <c r="Y277" s="3">
        <f t="shared" si="44"/>
        <v>0.60529319999999764</v>
      </c>
      <c r="Z277" s="3">
        <f t="shared" si="45"/>
        <v>1.4329423811857025</v>
      </c>
      <c r="AA277" s="3">
        <f t="shared" si="46"/>
        <v>0.56369313989765968</v>
      </c>
      <c r="AB277" s="3">
        <f t="shared" si="53"/>
        <v>0.36954704658373894</v>
      </c>
      <c r="AC277" s="3">
        <f t="shared" si="47"/>
        <v>0.72016537146963544</v>
      </c>
      <c r="AD277">
        <f t="shared" si="48"/>
        <v>45</v>
      </c>
      <c r="AE277" s="3">
        <f t="shared" si="54"/>
        <v>0.33053071271061796</v>
      </c>
      <c r="AF277" s="3">
        <f t="shared" si="55"/>
        <v>3.1459307954514425E-2</v>
      </c>
      <c r="AG277" s="58" t="str">
        <f>IF(ISNUMBER(SEARCH("C", '[2]WetLitterbags placem_collection'!W204)),"YES","")</f>
        <v/>
      </c>
      <c r="AH277" s="58" t="str">
        <f>IF(ISNUMBER(SEARCH("H", '[2]WetLitterbags placem_collection'!W204)),"YES","")</f>
        <v/>
      </c>
      <c r="AI277" s="58" t="str">
        <f>IF(ISNUMBER(SEARCH("R", '[2]WetLitterbags placem_collection'!W204)),"YES","")</f>
        <v>YES</v>
      </c>
      <c r="AJ277" s="58" t="str">
        <f>IF(ISNUMBER(SEARCH("C", '[2]WetLitterbags placem_collection'!V204)),"YES","")</f>
        <v/>
      </c>
      <c r="AK277" s="58" t="str">
        <f>IF(ISNUMBER(SEARCH("H", '[2]WetLitterbags placem_collection'!V204)),"YES","")</f>
        <v/>
      </c>
      <c r="AL277" s="58" t="str">
        <f>IF(ISNUMBER(SEARCH("R", '[2]WetLitterbags placem_collection'!V204)),"YES","")</f>
        <v>YES</v>
      </c>
    </row>
    <row r="278" spans="2:38">
      <c r="B278" t="str">
        <f>'[2]Final data_for_R_analysis_Wetse'!A204</f>
        <v>Wet</v>
      </c>
      <c r="C278" s="4">
        <f>'[2]Final data_for_R_analysis_Wetse'!B204</f>
        <v>203</v>
      </c>
      <c r="D278" t="s">
        <v>140</v>
      </c>
      <c r="E278" t="s">
        <v>41</v>
      </c>
      <c r="F278" s="68">
        <v>3</v>
      </c>
      <c r="G278" s="7">
        <f>'[2]WetLitterbags placem_collection'!E205</f>
        <v>42769</v>
      </c>
      <c r="H278" t="str">
        <f>'[2]Final data_for_R_analysis_Wetse'!J204</f>
        <v>G645</v>
      </c>
      <c r="I278" t="str">
        <f>'[2]Final data_for_R_analysis_Wetse'!J424</f>
        <v>R372</v>
      </c>
      <c r="J278">
        <f>IFERROR(INDEX('[2]Green_rooibos initial weight'!$C$5:$C$1749,MATCH(H278, '[2]Green_rooibos initial weight'!$A$5:$A$1749,0)),"")</f>
        <v>2.238</v>
      </c>
      <c r="K278">
        <f>IFERROR(INDEX('[2]Green_rooibos initial weight'!$C$5:$C$1749,MATCH(I278, '[2]Green_rooibos initial weight'!$A$5:$A$1749,0)),"")</f>
        <v>2.202</v>
      </c>
      <c r="L278" s="3">
        <f t="shared" si="49"/>
        <v>1.9882</v>
      </c>
      <c r="M278" s="3">
        <f>AVERAGE('[2]Ashed teabags wet'!$J$809:$J$813,'[2]Ashed teabags wet'!$J$817:$J$818,'[2]Ashed teabags wet'!$J$820:$J$821)</f>
        <v>5.5094158734921841</v>
      </c>
      <c r="N278" s="3">
        <f t="shared" si="42"/>
        <v>1.8786617936032284</v>
      </c>
      <c r="O278" s="3">
        <f t="shared" si="50"/>
        <v>1.9521999999999999</v>
      </c>
      <c r="P278" s="3">
        <f>AVERAGE('[2]Ashed teabags wet'!$J$814:$J$816)</f>
        <v>2.2816647271287041</v>
      </c>
      <c r="Q278" s="3">
        <f t="shared" si="43"/>
        <v>1.9076573411969935</v>
      </c>
      <c r="R278" s="7">
        <f>IF('[2]WetLitterbags placem_collection'!G205="N.A","",'[2]WetLitterbags placem_collection'!G205)</f>
        <v>42814</v>
      </c>
      <c r="S278" s="3">
        <f>IF(IFERROR(INDEX('[2]Both teabags AfterWet'!$D$1:$D$839,MATCH(H278,'[2]Both teabags AfterWet'!$B$1:$B$839,0)),"")="N.A","",(IFERROR(INDEX('[2]Both teabags AfterWet'!$D$1:$D$839,MATCH(H278,'[2]Both teabags AfterWet'!$B$1:$B$839,0)),"")))</f>
        <v>0.80930000000000002</v>
      </c>
      <c r="T278" s="3">
        <f>IFERROR(INDEX('[2]Both teabags AfterWet'!$D$1:$D$839,MATCH(I278,'[2]Both teabags AfterWet'!$B$1:$B$839,0)),"")</f>
        <v>1.6213</v>
      </c>
      <c r="U278" s="3">
        <f t="shared" si="51"/>
        <v>0.65870000000000006</v>
      </c>
      <c r="V278" s="3">
        <f t="shared" si="52"/>
        <v>1.4706999999999999</v>
      </c>
      <c r="W278" s="3">
        <f>IFERROR(INDEX('[2]Ashed teabags wet'!$J$2:$J$825,MATCH(H278,'[2]Ashed teabags wet'!$B$2:$B$825,0)),"")</f>
        <v>11.067388096409434</v>
      </c>
      <c r="X278" s="3">
        <f>IFERROR(INDEX('[2]Ashed teabags wet'!$J$2:$J$825,MATCH(I278,'[2]Ashed teabags wet'!$B$2:$B$825,0)),"")</f>
        <v>4.1958041958038725</v>
      </c>
      <c r="Y278" s="3">
        <f t="shared" si="44"/>
        <v>0.58579911460895107</v>
      </c>
      <c r="Z278" s="3">
        <f t="shared" si="45"/>
        <v>1.4089923076923123</v>
      </c>
      <c r="AA278" s="3">
        <f t="shared" si="46"/>
        <v>0.68818277105353687</v>
      </c>
      <c r="AB278" s="3">
        <f t="shared" si="53"/>
        <v>0.45116020145077484</v>
      </c>
      <c r="AC278" s="3">
        <f t="shared" si="47"/>
        <v>0.7385982153420777</v>
      </c>
      <c r="AD278">
        <f t="shared" si="48"/>
        <v>45</v>
      </c>
      <c r="AE278" s="3">
        <f t="shared" si="54"/>
        <v>0.18268079447323404</v>
      </c>
      <c r="AF278" s="3">
        <f t="shared" si="55"/>
        <v>1.9246015949386946E-2</v>
      </c>
      <c r="AG278" s="58" t="str">
        <f>IF(ISNUMBER(SEARCH("C", '[2]WetLitterbags placem_collection'!W205)),"YES","")</f>
        <v/>
      </c>
      <c r="AH278" s="58" t="str">
        <f>IF(ISNUMBER(SEARCH("H", '[2]WetLitterbags placem_collection'!W205)),"YES","")</f>
        <v>YES</v>
      </c>
      <c r="AI278" s="58" t="str">
        <f>IF(ISNUMBER(SEARCH("R", '[2]WetLitterbags placem_collection'!W205)),"YES","")</f>
        <v/>
      </c>
      <c r="AJ278" s="58" t="str">
        <f>IF(ISNUMBER(SEARCH("C", '[2]WetLitterbags placem_collection'!V205)),"YES","")</f>
        <v/>
      </c>
      <c r="AK278" s="58" t="str">
        <f>IF(ISNUMBER(SEARCH("H", '[2]WetLitterbags placem_collection'!V205)),"YES","")</f>
        <v/>
      </c>
      <c r="AL278" s="58" t="str">
        <f>IF(ISNUMBER(SEARCH("R", '[2]WetLitterbags placem_collection'!V205)),"YES","")</f>
        <v>YES</v>
      </c>
    </row>
    <row r="279" spans="2:38">
      <c r="B279" t="str">
        <f>'[2]Final data_for_R_analysis_Wetse'!A205</f>
        <v>Wet</v>
      </c>
      <c r="C279" s="4">
        <f>'[2]Final data_for_R_analysis_Wetse'!B205</f>
        <v>204</v>
      </c>
      <c r="D279" t="s">
        <v>141</v>
      </c>
      <c r="E279" t="s">
        <v>41</v>
      </c>
      <c r="F279" s="68">
        <v>4</v>
      </c>
      <c r="G279" s="7">
        <f>'[2]WetLitterbags placem_collection'!E206</f>
        <v>42769</v>
      </c>
      <c r="H279" t="str">
        <f>'[2]Final data_for_R_analysis_Wetse'!J205</f>
        <v>G814</v>
      </c>
      <c r="I279" t="str">
        <f>'[2]Final data_for_R_analysis_Wetse'!J425</f>
        <v>R334</v>
      </c>
      <c r="J279">
        <f>IFERROR(INDEX('[2]Green_rooibos initial weight'!$C$5:$C$1749,MATCH(H279, '[2]Green_rooibos initial weight'!$A$5:$A$1749,0)),"")</f>
        <v>2.1480000000000001</v>
      </c>
      <c r="K279">
        <f>IFERROR(INDEX('[2]Green_rooibos initial weight'!$C$5:$C$1749,MATCH(I279, '[2]Green_rooibos initial weight'!$A$5:$A$1749,0)),"")</f>
        <v>2.1419999999999999</v>
      </c>
      <c r="L279" s="3">
        <f t="shared" si="49"/>
        <v>1.8982000000000001</v>
      </c>
      <c r="M279" s="3">
        <f>AVERAGE('[2]Ashed teabags wet'!$J$809:$J$813,'[2]Ashed teabags wet'!$J$817:$J$818,'[2]Ashed teabags wet'!$J$820:$J$821)</f>
        <v>5.5094158734921841</v>
      </c>
      <c r="N279" s="3">
        <f t="shared" si="42"/>
        <v>1.7936202678893713</v>
      </c>
      <c r="O279" s="3">
        <f t="shared" si="50"/>
        <v>1.8921999999999999</v>
      </c>
      <c r="P279" s="3">
        <f>AVERAGE('[2]Ashed teabags wet'!$J$814:$J$816)</f>
        <v>2.2816647271287041</v>
      </c>
      <c r="Q279" s="3">
        <f t="shared" si="43"/>
        <v>1.8490263400332705</v>
      </c>
      <c r="R279" s="7">
        <f>IF('[2]WetLitterbags placem_collection'!G206="N.A","",'[2]WetLitterbags placem_collection'!G206)</f>
        <v>42813</v>
      </c>
      <c r="S279" s="3">
        <f>IF(IFERROR(INDEX('[2]Both teabags AfterWet'!$D$1:$D$839,MATCH(H279,'[2]Both teabags AfterWet'!$B$1:$B$839,0)),"")="N.A","",(IFERROR(INDEX('[2]Both teabags AfterWet'!$D$1:$D$839,MATCH(H279,'[2]Both teabags AfterWet'!$B$1:$B$839,0)),"")))</f>
        <v>0.68300000000000005</v>
      </c>
      <c r="T279" s="3">
        <f>IFERROR(INDEX('[2]Both teabags AfterWet'!$D$1:$D$839,MATCH(I279,'[2]Both teabags AfterWet'!$B$1:$B$839,0)),"")</f>
        <v>1.544</v>
      </c>
      <c r="U279" s="3">
        <f t="shared" si="51"/>
        <v>0.53239999999999998</v>
      </c>
      <c r="V279" s="3">
        <f t="shared" si="52"/>
        <v>1.3934</v>
      </c>
      <c r="W279" s="3">
        <f>IFERROR(INDEX('[2]Ashed teabags wet'!$J$2:$J$825,MATCH(H279,'[2]Ashed teabags wet'!$B$2:$B$825,0)),"")</f>
        <v>11.500000000000204</v>
      </c>
      <c r="X279" s="3">
        <f>IFERROR(INDEX('[2]Ashed teabags wet'!$J$2:$J$825,MATCH(I279,'[2]Ashed teabags wet'!$B$2:$B$825,0)),"")</f>
        <v>5.4642166344294019</v>
      </c>
      <c r="Y279" s="3">
        <f t="shared" si="44"/>
        <v>0.47117399999999887</v>
      </c>
      <c r="Z279" s="3">
        <f t="shared" si="45"/>
        <v>1.3172616054158608</v>
      </c>
      <c r="AA279" s="3">
        <f t="shared" si="46"/>
        <v>0.73730560005633228</v>
      </c>
      <c r="AB279" s="3">
        <f t="shared" si="53"/>
        <v>0.48336424136709677</v>
      </c>
      <c r="AC279" s="3">
        <f t="shared" si="47"/>
        <v>0.7124082425954833</v>
      </c>
      <c r="AD279">
        <f t="shared" si="48"/>
        <v>44</v>
      </c>
      <c r="AE279" s="3">
        <f t="shared" si="54"/>
        <v>0.12434014245091174</v>
      </c>
      <c r="AF279" s="3">
        <f t="shared" si="55"/>
        <v>2.0541302351872844E-2</v>
      </c>
      <c r="AG279" s="58" t="str">
        <f>IF(ISNUMBER(SEARCH("C", '[2]WetLitterbags placem_collection'!W206)),"YES","")</f>
        <v/>
      </c>
      <c r="AH279" s="58" t="str">
        <f>IF(ISNUMBER(SEARCH("H", '[2]WetLitterbags placem_collection'!W206)),"YES","")</f>
        <v/>
      </c>
      <c r="AI279" s="58" t="str">
        <f>IF(ISNUMBER(SEARCH("R", '[2]WetLitterbags placem_collection'!W206)),"YES","")</f>
        <v>YES</v>
      </c>
      <c r="AJ279" s="58" t="str">
        <f>IF(ISNUMBER(SEARCH("C", '[2]WetLitterbags placem_collection'!V206)),"YES","")</f>
        <v/>
      </c>
      <c r="AK279" s="58" t="str">
        <f>IF(ISNUMBER(SEARCH("H", '[2]WetLitterbags placem_collection'!V206)),"YES","")</f>
        <v/>
      </c>
      <c r="AL279" s="58" t="str">
        <f>IF(ISNUMBER(SEARCH("R", '[2]WetLitterbags placem_collection'!V206)),"YES","")</f>
        <v>YES</v>
      </c>
    </row>
    <row r="280" spans="2:38">
      <c r="B280" t="str">
        <f>'[2]Final data_for_R_analysis_Wetse'!A206</f>
        <v>Wet</v>
      </c>
      <c r="C280" s="4">
        <f>'[2]Final data_for_R_analysis_Wetse'!B206</f>
        <v>205</v>
      </c>
      <c r="D280" t="s">
        <v>142</v>
      </c>
      <c r="E280" t="s">
        <v>41</v>
      </c>
      <c r="F280" s="68">
        <v>1</v>
      </c>
      <c r="G280" s="7">
        <f>'[2]WetLitterbags placem_collection'!E207</f>
        <v>42769</v>
      </c>
      <c r="H280" t="str">
        <f>'[2]Final data_for_R_analysis_Wetse'!J206</f>
        <v>G621</v>
      </c>
      <c r="I280" t="str">
        <f>'[2]Final data_for_R_analysis_Wetse'!J426</f>
        <v>R265</v>
      </c>
      <c r="J280">
        <f>IFERROR(INDEX('[2]Green_rooibos initial weight'!$C$5:$C$1749,MATCH(H280, '[2]Green_rooibos initial weight'!$A$5:$A$1749,0)),"")</f>
        <v>1.925</v>
      </c>
      <c r="K280">
        <f>IFERROR(INDEX('[2]Green_rooibos initial weight'!$C$5:$C$1749,MATCH(I280, '[2]Green_rooibos initial weight'!$A$5:$A$1749,0)),"")</f>
        <v>2.2210000000000001</v>
      </c>
      <c r="L280" s="3">
        <f t="shared" si="49"/>
        <v>1.6752</v>
      </c>
      <c r="M280" s="3">
        <f>AVERAGE('[2]Ashed teabags wet'!$J$809:$J$813,'[2]Ashed teabags wet'!$J$817:$J$818,'[2]Ashed teabags wet'!$J$820:$J$821)</f>
        <v>5.5094158734921841</v>
      </c>
      <c r="N280" s="3">
        <f t="shared" si="42"/>
        <v>1.582906265287259</v>
      </c>
      <c r="O280" s="3">
        <f t="shared" si="50"/>
        <v>1.9712000000000001</v>
      </c>
      <c r="P280" s="3">
        <f>AVERAGE('[2]Ashed teabags wet'!$J$814:$J$816)</f>
        <v>2.2816647271287041</v>
      </c>
      <c r="Q280" s="3">
        <f t="shared" si="43"/>
        <v>1.926223824898839</v>
      </c>
      <c r="R280" s="7">
        <f>IF('[2]WetLitterbags placem_collection'!G207="N.A","",'[2]WetLitterbags placem_collection'!G207)</f>
        <v>42814</v>
      </c>
      <c r="S280" s="3">
        <f>IF(IFERROR(INDEX('[2]Both teabags AfterWet'!$D$1:$D$839,MATCH(H280,'[2]Both teabags AfterWet'!$B$1:$B$839,0)),"")="N.A","",(IFERROR(INDEX('[2]Both teabags AfterWet'!$D$1:$D$839,MATCH(H280,'[2]Both teabags AfterWet'!$B$1:$B$839,0)),"")))</f>
        <v>0.74099999999999999</v>
      </c>
      <c r="T280" s="3">
        <f>IFERROR(INDEX('[2]Both teabags AfterWet'!$D$1:$D$839,MATCH(I280,'[2]Both teabags AfterWet'!$B$1:$B$839,0)),"")</f>
        <v>1.6680999999999999</v>
      </c>
      <c r="U280" s="3">
        <f t="shared" si="51"/>
        <v>0.59040000000000004</v>
      </c>
      <c r="V280" s="3">
        <f t="shared" si="52"/>
        <v>1.5174999999999998</v>
      </c>
      <c r="W280" s="3">
        <f>IFERROR(INDEX('[2]Ashed teabags wet'!$J$2:$J$825,MATCH(H280,'[2]Ashed teabags wet'!$B$2:$B$825,0)),"")</f>
        <v>22.042218949435743</v>
      </c>
      <c r="X280" s="3">
        <f>IFERROR(INDEX('[2]Ashed teabags wet'!$J$2:$J$825,MATCH(I280,'[2]Ashed teabags wet'!$B$2:$B$825,0)),"")</f>
        <v>13.867187500000384</v>
      </c>
      <c r="Y280" s="3">
        <f t="shared" si="44"/>
        <v>0.46026273932253137</v>
      </c>
      <c r="Z280" s="3">
        <f t="shared" si="45"/>
        <v>1.3070654296874942</v>
      </c>
      <c r="AA280" s="3">
        <f t="shared" si="46"/>
        <v>0.70922931482679741</v>
      </c>
      <c r="AB280" s="3">
        <f t="shared" si="53"/>
        <v>0.46495793561091708</v>
      </c>
      <c r="AC280" s="3">
        <f t="shared" si="47"/>
        <v>0.67856362941421844</v>
      </c>
      <c r="AD280">
        <f t="shared" si="48"/>
        <v>45</v>
      </c>
      <c r="AE280" s="3">
        <f t="shared" si="54"/>
        <v>0.15768489925558504</v>
      </c>
      <c r="AF280" s="3">
        <f t="shared" si="55"/>
        <v>2.6121369724755174E-2</v>
      </c>
      <c r="AG280" s="58" t="str">
        <f>IF(ISNUMBER(SEARCH("C", '[2]WetLitterbags placem_collection'!W207)),"YES","")</f>
        <v/>
      </c>
      <c r="AH280" s="58" t="str">
        <f>IF(ISNUMBER(SEARCH("H", '[2]WetLitterbags placem_collection'!W207)),"YES","")</f>
        <v/>
      </c>
      <c r="AI280" s="58" t="str">
        <f>IF(ISNUMBER(SEARCH("R", '[2]WetLitterbags placem_collection'!W207)),"YES","")</f>
        <v>YES</v>
      </c>
      <c r="AJ280" s="58" t="str">
        <f>IF(ISNUMBER(SEARCH("C", '[2]WetLitterbags placem_collection'!V207)),"YES","")</f>
        <v/>
      </c>
      <c r="AK280" s="58" t="str">
        <f>IF(ISNUMBER(SEARCH("H", '[2]WetLitterbags placem_collection'!V207)),"YES","")</f>
        <v>YES</v>
      </c>
      <c r="AL280" s="58" t="str">
        <f>IF(ISNUMBER(SEARCH("R", '[2]WetLitterbags placem_collection'!V207)),"YES","")</f>
        <v>YES</v>
      </c>
    </row>
    <row r="281" spans="2:38">
      <c r="B281" t="str">
        <f>'[2]Final data_for_R_analysis_Wetse'!A207</f>
        <v>Wet</v>
      </c>
      <c r="C281" s="4">
        <f>'[2]Final data_for_R_analysis_Wetse'!B207</f>
        <v>206</v>
      </c>
      <c r="D281" t="s">
        <v>143</v>
      </c>
      <c r="E281" t="s">
        <v>41</v>
      </c>
      <c r="F281" s="68">
        <v>2</v>
      </c>
      <c r="G281" s="7">
        <f>'[2]WetLitterbags placem_collection'!E208</f>
        <v>42769</v>
      </c>
      <c r="H281" t="str">
        <f>'[2]Final data_for_R_analysis_Wetse'!J207</f>
        <v>G677</v>
      </c>
      <c r="I281" t="str">
        <f>'[2]Final data_for_R_analysis_Wetse'!J427</f>
        <v>R234</v>
      </c>
      <c r="J281">
        <f>IFERROR(INDEX('[2]Green_rooibos initial weight'!$C$5:$C$1749,MATCH(H281, '[2]Green_rooibos initial weight'!$A$5:$A$1749,0)),"")</f>
        <v>2.1269999999999998</v>
      </c>
      <c r="K281">
        <f>IFERROR(INDEX('[2]Green_rooibos initial weight'!$C$5:$C$1749,MATCH(I281, '[2]Green_rooibos initial weight'!$A$5:$A$1749,0)),"")</f>
        <v>2.194</v>
      </c>
      <c r="L281" s="3">
        <f t="shared" si="49"/>
        <v>1.8771999999999998</v>
      </c>
      <c r="M281" s="3">
        <f>AVERAGE('[2]Ashed teabags wet'!$J$809:$J$813,'[2]Ashed teabags wet'!$J$817:$J$818,'[2]Ashed teabags wet'!$J$820:$J$821)</f>
        <v>5.5094158734921841</v>
      </c>
      <c r="N281" s="3">
        <f t="shared" si="42"/>
        <v>1.7737772452228044</v>
      </c>
      <c r="O281" s="3">
        <f t="shared" si="50"/>
        <v>1.9441999999999999</v>
      </c>
      <c r="P281" s="3">
        <f>AVERAGE('[2]Ashed teabags wet'!$J$814:$J$816)</f>
        <v>2.2816647271287041</v>
      </c>
      <c r="Q281" s="3">
        <f t="shared" si="43"/>
        <v>1.8998398743751637</v>
      </c>
      <c r="R281" s="7">
        <f>IF('[2]WetLitterbags placem_collection'!G208="N.A","",'[2]WetLitterbags placem_collection'!G208)</f>
        <v>42814</v>
      </c>
      <c r="S281" s="3">
        <f>IF(IFERROR(INDEX('[2]Both teabags AfterWet'!$D$1:$D$839,MATCH(H281,'[2]Both teabags AfterWet'!$B$1:$B$839,0)),"")="N.A","",(IFERROR(INDEX('[2]Both teabags AfterWet'!$D$1:$D$839,MATCH(H281,'[2]Both teabags AfterWet'!$B$1:$B$839,0)),"")))</f>
        <v>0.85699999999999998</v>
      </c>
      <c r="T281" s="3">
        <f>IFERROR(INDEX('[2]Both teabags AfterWet'!$D$1:$D$839,MATCH(I281,'[2]Both teabags AfterWet'!$B$1:$B$839,0)),"")</f>
        <v>1.7410000000000001</v>
      </c>
      <c r="U281" s="3">
        <f t="shared" si="51"/>
        <v>0.70639999999999992</v>
      </c>
      <c r="V281" s="3">
        <f t="shared" si="52"/>
        <v>1.5904</v>
      </c>
      <c r="W281" s="3">
        <f>IFERROR(INDEX('[2]Ashed teabags wet'!$J$2:$J$825,MATCH(H281,'[2]Ashed teabags wet'!$B$2:$B$825,0)),"")</f>
        <v>17.335314512134694</v>
      </c>
      <c r="X281" s="3">
        <f>IFERROR(INDEX('[2]Ashed teabags wet'!$J$2:$J$825,MATCH(I281,'[2]Ashed teabags wet'!$B$2:$B$825,0)),"")</f>
        <v>9.9903006789520461</v>
      </c>
      <c r="Y281" s="3">
        <f t="shared" si="44"/>
        <v>0.58394333828628042</v>
      </c>
      <c r="Z281" s="3">
        <f t="shared" si="45"/>
        <v>1.4315142580019466</v>
      </c>
      <c r="AA281" s="3">
        <f t="shared" si="46"/>
        <v>0.67079105346571788</v>
      </c>
      <c r="AB281" s="3">
        <f t="shared" si="53"/>
        <v>0.43975850535994815</v>
      </c>
      <c r="AC281" s="3">
        <f t="shared" si="47"/>
        <v>0.75349205862560176</v>
      </c>
      <c r="AD281">
        <f t="shared" si="48"/>
        <v>45</v>
      </c>
      <c r="AE281" s="3">
        <f t="shared" si="54"/>
        <v>0.2033360410145868</v>
      </c>
      <c r="AF281" s="3">
        <f t="shared" si="55"/>
        <v>1.8271958197682164E-2</v>
      </c>
      <c r="AG281" s="58" t="str">
        <f>IF(ISNUMBER(SEARCH("C", '[2]WetLitterbags placem_collection'!W208)),"YES","")</f>
        <v/>
      </c>
      <c r="AH281" s="58" t="str">
        <f>IF(ISNUMBER(SEARCH("H", '[2]WetLitterbags placem_collection'!W208)),"YES","")</f>
        <v/>
      </c>
      <c r="AI281" s="58" t="str">
        <f>IF(ISNUMBER(SEARCH("R", '[2]WetLitterbags placem_collection'!W208)),"YES","")</f>
        <v/>
      </c>
      <c r="AJ281" s="58" t="str">
        <f>IF(ISNUMBER(SEARCH("C", '[2]WetLitterbags placem_collection'!V208)),"YES","")</f>
        <v/>
      </c>
      <c r="AK281" s="58" t="str">
        <f>IF(ISNUMBER(SEARCH("H", '[2]WetLitterbags placem_collection'!V208)),"YES","")</f>
        <v/>
      </c>
      <c r="AL281" s="58" t="str">
        <f>IF(ISNUMBER(SEARCH("R", '[2]WetLitterbags placem_collection'!V208)),"YES","")</f>
        <v>YES</v>
      </c>
    </row>
    <row r="282" spans="2:38">
      <c r="B282" t="str">
        <f>'[2]Final data_for_R_analysis_Wetse'!A208</f>
        <v>Wet</v>
      </c>
      <c r="C282" s="4">
        <f>'[2]Final data_for_R_analysis_Wetse'!B208</f>
        <v>207</v>
      </c>
      <c r="D282" t="s">
        <v>144</v>
      </c>
      <c r="E282" t="s">
        <v>41</v>
      </c>
      <c r="F282" s="68">
        <v>3</v>
      </c>
      <c r="G282" s="7">
        <f>'[2]WetLitterbags placem_collection'!E209</f>
        <v>42769</v>
      </c>
      <c r="H282" t="str">
        <f>'[2]Final data_for_R_analysis_Wetse'!J208</f>
        <v>G574</v>
      </c>
      <c r="I282" t="str">
        <f>'[2]Final data_for_R_analysis_Wetse'!J428</f>
        <v>R258</v>
      </c>
      <c r="J282">
        <f>IFERROR(INDEX('[2]Green_rooibos initial weight'!$C$5:$C$1749,MATCH(H282, '[2]Green_rooibos initial weight'!$A$5:$A$1749,0)),"")</f>
        <v>1.984</v>
      </c>
      <c r="K282">
        <f>IFERROR(INDEX('[2]Green_rooibos initial weight'!$C$5:$C$1749,MATCH(I282, '[2]Green_rooibos initial weight'!$A$5:$A$1749,0)),"")</f>
        <v>2.17</v>
      </c>
      <c r="L282" s="3">
        <f t="shared" si="49"/>
        <v>1.7342</v>
      </c>
      <c r="M282" s="3">
        <f>AVERAGE('[2]Ashed teabags wet'!$J$809:$J$813,'[2]Ashed teabags wet'!$J$817:$J$818,'[2]Ashed teabags wet'!$J$820:$J$821)</f>
        <v>5.5094158734921841</v>
      </c>
      <c r="N282" s="3">
        <f t="shared" si="42"/>
        <v>1.6386557099218986</v>
      </c>
      <c r="O282" s="3">
        <f t="shared" si="50"/>
        <v>1.9201999999999999</v>
      </c>
      <c r="P282" s="3">
        <f>AVERAGE('[2]Ashed teabags wet'!$J$814:$J$816)</f>
        <v>2.2816647271287041</v>
      </c>
      <c r="Q282" s="3">
        <f t="shared" si="43"/>
        <v>1.8763874739096746</v>
      </c>
      <c r="R282" s="7">
        <f>IF('[2]WetLitterbags placem_collection'!G209="N.A","",'[2]WetLitterbags placem_collection'!G209)</f>
        <v>42813</v>
      </c>
      <c r="S282" s="3">
        <f>IF(IFERROR(INDEX('[2]Both teabags AfterWet'!$D$1:$D$839,MATCH(H282,'[2]Both teabags AfterWet'!$B$1:$B$839,0)),"")="N.A","",(IFERROR(INDEX('[2]Both teabags AfterWet'!$D$1:$D$839,MATCH(H282,'[2]Both teabags AfterWet'!$B$1:$B$839,0)),"")))</f>
        <v>0.77700000000000002</v>
      </c>
      <c r="T282" s="3">
        <f>IFERROR(INDEX('[2]Both teabags AfterWet'!$D$1:$D$839,MATCH(I282,'[2]Both teabags AfterWet'!$B$1:$B$839,0)),"")</f>
        <v>1.5820000000000001</v>
      </c>
      <c r="U282" s="3">
        <f t="shared" si="51"/>
        <v>0.62640000000000007</v>
      </c>
      <c r="V282" s="3">
        <f t="shared" si="52"/>
        <v>1.4314</v>
      </c>
      <c r="W282" s="3">
        <f>IFERROR(INDEX('[2]Ashed teabags wet'!$J$2:$J$825,MATCH(H282,'[2]Ashed teabags wet'!$B$2:$B$825,0)),"")</f>
        <v>23.600000000000428</v>
      </c>
      <c r="X282" s="3">
        <f>IFERROR(INDEX('[2]Ashed teabags wet'!$J$2:$J$825,MATCH(I282,'[2]Ashed teabags wet'!$B$2:$B$825,0)),"")</f>
        <v>16.261774913237122</v>
      </c>
      <c r="Y282" s="3">
        <f t="shared" si="44"/>
        <v>0.47856959999999737</v>
      </c>
      <c r="Z282" s="3">
        <f t="shared" si="45"/>
        <v>1.1986289538919239</v>
      </c>
      <c r="AA282" s="3">
        <f t="shared" si="46"/>
        <v>0.70794987799920039</v>
      </c>
      <c r="AB282" s="3">
        <f t="shared" si="53"/>
        <v>0.46411915992346636</v>
      </c>
      <c r="AC282" s="3">
        <f t="shared" si="47"/>
        <v>0.63879607520212178</v>
      </c>
      <c r="AD282">
        <f t="shared" si="48"/>
        <v>44</v>
      </c>
      <c r="AE282" s="3">
        <f t="shared" si="54"/>
        <v>0.15920442042850302</v>
      </c>
      <c r="AF282" s="3">
        <f t="shared" si="55"/>
        <v>3.4232628181127218E-2</v>
      </c>
      <c r="AG282" s="58" t="str">
        <f>IF(ISNUMBER(SEARCH("C", '[2]WetLitterbags placem_collection'!W209)),"YES","")</f>
        <v>YES</v>
      </c>
      <c r="AH282" s="58" t="str">
        <f>IF(ISNUMBER(SEARCH("H", '[2]WetLitterbags placem_collection'!W209)),"YES","")</f>
        <v>YES</v>
      </c>
      <c r="AI282" s="58" t="str">
        <f>IF(ISNUMBER(SEARCH("R", '[2]WetLitterbags placem_collection'!W209)),"YES","")</f>
        <v/>
      </c>
      <c r="AJ282" s="58" t="str">
        <f>IF(ISNUMBER(SEARCH("C", '[2]WetLitterbags placem_collection'!V209)),"YES","")</f>
        <v/>
      </c>
      <c r="AK282" s="58" t="str">
        <f>IF(ISNUMBER(SEARCH("H", '[2]WetLitterbags placem_collection'!V209)),"YES","")</f>
        <v/>
      </c>
      <c r="AL282" s="58" t="str">
        <f>IF(ISNUMBER(SEARCH("R", '[2]WetLitterbags placem_collection'!V209)),"YES","")</f>
        <v>YES</v>
      </c>
    </row>
    <row r="283" spans="2:38">
      <c r="B283" t="str">
        <f>'[2]Final data_for_R_analysis_Wetse'!A209</f>
        <v>Wet</v>
      </c>
      <c r="C283" s="4">
        <f>'[2]Final data_for_R_analysis_Wetse'!B209</f>
        <v>208</v>
      </c>
      <c r="D283" t="s">
        <v>145</v>
      </c>
      <c r="E283" t="s">
        <v>41</v>
      </c>
      <c r="F283" s="68">
        <v>4</v>
      </c>
      <c r="G283" s="7">
        <f>'[2]WetLitterbags placem_collection'!E210</f>
        <v>42769</v>
      </c>
      <c r="H283" t="str">
        <f>'[2]Final data_for_R_analysis_Wetse'!J209</f>
        <v>G710</v>
      </c>
      <c r="I283" t="str">
        <f>'[2]Final data_for_R_analysis_Wetse'!J429</f>
        <v>R344</v>
      </c>
      <c r="J283">
        <f>IFERROR(INDEX('[2]Green_rooibos initial weight'!$C$5:$C$1749,MATCH(H283, '[2]Green_rooibos initial weight'!$A$5:$A$1749,0)),"")</f>
        <v>2.0270000000000001</v>
      </c>
      <c r="K283">
        <f>IFERROR(INDEX('[2]Green_rooibos initial weight'!$C$5:$C$1749,MATCH(I283, '[2]Green_rooibos initial weight'!$A$5:$A$1749,0)),"")</f>
        <v>2.153</v>
      </c>
      <c r="L283" s="3">
        <f t="shared" si="49"/>
        <v>1.7772000000000001</v>
      </c>
      <c r="M283" s="3">
        <f>AVERAGE('[2]Ashed teabags wet'!$J$809:$J$813,'[2]Ashed teabags wet'!$J$817:$J$818,'[2]Ashed teabags wet'!$J$820:$J$821)</f>
        <v>5.5094158734921841</v>
      </c>
      <c r="N283" s="3">
        <f t="shared" si="42"/>
        <v>1.6792866610962971</v>
      </c>
      <c r="O283" s="3">
        <f t="shared" si="50"/>
        <v>1.9032</v>
      </c>
      <c r="P283" s="3">
        <f>AVERAGE('[2]Ashed teabags wet'!$J$814:$J$816)</f>
        <v>2.2816647271287041</v>
      </c>
      <c r="Q283" s="3">
        <f t="shared" si="43"/>
        <v>1.8597753569132864</v>
      </c>
      <c r="R283" s="7">
        <f>IF('[2]WetLitterbags placem_collection'!G210="N.A","",'[2]WetLitterbags placem_collection'!G210)</f>
        <v>42813</v>
      </c>
      <c r="S283" s="3">
        <f>IF(IFERROR(INDEX('[2]Both teabags AfterWet'!$D$1:$D$839,MATCH(H283,'[2]Both teabags AfterWet'!$B$1:$B$839,0)),"")="N.A","",(IFERROR(INDEX('[2]Both teabags AfterWet'!$D$1:$D$839,MATCH(H283,'[2]Both teabags AfterWet'!$B$1:$B$839,0)),"")))</f>
        <v>0.91</v>
      </c>
      <c r="T283" s="3">
        <f>IFERROR(INDEX('[2]Both teabags AfterWet'!$D$1:$D$839,MATCH(I283,'[2]Both teabags AfterWet'!$B$1:$B$839,0)),"")</f>
        <v>1.476</v>
      </c>
      <c r="U283" s="3">
        <f t="shared" si="51"/>
        <v>0.75940000000000007</v>
      </c>
      <c r="V283" s="3">
        <f t="shared" si="52"/>
        <v>1.3253999999999999</v>
      </c>
      <c r="W283" s="3">
        <f>IFERROR(INDEX('[2]Ashed teabags wet'!$J$2:$J$825,MATCH(H283,'[2]Ashed teabags wet'!$B$2:$B$825,0)),"")</f>
        <v>18.435475834579655</v>
      </c>
      <c r="X283" s="3">
        <f>IFERROR(INDEX('[2]Ashed teabags wet'!$J$2:$J$825,MATCH(I283,'[2]Ashed teabags wet'!$B$2:$B$825,0)),"")</f>
        <v>8.5305719921103496</v>
      </c>
      <c r="Y283" s="3">
        <f t="shared" si="44"/>
        <v>0.61940099651220215</v>
      </c>
      <c r="Z283" s="3">
        <f t="shared" si="45"/>
        <v>1.2123357988165693</v>
      </c>
      <c r="AA283" s="3">
        <f t="shared" si="46"/>
        <v>0.63115231552673956</v>
      </c>
      <c r="AB283" s="3">
        <f t="shared" si="53"/>
        <v>0.41377206433581981</v>
      </c>
      <c r="AC283" s="3">
        <f t="shared" si="47"/>
        <v>0.65187217064146497</v>
      </c>
      <c r="AD283">
        <f t="shared" si="48"/>
        <v>44</v>
      </c>
      <c r="AE283" s="3">
        <f t="shared" si="54"/>
        <v>0.25041292692786277</v>
      </c>
      <c r="AF283" s="3">
        <f t="shared" si="55"/>
        <v>4.1842397058827724E-2</v>
      </c>
      <c r="AG283" s="58" t="str">
        <f>IF(ISNUMBER(SEARCH("C", '[2]WetLitterbags placem_collection'!W210)),"YES","")</f>
        <v/>
      </c>
      <c r="AH283" s="58" t="str">
        <f>IF(ISNUMBER(SEARCH("H", '[2]WetLitterbags placem_collection'!W210)),"YES","")</f>
        <v/>
      </c>
      <c r="AI283" s="58" t="str">
        <f>IF(ISNUMBER(SEARCH("R", '[2]WetLitterbags placem_collection'!W210)),"YES","")</f>
        <v>YES</v>
      </c>
      <c r="AJ283" s="58" t="str">
        <f>IF(ISNUMBER(SEARCH("C", '[2]WetLitterbags placem_collection'!V210)),"YES","")</f>
        <v/>
      </c>
      <c r="AK283" s="58" t="str">
        <f>IF(ISNUMBER(SEARCH("H", '[2]WetLitterbags placem_collection'!V210)),"YES","")</f>
        <v/>
      </c>
      <c r="AL283" s="58" t="str">
        <f>IF(ISNUMBER(SEARCH("R", '[2]WetLitterbags placem_collection'!V210)),"YES","")</f>
        <v>YES</v>
      </c>
    </row>
    <row r="284" spans="2:38">
      <c r="B284" t="str">
        <f>'[2]Final data_for_R_analysis_Wetse'!A210</f>
        <v>Wet</v>
      </c>
      <c r="C284" s="4">
        <f>'[2]Final data_for_R_analysis_Wetse'!B210</f>
        <v>209</v>
      </c>
      <c r="D284" t="s">
        <v>146</v>
      </c>
      <c r="E284" t="s">
        <v>41</v>
      </c>
      <c r="F284" s="68">
        <v>1</v>
      </c>
      <c r="G284" s="7">
        <f>'[2]WetLitterbags placem_collection'!E211</f>
        <v>42769</v>
      </c>
      <c r="H284" t="str">
        <f>'[2]Final data_for_R_analysis_Wetse'!J210</f>
        <v>G604</v>
      </c>
      <c r="I284" t="str">
        <f>'[2]Final data_for_R_analysis_Wetse'!J430</f>
        <v>R271</v>
      </c>
      <c r="J284">
        <f>IFERROR(INDEX('[2]Green_rooibos initial weight'!$C$5:$C$1749,MATCH(H284, '[2]Green_rooibos initial weight'!$A$5:$A$1749,0)),"")</f>
        <v>2.0390000000000001</v>
      </c>
      <c r="K284">
        <f>IFERROR(INDEX('[2]Green_rooibos initial weight'!$C$5:$C$1749,MATCH(I284, '[2]Green_rooibos initial weight'!$A$5:$A$1749,0)),"")</f>
        <v>2.2829999999999999</v>
      </c>
      <c r="L284" s="3">
        <f t="shared" si="49"/>
        <v>1.7892000000000001</v>
      </c>
      <c r="M284" s="3">
        <f>AVERAGE('[2]Ashed teabags wet'!$J$809:$J$813,'[2]Ashed teabags wet'!$J$817:$J$818,'[2]Ashed teabags wet'!$J$820:$J$821)</f>
        <v>5.5094158734921841</v>
      </c>
      <c r="N284" s="3">
        <f t="shared" si="42"/>
        <v>1.690625531191478</v>
      </c>
      <c r="O284" s="3">
        <f t="shared" si="50"/>
        <v>2.0331999999999999</v>
      </c>
      <c r="P284" s="3">
        <f>AVERAGE('[2]Ashed teabags wet'!$J$814:$J$816)</f>
        <v>2.2816647271287041</v>
      </c>
      <c r="Q284" s="3">
        <f t="shared" si="43"/>
        <v>1.9868091927680191</v>
      </c>
      <c r="R284" s="7">
        <f>IF('[2]WetLitterbags placem_collection'!G211="N.A","",'[2]WetLitterbags placem_collection'!G211)</f>
        <v>42814</v>
      </c>
      <c r="S284" s="3">
        <f>IF(IFERROR(INDEX('[2]Both teabags AfterWet'!$D$1:$D$839,MATCH(H284,'[2]Both teabags AfterWet'!$B$1:$B$839,0)),"")="N.A","",(IFERROR(INDEX('[2]Both teabags AfterWet'!$D$1:$D$839,MATCH(H284,'[2]Both teabags AfterWet'!$B$1:$B$839,0)),"")))</f>
        <v>0.748</v>
      </c>
      <c r="T284" s="3">
        <f>IFERROR(INDEX('[2]Both teabags AfterWet'!$D$1:$D$839,MATCH(I284,'[2]Both teabags AfterWet'!$B$1:$B$839,0)),"")</f>
        <v>1.754</v>
      </c>
      <c r="U284" s="3">
        <f t="shared" si="51"/>
        <v>0.59739999999999993</v>
      </c>
      <c r="V284" s="3">
        <f t="shared" si="52"/>
        <v>1.6033999999999999</v>
      </c>
      <c r="W284" s="3">
        <f>IFERROR(INDEX('[2]Ashed teabags wet'!$J$2:$J$825,MATCH(H284,'[2]Ashed teabags wet'!$B$2:$B$825,0)),"")</f>
        <v>16.351888667991876</v>
      </c>
      <c r="X284" s="3">
        <f>IFERROR(INDEX('[2]Ashed teabags wet'!$J$2:$J$825,MATCH(I284,'[2]Ashed teabags wet'!$B$2:$B$825,0)),"")</f>
        <v>9.0597453476988878</v>
      </c>
      <c r="Y284" s="3">
        <f t="shared" si="44"/>
        <v>0.49971381709741647</v>
      </c>
      <c r="Z284" s="3">
        <f t="shared" si="45"/>
        <v>1.4581360430949959</v>
      </c>
      <c r="AA284" s="3">
        <f t="shared" si="46"/>
        <v>0.70442075558551376</v>
      </c>
      <c r="AB284" s="3">
        <f t="shared" si="53"/>
        <v>0.46180553097767651</v>
      </c>
      <c r="AC284" s="3">
        <f t="shared" si="47"/>
        <v>0.73390844395254851</v>
      </c>
      <c r="AD284">
        <f t="shared" si="48"/>
        <v>45</v>
      </c>
      <c r="AE284" s="3">
        <f t="shared" si="54"/>
        <v>0.16339577721435417</v>
      </c>
      <c r="AF284" s="3">
        <f t="shared" si="55"/>
        <v>1.9077546489529567E-2</v>
      </c>
      <c r="AG284" s="58" t="str">
        <f>IF(ISNUMBER(SEARCH("C", '[2]WetLitterbags placem_collection'!W211)),"YES","")</f>
        <v/>
      </c>
      <c r="AH284" s="58" t="str">
        <f>IF(ISNUMBER(SEARCH("H", '[2]WetLitterbags placem_collection'!W211)),"YES","")</f>
        <v/>
      </c>
      <c r="AI284" s="58" t="str">
        <f>IF(ISNUMBER(SEARCH("R", '[2]WetLitterbags placem_collection'!W211)),"YES","")</f>
        <v>YES</v>
      </c>
      <c r="AJ284" s="58" t="str">
        <f>IF(ISNUMBER(SEARCH("C", '[2]WetLitterbags placem_collection'!V211)),"YES","")</f>
        <v/>
      </c>
      <c r="AK284" s="58" t="str">
        <f>IF(ISNUMBER(SEARCH("H", '[2]WetLitterbags placem_collection'!V211)),"YES","")</f>
        <v/>
      </c>
      <c r="AL284" s="58" t="str">
        <f>IF(ISNUMBER(SEARCH("R", '[2]WetLitterbags placem_collection'!V211)),"YES","")</f>
        <v>YES</v>
      </c>
    </row>
    <row r="285" spans="2:38">
      <c r="B285" t="str">
        <f>'[2]Final data_for_R_analysis_Wetse'!A211</f>
        <v>Wet</v>
      </c>
      <c r="C285" s="4">
        <f>'[2]Final data_for_R_analysis_Wetse'!B211</f>
        <v>210</v>
      </c>
      <c r="D285" t="s">
        <v>147</v>
      </c>
      <c r="E285" t="s">
        <v>41</v>
      </c>
      <c r="F285" s="68">
        <v>2</v>
      </c>
      <c r="G285" s="7">
        <f>'[2]WetLitterbags placem_collection'!E212</f>
        <v>42769</v>
      </c>
      <c r="H285" t="str">
        <f>'[2]Final data_for_R_analysis_Wetse'!J211</f>
        <v>G871</v>
      </c>
      <c r="I285" t="str">
        <f>'[2]Final data_for_R_analysis_Wetse'!J431</f>
        <v>R340</v>
      </c>
      <c r="J285">
        <f>IFERROR(INDEX('[2]Green_rooibos initial weight'!$C$5:$C$1749,MATCH(H285, '[2]Green_rooibos initial weight'!$A$5:$A$1749,0)),"")</f>
        <v>2.0680000000000001</v>
      </c>
      <c r="K285">
        <f>IFERROR(INDEX('[2]Green_rooibos initial weight'!$C$5:$C$1749,MATCH(I285, '[2]Green_rooibos initial weight'!$A$5:$A$1749,0)),"")</f>
        <v>2.2130000000000001</v>
      </c>
      <c r="L285" s="3">
        <f t="shared" si="49"/>
        <v>1.8182</v>
      </c>
      <c r="M285" s="3">
        <f>AVERAGE('[2]Ashed teabags wet'!$J$809:$J$813,'[2]Ashed teabags wet'!$J$817:$J$818,'[2]Ashed teabags wet'!$J$820:$J$821)</f>
        <v>5.5094158734921841</v>
      </c>
      <c r="N285" s="3">
        <f t="shared" si="42"/>
        <v>1.7180278005881651</v>
      </c>
      <c r="O285" s="3">
        <f t="shared" si="50"/>
        <v>1.9632000000000001</v>
      </c>
      <c r="P285" s="3">
        <f>AVERAGE('[2]Ashed teabags wet'!$J$814:$J$816)</f>
        <v>2.2816647271287041</v>
      </c>
      <c r="Q285" s="3">
        <f t="shared" si="43"/>
        <v>1.9184063580770094</v>
      </c>
      <c r="R285" s="7">
        <f>IF('[2]WetLitterbags placem_collection'!G212="N.A","",'[2]WetLitterbags placem_collection'!G212)</f>
        <v>42813</v>
      </c>
      <c r="S285" s="3">
        <f>IF(IFERROR(INDEX('[2]Both teabags AfterWet'!$D$1:$D$839,MATCH(H285,'[2]Both teabags AfterWet'!$B$1:$B$839,0)),"")="N.A","",(IFERROR(INDEX('[2]Both teabags AfterWet'!$D$1:$D$839,MATCH(H285,'[2]Both teabags AfterWet'!$B$1:$B$839,0)),"")))</f>
        <v>0.83130000000000004</v>
      </c>
      <c r="T285" s="3">
        <f>IFERROR(INDEX('[2]Both teabags AfterWet'!$D$1:$D$839,MATCH(I285,'[2]Both teabags AfterWet'!$B$1:$B$839,0)),"")</f>
        <v>1.6197999999999999</v>
      </c>
      <c r="U285" s="3">
        <f t="shared" si="51"/>
        <v>0.68070000000000008</v>
      </c>
      <c r="V285" s="3">
        <f t="shared" si="52"/>
        <v>1.4691999999999998</v>
      </c>
      <c r="W285" s="3">
        <f>IFERROR(INDEX('[2]Ashed teabags wet'!$J$2:$J$825,MATCH(H285,'[2]Ashed teabags wet'!$B$2:$B$825,0)),"")</f>
        <v>17.063492063492387</v>
      </c>
      <c r="X285" s="3">
        <f>IFERROR(INDEX('[2]Ashed teabags wet'!$J$2:$J$825,MATCH(I285,'[2]Ashed teabags wet'!$B$2:$B$825,0)),"")</f>
        <v>10.541586073501591</v>
      </c>
      <c r="Y285" s="3">
        <f t="shared" si="44"/>
        <v>0.56454880952380737</v>
      </c>
      <c r="Z285" s="3">
        <f t="shared" si="45"/>
        <v>1.3143230174081144</v>
      </c>
      <c r="AA285" s="3">
        <f t="shared" si="46"/>
        <v>0.6713971628802895</v>
      </c>
      <c r="AB285" s="3">
        <f t="shared" si="53"/>
        <v>0.44015585975049859</v>
      </c>
      <c r="AC285" s="3">
        <f t="shared" si="47"/>
        <v>0.6851118960664716</v>
      </c>
      <c r="AD285">
        <f t="shared" si="48"/>
        <v>44</v>
      </c>
      <c r="AE285" s="3">
        <f t="shared" si="54"/>
        <v>0.20261619610416925</v>
      </c>
      <c r="AF285" s="3">
        <f t="shared" si="55"/>
        <v>2.8560804499255157E-2</v>
      </c>
      <c r="AG285" s="58" t="str">
        <f>IF(ISNUMBER(SEARCH("C", '[2]WetLitterbags placem_collection'!W212)),"YES","")</f>
        <v/>
      </c>
      <c r="AH285" s="58" t="str">
        <f>IF(ISNUMBER(SEARCH("H", '[2]WetLitterbags placem_collection'!W212)),"YES","")</f>
        <v/>
      </c>
      <c r="AI285" s="58" t="str">
        <f>IF(ISNUMBER(SEARCH("R", '[2]WetLitterbags placem_collection'!W212)),"YES","")</f>
        <v>YES</v>
      </c>
      <c r="AJ285" s="58" t="str">
        <f>IF(ISNUMBER(SEARCH("C", '[2]WetLitterbags placem_collection'!V212)),"YES","")</f>
        <v/>
      </c>
      <c r="AK285" s="58" t="str">
        <f>IF(ISNUMBER(SEARCH("H", '[2]WetLitterbags placem_collection'!V212)),"YES","")</f>
        <v/>
      </c>
      <c r="AL285" s="58" t="str">
        <f>IF(ISNUMBER(SEARCH("R", '[2]WetLitterbags placem_collection'!V212)),"YES","")</f>
        <v>YES</v>
      </c>
    </row>
    <row r="286" spans="2:38">
      <c r="B286" t="str">
        <f>'[2]Final data_for_R_analysis_Wetse'!A212</f>
        <v>Wet</v>
      </c>
      <c r="C286" s="4">
        <f>'[2]Final data_for_R_analysis_Wetse'!B212</f>
        <v>211</v>
      </c>
      <c r="D286" t="s">
        <v>148</v>
      </c>
      <c r="E286" t="s">
        <v>41</v>
      </c>
      <c r="F286" s="68">
        <v>3</v>
      </c>
      <c r="G286" s="7">
        <f>'[2]WetLitterbags placem_collection'!E213</f>
        <v>42769</v>
      </c>
      <c r="H286" t="str">
        <f>'[2]Final data_for_R_analysis_Wetse'!J212</f>
        <v>G822</v>
      </c>
      <c r="I286" t="str">
        <f>'[2]Final data_for_R_analysis_Wetse'!J432</f>
        <v>R381</v>
      </c>
      <c r="J286">
        <f>IFERROR(INDEX('[2]Green_rooibos initial weight'!$C$5:$C$1749,MATCH(H286, '[2]Green_rooibos initial weight'!$A$5:$A$1749,0)),"")</f>
        <v>2.02</v>
      </c>
      <c r="K286">
        <f>IFERROR(INDEX('[2]Green_rooibos initial weight'!$C$5:$C$1749,MATCH(I286, '[2]Green_rooibos initial weight'!$A$5:$A$1749,0)),"")</f>
        <v>2.2349999999999999</v>
      </c>
      <c r="L286" s="3">
        <f t="shared" si="49"/>
        <v>1.7702</v>
      </c>
      <c r="M286" s="3">
        <f>AVERAGE('[2]Ashed teabags wet'!$J$809:$J$813,'[2]Ashed teabags wet'!$J$817:$J$818,'[2]Ashed teabags wet'!$J$820:$J$821)</f>
        <v>5.5094158734921841</v>
      </c>
      <c r="N286" s="3">
        <f t="shared" si="42"/>
        <v>1.6726723202074414</v>
      </c>
      <c r="O286" s="3">
        <f t="shared" si="50"/>
        <v>1.9851999999999999</v>
      </c>
      <c r="P286" s="3">
        <f>AVERAGE('[2]Ashed teabags wet'!$J$814:$J$816)</f>
        <v>2.2816647271287041</v>
      </c>
      <c r="Q286" s="3">
        <f t="shared" si="43"/>
        <v>1.9399043918370409</v>
      </c>
      <c r="R286" s="7">
        <f>IF('[2]WetLitterbags placem_collection'!G213="N.A","",'[2]WetLitterbags placem_collection'!G213)</f>
        <v>42814</v>
      </c>
      <c r="S286" s="3">
        <f>IF(IFERROR(INDEX('[2]Both teabags AfterWet'!$D$1:$D$839,MATCH(H286,'[2]Both teabags AfterWet'!$B$1:$B$839,0)),"")="N.A","",(IFERROR(INDEX('[2]Both teabags AfterWet'!$D$1:$D$839,MATCH(H286,'[2]Both teabags AfterWet'!$B$1:$B$839,0)),"")))</f>
        <v>0.85699999999999998</v>
      </c>
      <c r="T286" s="3">
        <f>IFERROR(INDEX('[2]Both teabags AfterWet'!$D$1:$D$839,MATCH(I286,'[2]Both teabags AfterWet'!$B$1:$B$839,0)),"")</f>
        <v>1.528</v>
      </c>
      <c r="U286" s="3">
        <f t="shared" si="51"/>
        <v>0.70639999999999992</v>
      </c>
      <c r="V286" s="3">
        <f t="shared" si="52"/>
        <v>1.3774</v>
      </c>
      <c r="W286" s="3">
        <f>IFERROR(INDEX('[2]Ashed teabags wet'!$J$2:$J$825,MATCH(H286,'[2]Ashed teabags wet'!$B$2:$B$825,0)),"")</f>
        <v>17.246520874750999</v>
      </c>
      <c r="X286" s="3">
        <f>IFERROR(INDEX('[2]Ashed teabags wet'!$J$2:$J$825,MATCH(I286,'[2]Ashed teabags wet'!$B$2:$B$825,0)),"")</f>
        <v>10.112911143839174</v>
      </c>
      <c r="Y286" s="3">
        <f t="shared" si="44"/>
        <v>0.58457057654075884</v>
      </c>
      <c r="Z286" s="3">
        <f t="shared" si="45"/>
        <v>1.2381047619047592</v>
      </c>
      <c r="AA286" s="3">
        <f t="shared" si="46"/>
        <v>0.65051697844305711</v>
      </c>
      <c r="AB286" s="3">
        <f t="shared" si="53"/>
        <v>0.42646718776789494</v>
      </c>
      <c r="AC286" s="3">
        <f t="shared" si="47"/>
        <v>0.63822978447525702</v>
      </c>
      <c r="AD286">
        <f t="shared" si="48"/>
        <v>45</v>
      </c>
      <c r="AE286" s="3">
        <f t="shared" si="54"/>
        <v>0.22741451491323383</v>
      </c>
      <c r="AF286" s="3">
        <f t="shared" si="55"/>
        <v>4.190713392664884E-2</v>
      </c>
      <c r="AG286" s="58" t="str">
        <f>IF(ISNUMBER(SEARCH("C", '[2]WetLitterbags placem_collection'!W213)),"YES","")</f>
        <v/>
      </c>
      <c r="AH286" s="58" t="str">
        <f>IF(ISNUMBER(SEARCH("H", '[2]WetLitterbags placem_collection'!W213)),"YES","")</f>
        <v/>
      </c>
      <c r="AI286" s="58" t="str">
        <f>IF(ISNUMBER(SEARCH("R", '[2]WetLitterbags placem_collection'!W213)),"YES","")</f>
        <v>YES</v>
      </c>
      <c r="AJ286" s="58" t="str">
        <f>IF(ISNUMBER(SEARCH("C", '[2]WetLitterbags placem_collection'!V213)),"YES","")</f>
        <v/>
      </c>
      <c r="AK286" s="58" t="str">
        <f>IF(ISNUMBER(SEARCH("H", '[2]WetLitterbags placem_collection'!V213)),"YES","")</f>
        <v/>
      </c>
      <c r="AL286" s="58" t="str">
        <f>IF(ISNUMBER(SEARCH("R", '[2]WetLitterbags placem_collection'!V213)),"YES","")</f>
        <v>YES</v>
      </c>
    </row>
    <row r="287" spans="2:38">
      <c r="B287" t="str">
        <f>'[2]Final data_for_R_analysis_Wetse'!A213</f>
        <v>Wet</v>
      </c>
      <c r="C287" s="4">
        <f>'[2]Final data_for_R_analysis_Wetse'!B213</f>
        <v>215</v>
      </c>
      <c r="D287" t="s">
        <v>149</v>
      </c>
      <c r="E287" t="s">
        <v>41</v>
      </c>
      <c r="F287" s="68">
        <v>3</v>
      </c>
      <c r="G287" s="7">
        <f>'[2]WetLitterbags placem_collection'!E214</f>
        <v>42769</v>
      </c>
      <c r="H287" t="str">
        <f>'[2]Final data_for_R_analysis_Wetse'!J213</f>
        <v>G786</v>
      </c>
      <c r="I287" t="str">
        <f>'[2]Final data_for_R_analysis_Wetse'!J433</f>
        <v>R93</v>
      </c>
      <c r="J287">
        <f>IFERROR(INDEX('[2]Green_rooibos initial weight'!$C$5:$C$1749,MATCH(H287, '[2]Green_rooibos initial weight'!$A$5:$A$1749,0)),"")</f>
        <v>2.097</v>
      </c>
      <c r="K287">
        <f>IFERROR(INDEX('[2]Green_rooibos initial weight'!$C$5:$C$1749,MATCH(I287, '[2]Green_rooibos initial weight'!$A$5:$A$1749,0)),"")</f>
        <v>2.1709999999999998</v>
      </c>
      <c r="L287" s="3">
        <f t="shared" si="49"/>
        <v>1.8472</v>
      </c>
      <c r="M287" s="3">
        <f>AVERAGE('[2]Ashed teabags wet'!$J$809:$J$813,'[2]Ashed teabags wet'!$J$817:$J$818,'[2]Ashed teabags wet'!$J$820:$J$821)</f>
        <v>5.5094158734921841</v>
      </c>
      <c r="N287" s="3">
        <f t="shared" si="42"/>
        <v>1.7454300699848524</v>
      </c>
      <c r="O287" s="3">
        <f t="shared" si="50"/>
        <v>1.9211999999999998</v>
      </c>
      <c r="P287" s="3">
        <f>AVERAGE('[2]Ashed teabags wet'!$J$814:$J$816)</f>
        <v>2.2816647271287041</v>
      </c>
      <c r="Q287" s="3">
        <f t="shared" si="43"/>
        <v>1.8773646572624032</v>
      </c>
      <c r="R287" s="7">
        <f>IF('[2]WetLitterbags placem_collection'!G214="N.A","",'[2]WetLitterbags placem_collection'!G214)</f>
        <v>42813</v>
      </c>
      <c r="S287" s="3">
        <f>IF(IFERROR(INDEX('[2]Both teabags AfterWet'!$D$1:$D$839,MATCH(H287,'[2]Both teabags AfterWet'!$B$1:$B$839,0)),"")="N.A","",(IFERROR(INDEX('[2]Both teabags AfterWet'!$D$1:$D$839,MATCH(H287,'[2]Both teabags AfterWet'!$B$1:$B$839,0)),"")))</f>
        <v>0.86439999999999995</v>
      </c>
      <c r="T287" s="3">
        <f>IFERROR(INDEX('[2]Both teabags AfterWet'!$D$1:$D$839,MATCH(I287,'[2]Both teabags AfterWet'!$B$1:$B$839,0)),"")</f>
        <v>1.5831999999999999</v>
      </c>
      <c r="U287" s="3">
        <f t="shared" si="51"/>
        <v>0.71379999999999999</v>
      </c>
      <c r="V287" s="3">
        <f t="shared" si="52"/>
        <v>1.4325999999999999</v>
      </c>
      <c r="W287" s="3">
        <f>IFERROR(INDEX('[2]Ashed teabags wet'!$J$2:$J$825,MATCH(H287,'[2]Ashed teabags wet'!$B$2:$B$825,0)),"")</f>
        <v>12.518778167251055</v>
      </c>
      <c r="X287" s="3">
        <f>IFERROR(INDEX('[2]Ashed teabags wet'!$J$2:$J$825,MATCH(I287,'[2]Ashed teabags wet'!$B$2:$B$825,0)),"")</f>
        <v>7.2365225837790437</v>
      </c>
      <c r="Y287" s="3">
        <f t="shared" si="44"/>
        <v>0.62444096144216199</v>
      </c>
      <c r="Z287" s="3">
        <f t="shared" si="45"/>
        <v>1.3289295774647814</v>
      </c>
      <c r="AA287" s="3">
        <f t="shared" si="46"/>
        <v>0.64224234921793166</v>
      </c>
      <c r="AB287" s="3">
        <f t="shared" si="53"/>
        <v>0.42104249022363222</v>
      </c>
      <c r="AC287" s="3">
        <f t="shared" si="47"/>
        <v>0.70786971104625096</v>
      </c>
      <c r="AD287">
        <f t="shared" si="48"/>
        <v>44</v>
      </c>
      <c r="AE287" s="3">
        <f t="shared" si="54"/>
        <v>0.23724186553689819</v>
      </c>
      <c r="AF287" s="3">
        <f t="shared" si="55"/>
        <v>2.6900049844460195E-2</v>
      </c>
      <c r="AG287" s="58" t="str">
        <f>IF(ISNUMBER(SEARCH("C", '[2]WetLitterbags placem_collection'!W214)),"YES","")</f>
        <v>YES</v>
      </c>
      <c r="AH287" s="58" t="str">
        <f>IF(ISNUMBER(SEARCH("H", '[2]WetLitterbags placem_collection'!W214)),"YES","")</f>
        <v/>
      </c>
      <c r="AI287" s="58" t="str">
        <f>IF(ISNUMBER(SEARCH("R", '[2]WetLitterbags placem_collection'!W214)),"YES","")</f>
        <v>YES</v>
      </c>
      <c r="AJ287" s="58" t="str">
        <f>IF(ISNUMBER(SEARCH("C", '[2]WetLitterbags placem_collection'!V214)),"YES","")</f>
        <v/>
      </c>
      <c r="AK287" s="58" t="str">
        <f>IF(ISNUMBER(SEARCH("H", '[2]WetLitterbags placem_collection'!V214)),"YES","")</f>
        <v/>
      </c>
      <c r="AL287" s="58" t="str">
        <f>IF(ISNUMBER(SEARCH("R", '[2]WetLitterbags placem_collection'!V214)),"YES","")</f>
        <v/>
      </c>
    </row>
    <row r="288" spans="2:38">
      <c r="B288" t="str">
        <f>'[2]Final data_for_R_analysis_Wetse'!A214</f>
        <v>Wet</v>
      </c>
      <c r="C288" s="4">
        <f>'[2]Final data_for_R_analysis_Wetse'!B214</f>
        <v>212</v>
      </c>
      <c r="D288" t="s">
        <v>150</v>
      </c>
      <c r="E288" t="s">
        <v>41</v>
      </c>
      <c r="F288" s="68">
        <v>4</v>
      </c>
      <c r="G288" s="7">
        <f>'[2]WetLitterbags placem_collection'!E215</f>
        <v>42769</v>
      </c>
      <c r="H288" t="str">
        <f>'[2]Final data_for_R_analysis_Wetse'!J214</f>
        <v>G572</v>
      </c>
      <c r="I288" t="str">
        <f>'[2]Final data_for_R_analysis_Wetse'!J434</f>
        <v>R88</v>
      </c>
      <c r="J288">
        <f>IFERROR(INDEX('[2]Green_rooibos initial weight'!$C$5:$C$1749,MATCH(H288, '[2]Green_rooibos initial weight'!$A$5:$A$1749,0)),"")</f>
        <v>1.972</v>
      </c>
      <c r="K288">
        <f>IFERROR(INDEX('[2]Green_rooibos initial weight'!$C$5:$C$1749,MATCH(I288, '[2]Green_rooibos initial weight'!$A$5:$A$1749,0)),"")</f>
        <v>2.1520000000000001</v>
      </c>
      <c r="L288" s="3">
        <f t="shared" si="49"/>
        <v>1.7222</v>
      </c>
      <c r="M288" s="3">
        <f>AVERAGE('[2]Ashed teabags wet'!$J$809:$J$813,'[2]Ashed teabags wet'!$J$817:$J$818,'[2]Ashed teabags wet'!$J$820:$J$821)</f>
        <v>5.5094158734921841</v>
      </c>
      <c r="N288" s="3">
        <f t="shared" si="42"/>
        <v>1.6273168398267175</v>
      </c>
      <c r="O288" s="3">
        <f t="shared" si="50"/>
        <v>1.9022000000000001</v>
      </c>
      <c r="P288" s="3">
        <f>AVERAGE('[2]Ashed teabags wet'!$J$814:$J$816)</f>
        <v>2.2816647271287041</v>
      </c>
      <c r="Q288" s="3">
        <f t="shared" si="43"/>
        <v>1.8587981735605579</v>
      </c>
      <c r="R288" s="7">
        <f>IF('[2]WetLitterbags placem_collection'!G215="N.A","",'[2]WetLitterbags placem_collection'!G215)</f>
        <v>42813</v>
      </c>
      <c r="S288" s="3">
        <f>IF(IFERROR(INDEX('[2]Both teabags AfterWet'!$D$1:$D$839,MATCH(H288,'[2]Both teabags AfterWet'!$B$1:$B$839,0)),"")="N.A","",(IFERROR(INDEX('[2]Both teabags AfterWet'!$D$1:$D$839,MATCH(H288,'[2]Both teabags AfterWet'!$B$1:$B$839,0)),"")))</f>
        <v>0.71399999999999997</v>
      </c>
      <c r="T288" s="3">
        <f>IFERROR(INDEX('[2]Both teabags AfterWet'!$D$1:$D$839,MATCH(I288,'[2]Both teabags AfterWet'!$B$1:$B$839,0)),"")</f>
        <v>1.542</v>
      </c>
      <c r="U288" s="3">
        <f t="shared" si="51"/>
        <v>0.5633999999999999</v>
      </c>
      <c r="V288" s="3">
        <f t="shared" si="52"/>
        <v>1.3914</v>
      </c>
      <c r="W288" s="3">
        <f>IFERROR(INDEX('[2]Ashed teabags wet'!$J$2:$J$825,MATCH(H288,'[2]Ashed teabags wet'!$B$2:$B$825,0)),"")</f>
        <v>10.252600297176585</v>
      </c>
      <c r="X288" s="3">
        <f>IFERROR(INDEX('[2]Ashed teabags wet'!$J$2:$J$825,MATCH(I288,'[2]Ashed teabags wet'!$B$2:$B$825,0)),"")</f>
        <v>3.5402521823463347</v>
      </c>
      <c r="Y288" s="3">
        <f t="shared" si="44"/>
        <v>0.50563684992570701</v>
      </c>
      <c r="Z288" s="3">
        <f t="shared" si="45"/>
        <v>1.3421409311348331</v>
      </c>
      <c r="AA288" s="3">
        <f t="shared" si="46"/>
        <v>0.68928186721182771</v>
      </c>
      <c r="AB288" s="3">
        <f t="shared" si="53"/>
        <v>0.45188074905098446</v>
      </c>
      <c r="AC288" s="3">
        <f t="shared" si="47"/>
        <v>0.72204769201162955</v>
      </c>
      <c r="AD288">
        <f t="shared" si="48"/>
        <v>44</v>
      </c>
      <c r="AE288" s="3">
        <f t="shared" si="54"/>
        <v>0.18137545461778182</v>
      </c>
      <c r="AF288" s="3">
        <f t="shared" si="55"/>
        <v>2.1699417252864974E-2</v>
      </c>
      <c r="AG288" s="58" t="str">
        <f>IF(ISNUMBER(SEARCH("C", '[2]WetLitterbags placem_collection'!W215)),"YES","")</f>
        <v/>
      </c>
      <c r="AH288" s="58" t="str">
        <f>IF(ISNUMBER(SEARCH("H", '[2]WetLitterbags placem_collection'!W215)),"YES","")</f>
        <v/>
      </c>
      <c r="AI288" s="58" t="str">
        <f>IF(ISNUMBER(SEARCH("R", '[2]WetLitterbags placem_collection'!W215)),"YES","")</f>
        <v>YES</v>
      </c>
      <c r="AJ288" s="58" t="str">
        <f>IF(ISNUMBER(SEARCH("C", '[2]WetLitterbags placem_collection'!V215)),"YES","")</f>
        <v/>
      </c>
      <c r="AK288" s="58" t="str">
        <f>IF(ISNUMBER(SEARCH("H", '[2]WetLitterbags placem_collection'!V215)),"YES","")</f>
        <v/>
      </c>
      <c r="AL288" s="58" t="str">
        <f>IF(ISNUMBER(SEARCH("R", '[2]WetLitterbags placem_collection'!V215)),"YES","")</f>
        <v>YES</v>
      </c>
    </row>
    <row r="289" spans="2:38">
      <c r="B289" t="str">
        <f>'[2]Final data_for_R_analysis_Wetse'!A215</f>
        <v>Wet</v>
      </c>
      <c r="C289" s="4">
        <f>'[2]Final data_for_R_analysis_Wetse'!B215</f>
        <v>213</v>
      </c>
      <c r="D289" t="s">
        <v>151</v>
      </c>
      <c r="E289" t="s">
        <v>41</v>
      </c>
      <c r="F289" s="68">
        <v>1</v>
      </c>
      <c r="G289" s="7">
        <f>'[2]WetLitterbags placem_collection'!E216</f>
        <v>42769</v>
      </c>
      <c r="H289" t="str">
        <f>'[2]Final data_for_R_analysis_Wetse'!J215</f>
        <v>G761</v>
      </c>
      <c r="I289" t="str">
        <f>'[2]Final data_for_R_analysis_Wetse'!J435</f>
        <v>R383</v>
      </c>
      <c r="J289">
        <f>IFERROR(INDEX('[2]Green_rooibos initial weight'!$C$5:$C$1749,MATCH(H289, '[2]Green_rooibos initial weight'!$A$5:$A$1749,0)),"")</f>
        <v>2.0110000000000001</v>
      </c>
      <c r="K289">
        <f>IFERROR(INDEX('[2]Green_rooibos initial weight'!$C$5:$C$1749,MATCH(I289, '[2]Green_rooibos initial weight'!$A$5:$A$1749,0)),"")</f>
        <v>2.234</v>
      </c>
      <c r="L289" s="3">
        <f t="shared" si="49"/>
        <v>1.7612000000000001</v>
      </c>
      <c r="M289" s="3">
        <f>AVERAGE('[2]Ashed teabags wet'!$J$809:$J$813,'[2]Ashed teabags wet'!$J$817:$J$818,'[2]Ashed teabags wet'!$J$820:$J$821)</f>
        <v>5.5094158734921841</v>
      </c>
      <c r="N289" s="3">
        <f t="shared" si="42"/>
        <v>1.6641681676360558</v>
      </c>
      <c r="O289" s="3">
        <f t="shared" si="50"/>
        <v>1.9842</v>
      </c>
      <c r="P289" s="3">
        <f>AVERAGE('[2]Ashed teabags wet'!$J$814:$J$816)</f>
        <v>2.2816647271287041</v>
      </c>
      <c r="Q289" s="3">
        <f t="shared" si="43"/>
        <v>1.9389272084843123</v>
      </c>
      <c r="R289" s="7">
        <f>IF('[2]WetLitterbags placem_collection'!G216="N.A","",'[2]WetLitterbags placem_collection'!G216)</f>
        <v>42813</v>
      </c>
      <c r="S289" s="3">
        <f>IF(IFERROR(INDEX('[2]Both teabags AfterWet'!$D$1:$D$839,MATCH(H289,'[2]Both teabags AfterWet'!$B$1:$B$839,0)),"")="N.A","",(IFERROR(INDEX('[2]Both teabags AfterWet'!$D$1:$D$839,MATCH(H289,'[2]Both teabags AfterWet'!$B$1:$B$839,0)),"")))</f>
        <v>0.71299999999999997</v>
      </c>
      <c r="T289" s="3">
        <f>IFERROR(INDEX('[2]Both teabags AfterWet'!$D$1:$D$839,MATCH(I289,'[2]Both teabags AfterWet'!$B$1:$B$839,0)),"")</f>
        <v>1.587</v>
      </c>
      <c r="U289" s="3">
        <f t="shared" si="51"/>
        <v>0.56240000000000001</v>
      </c>
      <c r="V289" s="3">
        <f t="shared" si="52"/>
        <v>1.4363999999999999</v>
      </c>
      <c r="W289" s="3">
        <f>IFERROR(INDEX('[2]Ashed teabags wet'!$J$2:$J$825,MATCH(H289,'[2]Ashed teabags wet'!$B$2:$B$825,0)),"")</f>
        <v>10.989010989010806</v>
      </c>
      <c r="X289" s="3">
        <f>IFERROR(INDEX('[2]Ashed teabags wet'!$J$2:$J$825,MATCH(I289,'[2]Ashed teabags wet'!$B$2:$B$825,0)),"")</f>
        <v>-0.54617676266121384</v>
      </c>
      <c r="Y289" s="3">
        <f t="shared" si="44"/>
        <v>0.50059780219780325</v>
      </c>
      <c r="Z289" s="3">
        <f t="shared" si="45"/>
        <v>1.4442452830188657</v>
      </c>
      <c r="AA289" s="3">
        <f t="shared" si="46"/>
        <v>0.69919037514766291</v>
      </c>
      <c r="AB289" s="3">
        <f t="shared" si="53"/>
        <v>0.45837658798279096</v>
      </c>
      <c r="AC289" s="3">
        <f t="shared" si="47"/>
        <v>0.74486823264904989</v>
      </c>
      <c r="AD289">
        <f t="shared" si="48"/>
        <v>44</v>
      </c>
      <c r="AE289" s="3">
        <f t="shared" si="54"/>
        <v>0.1696076304659585</v>
      </c>
      <c r="AF289" s="3">
        <f t="shared" si="55"/>
        <v>1.8483632395527562E-2</v>
      </c>
      <c r="AG289" s="58" t="str">
        <f>IF(ISNUMBER(SEARCH("C", '[2]WetLitterbags placem_collection'!W216)),"YES","")</f>
        <v/>
      </c>
      <c r="AH289" s="58" t="str">
        <f>IF(ISNUMBER(SEARCH("H", '[2]WetLitterbags placem_collection'!W216)),"YES","")</f>
        <v/>
      </c>
      <c r="AI289" s="58" t="str">
        <f>IF(ISNUMBER(SEARCH("R", '[2]WetLitterbags placem_collection'!W216)),"YES","")</f>
        <v>YES</v>
      </c>
      <c r="AJ289" s="58" t="str">
        <f>IF(ISNUMBER(SEARCH("C", '[2]WetLitterbags placem_collection'!V216)),"YES","")</f>
        <v/>
      </c>
      <c r="AK289" s="58" t="str">
        <f>IF(ISNUMBER(SEARCH("H", '[2]WetLitterbags placem_collection'!V216)),"YES","")</f>
        <v/>
      </c>
      <c r="AL289" s="58" t="str">
        <f>IF(ISNUMBER(SEARCH("R", '[2]WetLitterbags placem_collection'!V216)),"YES","")</f>
        <v>YES</v>
      </c>
    </row>
    <row r="290" spans="2:38">
      <c r="B290" t="str">
        <f>'[2]Final data_for_R_analysis_Wetse'!A216</f>
        <v>Wet</v>
      </c>
      <c r="C290" s="4">
        <f>'[2]Final data_for_R_analysis_Wetse'!B216</f>
        <v>214</v>
      </c>
      <c r="D290" t="s">
        <v>152</v>
      </c>
      <c r="E290" t="s">
        <v>41</v>
      </c>
      <c r="F290" s="68">
        <v>2</v>
      </c>
      <c r="G290" s="7">
        <f>'[2]WetLitterbags placem_collection'!E217</f>
        <v>42769</v>
      </c>
      <c r="H290" t="str">
        <f>'[2]Final data_for_R_analysis_Wetse'!J216</f>
        <v>G858</v>
      </c>
      <c r="I290" t="str">
        <f>'[2]Final data_for_R_analysis_Wetse'!J436</f>
        <v>R145</v>
      </c>
      <c r="J290">
        <f>IFERROR(INDEX('[2]Green_rooibos initial weight'!$C$5:$C$1749,MATCH(H290, '[2]Green_rooibos initial weight'!$A$5:$A$1749,0)),"")</f>
        <v>2.1040000000000001</v>
      </c>
      <c r="K290">
        <f>IFERROR(INDEX('[2]Green_rooibos initial weight'!$C$5:$C$1749,MATCH(I290, '[2]Green_rooibos initial weight'!$A$5:$A$1749,0)),"")</f>
        <v>2.2719999999999998</v>
      </c>
      <c r="L290" s="3">
        <f t="shared" si="49"/>
        <v>1.8542000000000001</v>
      </c>
      <c r="M290" s="3">
        <f>AVERAGE('[2]Ashed teabags wet'!$J$809:$J$813,'[2]Ashed teabags wet'!$J$817:$J$818,'[2]Ashed teabags wet'!$J$820:$J$821)</f>
        <v>5.5094158734921841</v>
      </c>
      <c r="N290" s="3">
        <f t="shared" si="42"/>
        <v>1.7520444108737081</v>
      </c>
      <c r="O290" s="3">
        <f t="shared" si="50"/>
        <v>2.0221999999999998</v>
      </c>
      <c r="P290" s="3">
        <f>AVERAGE('[2]Ashed teabags wet'!$J$814:$J$816)</f>
        <v>2.2816647271287041</v>
      </c>
      <c r="Q290" s="3">
        <f t="shared" si="43"/>
        <v>1.9760601758880032</v>
      </c>
      <c r="R290" s="7">
        <f>IF('[2]WetLitterbags placem_collection'!G217="N.A","",'[2]WetLitterbags placem_collection'!G217)</f>
        <v>42814</v>
      </c>
      <c r="S290" s="3">
        <f>IF(IFERROR(INDEX('[2]Both teabags AfterWet'!$D$1:$D$839,MATCH(H290,'[2]Both teabags AfterWet'!$B$1:$B$839,0)),"")="N.A","",(IFERROR(INDEX('[2]Both teabags AfterWet'!$D$1:$D$839,MATCH(H290,'[2]Both teabags AfterWet'!$B$1:$B$839,0)),"")))</f>
        <v>0.69730000000000003</v>
      </c>
      <c r="T290" s="3">
        <f>IFERROR(INDEX('[2]Both teabags AfterWet'!$D$1:$D$839,MATCH(I290,'[2]Both teabags AfterWet'!$B$1:$B$839,0)),"")</f>
        <v>1.5481</v>
      </c>
      <c r="U290" s="3">
        <f t="shared" si="51"/>
        <v>0.54669999999999996</v>
      </c>
      <c r="V290" s="3">
        <f t="shared" si="52"/>
        <v>1.3975</v>
      </c>
      <c r="W290" s="3">
        <f>IFERROR(INDEX('[2]Ashed teabags wet'!$J$2:$J$825,MATCH(H290,'[2]Ashed teabags wet'!$B$2:$B$825,0)),"")</f>
        <v>7.1357285429143147</v>
      </c>
      <c r="X290" s="3">
        <f>IFERROR(INDEX('[2]Ashed teabags wet'!$J$2:$J$825,MATCH(I290,'[2]Ashed teabags wet'!$B$2:$B$825,0)),"")</f>
        <v>2.4271844660191637</v>
      </c>
      <c r="Y290" s="3">
        <f t="shared" si="44"/>
        <v>0.50768897205588737</v>
      </c>
      <c r="Z290" s="3">
        <f t="shared" si="45"/>
        <v>1.3635800970873821</v>
      </c>
      <c r="AA290" s="3">
        <f t="shared" si="46"/>
        <v>0.71023053473700848</v>
      </c>
      <c r="AB290" s="3">
        <f t="shared" si="53"/>
        <v>0.46561431730977282</v>
      </c>
      <c r="AC290" s="3">
        <f t="shared" si="47"/>
        <v>0.69004988498116748</v>
      </c>
      <c r="AD290">
        <f t="shared" si="48"/>
        <v>45</v>
      </c>
      <c r="AE290" s="3">
        <f t="shared" si="54"/>
        <v>0.15649580197504931</v>
      </c>
      <c r="AF290" s="3">
        <f t="shared" si="55"/>
        <v>2.4347922409159794E-2</v>
      </c>
      <c r="AG290" s="58" t="str">
        <f>IF(ISNUMBER(SEARCH("C", '[2]WetLitterbags placem_collection'!W217)),"YES","")</f>
        <v/>
      </c>
      <c r="AH290" s="58" t="str">
        <f>IF(ISNUMBER(SEARCH("H", '[2]WetLitterbags placem_collection'!W217)),"YES","")</f>
        <v/>
      </c>
      <c r="AI290" s="58" t="str">
        <f>IF(ISNUMBER(SEARCH("R", '[2]WetLitterbags placem_collection'!W217)),"YES","")</f>
        <v/>
      </c>
      <c r="AJ290" s="58" t="str">
        <f>IF(ISNUMBER(SEARCH("C", '[2]WetLitterbags placem_collection'!V217)),"YES","")</f>
        <v/>
      </c>
      <c r="AK290" s="58" t="str">
        <f>IF(ISNUMBER(SEARCH("H", '[2]WetLitterbags placem_collection'!V217)),"YES","")</f>
        <v/>
      </c>
      <c r="AL290" s="58" t="str">
        <f>IF(ISNUMBER(SEARCH("R", '[2]WetLitterbags placem_collection'!V217)),"YES","")</f>
        <v>YES</v>
      </c>
    </row>
    <row r="291" spans="2:38">
      <c r="B291" t="str">
        <f>'[2]Final data_for_R_analysis_Wetse'!A217</f>
        <v>Wet</v>
      </c>
      <c r="C291" s="4">
        <f>'[2]Final data_for_R_analysis_Wetse'!B217</f>
        <v>216</v>
      </c>
      <c r="D291" t="s">
        <v>153</v>
      </c>
      <c r="E291" t="s">
        <v>41</v>
      </c>
      <c r="F291" s="68">
        <v>4</v>
      </c>
      <c r="G291" s="7">
        <f>'[2]WetLitterbags placem_collection'!E218</f>
        <v>42769</v>
      </c>
      <c r="H291" t="str">
        <f>'[2]Final data_for_R_analysis_Wetse'!J217</f>
        <v>G755</v>
      </c>
      <c r="I291" t="str">
        <f>'[2]Final data_for_R_analysis_Wetse'!J437</f>
        <v>R241</v>
      </c>
      <c r="J291">
        <f>IFERROR(INDEX('[2]Green_rooibos initial weight'!$C$5:$C$1749,MATCH(H291, '[2]Green_rooibos initial weight'!$A$5:$A$1749,0)),"")</f>
        <v>2.0190000000000001</v>
      </c>
      <c r="K291">
        <f>IFERROR(INDEX('[2]Green_rooibos initial weight'!$C$5:$C$1749,MATCH(I291, '[2]Green_rooibos initial weight'!$A$5:$A$1749,0)),"")</f>
        <v>2.1680000000000001</v>
      </c>
      <c r="L291" s="3">
        <f t="shared" si="49"/>
        <v>1.7692000000000001</v>
      </c>
      <c r="M291" s="3">
        <f>AVERAGE('[2]Ashed teabags wet'!$J$809:$J$813,'[2]Ashed teabags wet'!$J$817:$J$818,'[2]Ashed teabags wet'!$J$820:$J$821)</f>
        <v>5.5094158734921841</v>
      </c>
      <c r="N291" s="3">
        <f t="shared" si="42"/>
        <v>1.6717274143661764</v>
      </c>
      <c r="O291" s="3">
        <f t="shared" si="50"/>
        <v>1.9182000000000001</v>
      </c>
      <c r="P291" s="3">
        <f>AVERAGE('[2]Ashed teabags wet'!$J$814:$J$816)</f>
        <v>2.2816647271287041</v>
      </c>
      <c r="Q291" s="3">
        <f t="shared" si="43"/>
        <v>1.8744331072042173</v>
      </c>
      <c r="R291" s="7">
        <f>IF('[2]WetLitterbags placem_collection'!G218="N.A","",'[2]WetLitterbags placem_collection'!G218)</f>
        <v>42814</v>
      </c>
      <c r="S291" s="3">
        <f>IF(IFERROR(INDEX('[2]Both teabags AfterWet'!$D$1:$D$839,MATCH(H291,'[2]Both teabags AfterWet'!$B$1:$B$839,0)),"")="N.A","",(IFERROR(INDEX('[2]Both teabags AfterWet'!$D$1:$D$839,MATCH(H291,'[2]Both teabags AfterWet'!$B$1:$B$839,0)),"")))</f>
        <v>0.88700000000000001</v>
      </c>
      <c r="T291" s="3">
        <f>IFERROR(INDEX('[2]Both teabags AfterWet'!$D$1:$D$839,MATCH(I291,'[2]Both teabags AfterWet'!$B$1:$B$839,0)),"")</f>
        <v>1.5349999999999999</v>
      </c>
      <c r="U291" s="3">
        <f t="shared" si="51"/>
        <v>0.73639999999999994</v>
      </c>
      <c r="V291" s="3">
        <f t="shared" si="52"/>
        <v>1.3843999999999999</v>
      </c>
      <c r="W291" s="3">
        <f>IFERROR(INDEX('[2]Ashed teabags wet'!$J$2:$J$825,MATCH(H291,'[2]Ashed teabags wet'!$B$2:$B$825,0)),"")</f>
        <v>8.3005893909626298</v>
      </c>
      <c r="X291" s="3">
        <f>IFERROR(INDEX('[2]Ashed teabags wet'!$J$2:$J$825,MATCH(I291,'[2]Ashed teabags wet'!$B$2:$B$825,0)),"")</f>
        <v>21.520236920039142</v>
      </c>
      <c r="Y291" s="3">
        <f t="shared" si="44"/>
        <v>0.67527445972495115</v>
      </c>
      <c r="Z291" s="3">
        <f t="shared" si="45"/>
        <v>1.086473840078978</v>
      </c>
      <c r="AA291" s="3">
        <f t="shared" si="46"/>
        <v>0.59606186156791796</v>
      </c>
      <c r="AB291" s="3">
        <f t="shared" si="53"/>
        <v>0.39076739618229306</v>
      </c>
      <c r="AC291" s="3">
        <f t="shared" si="47"/>
        <v>0.57962796106364756</v>
      </c>
      <c r="AD291">
        <f t="shared" si="48"/>
        <v>45</v>
      </c>
      <c r="AE291" s="3">
        <f t="shared" si="54"/>
        <v>0.29208805039439667</v>
      </c>
      <c r="AF291" s="3" t="str">
        <f t="shared" si="55"/>
        <v/>
      </c>
      <c r="AG291" s="58" t="str">
        <f>IF(ISNUMBER(SEARCH("C", '[2]WetLitterbags placem_collection'!W218)),"YES","")</f>
        <v/>
      </c>
      <c r="AH291" s="58" t="str">
        <f>IF(ISNUMBER(SEARCH("H", '[2]WetLitterbags placem_collection'!W218)),"YES","")</f>
        <v>YES</v>
      </c>
      <c r="AI291" s="58" t="str">
        <f>IF(ISNUMBER(SEARCH("R", '[2]WetLitterbags placem_collection'!W218)),"YES","")</f>
        <v/>
      </c>
      <c r="AJ291" s="58" t="str">
        <f>IF(ISNUMBER(SEARCH("C", '[2]WetLitterbags placem_collection'!V218)),"YES","")</f>
        <v>YES</v>
      </c>
      <c r="AK291" s="58" t="str">
        <f>IF(ISNUMBER(SEARCH("H", '[2]WetLitterbags placem_collection'!V218)),"YES","")</f>
        <v>YES</v>
      </c>
      <c r="AL291" s="58" t="str">
        <f>IF(ISNUMBER(SEARCH("R", '[2]WetLitterbags placem_collection'!V218)),"YES","")</f>
        <v>YES</v>
      </c>
    </row>
    <row r="292" spans="2:38">
      <c r="B292" t="str">
        <f>'[2]Final data_for_R_analysis_Wetse'!A218</f>
        <v>Wet</v>
      </c>
      <c r="C292" s="4">
        <f>'[2]Final data_for_R_analysis_Wetse'!B218</f>
        <v>217</v>
      </c>
      <c r="D292" t="s">
        <v>154</v>
      </c>
      <c r="E292" t="s">
        <v>41</v>
      </c>
      <c r="F292" s="68">
        <v>1</v>
      </c>
      <c r="G292" s="7">
        <f>'[2]WetLitterbags placem_collection'!E219</f>
        <v>42769</v>
      </c>
      <c r="H292" t="str">
        <f>'[2]Final data_for_R_analysis_Wetse'!J218</f>
        <v>G795</v>
      </c>
      <c r="I292" t="str">
        <f>'[2]Final data_for_R_analysis_Wetse'!J438</f>
        <v>R302</v>
      </c>
      <c r="J292">
        <f>IFERROR(INDEX('[2]Green_rooibos initial weight'!$C$5:$C$1749,MATCH(H292, '[2]Green_rooibos initial weight'!$A$5:$A$1749,0)),"")</f>
        <v>1.9530000000000001</v>
      </c>
      <c r="K292">
        <f>IFERROR(INDEX('[2]Green_rooibos initial weight'!$C$5:$C$1749,MATCH(I292, '[2]Green_rooibos initial weight'!$A$5:$A$1749,0)),"")</f>
        <v>2.19</v>
      </c>
      <c r="L292" s="3">
        <f t="shared" si="49"/>
        <v>1.7032</v>
      </c>
      <c r="M292" s="3">
        <f>AVERAGE('[2]Ashed teabags wet'!$J$809:$J$813,'[2]Ashed teabags wet'!$J$817:$J$818,'[2]Ashed teabags wet'!$J$820:$J$821)</f>
        <v>5.5094158734921841</v>
      </c>
      <c r="N292" s="3">
        <f t="shared" si="42"/>
        <v>1.6093636288426811</v>
      </c>
      <c r="O292" s="3">
        <f t="shared" si="50"/>
        <v>1.9401999999999999</v>
      </c>
      <c r="P292" s="3">
        <f>AVERAGE('[2]Ashed teabags wet'!$J$814:$J$816)</f>
        <v>2.2816647271287041</v>
      </c>
      <c r="Q292" s="3">
        <f t="shared" si="43"/>
        <v>1.8959311409642488</v>
      </c>
      <c r="R292" s="7">
        <f>IF('[2]WetLitterbags placem_collection'!G219="N.A","",'[2]WetLitterbags placem_collection'!G219)</f>
        <v>42814</v>
      </c>
      <c r="S292" s="3">
        <f>IF(IFERROR(INDEX('[2]Both teabags AfterWet'!$D$1:$D$839,MATCH(H292,'[2]Both teabags AfterWet'!$B$1:$B$839,0)),"")="N.A","",(IFERROR(INDEX('[2]Both teabags AfterWet'!$D$1:$D$839,MATCH(H292,'[2]Both teabags AfterWet'!$B$1:$B$839,0)),"")))</f>
        <v>0.78100000000000003</v>
      </c>
      <c r="T292" s="3">
        <f>IFERROR(INDEX('[2]Both teabags AfterWet'!$D$1:$D$839,MATCH(I292,'[2]Both teabags AfterWet'!$B$1:$B$839,0)),"")</f>
        <v>1.38</v>
      </c>
      <c r="U292" s="3">
        <f t="shared" si="51"/>
        <v>0.63040000000000007</v>
      </c>
      <c r="V292" s="3">
        <f t="shared" si="52"/>
        <v>1.2293999999999998</v>
      </c>
      <c r="W292" s="3">
        <f>IFERROR(INDEX('[2]Ashed teabags wet'!$J$2:$J$825,MATCH(H292,'[2]Ashed teabags wet'!$B$2:$B$825,0)),"")</f>
        <v>8.99805447470772</v>
      </c>
      <c r="X292" s="3">
        <f>IFERROR(INDEX('[2]Ashed teabags wet'!$J$2:$J$825,MATCH(I292,'[2]Ashed teabags wet'!$B$2:$B$825,0)),"")</f>
        <v>5.5199605717097722</v>
      </c>
      <c r="Y292" s="3">
        <f t="shared" si="44"/>
        <v>0.57367626459144261</v>
      </c>
      <c r="Z292" s="3">
        <f t="shared" si="45"/>
        <v>1.1615376047313999</v>
      </c>
      <c r="AA292" s="3">
        <f t="shared" si="46"/>
        <v>0.64353844320193665</v>
      </c>
      <c r="AB292" s="3">
        <f t="shared" si="53"/>
        <v>0.42189218604212481</v>
      </c>
      <c r="AC292" s="3">
        <f t="shared" si="47"/>
        <v>0.61264756912039287</v>
      </c>
      <c r="AD292">
        <f t="shared" si="48"/>
        <v>45</v>
      </c>
      <c r="AE292" s="3">
        <f t="shared" si="54"/>
        <v>0.23570256151788993</v>
      </c>
      <c r="AF292" s="3">
        <f t="shared" si="55"/>
        <v>5.561419586463838E-2</v>
      </c>
      <c r="AG292" s="58" t="str">
        <f>IF(ISNUMBER(SEARCH("C", '[2]WetLitterbags placem_collection'!W219)),"YES","")</f>
        <v/>
      </c>
      <c r="AH292" s="58" t="str">
        <f>IF(ISNUMBER(SEARCH("H", '[2]WetLitterbags placem_collection'!W219)),"YES","")</f>
        <v/>
      </c>
      <c r="AI292" s="58" t="str">
        <f>IF(ISNUMBER(SEARCH("R", '[2]WetLitterbags placem_collection'!W219)),"YES","")</f>
        <v>YES</v>
      </c>
      <c r="AJ292" s="58" t="str">
        <f>IF(ISNUMBER(SEARCH("C", '[2]WetLitterbags placem_collection'!V219)),"YES","")</f>
        <v/>
      </c>
      <c r="AK292" s="58" t="str">
        <f>IF(ISNUMBER(SEARCH("H", '[2]WetLitterbags placem_collection'!V219)),"YES","")</f>
        <v/>
      </c>
      <c r="AL292" s="58" t="str">
        <f>IF(ISNUMBER(SEARCH("R", '[2]WetLitterbags placem_collection'!V219)),"YES","")</f>
        <v>YES</v>
      </c>
    </row>
    <row r="293" spans="2:38">
      <c r="B293" t="str">
        <f>'[2]Final data_for_R_analysis_Wetse'!A219</f>
        <v>Wet</v>
      </c>
      <c r="C293" s="4">
        <f>'[2]Final data_for_R_analysis_Wetse'!B219</f>
        <v>218</v>
      </c>
      <c r="D293" t="s">
        <v>155</v>
      </c>
      <c r="E293" t="s">
        <v>41</v>
      </c>
      <c r="F293" s="68">
        <v>2</v>
      </c>
      <c r="G293" s="7">
        <f>'[2]WetLitterbags placem_collection'!E220</f>
        <v>42769</v>
      </c>
      <c r="H293" t="str">
        <f>'[2]Final data_for_R_analysis_Wetse'!J219</f>
        <v>G251</v>
      </c>
      <c r="I293" t="str">
        <f>'[2]Final data_for_R_analysis_Wetse'!J439</f>
        <v>R442</v>
      </c>
      <c r="J293">
        <f>IFERROR(INDEX('[2]Green_rooibos initial weight'!$C$5:$C$1749,MATCH(H293, '[2]Green_rooibos initial weight'!$A$5:$A$1749,0)),"")</f>
        <v>2.0539999999999998</v>
      </c>
      <c r="K293">
        <f>IFERROR(INDEX('[2]Green_rooibos initial weight'!$C$5:$C$1749,MATCH(I293, '[2]Green_rooibos initial weight'!$A$5:$A$1749,0)),"")</f>
        <v>2.2290000000000001</v>
      </c>
      <c r="L293" s="3">
        <f t="shared" si="49"/>
        <v>1.8041999999999998</v>
      </c>
      <c r="M293" s="3">
        <f>AVERAGE('[2]Ashed teabags wet'!$J$809:$J$813,'[2]Ashed teabags wet'!$J$817:$J$818,'[2]Ashed teabags wet'!$J$820:$J$821)</f>
        <v>5.5094158734921841</v>
      </c>
      <c r="N293" s="3">
        <f t="shared" si="42"/>
        <v>1.7047991188104539</v>
      </c>
      <c r="O293" s="3">
        <f t="shared" si="50"/>
        <v>1.9792000000000001</v>
      </c>
      <c r="P293" s="3">
        <f>AVERAGE('[2]Ashed teabags wet'!$J$814:$J$816)</f>
        <v>2.2816647271287041</v>
      </c>
      <c r="Q293" s="3">
        <f t="shared" si="43"/>
        <v>1.9340412917206689</v>
      </c>
      <c r="R293" s="7">
        <f>IF('[2]WetLitterbags placem_collection'!G220="N.A","",'[2]WetLitterbags placem_collection'!G220)</f>
        <v>42814</v>
      </c>
      <c r="S293" s="3">
        <f>IF(IFERROR(INDEX('[2]Both teabags AfterWet'!$D$1:$D$839,MATCH(H293,'[2]Both teabags AfterWet'!$B$1:$B$839,0)),"")="N.A","",(IFERROR(INDEX('[2]Both teabags AfterWet'!$D$1:$D$839,MATCH(H293,'[2]Both teabags AfterWet'!$B$1:$B$839,0)),"")))</f>
        <v>0.75700000000000001</v>
      </c>
      <c r="T293" s="3">
        <f>IFERROR(INDEX('[2]Both teabags AfterWet'!$D$1:$D$839,MATCH(I293,'[2]Both teabags AfterWet'!$B$1:$B$839,0)),"")</f>
        <v>1.3831</v>
      </c>
      <c r="U293" s="3">
        <f t="shared" si="51"/>
        <v>0.60640000000000005</v>
      </c>
      <c r="V293" s="3">
        <f t="shared" si="52"/>
        <v>1.2324999999999999</v>
      </c>
      <c r="W293" s="3">
        <f>IFERROR(INDEX('[2]Ashed teabags wet'!$J$2:$J$825,MATCH(H293,'[2]Ashed teabags wet'!$B$2:$B$825,0)),"")</f>
        <v>12.853598014887801</v>
      </c>
      <c r="X293" s="3">
        <f>IFERROR(INDEX('[2]Ashed teabags wet'!$J$2:$J$825,MATCH(I293,'[2]Ashed teabags wet'!$B$2:$B$825,0)),"")</f>
        <v>6.7454455933042237</v>
      </c>
      <c r="Y293" s="3">
        <f t="shared" si="44"/>
        <v>0.52845578163772045</v>
      </c>
      <c r="Z293" s="3">
        <f t="shared" si="45"/>
        <v>1.1493623830625255</v>
      </c>
      <c r="AA293" s="3">
        <f t="shared" si="46"/>
        <v>0.6900187383916192</v>
      </c>
      <c r="AB293" s="3">
        <f t="shared" si="53"/>
        <v>0.45236382849426826</v>
      </c>
      <c r="AC293" s="3">
        <f t="shared" si="47"/>
        <v>0.59428016763797531</v>
      </c>
      <c r="AD293">
        <f t="shared" si="48"/>
        <v>45</v>
      </c>
      <c r="AE293" s="3">
        <f t="shared" si="54"/>
        <v>0.18050031069878947</v>
      </c>
      <c r="AF293" s="3">
        <f t="shared" si="55"/>
        <v>5.04876126135404E-2</v>
      </c>
      <c r="AG293" s="58" t="str">
        <f>IF(ISNUMBER(SEARCH("C", '[2]WetLitterbags placem_collection'!W220)),"YES","")</f>
        <v/>
      </c>
      <c r="AH293" s="58" t="str">
        <f>IF(ISNUMBER(SEARCH("H", '[2]WetLitterbags placem_collection'!W220)),"YES","")</f>
        <v/>
      </c>
      <c r="AI293" s="58" t="str">
        <f>IF(ISNUMBER(SEARCH("R", '[2]WetLitterbags placem_collection'!W220)),"YES","")</f>
        <v>YES</v>
      </c>
      <c r="AJ293" s="58" t="str">
        <f>IF(ISNUMBER(SEARCH("C", '[2]WetLitterbags placem_collection'!V220)),"YES","")</f>
        <v/>
      </c>
      <c r="AK293" s="58" t="str">
        <f>IF(ISNUMBER(SEARCH("H", '[2]WetLitterbags placem_collection'!V220)),"YES","")</f>
        <v/>
      </c>
      <c r="AL293" s="58" t="str">
        <f>IF(ISNUMBER(SEARCH("R", '[2]WetLitterbags placem_collection'!V220)),"YES","")</f>
        <v>YES</v>
      </c>
    </row>
    <row r="294" spans="2:38">
      <c r="B294" t="str">
        <f>'[2]Final data_for_R_analysis_Wetse'!A220</f>
        <v>Wet</v>
      </c>
      <c r="C294" s="5">
        <f>'[2]Final data_for_R_analysis_Wetse'!B220</f>
        <v>219</v>
      </c>
      <c r="D294" t="s">
        <v>156</v>
      </c>
      <c r="E294" t="s">
        <v>41</v>
      </c>
      <c r="F294" s="68">
        <v>3</v>
      </c>
      <c r="G294" s="2">
        <f>'[2]WetLitterbags placem_collection'!E221</f>
        <v>42769</v>
      </c>
      <c r="H294" s="1" t="str">
        <f>'[2]Final data_for_R_analysis_Wetse'!J220</f>
        <v>G727</v>
      </c>
      <c r="I294" s="1" t="str">
        <f>'[2]Final data_for_R_analysis_Wetse'!J440</f>
        <v>R176</v>
      </c>
      <c r="J294" s="1">
        <f>IFERROR(INDEX('[2]Green_rooibos initial weight'!$C$5:$C$1749,MATCH(H294, '[2]Green_rooibos initial weight'!$A$5:$A$1749,0)),"")</f>
        <v>2.0270000000000001</v>
      </c>
      <c r="K294" s="1">
        <f>IFERROR(INDEX('[2]Green_rooibos initial weight'!$C$5:$C$1749,MATCH(I294, '[2]Green_rooibos initial weight'!$A$5:$A$1749,0)),"")</f>
        <v>2.2160000000000002</v>
      </c>
      <c r="L294" s="3">
        <f t="shared" si="49"/>
        <v>1.7772000000000001</v>
      </c>
      <c r="M294" s="6">
        <f>AVERAGE('[2]Ashed teabags wet'!$J$809:$J$813,'[2]Ashed teabags wet'!$J$817:$J$818,'[2]Ashed teabags wet'!$J$820:$J$821)</f>
        <v>5.5094158734921841</v>
      </c>
      <c r="N294" s="6">
        <f t="shared" si="42"/>
        <v>1.6792866610962971</v>
      </c>
      <c r="O294" s="3">
        <f t="shared" si="50"/>
        <v>1.9662000000000002</v>
      </c>
      <c r="P294" s="6">
        <f>AVERAGE('[2]Ashed teabags wet'!$J$814:$J$816)</f>
        <v>2.2816647271287041</v>
      </c>
      <c r="Q294" s="6">
        <f t="shared" si="43"/>
        <v>1.9213379081351956</v>
      </c>
      <c r="R294" s="2">
        <f>IF('[2]WetLitterbags placem_collection'!G221="N.A","",'[2]WetLitterbags placem_collection'!G221)</f>
        <v>42813</v>
      </c>
      <c r="S294" s="6">
        <f>IF(IFERROR(INDEX('[2]Both teabags AfterWet'!$D$1:$D$839,MATCH(H294,'[2]Both teabags AfterWet'!$B$1:$B$839,0)),"")="N.A","",(IFERROR(INDEX('[2]Both teabags AfterWet'!$D$1:$D$839,MATCH(H294,'[2]Both teabags AfterWet'!$B$1:$B$839,0)),"")))</f>
        <v>0.70650000000000002</v>
      </c>
      <c r="T294" s="3">
        <f>IFERROR(INDEX('[2]Both teabags AfterWet'!$D$1:$D$839,MATCH(I294,'[2]Both teabags AfterWet'!$B$1:$B$839,0)),"")</f>
        <v>1.4293</v>
      </c>
      <c r="U294" s="3">
        <f t="shared" si="51"/>
        <v>0.55590000000000006</v>
      </c>
      <c r="V294" s="3">
        <f t="shared" si="52"/>
        <v>1.2786999999999999</v>
      </c>
      <c r="W294" s="6">
        <f>IFERROR(INDEX('[2]Ashed teabags wet'!$J$2:$J$825,MATCH(H294,'[2]Ashed teabags wet'!$B$2:$B$825,0)),"")</f>
        <v>11.604439959636602</v>
      </c>
      <c r="X294" s="6">
        <f>IFERROR(INDEX('[2]Ashed teabags wet'!$J$2:$J$825,MATCH(I294,'[2]Ashed teabags wet'!$B$2:$B$825,0)),"")</f>
        <v>6.3788027477918092</v>
      </c>
      <c r="Y294" s="6">
        <f t="shared" si="44"/>
        <v>0.49139091826438019</v>
      </c>
      <c r="Z294" s="6">
        <f t="shared" si="45"/>
        <v>1.197134249263986</v>
      </c>
      <c r="AA294" s="3">
        <f t="shared" si="46"/>
        <v>0.70738115793548739</v>
      </c>
      <c r="AB294" s="3">
        <f t="shared" si="53"/>
        <v>0.46374631731637656</v>
      </c>
      <c r="AC294" s="3">
        <f t="shared" si="47"/>
        <v>0.62307324713428247</v>
      </c>
      <c r="AD294" s="1">
        <f t="shared" si="48"/>
        <v>44</v>
      </c>
      <c r="AE294" s="3">
        <f t="shared" si="54"/>
        <v>0.15987985993410048</v>
      </c>
      <c r="AF294" s="3">
        <f t="shared" si="55"/>
        <v>3.8079674537002707E-2</v>
      </c>
      <c r="AG294" s="67" t="str">
        <f>IF(ISNUMBER(SEARCH("C", '[2]WetLitterbags placem_collection'!W221)),"YES","")</f>
        <v/>
      </c>
      <c r="AH294" s="67" t="str">
        <f>IF(ISNUMBER(SEARCH("H", '[2]WetLitterbags placem_collection'!W221)),"YES","")</f>
        <v/>
      </c>
      <c r="AI294" s="67" t="str">
        <f>IF(ISNUMBER(SEARCH("R", '[2]WetLitterbags placem_collection'!W221)),"YES","")</f>
        <v>YES</v>
      </c>
      <c r="AJ294" s="67" t="str">
        <f>IF(ISNUMBER(SEARCH("C", '[2]WetLitterbags placem_collection'!V221)),"YES","")</f>
        <v/>
      </c>
      <c r="AK294" s="67" t="str">
        <f>IF(ISNUMBER(SEARCH("H", '[2]WetLitterbags placem_collection'!V221)),"YES","")</f>
        <v>YES</v>
      </c>
      <c r="AL294" s="67" t="str">
        <f>IF(ISNUMBER(SEARCH("R", '[2]WetLitterbags placem_collection'!V221)),"YES","")</f>
        <v>YES</v>
      </c>
    </row>
    <row r="295" spans="2:38">
      <c r="B295" t="str">
        <f>'[2]Final data_for_R_analysis_Wetse'!A221</f>
        <v>Wet</v>
      </c>
      <c r="C295" s="5">
        <f>'[2]Final data_for_R_analysis_Wetse'!B221</f>
        <v>220</v>
      </c>
      <c r="D295" t="s">
        <v>157</v>
      </c>
      <c r="E295" t="s">
        <v>41</v>
      </c>
      <c r="F295" s="68">
        <v>4</v>
      </c>
      <c r="G295" s="2">
        <f>'[2]WetLitterbags placem_collection'!E222</f>
        <v>42769</v>
      </c>
      <c r="H295" s="1" t="str">
        <f>'[2]Final data_for_R_analysis_Wetse'!J221</f>
        <v>G782</v>
      </c>
      <c r="I295" s="1" t="str">
        <f>'[2]Final data_for_R_analysis_Wetse'!J441</f>
        <v>R250</v>
      </c>
      <c r="J295" s="1">
        <f>IFERROR(INDEX('[2]Green_rooibos initial weight'!$C$5:$C$1749,MATCH(H295, '[2]Green_rooibos initial weight'!$A$5:$A$1749,0)),"")</f>
        <v>1.9510000000000001</v>
      </c>
      <c r="K295" s="1">
        <f>IFERROR(INDEX('[2]Green_rooibos initial weight'!$C$5:$C$1749,MATCH(I295, '[2]Green_rooibos initial weight'!$A$5:$A$1749,0)),"")</f>
        <v>2.2639999999999998</v>
      </c>
      <c r="L295" s="3">
        <f t="shared" si="49"/>
        <v>1.7012</v>
      </c>
      <c r="M295" s="6">
        <f>AVERAGE('[2]Ashed teabags wet'!$J$809:$J$813,'[2]Ashed teabags wet'!$J$817:$J$818,'[2]Ashed teabags wet'!$J$820:$J$821)</f>
        <v>5.5094158734921841</v>
      </c>
      <c r="N295" s="6">
        <f t="shared" si="42"/>
        <v>1.607473817160151</v>
      </c>
      <c r="O295" s="3">
        <f t="shared" si="50"/>
        <v>2.0141999999999998</v>
      </c>
      <c r="P295" s="6">
        <f>AVERAGE('[2]Ashed teabags wet'!$J$814:$J$816)</f>
        <v>2.2816647271287041</v>
      </c>
      <c r="Q295" s="6">
        <f t="shared" si="43"/>
        <v>1.9682427090661734</v>
      </c>
      <c r="R295" s="2">
        <f>IF('[2]WetLitterbags placem_collection'!G222="N.A","",'[2]WetLitterbags placem_collection'!G222)</f>
        <v>42813</v>
      </c>
      <c r="S295" s="6">
        <f>IF(IFERROR(INDEX('[2]Both teabags AfterWet'!$D$1:$D$839,MATCH(H295,'[2]Both teabags AfterWet'!$B$1:$B$839,0)),"")="N.A","",(IFERROR(INDEX('[2]Both teabags AfterWet'!$D$1:$D$839,MATCH(H295,'[2]Both teabags AfterWet'!$B$1:$B$839,0)),"")))</f>
        <v>0.6169</v>
      </c>
      <c r="T295" s="3">
        <f>IFERROR(INDEX('[2]Both teabags AfterWet'!$D$1:$D$839,MATCH(I295,'[2]Both teabags AfterWet'!$B$1:$B$839,0)),"")</f>
        <v>1.5303</v>
      </c>
      <c r="U295" s="3">
        <f t="shared" si="51"/>
        <v>0.46629999999999999</v>
      </c>
      <c r="V295" s="3">
        <f t="shared" si="52"/>
        <v>1.3796999999999999</v>
      </c>
      <c r="W295" s="6">
        <f>IFERROR(INDEX('[2]Ashed teabags wet'!$J$2:$J$825,MATCH(H295,'[2]Ashed teabags wet'!$B$2:$B$825,0)),"")</f>
        <v>11.045655375552919</v>
      </c>
      <c r="X295" s="6">
        <f>IFERROR(INDEX('[2]Ashed teabags wet'!$J$2:$J$825,MATCH(I295,'[2]Ashed teabags wet'!$B$2:$B$825,0)),"")</f>
        <v>5.6310679611650896</v>
      </c>
      <c r="Y295" s="6">
        <f t="shared" si="44"/>
        <v>0.41479410898379676</v>
      </c>
      <c r="Z295" s="6">
        <f t="shared" si="45"/>
        <v>1.3020081553398053</v>
      </c>
      <c r="AA295" s="3">
        <f t="shared" si="46"/>
        <v>0.74195902629593424</v>
      </c>
      <c r="AB295" s="3">
        <f t="shared" si="53"/>
        <v>0.48641494360493553</v>
      </c>
      <c r="AC295" s="3">
        <f t="shared" si="47"/>
        <v>0.66150792752461862</v>
      </c>
      <c r="AD295" s="1">
        <f t="shared" si="48"/>
        <v>44</v>
      </c>
      <c r="AE295" s="3">
        <f t="shared" si="54"/>
        <v>0.11881350796207335</v>
      </c>
      <c r="AF295" s="3">
        <f t="shared" si="55"/>
        <v>2.7053887639672636E-2</v>
      </c>
      <c r="AG295" s="67" t="str">
        <f>IF(ISNUMBER(SEARCH("C", '[2]WetLitterbags placem_collection'!W222)),"YES","")</f>
        <v/>
      </c>
      <c r="AH295" s="67" t="str">
        <f>IF(ISNUMBER(SEARCH("H", '[2]WetLitterbags placem_collection'!W222)),"YES","")</f>
        <v>YES</v>
      </c>
      <c r="AI295" s="67" t="str">
        <f>IF(ISNUMBER(SEARCH("R", '[2]WetLitterbags placem_collection'!W222)),"YES","")</f>
        <v/>
      </c>
      <c r="AJ295" s="67" t="str">
        <f>IF(ISNUMBER(SEARCH("C", '[2]WetLitterbags placem_collection'!V222)),"YES","")</f>
        <v/>
      </c>
      <c r="AK295" s="67" t="str">
        <f>IF(ISNUMBER(SEARCH("H", '[2]WetLitterbags placem_collection'!V222)),"YES","")</f>
        <v/>
      </c>
      <c r="AL295" s="67" t="str">
        <f>IF(ISNUMBER(SEARCH("R", '[2]WetLitterbags placem_collection'!V222)),"YES","")</f>
        <v>YES</v>
      </c>
    </row>
    <row r="296" spans="2:38">
      <c r="B296" t="str">
        <f>'[2]Final data_for_R_analysis_Wetse'!A442</f>
        <v>Wet</v>
      </c>
      <c r="C296" s="5">
        <f>'[2]Final data_for_R_analysis_Wetse'!B442</f>
        <v>1</v>
      </c>
      <c r="D296" t="s">
        <v>89</v>
      </c>
      <c r="E296" t="s">
        <v>32</v>
      </c>
      <c r="F296" s="5">
        <v>1</v>
      </c>
      <c r="G296" s="2">
        <f>'[2]WetLitterbags placem_collection'!E3</f>
        <v>42766</v>
      </c>
      <c r="H296" s="1" t="str">
        <f>'[2]Final data_for_R_analysis_Wetse'!J442</f>
        <v>G752</v>
      </c>
      <c r="I296" s="1" t="str">
        <f>'[2]Final data_for_R_analysis_Wetse'!J662</f>
        <v>R133</v>
      </c>
      <c r="J296" s="1">
        <f>IFERROR(INDEX('[2]Green_rooibos initial weight'!$C$5:$C$1749,MATCH(H296, '[2]Green_rooibos initial weight'!$A$5:$A$1749,0)),"")</f>
        <v>2.15</v>
      </c>
      <c r="K296" s="1">
        <f>IFERROR(INDEX('[2]Green_rooibos initial weight'!$C$5:$C$1749,MATCH(I296, '[2]Green_rooibos initial weight'!$A$5:$A$1749,0)),"")</f>
        <v>2.1760000000000002</v>
      </c>
      <c r="L296" s="3">
        <f t="shared" si="49"/>
        <v>1.9001999999999999</v>
      </c>
      <c r="M296" s="6">
        <f>AVERAGE('[2]Ashed teabags wet'!$J$809:$J$813,'[2]Ashed teabags wet'!$J$817:$J$818,'[2]Ashed teabags wet'!$J$820:$J$821)</f>
        <v>5.5094158734921841</v>
      </c>
      <c r="N296" s="6">
        <f t="shared" si="42"/>
        <v>1.7955100795719015</v>
      </c>
      <c r="O296" s="3">
        <f t="shared" si="50"/>
        <v>1.9262000000000001</v>
      </c>
      <c r="P296" s="6">
        <f>AVERAGE('[2]Ashed teabags wet'!$J$814:$J$816)</f>
        <v>2.2816647271287041</v>
      </c>
      <c r="Q296" s="6">
        <f t="shared" si="43"/>
        <v>1.8822505740260471</v>
      </c>
      <c r="R296" s="2">
        <f>IF('[2]WetLitterbags placem_collection'!G3="N.A","",'[2]WetLitterbags placem_collection'!G3)</f>
        <v>42818</v>
      </c>
      <c r="S296" s="6">
        <f>IF(IFERROR(INDEX('[2]Both teabags AfterWet'!$D$1:$D$839,MATCH(H296,'[2]Both teabags AfterWet'!$B$1:$B$839,0)),"")="N.A","",(IFERROR(INDEX('[2]Both teabags AfterWet'!$D$1:$D$839,MATCH(H296,'[2]Both teabags AfterWet'!$B$1:$B$839,0)),"")))</f>
        <v>0.47</v>
      </c>
      <c r="T296" s="3">
        <f>IFERROR(INDEX('[2]Both teabags AfterWet'!$D$1:$D$839,MATCH(I296,'[2]Both teabags AfterWet'!$B$1:$B$839,0)),"")</f>
        <v>1.4104000000000001</v>
      </c>
      <c r="U296" s="3">
        <f t="shared" si="51"/>
        <v>0.31939999999999996</v>
      </c>
      <c r="V296" s="3">
        <f t="shared" si="52"/>
        <v>1.2598</v>
      </c>
      <c r="W296" s="6">
        <f>IFERROR(INDEX('[2]Ashed teabags wet'!$J$2:$J$825,MATCH(H296,'[2]Ashed teabags wet'!$B$2:$B$825,0)),"")</f>
        <v>15.221674876847116</v>
      </c>
      <c r="X296" s="6" t="str">
        <f>IFERROR(INDEX('[2]Ashed teabags wet'!$J$2:$J$825,MATCH(I296,'[2]Ashed teabags wet'!$B$2:$B$825,0)),"")</f>
        <v/>
      </c>
      <c r="Y296" s="6">
        <f t="shared" si="44"/>
        <v>0.27078197044335028</v>
      </c>
      <c r="Z296" s="6" t="str">
        <f t="shared" si="45"/>
        <v/>
      </c>
      <c r="AA296" s="3">
        <f t="shared" si="46"/>
        <v>0.849189389954351</v>
      </c>
      <c r="AB296" s="3">
        <f t="shared" si="53"/>
        <v>0.55671323426936081</v>
      </c>
      <c r="AC296" s="3" t="str">
        <f t="shared" si="47"/>
        <v/>
      </c>
      <c r="AD296" s="1">
        <f t="shared" si="48"/>
        <v>52</v>
      </c>
      <c r="AE296" s="3">
        <f t="shared" si="54"/>
        <v>-8.5384678792768121E-3</v>
      </c>
      <c r="AF296" s="3" t="str">
        <f t="shared" si="55"/>
        <v/>
      </c>
      <c r="AG296" s="67" t="str">
        <f>IF(ISNUMBER(SEARCH("C", '[2]WetLitterbags placem_collection'!Y3)),"YES","")</f>
        <v/>
      </c>
      <c r="AH296" s="67" t="str">
        <f>IF(ISNUMBER(SEARCH("H", '[2]WetLitterbags placem_collection'!Y3)),"YES","")</f>
        <v/>
      </c>
      <c r="AI296" s="67" t="str">
        <f>IF(ISNUMBER(SEARCH("R", '[2]WetLitterbags placem_collection'!Y3)),"YES","")</f>
        <v/>
      </c>
      <c r="AJ296" s="67" t="str">
        <f>IF(ISNUMBER(SEARCH("C", '[2]WetLitterbags placem_collection'!X3)),"YES","")</f>
        <v/>
      </c>
      <c r="AK296" s="67" t="str">
        <f>IF(ISNUMBER(SEARCH("H", '[2]WetLitterbags placem_collection'!X3)),"YES","")</f>
        <v/>
      </c>
      <c r="AL296" s="67" t="str">
        <f>IF(ISNUMBER(SEARCH("R", '[2]WetLitterbags placem_collection'!X3)),"YES","")</f>
        <v/>
      </c>
    </row>
    <row r="297" spans="2:38">
      <c r="B297" t="str">
        <f>'[2]Final data_for_R_analysis_Wetse'!A443</f>
        <v>Wet</v>
      </c>
      <c r="C297" s="5">
        <f>'[2]Final data_for_R_analysis_Wetse'!B443</f>
        <v>2</v>
      </c>
      <c r="D297" t="s">
        <v>89</v>
      </c>
      <c r="E297" t="s">
        <v>32</v>
      </c>
      <c r="F297" s="5">
        <v>2</v>
      </c>
      <c r="G297" s="2">
        <f>'[2]WetLitterbags placem_collection'!E4</f>
        <v>42766</v>
      </c>
      <c r="H297" s="1" t="str">
        <f>'[2]Final data_for_R_analysis_Wetse'!J443</f>
        <v>G737</v>
      </c>
      <c r="I297" s="1" t="str">
        <f>'[2]Final data_for_R_analysis_Wetse'!J663</f>
        <v>R527</v>
      </c>
      <c r="J297" s="1">
        <f>IFERROR(INDEX('[2]Green_rooibos initial weight'!$C$5:$C$1749,MATCH(H297, '[2]Green_rooibos initial weight'!$A$5:$A$1749,0)),"")</f>
        <v>1.841</v>
      </c>
      <c r="K297" s="1">
        <f>IFERROR(INDEX('[2]Green_rooibos initial weight'!$C$5:$C$1749,MATCH(I297, '[2]Green_rooibos initial weight'!$A$5:$A$1749,0)),"")</f>
        <v>2.1859999999999999</v>
      </c>
      <c r="L297" s="3">
        <f t="shared" si="49"/>
        <v>1.5911999999999999</v>
      </c>
      <c r="M297" s="6">
        <f>AVERAGE('[2]Ashed teabags wet'!$J$809:$J$813,'[2]Ashed teabags wet'!$J$817:$J$818,'[2]Ashed teabags wet'!$J$820:$J$821)</f>
        <v>5.5094158734921841</v>
      </c>
      <c r="N297" s="6">
        <f t="shared" si="42"/>
        <v>1.5035341746209923</v>
      </c>
      <c r="O297" s="3">
        <f t="shared" si="50"/>
        <v>1.9361999999999999</v>
      </c>
      <c r="P297" s="6">
        <f>AVERAGE('[2]Ashed teabags wet'!$J$814:$J$816)</f>
        <v>2.2816647271287041</v>
      </c>
      <c r="Q297" s="6">
        <f t="shared" si="43"/>
        <v>1.8920224075533341</v>
      </c>
      <c r="R297" s="2">
        <f>IF('[2]WetLitterbags placem_collection'!G4="N.A","",'[2]WetLitterbags placem_collection'!G4)</f>
        <v>42818</v>
      </c>
      <c r="S297" s="6">
        <f>IF(IFERROR(INDEX('[2]Both teabags AfterWet'!$D$1:$D$839,MATCH(H297,'[2]Both teabags AfterWet'!$B$1:$B$839,0)),"")="N.A","",(IFERROR(INDEX('[2]Both teabags AfterWet'!$D$1:$D$839,MATCH(H297,'[2]Both teabags AfterWet'!$B$1:$B$839,0)),"")))</f>
        <v>0.57869999999999999</v>
      </c>
      <c r="T297" s="3">
        <f>IFERROR(INDEX('[2]Both teabags AfterWet'!$D$1:$D$839,MATCH(I297,'[2]Both teabags AfterWet'!$B$1:$B$839,0)),"")</f>
        <v>1.3275999999999999</v>
      </c>
      <c r="U297" s="3">
        <f t="shared" si="51"/>
        <v>0.42809999999999998</v>
      </c>
      <c r="V297" s="3">
        <f t="shared" si="52"/>
        <v>1.1769999999999998</v>
      </c>
      <c r="W297" s="6">
        <f>IFERROR(INDEX('[2]Ashed teabags wet'!$J$2:$J$825,MATCH(H297,'[2]Ashed teabags wet'!$B$2:$B$825,0)),"")</f>
        <v>8.1337325349297291</v>
      </c>
      <c r="X297" s="6">
        <f>IFERROR(INDEX('[2]Ashed teabags wet'!$J$2:$J$825,MATCH(I297,'[2]Ashed teabags wet'!$B$2:$B$825,0)),"")</f>
        <v>4.4433349975038503</v>
      </c>
      <c r="Y297" s="6">
        <f t="shared" si="44"/>
        <v>0.39327949101796583</v>
      </c>
      <c r="Z297" s="6">
        <f t="shared" si="45"/>
        <v>1.1247019470793795</v>
      </c>
      <c r="AA297" s="3">
        <f t="shared" si="46"/>
        <v>0.73842996211436107</v>
      </c>
      <c r="AB297" s="3">
        <f t="shared" si="53"/>
        <v>0.48410135283506817</v>
      </c>
      <c r="AC297" s="3">
        <f t="shared" si="47"/>
        <v>0.59444430604486664</v>
      </c>
      <c r="AD297" s="1">
        <f t="shared" si="48"/>
        <v>52</v>
      </c>
      <c r="AE297" s="3">
        <f t="shared" si="54"/>
        <v>0.12300479558864474</v>
      </c>
      <c r="AF297" s="3">
        <f t="shared" si="55"/>
        <v>3.4973349884522782E-2</v>
      </c>
      <c r="AG297" s="67" t="str">
        <f>IF(ISNUMBER(SEARCH("C", '[2]WetLitterbags placem_collection'!Y4)),"YES","")</f>
        <v/>
      </c>
      <c r="AH297" s="67" t="str">
        <f>IF(ISNUMBER(SEARCH("H", '[2]WetLitterbags placem_collection'!Y4)),"YES","")</f>
        <v/>
      </c>
      <c r="AI297" s="67" t="str">
        <f>IF(ISNUMBER(SEARCH("R", '[2]WetLitterbags placem_collection'!Y4)),"YES","")</f>
        <v/>
      </c>
      <c r="AJ297" s="67" t="str">
        <f>IF(ISNUMBER(SEARCH("C", '[2]WetLitterbags placem_collection'!X4)),"YES","")</f>
        <v/>
      </c>
      <c r="AK297" s="67" t="str">
        <f>IF(ISNUMBER(SEARCH("H", '[2]WetLitterbags placem_collection'!X4)),"YES","")</f>
        <v/>
      </c>
      <c r="AL297" s="67" t="str">
        <f>IF(ISNUMBER(SEARCH("R", '[2]WetLitterbags placem_collection'!X4)),"YES","")</f>
        <v/>
      </c>
    </row>
    <row r="298" spans="2:38">
      <c r="B298" t="str">
        <f>'[2]Final data_for_R_analysis_Wetse'!A444</f>
        <v>Wet</v>
      </c>
      <c r="C298" s="4">
        <f>'[2]Final data_for_R_analysis_Wetse'!B444</f>
        <v>3</v>
      </c>
      <c r="D298" t="s">
        <v>89</v>
      </c>
      <c r="E298" t="s">
        <v>32</v>
      </c>
      <c r="F298" s="5">
        <v>3</v>
      </c>
      <c r="G298" s="7">
        <f>'[2]WetLitterbags placem_collection'!E5</f>
        <v>42766</v>
      </c>
      <c r="H298" s="1" t="str">
        <f>'[2]Final data_for_R_analysis_Wetse'!J444</f>
        <v>G661</v>
      </c>
      <c r="I298" t="str">
        <f>'[2]Final data_for_R_analysis_Wetse'!J664</f>
        <v>R498</v>
      </c>
      <c r="J298">
        <f>IFERROR(INDEX('[2]Green_rooibos initial weight'!$C$5:$C$1749,MATCH(H298, '[2]Green_rooibos initial weight'!$A$5:$A$1749,0)),"")</f>
        <v>2.0630000000000002</v>
      </c>
      <c r="K298">
        <f>IFERROR(INDEX('[2]Green_rooibos initial weight'!$C$5:$C$1749,MATCH(I298, '[2]Green_rooibos initial weight'!$A$5:$A$1749,0)),"")</f>
        <v>2.1520000000000001</v>
      </c>
      <c r="L298" s="3">
        <f t="shared" si="49"/>
        <v>1.8132000000000001</v>
      </c>
      <c r="M298" s="3">
        <f>AVERAGE('[2]Ashed teabags wet'!$J$809:$J$813,'[2]Ashed teabags wet'!$J$817:$J$818,'[2]Ashed teabags wet'!$J$820:$J$821)</f>
        <v>5.5094158734921841</v>
      </c>
      <c r="N298" s="3">
        <f t="shared" si="42"/>
        <v>1.7133032713818399</v>
      </c>
      <c r="O298" s="3">
        <f t="shared" si="50"/>
        <v>1.9022000000000001</v>
      </c>
      <c r="P298" s="3">
        <f>AVERAGE('[2]Ashed teabags wet'!$J$814:$J$816)</f>
        <v>2.2816647271287041</v>
      </c>
      <c r="Q298" s="3">
        <f t="shared" si="43"/>
        <v>1.8587981735605579</v>
      </c>
      <c r="R298" s="7">
        <f>IF('[2]WetLitterbags placem_collection'!G5="N.A","",'[2]WetLitterbags placem_collection'!G5)</f>
        <v>0</v>
      </c>
      <c r="S298" s="3" t="str">
        <f>IF(IFERROR(INDEX('[2]Both teabags AfterWet'!$D$1:$D$839,MATCH(H298,'[2]Both teabags AfterWet'!$B$1:$B$839,0)),"")="N.A","",(IFERROR(INDEX('[2]Both teabags AfterWet'!$D$1:$D$839,MATCH(H298,'[2]Both teabags AfterWet'!$B$1:$B$839,0)),"")))</f>
        <v/>
      </c>
      <c r="T298" s="3" t="str">
        <f>IFERROR(INDEX('[2]Both teabags AfterWet'!$D$1:$D$839,MATCH(I298,'[2]Both teabags AfterWet'!$B$1:$B$839,0)),"")</f>
        <v/>
      </c>
      <c r="U298" s="3" t="str">
        <f t="shared" si="51"/>
        <v/>
      </c>
      <c r="V298" s="3" t="str">
        <f t="shared" si="52"/>
        <v/>
      </c>
      <c r="W298" s="3" t="str">
        <f>IFERROR(INDEX('[2]Ashed teabags wet'!$J$2:$J$825,MATCH(H298,'[2]Ashed teabags wet'!$B$2:$B$825,0)),"")</f>
        <v/>
      </c>
      <c r="X298" s="3" t="str">
        <f>IFERROR(INDEX('[2]Ashed teabags wet'!$J$2:$J$825,MATCH(I298,'[2]Ashed teabags wet'!$B$2:$B$825,0)),"")</f>
        <v/>
      </c>
      <c r="Y298" s="3" t="str">
        <f t="shared" si="44"/>
        <v/>
      </c>
      <c r="Z298" s="3" t="str">
        <f t="shared" si="45"/>
        <v/>
      </c>
      <c r="AA298" s="3" t="str">
        <f t="shared" si="46"/>
        <v/>
      </c>
      <c r="AB298" s="3" t="str">
        <f t="shared" si="53"/>
        <v/>
      </c>
      <c r="AC298" s="3" t="str">
        <f t="shared" si="47"/>
        <v/>
      </c>
      <c r="AD298" t="str">
        <f t="shared" si="48"/>
        <v/>
      </c>
      <c r="AE298" s="3" t="str">
        <f t="shared" si="54"/>
        <v/>
      </c>
      <c r="AF298" s="3" t="str">
        <f t="shared" si="55"/>
        <v/>
      </c>
      <c r="AG298" s="67" t="str">
        <f>IF(ISNUMBER(SEARCH("C", '[2]WetLitterbags placem_collection'!Y5)),"YES","")</f>
        <v/>
      </c>
      <c r="AH298" s="67" t="str">
        <f>IF(ISNUMBER(SEARCH("H", '[2]WetLitterbags placem_collection'!Y5)),"YES","")</f>
        <v/>
      </c>
      <c r="AI298" s="67" t="str">
        <f>IF(ISNUMBER(SEARCH("R", '[2]WetLitterbags placem_collection'!Y5)),"YES","")</f>
        <v/>
      </c>
      <c r="AJ298" s="67" t="str">
        <f>IF(ISNUMBER(SEARCH("C", '[2]WetLitterbags placem_collection'!X5)),"YES","")</f>
        <v/>
      </c>
      <c r="AK298" s="67" t="str">
        <f>IF(ISNUMBER(SEARCH("H", '[2]WetLitterbags placem_collection'!X5)),"YES","")</f>
        <v/>
      </c>
      <c r="AL298" s="67" t="str">
        <f>IF(ISNUMBER(SEARCH("R", '[2]WetLitterbags placem_collection'!X5)),"YES","")</f>
        <v/>
      </c>
    </row>
    <row r="299" spans="2:38">
      <c r="B299" t="str">
        <f>'[2]Final data_for_R_analysis_Wetse'!A445</f>
        <v>Wet</v>
      </c>
      <c r="C299" s="4">
        <f>'[2]Final data_for_R_analysis_Wetse'!B445</f>
        <v>4</v>
      </c>
      <c r="D299" t="s">
        <v>89</v>
      </c>
      <c r="E299" t="s">
        <v>32</v>
      </c>
      <c r="F299" s="68">
        <v>4</v>
      </c>
      <c r="G299" s="7">
        <f>'[2]WetLitterbags placem_collection'!E6</f>
        <v>42766</v>
      </c>
      <c r="H299" s="1" t="str">
        <f>'[2]Final data_for_R_analysis_Wetse'!J445</f>
        <v>G532</v>
      </c>
      <c r="I299" t="str">
        <f>'[2]Final data_for_R_analysis_Wetse'!J665</f>
        <v>R508</v>
      </c>
      <c r="J299">
        <f>IFERROR(INDEX('[2]Green_rooibos initial weight'!$C$5:$C$1749,MATCH(H299, '[2]Green_rooibos initial weight'!$A$5:$A$1749,0)),"")</f>
        <v>2.036</v>
      </c>
      <c r="K299">
        <f>IFERROR(INDEX('[2]Green_rooibos initial weight'!$C$5:$C$1749,MATCH(I299, '[2]Green_rooibos initial weight'!$A$5:$A$1749,0)),"")</f>
        <v>2.169</v>
      </c>
      <c r="L299" s="3">
        <f t="shared" si="49"/>
        <v>1.7862</v>
      </c>
      <c r="M299" s="3">
        <f>AVERAGE('[2]Ashed teabags wet'!$J$809:$J$813,'[2]Ashed teabags wet'!$J$817:$J$818,'[2]Ashed teabags wet'!$J$820:$J$821)</f>
        <v>5.5094158734921841</v>
      </c>
      <c r="N299" s="3">
        <f t="shared" si="42"/>
        <v>1.6877908136676827</v>
      </c>
      <c r="O299" s="3">
        <f t="shared" si="50"/>
        <v>1.9192</v>
      </c>
      <c r="P299" s="3">
        <f>AVERAGE('[2]Ashed teabags wet'!$J$814:$J$816)</f>
        <v>2.2816647271287041</v>
      </c>
      <c r="Q299" s="3">
        <f t="shared" si="43"/>
        <v>1.8754102905569459</v>
      </c>
      <c r="R299" s="7">
        <f>IF('[2]WetLitterbags placem_collection'!G6="N.A","",'[2]WetLitterbags placem_collection'!G6)</f>
        <v>42818</v>
      </c>
      <c r="S299" s="3">
        <f>IF(IFERROR(INDEX('[2]Both teabags AfterWet'!$D$1:$D$839,MATCH(H299,'[2]Both teabags AfterWet'!$B$1:$B$839,0)),"")="N.A","",(IFERROR(INDEX('[2]Both teabags AfterWet'!$D$1:$D$839,MATCH(H299,'[2]Both teabags AfterWet'!$B$1:$B$839,0)),"")))</f>
        <v>0.55969999999999998</v>
      </c>
      <c r="T299" s="3">
        <f>IFERROR(INDEX('[2]Both teabags AfterWet'!$D$1:$D$839,MATCH(I299,'[2]Both teabags AfterWet'!$B$1:$B$839,0)),"")</f>
        <v>1.3392999999999999</v>
      </c>
      <c r="U299" s="3">
        <f t="shared" si="51"/>
        <v>0.40909999999999996</v>
      </c>
      <c r="V299" s="3">
        <f t="shared" si="52"/>
        <v>1.1886999999999999</v>
      </c>
      <c r="W299" s="3">
        <f>IFERROR(INDEX('[2]Ashed teabags wet'!$J$2:$J$825,MATCH(H299,'[2]Ashed teabags wet'!$B$2:$B$825,0)),"")</f>
        <v>9.5283926852740137</v>
      </c>
      <c r="X299" s="3">
        <f>IFERROR(INDEX('[2]Ashed teabags wet'!$J$2:$J$825,MATCH(I299,'[2]Ashed teabags wet'!$B$2:$B$825,0)),"")</f>
        <v>4.9578582052553344</v>
      </c>
      <c r="Y299" s="3">
        <f t="shared" si="44"/>
        <v>0.37011934552454395</v>
      </c>
      <c r="Z299" s="3">
        <f t="shared" si="45"/>
        <v>1.1297659395141297</v>
      </c>
      <c r="AA299" s="3">
        <f t="shared" si="46"/>
        <v>0.78070780897293202</v>
      </c>
      <c r="AB299" s="3">
        <f t="shared" si="53"/>
        <v>0.51181794602501018</v>
      </c>
      <c r="AC299" s="3">
        <f t="shared" si="47"/>
        <v>0.60241001406610606</v>
      </c>
      <c r="AD299">
        <f t="shared" si="48"/>
        <v>52</v>
      </c>
      <c r="AE299" s="3">
        <f t="shared" si="54"/>
        <v>7.2793576041648378E-2</v>
      </c>
      <c r="AF299" s="3">
        <f t="shared" si="55"/>
        <v>2.884178626846506E-2</v>
      </c>
      <c r="AG299" s="67" t="str">
        <f>IF(ISNUMBER(SEARCH("C", '[2]WetLitterbags placem_collection'!Y6)),"YES","")</f>
        <v/>
      </c>
      <c r="AH299" s="67" t="str">
        <f>IF(ISNUMBER(SEARCH("H", '[2]WetLitterbags placem_collection'!Y6)),"YES","")</f>
        <v/>
      </c>
      <c r="AI299" s="67" t="str">
        <f>IF(ISNUMBER(SEARCH("R", '[2]WetLitterbags placem_collection'!Y6)),"YES","")</f>
        <v/>
      </c>
      <c r="AJ299" s="67" t="str">
        <f>IF(ISNUMBER(SEARCH("C", '[2]WetLitterbags placem_collection'!X6)),"YES","")</f>
        <v/>
      </c>
      <c r="AK299" s="67" t="str">
        <f>IF(ISNUMBER(SEARCH("H", '[2]WetLitterbags placem_collection'!X6)),"YES","")</f>
        <v/>
      </c>
      <c r="AL299" s="67" t="str">
        <f>IF(ISNUMBER(SEARCH("R", '[2]WetLitterbags placem_collection'!X6)),"YES","")</f>
        <v/>
      </c>
    </row>
    <row r="300" spans="2:38">
      <c r="B300" t="str">
        <f>'[2]Final data_for_R_analysis_Wetse'!A446</f>
        <v>Wet</v>
      </c>
      <c r="C300" s="4">
        <f>'[2]Final data_for_R_analysis_Wetse'!B446</f>
        <v>5</v>
      </c>
      <c r="D300" t="s">
        <v>89</v>
      </c>
      <c r="E300" t="s">
        <v>32</v>
      </c>
      <c r="F300" s="68">
        <v>5</v>
      </c>
      <c r="G300" s="7">
        <f>'[2]WetLitterbags placem_collection'!E7</f>
        <v>42766</v>
      </c>
      <c r="H300" s="1" t="str">
        <f>'[2]Final data_for_R_analysis_Wetse'!J446</f>
        <v>G577</v>
      </c>
      <c r="I300" t="str">
        <f>'[2]Final data_for_R_analysis_Wetse'!J666</f>
        <v>R38</v>
      </c>
      <c r="J300">
        <f>IFERROR(INDEX('[2]Green_rooibos initial weight'!$C$5:$C$1749,MATCH(H300, '[2]Green_rooibos initial weight'!$A$5:$A$1749,0)),"")</f>
        <v>1.9830000000000001</v>
      </c>
      <c r="K300">
        <f>IFERROR(INDEX('[2]Green_rooibos initial weight'!$C$5:$C$1749,MATCH(I300, '[2]Green_rooibos initial weight'!$A$5:$A$1749,0)),"")</f>
        <v>2.12</v>
      </c>
      <c r="L300" s="3">
        <f t="shared" si="49"/>
        <v>1.7332000000000001</v>
      </c>
      <c r="M300" s="3">
        <f>AVERAGE('[2]Ashed teabags wet'!$J$809:$J$813,'[2]Ashed teabags wet'!$J$817:$J$818,'[2]Ashed teabags wet'!$J$820:$J$821)</f>
        <v>5.5094158734921841</v>
      </c>
      <c r="N300" s="3">
        <f t="shared" si="42"/>
        <v>1.6377108040806336</v>
      </c>
      <c r="O300" s="3">
        <f t="shared" si="50"/>
        <v>1.8702000000000001</v>
      </c>
      <c r="P300" s="3">
        <f>AVERAGE('[2]Ashed teabags wet'!$J$814:$J$816)</f>
        <v>2.2816647271287041</v>
      </c>
      <c r="Q300" s="3">
        <f t="shared" si="43"/>
        <v>1.827528306273239</v>
      </c>
      <c r="R300" s="7">
        <f>IF('[2]WetLitterbags placem_collection'!G7="N.A","",'[2]WetLitterbags placem_collection'!G7)</f>
        <v>42818</v>
      </c>
      <c r="S300" s="3">
        <f>IF(IFERROR(INDEX('[2]Both teabags AfterWet'!$D$1:$D$839,MATCH(H300,'[2]Both teabags AfterWet'!$B$1:$B$839,0)),"")="N.A","",(IFERROR(INDEX('[2]Both teabags AfterWet'!$D$1:$D$839,MATCH(H300,'[2]Both teabags AfterWet'!$B$1:$B$839,0)),"")))</f>
        <v>0.41870000000000002</v>
      </c>
      <c r="T300" s="3">
        <f>IFERROR(INDEX('[2]Both teabags AfterWet'!$D$1:$D$839,MATCH(I300,'[2]Both teabags AfterWet'!$B$1:$B$839,0)),"")</f>
        <v>1.2627999999999999</v>
      </c>
      <c r="U300" s="3">
        <f t="shared" si="51"/>
        <v>0.2681</v>
      </c>
      <c r="V300" s="3">
        <f t="shared" si="52"/>
        <v>1.1121999999999999</v>
      </c>
      <c r="W300" s="3">
        <f>IFERROR(INDEX('[2]Ashed teabags wet'!$J$2:$J$825,MATCH(H300,'[2]Ashed teabags wet'!$B$2:$B$825,0)),"")</f>
        <v>14.349775784752945</v>
      </c>
      <c r="X300" s="3">
        <f>IFERROR(INDEX('[2]Ashed teabags wet'!$J$2:$J$825,MATCH(I300,'[2]Ashed teabags wet'!$B$2:$B$825,0)),"")</f>
        <v>5.8070866141733264</v>
      </c>
      <c r="Y300" s="3">
        <f t="shared" si="44"/>
        <v>0.22962825112107738</v>
      </c>
      <c r="Z300" s="3">
        <f t="shared" si="45"/>
        <v>1.0476135826771642</v>
      </c>
      <c r="AA300" s="3">
        <f t="shared" si="46"/>
        <v>0.85978705730650384</v>
      </c>
      <c r="AB300" s="3">
        <f t="shared" si="53"/>
        <v>0.5636608736736225</v>
      </c>
      <c r="AC300" s="3">
        <f t="shared" si="47"/>
        <v>0.57324068747996315</v>
      </c>
      <c r="AD300">
        <f t="shared" si="48"/>
        <v>52</v>
      </c>
      <c r="AE300" s="3">
        <f t="shared" si="54"/>
        <v>-2.1124771147866817E-2</v>
      </c>
      <c r="AF300" s="3">
        <f t="shared" si="55"/>
        <v>2.7215204750086337E-2</v>
      </c>
      <c r="AG300" s="67" t="str">
        <f>IF(ISNUMBER(SEARCH("C", '[2]WetLitterbags placem_collection'!Y7)),"YES","")</f>
        <v/>
      </c>
      <c r="AH300" s="67" t="str">
        <f>IF(ISNUMBER(SEARCH("H", '[2]WetLitterbags placem_collection'!Y7)),"YES","")</f>
        <v/>
      </c>
      <c r="AI300" s="67" t="str">
        <f>IF(ISNUMBER(SEARCH("R", '[2]WetLitterbags placem_collection'!Y7)),"YES","")</f>
        <v/>
      </c>
      <c r="AJ300" s="67" t="str">
        <f>IF(ISNUMBER(SEARCH("C", '[2]WetLitterbags placem_collection'!X7)),"YES","")</f>
        <v/>
      </c>
      <c r="AK300" s="67" t="str">
        <f>IF(ISNUMBER(SEARCH("H", '[2]WetLitterbags placem_collection'!X7)),"YES","")</f>
        <v/>
      </c>
      <c r="AL300" s="67" t="str">
        <f>IF(ISNUMBER(SEARCH("R", '[2]WetLitterbags placem_collection'!X7)),"YES","")</f>
        <v/>
      </c>
    </row>
    <row r="301" spans="2:38">
      <c r="B301" t="str">
        <f>'[2]Final data_for_R_analysis_Wetse'!A447</f>
        <v>Wet</v>
      </c>
      <c r="C301" s="4">
        <f>'[2]Final data_for_R_analysis_Wetse'!B447</f>
        <v>6</v>
      </c>
      <c r="D301" t="s">
        <v>89</v>
      </c>
      <c r="E301" t="s">
        <v>32</v>
      </c>
      <c r="F301" s="68">
        <v>6</v>
      </c>
      <c r="G301" s="7">
        <f>'[2]WetLitterbags placem_collection'!E8</f>
        <v>42766</v>
      </c>
      <c r="H301" s="1" t="str">
        <f>'[2]Final data_for_R_analysis_Wetse'!J447</f>
        <v>G634</v>
      </c>
      <c r="I301" t="str">
        <f>'[2]Final data_for_R_analysis_Wetse'!J667</f>
        <v>R59</v>
      </c>
      <c r="J301">
        <f>IFERROR(INDEX('[2]Green_rooibos initial weight'!$C$5:$C$1749,MATCH(H301, '[2]Green_rooibos initial weight'!$A$5:$A$1749,0)),"")</f>
        <v>2.02</v>
      </c>
      <c r="K301">
        <f>IFERROR(INDEX('[2]Green_rooibos initial weight'!$C$5:$C$1749,MATCH(I301, '[2]Green_rooibos initial weight'!$A$5:$A$1749,0)),"")</f>
        <v>2.2029999999999998</v>
      </c>
      <c r="L301" s="3">
        <f t="shared" si="49"/>
        <v>1.7702</v>
      </c>
      <c r="M301" s="3">
        <f>AVERAGE('[2]Ashed teabags wet'!$J$809:$J$813,'[2]Ashed teabags wet'!$J$817:$J$818,'[2]Ashed teabags wet'!$J$820:$J$821)</f>
        <v>5.5094158734921841</v>
      </c>
      <c r="N301" s="3">
        <f t="shared" si="42"/>
        <v>1.6726723202074414</v>
      </c>
      <c r="O301" s="3">
        <f t="shared" si="50"/>
        <v>1.9531999999999998</v>
      </c>
      <c r="P301" s="3">
        <f>AVERAGE('[2]Ashed teabags wet'!$J$814:$J$816)</f>
        <v>2.2816647271287041</v>
      </c>
      <c r="Q301" s="3">
        <f t="shared" si="43"/>
        <v>1.908634524549722</v>
      </c>
      <c r="R301" s="7">
        <f>IF('[2]WetLitterbags placem_collection'!G8="N.A","",'[2]WetLitterbags placem_collection'!G8)</f>
        <v>42818</v>
      </c>
      <c r="S301" s="3">
        <f>IF(IFERROR(INDEX('[2]Both teabags AfterWet'!$D$1:$D$839,MATCH(H301,'[2]Both teabags AfterWet'!$B$1:$B$839,0)),"")="N.A","",(IFERROR(INDEX('[2]Both teabags AfterWet'!$D$1:$D$839,MATCH(H301,'[2]Both teabags AfterWet'!$B$1:$B$839,0)),"")))</f>
        <v>0.60129999999999995</v>
      </c>
      <c r="T301" s="3">
        <f>IFERROR(INDEX('[2]Both teabags AfterWet'!$D$1:$D$839,MATCH(I301,'[2]Both teabags AfterWet'!$B$1:$B$839,0)),"")</f>
        <v>1.4990000000000001</v>
      </c>
      <c r="U301" s="3">
        <f t="shared" si="51"/>
        <v>0.45069999999999993</v>
      </c>
      <c r="V301" s="3">
        <f t="shared" si="52"/>
        <v>1.3484</v>
      </c>
      <c r="W301" s="3">
        <f>IFERROR(INDEX('[2]Ashed teabags wet'!$J$2:$J$825,MATCH(H301,'[2]Ashed teabags wet'!$B$2:$B$825,0)),"")</f>
        <v>9.6630327056488774</v>
      </c>
      <c r="X301" s="3">
        <f>IFERROR(INDEX('[2]Ashed teabags wet'!$J$2:$J$825,MATCH(I301,'[2]Ashed teabags wet'!$B$2:$B$825,0)),"")</f>
        <v>5.3641732283467132</v>
      </c>
      <c r="Y301" s="3">
        <f t="shared" si="44"/>
        <v>0.40714871159564048</v>
      </c>
      <c r="Z301" s="3">
        <f t="shared" si="45"/>
        <v>1.2760694881889729</v>
      </c>
      <c r="AA301" s="3">
        <f t="shared" si="46"/>
        <v>0.75658788235035379</v>
      </c>
      <c r="AB301" s="3">
        <f t="shared" si="53"/>
        <v>0.49600535755035075</v>
      </c>
      <c r="AC301" s="3">
        <f t="shared" si="47"/>
        <v>0.66857718006018907</v>
      </c>
      <c r="AD301">
        <f t="shared" si="48"/>
        <v>52</v>
      </c>
      <c r="AE301" s="3">
        <f t="shared" si="54"/>
        <v>0.10143956965516177</v>
      </c>
      <c r="AF301" s="3">
        <f t="shared" si="55"/>
        <v>2.1214894911832021E-2</v>
      </c>
      <c r="AG301" s="67" t="str">
        <f>IF(ISNUMBER(SEARCH("C", '[2]WetLitterbags placem_collection'!Y8)),"YES","")</f>
        <v/>
      </c>
      <c r="AH301" s="67" t="str">
        <f>IF(ISNUMBER(SEARCH("H", '[2]WetLitterbags placem_collection'!Y8)),"YES","")</f>
        <v/>
      </c>
      <c r="AI301" s="67" t="str">
        <f>IF(ISNUMBER(SEARCH("R", '[2]WetLitterbags placem_collection'!Y8)),"YES","")</f>
        <v>YES</v>
      </c>
      <c r="AJ301" s="67" t="str">
        <f>IF(ISNUMBER(SEARCH("C", '[2]WetLitterbags placem_collection'!X8)),"YES","")</f>
        <v/>
      </c>
      <c r="AK301" s="67" t="str">
        <f>IF(ISNUMBER(SEARCH("H", '[2]WetLitterbags placem_collection'!X8)),"YES","")</f>
        <v/>
      </c>
      <c r="AL301" s="67" t="str">
        <f>IF(ISNUMBER(SEARCH("R", '[2]WetLitterbags placem_collection'!X8)),"YES","")</f>
        <v>YES</v>
      </c>
    </row>
    <row r="302" spans="2:38">
      <c r="B302" t="str">
        <f>'[2]Final data_for_R_analysis_Wetse'!A448</f>
        <v>Wet</v>
      </c>
      <c r="C302" s="4">
        <f>'[2]Final data_for_R_analysis_Wetse'!B448</f>
        <v>7</v>
      </c>
      <c r="D302" t="s">
        <v>89</v>
      </c>
      <c r="E302" t="s">
        <v>32</v>
      </c>
      <c r="F302" s="68">
        <v>7</v>
      </c>
      <c r="G302" s="7">
        <f>'[2]WetLitterbags placem_collection'!E9</f>
        <v>42766</v>
      </c>
      <c r="H302" s="1" t="str">
        <f>'[2]Final data_for_R_analysis_Wetse'!J448</f>
        <v>G665</v>
      </c>
      <c r="I302" t="str">
        <f>'[2]Final data_for_R_analysis_Wetse'!J668</f>
        <v>R398</v>
      </c>
      <c r="J302">
        <f>IFERROR(INDEX('[2]Green_rooibos initial weight'!$C$5:$C$1749,MATCH(H302, '[2]Green_rooibos initial weight'!$A$5:$A$1749,0)),"")</f>
        <v>2.09</v>
      </c>
      <c r="K302">
        <f>IFERROR(INDEX('[2]Green_rooibos initial weight'!$C$5:$C$1749,MATCH(I302, '[2]Green_rooibos initial weight'!$A$5:$A$1749,0)),"")</f>
        <v>2.19</v>
      </c>
      <c r="L302" s="3">
        <f t="shared" si="49"/>
        <v>1.8401999999999998</v>
      </c>
      <c r="M302" s="3">
        <f>AVERAGE('[2]Ashed teabags wet'!$J$809:$J$813,'[2]Ashed teabags wet'!$J$817:$J$818,'[2]Ashed teabags wet'!$J$820:$J$821)</f>
        <v>5.5094158734921841</v>
      </c>
      <c r="N302" s="3">
        <f t="shared" si="42"/>
        <v>1.7388157290959967</v>
      </c>
      <c r="O302" s="3">
        <f t="shared" si="50"/>
        <v>1.9401999999999999</v>
      </c>
      <c r="P302" s="3">
        <f>AVERAGE('[2]Ashed teabags wet'!$J$814:$J$816)</f>
        <v>2.2816647271287041</v>
      </c>
      <c r="Q302" s="3">
        <f t="shared" si="43"/>
        <v>1.8959311409642488</v>
      </c>
      <c r="R302" s="7">
        <f>IF('[2]WetLitterbags placem_collection'!G9="N.A","",'[2]WetLitterbags placem_collection'!G9)</f>
        <v>42818</v>
      </c>
      <c r="S302" s="3">
        <f>IF(IFERROR(INDEX('[2]Both teabags AfterWet'!$D$1:$D$839,MATCH(H302,'[2]Both teabags AfterWet'!$B$1:$B$839,0)),"")="N.A","",(IFERROR(INDEX('[2]Both teabags AfterWet'!$D$1:$D$839,MATCH(H302,'[2]Both teabags AfterWet'!$B$1:$B$839,0)),"")))</f>
        <v>0.56399999999999995</v>
      </c>
      <c r="T302" s="3">
        <f>IFERROR(INDEX('[2]Both teabags AfterWet'!$D$1:$D$839,MATCH(I302,'[2]Both teabags AfterWet'!$B$1:$B$839,0)),"")</f>
        <v>1.518</v>
      </c>
      <c r="U302" s="3">
        <f t="shared" si="51"/>
        <v>0.41339999999999993</v>
      </c>
      <c r="V302" s="3">
        <f t="shared" si="52"/>
        <v>1.3673999999999999</v>
      </c>
      <c r="W302" s="3">
        <f>IFERROR(INDEX('[2]Ashed teabags wet'!$J$2:$J$825,MATCH(H302,'[2]Ashed teabags wet'!$B$2:$B$825,0)),"")</f>
        <v>10.694923607688283</v>
      </c>
      <c r="X302" s="3">
        <f>IFERROR(INDEX('[2]Ashed teabags wet'!$J$2:$J$825,MATCH(I302,'[2]Ashed teabags wet'!$B$2:$B$825,0)),"")</f>
        <v>3.7092731829574301</v>
      </c>
      <c r="Y302" s="3">
        <f t="shared" si="44"/>
        <v>0.36918718580581655</v>
      </c>
      <c r="Z302" s="3">
        <f t="shared" si="45"/>
        <v>1.3166793984962402</v>
      </c>
      <c r="AA302" s="3">
        <f t="shared" si="46"/>
        <v>0.78767894744214473</v>
      </c>
      <c r="AB302" s="3">
        <f t="shared" si="53"/>
        <v>0.51638809856064594</v>
      </c>
      <c r="AC302" s="3">
        <f t="shared" si="47"/>
        <v>0.69447638157712421</v>
      </c>
      <c r="AD302">
        <f t="shared" si="48"/>
        <v>52</v>
      </c>
      <c r="AE302" s="3">
        <f t="shared" si="54"/>
        <v>6.4514314201728373E-2</v>
      </c>
      <c r="AF302" s="3">
        <f t="shared" si="55"/>
        <v>1.7223903055129986E-2</v>
      </c>
      <c r="AG302" s="67" t="str">
        <f>IF(ISNUMBER(SEARCH("C", '[2]WetLitterbags placem_collection'!Y9)),"YES","")</f>
        <v/>
      </c>
      <c r="AH302" s="67" t="str">
        <f>IF(ISNUMBER(SEARCH("H", '[2]WetLitterbags placem_collection'!Y9)),"YES","")</f>
        <v/>
      </c>
      <c r="AI302" s="67" t="str">
        <f>IF(ISNUMBER(SEARCH("R", '[2]WetLitterbags placem_collection'!Y9)),"YES","")</f>
        <v>YES</v>
      </c>
      <c r="AJ302" s="67" t="str">
        <f>IF(ISNUMBER(SEARCH("C", '[2]WetLitterbags placem_collection'!X9)),"YES","")</f>
        <v/>
      </c>
      <c r="AK302" s="67" t="str">
        <f>IF(ISNUMBER(SEARCH("H", '[2]WetLitterbags placem_collection'!X9)),"YES","")</f>
        <v/>
      </c>
      <c r="AL302" s="67" t="str">
        <f>IF(ISNUMBER(SEARCH("R", '[2]WetLitterbags placem_collection'!X9)),"YES","")</f>
        <v>YES</v>
      </c>
    </row>
    <row r="303" spans="2:38">
      <c r="B303" t="str">
        <f>'[2]Final data_for_R_analysis_Wetse'!A449</f>
        <v>Wet</v>
      </c>
      <c r="C303" s="4">
        <f>'[2]Final data_for_R_analysis_Wetse'!B449</f>
        <v>8</v>
      </c>
      <c r="D303" t="s">
        <v>89</v>
      </c>
      <c r="E303" t="s">
        <v>32</v>
      </c>
      <c r="F303" s="68">
        <v>8</v>
      </c>
      <c r="G303" s="7">
        <f>'[2]WetLitterbags placem_collection'!E10</f>
        <v>42766</v>
      </c>
      <c r="H303" s="1" t="str">
        <f>'[2]Final data_for_R_analysis_Wetse'!J449</f>
        <v>G701</v>
      </c>
      <c r="I303" t="str">
        <f>'[2]Final data_for_R_analysis_Wetse'!J669</f>
        <v>R512</v>
      </c>
      <c r="J303">
        <f>IFERROR(INDEX('[2]Green_rooibos initial weight'!$C$5:$C$1749,MATCH(H303, '[2]Green_rooibos initial weight'!$A$5:$A$1749,0)),"")</f>
        <v>1.9159999999999999</v>
      </c>
      <c r="K303">
        <f>IFERROR(INDEX('[2]Green_rooibos initial weight'!$C$5:$C$1749,MATCH(I303, '[2]Green_rooibos initial weight'!$A$5:$A$1749,0)),"")</f>
        <v>2.1509999999999998</v>
      </c>
      <c r="L303" s="3">
        <f t="shared" si="49"/>
        <v>1.6661999999999999</v>
      </c>
      <c r="M303" s="3">
        <f>AVERAGE('[2]Ashed teabags wet'!$J$809:$J$813,'[2]Ashed teabags wet'!$J$817:$J$818,'[2]Ashed teabags wet'!$J$820:$J$821)</f>
        <v>5.5094158734921841</v>
      </c>
      <c r="N303" s="3">
        <f t="shared" si="42"/>
        <v>1.5744021127158732</v>
      </c>
      <c r="O303" s="3">
        <f t="shared" si="50"/>
        <v>1.9011999999999998</v>
      </c>
      <c r="P303" s="3">
        <f>AVERAGE('[2]Ashed teabags wet'!$J$814:$J$816)</f>
        <v>2.2816647271287041</v>
      </c>
      <c r="Q303" s="3">
        <f t="shared" si="43"/>
        <v>1.8578209902078289</v>
      </c>
      <c r="R303" s="7">
        <f>IF('[2]WetLitterbags placem_collection'!G10="N.A","",'[2]WetLitterbags placem_collection'!G10)</f>
        <v>42818</v>
      </c>
      <c r="S303" s="3">
        <f>IF(IFERROR(INDEX('[2]Both teabags AfterWet'!$D$1:$D$839,MATCH(H303,'[2]Both teabags AfterWet'!$B$1:$B$839,0)),"")="N.A","",(IFERROR(INDEX('[2]Both teabags AfterWet'!$D$1:$D$839,MATCH(H303,'[2]Both teabags AfterWet'!$B$1:$B$839,0)),"")))</f>
        <v>0.59260000000000002</v>
      </c>
      <c r="T303" s="3">
        <f>IFERROR(INDEX('[2]Both teabags AfterWet'!$D$1:$D$839,MATCH(I303,'[2]Both teabags AfterWet'!$B$1:$B$839,0)),"")</f>
        <v>1.4733000000000001</v>
      </c>
      <c r="U303" s="3">
        <f t="shared" si="51"/>
        <v>0.442</v>
      </c>
      <c r="V303" s="3">
        <f t="shared" si="52"/>
        <v>1.3227</v>
      </c>
      <c r="W303" s="3">
        <f>IFERROR(INDEX('[2]Ashed teabags wet'!$J$2:$J$825,MATCH(H303,'[2]Ashed teabags wet'!$B$2:$B$825,0)),"")</f>
        <v>8.8163662932295175</v>
      </c>
      <c r="X303" s="3">
        <f>IFERROR(INDEX('[2]Ashed teabags wet'!$J$2:$J$825,MATCH(I303,'[2]Ashed teabags wet'!$B$2:$B$825,0)),"")</f>
        <v>3.0097087378641909</v>
      </c>
      <c r="Y303" s="3">
        <f t="shared" si="44"/>
        <v>0.40303166098392551</v>
      </c>
      <c r="Z303" s="3">
        <f t="shared" si="45"/>
        <v>1.2828905825242702</v>
      </c>
      <c r="AA303" s="3">
        <f t="shared" si="46"/>
        <v>0.74400970518980802</v>
      </c>
      <c r="AB303" s="3">
        <f t="shared" si="53"/>
        <v>0.48775933166837776</v>
      </c>
      <c r="AC303" s="3">
        <f t="shared" si="47"/>
        <v>0.69053508884123282</v>
      </c>
      <c r="AD303">
        <f t="shared" si="48"/>
        <v>52</v>
      </c>
      <c r="AE303" s="3">
        <f t="shared" si="54"/>
        <v>0.11637802233989547</v>
      </c>
      <c r="AF303" s="3">
        <f t="shared" si="55"/>
        <v>1.9353574610084072E-2</v>
      </c>
      <c r="AG303" s="67" t="str">
        <f>IF(ISNUMBER(SEARCH("C", '[2]WetLitterbags placem_collection'!Y10)),"YES","")</f>
        <v/>
      </c>
      <c r="AH303" s="67" t="str">
        <f>IF(ISNUMBER(SEARCH("H", '[2]WetLitterbags placem_collection'!Y10)),"YES","")</f>
        <v/>
      </c>
      <c r="AI303" s="67" t="str">
        <f>IF(ISNUMBER(SEARCH("R", '[2]WetLitterbags placem_collection'!Y10)),"YES","")</f>
        <v/>
      </c>
      <c r="AJ303" s="67" t="str">
        <f>IF(ISNUMBER(SEARCH("C", '[2]WetLitterbags placem_collection'!X10)),"YES","")</f>
        <v/>
      </c>
      <c r="AK303" s="67" t="str">
        <f>IF(ISNUMBER(SEARCH("H", '[2]WetLitterbags placem_collection'!X10)),"YES","")</f>
        <v/>
      </c>
      <c r="AL303" s="67" t="str">
        <f>IF(ISNUMBER(SEARCH("R", '[2]WetLitterbags placem_collection'!X10)),"YES","")</f>
        <v/>
      </c>
    </row>
    <row r="304" spans="2:38">
      <c r="B304" t="str">
        <f>'[2]Final data_for_R_analysis_Wetse'!A450</f>
        <v>Wet</v>
      </c>
      <c r="C304" s="4">
        <f>'[2]Final data_for_R_analysis_Wetse'!B450</f>
        <v>9</v>
      </c>
      <c r="D304" t="s">
        <v>90</v>
      </c>
      <c r="E304" t="s">
        <v>32</v>
      </c>
      <c r="F304" s="5">
        <v>1</v>
      </c>
      <c r="G304" s="7">
        <f>'[2]WetLitterbags placem_collection'!E11</f>
        <v>42766</v>
      </c>
      <c r="H304" s="1" t="str">
        <f>'[2]Final data_for_R_analysis_Wetse'!J450</f>
        <v>G476</v>
      </c>
      <c r="I304" t="str">
        <f>'[2]Final data_for_R_analysis_Wetse'!J670</f>
        <v>R101</v>
      </c>
      <c r="J304">
        <f>IFERROR(INDEX('[2]Green_rooibos initial weight'!$C$5:$C$1749,MATCH(H304, '[2]Green_rooibos initial weight'!$A$5:$A$1749,0)),"")</f>
        <v>2.121</v>
      </c>
      <c r="K304">
        <f>IFERROR(INDEX('[2]Green_rooibos initial weight'!$C$5:$C$1749,MATCH(I304, '[2]Green_rooibos initial weight'!$A$5:$A$1749,0)),"")</f>
        <v>2.3039999999999998</v>
      </c>
      <c r="L304" s="3">
        <f t="shared" si="49"/>
        <v>1.8712</v>
      </c>
      <c r="M304" s="3">
        <f>AVERAGE('[2]Ashed teabags wet'!$J$809:$J$813,'[2]Ashed teabags wet'!$J$817:$J$818,'[2]Ashed teabags wet'!$J$820:$J$821)</f>
        <v>5.5094158734921841</v>
      </c>
      <c r="N304" s="3">
        <f t="shared" si="42"/>
        <v>1.7681078101752141</v>
      </c>
      <c r="O304" s="3">
        <f t="shared" si="50"/>
        <v>2.0541999999999998</v>
      </c>
      <c r="P304" s="3">
        <f>AVERAGE('[2]Ashed teabags wet'!$J$814:$J$816)</f>
        <v>2.2816647271287041</v>
      </c>
      <c r="Q304" s="3">
        <f t="shared" si="43"/>
        <v>2.007330043175322</v>
      </c>
      <c r="R304" s="7">
        <f>IF('[2]WetLitterbags placem_collection'!G11="N.A","",'[2]WetLitterbags placem_collection'!G11)</f>
        <v>42818</v>
      </c>
      <c r="S304" s="3">
        <f>IF(IFERROR(INDEX('[2]Both teabags AfterWet'!$D$1:$D$839,MATCH(H304,'[2]Both teabags AfterWet'!$B$1:$B$839,0)),"")="N.A","",(IFERROR(INDEX('[2]Both teabags AfterWet'!$D$1:$D$839,MATCH(H304,'[2]Both teabags AfterWet'!$B$1:$B$839,0)),"")))</f>
        <v>0.66479999999999995</v>
      </c>
      <c r="T304" s="3">
        <f>IFERROR(INDEX('[2]Both teabags AfterWet'!$D$1:$D$839,MATCH(I304,'[2]Both teabags AfterWet'!$B$1:$B$839,0)),"")</f>
        <v>1.5383</v>
      </c>
      <c r="U304" s="3">
        <f t="shared" si="51"/>
        <v>0.51419999999999999</v>
      </c>
      <c r="V304" s="3">
        <f t="shared" si="52"/>
        <v>1.3876999999999999</v>
      </c>
      <c r="W304" s="3">
        <f>IFERROR(INDEX('[2]Ashed teabags wet'!$J$2:$J$825,MATCH(H304,'[2]Ashed teabags wet'!$B$2:$B$825,0)),"")</f>
        <v>18.05555555555533</v>
      </c>
      <c r="X304" s="3">
        <f>IFERROR(INDEX('[2]Ashed teabags wet'!$J$2:$J$825,MATCH(I304,'[2]Ashed teabags wet'!$B$2:$B$825,0)),"")</f>
        <v>6.1446977205149187</v>
      </c>
      <c r="Y304" s="3">
        <f t="shared" si="44"/>
        <v>0.4213583333333345</v>
      </c>
      <c r="Z304" s="3">
        <f t="shared" si="45"/>
        <v>1.3024300297324145</v>
      </c>
      <c r="AA304" s="3">
        <f t="shared" si="46"/>
        <v>0.76168968266048265</v>
      </c>
      <c r="AB304" s="3">
        <f t="shared" si="53"/>
        <v>0.49935000573466326</v>
      </c>
      <c r="AC304" s="3">
        <f t="shared" si="47"/>
        <v>0.64883701320593401</v>
      </c>
      <c r="AD304">
        <f t="shared" si="48"/>
        <v>52</v>
      </c>
      <c r="AE304" s="3">
        <f t="shared" si="54"/>
        <v>9.5380424393726071E-2</v>
      </c>
      <c r="AF304" s="3">
        <f t="shared" si="55"/>
        <v>2.3362156666186875E-2</v>
      </c>
      <c r="AG304" s="67" t="str">
        <f>IF(ISNUMBER(SEARCH("C", '[2]WetLitterbags placem_collection'!Y11)),"YES","")</f>
        <v/>
      </c>
      <c r="AH304" s="67" t="str">
        <f>IF(ISNUMBER(SEARCH("H", '[2]WetLitterbags placem_collection'!Y11)),"YES","")</f>
        <v/>
      </c>
      <c r="AI304" s="67" t="str">
        <f>IF(ISNUMBER(SEARCH("R", '[2]WetLitterbags placem_collection'!Y11)),"YES","")</f>
        <v/>
      </c>
      <c r="AJ304" s="67" t="str">
        <f>IF(ISNUMBER(SEARCH("C", '[2]WetLitterbags placem_collection'!X11)),"YES","")</f>
        <v/>
      </c>
      <c r="AK304" s="67" t="str">
        <f>IF(ISNUMBER(SEARCH("H", '[2]WetLitterbags placem_collection'!X11)),"YES","")</f>
        <v/>
      </c>
      <c r="AL304" s="67" t="str">
        <f>IF(ISNUMBER(SEARCH("R", '[2]WetLitterbags placem_collection'!X11)),"YES","")</f>
        <v/>
      </c>
    </row>
    <row r="305" spans="2:38">
      <c r="B305" t="str">
        <f>'[2]Final data_for_R_analysis_Wetse'!A451</f>
        <v>Wet</v>
      </c>
      <c r="C305" s="4">
        <f>'[2]Final data_for_R_analysis_Wetse'!B451</f>
        <v>10</v>
      </c>
      <c r="D305" t="s">
        <v>90</v>
      </c>
      <c r="E305" t="s">
        <v>32</v>
      </c>
      <c r="F305" s="5">
        <v>2</v>
      </c>
      <c r="G305" s="7">
        <f>'[2]WetLitterbags placem_collection'!E12</f>
        <v>42766</v>
      </c>
      <c r="H305" s="1" t="str">
        <f>'[2]Final data_for_R_analysis_Wetse'!J451</f>
        <v>G606</v>
      </c>
      <c r="I305" t="str">
        <f>'[2]Final data_for_R_analysis_Wetse'!J671</f>
        <v>R515</v>
      </c>
      <c r="J305">
        <f>IFERROR(INDEX('[2]Green_rooibos initial weight'!$C$5:$C$1749,MATCH(H305, '[2]Green_rooibos initial weight'!$A$5:$A$1749,0)),"")</f>
        <v>1.921</v>
      </c>
      <c r="K305">
        <f>IFERROR(INDEX('[2]Green_rooibos initial weight'!$C$5:$C$1749,MATCH(I305, '[2]Green_rooibos initial weight'!$A$5:$A$1749,0)),"")</f>
        <v>2.2050000000000001</v>
      </c>
      <c r="L305" s="3">
        <f t="shared" si="49"/>
        <v>1.6712</v>
      </c>
      <c r="M305" s="3">
        <f>AVERAGE('[2]Ashed teabags wet'!$J$809:$J$813,'[2]Ashed teabags wet'!$J$817:$J$818,'[2]Ashed teabags wet'!$J$820:$J$821)</f>
        <v>5.5094158734921841</v>
      </c>
      <c r="N305" s="3">
        <f t="shared" si="42"/>
        <v>1.5791266419221985</v>
      </c>
      <c r="O305" s="3">
        <f t="shared" si="50"/>
        <v>1.9552</v>
      </c>
      <c r="P305" s="3">
        <f>AVERAGE('[2]Ashed teabags wet'!$J$814:$J$816)</f>
        <v>2.2816647271287041</v>
      </c>
      <c r="Q305" s="3">
        <f t="shared" si="43"/>
        <v>1.9105888912551796</v>
      </c>
      <c r="R305" s="7">
        <f>IF('[2]WetLitterbags placem_collection'!G12="N.A","",'[2]WetLitterbags placem_collection'!G12)</f>
        <v>42818</v>
      </c>
      <c r="S305" s="3">
        <f>IF(IFERROR(INDEX('[2]Both teabags AfterWet'!$D$1:$D$839,MATCH(H305,'[2]Both teabags AfterWet'!$B$1:$B$839,0)),"")="N.A","",(IFERROR(INDEX('[2]Both teabags AfterWet'!$D$1:$D$839,MATCH(H305,'[2]Both teabags AfterWet'!$B$1:$B$839,0)),"")))</f>
        <v>0.63539999999999996</v>
      </c>
      <c r="T305" s="3">
        <f>IFERROR(INDEX('[2]Both teabags AfterWet'!$D$1:$D$839,MATCH(I305,'[2]Both teabags AfterWet'!$B$1:$B$839,0)),"")</f>
        <v>1.3853</v>
      </c>
      <c r="U305" s="3">
        <f t="shared" si="51"/>
        <v>0.48479999999999995</v>
      </c>
      <c r="V305" s="3">
        <f t="shared" si="52"/>
        <v>1.2346999999999999</v>
      </c>
      <c r="W305" s="3">
        <f>IFERROR(INDEX('[2]Ashed teabags wet'!$J$2:$J$825,MATCH(H305,'[2]Ashed teabags wet'!$B$2:$B$825,0)),"")</f>
        <v>10.416666666666313</v>
      </c>
      <c r="X305" s="3">
        <f>IFERROR(INDEX('[2]Ashed teabags wet'!$J$2:$J$825,MATCH(I305,'[2]Ashed teabags wet'!$B$2:$B$825,0)),"")</f>
        <v>4.2016806722691449</v>
      </c>
      <c r="Y305" s="3">
        <f t="shared" si="44"/>
        <v>0.43430000000000168</v>
      </c>
      <c r="Z305" s="3">
        <f t="shared" si="45"/>
        <v>1.1828218487394928</v>
      </c>
      <c r="AA305" s="3">
        <f t="shared" si="46"/>
        <v>0.7249745596899384</v>
      </c>
      <c r="AB305" s="3">
        <f t="shared" si="53"/>
        <v>0.47528023390599294</v>
      </c>
      <c r="AC305" s="3">
        <f t="shared" si="47"/>
        <v>0.61908757773757739</v>
      </c>
      <c r="AD305">
        <f t="shared" si="48"/>
        <v>52</v>
      </c>
      <c r="AE305" s="3">
        <f t="shared" si="54"/>
        <v>0.13898508350363603</v>
      </c>
      <c r="AF305" s="3">
        <f t="shared" si="55"/>
        <v>3.1090472298804215E-2</v>
      </c>
      <c r="AG305" s="67" t="str">
        <f>IF(ISNUMBER(SEARCH("C", '[2]WetLitterbags placem_collection'!Y12)),"YES","")</f>
        <v/>
      </c>
      <c r="AH305" s="67" t="str">
        <f>IF(ISNUMBER(SEARCH("H", '[2]WetLitterbags placem_collection'!Y12)),"YES","")</f>
        <v/>
      </c>
      <c r="AI305" s="67" t="str">
        <f>IF(ISNUMBER(SEARCH("R", '[2]WetLitterbags placem_collection'!Y12)),"YES","")</f>
        <v/>
      </c>
      <c r="AJ305" s="67" t="str">
        <f>IF(ISNUMBER(SEARCH("C", '[2]WetLitterbags placem_collection'!X12)),"YES","")</f>
        <v/>
      </c>
      <c r="AK305" s="67" t="str">
        <f>IF(ISNUMBER(SEARCH("H", '[2]WetLitterbags placem_collection'!X12)),"YES","")</f>
        <v/>
      </c>
      <c r="AL305" s="67" t="str">
        <f>IF(ISNUMBER(SEARCH("R", '[2]WetLitterbags placem_collection'!X12)),"YES","")</f>
        <v/>
      </c>
    </row>
    <row r="306" spans="2:38">
      <c r="B306" t="str">
        <f>'[2]Final data_for_R_analysis_Wetse'!A452</f>
        <v>Wet</v>
      </c>
      <c r="C306" s="4">
        <f>'[2]Final data_for_R_analysis_Wetse'!B452</f>
        <v>11</v>
      </c>
      <c r="D306" t="s">
        <v>90</v>
      </c>
      <c r="E306" t="s">
        <v>32</v>
      </c>
      <c r="F306" s="5">
        <v>3</v>
      </c>
      <c r="G306" s="7">
        <f>'[2]WetLitterbags placem_collection'!E13</f>
        <v>42766</v>
      </c>
      <c r="H306" s="1" t="str">
        <f>'[2]Final data_for_R_analysis_Wetse'!J452</f>
        <v>G523</v>
      </c>
      <c r="I306" t="str">
        <f>'[2]Final data_for_R_analysis_Wetse'!J672</f>
        <v>R2</v>
      </c>
      <c r="J306">
        <f>IFERROR(INDEX('[2]Green_rooibos initial weight'!$C$5:$C$1749,MATCH(H306, '[2]Green_rooibos initial weight'!$A$5:$A$1749,0)),"")</f>
        <v>2.1419999999999999</v>
      </c>
      <c r="K306">
        <f>IFERROR(INDEX('[2]Green_rooibos initial weight'!$C$5:$C$1749,MATCH(I306, '[2]Green_rooibos initial weight'!$A$5:$A$1749,0)),"")</f>
        <v>2.2679999999999998</v>
      </c>
      <c r="L306" s="3">
        <f t="shared" si="49"/>
        <v>1.8921999999999999</v>
      </c>
      <c r="M306" s="3">
        <f>AVERAGE('[2]Ashed teabags wet'!$J$809:$J$813,'[2]Ashed teabags wet'!$J$817:$J$818,'[2]Ashed teabags wet'!$J$820:$J$821)</f>
        <v>5.5094158734921841</v>
      </c>
      <c r="N306" s="3">
        <f t="shared" si="42"/>
        <v>1.7879508328417808</v>
      </c>
      <c r="O306" s="3">
        <f t="shared" si="50"/>
        <v>2.0181999999999998</v>
      </c>
      <c r="P306" s="3">
        <f>AVERAGE('[2]Ashed teabags wet'!$J$814:$J$816)</f>
        <v>2.2816647271287041</v>
      </c>
      <c r="Q306" s="3">
        <f t="shared" si="43"/>
        <v>1.9721514424770883</v>
      </c>
      <c r="R306" s="7">
        <f>IF('[2]WetLitterbags placem_collection'!G13="N.A","",'[2]WetLitterbags placem_collection'!G13)</f>
        <v>42818</v>
      </c>
      <c r="S306" s="3">
        <f>IF(IFERROR(INDEX('[2]Both teabags AfterWet'!$D$1:$D$839,MATCH(H306,'[2]Both teabags AfterWet'!$B$1:$B$839,0)),"")="N.A","",(IFERROR(INDEX('[2]Both teabags AfterWet'!$D$1:$D$839,MATCH(H306,'[2]Both teabags AfterWet'!$B$1:$B$839,0)),"")))</f>
        <v>0.63119999999999998</v>
      </c>
      <c r="T306" s="3">
        <f>IFERROR(INDEX('[2]Both teabags AfterWet'!$D$1:$D$839,MATCH(I306,'[2]Both teabags AfterWet'!$B$1:$B$839,0)),"")</f>
        <v>1.43</v>
      </c>
      <c r="U306" s="3">
        <f t="shared" si="51"/>
        <v>0.48059999999999997</v>
      </c>
      <c r="V306" s="3">
        <f t="shared" si="52"/>
        <v>1.2793999999999999</v>
      </c>
      <c r="W306" s="3">
        <f>IFERROR(INDEX('[2]Ashed teabags wet'!$J$2:$J$825,MATCH(H306,'[2]Ashed teabags wet'!$B$2:$B$825,0)),"")</f>
        <v>9.5734126984128558</v>
      </c>
      <c r="X306" s="3">
        <f>IFERROR(INDEX('[2]Ashed teabags wet'!$J$2:$J$825,MATCH(I306,'[2]Ashed teabags wet'!$B$2:$B$825,0)),"")</f>
        <v>4.6087373979834227</v>
      </c>
      <c r="Y306" s="3">
        <f t="shared" si="44"/>
        <v>0.43459017857142779</v>
      </c>
      <c r="Z306" s="3">
        <f t="shared" si="45"/>
        <v>1.2204358137302</v>
      </c>
      <c r="AA306" s="3">
        <f t="shared" si="46"/>
        <v>0.75693393208095816</v>
      </c>
      <c r="AB306" s="3">
        <f t="shared" si="53"/>
        <v>0.49623222150675644</v>
      </c>
      <c r="AC306" s="3">
        <f t="shared" si="47"/>
        <v>0.6188347342115329</v>
      </c>
      <c r="AD306">
        <f t="shared" si="48"/>
        <v>52</v>
      </c>
      <c r="AE306" s="3">
        <f t="shared" si="54"/>
        <v>0.10102858422689054</v>
      </c>
      <c r="AF306" s="3">
        <f t="shared" si="55"/>
        <v>2.8106342752046889E-2</v>
      </c>
      <c r="AG306" s="67" t="str">
        <f>IF(ISNUMBER(SEARCH("C", '[2]WetLitterbags placem_collection'!Y13)),"YES","")</f>
        <v/>
      </c>
      <c r="AH306" s="67" t="str">
        <f>IF(ISNUMBER(SEARCH("H", '[2]WetLitterbags placem_collection'!Y13)),"YES","")</f>
        <v/>
      </c>
      <c r="AI306" s="67" t="str">
        <f>IF(ISNUMBER(SEARCH("R", '[2]WetLitterbags placem_collection'!Y13)),"YES","")</f>
        <v/>
      </c>
      <c r="AJ306" s="67" t="str">
        <f>IF(ISNUMBER(SEARCH("C", '[2]WetLitterbags placem_collection'!X13)),"YES","")</f>
        <v/>
      </c>
      <c r="AK306" s="67" t="str">
        <f>IF(ISNUMBER(SEARCH("H", '[2]WetLitterbags placem_collection'!X13)),"YES","")</f>
        <v/>
      </c>
      <c r="AL306" s="67" t="str">
        <f>IF(ISNUMBER(SEARCH("R", '[2]WetLitterbags placem_collection'!X13)),"YES","")</f>
        <v/>
      </c>
    </row>
    <row r="307" spans="2:38">
      <c r="B307" t="str">
        <f>'[2]Final data_for_R_analysis_Wetse'!A453</f>
        <v>Wet</v>
      </c>
      <c r="C307" s="4">
        <f>'[2]Final data_for_R_analysis_Wetse'!B453</f>
        <v>12</v>
      </c>
      <c r="D307" t="s">
        <v>90</v>
      </c>
      <c r="E307" t="s">
        <v>32</v>
      </c>
      <c r="F307" s="68">
        <v>4</v>
      </c>
      <c r="G307" s="7">
        <f>'[2]WetLitterbags placem_collection'!E14</f>
        <v>42766</v>
      </c>
      <c r="H307" s="1" t="str">
        <f>'[2]Final data_for_R_analysis_Wetse'!J453</f>
        <v>G490</v>
      </c>
      <c r="I307" t="str">
        <f>'[2]Final data_for_R_analysis_Wetse'!J673</f>
        <v>R123</v>
      </c>
      <c r="J307">
        <f>IFERROR(INDEX('[2]Green_rooibos initial weight'!$C$5:$C$1749,MATCH(H307, '[2]Green_rooibos initial weight'!$A$5:$A$1749,0)),"")</f>
        <v>1.881</v>
      </c>
      <c r="K307">
        <f>IFERROR(INDEX('[2]Green_rooibos initial weight'!$C$5:$C$1749,MATCH(I307, '[2]Green_rooibos initial weight'!$A$5:$A$1749,0)),"")</f>
        <v>2.2610000000000001</v>
      </c>
      <c r="L307" s="3">
        <f t="shared" si="49"/>
        <v>1.6312</v>
      </c>
      <c r="M307" s="3">
        <f>AVERAGE('[2]Ashed teabags wet'!$J$809:$J$813,'[2]Ashed teabags wet'!$J$817:$J$818,'[2]Ashed teabags wet'!$J$820:$J$821)</f>
        <v>5.5094158734921841</v>
      </c>
      <c r="N307" s="3">
        <f t="shared" si="42"/>
        <v>1.5413304082715955</v>
      </c>
      <c r="O307" s="3">
        <f t="shared" si="50"/>
        <v>2.0112000000000001</v>
      </c>
      <c r="P307" s="3">
        <f>AVERAGE('[2]Ashed teabags wet'!$J$814:$J$816)</f>
        <v>2.2816647271287041</v>
      </c>
      <c r="Q307" s="3">
        <f t="shared" si="43"/>
        <v>1.9653111590079877</v>
      </c>
      <c r="R307" s="7">
        <f>IF('[2]WetLitterbags placem_collection'!G14="N.A","",'[2]WetLitterbags placem_collection'!G14)</f>
        <v>0</v>
      </c>
      <c r="S307" s="3" t="str">
        <f>IF(IFERROR(INDEX('[2]Both teabags AfterWet'!$D$1:$D$839,MATCH(H307,'[2]Both teabags AfterWet'!$B$1:$B$839,0)),"")="N.A","",(IFERROR(INDEX('[2]Both teabags AfterWet'!$D$1:$D$839,MATCH(H307,'[2]Both teabags AfterWet'!$B$1:$B$839,0)),"")))</f>
        <v/>
      </c>
      <c r="T307" s="3" t="str">
        <f>IFERROR(INDEX('[2]Both teabags AfterWet'!$D$1:$D$839,MATCH(I307,'[2]Both teabags AfterWet'!$B$1:$B$839,0)),"")</f>
        <v/>
      </c>
      <c r="U307" s="3" t="str">
        <f t="shared" si="51"/>
        <v/>
      </c>
      <c r="V307" s="3" t="str">
        <f t="shared" si="52"/>
        <v/>
      </c>
      <c r="W307" s="3" t="str">
        <f>IFERROR(INDEX('[2]Ashed teabags wet'!$J$2:$J$825,MATCH(H307,'[2]Ashed teabags wet'!$B$2:$B$825,0)),"")</f>
        <v/>
      </c>
      <c r="X307" s="3" t="str">
        <f>IFERROR(INDEX('[2]Ashed teabags wet'!$J$2:$J$825,MATCH(I307,'[2]Ashed teabags wet'!$B$2:$B$825,0)),"")</f>
        <v/>
      </c>
      <c r="Y307" s="3" t="str">
        <f t="shared" si="44"/>
        <v/>
      </c>
      <c r="Z307" s="3" t="str">
        <f t="shared" si="45"/>
        <v/>
      </c>
      <c r="AA307" s="3" t="str">
        <f t="shared" si="46"/>
        <v/>
      </c>
      <c r="AB307" s="3" t="str">
        <f t="shared" si="53"/>
        <v/>
      </c>
      <c r="AC307" s="3" t="str">
        <f t="shared" si="47"/>
        <v/>
      </c>
      <c r="AD307" t="str">
        <f t="shared" si="48"/>
        <v/>
      </c>
      <c r="AE307" s="3" t="str">
        <f t="shared" si="54"/>
        <v/>
      </c>
      <c r="AF307" s="3" t="str">
        <f t="shared" si="55"/>
        <v/>
      </c>
      <c r="AG307" s="67" t="str">
        <f>IF(ISNUMBER(SEARCH("C", '[2]WetLitterbags placem_collection'!Y14)),"YES","")</f>
        <v/>
      </c>
      <c r="AH307" s="67" t="str">
        <f>IF(ISNUMBER(SEARCH("H", '[2]WetLitterbags placem_collection'!Y14)),"YES","")</f>
        <v/>
      </c>
      <c r="AI307" s="67" t="str">
        <f>IF(ISNUMBER(SEARCH("R", '[2]WetLitterbags placem_collection'!Y14)),"YES","")</f>
        <v/>
      </c>
      <c r="AJ307" s="67" t="str">
        <f>IF(ISNUMBER(SEARCH("C", '[2]WetLitterbags placem_collection'!X14)),"YES","")</f>
        <v/>
      </c>
      <c r="AK307" s="67" t="str">
        <f>IF(ISNUMBER(SEARCH("H", '[2]WetLitterbags placem_collection'!X14)),"YES","")</f>
        <v/>
      </c>
      <c r="AL307" s="67" t="str">
        <f>IF(ISNUMBER(SEARCH("R", '[2]WetLitterbags placem_collection'!X14)),"YES","")</f>
        <v/>
      </c>
    </row>
    <row r="308" spans="2:38">
      <c r="B308" t="str">
        <f>'[2]Final data_for_R_analysis_Wetse'!A454</f>
        <v>Wet</v>
      </c>
      <c r="C308" s="4">
        <f>'[2]Final data_for_R_analysis_Wetse'!B454</f>
        <v>13</v>
      </c>
      <c r="D308" t="s">
        <v>90</v>
      </c>
      <c r="E308" t="s">
        <v>32</v>
      </c>
      <c r="F308" s="68">
        <v>5</v>
      </c>
      <c r="G308" s="7">
        <f>'[2]WetLitterbags placem_collection'!E15</f>
        <v>42766</v>
      </c>
      <c r="H308" s="1" t="str">
        <f>'[2]Final data_for_R_analysis_Wetse'!J454</f>
        <v>G241</v>
      </c>
      <c r="I308" t="str">
        <f>'[2]Final data_for_R_analysis_Wetse'!J674</f>
        <v>R3</v>
      </c>
      <c r="J308">
        <f>IFERROR(INDEX('[2]Green_rooibos initial weight'!$C$5:$C$1749,MATCH(H308, '[2]Green_rooibos initial weight'!$A$5:$A$1749,0)),"")</f>
        <v>2.0179999999999998</v>
      </c>
      <c r="K308">
        <f>IFERROR(INDEX('[2]Green_rooibos initial weight'!$C$5:$C$1749,MATCH(I308, '[2]Green_rooibos initial weight'!$A$5:$A$1749,0)),"")</f>
        <v>2.242</v>
      </c>
      <c r="L308" s="3">
        <f t="shared" si="49"/>
        <v>1.7681999999999998</v>
      </c>
      <c r="M308" s="3">
        <f>AVERAGE('[2]Ashed teabags wet'!$J$809:$J$813,'[2]Ashed teabags wet'!$J$817:$J$818,'[2]Ashed teabags wet'!$J$820:$J$821)</f>
        <v>5.5094158734921841</v>
      </c>
      <c r="N308" s="3">
        <f t="shared" si="42"/>
        <v>1.6707825085249111</v>
      </c>
      <c r="O308" s="3">
        <f t="shared" si="50"/>
        <v>1.9922</v>
      </c>
      <c r="P308" s="3">
        <f>AVERAGE('[2]Ashed teabags wet'!$J$814:$J$816)</f>
        <v>2.2816647271287041</v>
      </c>
      <c r="Q308" s="3">
        <f t="shared" si="43"/>
        <v>1.9467446753061419</v>
      </c>
      <c r="R308" s="7">
        <f>IF('[2]WetLitterbags placem_collection'!G15="N.A","",'[2]WetLitterbags placem_collection'!G15)</f>
        <v>42818</v>
      </c>
      <c r="S308" s="3">
        <f>IF(IFERROR(INDEX('[2]Both teabags AfterWet'!$D$1:$D$839,MATCH(H308,'[2]Both teabags AfterWet'!$B$1:$B$839,0)),"")="N.A","",(IFERROR(INDEX('[2]Both teabags AfterWet'!$D$1:$D$839,MATCH(H308,'[2]Both teabags AfterWet'!$B$1:$B$839,0)),"")))</f>
        <v>0.52059999999999995</v>
      </c>
      <c r="T308" s="3">
        <f>IFERROR(INDEX('[2]Both teabags AfterWet'!$D$1:$D$839,MATCH(I308,'[2]Both teabags AfterWet'!$B$1:$B$839,0)),"")</f>
        <v>1.4899</v>
      </c>
      <c r="U308" s="3">
        <f t="shared" si="51"/>
        <v>0.36999999999999994</v>
      </c>
      <c r="V308" s="3">
        <f t="shared" si="52"/>
        <v>1.3392999999999999</v>
      </c>
      <c r="W308" s="3">
        <f>IFERROR(INDEX('[2]Ashed teabags wet'!$J$2:$J$825,MATCH(H308,'[2]Ashed teabags wet'!$B$2:$B$825,0)),"")</f>
        <v>17.872968980798372</v>
      </c>
      <c r="X308" s="3">
        <f>IFERROR(INDEX('[2]Ashed teabags wet'!$J$2:$J$825,MATCH(I308,'[2]Ashed teabags wet'!$B$2:$B$825,0)),"")</f>
        <v>3.0078895463511506</v>
      </c>
      <c r="Y308" s="3">
        <f t="shared" si="44"/>
        <v>0.30387001477104597</v>
      </c>
      <c r="Z308" s="3">
        <f t="shared" si="45"/>
        <v>1.299015335305719</v>
      </c>
      <c r="AA308" s="3">
        <f t="shared" si="46"/>
        <v>0.81812712712720181</v>
      </c>
      <c r="AB308" s="3">
        <f t="shared" si="53"/>
        <v>0.53634937550381889</v>
      </c>
      <c r="AC308" s="3">
        <f t="shared" si="47"/>
        <v>0.66727565858190308</v>
      </c>
      <c r="AD308">
        <f t="shared" si="48"/>
        <v>52</v>
      </c>
      <c r="AE308" s="3">
        <f t="shared" si="54"/>
        <v>2.8352580609023903E-2</v>
      </c>
      <c r="AF308" s="3">
        <f t="shared" si="55"/>
        <v>1.8625106430412812E-2</v>
      </c>
      <c r="AG308" s="67" t="str">
        <f>IF(ISNUMBER(SEARCH("C", '[2]WetLitterbags placem_collection'!Y15)),"YES","")</f>
        <v/>
      </c>
      <c r="AH308" s="67" t="str">
        <f>IF(ISNUMBER(SEARCH("H", '[2]WetLitterbags placem_collection'!Y15)),"YES","")</f>
        <v/>
      </c>
      <c r="AI308" s="67" t="str">
        <f>IF(ISNUMBER(SEARCH("R", '[2]WetLitterbags placem_collection'!Y15)),"YES","")</f>
        <v/>
      </c>
      <c r="AJ308" s="67" t="str">
        <f>IF(ISNUMBER(SEARCH("C", '[2]WetLitterbags placem_collection'!X15)),"YES","")</f>
        <v/>
      </c>
      <c r="AK308" s="67" t="str">
        <f>IF(ISNUMBER(SEARCH("H", '[2]WetLitterbags placem_collection'!X15)),"YES","")</f>
        <v/>
      </c>
      <c r="AL308" s="67" t="str">
        <f>IF(ISNUMBER(SEARCH("R", '[2]WetLitterbags placem_collection'!X15)),"YES","")</f>
        <v/>
      </c>
    </row>
    <row r="309" spans="2:38">
      <c r="B309" t="str">
        <f>'[2]Final data_for_R_analysis_Wetse'!A455</f>
        <v>Wet</v>
      </c>
      <c r="C309" s="4">
        <f>'[2]Final data_for_R_analysis_Wetse'!B455</f>
        <v>14</v>
      </c>
      <c r="D309" t="s">
        <v>90</v>
      </c>
      <c r="E309" t="s">
        <v>32</v>
      </c>
      <c r="F309" s="68">
        <v>6</v>
      </c>
      <c r="G309" s="7">
        <f>'[2]WetLitterbags placem_collection'!E16</f>
        <v>42766</v>
      </c>
      <c r="H309" s="1" t="str">
        <f>'[2]Final data_for_R_analysis_Wetse'!J455</f>
        <v>G503</v>
      </c>
      <c r="I309" t="str">
        <f>'[2]Final data_for_R_analysis_Wetse'!J675</f>
        <v>R282</v>
      </c>
      <c r="J309">
        <f>IFERROR(INDEX('[2]Green_rooibos initial weight'!$C$5:$C$1749,MATCH(H309, '[2]Green_rooibos initial weight'!$A$5:$A$1749,0)),"")</f>
        <v>1.9810000000000001</v>
      </c>
      <c r="K309">
        <f>IFERROR(INDEX('[2]Green_rooibos initial weight'!$C$5:$C$1749,MATCH(I309, '[2]Green_rooibos initial weight'!$A$5:$A$1749,0)),"")</f>
        <v>2.1829999999999998</v>
      </c>
      <c r="L309" s="3">
        <f t="shared" si="49"/>
        <v>1.7312000000000001</v>
      </c>
      <c r="M309" s="3">
        <f>AVERAGE('[2]Ashed teabags wet'!$J$809:$J$813,'[2]Ashed teabags wet'!$J$817:$J$818,'[2]Ashed teabags wet'!$J$820:$J$821)</f>
        <v>5.5094158734921841</v>
      </c>
      <c r="N309" s="3">
        <f t="shared" si="42"/>
        <v>1.6358209923981033</v>
      </c>
      <c r="O309" s="3">
        <f t="shared" si="50"/>
        <v>1.9331999999999998</v>
      </c>
      <c r="P309" s="3">
        <f>AVERAGE('[2]Ashed teabags wet'!$J$814:$J$816)</f>
        <v>2.2816647271287041</v>
      </c>
      <c r="Q309" s="3">
        <f t="shared" si="43"/>
        <v>1.8890908574951477</v>
      </c>
      <c r="R309" s="7">
        <f>IF('[2]WetLitterbags placem_collection'!G16="N.A","",'[2]WetLitterbags placem_collection'!G16)</f>
        <v>42818</v>
      </c>
      <c r="S309" s="3">
        <f>IF(IFERROR(INDEX('[2]Both teabags AfterWet'!$D$1:$D$839,MATCH(H309,'[2]Both teabags AfterWet'!$B$1:$B$839,0)),"")="N.A","",(IFERROR(INDEX('[2]Both teabags AfterWet'!$D$1:$D$839,MATCH(H309,'[2]Both teabags AfterWet'!$B$1:$B$839,0)),"")))</f>
        <v>0.501</v>
      </c>
      <c r="T309" s="3">
        <f>IFERROR(INDEX('[2]Both teabags AfterWet'!$D$1:$D$839,MATCH(I309,'[2]Both teabags AfterWet'!$B$1:$B$839,0)),"")</f>
        <v>1.5669999999999999</v>
      </c>
      <c r="U309" s="3">
        <f t="shared" si="51"/>
        <v>0.35039999999999999</v>
      </c>
      <c r="V309" s="3">
        <f t="shared" si="52"/>
        <v>1.4163999999999999</v>
      </c>
      <c r="W309" s="3">
        <f>IFERROR(INDEX('[2]Ashed teabags wet'!$J$2:$J$825,MATCH(H309,'[2]Ashed teabags wet'!$B$2:$B$825,0)),"")</f>
        <v>12.970297029702667</v>
      </c>
      <c r="X309" s="3">
        <f>IFERROR(INDEX('[2]Ashed teabags wet'!$J$2:$J$825,MATCH(I309,'[2]Ashed teabags wet'!$B$2:$B$825,0)),"")</f>
        <v>2.903543307086486</v>
      </c>
      <c r="Y309" s="3">
        <f t="shared" si="44"/>
        <v>0.30495207920792183</v>
      </c>
      <c r="Z309" s="3">
        <f t="shared" si="45"/>
        <v>1.375274212598427</v>
      </c>
      <c r="AA309" s="3">
        <f t="shared" si="46"/>
        <v>0.81357857575793546</v>
      </c>
      <c r="AB309" s="3">
        <f t="shared" si="53"/>
        <v>0.533367427337744</v>
      </c>
      <c r="AC309" s="3">
        <f t="shared" si="47"/>
        <v>0.72800850585978738</v>
      </c>
      <c r="AD309">
        <f t="shared" si="48"/>
        <v>52</v>
      </c>
      <c r="AE309" s="3">
        <f t="shared" si="54"/>
        <v>3.3754660620029076E-2</v>
      </c>
      <c r="AF309" s="3">
        <f t="shared" si="55"/>
        <v>1.3716361840245042E-2</v>
      </c>
      <c r="AG309" s="67" t="str">
        <f>IF(ISNUMBER(SEARCH("C", '[2]WetLitterbags placem_collection'!Y16)),"YES","")</f>
        <v/>
      </c>
      <c r="AH309" s="67" t="str">
        <f>IF(ISNUMBER(SEARCH("H", '[2]WetLitterbags placem_collection'!Y16)),"YES","")</f>
        <v/>
      </c>
      <c r="AI309" s="67" t="str">
        <f>IF(ISNUMBER(SEARCH("R", '[2]WetLitterbags placem_collection'!Y16)),"YES","")</f>
        <v/>
      </c>
      <c r="AJ309" s="67" t="str">
        <f>IF(ISNUMBER(SEARCH("C", '[2]WetLitterbags placem_collection'!X16)),"YES","")</f>
        <v/>
      </c>
      <c r="AK309" s="67" t="str">
        <f>IF(ISNUMBER(SEARCH("H", '[2]WetLitterbags placem_collection'!X16)),"YES","")</f>
        <v/>
      </c>
      <c r="AL309" s="67" t="str">
        <f>IF(ISNUMBER(SEARCH("R", '[2]WetLitterbags placem_collection'!X16)),"YES","")</f>
        <v/>
      </c>
    </row>
    <row r="310" spans="2:38">
      <c r="B310" t="str">
        <f>'[2]Final data_for_R_analysis_Wetse'!A456</f>
        <v>Wet</v>
      </c>
      <c r="C310" s="4">
        <f>'[2]Final data_for_R_analysis_Wetse'!B456</f>
        <v>15</v>
      </c>
      <c r="D310" t="s">
        <v>90</v>
      </c>
      <c r="E310" t="s">
        <v>32</v>
      </c>
      <c r="F310" s="68">
        <v>7</v>
      </c>
      <c r="G310" s="7">
        <f>'[2]WetLitterbags placem_collection'!E17</f>
        <v>42766</v>
      </c>
      <c r="H310" s="1" t="str">
        <f>'[2]Final data_for_R_analysis_Wetse'!J456</f>
        <v>G685</v>
      </c>
      <c r="I310" t="str">
        <f>'[2]Final data_for_R_analysis_Wetse'!J676</f>
        <v>R99</v>
      </c>
      <c r="J310">
        <f>IFERROR(INDEX('[2]Green_rooibos initial weight'!$C$5:$C$1749,MATCH(H310, '[2]Green_rooibos initial weight'!$A$5:$A$1749,0)),"")</f>
        <v>1.9810000000000001</v>
      </c>
      <c r="K310">
        <f>IFERROR(INDEX('[2]Green_rooibos initial weight'!$C$5:$C$1749,MATCH(I310, '[2]Green_rooibos initial weight'!$A$5:$A$1749,0)),"")</f>
        <v>2.1920000000000002</v>
      </c>
      <c r="L310" s="3">
        <f t="shared" si="49"/>
        <v>1.7312000000000001</v>
      </c>
      <c r="M310" s="3">
        <f>AVERAGE('[2]Ashed teabags wet'!$J$809:$J$813,'[2]Ashed teabags wet'!$J$817:$J$818,'[2]Ashed teabags wet'!$J$820:$J$821)</f>
        <v>5.5094158734921841</v>
      </c>
      <c r="N310" s="3">
        <f t="shared" si="42"/>
        <v>1.6358209923981033</v>
      </c>
      <c r="O310" s="3">
        <f t="shared" si="50"/>
        <v>1.9422000000000001</v>
      </c>
      <c r="P310" s="3">
        <f>AVERAGE('[2]Ashed teabags wet'!$J$814:$J$816)</f>
        <v>2.2816647271287041</v>
      </c>
      <c r="Q310" s="3">
        <f t="shared" si="43"/>
        <v>1.8978855076697065</v>
      </c>
      <c r="R310" s="7">
        <f>IF('[2]WetLitterbags placem_collection'!G17="N.A","",'[2]WetLitterbags placem_collection'!G17)</f>
        <v>42818</v>
      </c>
      <c r="S310" s="3">
        <f>IF(IFERROR(INDEX('[2]Both teabags AfterWet'!$D$1:$D$839,MATCH(H310,'[2]Both teabags AfterWet'!$B$1:$B$839,0)),"")="N.A","",(IFERROR(INDEX('[2]Both teabags AfterWet'!$D$1:$D$839,MATCH(H310,'[2]Both teabags AfterWet'!$B$1:$B$839,0)),"")))</f>
        <v>0.72199999999999998</v>
      </c>
      <c r="T310" s="3">
        <f>IFERROR(INDEX('[2]Both teabags AfterWet'!$D$1:$D$839,MATCH(I310,'[2]Both teabags AfterWet'!$B$1:$B$839,0)),"")</f>
        <v>1.355</v>
      </c>
      <c r="U310" s="3">
        <f t="shared" si="51"/>
        <v>0.57139999999999991</v>
      </c>
      <c r="V310" s="3">
        <f t="shared" si="52"/>
        <v>1.2043999999999999</v>
      </c>
      <c r="W310" s="3">
        <f>IFERROR(INDEX('[2]Ashed teabags wet'!$J$2:$J$825,MATCH(H310,'[2]Ashed teabags wet'!$B$2:$B$825,0)),"")</f>
        <v>22.716049382715465</v>
      </c>
      <c r="X310" s="3">
        <f>IFERROR(INDEX('[2]Ashed teabags wet'!$J$2:$J$825,MATCH(I310,'[2]Ashed teabags wet'!$B$2:$B$825,0)),"")</f>
        <v>7.6999503229018247</v>
      </c>
      <c r="Y310" s="3">
        <f t="shared" si="44"/>
        <v>0.44160049382716376</v>
      </c>
      <c r="Z310" s="3">
        <f t="shared" si="45"/>
        <v>1.1116617983109705</v>
      </c>
      <c r="AA310" s="3">
        <f t="shared" si="46"/>
        <v>0.73004350972426379</v>
      </c>
      <c r="AB310" s="3">
        <f t="shared" si="53"/>
        <v>0.47860334604251026</v>
      </c>
      <c r="AC310" s="3">
        <f t="shared" si="47"/>
        <v>0.58573701828616076</v>
      </c>
      <c r="AD310">
        <f t="shared" si="48"/>
        <v>52</v>
      </c>
      <c r="AE310" s="3">
        <f t="shared" si="54"/>
        <v>0.13296495282153942</v>
      </c>
      <c r="AF310" s="3">
        <f t="shared" si="55"/>
        <v>3.8590095815673853E-2</v>
      </c>
      <c r="AG310" s="67" t="str">
        <f>IF(ISNUMBER(SEARCH("C", '[2]WetLitterbags placem_collection'!Y17)),"YES","")</f>
        <v/>
      </c>
      <c r="AH310" s="67" t="str">
        <f>IF(ISNUMBER(SEARCH("H", '[2]WetLitterbags placem_collection'!Y17)),"YES","")</f>
        <v/>
      </c>
      <c r="AI310" s="67" t="str">
        <f>IF(ISNUMBER(SEARCH("R", '[2]WetLitterbags placem_collection'!Y17)),"YES","")</f>
        <v>YES</v>
      </c>
      <c r="AJ310" s="67" t="str">
        <f>IF(ISNUMBER(SEARCH("C", '[2]WetLitterbags placem_collection'!X17)),"YES","")</f>
        <v/>
      </c>
      <c r="AK310" s="67" t="str">
        <f>IF(ISNUMBER(SEARCH("H", '[2]WetLitterbags placem_collection'!X17)),"YES","")</f>
        <v/>
      </c>
      <c r="AL310" s="67" t="str">
        <f>IF(ISNUMBER(SEARCH("R", '[2]WetLitterbags placem_collection'!X17)),"YES","")</f>
        <v>YES</v>
      </c>
    </row>
    <row r="311" spans="2:38">
      <c r="B311" t="str">
        <f>'[2]Final data_for_R_analysis_Wetse'!A457</f>
        <v>Wet</v>
      </c>
      <c r="C311" s="4">
        <f>'[2]Final data_for_R_analysis_Wetse'!B457</f>
        <v>16</v>
      </c>
      <c r="D311" t="s">
        <v>90</v>
      </c>
      <c r="E311" t="s">
        <v>32</v>
      </c>
      <c r="F311" s="68">
        <v>8</v>
      </c>
      <c r="G311" s="7">
        <f>'[2]WetLitterbags placem_collection'!E18</f>
        <v>42766</v>
      </c>
      <c r="H311" s="1" t="str">
        <f>'[2]Final data_for_R_analysis_Wetse'!J457</f>
        <v>G644</v>
      </c>
      <c r="I311" t="str">
        <f>'[2]Final data_for_R_analysis_Wetse'!J677</f>
        <v>R154</v>
      </c>
      <c r="J311">
        <f>IFERROR(INDEX('[2]Green_rooibos initial weight'!$C$5:$C$1749,MATCH(H311, '[2]Green_rooibos initial weight'!$A$5:$A$1749,0)),"")</f>
        <v>2.157</v>
      </c>
      <c r="K311">
        <f>IFERROR(INDEX('[2]Green_rooibos initial weight'!$C$5:$C$1749,MATCH(I311, '[2]Green_rooibos initial weight'!$A$5:$A$1749,0)),"")</f>
        <v>2.2010000000000001</v>
      </c>
      <c r="L311" s="3">
        <f t="shared" si="49"/>
        <v>1.9072</v>
      </c>
      <c r="M311" s="3">
        <f>AVERAGE('[2]Ashed teabags wet'!$J$809:$J$813,'[2]Ashed teabags wet'!$J$817:$J$818,'[2]Ashed teabags wet'!$J$820:$J$821)</f>
        <v>5.5094158734921841</v>
      </c>
      <c r="N311" s="3">
        <f t="shared" si="42"/>
        <v>1.8021244204607572</v>
      </c>
      <c r="O311" s="3">
        <f t="shared" si="50"/>
        <v>1.9512</v>
      </c>
      <c r="P311" s="3">
        <f>AVERAGE('[2]Ashed teabags wet'!$J$814:$J$816)</f>
        <v>2.2816647271287041</v>
      </c>
      <c r="Q311" s="3">
        <f t="shared" si="43"/>
        <v>1.9066801578442647</v>
      </c>
      <c r="R311" s="7">
        <f>IF('[2]WetLitterbags placem_collection'!G18="N.A","",'[2]WetLitterbags placem_collection'!G18)</f>
        <v>42818</v>
      </c>
      <c r="S311" s="3">
        <f>IF(IFERROR(INDEX('[2]Both teabags AfterWet'!$D$1:$D$839,MATCH(H311,'[2]Both teabags AfterWet'!$B$1:$B$839,0)),"")="N.A","",(IFERROR(INDEX('[2]Both teabags AfterWet'!$D$1:$D$839,MATCH(H311,'[2]Both teabags AfterWet'!$B$1:$B$839,0)),"")))</f>
        <v>0.65410000000000001</v>
      </c>
      <c r="T311" s="3">
        <f>IFERROR(INDEX('[2]Both teabags AfterWet'!$D$1:$D$839,MATCH(I311,'[2]Both teabags AfterWet'!$B$1:$B$839,0)),"")</f>
        <v>1.421</v>
      </c>
      <c r="U311" s="3">
        <f t="shared" si="51"/>
        <v>0.50350000000000006</v>
      </c>
      <c r="V311" s="3">
        <f t="shared" si="52"/>
        <v>1.2704</v>
      </c>
      <c r="W311" s="3">
        <f>IFERROR(INDEX('[2]Ashed teabags wet'!$J$2:$J$825,MATCH(H311,'[2]Ashed teabags wet'!$B$2:$B$825,0)),"")</f>
        <v>8.8551859099799302</v>
      </c>
      <c r="X311" s="3">
        <f>IFERROR(INDEX('[2]Ashed teabags wet'!$J$2:$J$825,MATCH(I311,'[2]Ashed teabags wet'!$B$2:$B$825,0)),"")</f>
        <v>4.0579710144928036</v>
      </c>
      <c r="Y311" s="3">
        <f t="shared" si="44"/>
        <v>0.45891413894325112</v>
      </c>
      <c r="Z311" s="3">
        <f t="shared" si="45"/>
        <v>1.2188475362318834</v>
      </c>
      <c r="AA311" s="3">
        <f t="shared" si="46"/>
        <v>0.74534824913702769</v>
      </c>
      <c r="AB311" s="3">
        <f t="shared" si="53"/>
        <v>0.48863685691643627</v>
      </c>
      <c r="AC311" s="3">
        <f t="shared" si="47"/>
        <v>0.63925117761226391</v>
      </c>
      <c r="AD311">
        <f t="shared" si="48"/>
        <v>52</v>
      </c>
      <c r="AE311" s="3">
        <f t="shared" si="54"/>
        <v>0.11478830268761553</v>
      </c>
      <c r="AF311" s="3">
        <f t="shared" si="55"/>
        <v>2.5778162285097071E-2</v>
      </c>
      <c r="AG311" s="67" t="str">
        <f>IF(ISNUMBER(SEARCH("C", '[2]WetLitterbags placem_collection'!Y18)),"YES","")</f>
        <v/>
      </c>
      <c r="AH311" s="67" t="str">
        <f>IF(ISNUMBER(SEARCH("H", '[2]WetLitterbags placem_collection'!Y18)),"YES","")</f>
        <v/>
      </c>
      <c r="AI311" s="67" t="str">
        <f>IF(ISNUMBER(SEARCH("R", '[2]WetLitterbags placem_collection'!Y18)),"YES","")</f>
        <v>YES</v>
      </c>
      <c r="AJ311" s="67" t="str">
        <f>IF(ISNUMBER(SEARCH("C", '[2]WetLitterbags placem_collection'!X18)),"YES","")</f>
        <v/>
      </c>
      <c r="AK311" s="67" t="str">
        <f>IF(ISNUMBER(SEARCH("H", '[2]WetLitterbags placem_collection'!X18)),"YES","")</f>
        <v/>
      </c>
      <c r="AL311" s="67" t="str">
        <f>IF(ISNUMBER(SEARCH("R", '[2]WetLitterbags placem_collection'!X18)),"YES","")</f>
        <v>YES</v>
      </c>
    </row>
    <row r="312" spans="2:38">
      <c r="B312" t="str">
        <f>'[2]Final data_for_R_analysis_Wetse'!A458</f>
        <v>Wet</v>
      </c>
      <c r="C312" s="4">
        <f>'[2]Final data_for_R_analysis_Wetse'!B458</f>
        <v>17</v>
      </c>
      <c r="D312" t="s">
        <v>88</v>
      </c>
      <c r="E312" t="s">
        <v>32</v>
      </c>
      <c r="F312" s="5">
        <v>1</v>
      </c>
      <c r="G312" s="7">
        <f>'[2]WetLitterbags placem_collection'!E19</f>
        <v>42767</v>
      </c>
      <c r="H312" s="1" t="str">
        <f>'[2]Final data_for_R_analysis_Wetse'!J458</f>
        <v>G648</v>
      </c>
      <c r="I312" t="str">
        <f>'[2]Final data_for_R_analysis_Wetse'!J678</f>
        <v>R380</v>
      </c>
      <c r="J312">
        <f>IFERROR(INDEX('[2]Green_rooibos initial weight'!$C$5:$C$1749,MATCH(H312, '[2]Green_rooibos initial weight'!$A$5:$A$1749,0)),"")</f>
        <v>2.0249999999999999</v>
      </c>
      <c r="K312">
        <f>IFERROR(INDEX('[2]Green_rooibos initial weight'!$C$5:$C$1749,MATCH(I312, '[2]Green_rooibos initial weight'!$A$5:$A$1749,0)),"")</f>
        <v>2.2799999999999998</v>
      </c>
      <c r="L312" s="3">
        <f t="shared" si="49"/>
        <v>1.7751999999999999</v>
      </c>
      <c r="M312" s="3">
        <f>AVERAGE('[2]Ashed teabags wet'!$J$809:$J$813,'[2]Ashed teabags wet'!$J$817:$J$818,'[2]Ashed teabags wet'!$J$820:$J$821)</f>
        <v>5.5094158734921841</v>
      </c>
      <c r="N312" s="3">
        <f t="shared" si="42"/>
        <v>1.6773968494137665</v>
      </c>
      <c r="O312" s="3">
        <f t="shared" si="50"/>
        <v>2.0301999999999998</v>
      </c>
      <c r="P312" s="3">
        <f>AVERAGE('[2]Ashed teabags wet'!$J$814:$J$816)</f>
        <v>2.2816647271287041</v>
      </c>
      <c r="Q312" s="3">
        <f t="shared" si="43"/>
        <v>1.9838776427098328</v>
      </c>
      <c r="R312" s="7">
        <f>IF('[2]WetLitterbags placem_collection'!G19="N.A","",'[2]WetLitterbags placem_collection'!G19)</f>
        <v>42818</v>
      </c>
      <c r="S312" s="3">
        <f>IF(IFERROR(INDEX('[2]Both teabags AfterWet'!$D$1:$D$839,MATCH(H312,'[2]Both teabags AfterWet'!$B$1:$B$839,0)),"")="N.A","",(IFERROR(INDEX('[2]Both teabags AfterWet'!$D$1:$D$839,MATCH(H312,'[2]Both teabags AfterWet'!$B$1:$B$839,0)),"")))</f>
        <v>0.6905</v>
      </c>
      <c r="T312" s="3">
        <f>IFERROR(INDEX('[2]Both teabags AfterWet'!$D$1:$D$839,MATCH(I312,'[2]Both teabags AfterWet'!$B$1:$B$839,0)),"")</f>
        <v>1.6271</v>
      </c>
      <c r="U312" s="3">
        <f t="shared" si="51"/>
        <v>0.53990000000000005</v>
      </c>
      <c r="V312" s="3">
        <f t="shared" si="52"/>
        <v>1.4764999999999999</v>
      </c>
      <c r="W312" s="3">
        <f>IFERROR(INDEX('[2]Ashed teabags wet'!$J$2:$J$825,MATCH(H312,'[2]Ashed teabags wet'!$B$2:$B$825,0)),"")</f>
        <v>10.088582677165091</v>
      </c>
      <c r="X312" s="3">
        <f>IFERROR(INDEX('[2]Ashed teabags wet'!$J$2:$J$825,MATCH(I312,'[2]Ashed teabags wet'!$B$2:$B$825,0)),"")</f>
        <v>3.3600802407224508</v>
      </c>
      <c r="Y312" s="3">
        <f t="shared" si="44"/>
        <v>0.48543174212598572</v>
      </c>
      <c r="Z312" s="3">
        <f t="shared" si="45"/>
        <v>1.4268884152457328</v>
      </c>
      <c r="AA312" s="3">
        <f t="shared" si="46"/>
        <v>0.7106041171499522</v>
      </c>
      <c r="AB312" s="3">
        <f t="shared" si="53"/>
        <v>0.46585923119569317</v>
      </c>
      <c r="AC312" s="3">
        <f t="shared" si="47"/>
        <v>0.71924214705938561</v>
      </c>
      <c r="AD312">
        <f t="shared" si="48"/>
        <v>51</v>
      </c>
      <c r="AE312" s="3">
        <f t="shared" si="54"/>
        <v>0.15605211739910663</v>
      </c>
      <c r="AF312" s="3">
        <f t="shared" si="55"/>
        <v>1.8097643999158513E-2</v>
      </c>
      <c r="AG312" s="67" t="str">
        <f>IF(ISNUMBER(SEARCH("C", '[2]WetLitterbags placem_collection'!Y19)),"YES","")</f>
        <v/>
      </c>
      <c r="AH312" s="67" t="str">
        <f>IF(ISNUMBER(SEARCH("H", '[2]WetLitterbags placem_collection'!Y19)),"YES","")</f>
        <v/>
      </c>
      <c r="AI312" s="67" t="str">
        <f>IF(ISNUMBER(SEARCH("R", '[2]WetLitterbags placem_collection'!Y19)),"YES","")</f>
        <v>YES</v>
      </c>
      <c r="AJ312" s="67" t="str">
        <f>IF(ISNUMBER(SEARCH("C", '[2]WetLitterbags placem_collection'!X19)),"YES","")</f>
        <v/>
      </c>
      <c r="AK312" s="67" t="str">
        <f>IF(ISNUMBER(SEARCH("H", '[2]WetLitterbags placem_collection'!X19)),"YES","")</f>
        <v/>
      </c>
      <c r="AL312" s="67" t="str">
        <f>IF(ISNUMBER(SEARCH("R", '[2]WetLitterbags placem_collection'!X19)),"YES","")</f>
        <v>YES</v>
      </c>
    </row>
    <row r="313" spans="2:38">
      <c r="B313" t="str">
        <f>'[2]Final data_for_R_analysis_Wetse'!A459</f>
        <v>Wet</v>
      </c>
      <c r="C313" s="4">
        <f>'[2]Final data_for_R_analysis_Wetse'!B459</f>
        <v>18</v>
      </c>
      <c r="D313" t="s">
        <v>88</v>
      </c>
      <c r="E313" t="s">
        <v>32</v>
      </c>
      <c r="F313" s="5">
        <v>2</v>
      </c>
      <c r="G313" s="7">
        <f>'[2]WetLitterbags placem_collection'!E20</f>
        <v>42767</v>
      </c>
      <c r="H313" s="1" t="str">
        <f>'[2]Final data_for_R_analysis_Wetse'!J459</f>
        <v>G573</v>
      </c>
      <c r="I313" t="str">
        <f>'[2]Final data_for_R_analysis_Wetse'!J679</f>
        <v>R274</v>
      </c>
      <c r="J313">
        <f>IFERROR(INDEX('[2]Green_rooibos initial weight'!$C$5:$C$1749,MATCH(H313, '[2]Green_rooibos initial weight'!$A$5:$A$1749,0)),"")</f>
        <v>2.0019999999999998</v>
      </c>
      <c r="K313">
        <f>IFERROR(INDEX('[2]Green_rooibos initial weight'!$C$5:$C$1749,MATCH(I313, '[2]Green_rooibos initial weight'!$A$5:$A$1749,0)),"")</f>
        <v>2.1880000000000002</v>
      </c>
      <c r="L313" s="3">
        <f t="shared" si="49"/>
        <v>1.7521999999999998</v>
      </c>
      <c r="M313" s="3">
        <f>AVERAGE('[2]Ashed teabags wet'!$J$809:$J$813,'[2]Ashed teabags wet'!$J$817:$J$818,'[2]Ashed teabags wet'!$J$820:$J$821)</f>
        <v>5.5094158734921841</v>
      </c>
      <c r="N313" s="3">
        <f t="shared" si="42"/>
        <v>1.6556640150646698</v>
      </c>
      <c r="O313" s="3">
        <f t="shared" si="50"/>
        <v>1.9382000000000001</v>
      </c>
      <c r="P313" s="3">
        <f>AVERAGE('[2]Ashed teabags wet'!$J$814:$J$816)</f>
        <v>2.2816647271287041</v>
      </c>
      <c r="Q313" s="3">
        <f t="shared" si="43"/>
        <v>1.8939767742587916</v>
      </c>
      <c r="R313" s="7">
        <f>IF('[2]WetLitterbags placem_collection'!G20="N.A","",'[2]WetLitterbags placem_collection'!G20)</f>
        <v>42818</v>
      </c>
      <c r="S313" s="3">
        <f>IF(IFERROR(INDEX('[2]Both teabags AfterWet'!$D$1:$D$839,MATCH(H313,'[2]Both teabags AfterWet'!$B$1:$B$839,0)),"")="N.A","",(IFERROR(INDEX('[2]Both teabags AfterWet'!$D$1:$D$839,MATCH(H313,'[2]Both teabags AfterWet'!$B$1:$B$839,0)),"")))</f>
        <v>0.72099999999999997</v>
      </c>
      <c r="T313" s="3">
        <f>IFERROR(INDEX('[2]Both teabags AfterWet'!$D$1:$D$839,MATCH(I313,'[2]Both teabags AfterWet'!$B$1:$B$839,0)),"")</f>
        <v>1.6060000000000001</v>
      </c>
      <c r="U313" s="3">
        <f t="shared" si="51"/>
        <v>0.57040000000000002</v>
      </c>
      <c r="V313" s="3">
        <f t="shared" si="52"/>
        <v>1.4554</v>
      </c>
      <c r="W313" s="3">
        <f>IFERROR(INDEX('[2]Ashed teabags wet'!$J$2:$J$825,MATCH(H313,'[2]Ashed teabags wet'!$B$2:$B$825,0)),"")</f>
        <v>14.100096246390503</v>
      </c>
      <c r="X313" s="3">
        <f>IFERROR(INDEX('[2]Ashed teabags wet'!$J$2:$J$825,MATCH(I313,'[2]Ashed teabags wet'!$B$2:$B$825,0)),"")</f>
        <v>4.6344959388436653</v>
      </c>
      <c r="Y313" s="3">
        <f t="shared" si="44"/>
        <v>0.48997305101058858</v>
      </c>
      <c r="Z313" s="3">
        <f t="shared" si="45"/>
        <v>1.3879495461060694</v>
      </c>
      <c r="AA313" s="3">
        <f t="shared" si="46"/>
        <v>0.70406251114212304</v>
      </c>
      <c r="AB313" s="3">
        <f t="shared" si="53"/>
        <v>0.46157067238771021</v>
      </c>
      <c r="AC313" s="3">
        <f t="shared" si="47"/>
        <v>0.73282289675872281</v>
      </c>
      <c r="AD313">
        <f t="shared" si="48"/>
        <v>51</v>
      </c>
      <c r="AE313" s="3">
        <f t="shared" si="54"/>
        <v>0.16382124567443812</v>
      </c>
      <c r="AF313" s="3">
        <f t="shared" si="55"/>
        <v>1.6955889559413812E-2</v>
      </c>
      <c r="AG313" s="67" t="str">
        <f>IF(ISNUMBER(SEARCH("C", '[2]WetLitterbags placem_collection'!Y20)),"YES","")</f>
        <v/>
      </c>
      <c r="AH313" s="67" t="str">
        <f>IF(ISNUMBER(SEARCH("H", '[2]WetLitterbags placem_collection'!Y20)),"YES","")</f>
        <v/>
      </c>
      <c r="AI313" s="67" t="str">
        <f>IF(ISNUMBER(SEARCH("R", '[2]WetLitterbags placem_collection'!Y20)),"YES","")</f>
        <v>YES</v>
      </c>
      <c r="AJ313" s="67" t="str">
        <f>IF(ISNUMBER(SEARCH("C", '[2]WetLitterbags placem_collection'!X20)),"YES","")</f>
        <v/>
      </c>
      <c r="AK313" s="67" t="str">
        <f>IF(ISNUMBER(SEARCH("H", '[2]WetLitterbags placem_collection'!X20)),"YES","")</f>
        <v/>
      </c>
      <c r="AL313" s="67" t="str">
        <f>IF(ISNUMBER(SEARCH("R", '[2]WetLitterbags placem_collection'!X20)),"YES","")</f>
        <v>YES</v>
      </c>
    </row>
    <row r="314" spans="2:38">
      <c r="B314" t="str">
        <f>'[2]Final data_for_R_analysis_Wetse'!A460</f>
        <v>Wet</v>
      </c>
      <c r="C314" s="4">
        <f>'[2]Final data_for_R_analysis_Wetse'!B460</f>
        <v>19</v>
      </c>
      <c r="D314" t="s">
        <v>88</v>
      </c>
      <c r="E314" t="s">
        <v>32</v>
      </c>
      <c r="F314" s="5">
        <v>3</v>
      </c>
      <c r="G314" s="7">
        <f>'[2]WetLitterbags placem_collection'!E21</f>
        <v>42767</v>
      </c>
      <c r="H314" s="1" t="str">
        <f>'[2]Final data_for_R_analysis_Wetse'!J460</f>
        <v>G639</v>
      </c>
      <c r="I314" t="str">
        <f>'[2]Final data_for_R_analysis_Wetse'!J680</f>
        <v>R566</v>
      </c>
      <c r="J314">
        <f>IFERROR(INDEX('[2]Green_rooibos initial weight'!$C$5:$C$1749,MATCH(H314, '[2]Green_rooibos initial weight'!$A$5:$A$1749,0)),"")</f>
        <v>2.1909999999999998</v>
      </c>
      <c r="K314">
        <f>IFERROR(INDEX('[2]Green_rooibos initial weight'!$C$5:$C$1749,MATCH(I314, '[2]Green_rooibos initial weight'!$A$5:$A$1749,0)),"")</f>
        <v>2.117</v>
      </c>
      <c r="L314" s="3">
        <f t="shared" si="49"/>
        <v>1.9411999999999998</v>
      </c>
      <c r="M314" s="3">
        <f>AVERAGE('[2]Ashed teabags wet'!$J$809:$J$813,'[2]Ashed teabags wet'!$J$817:$J$818,'[2]Ashed teabags wet'!$J$820:$J$821)</f>
        <v>5.5094158734921841</v>
      </c>
      <c r="N314" s="3">
        <f t="shared" si="42"/>
        <v>1.8342512190637696</v>
      </c>
      <c r="O314" s="3">
        <f t="shared" si="50"/>
        <v>1.8672</v>
      </c>
      <c r="P314" s="3">
        <f>AVERAGE('[2]Ashed teabags wet'!$J$814:$J$816)</f>
        <v>2.2816647271287041</v>
      </c>
      <c r="Q314" s="3">
        <f t="shared" si="43"/>
        <v>1.8245967562150529</v>
      </c>
      <c r="R314" s="7">
        <f>IF('[2]WetLitterbags placem_collection'!G21="N.A","",'[2]WetLitterbags placem_collection'!G21)</f>
        <v>42818</v>
      </c>
      <c r="S314" s="3">
        <f>IF(IFERROR(INDEX('[2]Both teabags AfterWet'!$D$1:$D$839,MATCH(H314,'[2]Both teabags AfterWet'!$B$1:$B$839,0)),"")="N.A","",(IFERROR(INDEX('[2]Both teabags AfterWet'!$D$1:$D$839,MATCH(H314,'[2]Both teabags AfterWet'!$B$1:$B$839,0)),"")))</f>
        <v>0.89200000000000002</v>
      </c>
      <c r="T314" s="3">
        <f>IFERROR(INDEX('[2]Both teabags AfterWet'!$D$1:$D$839,MATCH(I314,'[2]Both teabags AfterWet'!$B$1:$B$839,0)),"")</f>
        <v>1.4496</v>
      </c>
      <c r="U314" s="3">
        <f t="shared" si="51"/>
        <v>0.74140000000000006</v>
      </c>
      <c r="V314" s="3">
        <f t="shared" si="52"/>
        <v>1.2989999999999999</v>
      </c>
      <c r="W314" s="3">
        <f>IFERROR(INDEX('[2]Ashed teabags wet'!$J$2:$J$825,MATCH(H314,'[2]Ashed teabags wet'!$B$2:$B$825,0)),"")</f>
        <v>16.616616616617133</v>
      </c>
      <c r="X314" s="3">
        <f>IFERROR(INDEX('[2]Ashed teabags wet'!$J$2:$J$825,MATCH(I314,'[2]Ashed teabags wet'!$B$2:$B$825,0)),"")</f>
        <v>8.439646712463917</v>
      </c>
      <c r="Y314" s="3">
        <f t="shared" si="44"/>
        <v>0.61820440440440061</v>
      </c>
      <c r="Z314" s="3">
        <f t="shared" si="45"/>
        <v>1.1893689892050936</v>
      </c>
      <c r="AA314" s="3">
        <f t="shared" si="46"/>
        <v>0.66296633853679987</v>
      </c>
      <c r="AB314" s="3">
        <f t="shared" si="53"/>
        <v>0.43462876350631069</v>
      </c>
      <c r="AC314" s="3">
        <f t="shared" si="47"/>
        <v>0.65185306570001966</v>
      </c>
      <c r="AD314">
        <f t="shared" si="48"/>
        <v>51</v>
      </c>
      <c r="AE314" s="3">
        <f t="shared" si="54"/>
        <v>0.21262905161900247</v>
      </c>
      <c r="AF314" s="3">
        <f t="shared" si="55"/>
        <v>3.1657998521611289E-2</v>
      </c>
      <c r="AG314" s="67" t="str">
        <f>IF(ISNUMBER(SEARCH("C", '[2]WetLitterbags placem_collection'!Y21)),"YES","")</f>
        <v/>
      </c>
      <c r="AH314" s="67" t="str">
        <f>IF(ISNUMBER(SEARCH("H", '[2]WetLitterbags placem_collection'!Y21)),"YES","")</f>
        <v/>
      </c>
      <c r="AI314" s="67" t="str">
        <f>IF(ISNUMBER(SEARCH("R", '[2]WetLitterbags placem_collection'!Y21)),"YES","")</f>
        <v/>
      </c>
      <c r="AJ314" s="67" t="str">
        <f>IF(ISNUMBER(SEARCH("C", '[2]WetLitterbags placem_collection'!X21)),"YES","")</f>
        <v/>
      </c>
      <c r="AK314" s="67" t="str">
        <f>IF(ISNUMBER(SEARCH("H", '[2]WetLitterbags placem_collection'!X21)),"YES","")</f>
        <v/>
      </c>
      <c r="AL314" s="67" t="str">
        <f>IF(ISNUMBER(SEARCH("R", '[2]WetLitterbags placem_collection'!X21)),"YES","")</f>
        <v/>
      </c>
    </row>
    <row r="315" spans="2:38">
      <c r="B315" t="str">
        <f>'[2]Final data_for_R_analysis_Wetse'!A461</f>
        <v>Wet</v>
      </c>
      <c r="C315" s="4">
        <f>'[2]Final data_for_R_analysis_Wetse'!B461</f>
        <v>20</v>
      </c>
      <c r="D315" t="s">
        <v>88</v>
      </c>
      <c r="E315" t="s">
        <v>32</v>
      </c>
      <c r="F315" s="68">
        <v>4</v>
      </c>
      <c r="G315" s="7">
        <f>'[2]WetLitterbags placem_collection'!E22</f>
        <v>42767</v>
      </c>
      <c r="H315" s="1" t="str">
        <f>'[2]Final data_for_R_analysis_Wetse'!J461</f>
        <v>G505</v>
      </c>
      <c r="I315" t="str">
        <f>'[2]Final data_for_R_analysis_Wetse'!J681</f>
        <v>R110</v>
      </c>
      <c r="J315">
        <f>IFERROR(INDEX('[2]Green_rooibos initial weight'!$C$5:$C$1749,MATCH(H315, '[2]Green_rooibos initial weight'!$A$5:$A$1749,0)),"")</f>
        <v>2.0510000000000002</v>
      </c>
      <c r="K315">
        <f>IFERROR(INDEX('[2]Green_rooibos initial weight'!$C$5:$C$1749,MATCH(I315, '[2]Green_rooibos initial weight'!$A$5:$A$1749,0)),"")</f>
        <v>2.2530000000000001</v>
      </c>
      <c r="L315" s="3">
        <f t="shared" si="49"/>
        <v>1.8012000000000001</v>
      </c>
      <c r="M315" s="3">
        <f>AVERAGE('[2]Ashed teabags wet'!$J$809:$J$813,'[2]Ashed teabags wet'!$J$817:$J$818,'[2]Ashed teabags wet'!$J$820:$J$821)</f>
        <v>5.5094158734921841</v>
      </c>
      <c r="N315" s="3">
        <f t="shared" si="42"/>
        <v>1.7019644012866588</v>
      </c>
      <c r="O315" s="3">
        <f t="shared" si="50"/>
        <v>2.0032000000000001</v>
      </c>
      <c r="P315" s="3">
        <f>AVERAGE('[2]Ashed teabags wet'!$J$814:$J$816)</f>
        <v>2.2816647271287041</v>
      </c>
      <c r="Q315" s="3">
        <f t="shared" si="43"/>
        <v>1.9574936921861579</v>
      </c>
      <c r="R315" s="7">
        <f>IF('[2]WetLitterbags placem_collection'!G22="N.A","",'[2]WetLitterbags placem_collection'!G22)</f>
        <v>42818</v>
      </c>
      <c r="S315" s="3">
        <f>IF(IFERROR(INDEX('[2]Both teabags AfterWet'!$D$1:$D$839,MATCH(H315,'[2]Both teabags AfterWet'!$B$1:$B$839,0)),"")="N.A","",(IFERROR(INDEX('[2]Both teabags AfterWet'!$D$1:$D$839,MATCH(H315,'[2]Both teabags AfterWet'!$B$1:$B$839,0)),"")))</f>
        <v>0.70330000000000004</v>
      </c>
      <c r="T315" s="3">
        <f>IFERROR(INDEX('[2]Both teabags AfterWet'!$D$1:$D$839,MATCH(I315,'[2]Both teabags AfterWet'!$B$1:$B$839,0)),"")</f>
        <v>1.6778999999999999</v>
      </c>
      <c r="U315" s="3">
        <f t="shared" si="51"/>
        <v>0.55269999999999997</v>
      </c>
      <c r="V315" s="3">
        <f t="shared" si="52"/>
        <v>1.5272999999999999</v>
      </c>
      <c r="W315" s="3">
        <f>IFERROR(INDEX('[2]Ashed teabags wet'!$J$2:$J$825,MATCH(H315,'[2]Ashed teabags wet'!$B$2:$B$825,0)),"")</f>
        <v>10.945273631841108</v>
      </c>
      <c r="X315" s="3">
        <f>IFERROR(INDEX('[2]Ashed teabags wet'!$J$2:$J$825,MATCH(I315,'[2]Ashed teabags wet'!$B$2:$B$825,0)),"")</f>
        <v>6.496631376323327</v>
      </c>
      <c r="Y315" s="3">
        <f t="shared" si="44"/>
        <v>0.49220547263681419</v>
      </c>
      <c r="Z315" s="3">
        <f t="shared" si="45"/>
        <v>1.4280769489894136</v>
      </c>
      <c r="AA315" s="3">
        <f t="shared" si="46"/>
        <v>0.71080154657481998</v>
      </c>
      <c r="AB315" s="3">
        <f t="shared" si="53"/>
        <v>0.4659886623625899</v>
      </c>
      <c r="AC315" s="3">
        <f t="shared" si="47"/>
        <v>0.72954357640586631</v>
      </c>
      <c r="AD315">
        <f t="shared" si="48"/>
        <v>51</v>
      </c>
      <c r="AE315" s="3">
        <f t="shared" si="54"/>
        <v>0.15581764064748216</v>
      </c>
      <c r="AF315" s="3">
        <f t="shared" si="55"/>
        <v>1.7028157531744397E-2</v>
      </c>
      <c r="AG315" s="67" t="str">
        <f>IF(ISNUMBER(SEARCH("C", '[2]WetLitterbags placem_collection'!Y22)),"YES","")</f>
        <v/>
      </c>
      <c r="AH315" s="67" t="str">
        <f>IF(ISNUMBER(SEARCH("H", '[2]WetLitterbags placem_collection'!Y22)),"YES","")</f>
        <v/>
      </c>
      <c r="AI315" s="67" t="str">
        <f>IF(ISNUMBER(SEARCH("R", '[2]WetLitterbags placem_collection'!Y22)),"YES","")</f>
        <v/>
      </c>
      <c r="AJ315" s="67" t="str">
        <f>IF(ISNUMBER(SEARCH("C", '[2]WetLitterbags placem_collection'!X22)),"YES","")</f>
        <v/>
      </c>
      <c r="AK315" s="67" t="str">
        <f>IF(ISNUMBER(SEARCH("H", '[2]WetLitterbags placem_collection'!X22)),"YES","")</f>
        <v/>
      </c>
      <c r="AL315" s="67" t="str">
        <f>IF(ISNUMBER(SEARCH("R", '[2]WetLitterbags placem_collection'!X22)),"YES","")</f>
        <v/>
      </c>
    </row>
    <row r="316" spans="2:38">
      <c r="B316" t="str">
        <f>'[2]Final data_for_R_analysis_Wetse'!A462</f>
        <v>Wet</v>
      </c>
      <c r="C316" s="4">
        <f>'[2]Final data_for_R_analysis_Wetse'!B462</f>
        <v>21</v>
      </c>
      <c r="D316" t="s">
        <v>88</v>
      </c>
      <c r="E316" t="s">
        <v>32</v>
      </c>
      <c r="F316" s="68">
        <v>5</v>
      </c>
      <c r="G316" s="7">
        <f>'[2]WetLitterbags placem_collection'!E23</f>
        <v>42767</v>
      </c>
      <c r="H316" s="1" t="str">
        <f>'[2]Final data_for_R_analysis_Wetse'!J462</f>
        <v>G721</v>
      </c>
      <c r="I316" t="str">
        <f>'[2]Final data_for_R_analysis_Wetse'!J682</f>
        <v>R19?</v>
      </c>
      <c r="J316">
        <f>IFERROR(INDEX('[2]Green_rooibos initial weight'!$C$5:$C$1749,MATCH(H316, '[2]Green_rooibos initial weight'!$A$5:$A$1749,0)),"")</f>
        <v>1.9910000000000001</v>
      </c>
      <c r="K316">
        <f>IFERROR(INDEX('[2]Green_rooibos initial weight'!$C$5:$C$1749,MATCH(I316, '[2]Green_rooibos initial weight'!$A$5:$A$1749,0)),"")</f>
        <v>2.2240000000000002</v>
      </c>
      <c r="L316" s="3">
        <f t="shared" si="49"/>
        <v>1.7412000000000001</v>
      </c>
      <c r="M316" s="3">
        <f>AVERAGE('[2]Ashed teabags wet'!$J$809:$J$813,'[2]Ashed teabags wet'!$J$817:$J$818,'[2]Ashed teabags wet'!$J$820:$J$821)</f>
        <v>5.5094158734921841</v>
      </c>
      <c r="N316" s="3">
        <f t="shared" si="42"/>
        <v>1.6452700508107543</v>
      </c>
      <c r="O316" s="3">
        <f t="shared" si="50"/>
        <v>1.9742000000000002</v>
      </c>
      <c r="P316" s="3">
        <f>AVERAGE('[2]Ashed teabags wet'!$J$814:$J$816)</f>
        <v>2.2816647271287041</v>
      </c>
      <c r="Q316" s="3">
        <f t="shared" si="43"/>
        <v>1.9291553749570254</v>
      </c>
      <c r="R316" s="7">
        <f>IF('[2]WetLitterbags placem_collection'!G23="N.A","",'[2]WetLitterbags placem_collection'!G23)</f>
        <v>42818</v>
      </c>
      <c r="S316" s="3">
        <f>IF(IFERROR(INDEX('[2]Both teabags AfterWet'!$D$1:$D$839,MATCH(H316,'[2]Both teabags AfterWet'!$B$1:$B$839,0)),"")="N.A","",(IFERROR(INDEX('[2]Both teabags AfterWet'!$D$1:$D$839,MATCH(H316,'[2]Both teabags AfterWet'!$B$1:$B$839,0)),"")))</f>
        <v>0.66739999999999999</v>
      </c>
      <c r="T316" s="3">
        <f>IFERROR(INDEX('[2]Both teabags AfterWet'!$D$1:$D$839,MATCH(I316,'[2]Both teabags AfterWet'!$B$1:$B$839,0)),"")</f>
        <v>1.5019</v>
      </c>
      <c r="U316" s="3">
        <f t="shared" si="51"/>
        <v>0.51679999999999993</v>
      </c>
      <c r="V316" s="3">
        <f t="shared" si="52"/>
        <v>1.3512999999999999</v>
      </c>
      <c r="W316" s="3">
        <f>IFERROR(INDEX('[2]Ashed teabags wet'!$J$2:$J$825,MATCH(H316,'[2]Ashed teabags wet'!$B$2:$B$825,0)),"")</f>
        <v>10.415623435152472</v>
      </c>
      <c r="X316" s="3">
        <f>IFERROR(INDEX('[2]Ashed teabags wet'!$J$2:$J$825,MATCH(I316,'[2]Ashed teabags wet'!$B$2:$B$825,0)),"")</f>
        <v>3.0390738060779063</v>
      </c>
      <c r="Y316" s="3">
        <f t="shared" si="44"/>
        <v>0.46297205808713193</v>
      </c>
      <c r="Z316" s="3">
        <f t="shared" si="45"/>
        <v>1.3102329956584693</v>
      </c>
      <c r="AA316" s="3">
        <f t="shared" si="46"/>
        <v>0.71860421463395074</v>
      </c>
      <c r="AB316" s="3">
        <f t="shared" si="53"/>
        <v>0.47110395068639055</v>
      </c>
      <c r="AC316" s="3">
        <f t="shared" si="47"/>
        <v>0.67917442662577476</v>
      </c>
      <c r="AD316">
        <f t="shared" si="48"/>
        <v>51</v>
      </c>
      <c r="AE316" s="3">
        <f t="shared" si="54"/>
        <v>0.14655081397393022</v>
      </c>
      <c r="AF316" s="3">
        <f t="shared" si="55"/>
        <v>2.2403712723042007E-2</v>
      </c>
      <c r="AG316" s="67" t="str">
        <f>IF(ISNUMBER(SEARCH("C", '[2]WetLitterbags placem_collection'!Y23)),"YES","")</f>
        <v/>
      </c>
      <c r="AH316" s="67" t="str">
        <f>IF(ISNUMBER(SEARCH("H", '[2]WetLitterbags placem_collection'!Y23)),"YES","")</f>
        <v/>
      </c>
      <c r="AI316" s="67" t="str">
        <f>IF(ISNUMBER(SEARCH("R", '[2]WetLitterbags placem_collection'!Y23)),"YES","")</f>
        <v/>
      </c>
      <c r="AJ316" s="67" t="str">
        <f>IF(ISNUMBER(SEARCH("C", '[2]WetLitterbags placem_collection'!X23)),"YES","")</f>
        <v/>
      </c>
      <c r="AK316" s="67" t="str">
        <f>IF(ISNUMBER(SEARCH("H", '[2]WetLitterbags placem_collection'!X23)),"YES","")</f>
        <v/>
      </c>
      <c r="AL316" s="67" t="str">
        <f>IF(ISNUMBER(SEARCH("R", '[2]WetLitterbags placem_collection'!X23)),"YES","")</f>
        <v/>
      </c>
    </row>
    <row r="317" spans="2:38">
      <c r="B317" t="str">
        <f>'[2]Final data_for_R_analysis_Wetse'!A463</f>
        <v>Wet</v>
      </c>
      <c r="C317" s="4">
        <f>'[2]Final data_for_R_analysis_Wetse'!B463</f>
        <v>22</v>
      </c>
      <c r="D317" t="s">
        <v>88</v>
      </c>
      <c r="E317" t="s">
        <v>32</v>
      </c>
      <c r="F317" s="68">
        <v>6</v>
      </c>
      <c r="G317" s="7">
        <f>'[2]WetLitterbags placem_collection'!E24</f>
        <v>42767</v>
      </c>
      <c r="H317" s="1" t="str">
        <f>'[2]Final data_for_R_analysis_Wetse'!J463</f>
        <v>G552</v>
      </c>
      <c r="I317" t="str">
        <f>'[2]Final data_for_R_analysis_Wetse'!J683</f>
        <v>R45</v>
      </c>
      <c r="J317">
        <f>IFERROR(INDEX('[2]Green_rooibos initial weight'!$C$5:$C$1749,MATCH(H317, '[2]Green_rooibos initial weight'!$A$5:$A$1749,0)),"")</f>
        <v>2.1110000000000002</v>
      </c>
      <c r="K317">
        <f>IFERROR(INDEX('[2]Green_rooibos initial weight'!$C$5:$C$1749,MATCH(I317, '[2]Green_rooibos initial weight'!$A$5:$A$1749,0)),"")</f>
        <v>2.1989999999999998</v>
      </c>
      <c r="L317" s="3">
        <f t="shared" si="49"/>
        <v>1.8612000000000002</v>
      </c>
      <c r="M317" s="3">
        <f>AVERAGE('[2]Ashed teabags wet'!$J$809:$J$813,'[2]Ashed teabags wet'!$J$817:$J$818,'[2]Ashed teabags wet'!$J$820:$J$821)</f>
        <v>5.5094158734921841</v>
      </c>
      <c r="N317" s="3">
        <f t="shared" si="42"/>
        <v>1.7586587517625636</v>
      </c>
      <c r="O317" s="3">
        <f t="shared" si="50"/>
        <v>1.9491999999999998</v>
      </c>
      <c r="P317" s="3">
        <f>AVERAGE('[2]Ashed teabags wet'!$J$814:$J$816)</f>
        <v>2.2816647271287041</v>
      </c>
      <c r="Q317" s="3">
        <f t="shared" si="43"/>
        <v>1.9047257911388071</v>
      </c>
      <c r="R317" s="7">
        <f>IF('[2]WetLitterbags placem_collection'!G24="N.A","",'[2]WetLitterbags placem_collection'!G24)</f>
        <v>42818</v>
      </c>
      <c r="S317" s="3">
        <f>IF(IFERROR(INDEX('[2]Both teabags AfterWet'!$D$1:$D$839,MATCH(H317,'[2]Both teabags AfterWet'!$B$1:$B$839,0)),"")="N.A","",(IFERROR(INDEX('[2]Both teabags AfterWet'!$D$1:$D$839,MATCH(H317,'[2]Both teabags AfterWet'!$B$1:$B$839,0)),"")))</f>
        <v>0.75929999999999997</v>
      </c>
      <c r="T317" s="3">
        <f>IFERROR(INDEX('[2]Both teabags AfterWet'!$D$1:$D$839,MATCH(I317,'[2]Both teabags AfterWet'!$B$1:$B$839,0)),"")</f>
        <v>1.4908999999999999</v>
      </c>
      <c r="U317" s="3">
        <f t="shared" si="51"/>
        <v>0.60870000000000002</v>
      </c>
      <c r="V317" s="3">
        <f t="shared" si="52"/>
        <v>1.3402999999999998</v>
      </c>
      <c r="W317" s="3">
        <f>IFERROR(INDEX('[2]Ashed teabags wet'!$J$2:$J$825,MATCH(H317,'[2]Ashed teabags wet'!$B$2:$B$825,0)),"")</f>
        <v>12.068965517241553</v>
      </c>
      <c r="X317" s="3">
        <f>IFERROR(INDEX('[2]Ashed teabags wet'!$J$2:$J$825,MATCH(I317,'[2]Ashed teabags wet'!$B$2:$B$825,0)),"")</f>
        <v>3.3797216699801611</v>
      </c>
      <c r="Y317" s="3">
        <f t="shared" si="44"/>
        <v>0.53523620689655071</v>
      </c>
      <c r="Z317" s="3">
        <f t="shared" si="45"/>
        <v>1.2950015904572558</v>
      </c>
      <c r="AA317" s="3">
        <f t="shared" si="46"/>
        <v>0.69565658695291166</v>
      </c>
      <c r="AB317" s="3">
        <f t="shared" si="53"/>
        <v>0.45605990023516302</v>
      </c>
      <c r="AC317" s="3">
        <f t="shared" si="47"/>
        <v>0.67988872544377832</v>
      </c>
      <c r="AD317">
        <f t="shared" si="48"/>
        <v>51</v>
      </c>
      <c r="AE317" s="3">
        <f t="shared" si="54"/>
        <v>0.17380452855948736</v>
      </c>
      <c r="AF317" s="3">
        <f t="shared" si="55"/>
        <v>2.3732296059672458E-2</v>
      </c>
      <c r="AG317" s="67" t="str">
        <f>IF(ISNUMBER(SEARCH("C", '[2]WetLitterbags placem_collection'!Y24)),"YES","")</f>
        <v/>
      </c>
      <c r="AH317" s="67" t="str">
        <f>IF(ISNUMBER(SEARCH("H", '[2]WetLitterbags placem_collection'!Y24)),"YES","")</f>
        <v/>
      </c>
      <c r="AI317" s="67" t="str">
        <f>IF(ISNUMBER(SEARCH("R", '[2]WetLitterbags placem_collection'!Y24)),"YES","")</f>
        <v/>
      </c>
      <c r="AJ317" s="67" t="str">
        <f>IF(ISNUMBER(SEARCH("C", '[2]WetLitterbags placem_collection'!X24)),"YES","")</f>
        <v/>
      </c>
      <c r="AK317" s="67" t="str">
        <f>IF(ISNUMBER(SEARCH("H", '[2]WetLitterbags placem_collection'!X24)),"YES","")</f>
        <v/>
      </c>
      <c r="AL317" s="67" t="str">
        <f>IF(ISNUMBER(SEARCH("R", '[2]WetLitterbags placem_collection'!X24)),"YES","")</f>
        <v/>
      </c>
    </row>
    <row r="318" spans="2:38">
      <c r="B318" t="str">
        <f>'[2]Final data_for_R_analysis_Wetse'!A464</f>
        <v>Wet</v>
      </c>
      <c r="C318" s="4">
        <f>'[2]Final data_for_R_analysis_Wetse'!B464</f>
        <v>23</v>
      </c>
      <c r="D318" t="s">
        <v>88</v>
      </c>
      <c r="E318" t="s">
        <v>32</v>
      </c>
      <c r="F318" s="68">
        <v>7</v>
      </c>
      <c r="G318" s="7">
        <f>'[2]WetLitterbags placem_collection'!E25</f>
        <v>42767</v>
      </c>
      <c r="H318" s="1" t="str">
        <f>'[2]Final data_for_R_analysis_Wetse'!J464</f>
        <v>G456</v>
      </c>
      <c r="I318" t="str">
        <f>'[2]Final data_for_R_analysis_Wetse'!J684</f>
        <v>R132</v>
      </c>
      <c r="J318">
        <f>IFERROR(INDEX('[2]Green_rooibos initial weight'!$C$5:$C$1749,MATCH(H318, '[2]Green_rooibos initial weight'!$A$5:$A$1749,0)),"")</f>
        <v>2.117</v>
      </c>
      <c r="K318">
        <f>IFERROR(INDEX('[2]Green_rooibos initial weight'!$C$5:$C$1749,MATCH(I318, '[2]Green_rooibos initial weight'!$A$5:$A$1749,0)),"")</f>
        <v>2.133</v>
      </c>
      <c r="L318" s="3">
        <f t="shared" si="49"/>
        <v>1.8672</v>
      </c>
      <c r="M318" s="3">
        <f>AVERAGE('[2]Ashed teabags wet'!$J$809:$J$813,'[2]Ashed teabags wet'!$J$817:$J$818,'[2]Ashed teabags wet'!$J$820:$J$821)</f>
        <v>5.5094158734921841</v>
      </c>
      <c r="N318" s="3">
        <f t="shared" si="42"/>
        <v>1.7643281868101539</v>
      </c>
      <c r="O318" s="3">
        <f t="shared" si="50"/>
        <v>1.8832</v>
      </c>
      <c r="P318" s="3">
        <f>AVERAGE('[2]Ashed teabags wet'!$J$814:$J$816)</f>
        <v>2.2816647271287041</v>
      </c>
      <c r="Q318" s="3">
        <f t="shared" si="43"/>
        <v>1.8402316898587123</v>
      </c>
      <c r="R318" s="7">
        <f>IF('[2]WetLitterbags placem_collection'!G25="N.A","",'[2]WetLitterbags placem_collection'!G25)</f>
        <v>42818</v>
      </c>
      <c r="S318" s="3">
        <f>IF(IFERROR(INDEX('[2]Both teabags AfterWet'!$D$1:$D$839,MATCH(H318,'[2]Both teabags AfterWet'!$B$1:$B$839,0)),"")="N.A","",(IFERROR(INDEX('[2]Both teabags AfterWet'!$D$1:$D$839,MATCH(H318,'[2]Both teabags AfterWet'!$B$1:$B$839,0)),"")))</f>
        <v>0.72629999999999995</v>
      </c>
      <c r="T318" s="3">
        <f>IFERROR(INDEX('[2]Both teabags AfterWet'!$D$1:$D$839,MATCH(I318,'[2]Both teabags AfterWet'!$B$1:$B$839,0)),"")</f>
        <v>1.5238</v>
      </c>
      <c r="U318" s="3">
        <f t="shared" si="51"/>
        <v>0.57569999999999988</v>
      </c>
      <c r="V318" s="3">
        <f t="shared" si="52"/>
        <v>1.3732</v>
      </c>
      <c r="W318" s="3">
        <f>IFERROR(INDEX('[2]Ashed teabags wet'!$J$2:$J$825,MATCH(H318,'[2]Ashed teabags wet'!$B$2:$B$825,0)),"")</f>
        <v>5.4787506400411408</v>
      </c>
      <c r="X318" s="3">
        <f>IFERROR(INDEX('[2]Ashed teabags wet'!$J$2:$J$825,MATCH(I318,'[2]Ashed teabags wet'!$B$2:$B$825,0)),"")</f>
        <v>1.7982017982017391</v>
      </c>
      <c r="Y318" s="3">
        <f t="shared" si="44"/>
        <v>0.54415883256528308</v>
      </c>
      <c r="Z318" s="3">
        <f t="shared" si="45"/>
        <v>1.3485070929070937</v>
      </c>
      <c r="AA318" s="3">
        <f t="shared" si="46"/>
        <v>0.69157731728522465</v>
      </c>
      <c r="AB318" s="3">
        <f t="shared" si="53"/>
        <v>0.45338560468104994</v>
      </c>
      <c r="AC318" s="3">
        <f t="shared" si="47"/>
        <v>0.7327920176239483</v>
      </c>
      <c r="AD318">
        <f t="shared" si="48"/>
        <v>51</v>
      </c>
      <c r="AE318" s="3">
        <f t="shared" si="54"/>
        <v>0.17864926688215599</v>
      </c>
      <c r="AF318" s="3">
        <f t="shared" si="55"/>
        <v>1.7451800219590571E-2</v>
      </c>
      <c r="AG318" s="67" t="str">
        <f>IF(ISNUMBER(SEARCH("C", '[2]WetLitterbags placem_collection'!Y25)),"YES","")</f>
        <v/>
      </c>
      <c r="AH318" s="67" t="str">
        <f>IF(ISNUMBER(SEARCH("H", '[2]WetLitterbags placem_collection'!Y25)),"YES","")</f>
        <v/>
      </c>
      <c r="AI318" s="67" t="str">
        <f>IF(ISNUMBER(SEARCH("R", '[2]WetLitterbags placem_collection'!Y25)),"YES","")</f>
        <v/>
      </c>
      <c r="AJ318" s="67" t="str">
        <f>IF(ISNUMBER(SEARCH("C", '[2]WetLitterbags placem_collection'!X25)),"YES","")</f>
        <v/>
      </c>
      <c r="AK318" s="67" t="str">
        <f>IF(ISNUMBER(SEARCH("H", '[2]WetLitterbags placem_collection'!X25)),"YES","")</f>
        <v/>
      </c>
      <c r="AL318" s="67" t="str">
        <f>IF(ISNUMBER(SEARCH("R", '[2]WetLitterbags placem_collection'!X25)),"YES","")</f>
        <v/>
      </c>
    </row>
    <row r="319" spans="2:38">
      <c r="B319" t="str">
        <f>'[2]Final data_for_R_analysis_Wetse'!A465</f>
        <v>Wet</v>
      </c>
      <c r="C319" s="4">
        <f>'[2]Final data_for_R_analysis_Wetse'!B465</f>
        <v>24</v>
      </c>
      <c r="D319" t="s">
        <v>88</v>
      </c>
      <c r="E319" t="s">
        <v>32</v>
      </c>
      <c r="F319" s="68">
        <v>8</v>
      </c>
      <c r="G319" s="7">
        <f>'[2]WetLitterbags placem_collection'!E26</f>
        <v>42767</v>
      </c>
      <c r="H319" s="1" t="str">
        <f>'[2]Final data_for_R_analysis_Wetse'!J465</f>
        <v>G421</v>
      </c>
      <c r="I319" t="str">
        <f>'[2]Final data_for_R_analysis_Wetse'!J685</f>
        <v>R71</v>
      </c>
      <c r="J319">
        <f>IFERROR(INDEX('[2]Green_rooibos initial weight'!$C$5:$C$1749,MATCH(H319, '[2]Green_rooibos initial weight'!$A$5:$A$1749,0)),"")</f>
        <v>2.052</v>
      </c>
      <c r="K319">
        <f>IFERROR(INDEX('[2]Green_rooibos initial weight'!$C$5:$C$1749,MATCH(I319, '[2]Green_rooibos initial weight'!$A$5:$A$1749,0)),"")</f>
        <v>2.2440000000000002</v>
      </c>
      <c r="L319" s="3">
        <f t="shared" si="49"/>
        <v>1.8022</v>
      </c>
      <c r="M319" s="3">
        <f>AVERAGE('[2]Ashed teabags wet'!$J$809:$J$813,'[2]Ashed teabags wet'!$J$817:$J$818,'[2]Ashed teabags wet'!$J$820:$J$821)</f>
        <v>5.5094158734921841</v>
      </c>
      <c r="N319" s="3">
        <f t="shared" si="42"/>
        <v>1.702909307127924</v>
      </c>
      <c r="O319" s="3">
        <f t="shared" si="50"/>
        <v>1.9942000000000002</v>
      </c>
      <c r="P319" s="3">
        <f>AVERAGE('[2]Ashed teabags wet'!$J$814:$J$816)</f>
        <v>2.2816647271287041</v>
      </c>
      <c r="Q319" s="3">
        <f t="shared" si="43"/>
        <v>1.9486990420115995</v>
      </c>
      <c r="R319" s="7">
        <f>IF('[2]WetLitterbags placem_collection'!G26="N.A","",'[2]WetLitterbags placem_collection'!G26)</f>
        <v>42818</v>
      </c>
      <c r="S319" s="3">
        <f>IF(IFERROR(INDEX('[2]Both teabags AfterWet'!$D$1:$D$839,MATCH(H319,'[2]Both teabags AfterWet'!$B$1:$B$839,0)),"")="N.A","",(IFERROR(INDEX('[2]Both teabags AfterWet'!$D$1:$D$839,MATCH(H319,'[2]Both teabags AfterWet'!$B$1:$B$839,0)),"")))</f>
        <v>0.67</v>
      </c>
      <c r="T319" s="3">
        <f>IFERROR(INDEX('[2]Both teabags AfterWet'!$D$1:$D$839,MATCH(I319,'[2]Both teabags AfterWet'!$B$1:$B$839,0)),"")</f>
        <v>1.3083</v>
      </c>
      <c r="U319" s="3">
        <f t="shared" si="51"/>
        <v>0.51940000000000008</v>
      </c>
      <c r="V319" s="3">
        <f t="shared" si="52"/>
        <v>1.1577</v>
      </c>
      <c r="W319" s="3">
        <f>IFERROR(INDEX('[2]Ashed teabags wet'!$J$2:$J$825,MATCH(H319,'[2]Ashed teabags wet'!$B$2:$B$825,0)),"")</f>
        <v>10.957551826258362</v>
      </c>
      <c r="X319" s="3">
        <f>IFERROR(INDEX('[2]Ashed teabags wet'!$J$2:$J$825,MATCH(I319,'[2]Ashed teabags wet'!$B$2:$B$825,0)),"")</f>
        <v>5.6575682382137682</v>
      </c>
      <c r="Y319" s="3">
        <f t="shared" si="44"/>
        <v>0.46248647581441416</v>
      </c>
      <c r="Z319" s="3">
        <f t="shared" si="45"/>
        <v>1.0922023325061991</v>
      </c>
      <c r="AA319" s="3">
        <f t="shared" si="46"/>
        <v>0.72841391266195488</v>
      </c>
      <c r="AB319" s="3">
        <f t="shared" si="53"/>
        <v>0.47753501162636475</v>
      </c>
      <c r="AC319" s="3">
        <f t="shared" si="47"/>
        <v>0.56047768740048365</v>
      </c>
      <c r="AD319">
        <f t="shared" si="48"/>
        <v>51</v>
      </c>
      <c r="AE319" s="3">
        <f t="shared" si="54"/>
        <v>0.13490034125658568</v>
      </c>
      <c r="AF319" s="3">
        <f t="shared" si="55"/>
        <v>4.9621905709694519E-2</v>
      </c>
      <c r="AG319" s="67" t="str">
        <f>IF(ISNUMBER(SEARCH("C", '[2]WetLitterbags placem_collection'!Y26)),"YES","")</f>
        <v/>
      </c>
      <c r="AH319" s="67" t="str">
        <f>IF(ISNUMBER(SEARCH("H", '[2]WetLitterbags placem_collection'!Y26)),"YES","")</f>
        <v/>
      </c>
      <c r="AI319" s="67" t="str">
        <f>IF(ISNUMBER(SEARCH("R", '[2]WetLitterbags placem_collection'!Y26)),"YES","")</f>
        <v/>
      </c>
      <c r="AJ319" s="67" t="str">
        <f>IF(ISNUMBER(SEARCH("C", '[2]WetLitterbags placem_collection'!X26)),"YES","")</f>
        <v/>
      </c>
      <c r="AK319" s="67" t="str">
        <f>IF(ISNUMBER(SEARCH("H", '[2]WetLitterbags placem_collection'!X26)),"YES","")</f>
        <v/>
      </c>
      <c r="AL319" s="67" t="str">
        <f>IF(ISNUMBER(SEARCH("R", '[2]WetLitterbags placem_collection'!X26)),"YES","")</f>
        <v/>
      </c>
    </row>
    <row r="320" spans="2:38">
      <c r="B320" t="str">
        <f>'[2]Final data_for_R_analysis_Wetse'!A466</f>
        <v>Wet</v>
      </c>
      <c r="C320" s="4">
        <f>'[2]Final data_for_R_analysis_Wetse'!B466</f>
        <v>25</v>
      </c>
      <c r="D320" t="s">
        <v>91</v>
      </c>
      <c r="E320" t="s">
        <v>32</v>
      </c>
      <c r="F320" s="5">
        <v>1</v>
      </c>
      <c r="G320" s="7">
        <f>'[2]WetLitterbags placem_collection'!E27</f>
        <v>42767</v>
      </c>
      <c r="H320" s="1" t="str">
        <f>'[2]Final data_for_R_analysis_Wetse'!J466</f>
        <v>G864</v>
      </c>
      <c r="I320" t="str">
        <f>'[2]Final data_for_R_analysis_Wetse'!J686</f>
        <v>R104</v>
      </c>
      <c r="J320">
        <f>IFERROR(INDEX('[2]Green_rooibos initial weight'!$C$5:$C$1749,MATCH(H320, '[2]Green_rooibos initial weight'!$A$5:$A$1749,0)),"")</f>
        <v>2.0310000000000001</v>
      </c>
      <c r="K320">
        <f>IFERROR(INDEX('[2]Green_rooibos initial weight'!$C$5:$C$1749,MATCH(I320, '[2]Green_rooibos initial weight'!$A$5:$A$1749,0)),"")</f>
        <v>2.2109999999999999</v>
      </c>
      <c r="L320" s="3">
        <f t="shared" si="49"/>
        <v>1.7812000000000001</v>
      </c>
      <c r="M320" s="3">
        <f>AVERAGE('[2]Ashed teabags wet'!$J$809:$J$813,'[2]Ashed teabags wet'!$J$817:$J$818,'[2]Ashed teabags wet'!$J$820:$J$821)</f>
        <v>5.5094158734921841</v>
      </c>
      <c r="N320" s="3">
        <f t="shared" si="42"/>
        <v>1.6830662844613573</v>
      </c>
      <c r="O320" s="3">
        <f t="shared" si="50"/>
        <v>1.9611999999999998</v>
      </c>
      <c r="P320" s="3">
        <f>AVERAGE('[2]Ashed teabags wet'!$J$814:$J$816)</f>
        <v>2.2816647271287041</v>
      </c>
      <c r="Q320" s="3">
        <f t="shared" si="43"/>
        <v>1.9164519913715516</v>
      </c>
      <c r="R320" s="7">
        <f>IF('[2]WetLitterbags placem_collection'!G27="N.A","",'[2]WetLitterbags placem_collection'!G27)</f>
        <v>42818</v>
      </c>
      <c r="S320" s="3">
        <f>IF(IFERROR(INDEX('[2]Both teabags AfterWet'!$D$1:$D$839,MATCH(H320,'[2]Both teabags AfterWet'!$B$1:$B$839,0)),"")="N.A","",(IFERROR(INDEX('[2]Both teabags AfterWet'!$D$1:$D$839,MATCH(H320,'[2]Both teabags AfterWet'!$B$1:$B$839,0)),"")))</f>
        <v>0.65839999999999999</v>
      </c>
      <c r="T320" s="3">
        <f>IFERROR(INDEX('[2]Both teabags AfterWet'!$D$1:$D$839,MATCH(I320,'[2]Both teabags AfterWet'!$B$1:$B$839,0)),"")</f>
        <v>1.4184000000000001</v>
      </c>
      <c r="U320" s="3">
        <f t="shared" si="51"/>
        <v>0.50780000000000003</v>
      </c>
      <c r="V320" s="3">
        <f t="shared" si="52"/>
        <v>1.2678</v>
      </c>
      <c r="W320" s="3">
        <f>IFERROR(INDEX('[2]Ashed teabags wet'!$J$2:$J$825,MATCH(H320,'[2]Ashed teabags wet'!$B$2:$B$825,0)),"")</f>
        <v>15.647921760391469</v>
      </c>
      <c r="X320" s="3">
        <f>IFERROR(INDEX('[2]Ashed teabags wet'!$J$2:$J$825,MATCH(I320,'[2]Ashed teabags wet'!$B$2:$B$825,0)),"")</f>
        <v>3.8194444444447946</v>
      </c>
      <c r="Y320" s="3">
        <f t="shared" si="44"/>
        <v>0.42833985330073215</v>
      </c>
      <c r="Z320" s="3">
        <f t="shared" si="45"/>
        <v>1.2193770833333288</v>
      </c>
      <c r="AA320" s="3">
        <f t="shared" si="46"/>
        <v>0.74550030663954714</v>
      </c>
      <c r="AB320" s="3">
        <f t="shared" si="53"/>
        <v>0.48873654307010694</v>
      </c>
      <c r="AC320" s="3">
        <f t="shared" si="47"/>
        <v>0.6362680040112324</v>
      </c>
      <c r="AD320">
        <f t="shared" si="48"/>
        <v>51</v>
      </c>
      <c r="AE320" s="3">
        <f t="shared" si="54"/>
        <v>0.11460771182951646</v>
      </c>
      <c r="AF320" s="3">
        <f t="shared" si="55"/>
        <v>2.6734773809190763E-2</v>
      </c>
      <c r="AG320" s="67" t="str">
        <f>IF(ISNUMBER(SEARCH("C", '[2]WetLitterbags placem_collection'!Y27)),"YES","")</f>
        <v/>
      </c>
      <c r="AH320" s="67" t="str">
        <f>IF(ISNUMBER(SEARCH("H", '[2]WetLitterbags placem_collection'!Y27)),"YES","")</f>
        <v/>
      </c>
      <c r="AI320" s="67" t="str">
        <f>IF(ISNUMBER(SEARCH("R", '[2]WetLitterbags placem_collection'!Y27)),"YES","")</f>
        <v/>
      </c>
      <c r="AJ320" s="67" t="str">
        <f>IF(ISNUMBER(SEARCH("C", '[2]WetLitterbags placem_collection'!X27)),"YES","")</f>
        <v/>
      </c>
      <c r="AK320" s="67" t="str">
        <f>IF(ISNUMBER(SEARCH("H", '[2]WetLitterbags placem_collection'!X27)),"YES","")</f>
        <v/>
      </c>
      <c r="AL320" s="67" t="str">
        <f>IF(ISNUMBER(SEARCH("R", '[2]WetLitterbags placem_collection'!X27)),"YES","")</f>
        <v/>
      </c>
    </row>
    <row r="321" spans="2:38">
      <c r="B321" t="str">
        <f>'[2]Final data_for_R_analysis_Wetse'!A467</f>
        <v>Wet</v>
      </c>
      <c r="C321" s="4">
        <f>'[2]Final data_for_R_analysis_Wetse'!B467</f>
        <v>26</v>
      </c>
      <c r="D321" t="s">
        <v>91</v>
      </c>
      <c r="E321" t="s">
        <v>32</v>
      </c>
      <c r="F321" s="5">
        <v>2</v>
      </c>
      <c r="G321" s="7">
        <f>'[2]WetLitterbags placem_collection'!E28</f>
        <v>42767</v>
      </c>
      <c r="H321" s="1" t="str">
        <f>'[2]Final data_for_R_analysis_Wetse'!J467</f>
        <v>G506</v>
      </c>
      <c r="I321" t="str">
        <f>'[2]Final data_for_R_analysis_Wetse'!J687</f>
        <v>R189</v>
      </c>
      <c r="J321">
        <f>IFERROR(INDEX('[2]Green_rooibos initial weight'!$C$5:$C$1749,MATCH(H321, '[2]Green_rooibos initial weight'!$A$5:$A$1749,0)),"")</f>
        <v>1.9079999999999999</v>
      </c>
      <c r="K321">
        <f>IFERROR(INDEX('[2]Green_rooibos initial weight'!$C$5:$C$1749,MATCH(I321, '[2]Green_rooibos initial weight'!$A$5:$A$1749,0)),"")</f>
        <v>2.274</v>
      </c>
      <c r="L321" s="3">
        <f t="shared" si="49"/>
        <v>1.6581999999999999</v>
      </c>
      <c r="M321" s="3">
        <f>AVERAGE('[2]Ashed teabags wet'!$J$809:$J$813,'[2]Ashed teabags wet'!$J$817:$J$818,'[2]Ashed teabags wet'!$J$820:$J$821)</f>
        <v>5.5094158734921841</v>
      </c>
      <c r="N321" s="3">
        <f t="shared" si="42"/>
        <v>1.5668428659857525</v>
      </c>
      <c r="O321" s="3">
        <f t="shared" si="50"/>
        <v>2.0242</v>
      </c>
      <c r="P321" s="3">
        <f>AVERAGE('[2]Ashed teabags wet'!$J$814:$J$816)</f>
        <v>2.2816647271287041</v>
      </c>
      <c r="Q321" s="3">
        <f t="shared" si="43"/>
        <v>1.9780145425934608</v>
      </c>
      <c r="R321" s="7">
        <f>IF('[2]WetLitterbags placem_collection'!G28="N.A","",'[2]WetLitterbags placem_collection'!G28)</f>
        <v>42818</v>
      </c>
      <c r="S321" s="3">
        <f>IF(IFERROR(INDEX('[2]Both teabags AfterWet'!$D$1:$D$839,MATCH(H321,'[2]Both teabags AfterWet'!$B$1:$B$839,0)),"")="N.A","",(IFERROR(INDEX('[2]Both teabags AfterWet'!$D$1:$D$839,MATCH(H321,'[2]Both teabags AfterWet'!$B$1:$B$839,0)),"")))</f>
        <v>0.67589999999999995</v>
      </c>
      <c r="T321" s="3">
        <f>IFERROR(INDEX('[2]Both teabags AfterWet'!$D$1:$D$839,MATCH(I321,'[2]Both teabags AfterWet'!$B$1:$B$839,0)),"")</f>
        <v>1.464</v>
      </c>
      <c r="U321" s="3">
        <f t="shared" si="51"/>
        <v>0.52529999999999988</v>
      </c>
      <c r="V321" s="3">
        <f t="shared" si="52"/>
        <v>1.3133999999999999</v>
      </c>
      <c r="W321" s="3">
        <f>IFERROR(INDEX('[2]Ashed teabags wet'!$J$2:$J$825,MATCH(H321,'[2]Ashed teabags wet'!$B$2:$B$825,0)),"")</f>
        <v>8.561473369835749</v>
      </c>
      <c r="X321" s="3">
        <f>IFERROR(INDEX('[2]Ashed teabags wet'!$J$2:$J$825,MATCH(I321,'[2]Ashed teabags wet'!$B$2:$B$825,0)),"")</f>
        <v>2.9721955896448731</v>
      </c>
      <c r="Y321" s="3">
        <f t="shared" si="44"/>
        <v>0.48032658038825271</v>
      </c>
      <c r="Z321" s="3">
        <f t="shared" si="45"/>
        <v>1.2743631831256041</v>
      </c>
      <c r="AA321" s="3">
        <f t="shared" si="46"/>
        <v>0.69344304345026742</v>
      </c>
      <c r="AB321" s="3">
        <f t="shared" si="53"/>
        <v>0.45460874107428462</v>
      </c>
      <c r="AC321" s="3">
        <f t="shared" si="47"/>
        <v>0.64426380882656764</v>
      </c>
      <c r="AD321">
        <f t="shared" si="48"/>
        <v>51</v>
      </c>
      <c r="AE321" s="3">
        <f t="shared" si="54"/>
        <v>0.17643344008281781</v>
      </c>
      <c r="AF321" s="3">
        <f t="shared" si="55"/>
        <v>2.9913833201424926E-2</v>
      </c>
      <c r="AG321" s="67" t="str">
        <f>IF(ISNUMBER(SEARCH("C", '[2]WetLitterbags placem_collection'!Y28)),"YES","")</f>
        <v/>
      </c>
      <c r="AH321" s="67" t="str">
        <f>IF(ISNUMBER(SEARCH("H", '[2]WetLitterbags placem_collection'!Y28)),"YES","")</f>
        <v/>
      </c>
      <c r="AI321" s="67" t="str">
        <f>IF(ISNUMBER(SEARCH("R", '[2]WetLitterbags placem_collection'!Y28)),"YES","")</f>
        <v/>
      </c>
      <c r="AJ321" s="67" t="str">
        <f>IF(ISNUMBER(SEARCH("C", '[2]WetLitterbags placem_collection'!X28)),"YES","")</f>
        <v/>
      </c>
      <c r="AK321" s="67" t="str">
        <f>IF(ISNUMBER(SEARCH("H", '[2]WetLitterbags placem_collection'!X28)),"YES","")</f>
        <v/>
      </c>
      <c r="AL321" s="67" t="str">
        <f>IF(ISNUMBER(SEARCH("R", '[2]WetLitterbags placem_collection'!X28)),"YES","")</f>
        <v/>
      </c>
    </row>
    <row r="322" spans="2:38">
      <c r="B322" t="str">
        <f>'[2]Final data_for_R_analysis_Wetse'!A468</f>
        <v>Wet</v>
      </c>
      <c r="C322" s="4">
        <f>'[2]Final data_for_R_analysis_Wetse'!B468</f>
        <v>27</v>
      </c>
      <c r="D322" t="s">
        <v>91</v>
      </c>
      <c r="E322" t="s">
        <v>32</v>
      </c>
      <c r="F322" s="5">
        <v>3</v>
      </c>
      <c r="G322" s="7">
        <f>'[2]WetLitterbags placem_collection'!E29</f>
        <v>42767</v>
      </c>
      <c r="H322" s="1" t="str">
        <f>'[2]Final data_for_R_analysis_Wetse'!J468</f>
        <v>G449</v>
      </c>
      <c r="I322" t="str">
        <f>'[2]Final data_for_R_analysis_Wetse'!J688</f>
        <v>R217</v>
      </c>
      <c r="J322">
        <f>IFERROR(INDEX('[2]Green_rooibos initial weight'!$C$5:$C$1749,MATCH(H322, '[2]Green_rooibos initial weight'!$A$5:$A$1749,0)),"")</f>
        <v>2.1749999999999998</v>
      </c>
      <c r="K322">
        <f>IFERROR(INDEX('[2]Green_rooibos initial weight'!$C$5:$C$1749,MATCH(I322, '[2]Green_rooibos initial weight'!$A$5:$A$1749,0)),"")</f>
        <v>2.2109999999999999</v>
      </c>
      <c r="L322" s="3">
        <f t="shared" si="49"/>
        <v>1.9251999999999998</v>
      </c>
      <c r="M322" s="3">
        <f>AVERAGE('[2]Ashed teabags wet'!$J$809:$J$813,'[2]Ashed teabags wet'!$J$817:$J$818,'[2]Ashed teabags wet'!$J$820:$J$821)</f>
        <v>5.5094158734921841</v>
      </c>
      <c r="N322" s="3">
        <f t="shared" si="42"/>
        <v>1.8191327256035283</v>
      </c>
      <c r="O322" s="3">
        <f t="shared" si="50"/>
        <v>1.9611999999999998</v>
      </c>
      <c r="P322" s="3">
        <f>AVERAGE('[2]Ashed teabags wet'!$J$814:$J$816)</f>
        <v>2.2816647271287041</v>
      </c>
      <c r="Q322" s="3">
        <f t="shared" si="43"/>
        <v>1.9164519913715516</v>
      </c>
      <c r="R322" s="7">
        <f>IF('[2]WetLitterbags placem_collection'!G29="N.A","",'[2]WetLitterbags placem_collection'!G29)</f>
        <v>42818</v>
      </c>
      <c r="S322" s="3">
        <f>IF(IFERROR(INDEX('[2]Both teabags AfterWet'!$D$1:$D$839,MATCH(H322,'[2]Both teabags AfterWet'!$B$1:$B$839,0)),"")="N.A","",(IFERROR(INDEX('[2]Both teabags AfterWet'!$D$1:$D$839,MATCH(H322,'[2]Both teabags AfterWet'!$B$1:$B$839,0)),"")))</f>
        <v>0.73760000000000003</v>
      </c>
      <c r="T322" s="3">
        <f>IFERROR(INDEX('[2]Both teabags AfterWet'!$D$1:$D$839,MATCH(I322,'[2]Both teabags AfterWet'!$B$1:$B$839,0)),"")</f>
        <v>1.5392999999999999</v>
      </c>
      <c r="U322" s="3">
        <f t="shared" si="51"/>
        <v>0.58699999999999997</v>
      </c>
      <c r="V322" s="3">
        <f t="shared" si="52"/>
        <v>1.3886999999999998</v>
      </c>
      <c r="W322" s="3">
        <f>IFERROR(INDEX('[2]Ashed teabags wet'!$J$2:$J$825,MATCH(H322,'[2]Ashed teabags wet'!$B$2:$B$825,0)),"")</f>
        <v>10.444777611194501</v>
      </c>
      <c r="X322" s="3">
        <f>IFERROR(INDEX('[2]Ashed teabags wet'!$J$2:$J$825,MATCH(I322,'[2]Ashed teabags wet'!$B$2:$B$825,0)),"")</f>
        <v>3.5156250000002229</v>
      </c>
      <c r="Y322" s="3">
        <f t="shared" si="44"/>
        <v>0.52568915542228822</v>
      </c>
      <c r="Z322" s="3">
        <f t="shared" si="45"/>
        <v>1.3398785156249968</v>
      </c>
      <c r="AA322" s="3">
        <f t="shared" si="46"/>
        <v>0.71102209969430241</v>
      </c>
      <c r="AB322" s="3">
        <f t="shared" si="53"/>
        <v>0.46613325300624109</v>
      </c>
      <c r="AC322" s="3">
        <f t="shared" si="47"/>
        <v>0.69914535905805963</v>
      </c>
      <c r="AD322">
        <f t="shared" si="48"/>
        <v>51</v>
      </c>
      <c r="AE322" s="3">
        <f t="shared" si="54"/>
        <v>0.15555570107565031</v>
      </c>
      <c r="AF322" s="3">
        <f t="shared" si="55"/>
        <v>2.0330175216703703E-2</v>
      </c>
      <c r="AG322" s="67" t="str">
        <f>IF(ISNUMBER(SEARCH("C", '[2]WetLitterbags placem_collection'!Y29)),"YES","")</f>
        <v/>
      </c>
      <c r="AH322" s="67" t="str">
        <f>IF(ISNUMBER(SEARCH("H", '[2]WetLitterbags placem_collection'!Y29)),"YES","")</f>
        <v/>
      </c>
      <c r="AI322" s="67" t="str">
        <f>IF(ISNUMBER(SEARCH("R", '[2]WetLitterbags placem_collection'!Y29)),"YES","")</f>
        <v/>
      </c>
      <c r="AJ322" s="67" t="str">
        <f>IF(ISNUMBER(SEARCH("C", '[2]WetLitterbags placem_collection'!X29)),"YES","")</f>
        <v/>
      </c>
      <c r="AK322" s="67" t="str">
        <f>IF(ISNUMBER(SEARCH("H", '[2]WetLitterbags placem_collection'!X29)),"YES","")</f>
        <v/>
      </c>
      <c r="AL322" s="67" t="str">
        <f>IF(ISNUMBER(SEARCH("R", '[2]WetLitterbags placem_collection'!X29)),"YES","")</f>
        <v/>
      </c>
    </row>
    <row r="323" spans="2:38">
      <c r="B323" t="str">
        <f>'[2]Final data_for_R_analysis_Wetse'!A469</f>
        <v>Wet</v>
      </c>
      <c r="C323" s="4">
        <f>'[2]Final data_for_R_analysis_Wetse'!B469</f>
        <v>28</v>
      </c>
      <c r="D323" t="s">
        <v>91</v>
      </c>
      <c r="E323" t="s">
        <v>32</v>
      </c>
      <c r="F323" s="68">
        <v>4</v>
      </c>
      <c r="G323" s="7">
        <f>'[2]WetLitterbags placem_collection'!E30</f>
        <v>42767</v>
      </c>
      <c r="H323" s="1" t="str">
        <f>'[2]Final data_for_R_analysis_Wetse'!J469</f>
        <v>G502</v>
      </c>
      <c r="I323" t="str">
        <f>'[2]Final data_for_R_analysis_Wetse'!J689</f>
        <v>R172</v>
      </c>
      <c r="J323">
        <f>IFERROR(INDEX('[2]Green_rooibos initial weight'!$C$5:$C$1749,MATCH(H323, '[2]Green_rooibos initial weight'!$A$5:$A$1749,0)),"")</f>
        <v>1.929</v>
      </c>
      <c r="K323">
        <f>IFERROR(INDEX('[2]Green_rooibos initial weight'!$C$5:$C$1749,MATCH(I323, '[2]Green_rooibos initial weight'!$A$5:$A$1749,0)),"")</f>
        <v>2.1520000000000001</v>
      </c>
      <c r="L323" s="3">
        <f t="shared" si="49"/>
        <v>1.6792</v>
      </c>
      <c r="M323" s="3">
        <f>AVERAGE('[2]Ashed teabags wet'!$J$809:$J$813,'[2]Ashed teabags wet'!$J$817:$J$818,'[2]Ashed teabags wet'!$J$820:$J$821)</f>
        <v>5.5094158734921841</v>
      </c>
      <c r="N323" s="3">
        <f t="shared" si="42"/>
        <v>1.5866858886523192</v>
      </c>
      <c r="O323" s="3">
        <f t="shared" si="50"/>
        <v>1.9022000000000001</v>
      </c>
      <c r="P323" s="3">
        <f>AVERAGE('[2]Ashed teabags wet'!$J$814:$J$816)</f>
        <v>2.2816647271287041</v>
      </c>
      <c r="Q323" s="3">
        <f t="shared" si="43"/>
        <v>1.8587981735605579</v>
      </c>
      <c r="R323" s="7">
        <f>IF('[2]WetLitterbags placem_collection'!G30="N.A","",'[2]WetLitterbags placem_collection'!G30)</f>
        <v>42818</v>
      </c>
      <c r="S323" s="3">
        <f>IF(IFERROR(INDEX('[2]Both teabags AfterWet'!$D$1:$D$839,MATCH(H323,'[2]Both teabags AfterWet'!$B$1:$B$839,0)),"")="N.A","",(IFERROR(INDEX('[2]Both teabags AfterWet'!$D$1:$D$839,MATCH(H323,'[2]Both teabags AfterWet'!$B$1:$B$839,0)),"")))</f>
        <v>0.60960000000000003</v>
      </c>
      <c r="T323" s="3">
        <f>IFERROR(INDEX('[2]Both teabags AfterWet'!$D$1:$D$839,MATCH(I323,'[2]Both teabags AfterWet'!$B$1:$B$839,0)),"")</f>
        <v>1.4665999999999999</v>
      </c>
      <c r="U323" s="3">
        <f t="shared" si="51"/>
        <v>0.45900000000000002</v>
      </c>
      <c r="V323" s="3">
        <f t="shared" si="52"/>
        <v>1.3159999999999998</v>
      </c>
      <c r="W323" s="3">
        <f>IFERROR(INDEX('[2]Ashed teabags wet'!$J$2:$J$825,MATCH(H323,'[2]Ashed teabags wet'!$B$2:$B$825,0)),"")</f>
        <v>10.16121152906673</v>
      </c>
      <c r="X323" s="3">
        <f>IFERROR(INDEX('[2]Ashed teabags wet'!$J$2:$J$825,MATCH(I323,'[2]Ashed teabags wet'!$B$2:$B$825,0)),"")</f>
        <v>4.6569854782171465</v>
      </c>
      <c r="Y323" s="3">
        <f t="shared" si="44"/>
        <v>0.41236003908158375</v>
      </c>
      <c r="Z323" s="3">
        <f t="shared" si="45"/>
        <v>1.2547140711066622</v>
      </c>
      <c r="AA323" s="3">
        <f t="shared" si="46"/>
        <v>0.74011236752610854</v>
      </c>
      <c r="AB323" s="3">
        <f t="shared" si="53"/>
        <v>0.48520430745179571</v>
      </c>
      <c r="AC323" s="3">
        <f t="shared" si="47"/>
        <v>0.67501361307195451</v>
      </c>
      <c r="AD323">
        <f t="shared" si="48"/>
        <v>51</v>
      </c>
      <c r="AE323" s="3">
        <f t="shared" si="54"/>
        <v>0.1210066893989209</v>
      </c>
      <c r="AF323" s="3">
        <f t="shared" si="55"/>
        <v>2.1726179664536327E-2</v>
      </c>
      <c r="AG323" s="67" t="str">
        <f>IF(ISNUMBER(SEARCH("C", '[2]WetLitterbags placem_collection'!Y30)),"YES","")</f>
        <v/>
      </c>
      <c r="AH323" s="67" t="str">
        <f>IF(ISNUMBER(SEARCH("H", '[2]WetLitterbags placem_collection'!Y30)),"YES","")</f>
        <v/>
      </c>
      <c r="AI323" s="67" t="str">
        <f>IF(ISNUMBER(SEARCH("R", '[2]WetLitterbags placem_collection'!Y30)),"YES","")</f>
        <v/>
      </c>
      <c r="AJ323" s="67" t="str">
        <f>IF(ISNUMBER(SEARCH("C", '[2]WetLitterbags placem_collection'!X30)),"YES","")</f>
        <v/>
      </c>
      <c r="AK323" s="67" t="str">
        <f>IF(ISNUMBER(SEARCH("H", '[2]WetLitterbags placem_collection'!X30)),"YES","")</f>
        <v/>
      </c>
      <c r="AL323" s="67" t="str">
        <f>IF(ISNUMBER(SEARCH("R", '[2]WetLitterbags placem_collection'!X30)),"YES","")</f>
        <v/>
      </c>
    </row>
    <row r="324" spans="2:38">
      <c r="B324" t="str">
        <f>'[2]Final data_for_R_analysis_Wetse'!A470</f>
        <v>Wet</v>
      </c>
      <c r="C324" s="4">
        <f>'[2]Final data_for_R_analysis_Wetse'!B470</f>
        <v>29</v>
      </c>
      <c r="D324" t="s">
        <v>91</v>
      </c>
      <c r="E324" t="s">
        <v>32</v>
      </c>
      <c r="F324" s="68">
        <v>5</v>
      </c>
      <c r="G324" s="7">
        <f>'[2]WetLitterbags placem_collection'!E31</f>
        <v>42767</v>
      </c>
      <c r="H324" s="1" t="str">
        <f>'[2]Final data_for_R_analysis_Wetse'!J470</f>
        <v>G345</v>
      </c>
      <c r="I324" t="str">
        <f>'[2]Final data_for_R_analysis_Wetse'!J690</f>
        <v>R349</v>
      </c>
      <c r="J324">
        <f>IFERROR(INDEX('[2]Green_rooibos initial weight'!$C$5:$C$1749,MATCH(H324, '[2]Green_rooibos initial weight'!$A$5:$A$1749,0)),"")</f>
        <v>2.012</v>
      </c>
      <c r="K324">
        <f>IFERROR(INDEX('[2]Green_rooibos initial weight'!$C$5:$C$1749,MATCH(I324, '[2]Green_rooibos initial weight'!$A$5:$A$1749,0)),"")</f>
        <v>2.2469999999999999</v>
      </c>
      <c r="L324" s="3">
        <f t="shared" si="49"/>
        <v>1.7622</v>
      </c>
      <c r="M324" s="3">
        <f>AVERAGE('[2]Ashed teabags wet'!$J$809:$J$813,'[2]Ashed teabags wet'!$J$817:$J$818,'[2]Ashed teabags wet'!$J$820:$J$821)</f>
        <v>5.5094158734921841</v>
      </c>
      <c r="N324" s="3">
        <f t="shared" si="42"/>
        <v>1.6651130734773207</v>
      </c>
      <c r="O324" s="3">
        <f t="shared" si="50"/>
        <v>1.9971999999999999</v>
      </c>
      <c r="P324" s="3">
        <f>AVERAGE('[2]Ashed teabags wet'!$J$814:$J$816)</f>
        <v>2.2816647271287041</v>
      </c>
      <c r="Q324" s="3">
        <f t="shared" si="43"/>
        <v>1.9516305920697854</v>
      </c>
      <c r="R324" s="7">
        <f>IF('[2]WetLitterbags placem_collection'!G31="N.A","",'[2]WetLitterbags placem_collection'!G31)</f>
        <v>42818</v>
      </c>
      <c r="S324" s="3">
        <f>IF(IFERROR(INDEX('[2]Both teabags AfterWet'!$D$1:$D$839,MATCH(H324,'[2]Both teabags AfterWet'!$B$1:$B$839,0)),"")="N.A","",(IFERROR(INDEX('[2]Both teabags AfterWet'!$D$1:$D$839,MATCH(H324,'[2]Both teabags AfterWet'!$B$1:$B$839,0)),"")))</f>
        <v>0.64829999999999999</v>
      </c>
      <c r="T324" s="3" t="str">
        <f>IFERROR(INDEX('[2]Both teabags AfterWet'!$D$1:$D$839,MATCH(I324,'[2]Both teabags AfterWet'!$B$1:$B$839,0)),"")</f>
        <v/>
      </c>
      <c r="U324" s="3">
        <f t="shared" si="51"/>
        <v>0.49769999999999998</v>
      </c>
      <c r="V324" s="3" t="str">
        <f t="shared" si="52"/>
        <v/>
      </c>
      <c r="W324" s="3">
        <f>IFERROR(INDEX('[2]Ashed teabags wet'!$J$2:$J$825,MATCH(H324,'[2]Ashed teabags wet'!$B$2:$B$825,0)),"")</f>
        <v>9.5937347038662821</v>
      </c>
      <c r="X324" s="3">
        <f>IFERROR(INDEX('[2]Ashed teabags wet'!$J$2:$J$825,MATCH(I324,'[2]Ashed teabags wet'!$B$2:$B$825,0)),"")</f>
        <v>3.0821917808218364</v>
      </c>
      <c r="Y324" s="3">
        <f t="shared" si="44"/>
        <v>0.44995198237885747</v>
      </c>
      <c r="Z324" s="3" t="str">
        <f t="shared" si="45"/>
        <v/>
      </c>
      <c r="AA324" s="3">
        <f t="shared" si="46"/>
        <v>0.72977692053116539</v>
      </c>
      <c r="AB324" s="3">
        <f t="shared" si="53"/>
        <v>0.47842857498005148</v>
      </c>
      <c r="AC324" s="3" t="str">
        <f t="shared" si="47"/>
        <v/>
      </c>
      <c r="AD324">
        <f t="shared" si="48"/>
        <v>51</v>
      </c>
      <c r="AE324" s="3">
        <f t="shared" si="54"/>
        <v>0.13328156706512417</v>
      </c>
      <c r="AF324" s="3" t="str">
        <f t="shared" si="55"/>
        <v/>
      </c>
      <c r="AG324" s="67" t="str">
        <f>IF(ISNUMBER(SEARCH("C", '[2]WetLitterbags placem_collection'!Y31)),"YES","")</f>
        <v/>
      </c>
      <c r="AH324" s="67" t="str">
        <f>IF(ISNUMBER(SEARCH("H", '[2]WetLitterbags placem_collection'!Y31)),"YES","")</f>
        <v/>
      </c>
      <c r="AI324" s="67" t="str">
        <f>IF(ISNUMBER(SEARCH("R", '[2]WetLitterbags placem_collection'!Y31)),"YES","")</f>
        <v/>
      </c>
      <c r="AJ324" s="67" t="str">
        <f>IF(ISNUMBER(SEARCH("C", '[2]WetLitterbags placem_collection'!X31)),"YES","")</f>
        <v/>
      </c>
      <c r="AK324" s="67" t="str">
        <f>IF(ISNUMBER(SEARCH("H", '[2]WetLitterbags placem_collection'!X31)),"YES","")</f>
        <v/>
      </c>
      <c r="AL324" s="67" t="str">
        <f>IF(ISNUMBER(SEARCH("R", '[2]WetLitterbags placem_collection'!X31)),"YES","")</f>
        <v/>
      </c>
    </row>
    <row r="325" spans="2:38">
      <c r="B325" t="str">
        <f>'[2]Final data_for_R_analysis_Wetse'!A471</f>
        <v>Wet</v>
      </c>
      <c r="C325" s="4">
        <f>'[2]Final data_for_R_analysis_Wetse'!B471</f>
        <v>30</v>
      </c>
      <c r="D325" t="s">
        <v>91</v>
      </c>
      <c r="E325" t="s">
        <v>32</v>
      </c>
      <c r="F325" s="68">
        <v>6</v>
      </c>
      <c r="G325" s="7">
        <f>'[2]WetLitterbags placem_collection'!E32</f>
        <v>42767</v>
      </c>
      <c r="H325" s="1" t="str">
        <f>'[2]Final data_for_R_analysis_Wetse'!J471</f>
        <v>G500</v>
      </c>
      <c r="I325" t="str">
        <f>'[2]Final data_for_R_analysis_Wetse'!J691</f>
        <v>R296</v>
      </c>
      <c r="J325">
        <f>IFERROR(INDEX('[2]Green_rooibos initial weight'!$C$5:$C$1749,MATCH(H325, '[2]Green_rooibos initial weight'!$A$5:$A$1749,0)),"")</f>
        <v>2.0830000000000002</v>
      </c>
      <c r="K325">
        <f>IFERROR(INDEX('[2]Green_rooibos initial weight'!$C$5:$C$1749,MATCH(I325, '[2]Green_rooibos initial weight'!$A$5:$A$1749,0)),"")</f>
        <v>2.226</v>
      </c>
      <c r="L325" s="3">
        <f t="shared" si="49"/>
        <v>1.8332000000000002</v>
      </c>
      <c r="M325" s="3">
        <f>AVERAGE('[2]Ashed teabags wet'!$J$809:$J$813,'[2]Ashed teabags wet'!$J$817:$J$818,'[2]Ashed teabags wet'!$J$820:$J$821)</f>
        <v>5.5094158734921841</v>
      </c>
      <c r="N325" s="3">
        <f t="shared" si="42"/>
        <v>1.7322013882071414</v>
      </c>
      <c r="O325" s="3">
        <f t="shared" si="50"/>
        <v>1.9762</v>
      </c>
      <c r="P325" s="3">
        <f>AVERAGE('[2]Ashed teabags wet'!$J$814:$J$816)</f>
        <v>2.2816647271287041</v>
      </c>
      <c r="Q325" s="3">
        <f t="shared" si="43"/>
        <v>1.9311097416624825</v>
      </c>
      <c r="R325" s="7">
        <f>IF('[2]WetLitterbags placem_collection'!G32="N.A","",'[2]WetLitterbags placem_collection'!G32)</f>
        <v>42818</v>
      </c>
      <c r="S325" s="3">
        <f>IF(IFERROR(INDEX('[2]Both teabags AfterWet'!$D$1:$D$839,MATCH(H325,'[2]Both teabags AfterWet'!$B$1:$B$839,0)),"")="N.A","",(IFERROR(INDEX('[2]Both teabags AfterWet'!$D$1:$D$839,MATCH(H325,'[2]Both teabags AfterWet'!$B$1:$B$839,0)),"")))</f>
        <v>0.61909999999999998</v>
      </c>
      <c r="T325" s="3">
        <f>IFERROR(INDEX('[2]Both teabags AfterWet'!$D$1:$D$839,MATCH(I325,'[2]Both teabags AfterWet'!$B$1:$B$839,0)),"")</f>
        <v>1.3653</v>
      </c>
      <c r="U325" s="3">
        <f t="shared" si="51"/>
        <v>0.46849999999999997</v>
      </c>
      <c r="V325" s="3">
        <f t="shared" si="52"/>
        <v>1.2146999999999999</v>
      </c>
      <c r="W325" s="3">
        <f>IFERROR(INDEX('[2]Ashed teabags wet'!$J$2:$J$825,MATCH(H325,'[2]Ashed teabags wet'!$B$2:$B$825,0)),"")</f>
        <v>10.952848722986133</v>
      </c>
      <c r="X325" s="3">
        <f>IFERROR(INDEX('[2]Ashed teabags wet'!$J$2:$J$825,MATCH(I325,'[2]Ashed teabags wet'!$B$2:$B$825,0)),"")</f>
        <v>3.9301310043674835</v>
      </c>
      <c r="Y325" s="3">
        <f t="shared" si="44"/>
        <v>0.41718590373280995</v>
      </c>
      <c r="Z325" s="3">
        <f t="shared" si="45"/>
        <v>1.1669606986899481</v>
      </c>
      <c r="AA325" s="3">
        <f t="shared" si="46"/>
        <v>0.75915854439730901</v>
      </c>
      <c r="AB325" s="3">
        <f t="shared" si="53"/>
        <v>0.49769063718208389</v>
      </c>
      <c r="AC325" s="3">
        <f t="shared" si="47"/>
        <v>0.60429538182812836</v>
      </c>
      <c r="AD325">
        <f t="shared" si="48"/>
        <v>51</v>
      </c>
      <c r="AE325" s="3">
        <f t="shared" si="54"/>
        <v>9.8386526844051025E-2</v>
      </c>
      <c r="AF325" s="3">
        <f t="shared" si="55"/>
        <v>3.1081234081442023E-2</v>
      </c>
      <c r="AG325" s="67" t="str">
        <f>IF(ISNUMBER(SEARCH("C", '[2]WetLitterbags placem_collection'!Y32)),"YES","")</f>
        <v/>
      </c>
      <c r="AH325" s="67" t="str">
        <f>IF(ISNUMBER(SEARCH("H", '[2]WetLitterbags placem_collection'!Y32)),"YES","")</f>
        <v/>
      </c>
      <c r="AI325" s="67" t="str">
        <f>IF(ISNUMBER(SEARCH("R", '[2]WetLitterbags placem_collection'!Y32)),"YES","")</f>
        <v/>
      </c>
      <c r="AJ325" s="67" t="str">
        <f>IF(ISNUMBER(SEARCH("C", '[2]WetLitterbags placem_collection'!X32)),"YES","")</f>
        <v/>
      </c>
      <c r="AK325" s="67" t="str">
        <f>IF(ISNUMBER(SEARCH("H", '[2]WetLitterbags placem_collection'!X32)),"YES","")</f>
        <v/>
      </c>
      <c r="AL325" s="67" t="str">
        <f>IF(ISNUMBER(SEARCH("R", '[2]WetLitterbags placem_collection'!X32)),"YES","")</f>
        <v/>
      </c>
    </row>
    <row r="326" spans="2:38">
      <c r="B326" t="str">
        <f>'[2]Final data_for_R_analysis_Wetse'!A472</f>
        <v>Wet</v>
      </c>
      <c r="C326" s="4">
        <f>'[2]Final data_for_R_analysis_Wetse'!B472</f>
        <v>31</v>
      </c>
      <c r="D326" t="s">
        <v>91</v>
      </c>
      <c r="E326" t="s">
        <v>32</v>
      </c>
      <c r="F326" s="68">
        <v>7</v>
      </c>
      <c r="G326" s="7">
        <f>'[2]WetLitterbags placem_collection'!E33</f>
        <v>42767</v>
      </c>
      <c r="H326" s="1" t="str">
        <f>'[2]Final data_for_R_analysis_Wetse'!J472</f>
        <v>G521</v>
      </c>
      <c r="I326" t="str">
        <f>'[2]Final data_for_R_analysis_Wetse'!J692</f>
        <v>R323</v>
      </c>
      <c r="J326">
        <f>IFERROR(INDEX('[2]Green_rooibos initial weight'!$C$5:$C$1749,MATCH(H326, '[2]Green_rooibos initial weight'!$A$5:$A$1749,0)),"")</f>
        <v>2.1709999999999998</v>
      </c>
      <c r="K326">
        <f>IFERROR(INDEX('[2]Green_rooibos initial weight'!$C$5:$C$1749,MATCH(I326, '[2]Green_rooibos initial weight'!$A$5:$A$1749,0)),"")</f>
        <v>2.1949999999999998</v>
      </c>
      <c r="L326" s="3">
        <f t="shared" si="49"/>
        <v>1.9211999999999998</v>
      </c>
      <c r="M326" s="3">
        <f>AVERAGE('[2]Ashed teabags wet'!$J$809:$J$813,'[2]Ashed teabags wet'!$J$817:$J$818,'[2]Ashed teabags wet'!$J$820:$J$821)</f>
        <v>5.5094158734921841</v>
      </c>
      <c r="N326" s="3">
        <f t="shared" si="42"/>
        <v>1.8153531022384679</v>
      </c>
      <c r="O326" s="3">
        <f t="shared" si="50"/>
        <v>1.9451999999999998</v>
      </c>
      <c r="P326" s="3">
        <f>AVERAGE('[2]Ashed teabags wet'!$J$814:$J$816)</f>
        <v>2.2816647271287041</v>
      </c>
      <c r="Q326" s="3">
        <f t="shared" si="43"/>
        <v>1.9008170577278922</v>
      </c>
      <c r="R326" s="7">
        <f>IF('[2]WetLitterbags placem_collection'!G33="N.A","",'[2]WetLitterbags placem_collection'!G33)</f>
        <v>42818</v>
      </c>
      <c r="S326" s="3">
        <f>IF(IFERROR(INDEX('[2]Both teabags AfterWet'!$D$1:$D$839,MATCH(H326,'[2]Both teabags AfterWet'!$B$1:$B$839,0)),"")="N.A","",(IFERROR(INDEX('[2]Both teabags AfterWet'!$D$1:$D$839,MATCH(H326,'[2]Both teabags AfterWet'!$B$1:$B$839,0)),"")))</f>
        <v>0.71479999999999999</v>
      </c>
      <c r="T326" s="3">
        <f>IFERROR(INDEX('[2]Both teabags AfterWet'!$D$1:$D$839,MATCH(I326,'[2]Both teabags AfterWet'!$B$1:$B$839,0)),"")</f>
        <v>1.425</v>
      </c>
      <c r="U326" s="3">
        <f t="shared" si="51"/>
        <v>0.56420000000000003</v>
      </c>
      <c r="V326" s="3">
        <f t="shared" si="52"/>
        <v>1.2744</v>
      </c>
      <c r="W326" s="3">
        <f>IFERROR(INDEX('[2]Ashed teabags wet'!$J$2:$J$825,MATCH(H326,'[2]Ashed teabags wet'!$B$2:$B$825,0)),"")</f>
        <v>14.161008729389133</v>
      </c>
      <c r="X326" s="3">
        <f>IFERROR(INDEX('[2]Ashed teabags wet'!$J$2:$J$825,MATCH(I326,'[2]Ashed teabags wet'!$B$2:$B$825,0)),"")</f>
        <v>20.058139534884134</v>
      </c>
      <c r="Y326" s="3">
        <f t="shared" si="44"/>
        <v>0.48430358874878654</v>
      </c>
      <c r="Z326" s="3">
        <f t="shared" si="45"/>
        <v>1.0187790697674366</v>
      </c>
      <c r="AA326" s="3">
        <f t="shared" si="46"/>
        <v>0.73321796836571163</v>
      </c>
      <c r="AB326" s="3">
        <f t="shared" si="53"/>
        <v>0.48068446382170177</v>
      </c>
      <c r="AC326" s="3">
        <f t="shared" si="47"/>
        <v>0.53596902743771457</v>
      </c>
      <c r="AD326">
        <f t="shared" si="48"/>
        <v>51</v>
      </c>
      <c r="AE326" s="3">
        <f t="shared" si="54"/>
        <v>0.12919481191720705</v>
      </c>
      <c r="AF326" s="3">
        <f t="shared" si="55"/>
        <v>6.5933160289742776E-2</v>
      </c>
      <c r="AG326" s="67" t="str">
        <f>IF(ISNUMBER(SEARCH("C", '[2]WetLitterbags placem_collection'!Y33)),"YES","")</f>
        <v/>
      </c>
      <c r="AH326" s="67" t="str">
        <f>IF(ISNUMBER(SEARCH("H", '[2]WetLitterbags placem_collection'!Y33)),"YES","")</f>
        <v/>
      </c>
      <c r="AI326" s="67" t="str">
        <f>IF(ISNUMBER(SEARCH("R", '[2]WetLitterbags placem_collection'!Y33)),"YES","")</f>
        <v>YES</v>
      </c>
      <c r="AJ326" s="67" t="str">
        <f>IF(ISNUMBER(SEARCH("C", '[2]WetLitterbags placem_collection'!X33)),"YES","")</f>
        <v/>
      </c>
      <c r="AK326" s="67" t="str">
        <f>IF(ISNUMBER(SEARCH("H", '[2]WetLitterbags placem_collection'!X33)),"YES","")</f>
        <v/>
      </c>
      <c r="AL326" s="67" t="str">
        <f>IF(ISNUMBER(SEARCH("R", '[2]WetLitterbags placem_collection'!X33)),"YES","")</f>
        <v>YES</v>
      </c>
    </row>
    <row r="327" spans="2:38">
      <c r="B327" t="str">
        <f>'[2]Final data_for_R_analysis_Wetse'!A473</f>
        <v>Wet</v>
      </c>
      <c r="C327" s="4">
        <f>'[2]Final data_for_R_analysis_Wetse'!B473</f>
        <v>32</v>
      </c>
      <c r="D327" t="s">
        <v>91</v>
      </c>
      <c r="E327" t="s">
        <v>32</v>
      </c>
      <c r="F327" s="68">
        <v>8</v>
      </c>
      <c r="G327" s="7">
        <f>'[2]WetLitterbags placem_collection'!E34</f>
        <v>42767</v>
      </c>
      <c r="H327" s="1" t="str">
        <f>'[2]Final data_for_R_analysis_Wetse'!J473</f>
        <v>G201</v>
      </c>
      <c r="I327" t="str">
        <f>'[2]Final data_for_R_analysis_Wetse'!J693</f>
        <v>R156</v>
      </c>
      <c r="J327">
        <f>IFERROR(INDEX('[2]Green_rooibos initial weight'!$C$5:$C$1749,MATCH(H327, '[2]Green_rooibos initial weight'!$A$5:$A$1749,0)),"")</f>
        <v>2.2370000000000001</v>
      </c>
      <c r="K327">
        <f>IFERROR(INDEX('[2]Green_rooibos initial weight'!$C$5:$C$1749,MATCH(I327, '[2]Green_rooibos initial weight'!$A$5:$A$1749,0)),"")</f>
        <v>2.246</v>
      </c>
      <c r="L327" s="3">
        <f t="shared" si="49"/>
        <v>1.9872000000000001</v>
      </c>
      <c r="M327" s="3">
        <f>AVERAGE('[2]Ashed teabags wet'!$J$809:$J$813,'[2]Ashed teabags wet'!$J$817:$J$818,'[2]Ashed teabags wet'!$J$820:$J$821)</f>
        <v>5.5094158734921841</v>
      </c>
      <c r="N327" s="3">
        <f t="shared" si="42"/>
        <v>1.8777168877619634</v>
      </c>
      <c r="O327" s="3">
        <f t="shared" si="50"/>
        <v>1.9962</v>
      </c>
      <c r="P327" s="3">
        <f>AVERAGE('[2]Ashed teabags wet'!$J$814:$J$816)</f>
        <v>2.2816647271287041</v>
      </c>
      <c r="Q327" s="3">
        <f t="shared" si="43"/>
        <v>1.9506534087170568</v>
      </c>
      <c r="R327" s="7">
        <f>IF('[2]WetLitterbags placem_collection'!G34="N.A","",'[2]WetLitterbags placem_collection'!G34)</f>
        <v>42818</v>
      </c>
      <c r="S327" s="3">
        <f>IF(IFERROR(INDEX('[2]Both teabags AfterWet'!$D$1:$D$839,MATCH(H327,'[2]Both teabags AfterWet'!$B$1:$B$839,0)),"")="N.A","",(IFERROR(INDEX('[2]Both teabags AfterWet'!$D$1:$D$839,MATCH(H327,'[2]Both teabags AfterWet'!$B$1:$B$839,0)),"")))</f>
        <v>0.67359999999999998</v>
      </c>
      <c r="T327" s="3">
        <f>IFERROR(INDEX('[2]Both teabags AfterWet'!$D$1:$D$839,MATCH(I327,'[2]Both teabags AfterWet'!$B$1:$B$839,0)),"")</f>
        <v>1.2625999999999999</v>
      </c>
      <c r="U327" s="3">
        <f t="shared" si="51"/>
        <v>0.52299999999999991</v>
      </c>
      <c r="V327" s="3">
        <f t="shared" si="52"/>
        <v>1.1119999999999999</v>
      </c>
      <c r="W327" s="3">
        <f>IFERROR(INDEX('[2]Ashed teabags wet'!$J$2:$J$825,MATCH(H327,'[2]Ashed teabags wet'!$B$2:$B$825,0)),"")</f>
        <v>7.292707292707294</v>
      </c>
      <c r="X327" s="3">
        <f>IFERROR(INDEX('[2]Ashed teabags wet'!$J$2:$J$825,MATCH(I327,'[2]Ashed teabags wet'!$B$2:$B$825,0)),"")</f>
        <v>5.5555555555557818</v>
      </c>
      <c r="Y327" s="3">
        <f t="shared" si="44"/>
        <v>0.48485914085914078</v>
      </c>
      <c r="Z327" s="3">
        <f t="shared" si="45"/>
        <v>1.0502222222222195</v>
      </c>
      <c r="AA327" s="3">
        <f t="shared" si="46"/>
        <v>0.74178261695401759</v>
      </c>
      <c r="AB327" s="3">
        <f t="shared" si="53"/>
        <v>0.4862992928249617</v>
      </c>
      <c r="AC327" s="3">
        <f t="shared" si="47"/>
        <v>0.53839509239775707</v>
      </c>
      <c r="AD327">
        <f t="shared" si="48"/>
        <v>51</v>
      </c>
      <c r="AE327" s="3">
        <f t="shared" si="54"/>
        <v>0.11902302024463463</v>
      </c>
      <c r="AF327" s="3">
        <f t="shared" si="55"/>
        <v>5.8436242438016921E-2</v>
      </c>
      <c r="AG327" s="67" t="str">
        <f>IF(ISNUMBER(SEARCH("C", '[2]WetLitterbags placem_collection'!Y34)),"YES","")</f>
        <v/>
      </c>
      <c r="AH327" s="67" t="str">
        <f>IF(ISNUMBER(SEARCH("H", '[2]WetLitterbags placem_collection'!Y34)),"YES","")</f>
        <v/>
      </c>
      <c r="AI327" s="67" t="str">
        <f>IF(ISNUMBER(SEARCH("R", '[2]WetLitterbags placem_collection'!Y34)),"YES","")</f>
        <v>YES</v>
      </c>
      <c r="AJ327" s="67" t="str">
        <f>IF(ISNUMBER(SEARCH("C", '[2]WetLitterbags placem_collection'!X34)),"YES","")</f>
        <v/>
      </c>
      <c r="AK327" s="67" t="str">
        <f>IF(ISNUMBER(SEARCH("H", '[2]WetLitterbags placem_collection'!X34)),"YES","")</f>
        <v/>
      </c>
      <c r="AL327" s="67" t="str">
        <f>IF(ISNUMBER(SEARCH("R", '[2]WetLitterbags placem_collection'!X34)),"YES","")</f>
        <v>YES</v>
      </c>
    </row>
    <row r="328" spans="2:38">
      <c r="B328" t="str">
        <f>'[2]Final data_for_R_analysis_Wetse'!A474</f>
        <v>Wet</v>
      </c>
      <c r="C328" s="4">
        <f>'[2]Final data_for_R_analysis_Wetse'!B474</f>
        <v>33</v>
      </c>
      <c r="D328" t="s">
        <v>92</v>
      </c>
      <c r="E328" t="s">
        <v>32</v>
      </c>
      <c r="F328" s="5">
        <v>1</v>
      </c>
      <c r="G328" s="7">
        <f>'[2]WetLitterbags placem_collection'!E35</f>
        <v>42765</v>
      </c>
      <c r="H328" s="1" t="str">
        <f>'[2]Final data_for_R_analysis_Wetse'!J474</f>
        <v>G556</v>
      </c>
      <c r="I328" t="str">
        <f>'[2]Final data_for_R_analysis_Wetse'!J694</f>
        <v>R452</v>
      </c>
      <c r="J328">
        <f>IFERROR(INDEX('[2]Green_rooibos initial weight'!$C$5:$C$1749,MATCH(H328, '[2]Green_rooibos initial weight'!$A$5:$A$1749,0)),"")</f>
        <v>2.0329999999999999</v>
      </c>
      <c r="K328">
        <f>IFERROR(INDEX('[2]Green_rooibos initial weight'!$C$5:$C$1749,MATCH(I328, '[2]Green_rooibos initial weight'!$A$5:$A$1749,0)),"")</f>
        <v>2.2320000000000002</v>
      </c>
      <c r="L328" s="3">
        <f t="shared" si="49"/>
        <v>1.7831999999999999</v>
      </c>
      <c r="M328" s="3">
        <f>AVERAGE('[2]Ashed teabags wet'!$J$809:$J$813,'[2]Ashed teabags wet'!$J$817:$J$818,'[2]Ashed teabags wet'!$J$820:$J$821)</f>
        <v>5.5094158734921841</v>
      </c>
      <c r="N328" s="3">
        <f t="shared" si="42"/>
        <v>1.6849560961438872</v>
      </c>
      <c r="O328" s="3">
        <f t="shared" si="50"/>
        <v>1.9822000000000002</v>
      </c>
      <c r="P328" s="3">
        <f>AVERAGE('[2]Ashed teabags wet'!$J$814:$J$816)</f>
        <v>2.2816647271287041</v>
      </c>
      <c r="Q328" s="3">
        <f t="shared" si="43"/>
        <v>1.936972841778855</v>
      </c>
      <c r="R328" s="7">
        <f>IF('[2]WetLitterbags placem_collection'!G35="N.A","",'[2]WetLitterbags placem_collection'!G35)</f>
        <v>42820</v>
      </c>
      <c r="S328" s="3" t="str">
        <f>IF(IFERROR(INDEX('[2]Both teabags AfterWet'!$D$1:$D$839,MATCH(H328,'[2]Both teabags AfterWet'!$B$1:$B$839,0)),"")="N.A","",(IFERROR(INDEX('[2]Both teabags AfterWet'!$D$1:$D$839,MATCH(H328,'[2]Both teabags AfterWet'!$B$1:$B$839,0)),"")))</f>
        <v/>
      </c>
      <c r="T328" s="3">
        <f>IFERROR(INDEX('[2]Both teabags AfterWet'!$D$1:$D$839,MATCH(I328,'[2]Both teabags AfterWet'!$B$1:$B$839,0)),"")</f>
        <v>1.6020000000000001</v>
      </c>
      <c r="U328" s="3" t="str">
        <f t="shared" si="51"/>
        <v/>
      </c>
      <c r="V328" s="3">
        <f t="shared" si="52"/>
        <v>1.4514</v>
      </c>
      <c r="W328" s="3">
        <f>IFERROR(INDEX('[2]Ashed teabags wet'!$J$2:$J$825,MATCH(H328,'[2]Ashed teabags wet'!$B$2:$B$825,0)),"")</f>
        <v>10.776075135937448</v>
      </c>
      <c r="X328" s="3">
        <f>IFERROR(INDEX('[2]Ashed teabags wet'!$J$2:$J$825,MATCH(I328,'[2]Ashed teabags wet'!$B$2:$B$825,0)),"")</f>
        <v>4.5318725099597295</v>
      </c>
      <c r="Y328" s="3" t="str">
        <f t="shared" si="44"/>
        <v/>
      </c>
      <c r="Z328" s="3">
        <f t="shared" si="45"/>
        <v>1.3856244023904445</v>
      </c>
      <c r="AA328" s="3" t="str">
        <f t="shared" si="46"/>
        <v/>
      </c>
      <c r="AB328" s="3" t="str">
        <f t="shared" si="53"/>
        <v/>
      </c>
      <c r="AC328" s="3">
        <f t="shared" si="47"/>
        <v>0.71535561702451678</v>
      </c>
      <c r="AD328">
        <f t="shared" si="48"/>
        <v>55</v>
      </c>
      <c r="AE328" s="3" t="str">
        <f t="shared" si="54"/>
        <v/>
      </c>
      <c r="AF328" s="3" t="str">
        <f t="shared" si="55"/>
        <v/>
      </c>
      <c r="AG328" s="67" t="str">
        <f>IF(ISNUMBER(SEARCH("C", '[2]WetLitterbags placem_collection'!Y35)),"YES","")</f>
        <v/>
      </c>
      <c r="AH328" s="67" t="str">
        <f>IF(ISNUMBER(SEARCH("H", '[2]WetLitterbags placem_collection'!Y35)),"YES","")</f>
        <v/>
      </c>
      <c r="AI328" s="67" t="str">
        <f>IF(ISNUMBER(SEARCH("R", '[2]WetLitterbags placem_collection'!Y35)),"YES","")</f>
        <v>YES</v>
      </c>
      <c r="AJ328" s="67" t="str">
        <f>IF(ISNUMBER(SEARCH("C", '[2]WetLitterbags placem_collection'!X35)),"YES","")</f>
        <v/>
      </c>
      <c r="AK328" s="67" t="str">
        <f>IF(ISNUMBER(SEARCH("H", '[2]WetLitterbags placem_collection'!X35)),"YES","")</f>
        <v/>
      </c>
      <c r="AL328" s="67" t="str">
        <f>IF(ISNUMBER(SEARCH("R", '[2]WetLitterbags placem_collection'!X35)),"YES","")</f>
        <v>YES</v>
      </c>
    </row>
    <row r="329" spans="2:38">
      <c r="B329" t="str">
        <f>'[2]Final data_for_R_analysis_Wetse'!A475</f>
        <v>Wet</v>
      </c>
      <c r="C329" s="4">
        <f>'[2]Final data_for_R_analysis_Wetse'!B475</f>
        <v>34</v>
      </c>
      <c r="D329" t="s">
        <v>92</v>
      </c>
      <c r="E329" t="s">
        <v>32</v>
      </c>
      <c r="F329" s="5">
        <v>2</v>
      </c>
      <c r="G329" s="7">
        <f>'[2]WetLitterbags placem_collection'!E36</f>
        <v>42765</v>
      </c>
      <c r="H329" s="1" t="str">
        <f>'[2]Final data_for_R_analysis_Wetse'!J475</f>
        <v>G649</v>
      </c>
      <c r="I329" t="str">
        <f>'[2]Final data_for_R_analysis_Wetse'!J695</f>
        <v>R24</v>
      </c>
      <c r="J329">
        <f>IFERROR(INDEX('[2]Green_rooibos initial weight'!$C$5:$C$1749,MATCH(H329, '[2]Green_rooibos initial weight'!$A$5:$A$1749,0)),"")</f>
        <v>2.1379999999999999</v>
      </c>
      <c r="K329">
        <f>IFERROR(INDEX('[2]Green_rooibos initial weight'!$C$5:$C$1749,MATCH(I329, '[2]Green_rooibos initial weight'!$A$5:$A$1749,0)),"")</f>
        <v>2.14</v>
      </c>
      <c r="L329" s="3">
        <f t="shared" si="49"/>
        <v>1.8881999999999999</v>
      </c>
      <c r="M329" s="3">
        <f>AVERAGE('[2]Ashed teabags wet'!$J$809:$J$813,'[2]Ashed teabags wet'!$J$817:$J$818,'[2]Ashed teabags wet'!$J$820:$J$821)</f>
        <v>5.5094158734921841</v>
      </c>
      <c r="N329" s="3">
        <f t="shared" si="42"/>
        <v>1.7841712094767204</v>
      </c>
      <c r="O329" s="3">
        <f t="shared" si="50"/>
        <v>1.8902000000000001</v>
      </c>
      <c r="P329" s="3">
        <f>AVERAGE('[2]Ashed teabags wet'!$J$814:$J$816)</f>
        <v>2.2816647271287041</v>
      </c>
      <c r="Q329" s="3">
        <f t="shared" si="43"/>
        <v>1.8470719733278134</v>
      </c>
      <c r="R329" s="7">
        <f>IF('[2]WetLitterbags placem_collection'!G36="N.A","",'[2]WetLitterbags placem_collection'!G36)</f>
        <v>42820</v>
      </c>
      <c r="S329" s="3">
        <f>IF(IFERROR(INDEX('[2]Both teabags AfterWet'!$D$1:$D$839,MATCH(H329,'[2]Both teabags AfterWet'!$B$1:$B$839,0)),"")="N.A","",(IFERROR(INDEX('[2]Both teabags AfterWet'!$D$1:$D$839,MATCH(H329,'[2]Both teabags AfterWet'!$B$1:$B$839,0)),"")))</f>
        <v>0.80259999999999998</v>
      </c>
      <c r="T329" s="3">
        <f>IFERROR(INDEX('[2]Both teabags AfterWet'!$D$1:$D$839,MATCH(I329,'[2]Both teabags AfterWet'!$B$1:$B$839,0)),"")</f>
        <v>1.4662999999999999</v>
      </c>
      <c r="U329" s="3">
        <f t="shared" si="51"/>
        <v>0.65199999999999991</v>
      </c>
      <c r="V329" s="3">
        <f t="shared" si="52"/>
        <v>1.3156999999999999</v>
      </c>
      <c r="W329" s="3">
        <f>IFERROR(INDEX('[2]Ashed teabags wet'!$J$2:$J$825,MATCH(H329,'[2]Ashed teabags wet'!$B$2:$B$825,0)),"")</f>
        <v>11.012345679011846</v>
      </c>
      <c r="X329" s="3">
        <f>IFERROR(INDEX('[2]Ashed teabags wet'!$J$2:$J$825,MATCH(I329,'[2]Ashed teabags wet'!$B$2:$B$825,0)),"")</f>
        <v>7.4839980305272942</v>
      </c>
      <c r="Y329" s="3">
        <f t="shared" si="44"/>
        <v>0.58019950617284266</v>
      </c>
      <c r="Z329" s="3">
        <f t="shared" si="45"/>
        <v>1.2172330379123522</v>
      </c>
      <c r="AA329" s="3">
        <f t="shared" si="46"/>
        <v>0.67480727012571329</v>
      </c>
      <c r="AB329" s="3">
        <f t="shared" si="53"/>
        <v>0.44239146450046762</v>
      </c>
      <c r="AC329" s="3">
        <f t="shared" si="47"/>
        <v>0.65900682566218605</v>
      </c>
      <c r="AD329">
        <f t="shared" si="48"/>
        <v>55</v>
      </c>
      <c r="AE329" s="3">
        <f t="shared" si="54"/>
        <v>0.19856618749915289</v>
      </c>
      <c r="AF329" s="3">
        <f t="shared" si="55"/>
        <v>2.6784344139703868E-2</v>
      </c>
      <c r="AG329" s="67" t="str">
        <f>IF(ISNUMBER(SEARCH("C", '[2]WetLitterbags placem_collection'!Y36)),"YES","")</f>
        <v/>
      </c>
      <c r="AH329" s="67" t="str">
        <f>IF(ISNUMBER(SEARCH("H", '[2]WetLitterbags placem_collection'!Y36)),"YES","")</f>
        <v/>
      </c>
      <c r="AI329" s="67" t="str">
        <f>IF(ISNUMBER(SEARCH("R", '[2]WetLitterbags placem_collection'!Y36)),"YES","")</f>
        <v>YES</v>
      </c>
      <c r="AJ329" s="67" t="str">
        <f>IF(ISNUMBER(SEARCH("C", '[2]WetLitterbags placem_collection'!X36)),"YES","")</f>
        <v/>
      </c>
      <c r="AK329" s="67" t="str">
        <f>IF(ISNUMBER(SEARCH("H", '[2]WetLitterbags placem_collection'!X36)),"YES","")</f>
        <v/>
      </c>
      <c r="AL329" s="67" t="str">
        <f>IF(ISNUMBER(SEARCH("R", '[2]WetLitterbags placem_collection'!X36)),"YES","")</f>
        <v>YES</v>
      </c>
    </row>
    <row r="330" spans="2:38">
      <c r="B330" t="str">
        <f>'[2]Final data_for_R_analysis_Wetse'!A476</f>
        <v>Wet</v>
      </c>
      <c r="C330" s="4">
        <f>'[2]Final data_for_R_analysis_Wetse'!B476</f>
        <v>35</v>
      </c>
      <c r="D330" t="s">
        <v>92</v>
      </c>
      <c r="E330" t="s">
        <v>32</v>
      </c>
      <c r="F330" s="5">
        <v>3</v>
      </c>
      <c r="G330" s="7">
        <f>'[2]WetLitterbags placem_collection'!E37</f>
        <v>42765</v>
      </c>
      <c r="H330" s="1" t="str">
        <f>'[2]Final data_for_R_analysis_Wetse'!J476</f>
        <v>G732</v>
      </c>
      <c r="I330" t="str">
        <f>'[2]Final data_for_R_analysis_Wetse'!J696</f>
        <v>R69</v>
      </c>
      <c r="J330">
        <f>IFERROR(INDEX('[2]Green_rooibos initial weight'!$C$5:$C$1749,MATCH(H330, '[2]Green_rooibos initial weight'!$A$5:$A$1749,0)),"")</f>
        <v>2.0880000000000001</v>
      </c>
      <c r="K330">
        <f>IFERROR(INDEX('[2]Green_rooibos initial weight'!$C$5:$C$1749,MATCH(I330, '[2]Green_rooibos initial weight'!$A$5:$A$1749,0)),"")</f>
        <v>2.2149999999999999</v>
      </c>
      <c r="L330" s="3">
        <f t="shared" si="49"/>
        <v>1.8382000000000001</v>
      </c>
      <c r="M330" s="3">
        <f>AVERAGE('[2]Ashed teabags wet'!$J$809:$J$813,'[2]Ashed teabags wet'!$J$817:$J$818,'[2]Ashed teabags wet'!$J$820:$J$821)</f>
        <v>5.5094158734921841</v>
      </c>
      <c r="N330" s="3">
        <f t="shared" si="42"/>
        <v>1.7369259174134668</v>
      </c>
      <c r="O330" s="3">
        <f t="shared" si="50"/>
        <v>1.9651999999999998</v>
      </c>
      <c r="P330" s="3">
        <f>AVERAGE('[2]Ashed teabags wet'!$J$814:$J$816)</f>
        <v>2.2816647271287041</v>
      </c>
      <c r="Q330" s="3">
        <f t="shared" si="43"/>
        <v>1.9203607247824666</v>
      </c>
      <c r="R330" s="7">
        <f>IF('[2]WetLitterbags placem_collection'!G37="N.A","",'[2]WetLitterbags placem_collection'!G37)</f>
        <v>42820</v>
      </c>
      <c r="S330" s="3">
        <f>IF(IFERROR(INDEX('[2]Both teabags AfterWet'!$D$1:$D$839,MATCH(H330,'[2]Both teabags AfterWet'!$B$1:$B$839,0)),"")="N.A","",(IFERROR(INDEX('[2]Both teabags AfterWet'!$D$1:$D$839,MATCH(H330,'[2]Both teabags AfterWet'!$B$1:$B$839,0)),"")))</f>
        <v>0.71699999999999997</v>
      </c>
      <c r="T330" s="3">
        <f>IFERROR(INDEX('[2]Both teabags AfterWet'!$D$1:$D$839,MATCH(I330,'[2]Both teabags AfterWet'!$B$1:$B$839,0)),"")</f>
        <v>1.498</v>
      </c>
      <c r="U330" s="3">
        <f t="shared" si="51"/>
        <v>0.56640000000000001</v>
      </c>
      <c r="V330" s="3">
        <f t="shared" si="52"/>
        <v>1.3473999999999999</v>
      </c>
      <c r="W330" s="3">
        <f>IFERROR(INDEX('[2]Ashed teabags wet'!$J$2:$J$825,MATCH(H330,'[2]Ashed teabags wet'!$B$2:$B$825,0)),"")</f>
        <v>10.182896688086906</v>
      </c>
      <c r="X330" s="3">
        <f>IFERROR(INDEX('[2]Ashed teabags wet'!$J$2:$J$825,MATCH(I330,'[2]Ashed teabags wet'!$B$2:$B$825,0)),"")</f>
        <v>7.3362875430821557</v>
      </c>
      <c r="Y330" s="3">
        <f t="shared" si="44"/>
        <v>0.50872407315867574</v>
      </c>
      <c r="Z330" s="3">
        <f t="shared" si="45"/>
        <v>1.2485508616445109</v>
      </c>
      <c r="AA330" s="3">
        <f t="shared" si="46"/>
        <v>0.70711239434077922</v>
      </c>
      <c r="AB330" s="3">
        <f t="shared" si="53"/>
        <v>0.46357012075547527</v>
      </c>
      <c r="AC330" s="3">
        <f t="shared" si="47"/>
        <v>0.65016475578354871</v>
      </c>
      <c r="AD330">
        <f t="shared" si="48"/>
        <v>55</v>
      </c>
      <c r="AE330" s="3">
        <f t="shared" si="54"/>
        <v>0.16019905660239997</v>
      </c>
      <c r="AF330" s="3">
        <f t="shared" si="55"/>
        <v>2.5547046607552637E-2</v>
      </c>
      <c r="AG330" s="67" t="str">
        <f>IF(ISNUMBER(SEARCH("C", '[2]WetLitterbags placem_collection'!Y37)),"YES","")</f>
        <v/>
      </c>
      <c r="AH330" s="67" t="str">
        <f>IF(ISNUMBER(SEARCH("H", '[2]WetLitterbags placem_collection'!Y37)),"YES","")</f>
        <v/>
      </c>
      <c r="AI330" s="67" t="str">
        <f>IF(ISNUMBER(SEARCH("R", '[2]WetLitterbags placem_collection'!Y37)),"YES","")</f>
        <v>YES</v>
      </c>
      <c r="AJ330" s="67" t="str">
        <f>IF(ISNUMBER(SEARCH("C", '[2]WetLitterbags placem_collection'!X37)),"YES","")</f>
        <v/>
      </c>
      <c r="AK330" s="67" t="str">
        <f>IF(ISNUMBER(SEARCH("H", '[2]WetLitterbags placem_collection'!X37)),"YES","")</f>
        <v/>
      </c>
      <c r="AL330" s="67" t="str">
        <f>IF(ISNUMBER(SEARCH("R", '[2]WetLitterbags placem_collection'!X37)),"YES","")</f>
        <v>YES</v>
      </c>
    </row>
    <row r="331" spans="2:38">
      <c r="B331" t="str">
        <f>'[2]Final data_for_R_analysis_Wetse'!A477</f>
        <v>Wet</v>
      </c>
      <c r="C331" s="4">
        <f>'[2]Final data_for_R_analysis_Wetse'!B477</f>
        <v>36</v>
      </c>
      <c r="D331" t="s">
        <v>92</v>
      </c>
      <c r="E331" t="s">
        <v>32</v>
      </c>
      <c r="F331" s="68">
        <v>4</v>
      </c>
      <c r="G331" s="7">
        <f>'[2]WetLitterbags placem_collection'!E38</f>
        <v>42765</v>
      </c>
      <c r="H331" s="1" t="str">
        <f>'[2]Final data_for_R_analysis_Wetse'!J477</f>
        <v>G550</v>
      </c>
      <c r="I331" t="str">
        <f>'[2]Final data_for_R_analysis_Wetse'!J697</f>
        <v>R97</v>
      </c>
      <c r="J331">
        <f>IFERROR(INDEX('[2]Green_rooibos initial weight'!$C$5:$C$1749,MATCH(H331, '[2]Green_rooibos initial weight'!$A$5:$A$1749,0)),"")</f>
        <v>2.097</v>
      </c>
      <c r="K331">
        <f>IFERROR(INDEX('[2]Green_rooibos initial weight'!$C$5:$C$1749,MATCH(I331, '[2]Green_rooibos initial weight'!$A$5:$A$1749,0)),"")</f>
        <v>2.2959999999999998</v>
      </c>
      <c r="L331" s="3">
        <f t="shared" si="49"/>
        <v>1.8472</v>
      </c>
      <c r="M331" s="3">
        <f>AVERAGE('[2]Ashed teabags wet'!$J$809:$J$813,'[2]Ashed teabags wet'!$J$817:$J$818,'[2]Ashed teabags wet'!$J$820:$J$821)</f>
        <v>5.5094158734921841</v>
      </c>
      <c r="N331" s="3">
        <f t="shared" si="42"/>
        <v>1.7454300699848524</v>
      </c>
      <c r="O331" s="3">
        <f t="shared" si="50"/>
        <v>2.0461999999999998</v>
      </c>
      <c r="P331" s="3">
        <f>AVERAGE('[2]Ashed teabags wet'!$J$814:$J$816)</f>
        <v>2.2816647271287041</v>
      </c>
      <c r="Q331" s="3">
        <f t="shared" si="43"/>
        <v>1.9995125763534922</v>
      </c>
      <c r="R331" s="7">
        <f>IF('[2]WetLitterbags placem_collection'!G38="N.A","",'[2]WetLitterbags placem_collection'!G38)</f>
        <v>42820</v>
      </c>
      <c r="S331" s="3">
        <f>IF(IFERROR(INDEX('[2]Both teabags AfterWet'!$D$1:$D$839,MATCH(H331,'[2]Both teabags AfterWet'!$B$1:$B$839,0)),"")="N.A","",(IFERROR(INDEX('[2]Both teabags AfterWet'!$D$1:$D$839,MATCH(H331,'[2]Both teabags AfterWet'!$B$1:$B$839,0)),"")))</f>
        <v>0.72199999999999998</v>
      </c>
      <c r="T331" s="3">
        <f>IFERROR(INDEX('[2]Both teabags AfterWet'!$D$1:$D$839,MATCH(I331,'[2]Both teabags AfterWet'!$B$1:$B$839,0)),"")</f>
        <v>1.671</v>
      </c>
      <c r="U331" s="3">
        <f t="shared" si="51"/>
        <v>0.57139999999999991</v>
      </c>
      <c r="V331" s="3">
        <f t="shared" si="52"/>
        <v>1.5204</v>
      </c>
      <c r="W331" s="3">
        <f>IFERROR(INDEX('[2]Ashed teabags wet'!$J$2:$J$825,MATCH(H331,'[2]Ashed teabags wet'!$B$2:$B$825,0)),"")</f>
        <v>6.3737324963780466</v>
      </c>
      <c r="X331" s="3">
        <f>IFERROR(INDEX('[2]Ashed teabags wet'!$J$2:$J$825,MATCH(I331,'[2]Ashed teabags wet'!$B$2:$B$825,0)),"")</f>
        <v>2.0873786407763748</v>
      </c>
      <c r="Y331" s="3">
        <f t="shared" si="44"/>
        <v>0.53498049251569579</v>
      </c>
      <c r="Z331" s="3">
        <f t="shared" si="45"/>
        <v>1.4886634951456359</v>
      </c>
      <c r="AA331" s="3">
        <f t="shared" si="46"/>
        <v>0.69349646157961597</v>
      </c>
      <c r="AB331" s="3">
        <f t="shared" si="53"/>
        <v>0.45464376103556781</v>
      </c>
      <c r="AC331" s="3">
        <f t="shared" si="47"/>
        <v>0.74451319424082296</v>
      </c>
      <c r="AD331">
        <f t="shared" si="48"/>
        <v>55</v>
      </c>
      <c r="AE331" s="3">
        <f t="shared" si="54"/>
        <v>0.17636999812397147</v>
      </c>
      <c r="AF331" s="3">
        <f t="shared" si="55"/>
        <v>1.500765337603642E-2</v>
      </c>
      <c r="AG331" s="67" t="str">
        <f>IF(ISNUMBER(SEARCH("C", '[2]WetLitterbags placem_collection'!Y38)),"YES","")</f>
        <v/>
      </c>
      <c r="AH331" s="67" t="str">
        <f>IF(ISNUMBER(SEARCH("H", '[2]WetLitterbags placem_collection'!Y38)),"YES","")</f>
        <v/>
      </c>
      <c r="AI331" s="67" t="str">
        <f>IF(ISNUMBER(SEARCH("R", '[2]WetLitterbags placem_collection'!Y38)),"YES","")</f>
        <v>YES</v>
      </c>
      <c r="AJ331" s="67" t="str">
        <f>IF(ISNUMBER(SEARCH("C", '[2]WetLitterbags placem_collection'!X38)),"YES","")</f>
        <v/>
      </c>
      <c r="AK331" s="67" t="str">
        <f>IF(ISNUMBER(SEARCH("H", '[2]WetLitterbags placem_collection'!X38)),"YES","")</f>
        <v/>
      </c>
      <c r="AL331" s="67" t="str">
        <f>IF(ISNUMBER(SEARCH("R", '[2]WetLitterbags placem_collection'!X38)),"YES","")</f>
        <v>YES</v>
      </c>
    </row>
    <row r="332" spans="2:38">
      <c r="B332" t="str">
        <f>'[2]Final data_for_R_analysis_Wetse'!A478</f>
        <v>Wet</v>
      </c>
      <c r="C332" s="4">
        <f>'[2]Final data_for_R_analysis_Wetse'!B478</f>
        <v>37</v>
      </c>
      <c r="D332" t="s">
        <v>92</v>
      </c>
      <c r="E332" t="s">
        <v>32</v>
      </c>
      <c r="F332" s="68">
        <v>5</v>
      </c>
      <c r="G332" s="7">
        <f>'[2]WetLitterbags placem_collection'!E39</f>
        <v>42765</v>
      </c>
      <c r="H332" s="1" t="str">
        <f>'[2]Final data_for_R_analysis_Wetse'!J478</f>
        <v>G528</v>
      </c>
      <c r="I332" t="str">
        <f>'[2]Final data_for_R_analysis_Wetse'!J698</f>
        <v>R89</v>
      </c>
      <c r="J332">
        <f>IFERROR(INDEX('[2]Green_rooibos initial weight'!$C$5:$C$1749,MATCH(H332, '[2]Green_rooibos initial weight'!$A$5:$A$1749,0)),"")</f>
        <v>2.14</v>
      </c>
      <c r="K332">
        <f>IFERROR(INDEX('[2]Green_rooibos initial weight'!$C$5:$C$1749,MATCH(I332, '[2]Green_rooibos initial weight'!$A$5:$A$1749,0)),"")</f>
        <v>2.1949999999999998</v>
      </c>
      <c r="L332" s="3">
        <f t="shared" si="49"/>
        <v>1.8902000000000001</v>
      </c>
      <c r="M332" s="3">
        <f>AVERAGE('[2]Ashed teabags wet'!$J$809:$J$813,'[2]Ashed teabags wet'!$J$817:$J$818,'[2]Ashed teabags wet'!$J$820:$J$821)</f>
        <v>5.5094158734921841</v>
      </c>
      <c r="N332" s="3">
        <f t="shared" ref="N332:N395" si="56">IFERROR(L332-(M332/100)*L332,"")</f>
        <v>1.7860610211592509</v>
      </c>
      <c r="O332" s="3">
        <f t="shared" si="50"/>
        <v>1.9451999999999998</v>
      </c>
      <c r="P332" s="3">
        <f>AVERAGE('[2]Ashed teabags wet'!$J$814:$J$816)</f>
        <v>2.2816647271287041</v>
      </c>
      <c r="Q332" s="3">
        <f t="shared" ref="Q332:Q395" si="57">IFERROR(O332-(P332/100)*O332,"")</f>
        <v>1.9008170577278922</v>
      </c>
      <c r="R332" s="7">
        <f>IF('[2]WetLitterbags placem_collection'!G39="N.A","",'[2]WetLitterbags placem_collection'!G39)</f>
        <v>42820</v>
      </c>
      <c r="S332" s="3">
        <f>IF(IFERROR(INDEX('[2]Both teabags AfterWet'!$D$1:$D$839,MATCH(H332,'[2]Both teabags AfterWet'!$B$1:$B$839,0)),"")="N.A","",(IFERROR(INDEX('[2]Both teabags AfterWet'!$D$1:$D$839,MATCH(H332,'[2]Both teabags AfterWet'!$B$1:$B$839,0)),"")))</f>
        <v>0.89600000000000002</v>
      </c>
      <c r="T332" s="3">
        <f>IFERROR(INDEX('[2]Both teabags AfterWet'!$D$1:$D$839,MATCH(I332,'[2]Both teabags AfterWet'!$B$1:$B$839,0)),"")</f>
        <v>1.425</v>
      </c>
      <c r="U332" s="3">
        <f t="shared" si="51"/>
        <v>0.74540000000000006</v>
      </c>
      <c r="V332" s="3">
        <f t="shared" si="52"/>
        <v>1.2744</v>
      </c>
      <c r="W332" s="3">
        <f>IFERROR(INDEX('[2]Ashed teabags wet'!$J$2:$J$825,MATCH(H332,'[2]Ashed teabags wet'!$B$2:$B$825,0)),"")</f>
        <v>15.032354405176665</v>
      </c>
      <c r="X332" s="3">
        <f>IFERROR(INDEX('[2]Ashed teabags wet'!$J$2:$J$825,MATCH(I332,'[2]Ashed teabags wet'!$B$2:$B$825,0)),"")</f>
        <v>8.2721488007830519</v>
      </c>
      <c r="Y332" s="3">
        <f t="shared" ref="Y332:Y395" si="58">IFERROR(U332-(W332/100)*U332,"")</f>
        <v>0.63334883026381317</v>
      </c>
      <c r="Z332" s="3">
        <f t="shared" ref="Z332:Z395" si="59">IFERROR(V332-(X332/100)*V332,"")</f>
        <v>1.1689797356828207</v>
      </c>
      <c r="AA332" s="3">
        <f t="shared" ref="AA332:AA395" si="60">IFERROR(1-Y332/N332,"")</f>
        <v>0.64539350965022724</v>
      </c>
      <c r="AB332" s="3">
        <f t="shared" si="53"/>
        <v>0.42310833411748866</v>
      </c>
      <c r="AC332" s="3">
        <f t="shared" ref="AC332:AC395" si="61">IFERROR(Z332/Q332,"")</f>
        <v>0.61498802892696036</v>
      </c>
      <c r="AD332">
        <f t="shared" ref="AD332:AD395" si="62">IF((R332-G332)&gt;0,(IFERROR(R332-G332,"")),"")</f>
        <v>55</v>
      </c>
      <c r="AE332" s="3">
        <f t="shared" si="54"/>
        <v>0.2334993947146945</v>
      </c>
      <c r="AF332" s="3">
        <f t="shared" si="55"/>
        <v>4.3772898833735738E-2</v>
      </c>
      <c r="AG332" s="67" t="str">
        <f>IF(ISNUMBER(SEARCH("C", '[2]WetLitterbags placem_collection'!Y39)),"YES","")</f>
        <v/>
      </c>
      <c r="AH332" s="67" t="str">
        <f>IF(ISNUMBER(SEARCH("H", '[2]WetLitterbags placem_collection'!Y39)),"YES","")</f>
        <v/>
      </c>
      <c r="AI332" s="67" t="str">
        <f>IF(ISNUMBER(SEARCH("R", '[2]WetLitterbags placem_collection'!Y39)),"YES","")</f>
        <v>YES</v>
      </c>
      <c r="AJ332" s="67" t="str">
        <f>IF(ISNUMBER(SEARCH("C", '[2]WetLitterbags placem_collection'!X39)),"YES","")</f>
        <v/>
      </c>
      <c r="AK332" s="67" t="str">
        <f>IF(ISNUMBER(SEARCH("H", '[2]WetLitterbags placem_collection'!X39)),"YES","")</f>
        <v/>
      </c>
      <c r="AL332" s="67" t="str">
        <f>IF(ISNUMBER(SEARCH("R", '[2]WetLitterbags placem_collection'!X39)),"YES","")</f>
        <v>YES</v>
      </c>
    </row>
    <row r="333" spans="2:38">
      <c r="B333" t="str">
        <f>'[2]Final data_for_R_analysis_Wetse'!A479</f>
        <v>Wet</v>
      </c>
      <c r="C333" s="4">
        <f>'[2]Final data_for_R_analysis_Wetse'!B479</f>
        <v>38</v>
      </c>
      <c r="D333" t="s">
        <v>92</v>
      </c>
      <c r="E333" t="s">
        <v>32</v>
      </c>
      <c r="F333" s="68">
        <v>6</v>
      </c>
      <c r="G333" s="7">
        <f>'[2]WetLitterbags placem_collection'!E40</f>
        <v>42765</v>
      </c>
      <c r="H333" s="1" t="str">
        <f>'[2]Final data_for_R_analysis_Wetse'!J479</f>
        <v>G703</v>
      </c>
      <c r="I333" t="str">
        <f>'[2]Final data_for_R_analysis_Wetse'!J699</f>
        <v>R147</v>
      </c>
      <c r="J333">
        <f>IFERROR(INDEX('[2]Green_rooibos initial weight'!$C$5:$C$1749,MATCH(H333, '[2]Green_rooibos initial weight'!$A$5:$A$1749,0)),"")</f>
        <v>1.9159999999999999</v>
      </c>
      <c r="K333">
        <f>IFERROR(INDEX('[2]Green_rooibos initial weight'!$C$5:$C$1749,MATCH(I333, '[2]Green_rooibos initial weight'!$A$5:$A$1749,0)),"")</f>
        <v>2.1960000000000002</v>
      </c>
      <c r="L333" s="3">
        <f t="shared" ref="L333:L396" si="63">IF(J333&gt;0,(J333*$F$31-($F$29+$F$30)),"")</f>
        <v>1.6661999999999999</v>
      </c>
      <c r="M333" s="3">
        <f>AVERAGE('[2]Ashed teabags wet'!$J$809:$J$813,'[2]Ashed teabags wet'!$J$817:$J$818,'[2]Ashed teabags wet'!$J$820:$J$821)</f>
        <v>5.5094158734921841</v>
      </c>
      <c r="N333" s="3">
        <f t="shared" si="56"/>
        <v>1.5744021127158732</v>
      </c>
      <c r="O333" s="3">
        <f t="shared" ref="O333:O396" si="64">IF(K333&gt;0,(K333*$F$32-($F$29+$F$30)),"")</f>
        <v>1.9462000000000002</v>
      </c>
      <c r="P333" s="3">
        <f>AVERAGE('[2]Ashed teabags wet'!$J$814:$J$816)</f>
        <v>2.2816647271287041</v>
      </c>
      <c r="Q333" s="3">
        <f t="shared" si="57"/>
        <v>1.9017942410806212</v>
      </c>
      <c r="R333" s="7">
        <f>IF('[2]WetLitterbags placem_collection'!G40="N.A","",'[2]WetLitterbags placem_collection'!G40)</f>
        <v>42820</v>
      </c>
      <c r="S333" s="3">
        <f>IF(IFERROR(INDEX('[2]Both teabags AfterWet'!$D$1:$D$839,MATCH(H333,'[2]Both teabags AfterWet'!$B$1:$B$839,0)),"")="N.A","",(IFERROR(INDEX('[2]Both teabags AfterWet'!$D$1:$D$839,MATCH(H333,'[2]Both teabags AfterWet'!$B$1:$B$839,0)),"")))</f>
        <v>0.81899999999999995</v>
      </c>
      <c r="T333" s="3">
        <f>IFERROR(INDEX('[2]Both teabags AfterWet'!$D$1:$D$839,MATCH(I333,'[2]Both teabags AfterWet'!$B$1:$B$839,0)),"")</f>
        <v>1.381</v>
      </c>
      <c r="U333" s="3">
        <f t="shared" ref="U333:U396" si="65">IFERROR(IF(S333&gt;0,S333-($F$29),""),"")</f>
        <v>0.66839999999999988</v>
      </c>
      <c r="V333" s="3">
        <f t="shared" ref="V333:V396" si="66">IFERROR(IF(T333&gt;0,T333-($F$29),""),"")</f>
        <v>1.2303999999999999</v>
      </c>
      <c r="W333" s="3">
        <f>IFERROR(INDEX('[2]Ashed teabags wet'!$J$2:$J$825,MATCH(H333,'[2]Ashed teabags wet'!$B$2:$B$825,0)),"")</f>
        <v>13.181367690782835</v>
      </c>
      <c r="X333" s="3">
        <f>IFERROR(INDEX('[2]Ashed teabags wet'!$J$2:$J$825,MATCH(I333,'[2]Ashed teabags wet'!$B$2:$B$825,0)),"")</f>
        <v>6.8948891031825541</v>
      </c>
      <c r="Y333" s="3">
        <f t="shared" si="58"/>
        <v>0.58029573835480741</v>
      </c>
      <c r="Z333" s="3">
        <f t="shared" si="59"/>
        <v>1.1455652844744417</v>
      </c>
      <c r="AA333" s="3">
        <f t="shared" si="60"/>
        <v>0.63141834372047023</v>
      </c>
      <c r="AB333" s="3">
        <f t="shared" ref="AB333:AB396" si="67">IFERROR($F$26*(1-AE333),"")</f>
        <v>0.41394646761722048</v>
      </c>
      <c r="AC333" s="3">
        <f t="shared" si="61"/>
        <v>0.60236026575804458</v>
      </c>
      <c r="AD333">
        <f t="shared" si="62"/>
        <v>55</v>
      </c>
      <c r="AE333" s="3">
        <f t="shared" ref="AE333:AE396" si="68">IFERROR(1-(AA333/$F$25),"")</f>
        <v>0.25009697895431082</v>
      </c>
      <c r="AF333" s="3">
        <f t="shared" ref="AF333:AF396" si="69">IFERROR(LN(AB333/(AC333-(1-AB333)))/AD333,"")</f>
        <v>5.8802882675834077E-2</v>
      </c>
      <c r="AG333" s="67" t="str">
        <f>IF(ISNUMBER(SEARCH("C", '[2]WetLitterbags placem_collection'!Y40)),"YES","")</f>
        <v/>
      </c>
      <c r="AH333" s="67" t="str">
        <f>IF(ISNUMBER(SEARCH("H", '[2]WetLitterbags placem_collection'!Y40)),"YES","")</f>
        <v/>
      </c>
      <c r="AI333" s="67" t="str">
        <f>IF(ISNUMBER(SEARCH("R", '[2]WetLitterbags placem_collection'!Y40)),"YES","")</f>
        <v/>
      </c>
      <c r="AJ333" s="67" t="str">
        <f>IF(ISNUMBER(SEARCH("C", '[2]WetLitterbags placem_collection'!X40)),"YES","")</f>
        <v/>
      </c>
      <c r="AK333" s="67" t="str">
        <f>IF(ISNUMBER(SEARCH("H", '[2]WetLitterbags placem_collection'!X40)),"YES","")</f>
        <v/>
      </c>
      <c r="AL333" s="67" t="str">
        <f>IF(ISNUMBER(SEARCH("R", '[2]WetLitterbags placem_collection'!X40)),"YES","")</f>
        <v>YES</v>
      </c>
    </row>
    <row r="334" spans="2:38">
      <c r="B334" t="str">
        <f>'[2]Final data_for_R_analysis_Wetse'!A480</f>
        <v>Wet</v>
      </c>
      <c r="C334" s="4">
        <f>'[2]Final data_for_R_analysis_Wetse'!B480</f>
        <v>39</v>
      </c>
      <c r="D334" t="s">
        <v>92</v>
      </c>
      <c r="E334" t="s">
        <v>32</v>
      </c>
      <c r="F334" s="68">
        <v>7</v>
      </c>
      <c r="G334" s="7">
        <f>'[2]WetLitterbags placem_collection'!E41</f>
        <v>42765</v>
      </c>
      <c r="H334" s="1" t="str">
        <f>'[2]Final data_for_R_analysis_Wetse'!J480</f>
        <v>G566</v>
      </c>
      <c r="I334" t="str">
        <f>'[2]Final data_for_R_analysis_Wetse'!J700</f>
        <v>R65</v>
      </c>
      <c r="J334">
        <f>IFERROR(INDEX('[2]Green_rooibos initial weight'!$C$5:$C$1749,MATCH(H334, '[2]Green_rooibos initial weight'!$A$5:$A$1749,0)),"")</f>
        <v>2.0449999999999999</v>
      </c>
      <c r="K334">
        <f>IFERROR(INDEX('[2]Green_rooibos initial weight'!$C$5:$C$1749,MATCH(I334, '[2]Green_rooibos initial weight'!$A$5:$A$1749,0)),"")</f>
        <v>2.2559999999999998</v>
      </c>
      <c r="L334" s="3">
        <f t="shared" si="63"/>
        <v>1.7951999999999999</v>
      </c>
      <c r="M334" s="3">
        <f>AVERAGE('[2]Ashed teabags wet'!$J$809:$J$813,'[2]Ashed teabags wet'!$J$817:$J$818,'[2]Ashed teabags wet'!$J$820:$J$821)</f>
        <v>5.5094158734921841</v>
      </c>
      <c r="N334" s="3">
        <f t="shared" si="56"/>
        <v>1.6962949662390683</v>
      </c>
      <c r="O334" s="3">
        <f t="shared" si="64"/>
        <v>2.0061999999999998</v>
      </c>
      <c r="P334" s="3">
        <f>AVERAGE('[2]Ashed teabags wet'!$J$814:$J$816)</f>
        <v>2.2816647271287041</v>
      </c>
      <c r="Q334" s="3">
        <f t="shared" si="57"/>
        <v>1.9604252422443438</v>
      </c>
      <c r="R334" s="7">
        <f>IF('[2]WetLitterbags placem_collection'!G41="N.A","",'[2]WetLitterbags placem_collection'!G41)</f>
        <v>42820</v>
      </c>
      <c r="S334" s="3">
        <f>IF(IFERROR(INDEX('[2]Both teabags AfterWet'!$D$1:$D$839,MATCH(H334,'[2]Both teabags AfterWet'!$B$1:$B$839,0)),"")="N.A","",(IFERROR(INDEX('[2]Both teabags AfterWet'!$D$1:$D$839,MATCH(H334,'[2]Both teabags AfterWet'!$B$1:$B$839,0)),"")))</f>
        <v>0.78520000000000001</v>
      </c>
      <c r="T334" s="3">
        <f>IFERROR(INDEX('[2]Both teabags AfterWet'!$D$1:$D$839,MATCH(I334,'[2]Both teabags AfterWet'!$B$1:$B$839,0)),"")</f>
        <v>1.5185</v>
      </c>
      <c r="U334" s="3">
        <f t="shared" si="65"/>
        <v>0.63460000000000005</v>
      </c>
      <c r="V334" s="3">
        <f t="shared" si="66"/>
        <v>1.3678999999999999</v>
      </c>
      <c r="W334" s="3">
        <f>IFERROR(INDEX('[2]Ashed teabags wet'!$J$2:$J$825,MATCH(H334,'[2]Ashed teabags wet'!$B$2:$B$825,0)),"")</f>
        <v>4.4278606965170084</v>
      </c>
      <c r="X334" s="3">
        <f>IFERROR(INDEX('[2]Ashed teabags wet'!$J$2:$J$825,MATCH(I334,'[2]Ashed teabags wet'!$B$2:$B$825,0)),"")</f>
        <v>3.3680039623575757</v>
      </c>
      <c r="Y334" s="3">
        <f t="shared" si="58"/>
        <v>0.60650079601990314</v>
      </c>
      <c r="Z334" s="3">
        <f t="shared" si="59"/>
        <v>1.3218290737989107</v>
      </c>
      <c r="AA334" s="3">
        <f t="shared" si="60"/>
        <v>0.64245558225960941</v>
      </c>
      <c r="AB334" s="3">
        <f t="shared" si="67"/>
        <v>0.4211822819564186</v>
      </c>
      <c r="AC334" s="3">
        <f t="shared" si="61"/>
        <v>0.67425630180401463</v>
      </c>
      <c r="AD334">
        <f t="shared" si="62"/>
        <v>55</v>
      </c>
      <c r="AE334" s="3">
        <f t="shared" si="68"/>
        <v>0.23698861964416928</v>
      </c>
      <c r="AF334" s="3">
        <f t="shared" si="69"/>
        <v>2.6992414093119855E-2</v>
      </c>
      <c r="AG334" s="67" t="str">
        <f>IF(ISNUMBER(SEARCH("C", '[2]WetLitterbags placem_collection'!Y41)),"YES","")</f>
        <v/>
      </c>
      <c r="AH334" s="67" t="str">
        <f>IF(ISNUMBER(SEARCH("H", '[2]WetLitterbags placem_collection'!Y41)),"YES","")</f>
        <v/>
      </c>
      <c r="AI334" s="67" t="str">
        <f>IF(ISNUMBER(SEARCH("R", '[2]WetLitterbags placem_collection'!Y41)),"YES","")</f>
        <v>YES</v>
      </c>
      <c r="AJ334" s="67" t="str">
        <f>IF(ISNUMBER(SEARCH("C", '[2]WetLitterbags placem_collection'!X41)),"YES","")</f>
        <v/>
      </c>
      <c r="AK334" s="67" t="str">
        <f>IF(ISNUMBER(SEARCH("H", '[2]WetLitterbags placem_collection'!X41)),"YES","")</f>
        <v/>
      </c>
      <c r="AL334" s="67" t="str">
        <f>IF(ISNUMBER(SEARCH("R", '[2]WetLitterbags placem_collection'!X41)),"YES","")</f>
        <v>YES</v>
      </c>
    </row>
    <row r="335" spans="2:38">
      <c r="B335" t="str">
        <f>'[2]Final data_for_R_analysis_Wetse'!A481</f>
        <v>Wet</v>
      </c>
      <c r="C335" s="4">
        <f>'[2]Final data_for_R_analysis_Wetse'!B481</f>
        <v>40</v>
      </c>
      <c r="D335" t="s">
        <v>92</v>
      </c>
      <c r="E335" t="s">
        <v>32</v>
      </c>
      <c r="F335" s="68">
        <v>8</v>
      </c>
      <c r="G335" s="7">
        <f>'[2]WetLitterbags placem_collection'!E42</f>
        <v>42765</v>
      </c>
      <c r="H335" s="1" t="str">
        <f>'[2]Final data_for_R_analysis_Wetse'!J481</f>
        <v>G619</v>
      </c>
      <c r="I335" t="str">
        <f>'[2]Final data_for_R_analysis_Wetse'!J701</f>
        <v>R420</v>
      </c>
      <c r="J335">
        <f>IFERROR(INDEX('[2]Green_rooibos initial weight'!$C$5:$C$1749,MATCH(H335, '[2]Green_rooibos initial weight'!$A$5:$A$1749,0)),"")</f>
        <v>2.036</v>
      </c>
      <c r="K335">
        <f>IFERROR(INDEX('[2]Green_rooibos initial weight'!$C$5:$C$1749,MATCH(I335, '[2]Green_rooibos initial weight'!$A$5:$A$1749,0)),"")</f>
        <v>2.2749999999999999</v>
      </c>
      <c r="L335" s="3">
        <f t="shared" si="63"/>
        <v>1.7862</v>
      </c>
      <c r="M335" s="3">
        <f>AVERAGE('[2]Ashed teabags wet'!$J$809:$J$813,'[2]Ashed teabags wet'!$J$817:$J$818,'[2]Ashed teabags wet'!$J$820:$J$821)</f>
        <v>5.5094158734921841</v>
      </c>
      <c r="N335" s="3">
        <f t="shared" si="56"/>
        <v>1.6877908136676827</v>
      </c>
      <c r="O335" s="3">
        <f t="shared" si="64"/>
        <v>2.0251999999999999</v>
      </c>
      <c r="P335" s="3">
        <f>AVERAGE('[2]Ashed teabags wet'!$J$814:$J$816)</f>
        <v>2.2816647271287041</v>
      </c>
      <c r="Q335" s="3">
        <f t="shared" si="57"/>
        <v>1.9789917259461893</v>
      </c>
      <c r="R335" s="7">
        <f>IF('[2]WetLitterbags placem_collection'!G42="N.A","",'[2]WetLitterbags placem_collection'!G42)</f>
        <v>42820</v>
      </c>
      <c r="S335" s="3">
        <f>IF(IFERROR(INDEX('[2]Both teabags AfterWet'!$D$1:$D$839,MATCH(H335,'[2]Both teabags AfterWet'!$B$1:$B$839,0)),"")="N.A","",(IFERROR(INDEX('[2]Both teabags AfterWet'!$D$1:$D$839,MATCH(H335,'[2]Both teabags AfterWet'!$B$1:$B$839,0)),"")))</f>
        <v>0.70599999999999996</v>
      </c>
      <c r="T335" s="3">
        <f>IFERROR(INDEX('[2]Both teabags AfterWet'!$D$1:$D$839,MATCH(I335,'[2]Both teabags AfterWet'!$B$1:$B$839,0)),"")</f>
        <v>1.66</v>
      </c>
      <c r="U335" s="3">
        <f t="shared" si="65"/>
        <v>0.55539999999999989</v>
      </c>
      <c r="V335" s="3">
        <f t="shared" si="66"/>
        <v>1.5093999999999999</v>
      </c>
      <c r="W335" s="3">
        <f>IFERROR(INDEX('[2]Ashed teabags wet'!$J$2:$J$825,MATCH(H335,'[2]Ashed teabags wet'!$B$2:$B$825,0)),"")</f>
        <v>8.6005830903788301</v>
      </c>
      <c r="X335" s="3">
        <f>IFERROR(INDEX('[2]Ashed teabags wet'!$J$2:$J$825,MATCH(I335,'[2]Ashed teabags wet'!$B$2:$B$825,0)),"")</f>
        <v>4.7856430707881614</v>
      </c>
      <c r="Y335" s="3">
        <f t="shared" si="58"/>
        <v>0.50763236151603586</v>
      </c>
      <c r="Z335" s="3">
        <f t="shared" si="59"/>
        <v>1.4371655034895234</v>
      </c>
      <c r="AA335" s="3">
        <f t="shared" si="60"/>
        <v>0.69923265525250922</v>
      </c>
      <c r="AB335" s="3">
        <f t="shared" si="67"/>
        <v>0.45840430605627686</v>
      </c>
      <c r="AC335" s="3">
        <f t="shared" si="61"/>
        <v>0.72621097129771495</v>
      </c>
      <c r="AD335">
        <f t="shared" si="62"/>
        <v>55</v>
      </c>
      <c r="AE335" s="3">
        <f t="shared" si="68"/>
        <v>0.1695574165647159</v>
      </c>
      <c r="AF335" s="3">
        <f t="shared" si="69"/>
        <v>1.6535954202669362E-2</v>
      </c>
      <c r="AG335" s="67" t="str">
        <f>IF(ISNUMBER(SEARCH("C", '[2]WetLitterbags placem_collection'!Y42)),"YES","")</f>
        <v/>
      </c>
      <c r="AH335" s="67" t="str">
        <f>IF(ISNUMBER(SEARCH("H", '[2]WetLitterbags placem_collection'!Y42)),"YES","")</f>
        <v/>
      </c>
      <c r="AI335" s="67" t="str">
        <f>IF(ISNUMBER(SEARCH("R", '[2]WetLitterbags placem_collection'!Y42)),"YES","")</f>
        <v/>
      </c>
      <c r="AJ335" s="67" t="str">
        <f>IF(ISNUMBER(SEARCH("C", '[2]WetLitterbags placem_collection'!X42)),"YES","")</f>
        <v/>
      </c>
      <c r="AK335" s="67" t="str">
        <f>IF(ISNUMBER(SEARCH("H", '[2]WetLitterbags placem_collection'!X42)),"YES","")</f>
        <v/>
      </c>
      <c r="AL335" s="67" t="str">
        <f>IF(ISNUMBER(SEARCH("R", '[2]WetLitterbags placem_collection'!X42)),"YES","")</f>
        <v>YES</v>
      </c>
    </row>
    <row r="336" spans="2:38">
      <c r="B336" t="str">
        <f>'[2]Final data_for_R_analysis_Wetse'!A482</f>
        <v>Wet</v>
      </c>
      <c r="C336" s="4">
        <f>'[2]Final data_for_R_analysis_Wetse'!B482</f>
        <v>41</v>
      </c>
      <c r="D336" t="s">
        <v>93</v>
      </c>
      <c r="E336" t="s">
        <v>32</v>
      </c>
      <c r="F336" s="5">
        <v>1</v>
      </c>
      <c r="G336" s="7">
        <f>'[2]WetLitterbags placem_collection'!E43</f>
        <v>42766</v>
      </c>
      <c r="H336" s="1" t="str">
        <f>'[2]Final data_for_R_analysis_Wetse'!J482</f>
        <v>G626</v>
      </c>
      <c r="I336" t="str">
        <f>'[2]Final data_for_R_analysis_Wetse'!J702</f>
        <v>R77</v>
      </c>
      <c r="J336">
        <f>IFERROR(INDEX('[2]Green_rooibos initial weight'!$C$5:$C$1749,MATCH(H336, '[2]Green_rooibos initial weight'!$A$5:$A$1749,0)),"")</f>
        <v>2.1179999999999999</v>
      </c>
      <c r="K336">
        <f>IFERROR(INDEX('[2]Green_rooibos initial weight'!$C$5:$C$1749,MATCH(I336, '[2]Green_rooibos initial weight'!$A$5:$A$1749,0)),"")</f>
        <v>2.1749999999999998</v>
      </c>
      <c r="L336" s="3">
        <f t="shared" si="63"/>
        <v>1.8681999999999999</v>
      </c>
      <c r="M336" s="3">
        <f>AVERAGE('[2]Ashed teabags wet'!$J$809:$J$813,'[2]Ashed teabags wet'!$J$817:$J$818,'[2]Ashed teabags wet'!$J$820:$J$821)</f>
        <v>5.5094158734921841</v>
      </c>
      <c r="N336" s="3">
        <f t="shared" si="56"/>
        <v>1.7652730926514189</v>
      </c>
      <c r="O336" s="3">
        <f t="shared" si="64"/>
        <v>1.9251999999999998</v>
      </c>
      <c r="P336" s="3">
        <f>AVERAGE('[2]Ashed teabags wet'!$J$814:$J$816)</f>
        <v>2.2816647271287041</v>
      </c>
      <c r="Q336" s="3">
        <f t="shared" si="57"/>
        <v>1.8812733906733179</v>
      </c>
      <c r="R336" s="7">
        <f>IF('[2]WetLitterbags placem_collection'!G43="N.A","",'[2]WetLitterbags placem_collection'!G43)</f>
        <v>42820</v>
      </c>
      <c r="S336" s="3" t="str">
        <f>IF(IFERROR(INDEX('[2]Both teabags AfterWet'!$D$1:$D$839,MATCH(H336,'[2]Both teabags AfterWet'!$B$1:$B$839,0)),"")="N.A","",(IFERROR(INDEX('[2]Both teabags AfterWet'!$D$1:$D$839,MATCH(H336,'[2]Both teabags AfterWet'!$B$1:$B$839,0)),"")))</f>
        <v/>
      </c>
      <c r="T336" s="3">
        <f>IFERROR(INDEX('[2]Both teabags AfterWet'!$D$1:$D$839,MATCH(I336,'[2]Both teabags AfterWet'!$B$1:$B$839,0)),"")</f>
        <v>1.5429999999999999</v>
      </c>
      <c r="U336" s="3" t="str">
        <f t="shared" si="65"/>
        <v/>
      </c>
      <c r="V336" s="3">
        <f t="shared" si="66"/>
        <v>1.3923999999999999</v>
      </c>
      <c r="W336" s="3">
        <f>IFERROR(INDEX('[2]Ashed teabags wet'!$J$2:$J$825,MATCH(H336,'[2]Ashed teabags wet'!$B$2:$B$825,0)),"")</f>
        <v>11.014911014910776</v>
      </c>
      <c r="X336" s="3">
        <f>IFERROR(INDEX('[2]Ashed teabags wet'!$J$2:$J$825,MATCH(I336,'[2]Ashed teabags wet'!$B$2:$B$825,0)),"")</f>
        <v>6.0530265132569756</v>
      </c>
      <c r="Y336" s="3" t="str">
        <f t="shared" si="58"/>
        <v/>
      </c>
      <c r="Z336" s="3">
        <f t="shared" si="59"/>
        <v>1.3081176588294097</v>
      </c>
      <c r="AA336" s="3" t="str">
        <f t="shared" si="60"/>
        <v/>
      </c>
      <c r="AB336" s="3" t="str">
        <f t="shared" si="67"/>
        <v/>
      </c>
      <c r="AC336" s="3">
        <f t="shared" si="61"/>
        <v>0.69533628940620229</v>
      </c>
      <c r="AD336">
        <f t="shared" si="62"/>
        <v>54</v>
      </c>
      <c r="AE336" s="3" t="str">
        <f t="shared" si="68"/>
        <v/>
      </c>
      <c r="AF336" s="3" t="str">
        <f t="shared" si="69"/>
        <v/>
      </c>
      <c r="AG336" s="67" t="str">
        <f>IF(ISNUMBER(SEARCH("C", '[2]WetLitterbags placem_collection'!Y43)),"YES","")</f>
        <v/>
      </c>
      <c r="AH336" s="67" t="str">
        <f>IF(ISNUMBER(SEARCH("H", '[2]WetLitterbags placem_collection'!Y43)),"YES","")</f>
        <v/>
      </c>
      <c r="AI336" s="67" t="str">
        <f>IF(ISNUMBER(SEARCH("R", '[2]WetLitterbags placem_collection'!Y43)),"YES","")</f>
        <v>YES</v>
      </c>
      <c r="AJ336" s="67" t="str">
        <f>IF(ISNUMBER(SEARCH("C", '[2]WetLitterbags placem_collection'!X43)),"YES","")</f>
        <v/>
      </c>
      <c r="AK336" s="67" t="str">
        <f>IF(ISNUMBER(SEARCH("H", '[2]WetLitterbags placem_collection'!X43)),"YES","")</f>
        <v/>
      </c>
      <c r="AL336" s="67" t="str">
        <f>IF(ISNUMBER(SEARCH("R", '[2]WetLitterbags placem_collection'!X43)),"YES","")</f>
        <v>YES</v>
      </c>
    </row>
    <row r="337" spans="2:38">
      <c r="B337" t="str">
        <f>'[2]Final data_for_R_analysis_Wetse'!A483</f>
        <v>Wet</v>
      </c>
      <c r="C337" s="4">
        <f>'[2]Final data_for_R_analysis_Wetse'!B483</f>
        <v>42</v>
      </c>
      <c r="D337" t="s">
        <v>93</v>
      </c>
      <c r="E337" t="s">
        <v>32</v>
      </c>
      <c r="F337" s="5">
        <v>2</v>
      </c>
      <c r="G337" s="7">
        <f>'[2]WetLitterbags placem_collection'!E44</f>
        <v>42766</v>
      </c>
      <c r="H337" s="1" t="str">
        <f>'[2]Final data_for_R_analysis_Wetse'!J483</f>
        <v>G437</v>
      </c>
      <c r="I337" t="str">
        <f>'[2]Final data_for_R_analysis_Wetse'!J703</f>
        <v>R81</v>
      </c>
      <c r="J337">
        <f>IFERROR(INDEX('[2]Green_rooibos initial weight'!$C$5:$C$1749,MATCH(H337, '[2]Green_rooibos initial weight'!$A$5:$A$1749,0)),"")</f>
        <v>2.1230000000000002</v>
      </c>
      <c r="K337">
        <f>IFERROR(INDEX('[2]Green_rooibos initial weight'!$C$5:$C$1749,MATCH(I337, '[2]Green_rooibos initial weight'!$A$5:$A$1749,0)),"")</f>
        <v>2.004</v>
      </c>
      <c r="L337" s="3">
        <f t="shared" si="63"/>
        <v>1.8732000000000002</v>
      </c>
      <c r="M337" s="3">
        <f>AVERAGE('[2]Ashed teabags wet'!$J$809:$J$813,'[2]Ashed teabags wet'!$J$817:$J$818,'[2]Ashed teabags wet'!$J$820:$J$821)</f>
        <v>5.5094158734921841</v>
      </c>
      <c r="N337" s="3">
        <f t="shared" si="56"/>
        <v>1.7699976218577447</v>
      </c>
      <c r="O337" s="3">
        <f t="shared" si="64"/>
        <v>1.7542</v>
      </c>
      <c r="P337" s="3">
        <f>AVERAGE('[2]Ashed teabags wet'!$J$814:$J$816)</f>
        <v>2.2816647271287041</v>
      </c>
      <c r="Q337" s="3">
        <f t="shared" si="57"/>
        <v>1.7141750373567082</v>
      </c>
      <c r="R337" s="7">
        <f>IF('[2]WetLitterbags placem_collection'!G44="N.A","",'[2]WetLitterbags placem_collection'!G44)</f>
        <v>42820</v>
      </c>
      <c r="S337" s="3">
        <f>IF(IFERROR(INDEX('[2]Both teabags AfterWet'!$D$1:$D$839,MATCH(H337,'[2]Both teabags AfterWet'!$B$1:$B$839,0)),"")="N.A","",(IFERROR(INDEX('[2]Both teabags AfterWet'!$D$1:$D$839,MATCH(H337,'[2]Both teabags AfterWet'!$B$1:$B$839,0)),"")))</f>
        <v>0.64</v>
      </c>
      <c r="T337" s="3">
        <f>IFERROR(INDEX('[2]Both teabags AfterWet'!$D$1:$D$839,MATCH(I337,'[2]Both teabags AfterWet'!$B$1:$B$839,0)),"")</f>
        <v>1.528</v>
      </c>
      <c r="U337" s="3">
        <f t="shared" si="65"/>
        <v>0.4894</v>
      </c>
      <c r="V337" s="3">
        <f t="shared" si="66"/>
        <v>1.3774</v>
      </c>
      <c r="W337" s="3">
        <f>IFERROR(INDEX('[2]Ashed teabags wet'!$J$2:$J$825,MATCH(H337,'[2]Ashed teabags wet'!$B$2:$B$825,0)),"")</f>
        <v>8.5335948994602457</v>
      </c>
      <c r="X337" s="3">
        <f>IFERROR(INDEX('[2]Ashed teabags wet'!$J$2:$J$825,MATCH(I337,'[2]Ashed teabags wet'!$B$2:$B$825,0)),"")</f>
        <v>2.5036109773709327</v>
      </c>
      <c r="Y337" s="3">
        <f t="shared" si="58"/>
        <v>0.44763658656204158</v>
      </c>
      <c r="Z337" s="3">
        <f t="shared" si="59"/>
        <v>1.3429152623976928</v>
      </c>
      <c r="AA337" s="3">
        <f t="shared" si="60"/>
        <v>0.74709763389839279</v>
      </c>
      <c r="AB337" s="3">
        <f t="shared" si="67"/>
        <v>0.48978372198564474</v>
      </c>
      <c r="AC337" s="3">
        <f t="shared" si="61"/>
        <v>0.78341781506076225</v>
      </c>
      <c r="AD337">
        <f t="shared" si="62"/>
        <v>54</v>
      </c>
      <c r="AE337" s="3">
        <f t="shared" si="68"/>
        <v>0.11271064857673063</v>
      </c>
      <c r="AF337" s="3">
        <f t="shared" si="69"/>
        <v>1.0810262151809139E-2</v>
      </c>
      <c r="AG337" s="67" t="str">
        <f>IF(ISNUMBER(SEARCH("C", '[2]WetLitterbags placem_collection'!Y44)),"YES","")</f>
        <v/>
      </c>
      <c r="AH337" s="67" t="str">
        <f>IF(ISNUMBER(SEARCH("H", '[2]WetLitterbags placem_collection'!Y44)),"YES","")</f>
        <v/>
      </c>
      <c r="AI337" s="67" t="str">
        <f>IF(ISNUMBER(SEARCH("R", '[2]WetLitterbags placem_collection'!Y44)),"YES","")</f>
        <v/>
      </c>
      <c r="AJ337" s="67" t="str">
        <f>IF(ISNUMBER(SEARCH("C", '[2]WetLitterbags placem_collection'!X44)),"YES","")</f>
        <v/>
      </c>
      <c r="AK337" s="67" t="str">
        <f>IF(ISNUMBER(SEARCH("H", '[2]WetLitterbags placem_collection'!X44)),"YES","")</f>
        <v/>
      </c>
      <c r="AL337" s="67" t="str">
        <f>IF(ISNUMBER(SEARCH("R", '[2]WetLitterbags placem_collection'!X44)),"YES","")</f>
        <v/>
      </c>
    </row>
    <row r="338" spans="2:38">
      <c r="B338" t="str">
        <f>'[2]Final data_for_R_analysis_Wetse'!A484</f>
        <v>Wet</v>
      </c>
      <c r="C338" s="4">
        <f>'[2]Final data_for_R_analysis_Wetse'!B484</f>
        <v>43</v>
      </c>
      <c r="D338" t="s">
        <v>93</v>
      </c>
      <c r="E338" t="s">
        <v>32</v>
      </c>
      <c r="F338" s="5">
        <v>3</v>
      </c>
      <c r="G338" s="7">
        <f>'[2]WetLitterbags placem_collection'!E45</f>
        <v>42766</v>
      </c>
      <c r="H338" s="1" t="str">
        <f>'[2]Final data_for_R_analysis_Wetse'!J484</f>
        <v>G643</v>
      </c>
      <c r="I338" t="str">
        <f>'[2]Final data_for_R_analysis_Wetse'!J704</f>
        <v>R117</v>
      </c>
      <c r="J338">
        <f>IFERROR(INDEX('[2]Green_rooibos initial weight'!$C$5:$C$1749,MATCH(H338, '[2]Green_rooibos initial weight'!$A$5:$A$1749,0)),"")</f>
        <v>2.0510000000000002</v>
      </c>
      <c r="K338">
        <f>IFERROR(INDEX('[2]Green_rooibos initial weight'!$C$5:$C$1749,MATCH(I338, '[2]Green_rooibos initial weight'!$A$5:$A$1749,0)),"")</f>
        <v>2.2029999999999998</v>
      </c>
      <c r="L338" s="3">
        <f t="shared" si="63"/>
        <v>1.8012000000000001</v>
      </c>
      <c r="M338" s="3">
        <f>AVERAGE('[2]Ashed teabags wet'!$J$809:$J$813,'[2]Ashed teabags wet'!$J$817:$J$818,'[2]Ashed teabags wet'!$J$820:$J$821)</f>
        <v>5.5094158734921841</v>
      </c>
      <c r="N338" s="3">
        <f t="shared" si="56"/>
        <v>1.7019644012866588</v>
      </c>
      <c r="O338" s="3">
        <f t="shared" si="64"/>
        <v>1.9531999999999998</v>
      </c>
      <c r="P338" s="3">
        <f>AVERAGE('[2]Ashed teabags wet'!$J$814:$J$816)</f>
        <v>2.2816647271287041</v>
      </c>
      <c r="Q338" s="3">
        <f t="shared" si="57"/>
        <v>1.908634524549722</v>
      </c>
      <c r="R338" s="7">
        <f>IF('[2]WetLitterbags placem_collection'!G45="N.A","",'[2]WetLitterbags placem_collection'!G45)</f>
        <v>42820</v>
      </c>
      <c r="S338" s="3">
        <f>IF(IFERROR(INDEX('[2]Both teabags AfterWet'!$D$1:$D$839,MATCH(H338,'[2]Both teabags AfterWet'!$B$1:$B$839,0)),"")="N.A","",(IFERROR(INDEX('[2]Both teabags AfterWet'!$D$1:$D$839,MATCH(H338,'[2]Both teabags AfterWet'!$B$1:$B$839,0)),"")))</f>
        <v>0.74509999999999998</v>
      </c>
      <c r="T338" s="3">
        <f>IFERROR(INDEX('[2]Both teabags AfterWet'!$D$1:$D$839,MATCH(I338,'[2]Both teabags AfterWet'!$B$1:$B$839,0)),"")</f>
        <v>1.6155999999999999</v>
      </c>
      <c r="U338" s="3">
        <f t="shared" si="65"/>
        <v>0.59450000000000003</v>
      </c>
      <c r="V338" s="3">
        <f t="shared" si="66"/>
        <v>1.4649999999999999</v>
      </c>
      <c r="W338" s="3">
        <f>IFERROR(INDEX('[2]Ashed teabags wet'!$J$2:$J$825,MATCH(H338,'[2]Ashed teabags wet'!$B$2:$B$825,0)),"")</f>
        <v>7.6658476658481174</v>
      </c>
      <c r="X338" s="3">
        <f>IFERROR(INDEX('[2]Ashed teabags wet'!$J$2:$J$825,MATCH(I338,'[2]Ashed teabags wet'!$B$2:$B$825,0)),"")</f>
        <v>1.8435475834578603</v>
      </c>
      <c r="Y338" s="3">
        <f t="shared" si="58"/>
        <v>0.54892653562653293</v>
      </c>
      <c r="Z338" s="3">
        <f t="shared" si="59"/>
        <v>1.4379920279023422</v>
      </c>
      <c r="AA338" s="3">
        <f t="shared" si="60"/>
        <v>0.67747472555151389</v>
      </c>
      <c r="AB338" s="3">
        <f t="shared" si="67"/>
        <v>0.44414020012403288</v>
      </c>
      <c r="AC338" s="3">
        <f t="shared" si="61"/>
        <v>0.75341402945730951</v>
      </c>
      <c r="AD338">
        <f t="shared" si="62"/>
        <v>54</v>
      </c>
      <c r="AE338" s="3">
        <f t="shared" si="68"/>
        <v>0.19539818818109989</v>
      </c>
      <c r="AF338" s="3">
        <f t="shared" si="69"/>
        <v>1.5002354663409241E-2</v>
      </c>
      <c r="AG338" s="67" t="str">
        <f>IF(ISNUMBER(SEARCH("C", '[2]WetLitterbags placem_collection'!Y45)),"YES","")</f>
        <v/>
      </c>
      <c r="AH338" s="67" t="str">
        <f>IF(ISNUMBER(SEARCH("H", '[2]WetLitterbags placem_collection'!Y45)),"YES","")</f>
        <v/>
      </c>
      <c r="AI338" s="67" t="str">
        <f>IF(ISNUMBER(SEARCH("R", '[2]WetLitterbags placem_collection'!Y45)),"YES","")</f>
        <v>YES</v>
      </c>
      <c r="AJ338" s="67" t="str">
        <f>IF(ISNUMBER(SEARCH("C", '[2]WetLitterbags placem_collection'!X45)),"YES","")</f>
        <v/>
      </c>
      <c r="AK338" s="67" t="str">
        <f>IF(ISNUMBER(SEARCH("H", '[2]WetLitterbags placem_collection'!X45)),"YES","")</f>
        <v/>
      </c>
      <c r="AL338" s="67" t="str">
        <f>IF(ISNUMBER(SEARCH("R", '[2]WetLitterbags placem_collection'!X45)),"YES","")</f>
        <v>YES</v>
      </c>
    </row>
    <row r="339" spans="2:38">
      <c r="B339" t="str">
        <f>'[2]Final data_for_R_analysis_Wetse'!A485</f>
        <v>Wet</v>
      </c>
      <c r="C339" s="4">
        <f>'[2]Final data_for_R_analysis_Wetse'!B485</f>
        <v>44</v>
      </c>
      <c r="D339" t="s">
        <v>93</v>
      </c>
      <c r="E339" t="s">
        <v>32</v>
      </c>
      <c r="F339" s="68">
        <v>4</v>
      </c>
      <c r="G339" s="7">
        <f>'[2]WetLitterbags placem_collection'!E46</f>
        <v>42766</v>
      </c>
      <c r="H339" s="1" t="str">
        <f>'[2]Final data_for_R_analysis_Wetse'!J485</f>
        <v>G283</v>
      </c>
      <c r="I339" t="str">
        <f>'[2]Final data_for_R_analysis_Wetse'!J705</f>
        <v>R6</v>
      </c>
      <c r="J339">
        <f>IFERROR(INDEX('[2]Green_rooibos initial weight'!$C$5:$C$1749,MATCH(H339, '[2]Green_rooibos initial weight'!$A$5:$A$1749,0)),"")</f>
        <v>1.8660000000000001</v>
      </c>
      <c r="K339">
        <f>IFERROR(INDEX('[2]Green_rooibos initial weight'!$C$5:$C$1749,MATCH(I339, '[2]Green_rooibos initial weight'!$A$5:$A$1749,0)),"")</f>
        <v>2.226</v>
      </c>
      <c r="L339" s="3">
        <f t="shared" si="63"/>
        <v>1.6162000000000001</v>
      </c>
      <c r="M339" s="3">
        <f>AVERAGE('[2]Ashed teabags wet'!$J$809:$J$813,'[2]Ashed teabags wet'!$J$817:$J$818,'[2]Ashed teabags wet'!$J$820:$J$821)</f>
        <v>5.5094158734921841</v>
      </c>
      <c r="N339" s="3">
        <f t="shared" si="56"/>
        <v>1.5271568206526194</v>
      </c>
      <c r="O339" s="3">
        <f t="shared" si="64"/>
        <v>1.9762</v>
      </c>
      <c r="P339" s="3">
        <f>AVERAGE('[2]Ashed teabags wet'!$J$814:$J$816)</f>
        <v>2.2816647271287041</v>
      </c>
      <c r="Q339" s="3">
        <f t="shared" si="57"/>
        <v>1.9311097416624825</v>
      </c>
      <c r="R339" s="7">
        <f>IF('[2]WetLitterbags placem_collection'!G46="N.A","",'[2]WetLitterbags placem_collection'!G46)</f>
        <v>42820</v>
      </c>
      <c r="S339" s="3">
        <f>IF(IFERROR(INDEX('[2]Both teabags AfterWet'!$D$1:$D$839,MATCH(H339,'[2]Both teabags AfterWet'!$B$1:$B$839,0)),"")="N.A","",(IFERROR(INDEX('[2]Both teabags AfterWet'!$D$1:$D$839,MATCH(H339,'[2]Both teabags AfterWet'!$B$1:$B$839,0)),"")))</f>
        <v>0.80830000000000002</v>
      </c>
      <c r="T339" s="3">
        <f>IFERROR(INDEX('[2]Both teabags AfterWet'!$D$1:$D$839,MATCH(I339,'[2]Both teabags AfterWet'!$B$1:$B$839,0)),"")</f>
        <v>1.5294000000000001</v>
      </c>
      <c r="U339" s="3">
        <f t="shared" si="65"/>
        <v>0.65769999999999995</v>
      </c>
      <c r="V339" s="3">
        <f t="shared" si="66"/>
        <v>1.3788</v>
      </c>
      <c r="W339" s="3">
        <f>IFERROR(INDEX('[2]Ashed teabags wet'!$J$2:$J$825,MATCH(H339,'[2]Ashed teabags wet'!$B$2:$B$825,0)),"")</f>
        <v>10.544217687075299</v>
      </c>
      <c r="X339" s="3">
        <f>IFERROR(INDEX('[2]Ashed teabags wet'!$J$2:$J$825,MATCH(I339,'[2]Ashed teabags wet'!$B$2:$B$825,0)),"")</f>
        <v>3.8782523318604794</v>
      </c>
      <c r="Y339" s="3">
        <f t="shared" si="58"/>
        <v>0.58835068027210569</v>
      </c>
      <c r="Z339" s="3">
        <f t="shared" si="59"/>
        <v>1.3253266568483077</v>
      </c>
      <c r="AA339" s="3">
        <f t="shared" si="60"/>
        <v>0.61474115014548514</v>
      </c>
      <c r="AB339" s="3">
        <f t="shared" si="67"/>
        <v>0.40301320057043688</v>
      </c>
      <c r="AC339" s="3">
        <f t="shared" si="61"/>
        <v>0.68630312832834695</v>
      </c>
      <c r="AD339">
        <f t="shared" si="62"/>
        <v>54</v>
      </c>
      <c r="AE339" s="3">
        <f t="shared" si="68"/>
        <v>0.26990362215500574</v>
      </c>
      <c r="AF339" s="3">
        <f t="shared" si="69"/>
        <v>2.7903425770219183E-2</v>
      </c>
      <c r="AG339" s="67" t="str">
        <f>IF(ISNUMBER(SEARCH("C", '[2]WetLitterbags placem_collection'!Y46)),"YES","")</f>
        <v/>
      </c>
      <c r="AH339" s="67" t="str">
        <f>IF(ISNUMBER(SEARCH("H", '[2]WetLitterbags placem_collection'!Y46)),"YES","")</f>
        <v/>
      </c>
      <c r="AI339" s="67" t="str">
        <f>IF(ISNUMBER(SEARCH("R", '[2]WetLitterbags placem_collection'!Y46)),"YES","")</f>
        <v/>
      </c>
      <c r="AJ339" s="67" t="str">
        <f>IF(ISNUMBER(SEARCH("C", '[2]WetLitterbags placem_collection'!X46)),"YES","")</f>
        <v/>
      </c>
      <c r="AK339" s="67" t="str">
        <f>IF(ISNUMBER(SEARCH("H", '[2]WetLitterbags placem_collection'!X46)),"YES","")</f>
        <v/>
      </c>
      <c r="AL339" s="67" t="str">
        <f>IF(ISNUMBER(SEARCH("R", '[2]WetLitterbags placem_collection'!X46)),"YES","")</f>
        <v>YES</v>
      </c>
    </row>
    <row r="340" spans="2:38">
      <c r="B340" t="str">
        <f>'[2]Final data_for_R_analysis_Wetse'!A486</f>
        <v>Wet</v>
      </c>
      <c r="C340" s="4">
        <f>'[2]Final data_for_R_analysis_Wetse'!B486</f>
        <v>45</v>
      </c>
      <c r="D340" t="s">
        <v>93</v>
      </c>
      <c r="E340" t="s">
        <v>32</v>
      </c>
      <c r="F340" s="68">
        <v>5</v>
      </c>
      <c r="G340" s="7">
        <f>'[2]WetLitterbags placem_collection'!E47</f>
        <v>42766</v>
      </c>
      <c r="H340" s="1" t="str">
        <f>'[2]Final data_for_R_analysis_Wetse'!J486</f>
        <v>G602</v>
      </c>
      <c r="I340" t="str">
        <f>'[2]Final data_for_R_analysis_Wetse'!J706</f>
        <v>R74</v>
      </c>
      <c r="J340">
        <f>IFERROR(INDEX('[2]Green_rooibos initial weight'!$C$5:$C$1749,MATCH(H340, '[2]Green_rooibos initial weight'!$A$5:$A$1749,0)),"")</f>
        <v>2.1030000000000002</v>
      </c>
      <c r="K340">
        <f>IFERROR(INDEX('[2]Green_rooibos initial weight'!$C$5:$C$1749,MATCH(I340, '[2]Green_rooibos initial weight'!$A$5:$A$1749,0)),"")</f>
        <v>2.3340000000000001</v>
      </c>
      <c r="L340" s="3">
        <f t="shared" si="63"/>
        <v>1.8532000000000002</v>
      </c>
      <c r="M340" s="3">
        <f>AVERAGE('[2]Ashed teabags wet'!$J$809:$J$813,'[2]Ashed teabags wet'!$J$817:$J$818,'[2]Ashed teabags wet'!$J$820:$J$821)</f>
        <v>5.5094158734921841</v>
      </c>
      <c r="N340" s="3">
        <f t="shared" si="56"/>
        <v>1.7510995050324429</v>
      </c>
      <c r="O340" s="3">
        <f t="shared" si="64"/>
        <v>2.0842000000000001</v>
      </c>
      <c r="P340" s="3">
        <f>AVERAGE('[2]Ashed teabags wet'!$J$814:$J$816)</f>
        <v>2.2816647271287041</v>
      </c>
      <c r="Q340" s="3">
        <f t="shared" si="57"/>
        <v>2.0366455437571838</v>
      </c>
      <c r="R340" s="7">
        <f>IF('[2]WetLitterbags placem_collection'!G47="N.A","",'[2]WetLitterbags placem_collection'!G47)</f>
        <v>42820</v>
      </c>
      <c r="S340" s="3">
        <f>IF(IFERROR(INDEX('[2]Both teabags AfterWet'!$D$1:$D$839,MATCH(H340,'[2]Both teabags AfterWet'!$B$1:$B$839,0)),"")="N.A","",(IFERROR(INDEX('[2]Both teabags AfterWet'!$D$1:$D$839,MATCH(H340,'[2]Both teabags AfterWet'!$B$1:$B$839,0)),"")))</f>
        <v>0.77400000000000002</v>
      </c>
      <c r="T340" s="3">
        <f>IFERROR(INDEX('[2]Both teabags AfterWet'!$D$1:$D$839,MATCH(I340,'[2]Both teabags AfterWet'!$B$1:$B$839,0)),"")</f>
        <v>1.5923</v>
      </c>
      <c r="U340" s="3">
        <f t="shared" si="65"/>
        <v>0.62339999999999995</v>
      </c>
      <c r="V340" s="3">
        <f t="shared" si="66"/>
        <v>1.4417</v>
      </c>
      <c r="W340" s="3">
        <f>IFERROR(INDEX('[2]Ashed teabags wet'!$J$2:$J$825,MATCH(H340,'[2]Ashed teabags wet'!$B$2:$B$825,0)),"")</f>
        <v>5.9288537549396603</v>
      </c>
      <c r="X340" s="3">
        <f>IFERROR(INDEX('[2]Ashed teabags wet'!$J$2:$J$825,MATCH(I340,'[2]Ashed teabags wet'!$B$2:$B$825,0)),"")</f>
        <v>3.1049778215869339</v>
      </c>
      <c r="Y340" s="3">
        <f t="shared" si="58"/>
        <v>0.5864395256917061</v>
      </c>
      <c r="Z340" s="3">
        <f t="shared" si="59"/>
        <v>1.3969355347461812</v>
      </c>
      <c r="AA340" s="3">
        <f t="shared" si="60"/>
        <v>0.66510211212649439</v>
      </c>
      <c r="AB340" s="3">
        <f t="shared" si="67"/>
        <v>0.43602893811618165</v>
      </c>
      <c r="AC340" s="3">
        <f t="shared" si="61"/>
        <v>0.68590017493624744</v>
      </c>
      <c r="AD340">
        <f t="shared" si="62"/>
        <v>54</v>
      </c>
      <c r="AE340" s="3">
        <f t="shared" si="68"/>
        <v>0.21009250341271446</v>
      </c>
      <c r="AF340" s="3">
        <f t="shared" si="69"/>
        <v>2.359756995671683E-2</v>
      </c>
      <c r="AG340" s="67" t="str">
        <f>IF(ISNUMBER(SEARCH("C", '[2]WetLitterbags placem_collection'!Y47)),"YES","")</f>
        <v/>
      </c>
      <c r="AH340" s="67" t="str">
        <f>IF(ISNUMBER(SEARCH("H", '[2]WetLitterbags placem_collection'!Y47)),"YES","")</f>
        <v/>
      </c>
      <c r="AI340" s="67" t="str">
        <f>IF(ISNUMBER(SEARCH("R", '[2]WetLitterbags placem_collection'!Y47)),"YES","")</f>
        <v/>
      </c>
      <c r="AJ340" s="67" t="str">
        <f>IF(ISNUMBER(SEARCH("C", '[2]WetLitterbags placem_collection'!X47)),"YES","")</f>
        <v/>
      </c>
      <c r="AK340" s="67" t="str">
        <f>IF(ISNUMBER(SEARCH("H", '[2]WetLitterbags placem_collection'!X47)),"YES","")</f>
        <v/>
      </c>
      <c r="AL340" s="67" t="str">
        <f>IF(ISNUMBER(SEARCH("R", '[2]WetLitterbags placem_collection'!X47)),"YES","")</f>
        <v>YES</v>
      </c>
    </row>
    <row r="341" spans="2:38">
      <c r="B341" t="str">
        <f>'[2]Final data_for_R_analysis_Wetse'!A487</f>
        <v>Wet</v>
      </c>
      <c r="C341" s="4">
        <f>'[2]Final data_for_R_analysis_Wetse'!B487</f>
        <v>46</v>
      </c>
      <c r="D341" t="s">
        <v>93</v>
      </c>
      <c r="E341" t="s">
        <v>32</v>
      </c>
      <c r="F341" s="68">
        <v>6</v>
      </c>
      <c r="G341" s="7">
        <f>'[2]WetLitterbags placem_collection'!E48</f>
        <v>42766</v>
      </c>
      <c r="H341" s="1" t="str">
        <f>'[2]Final data_for_R_analysis_Wetse'!J487</f>
        <v>G427</v>
      </c>
      <c r="I341" t="str">
        <f>'[2]Final data_for_R_analysis_Wetse'!J707</f>
        <v>R102</v>
      </c>
      <c r="J341">
        <f>IFERROR(INDEX('[2]Green_rooibos initial weight'!$C$5:$C$1749,MATCH(H341, '[2]Green_rooibos initial weight'!$A$5:$A$1749,0)),"")</f>
        <v>1.8959999999999999</v>
      </c>
      <c r="K341">
        <f>IFERROR(INDEX('[2]Green_rooibos initial weight'!$C$5:$C$1749,MATCH(I341, '[2]Green_rooibos initial weight'!$A$5:$A$1749,0)),"")</f>
        <v>2.2469999999999999</v>
      </c>
      <c r="L341" s="3">
        <f t="shared" si="63"/>
        <v>1.6461999999999999</v>
      </c>
      <c r="M341" s="3">
        <f>AVERAGE('[2]Ashed teabags wet'!$J$809:$J$813,'[2]Ashed teabags wet'!$J$817:$J$818,'[2]Ashed teabags wet'!$J$820:$J$821)</f>
        <v>5.5094158734921841</v>
      </c>
      <c r="N341" s="3">
        <f t="shared" si="56"/>
        <v>1.5555039958905716</v>
      </c>
      <c r="O341" s="3">
        <f t="shared" si="64"/>
        <v>1.9971999999999999</v>
      </c>
      <c r="P341" s="3">
        <f>AVERAGE('[2]Ashed teabags wet'!$J$814:$J$816)</f>
        <v>2.2816647271287041</v>
      </c>
      <c r="Q341" s="3">
        <f t="shared" si="57"/>
        <v>1.9516305920697854</v>
      </c>
      <c r="R341" s="7">
        <f>IF('[2]WetLitterbags placem_collection'!G48="N.A","",'[2]WetLitterbags placem_collection'!G48)</f>
        <v>42820</v>
      </c>
      <c r="S341" s="3" t="str">
        <f>IF(IFERROR(INDEX('[2]Both teabags AfterWet'!$D$1:$D$839,MATCH(H341,'[2]Both teabags AfterWet'!$B$1:$B$839,0)),"")="N.A","",(IFERROR(INDEX('[2]Both teabags AfterWet'!$D$1:$D$839,MATCH(H341,'[2]Both teabags AfterWet'!$B$1:$B$839,0)),"")))</f>
        <v/>
      </c>
      <c r="T341" s="3" t="str">
        <f>IFERROR(INDEX('[2]Both teabags AfterWet'!$D$1:$D$839,MATCH(I341,'[2]Both teabags AfterWet'!$B$1:$B$839,0)),"")</f>
        <v/>
      </c>
      <c r="U341" s="3" t="str">
        <f t="shared" si="65"/>
        <v/>
      </c>
      <c r="V341" s="3" t="str">
        <f t="shared" si="66"/>
        <v/>
      </c>
      <c r="W341" s="3" t="str">
        <f>IFERROR(INDEX('[2]Ashed teabags wet'!$J$2:$J$825,MATCH(H341,'[2]Ashed teabags wet'!$B$2:$B$825,0)),"")</f>
        <v/>
      </c>
      <c r="X341" s="3" t="str">
        <f>IFERROR(INDEX('[2]Ashed teabags wet'!$J$2:$J$825,MATCH(I341,'[2]Ashed teabags wet'!$B$2:$B$825,0)),"")</f>
        <v/>
      </c>
      <c r="Y341" s="3" t="str">
        <f t="shared" si="58"/>
        <v/>
      </c>
      <c r="Z341" s="3" t="str">
        <f t="shared" si="59"/>
        <v/>
      </c>
      <c r="AA341" s="3" t="str">
        <f t="shared" si="60"/>
        <v/>
      </c>
      <c r="AB341" s="3" t="str">
        <f t="shared" si="67"/>
        <v/>
      </c>
      <c r="AC341" s="3" t="str">
        <f t="shared" si="61"/>
        <v/>
      </c>
      <c r="AD341">
        <f t="shared" si="62"/>
        <v>54</v>
      </c>
      <c r="AE341" s="3" t="str">
        <f t="shared" si="68"/>
        <v/>
      </c>
      <c r="AF341" s="3" t="str">
        <f t="shared" si="69"/>
        <v/>
      </c>
      <c r="AG341" s="67" t="str">
        <f>IF(ISNUMBER(SEARCH("C", '[2]WetLitterbags placem_collection'!Y48)),"YES","")</f>
        <v/>
      </c>
      <c r="AH341" s="67" t="str">
        <f>IF(ISNUMBER(SEARCH("H", '[2]WetLitterbags placem_collection'!Y48)),"YES","")</f>
        <v/>
      </c>
      <c r="AI341" s="67" t="str">
        <f>IF(ISNUMBER(SEARCH("R", '[2]WetLitterbags placem_collection'!Y48)),"YES","")</f>
        <v/>
      </c>
      <c r="AJ341" s="67" t="str">
        <f>IF(ISNUMBER(SEARCH("C", '[2]WetLitterbags placem_collection'!X48)),"YES","")</f>
        <v/>
      </c>
      <c r="AK341" s="67" t="str">
        <f>IF(ISNUMBER(SEARCH("H", '[2]WetLitterbags placem_collection'!X48)),"YES","")</f>
        <v/>
      </c>
      <c r="AL341" s="67" t="str">
        <f>IF(ISNUMBER(SEARCH("R", '[2]WetLitterbags placem_collection'!X48)),"YES","")</f>
        <v/>
      </c>
    </row>
    <row r="342" spans="2:38">
      <c r="B342" t="str">
        <f>'[2]Final data_for_R_analysis_Wetse'!A488</f>
        <v>Wet</v>
      </c>
      <c r="C342" s="4">
        <f>'[2]Final data_for_R_analysis_Wetse'!B488</f>
        <v>47</v>
      </c>
      <c r="D342" t="s">
        <v>93</v>
      </c>
      <c r="E342" t="s">
        <v>32</v>
      </c>
      <c r="F342" s="68">
        <v>7</v>
      </c>
      <c r="G342" s="7">
        <f>'[2]WetLitterbags placem_collection'!E49</f>
        <v>42766</v>
      </c>
      <c r="H342" s="1" t="str">
        <f>'[2]Final data_for_R_analysis_Wetse'!J488</f>
        <v>G512</v>
      </c>
      <c r="I342" t="str">
        <f>'[2]Final data_for_R_analysis_Wetse'!J708</f>
        <v>R76</v>
      </c>
      <c r="J342">
        <f>IFERROR(INDEX('[2]Green_rooibos initial weight'!$C$5:$C$1749,MATCH(H342, '[2]Green_rooibos initial weight'!$A$5:$A$1749,0)),"")</f>
        <v>2.0939999999999999</v>
      </c>
      <c r="K342">
        <f>IFERROR(INDEX('[2]Green_rooibos initial weight'!$C$5:$C$1749,MATCH(I342, '[2]Green_rooibos initial weight'!$A$5:$A$1749,0)),"")</f>
        <v>2.2970000000000002</v>
      </c>
      <c r="L342" s="3">
        <f t="shared" si="63"/>
        <v>1.8441999999999998</v>
      </c>
      <c r="M342" s="3">
        <f>AVERAGE('[2]Ashed teabags wet'!$J$809:$J$813,'[2]Ashed teabags wet'!$J$817:$J$818,'[2]Ashed teabags wet'!$J$820:$J$821)</f>
        <v>5.5094158734921841</v>
      </c>
      <c r="N342" s="3">
        <f t="shared" si="56"/>
        <v>1.7425953524610569</v>
      </c>
      <c r="O342" s="3">
        <f t="shared" si="64"/>
        <v>2.0472000000000001</v>
      </c>
      <c r="P342" s="3">
        <f>AVERAGE('[2]Ashed teabags wet'!$J$814:$J$816)</f>
        <v>2.2816647271287041</v>
      </c>
      <c r="Q342" s="3">
        <f t="shared" si="57"/>
        <v>2.0004897597062214</v>
      </c>
      <c r="R342" s="7">
        <f>IF('[2]WetLitterbags placem_collection'!G49="N.A","",'[2]WetLitterbags placem_collection'!G49)</f>
        <v>42820</v>
      </c>
      <c r="S342" s="3">
        <f>IF(IFERROR(INDEX('[2]Both teabags AfterWet'!$D$1:$D$839,MATCH(H342,'[2]Both teabags AfterWet'!$B$1:$B$839,0)),"")="N.A","",(IFERROR(INDEX('[2]Both teabags AfterWet'!$D$1:$D$839,MATCH(H342,'[2]Both teabags AfterWet'!$B$1:$B$839,0)),"")))</f>
        <v>0.77500000000000002</v>
      </c>
      <c r="T342" s="3">
        <f>IFERROR(INDEX('[2]Both teabags AfterWet'!$D$1:$D$839,MATCH(I342,'[2]Both teabags AfterWet'!$B$1:$B$839,0)),"")</f>
        <v>1.665</v>
      </c>
      <c r="U342" s="3">
        <f t="shared" si="65"/>
        <v>0.62440000000000007</v>
      </c>
      <c r="V342" s="3">
        <f t="shared" si="66"/>
        <v>1.5144</v>
      </c>
      <c r="W342" s="3">
        <f>IFERROR(INDEX('[2]Ashed teabags wet'!$J$2:$J$825,MATCH(H342,'[2]Ashed teabags wet'!$B$2:$B$825,0)),"")</f>
        <v>8.2123184777170053</v>
      </c>
      <c r="X342" s="3">
        <f>IFERROR(INDEX('[2]Ashed teabags wet'!$J$2:$J$825,MATCH(I342,'[2]Ashed teabags wet'!$B$2:$B$825,0)),"")</f>
        <v>3.0587074494324868</v>
      </c>
      <c r="Y342" s="3">
        <f t="shared" si="58"/>
        <v>0.57312228342513505</v>
      </c>
      <c r="Z342" s="3">
        <f t="shared" si="59"/>
        <v>1.4680789343857943</v>
      </c>
      <c r="AA342" s="3">
        <f t="shared" si="60"/>
        <v>0.67110994378831679</v>
      </c>
      <c r="AB342" s="3">
        <f t="shared" si="67"/>
        <v>0.43996756409875404</v>
      </c>
      <c r="AC342" s="3">
        <f t="shared" si="61"/>
        <v>0.73385975972273232</v>
      </c>
      <c r="AD342">
        <f t="shared" si="62"/>
        <v>54</v>
      </c>
      <c r="AE342" s="3">
        <f t="shared" si="68"/>
        <v>0.20295731141530071</v>
      </c>
      <c r="AF342" s="3">
        <f t="shared" si="69"/>
        <v>1.719701095556361E-2</v>
      </c>
      <c r="AG342" s="67" t="str">
        <f>IF(ISNUMBER(SEARCH("C", '[2]WetLitterbags placem_collection'!Y49)),"YES","")</f>
        <v/>
      </c>
      <c r="AH342" s="67" t="str">
        <f>IF(ISNUMBER(SEARCH("H", '[2]WetLitterbags placem_collection'!Y49)),"YES","")</f>
        <v/>
      </c>
      <c r="AI342" s="67" t="str">
        <f>IF(ISNUMBER(SEARCH("R", '[2]WetLitterbags placem_collection'!Y49)),"YES","")</f>
        <v/>
      </c>
      <c r="AJ342" s="67" t="str">
        <f>IF(ISNUMBER(SEARCH("C", '[2]WetLitterbags placem_collection'!X49)),"YES","")</f>
        <v/>
      </c>
      <c r="AK342" s="67" t="str">
        <f>IF(ISNUMBER(SEARCH("H", '[2]WetLitterbags placem_collection'!X49)),"YES","")</f>
        <v/>
      </c>
      <c r="AL342" s="67" t="str">
        <f>IF(ISNUMBER(SEARCH("R", '[2]WetLitterbags placem_collection'!X49)),"YES","")</f>
        <v>YES</v>
      </c>
    </row>
    <row r="343" spans="2:38">
      <c r="B343" t="str">
        <f>'[2]Final data_for_R_analysis_Wetse'!A489</f>
        <v>Wet</v>
      </c>
      <c r="C343" s="4">
        <f>'[2]Final data_for_R_analysis_Wetse'!B489</f>
        <v>48</v>
      </c>
      <c r="D343" t="s">
        <v>93</v>
      </c>
      <c r="E343" t="s">
        <v>32</v>
      </c>
      <c r="F343" s="68">
        <v>8</v>
      </c>
      <c r="G343" s="7">
        <f>'[2]WetLitterbags placem_collection'!E50</f>
        <v>42766</v>
      </c>
      <c r="H343" s="1" t="str">
        <f>'[2]Final data_for_R_analysis_Wetse'!J489</f>
        <v>G299</v>
      </c>
      <c r="I343" t="str">
        <f>'[2]Final data_for_R_analysis_Wetse'!J709</f>
        <v>R107</v>
      </c>
      <c r="J343">
        <f>IFERROR(INDEX('[2]Green_rooibos initial weight'!$C$5:$C$1749,MATCH(H343, '[2]Green_rooibos initial weight'!$A$5:$A$1749,0)),"")</f>
        <v>2.0110000000000001</v>
      </c>
      <c r="K343">
        <f>IFERROR(INDEX('[2]Green_rooibos initial weight'!$C$5:$C$1749,MATCH(I343, '[2]Green_rooibos initial weight'!$A$5:$A$1749,0)),"")</f>
        <v>2.19</v>
      </c>
      <c r="L343" s="3">
        <f t="shared" si="63"/>
        <v>1.7612000000000001</v>
      </c>
      <c r="M343" s="3">
        <f>AVERAGE('[2]Ashed teabags wet'!$J$809:$J$813,'[2]Ashed teabags wet'!$J$817:$J$818,'[2]Ashed teabags wet'!$J$820:$J$821)</f>
        <v>5.5094158734921841</v>
      </c>
      <c r="N343" s="3">
        <f t="shared" si="56"/>
        <v>1.6641681676360558</v>
      </c>
      <c r="O343" s="3">
        <f t="shared" si="64"/>
        <v>1.9401999999999999</v>
      </c>
      <c r="P343" s="3">
        <f>AVERAGE('[2]Ashed teabags wet'!$J$814:$J$816)</f>
        <v>2.2816647271287041</v>
      </c>
      <c r="Q343" s="3">
        <f t="shared" si="57"/>
        <v>1.8959311409642488</v>
      </c>
      <c r="R343" s="7">
        <f>IF('[2]WetLitterbags placem_collection'!G50="N.A","",'[2]WetLitterbags placem_collection'!G50)</f>
        <v>42820</v>
      </c>
      <c r="S343" s="3">
        <f>IF(IFERROR(INDEX('[2]Both teabags AfterWet'!$D$1:$D$839,MATCH(H343,'[2]Both teabags AfterWet'!$B$1:$B$839,0)),"")="N.A","",(IFERROR(INDEX('[2]Both teabags AfterWet'!$D$1:$D$839,MATCH(H343,'[2]Both teabags AfterWet'!$B$1:$B$839,0)),"")))</f>
        <v>0.88100000000000001</v>
      </c>
      <c r="T343" s="3">
        <f>IFERROR(INDEX('[2]Both teabags AfterWet'!$D$1:$D$839,MATCH(I343,'[2]Both teabags AfterWet'!$B$1:$B$839,0)),"")</f>
        <v>1.5349999999999999</v>
      </c>
      <c r="U343" s="3">
        <f t="shared" si="65"/>
        <v>0.73039999999999994</v>
      </c>
      <c r="V343" s="3">
        <f t="shared" si="66"/>
        <v>1.3843999999999999</v>
      </c>
      <c r="W343" s="3">
        <f>IFERROR(INDEX('[2]Ashed teabags wet'!$J$2:$J$825,MATCH(H343,'[2]Ashed teabags wet'!$B$2:$B$825,0)),"")</f>
        <v>7.4656188605105287</v>
      </c>
      <c r="X343" s="3">
        <f>IFERROR(INDEX('[2]Ashed teabags wet'!$J$2:$J$825,MATCH(I343,'[2]Ashed teabags wet'!$B$2:$B$825,0)),"")</f>
        <v>3.4431137724549741</v>
      </c>
      <c r="Y343" s="3">
        <f t="shared" si="58"/>
        <v>0.67587111984283099</v>
      </c>
      <c r="Z343" s="3">
        <f t="shared" si="59"/>
        <v>1.3367335329341332</v>
      </c>
      <c r="AA343" s="3">
        <f t="shared" si="60"/>
        <v>0.59386849659376484</v>
      </c>
      <c r="AB343" s="3">
        <f t="shared" si="67"/>
        <v>0.38932946570042543</v>
      </c>
      <c r="AC343" s="3">
        <f t="shared" si="61"/>
        <v>0.70505384085536249</v>
      </c>
      <c r="AD343">
        <f t="shared" si="62"/>
        <v>54</v>
      </c>
      <c r="AE343" s="3">
        <f t="shared" si="68"/>
        <v>0.29469299691951922</v>
      </c>
      <c r="AF343" s="3">
        <f t="shared" si="69"/>
        <v>2.6241883712980599E-2</v>
      </c>
      <c r="AG343" s="67" t="str">
        <f>IF(ISNUMBER(SEARCH("C", '[2]WetLitterbags placem_collection'!Y50)),"YES","")</f>
        <v/>
      </c>
      <c r="AH343" s="67" t="str">
        <f>IF(ISNUMBER(SEARCH("H", '[2]WetLitterbags placem_collection'!Y50)),"YES","")</f>
        <v/>
      </c>
      <c r="AI343" s="67" t="str">
        <f>IF(ISNUMBER(SEARCH("R", '[2]WetLitterbags placem_collection'!Y50)),"YES","")</f>
        <v/>
      </c>
      <c r="AJ343" s="67" t="str">
        <f>IF(ISNUMBER(SEARCH("C", '[2]WetLitterbags placem_collection'!X50)),"YES","")</f>
        <v/>
      </c>
      <c r="AK343" s="67" t="str">
        <f>IF(ISNUMBER(SEARCH("H", '[2]WetLitterbags placem_collection'!X50)),"YES","")</f>
        <v/>
      </c>
      <c r="AL343" s="67" t="str">
        <f>IF(ISNUMBER(SEARCH("R", '[2]WetLitterbags placem_collection'!X50)),"YES","")</f>
        <v>YES</v>
      </c>
    </row>
    <row r="344" spans="2:38">
      <c r="B344" t="str">
        <f>'[2]Final data_for_R_analysis_Wetse'!A490</f>
        <v>Wet</v>
      </c>
      <c r="C344" s="4">
        <f>'[2]Final data_for_R_analysis_Wetse'!B490</f>
        <v>49</v>
      </c>
      <c r="D344" t="s">
        <v>94</v>
      </c>
      <c r="E344" t="s">
        <v>32</v>
      </c>
      <c r="F344" s="5">
        <v>1</v>
      </c>
      <c r="G344" s="7">
        <f>'[2]WetLitterbags placem_collection'!E51</f>
        <v>42766</v>
      </c>
      <c r="H344" s="1" t="str">
        <f>'[2]Final data_for_R_analysis_Wetse'!J490</f>
        <v>G739</v>
      </c>
      <c r="I344" t="str">
        <f>'[2]Final data_for_R_analysis_Wetse'!J710</f>
        <v>R155</v>
      </c>
      <c r="J344">
        <f>IFERROR(INDEX('[2]Green_rooibos initial weight'!$C$5:$C$1749,MATCH(H344, '[2]Green_rooibos initial weight'!$A$5:$A$1749,0)),"")</f>
        <v>2.0499999999999998</v>
      </c>
      <c r="K344">
        <f>IFERROR(INDEX('[2]Green_rooibos initial weight'!$C$5:$C$1749,MATCH(I344, '[2]Green_rooibos initial weight'!$A$5:$A$1749,0)),"")</f>
        <v>2.206</v>
      </c>
      <c r="L344" s="3">
        <f t="shared" si="63"/>
        <v>1.8001999999999998</v>
      </c>
      <c r="M344" s="3">
        <f>AVERAGE('[2]Ashed teabags wet'!$J$809:$J$813,'[2]Ashed teabags wet'!$J$817:$J$818,'[2]Ashed teabags wet'!$J$820:$J$821)</f>
        <v>5.5094158734921841</v>
      </c>
      <c r="N344" s="3">
        <f t="shared" si="56"/>
        <v>1.7010194954453934</v>
      </c>
      <c r="O344" s="3">
        <f t="shared" si="64"/>
        <v>1.9561999999999999</v>
      </c>
      <c r="P344" s="3">
        <f>AVERAGE('[2]Ashed teabags wet'!$J$814:$J$816)</f>
        <v>2.2816647271287041</v>
      </c>
      <c r="Q344" s="3">
        <f t="shared" si="57"/>
        <v>1.9115660746079082</v>
      </c>
      <c r="R344" s="7">
        <f>IF('[2]WetLitterbags placem_collection'!G51="N.A","",'[2]WetLitterbags placem_collection'!G51)</f>
        <v>42820</v>
      </c>
      <c r="S344" s="3">
        <f>IF(IFERROR(INDEX('[2]Both teabags AfterWet'!$D$1:$D$839,MATCH(H344,'[2]Both teabags AfterWet'!$B$1:$B$839,0)),"")="N.A","",(IFERROR(INDEX('[2]Both teabags AfterWet'!$D$1:$D$839,MATCH(H344,'[2]Both teabags AfterWet'!$B$1:$B$839,0)),"")))</f>
        <v>0.87490000000000001</v>
      </c>
      <c r="T344" s="3">
        <f>IFERROR(INDEX('[2]Both teabags AfterWet'!$D$1:$D$839,MATCH(I344,'[2]Both teabags AfterWet'!$B$1:$B$839,0)),"")</f>
        <v>1.5909</v>
      </c>
      <c r="U344" s="3">
        <f t="shared" si="65"/>
        <v>0.72429999999999994</v>
      </c>
      <c r="V344" s="3">
        <f t="shared" si="66"/>
        <v>1.4402999999999999</v>
      </c>
      <c r="W344" s="3">
        <f>IFERROR(INDEX('[2]Ashed teabags wet'!$J$2:$J$825,MATCH(H344,'[2]Ashed teabags wet'!$B$2:$B$825,0)),"")</f>
        <v>16.486751717369803</v>
      </c>
      <c r="X344" s="3">
        <f>IFERROR(INDEX('[2]Ashed teabags wet'!$J$2:$J$825,MATCH(I344,'[2]Ashed teabags wet'!$B$2:$B$825,0)),"")</f>
        <v>10.705352676338336</v>
      </c>
      <c r="Y344" s="3">
        <f t="shared" si="58"/>
        <v>0.60488645731109048</v>
      </c>
      <c r="Z344" s="3">
        <f t="shared" si="59"/>
        <v>1.2861108054026988</v>
      </c>
      <c r="AA344" s="3">
        <f t="shared" si="60"/>
        <v>0.6443976927185614</v>
      </c>
      <c r="AB344" s="3">
        <f t="shared" si="67"/>
        <v>0.42245549451383124</v>
      </c>
      <c r="AC344" s="3">
        <f t="shared" si="61"/>
        <v>0.6728047868638285</v>
      </c>
      <c r="AD344">
        <f t="shared" si="62"/>
        <v>54</v>
      </c>
      <c r="AE344" s="3">
        <f t="shared" si="68"/>
        <v>0.23468207515610284</v>
      </c>
      <c r="AF344" s="3">
        <f t="shared" si="69"/>
        <v>2.7582799141954377E-2</v>
      </c>
      <c r="AG344" s="67" t="str">
        <f>IF(ISNUMBER(SEARCH("C", '[2]WetLitterbags placem_collection'!Y51)),"YES","")</f>
        <v/>
      </c>
      <c r="AH344" s="67" t="str">
        <f>IF(ISNUMBER(SEARCH("H", '[2]WetLitterbags placem_collection'!Y51)),"YES","")</f>
        <v/>
      </c>
      <c r="AI344" s="67" t="str">
        <f>IF(ISNUMBER(SEARCH("R", '[2]WetLitterbags placem_collection'!Y51)),"YES","")</f>
        <v>YES</v>
      </c>
      <c r="AJ344" s="67" t="str">
        <f>IF(ISNUMBER(SEARCH("C", '[2]WetLitterbags placem_collection'!X51)),"YES","")</f>
        <v/>
      </c>
      <c r="AK344" s="67" t="str">
        <f>IF(ISNUMBER(SEARCH("H", '[2]WetLitterbags placem_collection'!X51)),"YES","")</f>
        <v/>
      </c>
      <c r="AL344" s="67" t="str">
        <f>IF(ISNUMBER(SEARCH("R", '[2]WetLitterbags placem_collection'!X51)),"YES","")</f>
        <v>YES</v>
      </c>
    </row>
    <row r="345" spans="2:38">
      <c r="B345" t="str">
        <f>'[2]Final data_for_R_analysis_Wetse'!A491</f>
        <v>Wet</v>
      </c>
      <c r="C345" s="4">
        <f>'[2]Final data_for_R_analysis_Wetse'!B491</f>
        <v>50</v>
      </c>
      <c r="D345" t="s">
        <v>94</v>
      </c>
      <c r="E345" t="s">
        <v>32</v>
      </c>
      <c r="F345" s="5">
        <v>2</v>
      </c>
      <c r="G345" s="7">
        <f>'[2]WetLitterbags placem_collection'!E52</f>
        <v>42766</v>
      </c>
      <c r="H345" s="1" t="str">
        <f>'[2]Final data_for_R_analysis_Wetse'!J491</f>
        <v>G559</v>
      </c>
      <c r="I345" t="str">
        <f>'[2]Final data_for_R_analysis_Wetse'!J711</f>
        <v>R98</v>
      </c>
      <c r="J345">
        <f>IFERROR(INDEX('[2]Green_rooibos initial weight'!$C$5:$C$1749,MATCH(H345, '[2]Green_rooibos initial weight'!$A$5:$A$1749,0)),"")</f>
        <v>2.085</v>
      </c>
      <c r="K345">
        <f>IFERROR(INDEX('[2]Green_rooibos initial weight'!$C$5:$C$1749,MATCH(I345, '[2]Green_rooibos initial weight'!$A$5:$A$1749,0)),"")</f>
        <v>2.1960000000000002</v>
      </c>
      <c r="L345" s="3">
        <f t="shared" si="63"/>
        <v>1.8351999999999999</v>
      </c>
      <c r="M345" s="3">
        <f>AVERAGE('[2]Ashed teabags wet'!$J$809:$J$813,'[2]Ashed teabags wet'!$J$817:$J$818,'[2]Ashed teabags wet'!$J$820:$J$821)</f>
        <v>5.5094158734921841</v>
      </c>
      <c r="N345" s="3">
        <f t="shared" si="56"/>
        <v>1.7340911998896713</v>
      </c>
      <c r="O345" s="3">
        <f t="shared" si="64"/>
        <v>1.9462000000000002</v>
      </c>
      <c r="P345" s="3">
        <f>AVERAGE('[2]Ashed teabags wet'!$J$814:$J$816)</f>
        <v>2.2816647271287041</v>
      </c>
      <c r="Q345" s="3">
        <f t="shared" si="57"/>
        <v>1.9017942410806212</v>
      </c>
      <c r="R345" s="7">
        <f>IF('[2]WetLitterbags placem_collection'!G52="N.A","",'[2]WetLitterbags placem_collection'!G52)</f>
        <v>42820</v>
      </c>
      <c r="S345" s="3" t="str">
        <f>IF(IFERROR(INDEX('[2]Both teabags AfterWet'!$D$1:$D$839,MATCH(H345,'[2]Both teabags AfterWet'!$B$1:$B$839,0)),"")="N.A","",(IFERROR(INDEX('[2]Both teabags AfterWet'!$D$1:$D$839,MATCH(H345,'[2]Both teabags AfterWet'!$B$1:$B$839,0)),"")))</f>
        <v/>
      </c>
      <c r="T345" s="3" t="str">
        <f>IFERROR(INDEX('[2]Both teabags AfterWet'!$D$1:$D$839,MATCH(I345,'[2]Both teabags AfterWet'!$B$1:$B$839,0)),"")</f>
        <v/>
      </c>
      <c r="U345" s="3" t="str">
        <f t="shared" si="65"/>
        <v/>
      </c>
      <c r="V345" s="3" t="str">
        <f t="shared" si="66"/>
        <v/>
      </c>
      <c r="W345" s="3" t="str">
        <f>IFERROR(INDEX('[2]Ashed teabags wet'!$J$2:$J$825,MATCH(H345,'[2]Ashed teabags wet'!$B$2:$B$825,0)),"")</f>
        <v/>
      </c>
      <c r="X345" s="3" t="str">
        <f>IFERROR(INDEX('[2]Ashed teabags wet'!$J$2:$J$825,MATCH(I345,'[2]Ashed teabags wet'!$B$2:$B$825,0)),"")</f>
        <v/>
      </c>
      <c r="Y345" s="3" t="str">
        <f t="shared" si="58"/>
        <v/>
      </c>
      <c r="Z345" s="3" t="str">
        <f t="shared" si="59"/>
        <v/>
      </c>
      <c r="AA345" s="3" t="str">
        <f t="shared" si="60"/>
        <v/>
      </c>
      <c r="AB345" s="3" t="str">
        <f t="shared" si="67"/>
        <v/>
      </c>
      <c r="AC345" s="3" t="str">
        <f t="shared" si="61"/>
        <v/>
      </c>
      <c r="AD345">
        <f t="shared" si="62"/>
        <v>54</v>
      </c>
      <c r="AE345" s="3" t="str">
        <f t="shared" si="68"/>
        <v/>
      </c>
      <c r="AF345" s="3" t="str">
        <f t="shared" si="69"/>
        <v/>
      </c>
      <c r="AG345" s="67" t="str">
        <f>IF(ISNUMBER(SEARCH("C", '[2]WetLitterbags placem_collection'!Y52)),"YES","")</f>
        <v/>
      </c>
      <c r="AH345" s="67" t="str">
        <f>IF(ISNUMBER(SEARCH("H", '[2]WetLitterbags placem_collection'!Y52)),"YES","")</f>
        <v/>
      </c>
      <c r="AI345" s="67" t="str">
        <f>IF(ISNUMBER(SEARCH("R", '[2]WetLitterbags placem_collection'!Y52)),"YES","")</f>
        <v/>
      </c>
      <c r="AJ345" s="67" t="str">
        <f>IF(ISNUMBER(SEARCH("C", '[2]WetLitterbags placem_collection'!X52)),"YES","")</f>
        <v/>
      </c>
      <c r="AK345" s="67" t="str">
        <f>IF(ISNUMBER(SEARCH("H", '[2]WetLitterbags placem_collection'!X52)),"YES","")</f>
        <v/>
      </c>
      <c r="AL345" s="67" t="str">
        <f>IF(ISNUMBER(SEARCH("R", '[2]WetLitterbags placem_collection'!X52)),"YES","")</f>
        <v/>
      </c>
    </row>
    <row r="346" spans="2:38">
      <c r="B346" t="str">
        <f>'[2]Final data_for_R_analysis_Wetse'!A492</f>
        <v>Wet</v>
      </c>
      <c r="C346" s="4">
        <f>'[2]Final data_for_R_analysis_Wetse'!B492</f>
        <v>51</v>
      </c>
      <c r="D346" t="s">
        <v>94</v>
      </c>
      <c r="E346" t="s">
        <v>32</v>
      </c>
      <c r="F346" s="5">
        <v>3</v>
      </c>
      <c r="G346" s="7">
        <f>'[2]WetLitterbags placem_collection'!E53</f>
        <v>42766</v>
      </c>
      <c r="H346" s="1" t="str">
        <f>'[2]Final data_for_R_analysis_Wetse'!J492</f>
        <v>G856</v>
      </c>
      <c r="I346" t="str">
        <f>'[2]Final data_for_R_analysis_Wetse'!J712</f>
        <v>R29</v>
      </c>
      <c r="J346">
        <f>IFERROR(INDEX('[2]Green_rooibos initial weight'!$C$5:$C$1749,MATCH(H346, '[2]Green_rooibos initial weight'!$A$5:$A$1749,0)),"")</f>
        <v>1.9370000000000001</v>
      </c>
      <c r="K346">
        <f>IFERROR(INDEX('[2]Green_rooibos initial weight'!$C$5:$C$1749,MATCH(I346, '[2]Green_rooibos initial weight'!$A$5:$A$1749,0)),"")</f>
        <v>2.2400000000000002</v>
      </c>
      <c r="L346" s="3">
        <f t="shared" si="63"/>
        <v>1.6872</v>
      </c>
      <c r="M346" s="3">
        <f>AVERAGE('[2]Ashed teabags wet'!$J$809:$J$813,'[2]Ashed teabags wet'!$J$817:$J$818,'[2]Ashed teabags wet'!$J$820:$J$821)</f>
        <v>5.5094158734921841</v>
      </c>
      <c r="N346" s="3">
        <f t="shared" si="56"/>
        <v>1.5942451353824398</v>
      </c>
      <c r="O346" s="3">
        <f t="shared" si="64"/>
        <v>1.9902000000000002</v>
      </c>
      <c r="P346" s="3">
        <f>AVERAGE('[2]Ashed teabags wet'!$J$814:$J$816)</f>
        <v>2.2816647271287041</v>
      </c>
      <c r="Q346" s="3">
        <f t="shared" si="57"/>
        <v>1.9447903086006848</v>
      </c>
      <c r="R346" s="7">
        <f>IF('[2]WetLitterbags placem_collection'!G53="N.A","",'[2]WetLitterbags placem_collection'!G53)</f>
        <v>42820</v>
      </c>
      <c r="S346" s="3">
        <f>IF(IFERROR(INDEX('[2]Both teabags AfterWet'!$D$1:$D$839,MATCH(H346,'[2]Both teabags AfterWet'!$B$1:$B$839,0)),"")="N.A","",(IFERROR(INDEX('[2]Both teabags AfterWet'!$D$1:$D$839,MATCH(H346,'[2]Both teabags AfterWet'!$B$1:$B$839,0)),"")))</f>
        <v>0.77600000000000002</v>
      </c>
      <c r="T346" s="3">
        <f>IFERROR(INDEX('[2]Both teabags AfterWet'!$D$1:$D$839,MATCH(I346,'[2]Both teabags AfterWet'!$B$1:$B$839,0)),"")</f>
        <v>1.4950000000000001</v>
      </c>
      <c r="U346" s="3">
        <f t="shared" si="65"/>
        <v>0.62539999999999996</v>
      </c>
      <c r="V346" s="3">
        <f t="shared" si="66"/>
        <v>1.3444</v>
      </c>
      <c r="W346" s="3">
        <f>IFERROR(INDEX('[2]Ashed teabags wet'!$J$2:$J$825,MATCH(H346,'[2]Ashed teabags wet'!$B$2:$B$825,0)),"")</f>
        <v>9.5957135898680637</v>
      </c>
      <c r="X346" s="3">
        <f>IFERROR(INDEX('[2]Ashed teabags wet'!$J$2:$J$825,MATCH(I346,'[2]Ashed teabags wet'!$B$2:$B$825,0)),"")</f>
        <v>3.8327526132399545</v>
      </c>
      <c r="Y346" s="3">
        <f t="shared" si="58"/>
        <v>0.5653884072089651</v>
      </c>
      <c r="Z346" s="3">
        <f t="shared" si="59"/>
        <v>1.2928724738676021</v>
      </c>
      <c r="AA346" s="3">
        <f t="shared" si="60"/>
        <v>0.64535666776656941</v>
      </c>
      <c r="AB346" s="3">
        <f t="shared" si="67"/>
        <v>0.42308418124364172</v>
      </c>
      <c r="AC346" s="3">
        <f t="shared" si="61"/>
        <v>0.66478759594284975</v>
      </c>
      <c r="AD346">
        <f t="shared" si="62"/>
        <v>54</v>
      </c>
      <c r="AE346" s="3">
        <f t="shared" si="68"/>
        <v>0.23354314992093894</v>
      </c>
      <c r="AF346" s="3">
        <f t="shared" si="69"/>
        <v>2.9105416570301638E-2</v>
      </c>
      <c r="AG346" s="67" t="str">
        <f>IF(ISNUMBER(SEARCH("C", '[2]WetLitterbags placem_collection'!Y53)),"YES","")</f>
        <v/>
      </c>
      <c r="AH346" s="67" t="str">
        <f>IF(ISNUMBER(SEARCH("H", '[2]WetLitterbags placem_collection'!Y53)),"YES","")</f>
        <v/>
      </c>
      <c r="AI346" s="67" t="str">
        <f>IF(ISNUMBER(SEARCH("R", '[2]WetLitterbags placem_collection'!Y53)),"YES","")</f>
        <v>YES</v>
      </c>
      <c r="AJ346" s="67" t="str">
        <f>IF(ISNUMBER(SEARCH("C", '[2]WetLitterbags placem_collection'!X53)),"YES","")</f>
        <v/>
      </c>
      <c r="AK346" s="67" t="str">
        <f>IF(ISNUMBER(SEARCH("H", '[2]WetLitterbags placem_collection'!X53)),"YES","")</f>
        <v/>
      </c>
      <c r="AL346" s="67" t="str">
        <f>IF(ISNUMBER(SEARCH("R", '[2]WetLitterbags placem_collection'!X53)),"YES","")</f>
        <v>YES</v>
      </c>
    </row>
    <row r="347" spans="2:38">
      <c r="B347" t="str">
        <f>'[2]Final data_for_R_analysis_Wetse'!A493</f>
        <v>Wet</v>
      </c>
      <c r="C347" s="4">
        <f>'[2]Final data_for_R_analysis_Wetse'!B493</f>
        <v>52</v>
      </c>
      <c r="D347" t="s">
        <v>94</v>
      </c>
      <c r="E347" t="s">
        <v>32</v>
      </c>
      <c r="F347" s="68">
        <v>4</v>
      </c>
      <c r="G347" s="7">
        <f>'[2]WetLitterbags placem_collection'!E54</f>
        <v>42766</v>
      </c>
      <c r="H347" s="1" t="str">
        <f>'[2]Final data_for_R_analysis_Wetse'!J493</f>
        <v>G599</v>
      </c>
      <c r="I347" t="str">
        <f>'[2]Final data_for_R_analysis_Wetse'!J713</f>
        <v>R312</v>
      </c>
      <c r="J347">
        <f>IFERROR(INDEX('[2]Green_rooibos initial weight'!$C$5:$C$1749,MATCH(H347, '[2]Green_rooibos initial weight'!$A$5:$A$1749,0)),"")</f>
        <v>2.0760000000000001</v>
      </c>
      <c r="K347">
        <f>IFERROR(INDEX('[2]Green_rooibos initial weight'!$C$5:$C$1749,MATCH(I347, '[2]Green_rooibos initial weight'!$A$5:$A$1749,0)),"")</f>
        <v>2.2360000000000002</v>
      </c>
      <c r="L347" s="3">
        <f t="shared" si="63"/>
        <v>1.8262</v>
      </c>
      <c r="M347" s="3">
        <f>AVERAGE('[2]Ashed teabags wet'!$J$809:$J$813,'[2]Ashed teabags wet'!$J$817:$J$818,'[2]Ashed teabags wet'!$J$820:$J$821)</f>
        <v>5.5094158734921841</v>
      </c>
      <c r="N347" s="3">
        <f t="shared" si="56"/>
        <v>1.7255870473182857</v>
      </c>
      <c r="O347" s="3">
        <f t="shared" si="64"/>
        <v>1.9862000000000002</v>
      </c>
      <c r="P347" s="3">
        <f>AVERAGE('[2]Ashed teabags wet'!$J$814:$J$816)</f>
        <v>2.2816647271287041</v>
      </c>
      <c r="Q347" s="3">
        <f t="shared" si="57"/>
        <v>1.9408815751897699</v>
      </c>
      <c r="R347" s="7">
        <f>IF('[2]WetLitterbags placem_collection'!G54="N.A","",'[2]WetLitterbags placem_collection'!G54)</f>
        <v>42820</v>
      </c>
      <c r="S347" s="3">
        <f>IF(IFERROR(INDEX('[2]Both teabags AfterWet'!$D$1:$D$839,MATCH(H347,'[2]Both teabags AfterWet'!$B$1:$B$839,0)),"")="N.A","",(IFERROR(INDEX('[2]Both teabags AfterWet'!$D$1:$D$839,MATCH(H347,'[2]Both teabags AfterWet'!$B$1:$B$839,0)),"")))</f>
        <v>0.88200000000000001</v>
      </c>
      <c r="T347" s="3">
        <f>IFERROR(INDEX('[2]Both teabags AfterWet'!$D$1:$D$839,MATCH(I347,'[2]Both teabags AfterWet'!$B$1:$B$839,0)),"")</f>
        <v>1.546</v>
      </c>
      <c r="U347" s="3">
        <f t="shared" si="65"/>
        <v>0.73140000000000005</v>
      </c>
      <c r="V347" s="3">
        <f t="shared" si="66"/>
        <v>1.3954</v>
      </c>
      <c r="W347" s="3">
        <f>IFERROR(INDEX('[2]Ashed teabags wet'!$J$2:$J$825,MATCH(H347,'[2]Ashed teabags wet'!$B$2:$B$825,0)),"")</f>
        <v>14.285714285714219</v>
      </c>
      <c r="X347" s="3">
        <f>IFERROR(INDEX('[2]Ashed teabags wet'!$J$2:$J$825,MATCH(I347,'[2]Ashed teabags wet'!$B$2:$B$825,0)),"")</f>
        <v>9.8235574630425244</v>
      </c>
      <c r="Y347" s="3">
        <f t="shared" si="58"/>
        <v>0.6269142857142862</v>
      </c>
      <c r="Z347" s="3">
        <f t="shared" si="59"/>
        <v>1.2583220791607046</v>
      </c>
      <c r="AA347" s="3">
        <f t="shared" si="60"/>
        <v>0.63669506752002669</v>
      </c>
      <c r="AB347" s="3">
        <f t="shared" si="67"/>
        <v>0.41740579248343801</v>
      </c>
      <c r="AC347" s="3">
        <f t="shared" si="61"/>
        <v>0.64832501644912155</v>
      </c>
      <c r="AD347">
        <f t="shared" si="62"/>
        <v>54</v>
      </c>
      <c r="AE347" s="3">
        <f t="shared" si="68"/>
        <v>0.24383008608072831</v>
      </c>
      <c r="AF347" s="3">
        <f t="shared" si="69"/>
        <v>3.4231317092268475E-2</v>
      </c>
      <c r="AG347" s="67" t="str">
        <f>IF(ISNUMBER(SEARCH("C", '[2]WetLitterbags placem_collection'!Y54)),"YES","")</f>
        <v/>
      </c>
      <c r="AH347" s="67" t="str">
        <f>IF(ISNUMBER(SEARCH("H", '[2]WetLitterbags placem_collection'!Y54)),"YES","")</f>
        <v/>
      </c>
      <c r="AI347" s="67" t="str">
        <f>IF(ISNUMBER(SEARCH("R", '[2]WetLitterbags placem_collection'!Y54)),"YES","")</f>
        <v>YES</v>
      </c>
      <c r="AJ347" s="67" t="str">
        <f>IF(ISNUMBER(SEARCH("C", '[2]WetLitterbags placem_collection'!X54)),"YES","")</f>
        <v/>
      </c>
      <c r="AK347" s="67" t="str">
        <f>IF(ISNUMBER(SEARCH("H", '[2]WetLitterbags placem_collection'!X54)),"YES","")</f>
        <v/>
      </c>
      <c r="AL347" s="67" t="str">
        <f>IF(ISNUMBER(SEARCH("R", '[2]WetLitterbags placem_collection'!X54)),"YES","")</f>
        <v>YES</v>
      </c>
    </row>
    <row r="348" spans="2:38">
      <c r="B348" t="str">
        <f>'[2]Final data_for_R_analysis_Wetse'!A494</f>
        <v>Wet</v>
      </c>
      <c r="C348" s="4">
        <f>'[2]Final data_for_R_analysis_Wetse'!B494</f>
        <v>53</v>
      </c>
      <c r="D348" t="s">
        <v>94</v>
      </c>
      <c r="E348" t="s">
        <v>32</v>
      </c>
      <c r="F348" s="68">
        <v>5</v>
      </c>
      <c r="G348" s="7">
        <f>'[2]WetLitterbags placem_collection'!E55</f>
        <v>42766</v>
      </c>
      <c r="H348" s="1" t="str">
        <f>'[2]Final data_for_R_analysis_Wetse'!J494</f>
        <v>G683</v>
      </c>
      <c r="I348" t="str">
        <f>'[2]Final data_for_R_analysis_Wetse'!J714</f>
        <v>R113</v>
      </c>
      <c r="J348">
        <f>IFERROR(INDEX('[2]Green_rooibos initial weight'!$C$5:$C$1749,MATCH(H348, '[2]Green_rooibos initial weight'!$A$5:$A$1749,0)),"")</f>
        <v>2.1179999999999999</v>
      </c>
      <c r="K348">
        <f>IFERROR(INDEX('[2]Green_rooibos initial weight'!$C$5:$C$1749,MATCH(I348, '[2]Green_rooibos initial weight'!$A$5:$A$1749,0)),"")</f>
        <v>2.202</v>
      </c>
      <c r="L348" s="3">
        <f t="shared" si="63"/>
        <v>1.8681999999999999</v>
      </c>
      <c r="M348" s="3">
        <f>AVERAGE('[2]Ashed teabags wet'!$J$809:$J$813,'[2]Ashed teabags wet'!$J$817:$J$818,'[2]Ashed teabags wet'!$J$820:$J$821)</f>
        <v>5.5094158734921841</v>
      </c>
      <c r="N348" s="3">
        <f t="shared" si="56"/>
        <v>1.7652730926514189</v>
      </c>
      <c r="O348" s="3">
        <f t="shared" si="64"/>
        <v>1.9521999999999999</v>
      </c>
      <c r="P348" s="3">
        <f>AVERAGE('[2]Ashed teabags wet'!$J$814:$J$816)</f>
        <v>2.2816647271287041</v>
      </c>
      <c r="Q348" s="3">
        <f t="shared" si="57"/>
        <v>1.9076573411969935</v>
      </c>
      <c r="R348" s="7">
        <f>IF('[2]WetLitterbags placem_collection'!G55="N.A","",'[2]WetLitterbags placem_collection'!G55)</f>
        <v>42820</v>
      </c>
      <c r="S348" s="3" t="str">
        <f>IF(IFERROR(INDEX('[2]Both teabags AfterWet'!$D$1:$D$839,MATCH(H348,'[2]Both teabags AfterWet'!$B$1:$B$839,0)),"")="N.A","",(IFERROR(INDEX('[2]Both teabags AfterWet'!$D$1:$D$839,MATCH(H348,'[2]Both teabags AfterWet'!$B$1:$B$839,0)),"")))</f>
        <v/>
      </c>
      <c r="T348" s="3" t="str">
        <f>IFERROR(INDEX('[2]Both teabags AfterWet'!$D$1:$D$839,MATCH(I348,'[2]Both teabags AfterWet'!$B$1:$B$839,0)),"")</f>
        <v/>
      </c>
      <c r="U348" s="3" t="str">
        <f t="shared" si="65"/>
        <v/>
      </c>
      <c r="V348" s="3" t="str">
        <f t="shared" si="66"/>
        <v/>
      </c>
      <c r="W348" s="3" t="str">
        <f>IFERROR(INDEX('[2]Ashed teabags wet'!$J$2:$J$825,MATCH(H348,'[2]Ashed teabags wet'!$B$2:$B$825,0)),"")</f>
        <v/>
      </c>
      <c r="X348" s="3" t="str">
        <f>IFERROR(INDEX('[2]Ashed teabags wet'!$J$2:$J$825,MATCH(I348,'[2]Ashed teabags wet'!$B$2:$B$825,0)),"")</f>
        <v/>
      </c>
      <c r="Y348" s="3" t="str">
        <f t="shared" si="58"/>
        <v/>
      </c>
      <c r="Z348" s="3" t="str">
        <f t="shared" si="59"/>
        <v/>
      </c>
      <c r="AA348" s="3" t="str">
        <f t="shared" si="60"/>
        <v/>
      </c>
      <c r="AB348" s="3" t="str">
        <f t="shared" si="67"/>
        <v/>
      </c>
      <c r="AC348" s="3" t="str">
        <f t="shared" si="61"/>
        <v/>
      </c>
      <c r="AD348">
        <f t="shared" si="62"/>
        <v>54</v>
      </c>
      <c r="AE348" s="3" t="str">
        <f t="shared" si="68"/>
        <v/>
      </c>
      <c r="AF348" s="3" t="str">
        <f t="shared" si="69"/>
        <v/>
      </c>
      <c r="AG348" s="67" t="str">
        <f>IF(ISNUMBER(SEARCH("C", '[2]WetLitterbags placem_collection'!Y55)),"YES","")</f>
        <v/>
      </c>
      <c r="AH348" s="67" t="str">
        <f>IF(ISNUMBER(SEARCH("H", '[2]WetLitterbags placem_collection'!Y55)),"YES","")</f>
        <v/>
      </c>
      <c r="AI348" s="67" t="str">
        <f>IF(ISNUMBER(SEARCH("R", '[2]WetLitterbags placem_collection'!Y55)),"YES","")</f>
        <v/>
      </c>
      <c r="AJ348" s="67" t="str">
        <f>IF(ISNUMBER(SEARCH("C", '[2]WetLitterbags placem_collection'!X55)),"YES","")</f>
        <v/>
      </c>
      <c r="AK348" s="67" t="str">
        <f>IF(ISNUMBER(SEARCH("H", '[2]WetLitterbags placem_collection'!X55)),"YES","")</f>
        <v/>
      </c>
      <c r="AL348" s="67" t="str">
        <f>IF(ISNUMBER(SEARCH("R", '[2]WetLitterbags placem_collection'!X55)),"YES","")</f>
        <v/>
      </c>
    </row>
    <row r="349" spans="2:38">
      <c r="B349" t="str">
        <f>'[2]Final data_for_R_analysis_Wetse'!A495</f>
        <v>Wet</v>
      </c>
      <c r="C349" s="4">
        <f>'[2]Final data_for_R_analysis_Wetse'!B495</f>
        <v>54</v>
      </c>
      <c r="D349" t="s">
        <v>94</v>
      </c>
      <c r="E349" t="s">
        <v>32</v>
      </c>
      <c r="F349" s="68">
        <v>6</v>
      </c>
      <c r="G349" s="7">
        <f>'[2]WetLitterbags placem_collection'!E56</f>
        <v>42766</v>
      </c>
      <c r="H349" s="1" t="str">
        <f>'[2]Final data_for_R_analysis_Wetse'!J495</f>
        <v>G288</v>
      </c>
      <c r="I349" t="str">
        <f>'[2]Final data_for_R_analysis_Wetse'!J715</f>
        <v>R441</v>
      </c>
      <c r="J349">
        <f>IFERROR(INDEX('[2]Green_rooibos initial weight'!$C$5:$C$1749,MATCH(H349, '[2]Green_rooibos initial weight'!$A$5:$A$1749,0)),"")</f>
        <v>1.9830000000000001</v>
      </c>
      <c r="K349">
        <f>IFERROR(INDEX('[2]Green_rooibos initial weight'!$C$5:$C$1749,MATCH(I349, '[2]Green_rooibos initial weight'!$A$5:$A$1749,0)),"")</f>
        <v>2.1280000000000001</v>
      </c>
      <c r="L349" s="3">
        <f t="shared" si="63"/>
        <v>1.7332000000000001</v>
      </c>
      <c r="M349" s="3">
        <f>AVERAGE('[2]Ashed teabags wet'!$J$809:$J$813,'[2]Ashed teabags wet'!$J$817:$J$818,'[2]Ashed teabags wet'!$J$820:$J$821)</f>
        <v>5.5094158734921841</v>
      </c>
      <c r="N349" s="3">
        <f t="shared" si="56"/>
        <v>1.6377108040806336</v>
      </c>
      <c r="O349" s="3">
        <f t="shared" si="64"/>
        <v>1.8782000000000001</v>
      </c>
      <c r="P349" s="3">
        <f>AVERAGE('[2]Ashed teabags wet'!$J$814:$J$816)</f>
        <v>2.2816647271287041</v>
      </c>
      <c r="Q349" s="3">
        <f t="shared" si="57"/>
        <v>1.8353457730950689</v>
      </c>
      <c r="R349" s="7">
        <f>IF('[2]WetLitterbags placem_collection'!G56="N.A","",'[2]WetLitterbags placem_collection'!G56)</f>
        <v>42820</v>
      </c>
      <c r="S349" s="3" t="str">
        <f>IF(IFERROR(INDEX('[2]Both teabags AfterWet'!$D$1:$D$839,MATCH(H349,'[2]Both teabags AfterWet'!$B$1:$B$839,0)),"")="N.A","",(IFERROR(INDEX('[2]Both teabags AfterWet'!$D$1:$D$839,MATCH(H349,'[2]Both teabags AfterWet'!$B$1:$B$839,0)),"")))</f>
        <v/>
      </c>
      <c r="T349" s="3" t="str">
        <f>IFERROR(INDEX('[2]Both teabags AfterWet'!$D$1:$D$839,MATCH(I349,'[2]Both teabags AfterWet'!$B$1:$B$839,0)),"")</f>
        <v/>
      </c>
      <c r="U349" s="3" t="str">
        <f t="shared" si="65"/>
        <v/>
      </c>
      <c r="V349" s="3" t="str">
        <f t="shared" si="66"/>
        <v/>
      </c>
      <c r="W349" s="3" t="str">
        <f>IFERROR(INDEX('[2]Ashed teabags wet'!$J$2:$J$825,MATCH(H349,'[2]Ashed teabags wet'!$B$2:$B$825,0)),"")</f>
        <v/>
      </c>
      <c r="X349" s="3" t="str">
        <f>IFERROR(INDEX('[2]Ashed teabags wet'!$J$2:$J$825,MATCH(I349,'[2]Ashed teabags wet'!$B$2:$B$825,0)),"")</f>
        <v/>
      </c>
      <c r="Y349" s="3" t="str">
        <f t="shared" si="58"/>
        <v/>
      </c>
      <c r="Z349" s="3" t="str">
        <f t="shared" si="59"/>
        <v/>
      </c>
      <c r="AA349" s="3" t="str">
        <f t="shared" si="60"/>
        <v/>
      </c>
      <c r="AB349" s="3" t="str">
        <f t="shared" si="67"/>
        <v/>
      </c>
      <c r="AC349" s="3" t="str">
        <f t="shared" si="61"/>
        <v/>
      </c>
      <c r="AD349">
        <f t="shared" si="62"/>
        <v>54</v>
      </c>
      <c r="AE349" s="3" t="str">
        <f t="shared" si="68"/>
        <v/>
      </c>
      <c r="AF349" s="3" t="str">
        <f t="shared" si="69"/>
        <v/>
      </c>
      <c r="AG349" s="67" t="str">
        <f>IF(ISNUMBER(SEARCH("C", '[2]WetLitterbags placem_collection'!Y56)),"YES","")</f>
        <v/>
      </c>
      <c r="AH349" s="67" t="str">
        <f>IF(ISNUMBER(SEARCH("H", '[2]WetLitterbags placem_collection'!Y56)),"YES","")</f>
        <v/>
      </c>
      <c r="AI349" s="67" t="str">
        <f>IF(ISNUMBER(SEARCH("R", '[2]WetLitterbags placem_collection'!Y56)),"YES","")</f>
        <v/>
      </c>
      <c r="AJ349" s="67" t="str">
        <f>IF(ISNUMBER(SEARCH("C", '[2]WetLitterbags placem_collection'!X56)),"YES","")</f>
        <v/>
      </c>
      <c r="AK349" s="67" t="str">
        <f>IF(ISNUMBER(SEARCH("H", '[2]WetLitterbags placem_collection'!X56)),"YES","")</f>
        <v/>
      </c>
      <c r="AL349" s="67" t="str">
        <f>IF(ISNUMBER(SEARCH("R", '[2]WetLitterbags placem_collection'!X56)),"YES","")</f>
        <v/>
      </c>
    </row>
    <row r="350" spans="2:38">
      <c r="B350" t="str">
        <f>'[2]Final data_for_R_analysis_Wetse'!A496</f>
        <v>Wet</v>
      </c>
      <c r="C350" s="4">
        <f>'[2]Final data_for_R_analysis_Wetse'!B496</f>
        <v>55</v>
      </c>
      <c r="D350" t="s">
        <v>94</v>
      </c>
      <c r="E350" t="s">
        <v>32</v>
      </c>
      <c r="F350" s="68">
        <v>7</v>
      </c>
      <c r="G350" s="7">
        <f>'[2]WetLitterbags placem_collection'!E57</f>
        <v>42766</v>
      </c>
      <c r="H350" s="1" t="str">
        <f>'[2]Final data_for_R_analysis_Wetse'!J496</f>
        <v>G616</v>
      </c>
      <c r="I350" t="str">
        <f>'[2]Final data_for_R_analysis_Wetse'!J716</f>
        <v>R54b</v>
      </c>
      <c r="J350">
        <f>IFERROR(INDEX('[2]Green_rooibos initial weight'!$C$5:$C$1749,MATCH(H350, '[2]Green_rooibos initial weight'!$A$5:$A$1749,0)),"")</f>
        <v>1.978</v>
      </c>
      <c r="K350" t="str">
        <f>IFERROR(INDEX('[2]Green_rooibos initial weight'!$C$5:$C$1749,MATCH(I350, '[2]Green_rooibos initial weight'!$A$5:$A$1749,0)),"")</f>
        <v/>
      </c>
      <c r="L350" s="3">
        <f t="shared" si="63"/>
        <v>1.7282</v>
      </c>
      <c r="M350" s="3">
        <f>AVERAGE('[2]Ashed teabags wet'!$J$809:$J$813,'[2]Ashed teabags wet'!$J$817:$J$818,'[2]Ashed teabags wet'!$J$820:$J$821)</f>
        <v>5.5094158734921841</v>
      </c>
      <c r="N350" s="3">
        <f t="shared" si="56"/>
        <v>1.632986274874308</v>
      </c>
      <c r="O350" s="3" t="e">
        <f t="shared" si="64"/>
        <v>#VALUE!</v>
      </c>
      <c r="P350" s="3">
        <f>AVERAGE('[2]Ashed teabags wet'!$J$814:$J$816)</f>
        <v>2.2816647271287041</v>
      </c>
      <c r="Q350" s="3" t="str">
        <f t="shared" si="57"/>
        <v/>
      </c>
      <c r="R350" s="7">
        <f>IF('[2]WetLitterbags placem_collection'!G57="N.A","",'[2]WetLitterbags placem_collection'!G57)</f>
        <v>42820</v>
      </c>
      <c r="S350" s="3">
        <f>IF(IFERROR(INDEX('[2]Both teabags AfterWet'!$D$1:$D$839,MATCH(H350,'[2]Both teabags AfterWet'!$B$1:$B$839,0)),"")="N.A","",(IFERROR(INDEX('[2]Both teabags AfterWet'!$D$1:$D$839,MATCH(H350,'[2]Both teabags AfterWet'!$B$1:$B$839,0)),"")))</f>
        <v>0.93200000000000005</v>
      </c>
      <c r="T350" s="3">
        <f>IFERROR(INDEX('[2]Both teabags AfterWet'!$D$1:$D$839,MATCH(I350,'[2]Both teabags AfterWet'!$B$1:$B$839,0)),"")</f>
        <v>1.5207999999999999</v>
      </c>
      <c r="U350" s="3">
        <f t="shared" si="65"/>
        <v>0.78140000000000009</v>
      </c>
      <c r="V350" s="3">
        <f t="shared" si="66"/>
        <v>1.3701999999999999</v>
      </c>
      <c r="W350" s="3">
        <f>IFERROR(INDEX('[2]Ashed teabags wet'!$J$2:$J$825,MATCH(H350,'[2]Ashed teabags wet'!$B$2:$B$825,0)),"")</f>
        <v>25.927734375000028</v>
      </c>
      <c r="X350" s="3">
        <f>IFERROR(INDEX('[2]Ashed teabags wet'!$J$2:$J$825,MATCH(I350,'[2]Ashed teabags wet'!$B$2:$B$825,0)),"")</f>
        <v>10.692124105011484</v>
      </c>
      <c r="Y350" s="3">
        <f t="shared" si="58"/>
        <v>0.57880068359374981</v>
      </c>
      <c r="Z350" s="3">
        <f t="shared" si="59"/>
        <v>1.2236965155131325</v>
      </c>
      <c r="AA350" s="3">
        <f t="shared" si="60"/>
        <v>0.64555692077797744</v>
      </c>
      <c r="AB350" s="3">
        <f t="shared" si="67"/>
        <v>0.42321546350290212</v>
      </c>
      <c r="AC350" s="3" t="str">
        <f t="shared" si="61"/>
        <v/>
      </c>
      <c r="AD350">
        <f t="shared" si="62"/>
        <v>54</v>
      </c>
      <c r="AE350" s="3">
        <f t="shared" si="68"/>
        <v>0.23330531974111945</v>
      </c>
      <c r="AF350" s="3" t="str">
        <f t="shared" si="69"/>
        <v/>
      </c>
      <c r="AG350" s="67" t="str">
        <f>IF(ISNUMBER(SEARCH("C", '[2]WetLitterbags placem_collection'!Y57)),"YES","")</f>
        <v/>
      </c>
      <c r="AH350" s="67" t="str">
        <f>IF(ISNUMBER(SEARCH("H", '[2]WetLitterbags placem_collection'!Y57)),"YES","")</f>
        <v/>
      </c>
      <c r="AI350" s="67" t="str">
        <f>IF(ISNUMBER(SEARCH("R", '[2]WetLitterbags placem_collection'!Y57)),"YES","")</f>
        <v/>
      </c>
      <c r="AJ350" s="67" t="str">
        <f>IF(ISNUMBER(SEARCH("C", '[2]WetLitterbags placem_collection'!X57)),"YES","")</f>
        <v/>
      </c>
      <c r="AK350" s="67" t="str">
        <f>IF(ISNUMBER(SEARCH("H", '[2]WetLitterbags placem_collection'!X57)),"YES","")</f>
        <v/>
      </c>
      <c r="AL350" s="67" t="str">
        <f>IF(ISNUMBER(SEARCH("R", '[2]WetLitterbags placem_collection'!X57)),"YES","")</f>
        <v>YES</v>
      </c>
    </row>
    <row r="351" spans="2:38">
      <c r="B351" t="str">
        <f>'[2]Final data_for_R_analysis_Wetse'!A497</f>
        <v>Wet</v>
      </c>
      <c r="C351" s="4">
        <f>'[2]Final data_for_R_analysis_Wetse'!B497</f>
        <v>56</v>
      </c>
      <c r="D351" t="s">
        <v>94</v>
      </c>
      <c r="E351" t="s">
        <v>32</v>
      </c>
      <c r="F351" s="68">
        <v>8</v>
      </c>
      <c r="G351" s="7">
        <f>'[2]WetLitterbags placem_collection'!E58</f>
        <v>42766</v>
      </c>
      <c r="H351" s="1" t="str">
        <f>'[2]Final data_for_R_analysis_Wetse'!J497</f>
        <v>G557</v>
      </c>
      <c r="I351" t="str">
        <f>'[2]Final data_for_R_analysis_Wetse'!J717</f>
        <v>R58</v>
      </c>
      <c r="J351">
        <f>IFERROR(INDEX('[2]Green_rooibos initial weight'!$C$5:$C$1749,MATCH(H351, '[2]Green_rooibos initial weight'!$A$5:$A$1749,0)),"")</f>
        <v>2.12</v>
      </c>
      <c r="K351">
        <f>IFERROR(INDEX('[2]Green_rooibos initial weight'!$C$5:$C$1749,MATCH(I351, '[2]Green_rooibos initial weight'!$A$5:$A$1749,0)),"")</f>
        <v>2.1760000000000002</v>
      </c>
      <c r="L351" s="3">
        <f t="shared" si="63"/>
        <v>1.8702000000000001</v>
      </c>
      <c r="M351" s="3">
        <f>AVERAGE('[2]Ashed teabags wet'!$J$809:$J$813,'[2]Ashed teabags wet'!$J$817:$J$818,'[2]Ashed teabags wet'!$J$820:$J$821)</f>
        <v>5.5094158734921841</v>
      </c>
      <c r="N351" s="3">
        <f t="shared" si="56"/>
        <v>1.7671629043339492</v>
      </c>
      <c r="O351" s="3">
        <f t="shared" si="64"/>
        <v>1.9262000000000001</v>
      </c>
      <c r="P351" s="3">
        <f>AVERAGE('[2]Ashed teabags wet'!$J$814:$J$816)</f>
        <v>2.2816647271287041</v>
      </c>
      <c r="Q351" s="3">
        <f t="shared" si="57"/>
        <v>1.8822505740260471</v>
      </c>
      <c r="R351" s="7">
        <f>IF('[2]WetLitterbags placem_collection'!G58="N.A","",'[2]WetLitterbags placem_collection'!G58)</f>
        <v>42820</v>
      </c>
      <c r="S351" s="3">
        <f>IF(IFERROR(INDEX('[2]Both teabags AfterWet'!$D$1:$D$839,MATCH(H351,'[2]Both teabags AfterWet'!$B$1:$B$839,0)),"")="N.A","",(IFERROR(INDEX('[2]Both teabags AfterWet'!$D$1:$D$839,MATCH(H351,'[2]Both teabags AfterWet'!$B$1:$B$839,0)),"")))</f>
        <v>0.74399999999999999</v>
      </c>
      <c r="T351" s="3">
        <f>IFERROR(INDEX('[2]Both teabags AfterWet'!$D$1:$D$839,MATCH(I351,'[2]Both teabags AfterWet'!$B$1:$B$839,0)),"")</f>
        <v>1.5980000000000001</v>
      </c>
      <c r="U351" s="3">
        <f t="shared" si="65"/>
        <v>0.59339999999999993</v>
      </c>
      <c r="V351" s="3">
        <f t="shared" si="66"/>
        <v>1.4474</v>
      </c>
      <c r="W351" s="3">
        <f>IFERROR(INDEX('[2]Ashed teabags wet'!$J$2:$J$825,MATCH(H351,'[2]Ashed teabags wet'!$B$2:$B$825,0)),"")</f>
        <v>11.235408560310804</v>
      </c>
      <c r="X351" s="3">
        <f>IFERROR(INDEX('[2]Ashed teabags wet'!$J$2:$J$825,MATCH(I351,'[2]Ashed teabags wet'!$B$2:$B$825,0)),"")</f>
        <v>3.1372549019609965</v>
      </c>
      <c r="Y351" s="3">
        <f t="shared" si="58"/>
        <v>0.5267290856031156</v>
      </c>
      <c r="Z351" s="3">
        <f t="shared" si="59"/>
        <v>1.4019913725490165</v>
      </c>
      <c r="AA351" s="3">
        <f t="shared" si="60"/>
        <v>0.70193518418063339</v>
      </c>
      <c r="AB351" s="3">
        <f t="shared" si="67"/>
        <v>0.46017603523480954</v>
      </c>
      <c r="AC351" s="3">
        <f t="shared" si="61"/>
        <v>0.74484842342229796</v>
      </c>
      <c r="AD351">
        <f t="shared" si="62"/>
        <v>54</v>
      </c>
      <c r="AE351" s="3">
        <f t="shared" si="68"/>
        <v>0.16634776225577985</v>
      </c>
      <c r="AF351" s="3">
        <f t="shared" si="69"/>
        <v>1.4971848500498415E-2</v>
      </c>
      <c r="AG351" s="67" t="str">
        <f>IF(ISNUMBER(SEARCH("C", '[2]WetLitterbags placem_collection'!Y58)),"YES","")</f>
        <v/>
      </c>
      <c r="AH351" s="67" t="str">
        <f>IF(ISNUMBER(SEARCH("H", '[2]WetLitterbags placem_collection'!Y58)),"YES","")</f>
        <v/>
      </c>
      <c r="AI351" s="67" t="str">
        <f>IF(ISNUMBER(SEARCH("R", '[2]WetLitterbags placem_collection'!Y58)),"YES","")</f>
        <v/>
      </c>
      <c r="AJ351" s="67" t="str">
        <f>IF(ISNUMBER(SEARCH("C", '[2]WetLitterbags placem_collection'!X58)),"YES","")</f>
        <v/>
      </c>
      <c r="AK351" s="67" t="str">
        <f>IF(ISNUMBER(SEARCH("H", '[2]WetLitterbags placem_collection'!X58)),"YES","")</f>
        <v/>
      </c>
      <c r="AL351" s="67" t="str">
        <f>IF(ISNUMBER(SEARCH("R", '[2]WetLitterbags placem_collection'!X58)),"YES","")</f>
        <v>YES</v>
      </c>
    </row>
    <row r="352" spans="2:38">
      <c r="B352" t="str">
        <f>'[2]Final data_for_R_analysis_Wetse'!A498</f>
        <v>Wet</v>
      </c>
      <c r="C352" s="4">
        <f>'[2]Final data_for_R_analysis_Wetse'!B498</f>
        <v>57</v>
      </c>
      <c r="D352" t="s">
        <v>95</v>
      </c>
      <c r="E352" t="s">
        <v>32</v>
      </c>
      <c r="F352" s="5">
        <v>1</v>
      </c>
      <c r="G352" s="7">
        <f>'[2]WetLitterbags placem_collection'!E59</f>
        <v>42766</v>
      </c>
      <c r="H352" s="1" t="str">
        <f>'[2]Final data_for_R_analysis_Wetse'!J498</f>
        <v>G618</v>
      </c>
      <c r="I352" t="str">
        <f>'[2]Final data_for_R_analysis_Wetse'!J718</f>
        <v>R435</v>
      </c>
      <c r="J352">
        <f>IFERROR(INDEX('[2]Green_rooibos initial weight'!$C$5:$C$1749,MATCH(H352, '[2]Green_rooibos initial weight'!$A$5:$A$1749,0)),"")</f>
        <v>2.0449999999999999</v>
      </c>
      <c r="K352">
        <f>IFERROR(INDEX('[2]Green_rooibos initial weight'!$C$5:$C$1749,MATCH(I352, '[2]Green_rooibos initial weight'!$A$5:$A$1749,0)),"")</f>
        <v>2.141</v>
      </c>
      <c r="L352" s="3">
        <f t="shared" si="63"/>
        <v>1.7951999999999999</v>
      </c>
      <c r="M352" s="3">
        <f>AVERAGE('[2]Ashed teabags wet'!$J$809:$J$813,'[2]Ashed teabags wet'!$J$817:$J$818,'[2]Ashed teabags wet'!$J$820:$J$821)</f>
        <v>5.5094158734921841</v>
      </c>
      <c r="N352" s="3">
        <f t="shared" si="56"/>
        <v>1.6962949662390683</v>
      </c>
      <c r="O352" s="3">
        <f t="shared" si="64"/>
        <v>1.8912</v>
      </c>
      <c r="P352" s="3">
        <f>AVERAGE('[2]Ashed teabags wet'!$J$814:$J$816)</f>
        <v>2.2816647271287041</v>
      </c>
      <c r="Q352" s="3">
        <f t="shared" si="57"/>
        <v>1.8480491566805419</v>
      </c>
      <c r="R352" s="7">
        <f>IF('[2]WetLitterbags placem_collection'!G59="N.A","",'[2]WetLitterbags placem_collection'!G59)</f>
        <v>42820</v>
      </c>
      <c r="S352" s="3">
        <f>IF(IFERROR(INDEX('[2]Both teabags AfterWet'!$D$1:$D$839,MATCH(H352,'[2]Both teabags AfterWet'!$B$1:$B$839,0)),"")="N.A","",(IFERROR(INDEX('[2]Both teabags AfterWet'!$D$1:$D$839,MATCH(H352,'[2]Both teabags AfterWet'!$B$1:$B$839,0)),"")))</f>
        <v>0.88129999999999997</v>
      </c>
      <c r="T352" s="3">
        <f>IFERROR(INDEX('[2]Both teabags AfterWet'!$D$1:$D$839,MATCH(I352,'[2]Both teabags AfterWet'!$B$1:$B$839,0)),"")</f>
        <v>1.4594</v>
      </c>
      <c r="U352" s="3">
        <f t="shared" si="65"/>
        <v>0.73069999999999991</v>
      </c>
      <c r="V352" s="3">
        <f t="shared" si="66"/>
        <v>1.3088</v>
      </c>
      <c r="W352" s="3">
        <f>IFERROR(INDEX('[2]Ashed teabags wet'!$J$2:$J$825,MATCH(H352,'[2]Ashed teabags wet'!$B$2:$B$825,0)),"")</f>
        <v>11.534653465346061</v>
      </c>
      <c r="X352" s="3">
        <f>IFERROR(INDEX('[2]Ashed teabags wet'!$J$2:$J$825,MATCH(I352,'[2]Ashed teabags wet'!$B$2:$B$825,0)),"")</f>
        <v>7.3673870333987725</v>
      </c>
      <c r="Y352" s="3">
        <f t="shared" si="58"/>
        <v>0.64641628712871624</v>
      </c>
      <c r="Z352" s="3">
        <f t="shared" si="59"/>
        <v>1.2123756385068769</v>
      </c>
      <c r="AA352" s="3">
        <f t="shared" si="60"/>
        <v>0.61892459743489381</v>
      </c>
      <c r="AB352" s="3">
        <f t="shared" si="67"/>
        <v>0.40575579309270954</v>
      </c>
      <c r="AC352" s="3">
        <f t="shared" si="61"/>
        <v>0.65602997307958022</v>
      </c>
      <c r="AD352">
        <f t="shared" si="62"/>
        <v>54</v>
      </c>
      <c r="AE352" s="3">
        <f t="shared" si="68"/>
        <v>0.2649351574407437</v>
      </c>
      <c r="AF352" s="3">
        <f t="shared" si="69"/>
        <v>3.4853304938640729E-2</v>
      </c>
      <c r="AG352" s="67" t="str">
        <f>IF(ISNUMBER(SEARCH("C", '[2]WetLitterbags placem_collection'!Y59)),"YES","")</f>
        <v/>
      </c>
      <c r="AH352" s="67" t="str">
        <f>IF(ISNUMBER(SEARCH("H", '[2]WetLitterbags placem_collection'!Y59)),"YES","")</f>
        <v/>
      </c>
      <c r="AI352" s="67" t="str">
        <f>IF(ISNUMBER(SEARCH("R", '[2]WetLitterbags placem_collection'!Y59)),"YES","")</f>
        <v>YES</v>
      </c>
      <c r="AJ352" s="67" t="str">
        <f>IF(ISNUMBER(SEARCH("C", '[2]WetLitterbags placem_collection'!X59)),"YES","")</f>
        <v/>
      </c>
      <c r="AK352" s="67" t="str">
        <f>IF(ISNUMBER(SEARCH("H", '[2]WetLitterbags placem_collection'!X59)),"YES","")</f>
        <v/>
      </c>
      <c r="AL352" s="67" t="str">
        <f>IF(ISNUMBER(SEARCH("R", '[2]WetLitterbags placem_collection'!X59)),"YES","")</f>
        <v>YES</v>
      </c>
    </row>
    <row r="353" spans="2:38">
      <c r="B353" t="str">
        <f>'[2]Final data_for_R_analysis_Wetse'!A499</f>
        <v>Wet</v>
      </c>
      <c r="C353" s="4">
        <f>'[2]Final data_for_R_analysis_Wetse'!B499</f>
        <v>58</v>
      </c>
      <c r="D353" t="s">
        <v>95</v>
      </c>
      <c r="E353" t="s">
        <v>32</v>
      </c>
      <c r="F353" s="5">
        <v>2</v>
      </c>
      <c r="G353" s="7">
        <f>'[2]WetLitterbags placem_collection'!E60</f>
        <v>42766</v>
      </c>
      <c r="H353" s="1" t="str">
        <f>'[2]Final data_for_R_analysis_Wetse'!J499</f>
        <v>G593</v>
      </c>
      <c r="I353" t="str">
        <f>'[2]Final data_for_R_analysis_Wetse'!J719</f>
        <v>R31</v>
      </c>
      <c r="J353">
        <f>IFERROR(INDEX('[2]Green_rooibos initial weight'!$C$5:$C$1749,MATCH(H353, '[2]Green_rooibos initial weight'!$A$5:$A$1749,0)),"")</f>
        <v>2.093</v>
      </c>
      <c r="K353">
        <f>IFERROR(INDEX('[2]Green_rooibos initial weight'!$C$5:$C$1749,MATCH(I353, '[2]Green_rooibos initial weight'!$A$5:$A$1749,0)),"")</f>
        <v>2.1589999999999998</v>
      </c>
      <c r="L353" s="3">
        <f t="shared" si="63"/>
        <v>1.8431999999999999</v>
      </c>
      <c r="M353" s="3">
        <f>AVERAGE('[2]Ashed teabags wet'!$J$809:$J$813,'[2]Ashed teabags wet'!$J$817:$J$818,'[2]Ashed teabags wet'!$J$820:$J$821)</f>
        <v>5.5094158734921841</v>
      </c>
      <c r="N353" s="3">
        <f t="shared" si="56"/>
        <v>1.741650446619792</v>
      </c>
      <c r="O353" s="3">
        <f t="shared" si="64"/>
        <v>1.9091999999999998</v>
      </c>
      <c r="P353" s="3">
        <f>AVERAGE('[2]Ashed teabags wet'!$J$814:$J$816)</f>
        <v>2.2816647271287041</v>
      </c>
      <c r="Q353" s="3">
        <f t="shared" si="57"/>
        <v>1.8656384570296585</v>
      </c>
      <c r="R353" s="7">
        <f>IF('[2]WetLitterbags placem_collection'!G60="N.A","",'[2]WetLitterbags placem_collection'!G60)</f>
        <v>42820</v>
      </c>
      <c r="S353" s="3">
        <f>IF(IFERROR(INDEX('[2]Both teabags AfterWet'!$D$1:$D$839,MATCH(H353,'[2]Both teabags AfterWet'!$B$1:$B$839,0)),"")="N.A","",(IFERROR(INDEX('[2]Both teabags AfterWet'!$D$1:$D$839,MATCH(H353,'[2]Both teabags AfterWet'!$B$1:$B$839,0)),"")))</f>
        <v>0.97009999999999996</v>
      </c>
      <c r="T353" s="3">
        <f>IFERROR(INDEX('[2]Both teabags AfterWet'!$D$1:$D$839,MATCH(I353,'[2]Both teabags AfterWet'!$B$1:$B$839,0)),"")</f>
        <v>1.1857</v>
      </c>
      <c r="U353" s="3">
        <f t="shared" si="65"/>
        <v>0.8194999999999999</v>
      </c>
      <c r="V353" s="3">
        <f t="shared" si="66"/>
        <v>1.0350999999999999</v>
      </c>
      <c r="W353" s="3">
        <f>IFERROR(INDEX('[2]Ashed teabags wet'!$J$2:$J$825,MATCH(H353,'[2]Ashed teabags wet'!$B$2:$B$825,0)),"")</f>
        <v>12.412761714855449</v>
      </c>
      <c r="X353" s="3" t="str">
        <f>IFERROR(INDEX('[2]Ashed teabags wet'!$J$2:$J$825,MATCH(I353,'[2]Ashed teabags wet'!$B$2:$B$825,0)),"")</f>
        <v/>
      </c>
      <c r="Y353" s="3">
        <f t="shared" si="58"/>
        <v>0.71777741774675952</v>
      </c>
      <c r="Z353" s="3" t="str">
        <f t="shared" si="59"/>
        <v/>
      </c>
      <c r="AA353" s="3">
        <f t="shared" si="60"/>
        <v>0.58787515649892486</v>
      </c>
      <c r="AB353" s="3">
        <f t="shared" si="67"/>
        <v>0.38540034012756125</v>
      </c>
      <c r="AC353" s="3" t="str">
        <f t="shared" si="61"/>
        <v/>
      </c>
      <c r="AD353">
        <f t="shared" si="62"/>
        <v>54</v>
      </c>
      <c r="AE353" s="3">
        <f t="shared" si="68"/>
        <v>0.30181097802978041</v>
      </c>
      <c r="AF353" s="3" t="str">
        <f t="shared" si="69"/>
        <v/>
      </c>
      <c r="AG353" s="67" t="str">
        <f>IF(ISNUMBER(SEARCH("C", '[2]WetLitterbags placem_collection'!Y60)),"YES","")</f>
        <v/>
      </c>
      <c r="AH353" s="67" t="str">
        <f>IF(ISNUMBER(SEARCH("H", '[2]WetLitterbags placem_collection'!Y60)),"YES","")</f>
        <v/>
      </c>
      <c r="AI353" s="67" t="str">
        <f>IF(ISNUMBER(SEARCH("R", '[2]WetLitterbags placem_collection'!Y60)),"YES","")</f>
        <v/>
      </c>
      <c r="AJ353" s="67" t="str">
        <f>IF(ISNUMBER(SEARCH("C", '[2]WetLitterbags placem_collection'!X60)),"YES","")</f>
        <v/>
      </c>
      <c r="AK353" s="67" t="str">
        <f>IF(ISNUMBER(SEARCH("H", '[2]WetLitterbags placem_collection'!X60)),"YES","")</f>
        <v/>
      </c>
      <c r="AL353" s="67" t="str">
        <f>IF(ISNUMBER(SEARCH("R", '[2]WetLitterbags placem_collection'!X60)),"YES","")</f>
        <v>YES</v>
      </c>
    </row>
    <row r="354" spans="2:38">
      <c r="B354" t="str">
        <f>'[2]Final data_for_R_analysis_Wetse'!A500</f>
        <v>Wet</v>
      </c>
      <c r="C354" s="4">
        <f>'[2]Final data_for_R_analysis_Wetse'!B500</f>
        <v>59</v>
      </c>
      <c r="D354" t="s">
        <v>95</v>
      </c>
      <c r="E354" t="s">
        <v>32</v>
      </c>
      <c r="F354" s="5">
        <v>3</v>
      </c>
      <c r="G354" s="7">
        <f>'[2]WetLitterbags placem_collection'!E61</f>
        <v>42766</v>
      </c>
      <c r="H354" s="1" t="str">
        <f>'[2]Final data_for_R_analysis_Wetse'!J500</f>
        <v>G600</v>
      </c>
      <c r="I354" t="str">
        <f>'[2]Final data_for_R_analysis_Wetse'!J720</f>
        <v>R120</v>
      </c>
      <c r="J354">
        <f>IFERROR(INDEX('[2]Green_rooibos initial weight'!$C$5:$C$1749,MATCH(H354, '[2]Green_rooibos initial weight'!$A$5:$A$1749,0)),"")</f>
        <v>2.0049999999999999</v>
      </c>
      <c r="K354">
        <f>IFERROR(INDEX('[2]Green_rooibos initial weight'!$C$5:$C$1749,MATCH(I354, '[2]Green_rooibos initial weight'!$A$5:$A$1749,0)),"")</f>
        <v>2.2450000000000001</v>
      </c>
      <c r="L354" s="3">
        <f t="shared" si="63"/>
        <v>1.7551999999999999</v>
      </c>
      <c r="M354" s="3">
        <f>AVERAGE('[2]Ashed teabags wet'!$J$809:$J$813,'[2]Ashed teabags wet'!$J$817:$J$818,'[2]Ashed teabags wet'!$J$820:$J$821)</f>
        <v>5.5094158734921841</v>
      </c>
      <c r="N354" s="3">
        <f t="shared" si="56"/>
        <v>1.658498732588465</v>
      </c>
      <c r="O354" s="3">
        <f t="shared" si="64"/>
        <v>1.9952000000000001</v>
      </c>
      <c r="P354" s="3">
        <f>AVERAGE('[2]Ashed teabags wet'!$J$814:$J$816)</f>
        <v>2.2816647271287041</v>
      </c>
      <c r="Q354" s="3">
        <f t="shared" si="57"/>
        <v>1.9496762253643283</v>
      </c>
      <c r="R354" s="7">
        <f>IF('[2]WetLitterbags placem_collection'!G61="N.A","",'[2]WetLitterbags placem_collection'!G61)</f>
        <v>42820</v>
      </c>
      <c r="S354" s="3">
        <f>IF(IFERROR(INDEX('[2]Both teabags AfterWet'!$D$1:$D$839,MATCH(H354,'[2]Both teabags AfterWet'!$B$1:$B$839,0)),"")="N.A","",(IFERROR(INDEX('[2]Both teabags AfterWet'!$D$1:$D$839,MATCH(H354,'[2]Both teabags AfterWet'!$B$1:$B$839,0)),"")))</f>
        <v>0.90200000000000002</v>
      </c>
      <c r="T354" s="3">
        <f>IFERROR(INDEX('[2]Both teabags AfterWet'!$D$1:$D$839,MATCH(I354,'[2]Both teabags AfterWet'!$B$1:$B$839,0)),"")</f>
        <v>1.4690000000000001</v>
      </c>
      <c r="U354" s="3">
        <f t="shared" si="65"/>
        <v>0.75140000000000007</v>
      </c>
      <c r="V354" s="3">
        <f t="shared" si="66"/>
        <v>1.3184</v>
      </c>
      <c r="W354" s="3">
        <f>IFERROR(INDEX('[2]Ashed teabags wet'!$J$2:$J$825,MATCH(H354,'[2]Ashed teabags wet'!$B$2:$B$825,0)),"")</f>
        <v>13.942071674030428</v>
      </c>
      <c r="X354" s="3">
        <f>IFERROR(INDEX('[2]Ashed teabags wet'!$J$2:$J$825,MATCH(I354,'[2]Ashed teabags wet'!$B$2:$B$825,0)),"")</f>
        <v>3.836571998007162</v>
      </c>
      <c r="Y354" s="3">
        <f t="shared" si="58"/>
        <v>0.64663927344133543</v>
      </c>
      <c r="Z354" s="3">
        <f t="shared" si="59"/>
        <v>1.2678186347782736</v>
      </c>
      <c r="AA354" s="3">
        <f t="shared" si="60"/>
        <v>0.6101056571613368</v>
      </c>
      <c r="AB354" s="3">
        <f t="shared" si="67"/>
        <v>0.39997425505113776</v>
      </c>
      <c r="AC354" s="3">
        <f t="shared" si="61"/>
        <v>0.65027137238715693</v>
      </c>
      <c r="AD354">
        <f t="shared" si="62"/>
        <v>54</v>
      </c>
      <c r="AE354" s="3">
        <f t="shared" si="68"/>
        <v>0.27540895824069256</v>
      </c>
      <c r="AF354" s="3">
        <f t="shared" si="69"/>
        <v>3.8416234364162187E-2</v>
      </c>
      <c r="AG354" s="67" t="str">
        <f>IF(ISNUMBER(SEARCH("C", '[2]WetLitterbags placem_collection'!Y61)),"YES","")</f>
        <v/>
      </c>
      <c r="AH354" s="67" t="str">
        <f>IF(ISNUMBER(SEARCH("H", '[2]WetLitterbags placem_collection'!Y61)),"YES","")</f>
        <v/>
      </c>
      <c r="AI354" s="67" t="str">
        <f>IF(ISNUMBER(SEARCH("R", '[2]WetLitterbags placem_collection'!Y61)),"YES","")</f>
        <v/>
      </c>
      <c r="AJ354" s="67" t="str">
        <f>IF(ISNUMBER(SEARCH("C", '[2]WetLitterbags placem_collection'!X61)),"YES","")</f>
        <v/>
      </c>
      <c r="AK354" s="67" t="str">
        <f>IF(ISNUMBER(SEARCH("H", '[2]WetLitterbags placem_collection'!X61)),"YES","")</f>
        <v/>
      </c>
      <c r="AL354" s="67" t="str">
        <f>IF(ISNUMBER(SEARCH("R", '[2]WetLitterbags placem_collection'!X61)),"YES","")</f>
        <v/>
      </c>
    </row>
    <row r="355" spans="2:38">
      <c r="B355" t="str">
        <f>'[2]Final data_for_R_analysis_Wetse'!A501</f>
        <v>Wet</v>
      </c>
      <c r="C355" s="4">
        <f>'[2]Final data_for_R_analysis_Wetse'!B501</f>
        <v>60</v>
      </c>
      <c r="D355" t="s">
        <v>95</v>
      </c>
      <c r="E355" t="s">
        <v>32</v>
      </c>
      <c r="F355" s="68">
        <v>4</v>
      </c>
      <c r="G355" s="7">
        <f>'[2]WetLitterbags placem_collection'!E62</f>
        <v>42766</v>
      </c>
      <c r="H355" s="1" t="str">
        <f>'[2]Final data_for_R_analysis_Wetse'!J501</f>
        <v>G535</v>
      </c>
      <c r="I355" t="str">
        <f>'[2]Final data_for_R_analysis_Wetse'!J721</f>
        <v>R390</v>
      </c>
      <c r="J355">
        <f>IFERROR(INDEX('[2]Green_rooibos initial weight'!$C$5:$C$1749,MATCH(H355, '[2]Green_rooibos initial weight'!$A$5:$A$1749,0)),"")</f>
        <v>2.0920000000000001</v>
      </c>
      <c r="K355">
        <f>IFERROR(INDEX('[2]Green_rooibos initial weight'!$C$5:$C$1749,MATCH(I355, '[2]Green_rooibos initial weight'!$A$5:$A$1749,0)),"")</f>
        <v>2.2480000000000002</v>
      </c>
      <c r="L355" s="3">
        <f t="shared" si="63"/>
        <v>1.8422000000000001</v>
      </c>
      <c r="M355" s="3">
        <f>AVERAGE('[2]Ashed teabags wet'!$J$809:$J$813,'[2]Ashed teabags wet'!$J$817:$J$818,'[2]Ashed teabags wet'!$J$820:$J$821)</f>
        <v>5.5094158734921841</v>
      </c>
      <c r="N355" s="3">
        <f t="shared" si="56"/>
        <v>1.740705540778527</v>
      </c>
      <c r="O355" s="3">
        <f t="shared" si="64"/>
        <v>1.9982000000000002</v>
      </c>
      <c r="P355" s="3">
        <f>AVERAGE('[2]Ashed teabags wet'!$J$814:$J$816)</f>
        <v>2.2816647271287041</v>
      </c>
      <c r="Q355" s="3">
        <f t="shared" si="57"/>
        <v>1.9526077754225144</v>
      </c>
      <c r="R355" s="7">
        <f>IF('[2]WetLitterbags placem_collection'!G62="N.A","",'[2]WetLitterbags placem_collection'!G62)</f>
        <v>42820</v>
      </c>
      <c r="S355" s="3">
        <f>IF(IFERROR(INDEX('[2]Both teabags AfterWet'!$D$1:$D$839,MATCH(H355,'[2]Both teabags AfterWet'!$B$1:$B$839,0)),"")="N.A","",(IFERROR(INDEX('[2]Both teabags AfterWet'!$D$1:$D$839,MATCH(H355,'[2]Both teabags AfterWet'!$B$1:$B$839,0)),"")))</f>
        <v>0.78</v>
      </c>
      <c r="T355" s="3">
        <f>IFERROR(INDEX('[2]Both teabags AfterWet'!$D$1:$D$839,MATCH(I355,'[2]Both teabags AfterWet'!$B$1:$B$839,0)),"")</f>
        <v>1.5309999999999999</v>
      </c>
      <c r="U355" s="3">
        <f t="shared" si="65"/>
        <v>0.62939999999999996</v>
      </c>
      <c r="V355" s="3">
        <f t="shared" si="66"/>
        <v>1.3803999999999998</v>
      </c>
      <c r="W355" s="3">
        <f>IFERROR(INDEX('[2]Ashed teabags wet'!$J$2:$J$825,MATCH(H355,'[2]Ashed teabags wet'!$B$2:$B$825,0)),"")</f>
        <v>10.099009900990334</v>
      </c>
      <c r="X355" s="3">
        <f>IFERROR(INDEX('[2]Ashed teabags wet'!$J$2:$J$825,MATCH(I355,'[2]Ashed teabags wet'!$B$2:$B$825,0)),"")</f>
        <v>9.7068716962994532</v>
      </c>
      <c r="Y355" s="3">
        <f t="shared" si="58"/>
        <v>0.56583683168316679</v>
      </c>
      <c r="Z355" s="3">
        <f t="shared" si="59"/>
        <v>1.2464063431042822</v>
      </c>
      <c r="AA355" s="3">
        <f t="shared" si="60"/>
        <v>0.67493822566331496</v>
      </c>
      <c r="AB355" s="3">
        <f t="shared" si="67"/>
        <v>0.44247731658687633</v>
      </c>
      <c r="AC355" s="3">
        <f t="shared" si="61"/>
        <v>0.63832908933007759</v>
      </c>
      <c r="AD355">
        <f t="shared" si="62"/>
        <v>54</v>
      </c>
      <c r="AE355" s="3">
        <f t="shared" si="68"/>
        <v>0.19841065835710814</v>
      </c>
      <c r="AF355" s="3">
        <f t="shared" si="69"/>
        <v>3.1487647363862947E-2</v>
      </c>
      <c r="AG355" s="67" t="str">
        <f>IF(ISNUMBER(SEARCH("C", '[2]WetLitterbags placem_collection'!Y62)),"YES","")</f>
        <v/>
      </c>
      <c r="AH355" s="67" t="str">
        <f>IF(ISNUMBER(SEARCH("H", '[2]WetLitterbags placem_collection'!Y62)),"YES","")</f>
        <v>YES</v>
      </c>
      <c r="AI355" s="67" t="str">
        <f>IF(ISNUMBER(SEARCH("R", '[2]WetLitterbags placem_collection'!Y62)),"YES","")</f>
        <v/>
      </c>
      <c r="AJ355" s="67" t="str">
        <f>IF(ISNUMBER(SEARCH("C", '[2]WetLitterbags placem_collection'!X62)),"YES","")</f>
        <v/>
      </c>
      <c r="AK355" s="67" t="str">
        <f>IF(ISNUMBER(SEARCH("H", '[2]WetLitterbags placem_collection'!X62)),"YES","")</f>
        <v/>
      </c>
      <c r="AL355" s="67" t="str">
        <f>IF(ISNUMBER(SEARCH("R", '[2]WetLitterbags placem_collection'!X62)),"YES","")</f>
        <v/>
      </c>
    </row>
    <row r="356" spans="2:38">
      <c r="B356" t="str">
        <f>'[2]Final data_for_R_analysis_Wetse'!A502</f>
        <v>Wet</v>
      </c>
      <c r="C356" s="4">
        <f>'[2]Final data_for_R_analysis_Wetse'!B502</f>
        <v>61</v>
      </c>
      <c r="D356" t="s">
        <v>95</v>
      </c>
      <c r="E356" t="s">
        <v>32</v>
      </c>
      <c r="F356" s="68">
        <v>5</v>
      </c>
      <c r="G356" s="7">
        <f>'[2]WetLitterbags placem_collection'!E63</f>
        <v>42766</v>
      </c>
      <c r="H356" s="1" t="str">
        <f>'[2]Final data_for_R_analysis_Wetse'!J502</f>
        <v>G391</v>
      </c>
      <c r="I356" t="str">
        <f>'[2]Final data_for_R_analysis_Wetse'!J722</f>
        <v>R143</v>
      </c>
      <c r="J356">
        <f>IFERROR(INDEX('[2]Green_rooibos initial weight'!$C$5:$C$1749,MATCH(H356, '[2]Green_rooibos initial weight'!$A$5:$A$1749,0)),"")</f>
        <v>1.9419999999999999</v>
      </c>
      <c r="K356">
        <f>IFERROR(INDEX('[2]Green_rooibos initial weight'!$C$5:$C$1749,MATCH(I356, '[2]Green_rooibos initial weight'!$A$5:$A$1749,0)),"")</f>
        <v>2.1560000000000001</v>
      </c>
      <c r="L356" s="3">
        <f t="shared" si="63"/>
        <v>1.6921999999999999</v>
      </c>
      <c r="M356" s="3">
        <f>AVERAGE('[2]Ashed teabags wet'!$J$809:$J$813,'[2]Ashed teabags wet'!$J$817:$J$818,'[2]Ashed teabags wet'!$J$820:$J$821)</f>
        <v>5.5094158734921841</v>
      </c>
      <c r="N356" s="3">
        <f t="shared" si="56"/>
        <v>1.5989696645887652</v>
      </c>
      <c r="O356" s="3">
        <f t="shared" si="64"/>
        <v>1.9062000000000001</v>
      </c>
      <c r="P356" s="3">
        <f>AVERAGE('[2]Ashed teabags wet'!$J$814:$J$816)</f>
        <v>2.2816647271287041</v>
      </c>
      <c r="Q356" s="3">
        <f t="shared" si="57"/>
        <v>1.8627069069714728</v>
      </c>
      <c r="R356" s="7">
        <f>IF('[2]WetLitterbags placem_collection'!G63="N.A","",'[2]WetLitterbags placem_collection'!G63)</f>
        <v>42820</v>
      </c>
      <c r="S356" s="3">
        <f>IF(IFERROR(INDEX('[2]Both teabags AfterWet'!$D$1:$D$839,MATCH(H356,'[2]Both teabags AfterWet'!$B$1:$B$839,0)),"")="N.A","",(IFERROR(INDEX('[2]Both teabags AfterWet'!$D$1:$D$839,MATCH(H356,'[2]Both teabags AfterWet'!$B$1:$B$839,0)),"")))</f>
        <v>0.628</v>
      </c>
      <c r="T356" s="3">
        <f>IFERROR(INDEX('[2]Both teabags AfterWet'!$D$1:$D$839,MATCH(I356,'[2]Both teabags AfterWet'!$B$1:$B$839,0)),"")</f>
        <v>1.581</v>
      </c>
      <c r="U356" s="3">
        <f t="shared" si="65"/>
        <v>0.47739999999999999</v>
      </c>
      <c r="V356" s="3">
        <f t="shared" si="66"/>
        <v>1.4303999999999999</v>
      </c>
      <c r="W356" s="3">
        <f>IFERROR(INDEX('[2]Ashed teabags wet'!$J$2:$J$825,MATCH(H356,'[2]Ashed teabags wet'!$B$2:$B$825,0)),"")</f>
        <v>8.0533596837941683</v>
      </c>
      <c r="X356" s="3">
        <f>IFERROR(INDEX('[2]Ashed teabags wet'!$J$2:$J$825,MATCH(I356,'[2]Ashed teabags wet'!$B$2:$B$825,0)),"")</f>
        <v>5.6762092793688481</v>
      </c>
      <c r="Y356" s="3">
        <f t="shared" si="58"/>
        <v>0.43895326086956665</v>
      </c>
      <c r="Z356" s="3">
        <f t="shared" si="59"/>
        <v>1.349207502467908</v>
      </c>
      <c r="AA356" s="3">
        <f t="shared" si="60"/>
        <v>0.7254774305036864</v>
      </c>
      <c r="AB356" s="3">
        <f t="shared" si="67"/>
        <v>0.47560990693353317</v>
      </c>
      <c r="AC356" s="3">
        <f t="shared" si="61"/>
        <v>0.72432624661361766</v>
      </c>
      <c r="AD356">
        <f t="shared" si="62"/>
        <v>54</v>
      </c>
      <c r="AE356" s="3">
        <f t="shared" si="68"/>
        <v>0.13838784975809215</v>
      </c>
      <c r="AF356" s="3">
        <f t="shared" si="69"/>
        <v>1.6048146512434372E-2</v>
      </c>
      <c r="AG356" s="67" t="str">
        <f>IF(ISNUMBER(SEARCH("C", '[2]WetLitterbags placem_collection'!Y63)),"YES","")</f>
        <v/>
      </c>
      <c r="AH356" s="67" t="str">
        <f>IF(ISNUMBER(SEARCH("H", '[2]WetLitterbags placem_collection'!Y63)),"YES","")</f>
        <v/>
      </c>
      <c r="AI356" s="67" t="str">
        <f>IF(ISNUMBER(SEARCH("R", '[2]WetLitterbags placem_collection'!Y63)),"YES","")</f>
        <v/>
      </c>
      <c r="AJ356" s="67" t="str">
        <f>IF(ISNUMBER(SEARCH("C", '[2]WetLitterbags placem_collection'!X63)),"YES","")</f>
        <v/>
      </c>
      <c r="AK356" s="67" t="str">
        <f>IF(ISNUMBER(SEARCH("H", '[2]WetLitterbags placem_collection'!X63)),"YES","")</f>
        <v/>
      </c>
      <c r="AL356" s="67" t="str">
        <f>IF(ISNUMBER(SEARCH("R", '[2]WetLitterbags placem_collection'!X63)),"YES","")</f>
        <v>YES</v>
      </c>
    </row>
    <row r="357" spans="2:38">
      <c r="B357" t="str">
        <f>'[2]Final data_for_R_analysis_Wetse'!A503</f>
        <v>Wet</v>
      </c>
      <c r="C357" s="4">
        <f>'[2]Final data_for_R_analysis_Wetse'!B503</f>
        <v>62</v>
      </c>
      <c r="D357" t="s">
        <v>95</v>
      </c>
      <c r="E357" t="s">
        <v>32</v>
      </c>
      <c r="F357" s="68">
        <v>6</v>
      </c>
      <c r="G357" s="7">
        <f>'[2]WetLitterbags placem_collection'!E64</f>
        <v>42766</v>
      </c>
      <c r="H357" s="1" t="str">
        <f>'[2]Final data_for_R_analysis_Wetse'!J503</f>
        <v>G445</v>
      </c>
      <c r="I357" t="str">
        <f>'[2]Final data_for_R_analysis_Wetse'!J723</f>
        <v>R448</v>
      </c>
      <c r="J357">
        <f>IFERROR(INDEX('[2]Green_rooibos initial weight'!$C$5:$C$1749,MATCH(H357, '[2]Green_rooibos initial weight'!$A$5:$A$1749,0)),"")</f>
        <v>2.1150000000000002</v>
      </c>
      <c r="K357">
        <f>IFERROR(INDEX('[2]Green_rooibos initial weight'!$C$5:$C$1749,MATCH(I357, '[2]Green_rooibos initial weight'!$A$5:$A$1749,0)),"")</f>
        <v>2.2029999999999998</v>
      </c>
      <c r="L357" s="3">
        <f t="shared" si="63"/>
        <v>1.8652000000000002</v>
      </c>
      <c r="M357" s="3">
        <f>AVERAGE('[2]Ashed teabags wet'!$J$809:$J$813,'[2]Ashed teabags wet'!$J$817:$J$818,'[2]Ashed teabags wet'!$J$820:$J$821)</f>
        <v>5.5094158734921841</v>
      </c>
      <c r="N357" s="3">
        <f t="shared" si="56"/>
        <v>1.762438375127624</v>
      </c>
      <c r="O357" s="3">
        <f t="shared" si="64"/>
        <v>1.9531999999999998</v>
      </c>
      <c r="P357" s="3">
        <f>AVERAGE('[2]Ashed teabags wet'!$J$814:$J$816)</f>
        <v>2.2816647271287041</v>
      </c>
      <c r="Q357" s="3">
        <f t="shared" si="57"/>
        <v>1.908634524549722</v>
      </c>
      <c r="R357" s="7">
        <f>IF('[2]WetLitterbags placem_collection'!G64="N.A","",'[2]WetLitterbags placem_collection'!G64)</f>
        <v>42820</v>
      </c>
      <c r="S357" s="3">
        <f>IF(IFERROR(INDEX('[2]Both teabags AfterWet'!$D$1:$D$839,MATCH(H357,'[2]Both teabags AfterWet'!$B$1:$B$839,0)),"")="N.A","",(IFERROR(INDEX('[2]Both teabags AfterWet'!$D$1:$D$839,MATCH(H357,'[2]Both teabags AfterWet'!$B$1:$B$839,0)),"")))</f>
        <v>0.80569999999999997</v>
      </c>
      <c r="T357" s="3">
        <f>IFERROR(INDEX('[2]Both teabags AfterWet'!$D$1:$D$839,MATCH(I357,'[2]Both teabags AfterWet'!$B$1:$B$839,0)),"")</f>
        <v>1.5379</v>
      </c>
      <c r="U357" s="3">
        <f t="shared" si="65"/>
        <v>0.65510000000000002</v>
      </c>
      <c r="V357" s="3">
        <f t="shared" si="66"/>
        <v>1.3873</v>
      </c>
      <c r="W357" s="3">
        <f>IFERROR(INDEX('[2]Ashed teabags wet'!$J$2:$J$825,MATCH(H357,'[2]Ashed teabags wet'!$B$2:$B$825,0)),"")</f>
        <v>12.3862487360974</v>
      </c>
      <c r="X357" s="3">
        <f>IFERROR(INDEX('[2]Ashed teabags wet'!$J$2:$J$825,MATCH(I357,'[2]Ashed teabags wet'!$B$2:$B$825,0)),"")</f>
        <v>6.7460317460323242</v>
      </c>
      <c r="Y357" s="3">
        <f t="shared" si="58"/>
        <v>0.57395768452982598</v>
      </c>
      <c r="Z357" s="3">
        <f t="shared" si="59"/>
        <v>1.2937123015872936</v>
      </c>
      <c r="AA357" s="3">
        <f t="shared" si="60"/>
        <v>0.67433886334422111</v>
      </c>
      <c r="AB357" s="3">
        <f t="shared" si="67"/>
        <v>0.44208438547032081</v>
      </c>
      <c r="AC357" s="3">
        <f t="shared" si="61"/>
        <v>0.67782086352676729</v>
      </c>
      <c r="AD357">
        <f t="shared" si="62"/>
        <v>54</v>
      </c>
      <c r="AE357" s="3">
        <f t="shared" si="68"/>
        <v>0.19912249008999861</v>
      </c>
      <c r="AF357" s="3">
        <f t="shared" si="69"/>
        <v>2.4162943370547429E-2</v>
      </c>
      <c r="AG357" s="67" t="str">
        <f>IF(ISNUMBER(SEARCH("C", '[2]WetLitterbags placem_collection'!Y64)),"YES","")</f>
        <v/>
      </c>
      <c r="AH357" s="67" t="str">
        <f>IF(ISNUMBER(SEARCH("H", '[2]WetLitterbags placem_collection'!Y64)),"YES","")</f>
        <v/>
      </c>
      <c r="AI357" s="67" t="str">
        <f>IF(ISNUMBER(SEARCH("R", '[2]WetLitterbags placem_collection'!Y64)),"YES","")</f>
        <v/>
      </c>
      <c r="AJ357" s="67" t="str">
        <f>IF(ISNUMBER(SEARCH("C", '[2]WetLitterbags placem_collection'!X64)),"YES","")</f>
        <v/>
      </c>
      <c r="AK357" s="67" t="str">
        <f>IF(ISNUMBER(SEARCH("H", '[2]WetLitterbags placem_collection'!X64)),"YES","")</f>
        <v/>
      </c>
      <c r="AL357" s="67" t="str">
        <f>IF(ISNUMBER(SEARCH("R", '[2]WetLitterbags placem_collection'!X64)),"YES","")</f>
        <v/>
      </c>
    </row>
    <row r="358" spans="2:38">
      <c r="B358" t="str">
        <f>'[2]Final data_for_R_analysis_Wetse'!A504</f>
        <v>Wet</v>
      </c>
      <c r="C358" s="4">
        <f>'[2]Final data_for_R_analysis_Wetse'!B504</f>
        <v>63</v>
      </c>
      <c r="D358" t="s">
        <v>95</v>
      </c>
      <c r="E358" t="s">
        <v>32</v>
      </c>
      <c r="F358" s="68">
        <v>7</v>
      </c>
      <c r="G358" s="7">
        <f>'[2]WetLitterbags placem_collection'!E65</f>
        <v>42766</v>
      </c>
      <c r="H358" s="1" t="str">
        <f>'[2]Final data_for_R_analysis_Wetse'!J504</f>
        <v>G440</v>
      </c>
      <c r="I358" t="str">
        <f>'[2]Final data_for_R_analysis_Wetse'!J724</f>
        <v>R423</v>
      </c>
      <c r="J358">
        <f>IFERROR(INDEX('[2]Green_rooibos initial weight'!$C$5:$C$1749,MATCH(H358, '[2]Green_rooibos initial weight'!$A$5:$A$1749,0)),"")</f>
        <v>2.1070000000000002</v>
      </c>
      <c r="K358">
        <f>IFERROR(INDEX('[2]Green_rooibos initial weight'!$C$5:$C$1749,MATCH(I358, '[2]Green_rooibos initial weight'!$A$5:$A$1749,0)),"")</f>
        <v>2.1760000000000002</v>
      </c>
      <c r="L358" s="3">
        <f t="shared" si="63"/>
        <v>1.8572000000000002</v>
      </c>
      <c r="M358" s="3">
        <f>AVERAGE('[2]Ashed teabags wet'!$J$809:$J$813,'[2]Ashed teabags wet'!$J$817:$J$818,'[2]Ashed teabags wet'!$J$820:$J$821)</f>
        <v>5.5094158734921841</v>
      </c>
      <c r="N358" s="3">
        <f t="shared" si="56"/>
        <v>1.7548791283975034</v>
      </c>
      <c r="O358" s="3">
        <f t="shared" si="64"/>
        <v>1.9262000000000001</v>
      </c>
      <c r="P358" s="3">
        <f>AVERAGE('[2]Ashed teabags wet'!$J$814:$J$816)</f>
        <v>2.2816647271287041</v>
      </c>
      <c r="Q358" s="3">
        <f t="shared" si="57"/>
        <v>1.8822505740260471</v>
      </c>
      <c r="R358" s="7">
        <f>IF('[2]WetLitterbags placem_collection'!G65="N.A","",'[2]WetLitterbags placem_collection'!G65)</f>
        <v>42820</v>
      </c>
      <c r="S358" s="3">
        <f>IF(IFERROR(INDEX('[2]Both teabags AfterWet'!$D$1:$D$839,MATCH(H358,'[2]Both teabags AfterWet'!$B$1:$B$839,0)),"")="N.A","",(IFERROR(INDEX('[2]Both teabags AfterWet'!$D$1:$D$839,MATCH(H358,'[2]Both teabags AfterWet'!$B$1:$B$839,0)),"")))</f>
        <v>0.94199999999999995</v>
      </c>
      <c r="T358" s="3">
        <f>IFERROR(INDEX('[2]Both teabags AfterWet'!$D$1:$D$839,MATCH(I358,'[2]Both teabags AfterWet'!$B$1:$B$839,0)),"")</f>
        <v>1.6359999999999999</v>
      </c>
      <c r="U358" s="3">
        <f t="shared" si="65"/>
        <v>0.79139999999999988</v>
      </c>
      <c r="V358" s="3">
        <f t="shared" si="66"/>
        <v>1.4853999999999998</v>
      </c>
      <c r="W358" s="3">
        <f>IFERROR(INDEX('[2]Ashed teabags wet'!$J$2:$J$825,MATCH(H358,'[2]Ashed teabags wet'!$B$2:$B$825,0)),"")</f>
        <v>14.278728606356959</v>
      </c>
      <c r="X358" s="3">
        <f>IFERROR(INDEX('[2]Ashed teabags wet'!$J$2:$J$825,MATCH(I358,'[2]Ashed teabags wet'!$B$2:$B$825,0)),"")</f>
        <v>8.0404429465571852</v>
      </c>
      <c r="Y358" s="3">
        <f t="shared" si="58"/>
        <v>0.67839814180929092</v>
      </c>
      <c r="Z358" s="3">
        <f t="shared" si="59"/>
        <v>1.3659672604718394</v>
      </c>
      <c r="AA358" s="3">
        <f t="shared" si="60"/>
        <v>0.61342172755295044</v>
      </c>
      <c r="AB358" s="3">
        <f t="shared" si="67"/>
        <v>0.40214821093732622</v>
      </c>
      <c r="AC358" s="3">
        <f t="shared" si="61"/>
        <v>0.72570957306183648</v>
      </c>
      <c r="AD358">
        <f t="shared" si="62"/>
        <v>54</v>
      </c>
      <c r="AE358" s="3">
        <f t="shared" si="68"/>
        <v>0.27147063235991631</v>
      </c>
      <c r="AF358" s="3">
        <f t="shared" si="69"/>
        <v>2.1220409645739634E-2</v>
      </c>
      <c r="AG358" s="67" t="str">
        <f>IF(ISNUMBER(SEARCH("C", '[2]WetLitterbags placem_collection'!Y65)),"YES","")</f>
        <v/>
      </c>
      <c r="AH358" s="67" t="str">
        <f>IF(ISNUMBER(SEARCH("H", '[2]WetLitterbags placem_collection'!Y65)),"YES","")</f>
        <v/>
      </c>
      <c r="AI358" s="67" t="str">
        <f>IF(ISNUMBER(SEARCH("R", '[2]WetLitterbags placem_collection'!Y65)),"YES","")</f>
        <v>YES</v>
      </c>
      <c r="AJ358" s="67" t="str">
        <f>IF(ISNUMBER(SEARCH("C", '[2]WetLitterbags placem_collection'!X65)),"YES","")</f>
        <v/>
      </c>
      <c r="AK358" s="67" t="str">
        <f>IF(ISNUMBER(SEARCH("H", '[2]WetLitterbags placem_collection'!X65)),"YES","")</f>
        <v/>
      </c>
      <c r="AL358" s="67" t="str">
        <f>IF(ISNUMBER(SEARCH("R", '[2]WetLitterbags placem_collection'!X65)),"YES","")</f>
        <v>YES</v>
      </c>
    </row>
    <row r="359" spans="2:38">
      <c r="B359" t="str">
        <f>'[2]Final data_for_R_analysis_Wetse'!A505</f>
        <v>Wet</v>
      </c>
      <c r="C359" s="4">
        <f>'[2]Final data_for_R_analysis_Wetse'!B505</f>
        <v>64</v>
      </c>
      <c r="D359" t="s">
        <v>95</v>
      </c>
      <c r="E359" t="s">
        <v>32</v>
      </c>
      <c r="F359" s="68">
        <v>8</v>
      </c>
      <c r="G359" s="7">
        <f>'[2]WetLitterbags placem_collection'!E66</f>
        <v>42766</v>
      </c>
      <c r="H359" s="1" t="str">
        <f>'[2]Final data_for_R_analysis_Wetse'!J505</f>
        <v>G673</v>
      </c>
      <c r="I359" t="str">
        <f>'[2]Final data_for_R_analysis_Wetse'!J725</f>
        <v>R550</v>
      </c>
      <c r="J359">
        <f>IFERROR(INDEX('[2]Green_rooibos initial weight'!$C$5:$C$1749,MATCH(H359, '[2]Green_rooibos initial weight'!$A$5:$A$1749,0)),"")</f>
        <v>2.1160000000000001</v>
      </c>
      <c r="K359">
        <f>IFERROR(INDEX('[2]Green_rooibos initial weight'!$C$5:$C$1749,MATCH(I359, '[2]Green_rooibos initial weight'!$A$5:$A$1749,0)),"")</f>
        <v>2.177</v>
      </c>
      <c r="L359" s="3">
        <f t="shared" si="63"/>
        <v>1.8662000000000001</v>
      </c>
      <c r="M359" s="3">
        <f>AVERAGE('[2]Ashed teabags wet'!$J$809:$J$813,'[2]Ashed teabags wet'!$J$817:$J$818,'[2]Ashed teabags wet'!$J$820:$J$821)</f>
        <v>5.5094158734921841</v>
      </c>
      <c r="N359" s="3">
        <f t="shared" si="56"/>
        <v>1.763383280968889</v>
      </c>
      <c r="O359" s="3">
        <f t="shared" si="64"/>
        <v>1.9272</v>
      </c>
      <c r="P359" s="3">
        <f>AVERAGE('[2]Ashed teabags wet'!$J$814:$J$816)</f>
        <v>2.2816647271287041</v>
      </c>
      <c r="Q359" s="3">
        <f t="shared" si="57"/>
        <v>1.8832277573787757</v>
      </c>
      <c r="R359" s="7">
        <f>IF('[2]WetLitterbags placem_collection'!G66="N.A","",'[2]WetLitterbags placem_collection'!G66)</f>
        <v>42820</v>
      </c>
      <c r="S359" s="3">
        <f>IF(IFERROR(INDEX('[2]Both teabags AfterWet'!$D$1:$D$839,MATCH(H359,'[2]Both teabags AfterWet'!$B$1:$B$839,0)),"")="N.A","",(IFERROR(INDEX('[2]Both teabags AfterWet'!$D$1:$D$839,MATCH(H359,'[2]Both teabags AfterWet'!$B$1:$B$839,0)),"")))</f>
        <v>1.0449999999999999</v>
      </c>
      <c r="T359" s="3">
        <f>IFERROR(INDEX('[2]Both teabags AfterWet'!$D$1:$D$839,MATCH(I359,'[2]Both teabags AfterWet'!$B$1:$B$839,0)),"")</f>
        <v>1.6930000000000001</v>
      </c>
      <c r="U359" s="3">
        <f t="shared" si="65"/>
        <v>0.89439999999999986</v>
      </c>
      <c r="V359" s="3">
        <f t="shared" si="66"/>
        <v>1.5424</v>
      </c>
      <c r="W359" s="3">
        <f>IFERROR(INDEX('[2]Ashed teabags wet'!$J$2:$J$825,MATCH(H359,'[2]Ashed teabags wet'!$B$2:$B$825,0)),"")</f>
        <v>23.760932944607156</v>
      </c>
      <c r="X359" s="3">
        <f>IFERROR(INDEX('[2]Ashed teabags wet'!$J$2:$J$825,MATCH(I359,'[2]Ashed teabags wet'!$B$2:$B$825,0)),"")</f>
        <v>15.844027640671007</v>
      </c>
      <c r="Y359" s="3">
        <f t="shared" si="58"/>
        <v>0.68188221574343344</v>
      </c>
      <c r="Z359" s="3">
        <f t="shared" si="59"/>
        <v>1.2980217176702904</v>
      </c>
      <c r="AA359" s="3">
        <f t="shared" si="60"/>
        <v>0.61331026379655018</v>
      </c>
      <c r="AB359" s="3">
        <f t="shared" si="67"/>
        <v>0.40207513731080252</v>
      </c>
      <c r="AC359" s="3">
        <f t="shared" si="61"/>
        <v>0.68925370953377352</v>
      </c>
      <c r="AD359">
        <f t="shared" si="62"/>
        <v>54</v>
      </c>
      <c r="AE359" s="3">
        <f t="shared" si="68"/>
        <v>0.27160301211811144</v>
      </c>
      <c r="AF359" s="3">
        <f t="shared" si="69"/>
        <v>2.7447634916913887E-2</v>
      </c>
      <c r="AG359" s="67" t="str">
        <f>IF(ISNUMBER(SEARCH("C", '[2]WetLitterbags placem_collection'!Y66)),"YES","")</f>
        <v/>
      </c>
      <c r="AH359" s="67" t="str">
        <f>IF(ISNUMBER(SEARCH("H", '[2]WetLitterbags placem_collection'!Y66)),"YES","")</f>
        <v/>
      </c>
      <c r="AI359" s="67" t="str">
        <f>IF(ISNUMBER(SEARCH("R", '[2]WetLitterbags placem_collection'!Y66)),"YES","")</f>
        <v/>
      </c>
      <c r="AJ359" s="67" t="str">
        <f>IF(ISNUMBER(SEARCH("C", '[2]WetLitterbags placem_collection'!X66)),"YES","")</f>
        <v/>
      </c>
      <c r="AK359" s="67" t="str">
        <f>IF(ISNUMBER(SEARCH("H", '[2]WetLitterbags placem_collection'!X66)),"YES","")</f>
        <v/>
      </c>
      <c r="AL359" s="67" t="str">
        <f>IF(ISNUMBER(SEARCH("R", '[2]WetLitterbags placem_collection'!X66)),"YES","")</f>
        <v/>
      </c>
    </row>
    <row r="360" spans="2:38">
      <c r="B360" t="str">
        <f>'[2]Final data_for_R_analysis_Wetse'!A506</f>
        <v>Wet</v>
      </c>
      <c r="C360" s="4">
        <f>'[2]Final data_for_R_analysis_Wetse'!B506</f>
        <v>65</v>
      </c>
      <c r="D360" t="s">
        <v>96</v>
      </c>
      <c r="E360" t="s">
        <v>32</v>
      </c>
      <c r="F360" s="5">
        <v>1</v>
      </c>
      <c r="G360" s="7">
        <f>'[2]WetLitterbags placem_collection'!E67</f>
        <v>42767</v>
      </c>
      <c r="H360" s="1" t="str">
        <f>'[2]Final data_for_R_analysis_Wetse'!J506</f>
        <v>G700</v>
      </c>
      <c r="I360" t="str">
        <f>'[2]Final data_for_R_analysis_Wetse'!J726</f>
        <v>R333</v>
      </c>
      <c r="J360">
        <f>IFERROR(INDEX('[2]Green_rooibos initial weight'!$C$5:$C$1749,MATCH(H360, '[2]Green_rooibos initial weight'!$A$5:$A$1749,0)),"")</f>
        <v>2.0190000000000001</v>
      </c>
      <c r="K360">
        <f>IFERROR(INDEX('[2]Green_rooibos initial weight'!$C$5:$C$1749,MATCH(I360, '[2]Green_rooibos initial weight'!$A$5:$A$1749,0)),"")</f>
        <v>2.27</v>
      </c>
      <c r="L360" s="3">
        <f t="shared" si="63"/>
        <v>1.7692000000000001</v>
      </c>
      <c r="M360" s="3">
        <f>AVERAGE('[2]Ashed teabags wet'!$J$809:$J$813,'[2]Ashed teabags wet'!$J$817:$J$818,'[2]Ashed teabags wet'!$J$820:$J$821)</f>
        <v>5.5094158734921841</v>
      </c>
      <c r="N360" s="3">
        <f t="shared" si="56"/>
        <v>1.6717274143661764</v>
      </c>
      <c r="O360" s="3">
        <f t="shared" si="64"/>
        <v>2.0202</v>
      </c>
      <c r="P360" s="3">
        <f>AVERAGE('[2]Ashed teabags wet'!$J$814:$J$816)</f>
        <v>2.2816647271287041</v>
      </c>
      <c r="Q360" s="3">
        <f t="shared" si="57"/>
        <v>1.9741058091825459</v>
      </c>
      <c r="R360" s="7">
        <f>IF('[2]WetLitterbags placem_collection'!G67="N.A","",'[2]WetLitterbags placem_collection'!G67)</f>
        <v>42818</v>
      </c>
      <c r="S360" s="3">
        <f>IF(IFERROR(INDEX('[2]Both teabags AfterWet'!$D$1:$D$839,MATCH(H360,'[2]Both teabags AfterWet'!$B$1:$B$839,0)),"")="N.A","",(IFERROR(INDEX('[2]Both teabags AfterWet'!$D$1:$D$839,MATCH(H360,'[2]Both teabags AfterWet'!$B$1:$B$839,0)),"")))</f>
        <v>0.82299999999999995</v>
      </c>
      <c r="T360" s="3">
        <f>IFERROR(INDEX('[2]Both teabags AfterWet'!$D$1:$D$839,MATCH(I360,'[2]Both teabags AfterWet'!$B$1:$B$839,0)),"")</f>
        <v>1.6319999999999999</v>
      </c>
      <c r="U360" s="3">
        <f t="shared" si="65"/>
        <v>0.67239999999999989</v>
      </c>
      <c r="V360" s="3">
        <f t="shared" si="66"/>
        <v>1.4813999999999998</v>
      </c>
      <c r="W360" s="3">
        <f>IFERROR(INDEX('[2]Ashed teabags wet'!$J$2:$J$825,MATCH(H360,'[2]Ashed teabags wet'!$B$2:$B$825,0)),"")</f>
        <v>15.626560159760119</v>
      </c>
      <c r="X360" s="3">
        <f>IFERROR(INDEX('[2]Ashed teabags wet'!$J$2:$J$825,MATCH(I360,'[2]Ashed teabags wet'!$B$2:$B$825,0)),"")</f>
        <v>3.9440838741890998</v>
      </c>
      <c r="Y360" s="3">
        <f t="shared" si="58"/>
        <v>0.56732700948577286</v>
      </c>
      <c r="Z360" s="3">
        <f t="shared" si="59"/>
        <v>1.4229723414877624</v>
      </c>
      <c r="AA360" s="3">
        <f t="shared" si="60"/>
        <v>0.6606342609384851</v>
      </c>
      <c r="AB360" s="3">
        <f t="shared" si="67"/>
        <v>0.43309989553211858</v>
      </c>
      <c r="AC360" s="3">
        <f t="shared" si="61"/>
        <v>0.72081867895267404</v>
      </c>
      <c r="AD360">
        <f t="shared" si="62"/>
        <v>51</v>
      </c>
      <c r="AE360" s="3">
        <f t="shared" si="68"/>
        <v>0.21539873997804615</v>
      </c>
      <c r="AF360" s="3">
        <f t="shared" si="69"/>
        <v>2.0285189834113891E-2</v>
      </c>
      <c r="AG360" s="67" t="str">
        <f>IF(ISNUMBER(SEARCH("C", '[2]WetLitterbags placem_collection'!Y67)),"YES","")</f>
        <v/>
      </c>
      <c r="AH360" s="67" t="str">
        <f>IF(ISNUMBER(SEARCH("H", '[2]WetLitterbags placem_collection'!Y67)),"YES","")</f>
        <v/>
      </c>
      <c r="AI360" s="67" t="str">
        <f>IF(ISNUMBER(SEARCH("R", '[2]WetLitterbags placem_collection'!Y67)),"YES","")</f>
        <v>YES</v>
      </c>
      <c r="AJ360" s="67" t="str">
        <f>IF(ISNUMBER(SEARCH("C", '[2]WetLitterbags placem_collection'!X67)),"YES","")</f>
        <v/>
      </c>
      <c r="AK360" s="67" t="str">
        <f>IF(ISNUMBER(SEARCH("H", '[2]WetLitterbags placem_collection'!X67)),"YES","")</f>
        <v/>
      </c>
      <c r="AL360" s="67" t="str">
        <f>IF(ISNUMBER(SEARCH("R", '[2]WetLitterbags placem_collection'!X67)),"YES","")</f>
        <v>YES</v>
      </c>
    </row>
    <row r="361" spans="2:38">
      <c r="B361" t="str">
        <f>'[2]Final data_for_R_analysis_Wetse'!A507</f>
        <v>Wet</v>
      </c>
      <c r="C361" s="4">
        <f>'[2]Final data_for_R_analysis_Wetse'!B507</f>
        <v>66</v>
      </c>
      <c r="D361" t="s">
        <v>96</v>
      </c>
      <c r="E361" t="s">
        <v>32</v>
      </c>
      <c r="F361" s="5">
        <v>2</v>
      </c>
      <c r="G361" s="7">
        <f>'[2]WetLitterbags placem_collection'!E68</f>
        <v>42767</v>
      </c>
      <c r="H361" s="1" t="str">
        <f>'[2]Final data_for_R_analysis_Wetse'!J507</f>
        <v>G760</v>
      </c>
      <c r="I361" t="str">
        <f>'[2]Final data_for_R_analysis_Wetse'!J727</f>
        <v>R252</v>
      </c>
      <c r="J361">
        <f>IFERROR(INDEX('[2]Green_rooibos initial weight'!$C$5:$C$1749,MATCH(H361, '[2]Green_rooibos initial weight'!$A$5:$A$1749,0)),"")</f>
        <v>1.948</v>
      </c>
      <c r="K361">
        <f>IFERROR(INDEX('[2]Green_rooibos initial weight'!$C$5:$C$1749,MATCH(I361, '[2]Green_rooibos initial weight'!$A$5:$A$1749,0)),"")</f>
        <v>2.2069999999999999</v>
      </c>
      <c r="L361" s="3">
        <f t="shared" si="63"/>
        <v>1.6981999999999999</v>
      </c>
      <c r="M361" s="3">
        <f>AVERAGE('[2]Ashed teabags wet'!$J$809:$J$813,'[2]Ashed teabags wet'!$J$817:$J$818,'[2]Ashed teabags wet'!$J$820:$J$821)</f>
        <v>5.5094158734921841</v>
      </c>
      <c r="N361" s="3">
        <f t="shared" si="56"/>
        <v>1.6046390996363558</v>
      </c>
      <c r="O361" s="3">
        <f t="shared" si="64"/>
        <v>1.9571999999999998</v>
      </c>
      <c r="P361" s="3">
        <f>AVERAGE('[2]Ashed teabags wet'!$J$814:$J$816)</f>
        <v>2.2816647271287041</v>
      </c>
      <c r="Q361" s="3">
        <f t="shared" si="57"/>
        <v>1.9125432579606367</v>
      </c>
      <c r="R361" s="7">
        <f>IF('[2]WetLitterbags placem_collection'!G68="N.A","",'[2]WetLitterbags placem_collection'!G68)</f>
        <v>42818</v>
      </c>
      <c r="S361" s="3">
        <f>IF(IFERROR(INDEX('[2]Both teabags AfterWet'!$D$1:$D$839,MATCH(H361,'[2]Both teabags AfterWet'!$B$1:$B$839,0)),"")="N.A","",(IFERROR(INDEX('[2]Both teabags AfterWet'!$D$1:$D$839,MATCH(H361,'[2]Both teabags AfterWet'!$B$1:$B$839,0)),"")))</f>
        <v>0.93500000000000005</v>
      </c>
      <c r="T361" s="3">
        <f>IFERROR(INDEX('[2]Both teabags AfterWet'!$D$1:$D$839,MATCH(I361,'[2]Both teabags AfterWet'!$B$1:$B$839,0)),"")</f>
        <v>1.6584000000000001</v>
      </c>
      <c r="U361" s="3">
        <f t="shared" si="65"/>
        <v>0.78439999999999999</v>
      </c>
      <c r="V361" s="3">
        <f t="shared" si="66"/>
        <v>1.5078</v>
      </c>
      <c r="W361" s="3">
        <f>IFERROR(INDEX('[2]Ashed teabags wet'!$J$2:$J$825,MATCH(H361,'[2]Ashed teabags wet'!$B$2:$B$825,0)),"")</f>
        <v>12.432959531935326</v>
      </c>
      <c r="X361" s="3" t="str">
        <f>IFERROR(INDEX('[2]Ashed teabags wet'!$J$2:$J$825,MATCH(I361,'[2]Ashed teabags wet'!$B$2:$B$825,0)),"")</f>
        <v/>
      </c>
      <c r="Y361" s="3">
        <f t="shared" si="58"/>
        <v>0.68687586543149926</v>
      </c>
      <c r="Z361" s="3" t="str">
        <f t="shared" si="59"/>
        <v/>
      </c>
      <c r="AA361" s="3">
        <f t="shared" si="60"/>
        <v>0.5719437064775752</v>
      </c>
      <c r="AB361" s="3">
        <f t="shared" si="67"/>
        <v>0.37495596909218709</v>
      </c>
      <c r="AC361" s="3" t="str">
        <f t="shared" si="61"/>
        <v/>
      </c>
      <c r="AD361">
        <f t="shared" si="62"/>
        <v>51</v>
      </c>
      <c r="AE361" s="3">
        <f t="shared" si="68"/>
        <v>0.32073194005038574</v>
      </c>
      <c r="AF361" s="3" t="str">
        <f t="shared" si="69"/>
        <v/>
      </c>
      <c r="AG361" s="67" t="str">
        <f>IF(ISNUMBER(SEARCH("C", '[2]WetLitterbags placem_collection'!Y68)),"YES","")</f>
        <v/>
      </c>
      <c r="AH361" s="67" t="str">
        <f>IF(ISNUMBER(SEARCH("H", '[2]WetLitterbags placem_collection'!Y68)),"YES","")</f>
        <v/>
      </c>
      <c r="AI361" s="67" t="str">
        <f>IF(ISNUMBER(SEARCH("R", '[2]WetLitterbags placem_collection'!Y68)),"YES","")</f>
        <v/>
      </c>
      <c r="AJ361" s="67" t="str">
        <f>IF(ISNUMBER(SEARCH("C", '[2]WetLitterbags placem_collection'!X68)),"YES","")</f>
        <v/>
      </c>
      <c r="AK361" s="67" t="str">
        <f>IF(ISNUMBER(SEARCH("H", '[2]WetLitterbags placem_collection'!X68)),"YES","")</f>
        <v/>
      </c>
      <c r="AL361" s="67" t="str">
        <f>IF(ISNUMBER(SEARCH("R", '[2]WetLitterbags placem_collection'!X68)),"YES","")</f>
        <v>YES</v>
      </c>
    </row>
    <row r="362" spans="2:38">
      <c r="B362" t="str">
        <f>'[2]Final data_for_R_analysis_Wetse'!A508</f>
        <v>Wet</v>
      </c>
      <c r="C362" s="4">
        <f>'[2]Final data_for_R_analysis_Wetse'!B508</f>
        <v>67</v>
      </c>
      <c r="D362" t="s">
        <v>96</v>
      </c>
      <c r="E362" t="s">
        <v>32</v>
      </c>
      <c r="F362" s="5">
        <v>3</v>
      </c>
      <c r="G362" s="7">
        <f>'[2]WetLitterbags placem_collection'!E69</f>
        <v>42767</v>
      </c>
      <c r="H362" s="1" t="str">
        <f>'[2]Final data_for_R_analysis_Wetse'!J508</f>
        <v>G660</v>
      </c>
      <c r="I362" t="str">
        <f>'[2]Final data_for_R_analysis_Wetse'!J728</f>
        <v>R44</v>
      </c>
      <c r="J362">
        <f>IFERROR(INDEX('[2]Green_rooibos initial weight'!$C$5:$C$1749,MATCH(H362, '[2]Green_rooibos initial weight'!$A$5:$A$1749,0)),"")</f>
        <v>2.0339999999999998</v>
      </c>
      <c r="K362">
        <f>IFERROR(INDEX('[2]Green_rooibos initial weight'!$C$5:$C$1749,MATCH(I362, '[2]Green_rooibos initial weight'!$A$5:$A$1749,0)),"")</f>
        <v>2.2480000000000002</v>
      </c>
      <c r="L362" s="3">
        <f t="shared" si="63"/>
        <v>1.7841999999999998</v>
      </c>
      <c r="M362" s="3">
        <f>AVERAGE('[2]Ashed teabags wet'!$J$809:$J$813,'[2]Ashed teabags wet'!$J$817:$J$818,'[2]Ashed teabags wet'!$J$820:$J$821)</f>
        <v>5.5094158734921841</v>
      </c>
      <c r="N362" s="3">
        <f t="shared" si="56"/>
        <v>1.6859010019851524</v>
      </c>
      <c r="O362" s="3">
        <f t="shared" si="64"/>
        <v>1.9982000000000002</v>
      </c>
      <c r="P362" s="3">
        <f>AVERAGE('[2]Ashed teabags wet'!$J$814:$J$816)</f>
        <v>2.2816647271287041</v>
      </c>
      <c r="Q362" s="3">
        <f t="shared" si="57"/>
        <v>1.9526077754225144</v>
      </c>
      <c r="R362" s="7">
        <f>IF('[2]WetLitterbags placem_collection'!G69="N.A","",'[2]WetLitterbags placem_collection'!G69)</f>
        <v>42818</v>
      </c>
      <c r="S362" s="3">
        <f>IF(IFERROR(INDEX('[2]Both teabags AfterWet'!$D$1:$D$839,MATCH(H362,'[2]Both teabags AfterWet'!$B$1:$B$839,0)),"")="N.A","",(IFERROR(INDEX('[2]Both teabags AfterWet'!$D$1:$D$839,MATCH(H362,'[2]Both teabags AfterWet'!$B$1:$B$839,0)),"")))</f>
        <v>0.92510000000000003</v>
      </c>
      <c r="T362" s="3">
        <f>IFERROR(INDEX('[2]Both teabags AfterWet'!$D$1:$D$839,MATCH(I362,'[2]Both teabags AfterWet'!$B$1:$B$839,0)),"")</f>
        <v>1.5427999999999999</v>
      </c>
      <c r="U362" s="3">
        <f t="shared" si="65"/>
        <v>0.77449999999999997</v>
      </c>
      <c r="V362" s="3">
        <f t="shared" si="66"/>
        <v>1.3921999999999999</v>
      </c>
      <c r="W362" s="3">
        <f>IFERROR(INDEX('[2]Ashed teabags wet'!$J$2:$J$825,MATCH(H362,'[2]Ashed teabags wet'!$B$2:$B$825,0)),"")</f>
        <v>10.402684563757722</v>
      </c>
      <c r="X362" s="3">
        <f>IFERROR(INDEX('[2]Ashed teabags wet'!$J$2:$J$825,MATCH(I362,'[2]Ashed teabags wet'!$B$2:$B$825,0)),"")</f>
        <v>3.2098765432091394</v>
      </c>
      <c r="Y362" s="3">
        <f t="shared" si="58"/>
        <v>0.69393120805369646</v>
      </c>
      <c r="Z362" s="3">
        <f t="shared" si="59"/>
        <v>1.3475120987654423</v>
      </c>
      <c r="AA362" s="3">
        <f t="shared" si="60"/>
        <v>0.58839148488755222</v>
      </c>
      <c r="AB362" s="3">
        <f t="shared" si="67"/>
        <v>0.38573883569825285</v>
      </c>
      <c r="AC362" s="3">
        <f t="shared" si="61"/>
        <v>0.69010894851827642</v>
      </c>
      <c r="AD362">
        <f t="shared" si="62"/>
        <v>51</v>
      </c>
      <c r="AE362" s="3">
        <f t="shared" si="68"/>
        <v>0.30119776141620869</v>
      </c>
      <c r="AF362" s="3">
        <f t="shared" si="69"/>
        <v>3.1890824634366842E-2</v>
      </c>
      <c r="AG362" s="67" t="str">
        <f>IF(ISNUMBER(SEARCH("C", '[2]WetLitterbags placem_collection'!Y69)),"YES","")</f>
        <v/>
      </c>
      <c r="AH362" s="67" t="str">
        <f>IF(ISNUMBER(SEARCH("H", '[2]WetLitterbags placem_collection'!Y69)),"YES","")</f>
        <v/>
      </c>
      <c r="AI362" s="67" t="str">
        <f>IF(ISNUMBER(SEARCH("R", '[2]WetLitterbags placem_collection'!Y69)),"YES","")</f>
        <v/>
      </c>
      <c r="AJ362" s="67" t="str">
        <f>IF(ISNUMBER(SEARCH("C", '[2]WetLitterbags placem_collection'!X69)),"YES","")</f>
        <v/>
      </c>
      <c r="AK362" s="67" t="str">
        <f>IF(ISNUMBER(SEARCH("H", '[2]WetLitterbags placem_collection'!X69)),"YES","")</f>
        <v/>
      </c>
      <c r="AL362" s="67" t="str">
        <f>IF(ISNUMBER(SEARCH("R", '[2]WetLitterbags placem_collection'!X69)),"YES","")</f>
        <v>YES</v>
      </c>
    </row>
    <row r="363" spans="2:38">
      <c r="B363" t="str">
        <f>'[2]Final data_for_R_analysis_Wetse'!A509</f>
        <v>Wet</v>
      </c>
      <c r="C363" s="4">
        <f>'[2]Final data_for_R_analysis_Wetse'!B509</f>
        <v>68</v>
      </c>
      <c r="D363" t="s">
        <v>96</v>
      </c>
      <c r="E363" t="s">
        <v>32</v>
      </c>
      <c r="F363" s="68">
        <v>4</v>
      </c>
      <c r="G363" s="7">
        <f>'[2]WetLitterbags placem_collection'!E70</f>
        <v>42767</v>
      </c>
      <c r="H363" s="1" t="str">
        <f>'[2]Final data_for_R_analysis_Wetse'!J509</f>
        <v>G477</v>
      </c>
      <c r="I363" t="str">
        <f>'[2]Final data_for_R_analysis_Wetse'!J729</f>
        <v>R9</v>
      </c>
      <c r="J363">
        <f>IFERROR(INDEX('[2]Green_rooibos initial weight'!$C$5:$C$1749,MATCH(H363, '[2]Green_rooibos initial weight'!$A$5:$A$1749,0)),"")</f>
        <v>2.073</v>
      </c>
      <c r="K363">
        <f>IFERROR(INDEX('[2]Green_rooibos initial weight'!$C$5:$C$1749,MATCH(I363, '[2]Green_rooibos initial weight'!$A$5:$A$1749,0)),"")</f>
        <v>2.2679999999999998</v>
      </c>
      <c r="L363" s="3">
        <f t="shared" si="63"/>
        <v>1.8231999999999999</v>
      </c>
      <c r="M363" s="3">
        <f>AVERAGE('[2]Ashed teabags wet'!$J$809:$J$813,'[2]Ashed teabags wet'!$J$817:$J$818,'[2]Ashed teabags wet'!$J$820:$J$821)</f>
        <v>5.5094158734921841</v>
      </c>
      <c r="N363" s="3">
        <f t="shared" si="56"/>
        <v>1.7227523297944904</v>
      </c>
      <c r="O363" s="3">
        <f t="shared" si="64"/>
        <v>2.0181999999999998</v>
      </c>
      <c r="P363" s="3">
        <f>AVERAGE('[2]Ashed teabags wet'!$J$814:$J$816)</f>
        <v>2.2816647271287041</v>
      </c>
      <c r="Q363" s="3">
        <f t="shared" si="57"/>
        <v>1.9721514424770883</v>
      </c>
      <c r="R363" s="7">
        <f>IF('[2]WetLitterbags placem_collection'!G70="N.A","",'[2]WetLitterbags placem_collection'!G70)</f>
        <v>42818</v>
      </c>
      <c r="S363" s="3">
        <f>IF(IFERROR(INDEX('[2]Both teabags AfterWet'!$D$1:$D$839,MATCH(H363,'[2]Both teabags AfterWet'!$B$1:$B$839,0)),"")="N.A","",(IFERROR(INDEX('[2]Both teabags AfterWet'!$D$1:$D$839,MATCH(H363,'[2]Both teabags AfterWet'!$B$1:$B$839,0)),"")))</f>
        <v>0.90500000000000003</v>
      </c>
      <c r="T363" s="3">
        <f>IFERROR(INDEX('[2]Both teabags AfterWet'!$D$1:$D$839,MATCH(I363,'[2]Both teabags AfterWet'!$B$1:$B$839,0)),"")</f>
        <v>1.7050000000000001</v>
      </c>
      <c r="U363" s="3">
        <f t="shared" si="65"/>
        <v>0.75439999999999996</v>
      </c>
      <c r="V363" s="3">
        <f t="shared" si="66"/>
        <v>1.5544</v>
      </c>
      <c r="W363" s="3">
        <f>IFERROR(INDEX('[2]Ashed teabags wet'!$J$2:$J$825,MATCH(H363,'[2]Ashed teabags wet'!$B$2:$B$825,0)),"")</f>
        <v>16.691358024691656</v>
      </c>
      <c r="X363" s="3">
        <f>IFERROR(INDEX('[2]Ashed teabags wet'!$J$2:$J$825,MATCH(I363,'[2]Ashed teabags wet'!$B$2:$B$825,0)),"")</f>
        <v>6.1938061938065374</v>
      </c>
      <c r="Y363" s="3">
        <f t="shared" si="58"/>
        <v>0.62848039506172615</v>
      </c>
      <c r="Z363" s="3">
        <f t="shared" si="59"/>
        <v>1.4581234765234712</v>
      </c>
      <c r="AA363" s="3">
        <f t="shared" si="60"/>
        <v>0.63518819032060259</v>
      </c>
      <c r="AB363" s="3">
        <f t="shared" si="67"/>
        <v>0.41641791099402931</v>
      </c>
      <c r="AC363" s="3">
        <f t="shared" si="61"/>
        <v>0.73935674772116855</v>
      </c>
      <c r="AD363">
        <f t="shared" si="62"/>
        <v>51</v>
      </c>
      <c r="AE363" s="3">
        <f t="shared" si="68"/>
        <v>0.24561972646009189</v>
      </c>
      <c r="AF363" s="3">
        <f t="shared" si="69"/>
        <v>1.9279978082067641E-2</v>
      </c>
      <c r="AG363" s="67" t="str">
        <f>IF(ISNUMBER(SEARCH("C", '[2]WetLitterbags placem_collection'!Y70)),"YES","")</f>
        <v/>
      </c>
      <c r="AH363" s="67" t="str">
        <f>IF(ISNUMBER(SEARCH("H", '[2]WetLitterbags placem_collection'!Y70)),"YES","")</f>
        <v/>
      </c>
      <c r="AI363" s="67" t="str">
        <f>IF(ISNUMBER(SEARCH("R", '[2]WetLitterbags placem_collection'!Y70)),"YES","")</f>
        <v/>
      </c>
      <c r="AJ363" s="67" t="str">
        <f>IF(ISNUMBER(SEARCH("C", '[2]WetLitterbags placem_collection'!X70)),"YES","")</f>
        <v/>
      </c>
      <c r="AK363" s="67" t="str">
        <f>IF(ISNUMBER(SEARCH("H", '[2]WetLitterbags placem_collection'!X70)),"YES","")</f>
        <v/>
      </c>
      <c r="AL363" s="67" t="str">
        <f>IF(ISNUMBER(SEARCH("R", '[2]WetLitterbags placem_collection'!X70)),"YES","")</f>
        <v>YES</v>
      </c>
    </row>
    <row r="364" spans="2:38">
      <c r="B364" t="str">
        <f>'[2]Final data_for_R_analysis_Wetse'!A510</f>
        <v>Wet</v>
      </c>
      <c r="C364" s="4">
        <f>'[2]Final data_for_R_analysis_Wetse'!B510</f>
        <v>69</v>
      </c>
      <c r="D364" t="s">
        <v>96</v>
      </c>
      <c r="E364" t="s">
        <v>32</v>
      </c>
      <c r="F364" s="68">
        <v>5</v>
      </c>
      <c r="G364" s="7">
        <f>'[2]WetLitterbags placem_collection'!E71</f>
        <v>42767</v>
      </c>
      <c r="H364" s="1" t="str">
        <f>'[2]Final data_for_R_analysis_Wetse'!J510</f>
        <v>G386</v>
      </c>
      <c r="I364" t="str">
        <f>'[2]Final data_for_R_analysis_Wetse'!J730</f>
        <v>R251</v>
      </c>
      <c r="J364">
        <f>IFERROR(INDEX('[2]Green_rooibos initial weight'!$C$5:$C$1749,MATCH(H364, '[2]Green_rooibos initial weight'!$A$5:$A$1749,0)),"")</f>
        <v>1.897</v>
      </c>
      <c r="K364">
        <f>IFERROR(INDEX('[2]Green_rooibos initial weight'!$C$5:$C$1749,MATCH(I364, '[2]Green_rooibos initial weight'!$A$5:$A$1749,0)),"")</f>
        <v>2.266</v>
      </c>
      <c r="L364" s="3">
        <f t="shared" si="63"/>
        <v>1.6472</v>
      </c>
      <c r="M364" s="3">
        <f>AVERAGE('[2]Ashed teabags wet'!$J$809:$J$813,'[2]Ashed teabags wet'!$J$817:$J$818,'[2]Ashed teabags wet'!$J$820:$J$821)</f>
        <v>5.5094158734921841</v>
      </c>
      <c r="N364" s="3">
        <f t="shared" si="56"/>
        <v>1.5564489017318368</v>
      </c>
      <c r="O364" s="3">
        <f t="shared" si="64"/>
        <v>2.0162</v>
      </c>
      <c r="P364" s="3">
        <f>AVERAGE('[2]Ashed teabags wet'!$J$814:$J$816)</f>
        <v>2.2816647271287041</v>
      </c>
      <c r="Q364" s="3">
        <f t="shared" si="57"/>
        <v>1.9701970757716312</v>
      </c>
      <c r="R364" s="7">
        <f>IF('[2]WetLitterbags placem_collection'!G71="N.A","",'[2]WetLitterbags placem_collection'!G71)</f>
        <v>42818</v>
      </c>
      <c r="S364" s="3">
        <f>IF(IFERROR(INDEX('[2]Both teabags AfterWet'!$D$1:$D$839,MATCH(H364,'[2]Both teabags AfterWet'!$B$1:$B$839,0)),"")="N.A","",(IFERROR(INDEX('[2]Both teabags AfterWet'!$D$1:$D$839,MATCH(H364,'[2]Both teabags AfterWet'!$B$1:$B$839,0)),"")))</f>
        <v>0.98899999999999999</v>
      </c>
      <c r="T364" s="3">
        <f>IFERROR(INDEX('[2]Both teabags AfterWet'!$D$1:$D$839,MATCH(I364,'[2]Both teabags AfterWet'!$B$1:$B$839,0)),"")</f>
        <v>1.8979999999999999</v>
      </c>
      <c r="U364" s="3">
        <f t="shared" si="65"/>
        <v>0.83840000000000003</v>
      </c>
      <c r="V364" s="3">
        <f t="shared" si="66"/>
        <v>1.7473999999999998</v>
      </c>
      <c r="W364" s="3">
        <f>IFERROR(INDEX('[2]Ashed teabags wet'!$J$2:$J$825,MATCH(H364,'[2]Ashed teabags wet'!$B$2:$B$825,0)),"")</f>
        <v>28.64945382323781</v>
      </c>
      <c r="X364" s="3">
        <f>IFERROR(INDEX('[2]Ashed teabags wet'!$J$2:$J$825,MATCH(I364,'[2]Ashed teabags wet'!$B$2:$B$825,0)),"")</f>
        <v>14.026483570377628</v>
      </c>
      <c r="Y364" s="3">
        <f t="shared" si="58"/>
        <v>0.5982029791459742</v>
      </c>
      <c r="Z364" s="3">
        <f t="shared" si="59"/>
        <v>1.5023012260912212</v>
      </c>
      <c r="AA364" s="3">
        <f t="shared" si="60"/>
        <v>0.61566166516590237</v>
      </c>
      <c r="AB364" s="3">
        <f t="shared" si="67"/>
        <v>0.40361667360044912</v>
      </c>
      <c r="AC364" s="3">
        <f t="shared" si="61"/>
        <v>0.76251317422285902</v>
      </c>
      <c r="AD364">
        <f t="shared" si="62"/>
        <v>51</v>
      </c>
      <c r="AE364" s="3">
        <f t="shared" si="68"/>
        <v>0.26881037391222995</v>
      </c>
      <c r="AF364" s="3">
        <f t="shared" si="69"/>
        <v>1.7405801988809085E-2</v>
      </c>
      <c r="AG364" s="67" t="str">
        <f>IF(ISNUMBER(SEARCH("C", '[2]WetLitterbags placem_collection'!Y71)),"YES","")</f>
        <v/>
      </c>
      <c r="AH364" s="67" t="str">
        <f>IF(ISNUMBER(SEARCH("H", '[2]WetLitterbags placem_collection'!Y71)),"YES","")</f>
        <v/>
      </c>
      <c r="AI364" s="67" t="str">
        <f>IF(ISNUMBER(SEARCH("R", '[2]WetLitterbags placem_collection'!Y71)),"YES","")</f>
        <v>YES</v>
      </c>
      <c r="AJ364" s="67" t="str">
        <f>IF(ISNUMBER(SEARCH("C", '[2]WetLitterbags placem_collection'!X71)),"YES","")</f>
        <v/>
      </c>
      <c r="AK364" s="67" t="str">
        <f>IF(ISNUMBER(SEARCH("H", '[2]WetLitterbags placem_collection'!X71)),"YES","")</f>
        <v/>
      </c>
      <c r="AL364" s="67" t="str">
        <f>IF(ISNUMBER(SEARCH("R", '[2]WetLitterbags placem_collection'!X71)),"YES","")</f>
        <v>YES</v>
      </c>
    </row>
    <row r="365" spans="2:38">
      <c r="B365" t="str">
        <f>'[2]Final data_for_R_analysis_Wetse'!A511</f>
        <v>Wet</v>
      </c>
      <c r="C365" s="4">
        <f>'[2]Final data_for_R_analysis_Wetse'!B511</f>
        <v>70</v>
      </c>
      <c r="D365" t="s">
        <v>96</v>
      </c>
      <c r="E365" t="s">
        <v>32</v>
      </c>
      <c r="F365" s="68">
        <v>6</v>
      </c>
      <c r="G365" s="7">
        <f>'[2]WetLitterbags placem_collection'!E72</f>
        <v>42767</v>
      </c>
      <c r="H365" s="1" t="str">
        <f>'[2]Final data_for_R_analysis_Wetse'!J511</f>
        <v>G414</v>
      </c>
      <c r="I365" t="str">
        <f>'[2]Final data_for_R_analysis_Wetse'!J731</f>
        <v>R266</v>
      </c>
      <c r="J365">
        <f>IFERROR(INDEX('[2]Green_rooibos initial weight'!$C$5:$C$1749,MATCH(H365, '[2]Green_rooibos initial weight'!$A$5:$A$1749,0)),"")</f>
        <v>2.0590000000000002</v>
      </c>
      <c r="K365">
        <f>IFERROR(INDEX('[2]Green_rooibos initial weight'!$C$5:$C$1749,MATCH(I365, '[2]Green_rooibos initial weight'!$A$5:$A$1749,0)),"")</f>
        <v>2.1720000000000002</v>
      </c>
      <c r="L365" s="3">
        <f t="shared" si="63"/>
        <v>1.8092000000000001</v>
      </c>
      <c r="M365" s="3">
        <f>AVERAGE('[2]Ashed teabags wet'!$J$809:$J$813,'[2]Ashed teabags wet'!$J$817:$J$818,'[2]Ashed teabags wet'!$J$820:$J$821)</f>
        <v>5.5094158734921841</v>
      </c>
      <c r="N365" s="3">
        <f t="shared" si="56"/>
        <v>1.7095236480167795</v>
      </c>
      <c r="O365" s="3">
        <f t="shared" si="64"/>
        <v>1.9222000000000001</v>
      </c>
      <c r="P365" s="3">
        <f>AVERAGE('[2]Ashed teabags wet'!$J$814:$J$816)</f>
        <v>2.2816647271287041</v>
      </c>
      <c r="Q365" s="3">
        <f t="shared" si="57"/>
        <v>1.8783418406151322</v>
      </c>
      <c r="R365" s="7">
        <f>IF('[2]WetLitterbags placem_collection'!G72="N.A","",'[2]WetLitterbags placem_collection'!G72)</f>
        <v>42818</v>
      </c>
      <c r="S365" s="3">
        <f>IF(IFERROR(INDEX('[2]Both teabags AfterWet'!$D$1:$D$839,MATCH(H365,'[2]Both teabags AfterWet'!$B$1:$B$839,0)),"")="N.A","",(IFERROR(INDEX('[2]Both teabags AfterWet'!$D$1:$D$839,MATCH(H365,'[2]Both teabags AfterWet'!$B$1:$B$839,0)),"")))</f>
        <v>0.84099999999999997</v>
      </c>
      <c r="T365" s="3">
        <f>IFERROR(INDEX('[2]Both teabags AfterWet'!$D$1:$D$839,MATCH(I365,'[2]Both teabags AfterWet'!$B$1:$B$839,0)),"")</f>
        <v>1.599</v>
      </c>
      <c r="U365" s="3">
        <f t="shared" si="65"/>
        <v>0.6903999999999999</v>
      </c>
      <c r="V365" s="3">
        <f t="shared" si="66"/>
        <v>1.4483999999999999</v>
      </c>
      <c r="W365" s="3">
        <f>IFERROR(INDEX('[2]Ashed teabags wet'!$J$2:$J$825,MATCH(H365,'[2]Ashed teabags wet'!$B$2:$B$825,0)),"")</f>
        <v>8.7493821057836652</v>
      </c>
      <c r="X365" s="3">
        <f>IFERROR(INDEX('[2]Ashed teabags wet'!$J$2:$J$825,MATCH(I365,'[2]Ashed teabags wet'!$B$2:$B$825,0)),"")</f>
        <v>2.9397110114603966</v>
      </c>
      <c r="Y365" s="3">
        <f t="shared" si="58"/>
        <v>0.62999426594166952</v>
      </c>
      <c r="Z365" s="3">
        <f t="shared" si="59"/>
        <v>1.4058212257100076</v>
      </c>
      <c r="AA365" s="3">
        <f t="shared" si="60"/>
        <v>0.63147964248840505</v>
      </c>
      <c r="AB365" s="3">
        <f t="shared" si="67"/>
        <v>0.41398665398289747</v>
      </c>
      <c r="AC365" s="3">
        <f t="shared" si="61"/>
        <v>0.7484373692328653</v>
      </c>
      <c r="AD365">
        <f t="shared" si="62"/>
        <v>51</v>
      </c>
      <c r="AE365" s="3">
        <f t="shared" si="68"/>
        <v>0.25002417756721484</v>
      </c>
      <c r="AF365" s="3">
        <f t="shared" si="69"/>
        <v>1.834555673640003E-2</v>
      </c>
      <c r="AG365" s="67" t="str">
        <f>IF(ISNUMBER(SEARCH("C", '[2]WetLitterbags placem_collection'!Y72)),"YES","")</f>
        <v/>
      </c>
      <c r="AH365" s="67" t="str">
        <f>IF(ISNUMBER(SEARCH("H", '[2]WetLitterbags placem_collection'!Y72)),"YES","")</f>
        <v/>
      </c>
      <c r="AI365" s="67" t="str">
        <f>IF(ISNUMBER(SEARCH("R", '[2]WetLitterbags placem_collection'!Y72)),"YES","")</f>
        <v>YES</v>
      </c>
      <c r="AJ365" s="67" t="str">
        <f>IF(ISNUMBER(SEARCH("C", '[2]WetLitterbags placem_collection'!X72)),"YES","")</f>
        <v/>
      </c>
      <c r="AK365" s="67" t="str">
        <f>IF(ISNUMBER(SEARCH("H", '[2]WetLitterbags placem_collection'!X72)),"YES","")</f>
        <v/>
      </c>
      <c r="AL365" s="67" t="str">
        <f>IF(ISNUMBER(SEARCH("R", '[2]WetLitterbags placem_collection'!X72)),"YES","")</f>
        <v>YES</v>
      </c>
    </row>
    <row r="366" spans="2:38">
      <c r="B366" t="str">
        <f>'[2]Final data_for_R_analysis_Wetse'!A512</f>
        <v>Wet</v>
      </c>
      <c r="C366" s="4">
        <f>'[2]Final data_for_R_analysis_Wetse'!B512</f>
        <v>71</v>
      </c>
      <c r="D366" t="s">
        <v>96</v>
      </c>
      <c r="E366" t="s">
        <v>32</v>
      </c>
      <c r="F366" s="68">
        <v>7</v>
      </c>
      <c r="G366" s="7">
        <f>'[2]WetLitterbags placem_collection'!E73</f>
        <v>42767</v>
      </c>
      <c r="H366" s="1" t="str">
        <f>'[2]Final data_for_R_analysis_Wetse'!J512</f>
        <v>G459</v>
      </c>
      <c r="I366" t="str">
        <f>'[2]Final data_for_R_analysis_Wetse'!J732</f>
        <v>R528</v>
      </c>
      <c r="J366">
        <f>IFERROR(INDEX('[2]Green_rooibos initial weight'!$C$5:$C$1749,MATCH(H366, '[2]Green_rooibos initial weight'!$A$5:$A$1749,0)),"")</f>
        <v>2.0449999999999999</v>
      </c>
      <c r="K366">
        <f>IFERROR(INDEX('[2]Green_rooibos initial weight'!$C$5:$C$1749,MATCH(I366, '[2]Green_rooibos initial weight'!$A$5:$A$1749,0)),"")</f>
        <v>2.1019999999999999</v>
      </c>
      <c r="L366" s="3">
        <f t="shared" si="63"/>
        <v>1.7951999999999999</v>
      </c>
      <c r="M366" s="3">
        <f>AVERAGE('[2]Ashed teabags wet'!$J$809:$J$813,'[2]Ashed teabags wet'!$J$817:$J$818,'[2]Ashed teabags wet'!$J$820:$J$821)</f>
        <v>5.5094158734921841</v>
      </c>
      <c r="N366" s="3">
        <f t="shared" si="56"/>
        <v>1.6962949662390683</v>
      </c>
      <c r="O366" s="3">
        <f t="shared" si="64"/>
        <v>1.8521999999999998</v>
      </c>
      <c r="P366" s="3">
        <f>AVERAGE('[2]Ashed teabags wet'!$J$814:$J$816)</f>
        <v>2.2816647271287041</v>
      </c>
      <c r="Q366" s="3">
        <f t="shared" si="57"/>
        <v>1.809939005924122</v>
      </c>
      <c r="R366" s="7">
        <f>IF('[2]WetLitterbags placem_collection'!G73="N.A","",'[2]WetLitterbags placem_collection'!G73)</f>
        <v>42818</v>
      </c>
      <c r="S366" s="3">
        <f>IF(IFERROR(INDEX('[2]Both teabags AfterWet'!$D$1:$D$839,MATCH(H366,'[2]Both teabags AfterWet'!$B$1:$B$839,0)),"")="N.A","",(IFERROR(INDEX('[2]Both teabags AfterWet'!$D$1:$D$839,MATCH(H366,'[2]Both teabags AfterWet'!$B$1:$B$839,0)),"")))</f>
        <v>0.89149999999999996</v>
      </c>
      <c r="T366" s="3">
        <f>IFERROR(INDEX('[2]Both teabags AfterWet'!$D$1:$D$839,MATCH(I366,'[2]Both teabags AfterWet'!$B$1:$B$839,0)),"")</f>
        <v>1.5779000000000001</v>
      </c>
      <c r="U366" s="3">
        <f t="shared" si="65"/>
        <v>0.74089999999999989</v>
      </c>
      <c r="V366" s="3">
        <f t="shared" si="66"/>
        <v>1.4273</v>
      </c>
      <c r="W366" s="3">
        <f>IFERROR(INDEX('[2]Ashed teabags wet'!$J$2:$J$825,MATCH(H366,'[2]Ashed teabags wet'!$B$2:$B$825,0)),"")</f>
        <v>7.7519379844959557</v>
      </c>
      <c r="X366" s="3">
        <f>IFERROR(INDEX('[2]Ashed teabags wet'!$J$2:$J$825,MATCH(I366,'[2]Ashed teabags wet'!$B$2:$B$825,0)),"")</f>
        <v>2.689243027888772</v>
      </c>
      <c r="Y366" s="3">
        <f t="shared" si="58"/>
        <v>0.6834658914728694</v>
      </c>
      <c r="Z366" s="3">
        <f t="shared" si="59"/>
        <v>1.3889164342629436</v>
      </c>
      <c r="AA366" s="3">
        <f t="shared" si="60"/>
        <v>0.59708311049922391</v>
      </c>
      <c r="AB366" s="3">
        <f t="shared" si="67"/>
        <v>0.39143690854580954</v>
      </c>
      <c r="AC366" s="3">
        <f t="shared" si="61"/>
        <v>0.76738300556917838</v>
      </c>
      <c r="AD366">
        <f t="shared" si="62"/>
        <v>51</v>
      </c>
      <c r="AE366" s="3">
        <f t="shared" si="68"/>
        <v>0.2908751656778813</v>
      </c>
      <c r="AF366" s="3">
        <f t="shared" si="69"/>
        <v>1.7687321658964358E-2</v>
      </c>
      <c r="AG366" s="67" t="str">
        <f>IF(ISNUMBER(SEARCH("C", '[2]WetLitterbags placem_collection'!Y73)),"YES","")</f>
        <v/>
      </c>
      <c r="AH366" s="67" t="str">
        <f>IF(ISNUMBER(SEARCH("H", '[2]WetLitterbags placem_collection'!Y73)),"YES","")</f>
        <v/>
      </c>
      <c r="AI366" s="67" t="str">
        <f>IF(ISNUMBER(SEARCH("R", '[2]WetLitterbags placem_collection'!Y73)),"YES","")</f>
        <v/>
      </c>
      <c r="AJ366" s="67" t="str">
        <f>IF(ISNUMBER(SEARCH("C", '[2]WetLitterbags placem_collection'!X73)),"YES","")</f>
        <v/>
      </c>
      <c r="AK366" s="67" t="str">
        <f>IF(ISNUMBER(SEARCH("H", '[2]WetLitterbags placem_collection'!X73)),"YES","")</f>
        <v/>
      </c>
      <c r="AL366" s="67" t="str">
        <f>IF(ISNUMBER(SEARCH("R", '[2]WetLitterbags placem_collection'!X73)),"YES","")</f>
        <v>YES</v>
      </c>
    </row>
    <row r="367" spans="2:38">
      <c r="B367" t="str">
        <f>'[2]Final data_for_R_analysis_Wetse'!A513</f>
        <v>Wet</v>
      </c>
      <c r="C367" s="4">
        <f>'[2]Final data_for_R_analysis_Wetse'!B513</f>
        <v>72</v>
      </c>
      <c r="D367" t="s">
        <v>96</v>
      </c>
      <c r="E367" t="s">
        <v>32</v>
      </c>
      <c r="F367" s="68">
        <v>8</v>
      </c>
      <c r="G367" s="7">
        <f>'[2]WetLitterbags placem_collection'!E74</f>
        <v>42767</v>
      </c>
      <c r="H367" s="1" t="str">
        <f>'[2]Final data_for_R_analysis_Wetse'!J513</f>
        <v>G627</v>
      </c>
      <c r="I367" t="str">
        <f>'[2]Final data_for_R_analysis_Wetse'!J733</f>
        <v>R14</v>
      </c>
      <c r="J367">
        <f>IFERROR(INDEX('[2]Green_rooibos initial weight'!$C$5:$C$1749,MATCH(H367, '[2]Green_rooibos initial weight'!$A$5:$A$1749,0)),"")</f>
        <v>2.153</v>
      </c>
      <c r="K367">
        <f>IFERROR(INDEX('[2]Green_rooibos initial weight'!$C$5:$C$1749,MATCH(I367, '[2]Green_rooibos initial weight'!$A$5:$A$1749,0)),"")</f>
        <v>2.181</v>
      </c>
      <c r="L367" s="3">
        <f t="shared" si="63"/>
        <v>1.9032</v>
      </c>
      <c r="M367" s="3">
        <f>AVERAGE('[2]Ashed teabags wet'!$J$809:$J$813,'[2]Ashed teabags wet'!$J$817:$J$818,'[2]Ashed teabags wet'!$J$820:$J$821)</f>
        <v>5.5094158734921841</v>
      </c>
      <c r="N367" s="3">
        <f t="shared" si="56"/>
        <v>1.7983447970956967</v>
      </c>
      <c r="O367" s="3">
        <f t="shared" si="64"/>
        <v>1.9312</v>
      </c>
      <c r="P367" s="3">
        <f>AVERAGE('[2]Ashed teabags wet'!$J$814:$J$816)</f>
        <v>2.2816647271287041</v>
      </c>
      <c r="Q367" s="3">
        <f t="shared" si="57"/>
        <v>1.8871364907896906</v>
      </c>
      <c r="R367" s="7">
        <f>IF('[2]WetLitterbags placem_collection'!G74="N.A","",'[2]WetLitterbags placem_collection'!G74)</f>
        <v>42818</v>
      </c>
      <c r="S367" s="3">
        <f>IF(IFERROR(INDEX('[2]Both teabags AfterWet'!$D$1:$D$839,MATCH(H367,'[2]Both teabags AfterWet'!$B$1:$B$839,0)),"")="N.A","",(IFERROR(INDEX('[2]Both teabags AfterWet'!$D$1:$D$839,MATCH(H367,'[2]Both teabags AfterWet'!$B$1:$B$839,0)),"")))</f>
        <v>0.86350000000000005</v>
      </c>
      <c r="T367" s="3">
        <f>IFERROR(INDEX('[2]Both teabags AfterWet'!$D$1:$D$839,MATCH(I367,'[2]Both teabags AfterWet'!$B$1:$B$839,0)),"")</f>
        <v>1.5603</v>
      </c>
      <c r="U367" s="3">
        <f t="shared" si="65"/>
        <v>0.71290000000000009</v>
      </c>
      <c r="V367" s="3">
        <f t="shared" si="66"/>
        <v>1.4097</v>
      </c>
      <c r="W367" s="3">
        <f>IFERROR(INDEX('[2]Ashed teabags wet'!$J$2:$J$825,MATCH(H367,'[2]Ashed teabags wet'!$B$2:$B$825,0)),"")</f>
        <v>8.0899952130205044</v>
      </c>
      <c r="X367" s="3">
        <f>IFERROR(INDEX('[2]Ashed teabags wet'!$J$2:$J$825,MATCH(I367,'[2]Ashed teabags wet'!$B$2:$B$825,0)),"")</f>
        <v>3.0571992110453157</v>
      </c>
      <c r="Y367" s="3">
        <f t="shared" si="58"/>
        <v>0.65522642412637688</v>
      </c>
      <c r="Z367" s="3">
        <f t="shared" si="59"/>
        <v>1.3666026627218941</v>
      </c>
      <c r="AA367" s="3">
        <f t="shared" si="60"/>
        <v>0.63565027953229047</v>
      </c>
      <c r="AB367" s="3">
        <f t="shared" si="67"/>
        <v>0.41672084833945888</v>
      </c>
      <c r="AC367" s="3">
        <f t="shared" si="61"/>
        <v>0.72416736647916014</v>
      </c>
      <c r="AD367">
        <f t="shared" si="62"/>
        <v>51</v>
      </c>
      <c r="AE367" s="3">
        <f t="shared" si="68"/>
        <v>0.24507092692127019</v>
      </c>
      <c r="AF367" s="3">
        <f t="shared" si="69"/>
        <v>2.1263721489214023E-2</v>
      </c>
      <c r="AG367" s="67" t="str">
        <f>IF(ISNUMBER(SEARCH("C", '[2]WetLitterbags placem_collection'!Y74)),"YES","")</f>
        <v/>
      </c>
      <c r="AH367" s="67" t="str">
        <f>IF(ISNUMBER(SEARCH("H", '[2]WetLitterbags placem_collection'!Y74)),"YES","")</f>
        <v/>
      </c>
      <c r="AI367" s="67" t="str">
        <f>IF(ISNUMBER(SEARCH("R", '[2]WetLitterbags placem_collection'!Y74)),"YES","")</f>
        <v/>
      </c>
      <c r="AJ367" s="67" t="str">
        <f>IF(ISNUMBER(SEARCH("C", '[2]WetLitterbags placem_collection'!X74)),"YES","")</f>
        <v/>
      </c>
      <c r="AK367" s="67" t="str">
        <f>IF(ISNUMBER(SEARCH("H", '[2]WetLitterbags placem_collection'!X74)),"YES","")</f>
        <v/>
      </c>
      <c r="AL367" s="67" t="str">
        <f>IF(ISNUMBER(SEARCH("R", '[2]WetLitterbags placem_collection'!X74)),"YES","")</f>
        <v>YES</v>
      </c>
    </row>
    <row r="368" spans="2:38">
      <c r="B368" t="str">
        <f>'[2]Final data_for_R_analysis_Wetse'!A514</f>
        <v>Wet</v>
      </c>
      <c r="C368" s="4">
        <f>'[2]Final data_for_R_analysis_Wetse'!B514</f>
        <v>73</v>
      </c>
      <c r="D368" t="s">
        <v>97</v>
      </c>
      <c r="E368" t="s">
        <v>32</v>
      </c>
      <c r="F368" s="5">
        <v>1</v>
      </c>
      <c r="G368" s="7">
        <f>'[2]WetLitterbags placem_collection'!E75</f>
        <v>42767</v>
      </c>
      <c r="H368" s="1" t="str">
        <f>'[2]Final data_for_R_analysis_Wetse'!J514</f>
        <v>G498</v>
      </c>
      <c r="I368" t="str">
        <f>'[2]Final data_for_R_analysis_Wetse'!J734</f>
        <v>R393</v>
      </c>
      <c r="J368">
        <f>IFERROR(INDEX('[2]Green_rooibos initial weight'!$C$5:$C$1749,MATCH(H368, '[2]Green_rooibos initial weight'!$A$5:$A$1749,0)),"")</f>
        <v>1.744</v>
      </c>
      <c r="K368">
        <f>IFERROR(INDEX('[2]Green_rooibos initial weight'!$C$5:$C$1749,MATCH(I368, '[2]Green_rooibos initial weight'!$A$5:$A$1749,0)),"")</f>
        <v>2.1829999999999998</v>
      </c>
      <c r="L368" s="3">
        <f t="shared" si="63"/>
        <v>1.4942</v>
      </c>
      <c r="M368" s="3">
        <f>AVERAGE('[2]Ashed teabags wet'!$J$809:$J$813,'[2]Ashed teabags wet'!$J$817:$J$818,'[2]Ashed teabags wet'!$J$820:$J$821)</f>
        <v>5.5094158734921841</v>
      </c>
      <c r="N368" s="3">
        <f t="shared" si="56"/>
        <v>1.4118783080182797</v>
      </c>
      <c r="O368" s="3">
        <f t="shared" si="64"/>
        <v>1.9331999999999998</v>
      </c>
      <c r="P368" s="3">
        <f>AVERAGE('[2]Ashed teabags wet'!$J$814:$J$816)</f>
        <v>2.2816647271287041</v>
      </c>
      <c r="Q368" s="3">
        <f t="shared" si="57"/>
        <v>1.8890908574951477</v>
      </c>
      <c r="R368" s="7">
        <f>IF('[2]WetLitterbags placem_collection'!G75="N.A","",'[2]WetLitterbags placem_collection'!G75)</f>
        <v>42818</v>
      </c>
      <c r="S368" s="3">
        <f>IF(IFERROR(INDEX('[2]Both teabags AfterWet'!$D$1:$D$839,MATCH(H368,'[2]Both teabags AfterWet'!$B$1:$B$839,0)),"")="N.A","",(IFERROR(INDEX('[2]Both teabags AfterWet'!$D$1:$D$839,MATCH(H368,'[2]Both teabags AfterWet'!$B$1:$B$839,0)),"")))</f>
        <v>0.73209999999999997</v>
      </c>
      <c r="T368" s="3">
        <f>IFERROR(INDEX('[2]Both teabags AfterWet'!$D$1:$D$839,MATCH(I368,'[2]Both teabags AfterWet'!$B$1:$B$839,0)),"")</f>
        <v>1.6598999999999999</v>
      </c>
      <c r="U368" s="3">
        <f t="shared" si="65"/>
        <v>0.58149999999999991</v>
      </c>
      <c r="V368" s="3">
        <f t="shared" si="66"/>
        <v>1.5092999999999999</v>
      </c>
      <c r="W368" s="3">
        <f>IFERROR(INDEX('[2]Ashed teabags wet'!$J$2:$J$825,MATCH(H368,'[2]Ashed teabags wet'!$B$2:$B$825,0)),"")</f>
        <v>8.2123184777161153</v>
      </c>
      <c r="X368" s="3">
        <f>IFERROR(INDEX('[2]Ashed teabags wet'!$J$2:$J$825,MATCH(I368,'[2]Ashed teabags wet'!$B$2:$B$825,0)),"")</f>
        <v>2.4769305488104898</v>
      </c>
      <c r="Y368" s="3">
        <f t="shared" si="58"/>
        <v>0.53374536805208073</v>
      </c>
      <c r="Z368" s="3">
        <f t="shared" si="59"/>
        <v>1.4719156872268031</v>
      </c>
      <c r="AA368" s="3">
        <f t="shared" si="60"/>
        <v>0.6219607844239432</v>
      </c>
      <c r="AB368" s="3">
        <f t="shared" si="67"/>
        <v>0.4077462624727039</v>
      </c>
      <c r="AC368" s="3">
        <f t="shared" si="61"/>
        <v>0.77916616947609352</v>
      </c>
      <c r="AD368">
        <f t="shared" si="62"/>
        <v>51</v>
      </c>
      <c r="AE368" s="3">
        <f t="shared" si="68"/>
        <v>0.26132923465089875</v>
      </c>
      <c r="AF368" s="3">
        <f t="shared" si="69"/>
        <v>1.529421267464851E-2</v>
      </c>
      <c r="AG368" s="67" t="str">
        <f>IF(ISNUMBER(SEARCH("C", '[2]WetLitterbags placem_collection'!Y75)),"YES","")</f>
        <v/>
      </c>
      <c r="AH368" s="67" t="str">
        <f>IF(ISNUMBER(SEARCH("H", '[2]WetLitterbags placem_collection'!Y75)),"YES","")</f>
        <v/>
      </c>
      <c r="AI368" s="67" t="str">
        <f>IF(ISNUMBER(SEARCH("R", '[2]WetLitterbags placem_collection'!Y75)),"YES","")</f>
        <v>YES</v>
      </c>
      <c r="AJ368" s="67" t="str">
        <f>IF(ISNUMBER(SEARCH("C", '[2]WetLitterbags placem_collection'!X75)),"YES","")</f>
        <v/>
      </c>
      <c r="AK368" s="67" t="str">
        <f>IF(ISNUMBER(SEARCH("H", '[2]WetLitterbags placem_collection'!X75)),"YES","")</f>
        <v/>
      </c>
      <c r="AL368" s="67" t="str">
        <f>IF(ISNUMBER(SEARCH("R", '[2]WetLitterbags placem_collection'!X75)),"YES","")</f>
        <v>YES</v>
      </c>
    </row>
    <row r="369" spans="2:38">
      <c r="B369" t="str">
        <f>'[2]Final data_for_R_analysis_Wetse'!A515</f>
        <v>Wet</v>
      </c>
      <c r="C369" s="4">
        <f>'[2]Final data_for_R_analysis_Wetse'!B515</f>
        <v>74</v>
      </c>
      <c r="D369" t="s">
        <v>97</v>
      </c>
      <c r="E369" t="s">
        <v>32</v>
      </c>
      <c r="F369" s="5">
        <v>2</v>
      </c>
      <c r="G369" s="7">
        <f>'[2]WetLitterbags placem_collection'!E76</f>
        <v>42767</v>
      </c>
      <c r="H369" s="1" t="str">
        <f>'[2]Final data_for_R_analysis_Wetse'!J515</f>
        <v>G579</v>
      </c>
      <c r="I369" t="str">
        <f>'[2]Final data_for_R_analysis_Wetse'!J735</f>
        <v>R138</v>
      </c>
      <c r="J369">
        <f>IFERROR(INDEX('[2]Green_rooibos initial weight'!$C$5:$C$1749,MATCH(H369, '[2]Green_rooibos initial weight'!$A$5:$A$1749,0)),"")</f>
        <v>2.012</v>
      </c>
      <c r="K369">
        <f>IFERROR(INDEX('[2]Green_rooibos initial weight'!$C$5:$C$1749,MATCH(I369, '[2]Green_rooibos initial weight'!$A$5:$A$1749,0)),"")</f>
        <v>2.3140000000000001</v>
      </c>
      <c r="L369" s="3">
        <f t="shared" si="63"/>
        <v>1.7622</v>
      </c>
      <c r="M369" s="3">
        <f>AVERAGE('[2]Ashed teabags wet'!$J$809:$J$813,'[2]Ashed teabags wet'!$J$817:$J$818,'[2]Ashed teabags wet'!$J$820:$J$821)</f>
        <v>5.5094158734921841</v>
      </c>
      <c r="N369" s="3">
        <f t="shared" si="56"/>
        <v>1.6651130734773207</v>
      </c>
      <c r="O369" s="3">
        <f t="shared" si="64"/>
        <v>2.0642</v>
      </c>
      <c r="P369" s="3">
        <f>AVERAGE('[2]Ashed teabags wet'!$J$814:$J$816)</f>
        <v>2.2816647271287041</v>
      </c>
      <c r="Q369" s="3">
        <f t="shared" si="57"/>
        <v>2.0171018767026094</v>
      </c>
      <c r="R369" s="7">
        <f>IF('[2]WetLitterbags placem_collection'!G76="N.A","",'[2]WetLitterbags placem_collection'!G76)</f>
        <v>42818</v>
      </c>
      <c r="S369" s="3">
        <f>IF(IFERROR(INDEX('[2]Both teabags AfterWet'!$D$1:$D$839,MATCH(H369,'[2]Both teabags AfterWet'!$B$1:$B$839,0)),"")="N.A","",(IFERROR(INDEX('[2]Both teabags AfterWet'!$D$1:$D$839,MATCH(H369,'[2]Both teabags AfterWet'!$B$1:$B$839,0)),"")))</f>
        <v>0.74199999999999999</v>
      </c>
      <c r="T369" s="3">
        <f>IFERROR(INDEX('[2]Both teabags AfterWet'!$D$1:$D$839,MATCH(I369,'[2]Both teabags AfterWet'!$B$1:$B$839,0)),"")</f>
        <v>1.6850000000000001</v>
      </c>
      <c r="U369" s="3">
        <f t="shared" si="65"/>
        <v>0.59139999999999993</v>
      </c>
      <c r="V369" s="3">
        <f t="shared" si="66"/>
        <v>1.5344</v>
      </c>
      <c r="W369" s="3">
        <f>IFERROR(INDEX('[2]Ashed teabags wet'!$J$2:$J$825,MATCH(H369,'[2]Ashed teabags wet'!$B$2:$B$825,0)),"")</f>
        <v>9.0817862518813506</v>
      </c>
      <c r="X369" s="3">
        <f>IFERROR(INDEX('[2]Ashed teabags wet'!$J$2:$J$825,MATCH(I369,'[2]Ashed teabags wet'!$B$2:$B$825,0)),"")</f>
        <v>3.6873156342174327</v>
      </c>
      <c r="Y369" s="3">
        <f t="shared" si="58"/>
        <v>0.53769031610637363</v>
      </c>
      <c r="Z369" s="3">
        <f t="shared" si="59"/>
        <v>1.4778218289085676</v>
      </c>
      <c r="AA369" s="3">
        <f t="shared" si="60"/>
        <v>0.67708480302572249</v>
      </c>
      <c r="AB369" s="3">
        <f t="shared" si="67"/>
        <v>0.44388457395510555</v>
      </c>
      <c r="AC369" s="3">
        <f t="shared" si="61"/>
        <v>0.73264610279595199</v>
      </c>
      <c r="AD369">
        <f t="shared" si="62"/>
        <v>51</v>
      </c>
      <c r="AE369" s="3">
        <f t="shared" si="68"/>
        <v>0.19586127906683781</v>
      </c>
      <c r="AF369" s="3">
        <f t="shared" si="69"/>
        <v>1.8079801820374695E-2</v>
      </c>
      <c r="AG369" s="67" t="str">
        <f>IF(ISNUMBER(SEARCH("C", '[2]WetLitterbags placem_collection'!Y76)),"YES","")</f>
        <v/>
      </c>
      <c r="AH369" s="67" t="str">
        <f>IF(ISNUMBER(SEARCH("H", '[2]WetLitterbags placem_collection'!Y76)),"YES","")</f>
        <v/>
      </c>
      <c r="AI369" s="67" t="str">
        <f>IF(ISNUMBER(SEARCH("R", '[2]WetLitterbags placem_collection'!Y76)),"YES","")</f>
        <v/>
      </c>
      <c r="AJ369" s="67" t="str">
        <f>IF(ISNUMBER(SEARCH("C", '[2]WetLitterbags placem_collection'!X76)),"YES","")</f>
        <v/>
      </c>
      <c r="AK369" s="67" t="str">
        <f>IF(ISNUMBER(SEARCH("H", '[2]WetLitterbags placem_collection'!X76)),"YES","")</f>
        <v/>
      </c>
      <c r="AL369" s="67" t="str">
        <f>IF(ISNUMBER(SEARCH("R", '[2]WetLitterbags placem_collection'!X76)),"YES","")</f>
        <v>YES</v>
      </c>
    </row>
    <row r="370" spans="2:38">
      <c r="B370" t="str">
        <f>'[2]Final data_for_R_analysis_Wetse'!A516</f>
        <v>Wet</v>
      </c>
      <c r="C370" s="4">
        <f>'[2]Final data_for_R_analysis_Wetse'!B516</f>
        <v>75</v>
      </c>
      <c r="D370" t="s">
        <v>97</v>
      </c>
      <c r="E370" t="s">
        <v>32</v>
      </c>
      <c r="F370" s="5">
        <v>3</v>
      </c>
      <c r="G370" s="7">
        <f>'[2]WetLitterbags placem_collection'!E77</f>
        <v>42767</v>
      </c>
      <c r="H370" s="1" t="str">
        <f>'[2]Final data_for_R_analysis_Wetse'!J516</f>
        <v>G373</v>
      </c>
      <c r="I370" t="str">
        <f>'[2]Final data_for_R_analysis_Wetse'!J736</f>
        <v>R311</v>
      </c>
      <c r="J370">
        <f>IFERROR(INDEX('[2]Green_rooibos initial weight'!$C$5:$C$1749,MATCH(H370, '[2]Green_rooibos initial weight'!$A$5:$A$1749,0)),"")</f>
        <v>2.1</v>
      </c>
      <c r="K370">
        <f>IFERROR(INDEX('[2]Green_rooibos initial weight'!$C$5:$C$1749,MATCH(I370, '[2]Green_rooibos initial weight'!$A$5:$A$1749,0)),"")</f>
        <v>2.2719999999999998</v>
      </c>
      <c r="L370" s="3">
        <f t="shared" si="63"/>
        <v>1.8502000000000001</v>
      </c>
      <c r="M370" s="3">
        <f>AVERAGE('[2]Ashed teabags wet'!$J$809:$J$813,'[2]Ashed teabags wet'!$J$817:$J$818,'[2]Ashed teabags wet'!$J$820:$J$821)</f>
        <v>5.5094158734921841</v>
      </c>
      <c r="N370" s="3">
        <f t="shared" si="56"/>
        <v>1.7482647875086477</v>
      </c>
      <c r="O370" s="3">
        <f t="shared" si="64"/>
        <v>2.0221999999999998</v>
      </c>
      <c r="P370" s="3">
        <f>AVERAGE('[2]Ashed teabags wet'!$J$814:$J$816)</f>
        <v>2.2816647271287041</v>
      </c>
      <c r="Q370" s="3">
        <f t="shared" si="57"/>
        <v>1.9760601758880032</v>
      </c>
      <c r="R370" s="7">
        <f>IF('[2]WetLitterbags placem_collection'!G77="N.A","",'[2]WetLitterbags placem_collection'!G77)</f>
        <v>42818</v>
      </c>
      <c r="S370" s="3">
        <f>IF(IFERROR(INDEX('[2]Both teabags AfterWet'!$D$1:$D$839,MATCH(H370,'[2]Both teabags AfterWet'!$B$1:$B$839,0)),"")="N.A","",(IFERROR(INDEX('[2]Both teabags AfterWet'!$D$1:$D$839,MATCH(H370,'[2]Both teabags AfterWet'!$B$1:$B$839,0)),"")))</f>
        <v>0.93330000000000002</v>
      </c>
      <c r="T370" s="3">
        <f>IFERROR(INDEX('[2]Both teabags AfterWet'!$D$1:$D$839,MATCH(I370,'[2]Both teabags AfterWet'!$B$1:$B$839,0)),"")</f>
        <v>1.6715</v>
      </c>
      <c r="U370" s="3">
        <f t="shared" si="65"/>
        <v>0.78269999999999995</v>
      </c>
      <c r="V370" s="3">
        <f t="shared" si="66"/>
        <v>1.5208999999999999</v>
      </c>
      <c r="W370" s="3">
        <f>IFERROR(INDEX('[2]Ashed teabags wet'!$J$2:$J$825,MATCH(H370,'[2]Ashed teabags wet'!$B$2:$B$825,0)),"")</f>
        <v>10.547263681591955</v>
      </c>
      <c r="X370" s="3">
        <f>IFERROR(INDEX('[2]Ashed teabags wet'!$J$2:$J$825,MATCH(I370,'[2]Ashed teabags wet'!$B$2:$B$825,0)),"")</f>
        <v>3.5363457760311539</v>
      </c>
      <c r="Y370" s="3">
        <f t="shared" si="58"/>
        <v>0.70014656716417978</v>
      </c>
      <c r="Z370" s="3">
        <f t="shared" si="59"/>
        <v>1.4671157170923421</v>
      </c>
      <c r="AA370" s="3">
        <f t="shared" si="60"/>
        <v>0.59951915055046179</v>
      </c>
      <c r="AB370" s="3">
        <f t="shared" si="67"/>
        <v>0.39303393242738122</v>
      </c>
      <c r="AC370" s="3">
        <f t="shared" si="61"/>
        <v>0.74244485820531692</v>
      </c>
      <c r="AD370">
        <f t="shared" si="62"/>
        <v>51</v>
      </c>
      <c r="AE370" s="3">
        <f t="shared" si="68"/>
        <v>0.28798200647213557</v>
      </c>
      <c r="AF370" s="3">
        <f t="shared" si="69"/>
        <v>2.0883938212238946E-2</v>
      </c>
      <c r="AG370" s="67" t="str">
        <f>IF(ISNUMBER(SEARCH("C", '[2]WetLitterbags placem_collection'!Y77)),"YES","")</f>
        <v/>
      </c>
      <c r="AH370" s="67" t="str">
        <f>IF(ISNUMBER(SEARCH("H", '[2]WetLitterbags placem_collection'!Y77)),"YES","")</f>
        <v/>
      </c>
      <c r="AI370" s="67" t="str">
        <f>IF(ISNUMBER(SEARCH("R", '[2]WetLitterbags placem_collection'!Y77)),"YES","")</f>
        <v/>
      </c>
      <c r="AJ370" s="67" t="str">
        <f>IF(ISNUMBER(SEARCH("C", '[2]WetLitterbags placem_collection'!X77)),"YES","")</f>
        <v/>
      </c>
      <c r="AK370" s="67" t="str">
        <f>IF(ISNUMBER(SEARCH("H", '[2]WetLitterbags placem_collection'!X77)),"YES","")</f>
        <v/>
      </c>
      <c r="AL370" s="67" t="str">
        <f>IF(ISNUMBER(SEARCH("R", '[2]WetLitterbags placem_collection'!X77)),"YES","")</f>
        <v>YES</v>
      </c>
    </row>
    <row r="371" spans="2:38">
      <c r="B371" t="str">
        <f>'[2]Final data_for_R_analysis_Wetse'!A517</f>
        <v>Wet</v>
      </c>
      <c r="C371" s="4">
        <f>'[2]Final data_for_R_analysis_Wetse'!B517</f>
        <v>76</v>
      </c>
      <c r="D371" t="s">
        <v>97</v>
      </c>
      <c r="E371" t="s">
        <v>32</v>
      </c>
      <c r="F371" s="68">
        <v>4</v>
      </c>
      <c r="G371" s="7">
        <f>'[2]WetLitterbags placem_collection'!E78</f>
        <v>42767</v>
      </c>
      <c r="H371" s="1" t="str">
        <f>'[2]Final data_for_R_analysis_Wetse'!J517</f>
        <v>G603</v>
      </c>
      <c r="I371" t="str">
        <f>'[2]Final data_for_R_analysis_Wetse'!J737</f>
        <v>R183</v>
      </c>
      <c r="J371">
        <f>IFERROR(INDEX('[2]Green_rooibos initial weight'!$C$5:$C$1749,MATCH(H371, '[2]Green_rooibos initial weight'!$A$5:$A$1749,0)),"")</f>
        <v>2.0430000000000001</v>
      </c>
      <c r="K371">
        <f>IFERROR(INDEX('[2]Green_rooibos initial weight'!$C$5:$C$1749,MATCH(I371, '[2]Green_rooibos initial weight'!$A$5:$A$1749,0)),"")</f>
        <v>2.262</v>
      </c>
      <c r="L371" s="3">
        <f t="shared" si="63"/>
        <v>1.7932000000000001</v>
      </c>
      <c r="M371" s="3">
        <f>AVERAGE('[2]Ashed teabags wet'!$J$809:$J$813,'[2]Ashed teabags wet'!$J$817:$J$818,'[2]Ashed teabags wet'!$J$820:$J$821)</f>
        <v>5.5094158734921841</v>
      </c>
      <c r="N371" s="3">
        <f t="shared" si="56"/>
        <v>1.6944051545565382</v>
      </c>
      <c r="O371" s="3">
        <f t="shared" si="64"/>
        <v>2.0122</v>
      </c>
      <c r="P371" s="3">
        <f>AVERAGE('[2]Ashed teabags wet'!$J$814:$J$816)</f>
        <v>2.2816647271287041</v>
      </c>
      <c r="Q371" s="3">
        <f t="shared" si="57"/>
        <v>1.9662883423607163</v>
      </c>
      <c r="R371" s="7">
        <f>IF('[2]WetLitterbags placem_collection'!G78="N.A","",'[2]WetLitterbags placem_collection'!G78)</f>
        <v>42818</v>
      </c>
      <c r="S371" s="3">
        <f>IF(IFERROR(INDEX('[2]Both teabags AfterWet'!$D$1:$D$839,MATCH(H371,'[2]Both teabags AfterWet'!$B$1:$B$839,0)),"")="N.A","",(IFERROR(INDEX('[2]Both teabags AfterWet'!$D$1:$D$839,MATCH(H371,'[2]Both teabags AfterWet'!$B$1:$B$839,0)),"")))</f>
        <v>0.82299999999999995</v>
      </c>
      <c r="T371" s="3">
        <f>IFERROR(INDEX('[2]Both teabags AfterWet'!$D$1:$D$839,MATCH(I371,'[2]Both teabags AfterWet'!$B$1:$B$839,0)),"")</f>
        <v>1.7490000000000001</v>
      </c>
      <c r="U371" s="3">
        <f t="shared" si="65"/>
        <v>0.67239999999999989</v>
      </c>
      <c r="V371" s="3">
        <f t="shared" si="66"/>
        <v>1.5984</v>
      </c>
      <c r="W371" s="3">
        <f>IFERROR(INDEX('[2]Ashed teabags wet'!$J$2:$J$825,MATCH(H371,'[2]Ashed teabags wet'!$B$2:$B$825,0)),"")</f>
        <v>8.9330024813902469</v>
      </c>
      <c r="X371" s="3">
        <f>IFERROR(INDEX('[2]Ashed teabags wet'!$J$2:$J$825,MATCH(I371,'[2]Ashed teabags wet'!$B$2:$B$825,0)),"")</f>
        <v>2.262879152624262</v>
      </c>
      <c r="Y371" s="3">
        <f t="shared" si="58"/>
        <v>0.61233449131513185</v>
      </c>
      <c r="Z371" s="3">
        <f t="shared" si="59"/>
        <v>1.5622301396244538</v>
      </c>
      <c r="AA371" s="3">
        <f t="shared" si="60"/>
        <v>0.63861388778919714</v>
      </c>
      <c r="AB371" s="3">
        <f t="shared" si="67"/>
        <v>0.41866373641287036</v>
      </c>
      <c r="AC371" s="3">
        <f t="shared" si="61"/>
        <v>0.7945071462656631</v>
      </c>
      <c r="AD371">
        <f t="shared" si="62"/>
        <v>51</v>
      </c>
      <c r="AE371" s="3">
        <f t="shared" si="68"/>
        <v>0.24155120215059722</v>
      </c>
      <c r="AF371" s="3">
        <f t="shared" si="69"/>
        <v>1.3234783316848965E-2</v>
      </c>
      <c r="AG371" s="67" t="str">
        <f>IF(ISNUMBER(SEARCH("C", '[2]WetLitterbags placem_collection'!Y78)),"YES","")</f>
        <v/>
      </c>
      <c r="AH371" s="67" t="str">
        <f>IF(ISNUMBER(SEARCH("H", '[2]WetLitterbags placem_collection'!Y78)),"YES","")</f>
        <v/>
      </c>
      <c r="AI371" s="67" t="str">
        <f>IF(ISNUMBER(SEARCH("R", '[2]WetLitterbags placem_collection'!Y78)),"YES","")</f>
        <v/>
      </c>
      <c r="AJ371" s="67" t="str">
        <f>IF(ISNUMBER(SEARCH("C", '[2]WetLitterbags placem_collection'!X78)),"YES","")</f>
        <v/>
      </c>
      <c r="AK371" s="67" t="str">
        <f>IF(ISNUMBER(SEARCH("H", '[2]WetLitterbags placem_collection'!X78)),"YES","")</f>
        <v/>
      </c>
      <c r="AL371" s="67" t="str">
        <f>IF(ISNUMBER(SEARCH("R", '[2]WetLitterbags placem_collection'!X78)),"YES","")</f>
        <v>YES</v>
      </c>
    </row>
    <row r="372" spans="2:38">
      <c r="B372" t="str">
        <f>'[2]Final data_for_R_analysis_Wetse'!A518</f>
        <v>Wet</v>
      </c>
      <c r="C372" s="4">
        <f>'[2]Final data_for_R_analysis_Wetse'!B518</f>
        <v>77</v>
      </c>
      <c r="D372" t="s">
        <v>97</v>
      </c>
      <c r="E372" t="s">
        <v>32</v>
      </c>
      <c r="F372" s="68">
        <v>5</v>
      </c>
      <c r="G372" s="7">
        <f>'[2]WetLitterbags placem_collection'!E79</f>
        <v>42767</v>
      </c>
      <c r="H372" s="1" t="str">
        <f>'[2]Final data_for_R_analysis_Wetse'!J518</f>
        <v>G509</v>
      </c>
      <c r="I372" t="str">
        <f>'[2]Final data_for_R_analysis_Wetse'!J738</f>
        <v>R228</v>
      </c>
      <c r="J372">
        <f>IFERROR(INDEX('[2]Green_rooibos initial weight'!$C$5:$C$1749,MATCH(H372, '[2]Green_rooibos initial weight'!$A$5:$A$1749,0)),"")</f>
        <v>2.048</v>
      </c>
      <c r="K372">
        <f>IFERROR(INDEX('[2]Green_rooibos initial weight'!$C$5:$C$1749,MATCH(I372, '[2]Green_rooibos initial weight'!$A$5:$A$1749,0)),"")</f>
        <v>2.2040000000000002</v>
      </c>
      <c r="L372" s="3">
        <f t="shared" si="63"/>
        <v>1.7982</v>
      </c>
      <c r="M372" s="3">
        <f>AVERAGE('[2]Ashed teabags wet'!$J$809:$J$813,'[2]Ashed teabags wet'!$J$817:$J$818,'[2]Ashed teabags wet'!$J$820:$J$821)</f>
        <v>5.5094158734921841</v>
      </c>
      <c r="N372" s="3">
        <f t="shared" si="56"/>
        <v>1.6991296837628636</v>
      </c>
      <c r="O372" s="3">
        <f t="shared" si="64"/>
        <v>1.9542000000000002</v>
      </c>
      <c r="P372" s="3">
        <f>AVERAGE('[2]Ashed teabags wet'!$J$814:$J$816)</f>
        <v>2.2816647271287041</v>
      </c>
      <c r="Q372" s="3">
        <f t="shared" si="57"/>
        <v>1.909611707902451</v>
      </c>
      <c r="R372" s="7">
        <f>IF('[2]WetLitterbags placem_collection'!G79="N.A","",'[2]WetLitterbags placem_collection'!G79)</f>
        <v>42818</v>
      </c>
      <c r="S372" s="3" t="str">
        <f>IF(IFERROR(INDEX('[2]Both teabags AfterWet'!$D$1:$D$839,MATCH(H372,'[2]Both teabags AfterWet'!$B$1:$B$839,0)),"")="N.A","",(IFERROR(INDEX('[2]Both teabags AfterWet'!$D$1:$D$839,MATCH(H372,'[2]Both teabags AfterWet'!$B$1:$B$839,0)),"")))</f>
        <v/>
      </c>
      <c r="T372" s="3">
        <f>IFERROR(INDEX('[2]Both teabags AfterWet'!$D$1:$D$839,MATCH(I372,'[2]Both teabags AfterWet'!$B$1:$B$839,0)),"")</f>
        <v>2.2429999999999999</v>
      </c>
      <c r="U372" s="3" t="str">
        <f t="shared" si="65"/>
        <v/>
      </c>
      <c r="V372" s="3">
        <f t="shared" si="66"/>
        <v>2.0924</v>
      </c>
      <c r="W372" s="3">
        <f>IFERROR(INDEX('[2]Ashed teabags wet'!$J$2:$J$825,MATCH(H372,'[2]Ashed teabags wet'!$B$2:$B$825,0)),"")</f>
        <v>-474.3926141885326</v>
      </c>
      <c r="X372" s="3">
        <f>IFERROR(INDEX('[2]Ashed teabags wet'!$J$2:$J$825,MATCH(I372,'[2]Ashed teabags wet'!$B$2:$B$825,0)),"")</f>
        <v>25.765054294176</v>
      </c>
      <c r="Y372" s="3" t="str">
        <f t="shared" si="58"/>
        <v/>
      </c>
      <c r="Z372" s="3">
        <f t="shared" si="59"/>
        <v>1.5532920039486613</v>
      </c>
      <c r="AA372" s="3" t="str">
        <f t="shared" si="60"/>
        <v/>
      </c>
      <c r="AB372" s="3" t="str">
        <f t="shared" si="67"/>
        <v/>
      </c>
      <c r="AC372" s="3">
        <f t="shared" si="61"/>
        <v>0.8134072479346196</v>
      </c>
      <c r="AD372">
        <f t="shared" si="62"/>
        <v>51</v>
      </c>
      <c r="AE372" s="3" t="str">
        <f t="shared" si="68"/>
        <v/>
      </c>
      <c r="AF372" s="3" t="str">
        <f t="shared" si="69"/>
        <v/>
      </c>
      <c r="AG372" s="67" t="str">
        <f>IF(ISNUMBER(SEARCH("C", '[2]WetLitterbags placem_collection'!Y79)),"YES","")</f>
        <v/>
      </c>
      <c r="AH372" s="67" t="str">
        <f>IF(ISNUMBER(SEARCH("H", '[2]WetLitterbags placem_collection'!Y79)),"YES","")</f>
        <v/>
      </c>
      <c r="AI372" s="67" t="str">
        <f>IF(ISNUMBER(SEARCH("R", '[2]WetLitterbags placem_collection'!Y79)),"YES","")</f>
        <v/>
      </c>
      <c r="AJ372" s="67" t="str">
        <f>IF(ISNUMBER(SEARCH("C", '[2]WetLitterbags placem_collection'!X79)),"YES","")</f>
        <v/>
      </c>
      <c r="AK372" s="67" t="str">
        <f>IF(ISNUMBER(SEARCH("H", '[2]WetLitterbags placem_collection'!X79)),"YES","")</f>
        <v/>
      </c>
      <c r="AL372" s="67" t="str">
        <f>IF(ISNUMBER(SEARCH("R", '[2]WetLitterbags placem_collection'!X79)),"YES","")</f>
        <v>YES</v>
      </c>
    </row>
    <row r="373" spans="2:38">
      <c r="B373" t="str">
        <f>'[2]Final data_for_R_analysis_Wetse'!A519</f>
        <v>Wet</v>
      </c>
      <c r="C373" s="4">
        <f>'[2]Final data_for_R_analysis_Wetse'!B519</f>
        <v>78</v>
      </c>
      <c r="D373" t="s">
        <v>97</v>
      </c>
      <c r="E373" t="s">
        <v>32</v>
      </c>
      <c r="F373" s="68">
        <v>6</v>
      </c>
      <c r="G373" s="7">
        <f>'[2]WetLitterbags placem_collection'!E80</f>
        <v>42767</v>
      </c>
      <c r="H373" s="1" t="str">
        <f>'[2]Final data_for_R_analysis_Wetse'!J519</f>
        <v>G446</v>
      </c>
      <c r="I373" t="str">
        <f>'[2]Final data_for_R_analysis_Wetse'!J739</f>
        <v>R100</v>
      </c>
      <c r="J373">
        <f>IFERROR(INDEX('[2]Green_rooibos initial weight'!$C$5:$C$1749,MATCH(H373, '[2]Green_rooibos initial weight'!$A$5:$A$1749,0)),"")</f>
        <v>1.9319999999999999</v>
      </c>
      <c r="K373">
        <f>IFERROR(INDEX('[2]Green_rooibos initial weight'!$C$5:$C$1749,MATCH(I373, '[2]Green_rooibos initial weight'!$A$5:$A$1749,0)),"")</f>
        <v>2.2549999999999999</v>
      </c>
      <c r="L373" s="3">
        <f t="shared" si="63"/>
        <v>1.6821999999999999</v>
      </c>
      <c r="M373" s="3">
        <f>AVERAGE('[2]Ashed teabags wet'!$J$809:$J$813,'[2]Ashed teabags wet'!$J$817:$J$818,'[2]Ashed teabags wet'!$J$820:$J$821)</f>
        <v>5.5094158734921841</v>
      </c>
      <c r="N373" s="3">
        <f t="shared" si="56"/>
        <v>1.5895206061761145</v>
      </c>
      <c r="O373" s="3">
        <f t="shared" si="64"/>
        <v>2.0051999999999999</v>
      </c>
      <c r="P373" s="3">
        <f>AVERAGE('[2]Ashed teabags wet'!$J$814:$J$816)</f>
        <v>2.2816647271287041</v>
      </c>
      <c r="Q373" s="3">
        <f t="shared" si="57"/>
        <v>1.959448058891615</v>
      </c>
      <c r="R373" s="7">
        <f>IF('[2]WetLitterbags placem_collection'!G80="N.A","",'[2]WetLitterbags placem_collection'!G80)</f>
        <v>42818</v>
      </c>
      <c r="S373" s="3">
        <f>IF(IFERROR(INDEX('[2]Both teabags AfterWet'!$D$1:$D$839,MATCH(H373,'[2]Both teabags AfterWet'!$B$1:$B$839,0)),"")="N.A","",(IFERROR(INDEX('[2]Both teabags AfterWet'!$D$1:$D$839,MATCH(H373,'[2]Both teabags AfterWet'!$B$1:$B$839,0)),"")))</f>
        <v>0.77859999999999996</v>
      </c>
      <c r="T373" s="3">
        <f>IFERROR(INDEX('[2]Both teabags AfterWet'!$D$1:$D$839,MATCH(I373,'[2]Both teabags AfterWet'!$B$1:$B$839,0)),"")</f>
        <v>1.7222999999999999</v>
      </c>
      <c r="U373" s="3">
        <f t="shared" si="65"/>
        <v>0.62799999999999989</v>
      </c>
      <c r="V373" s="3">
        <f t="shared" si="66"/>
        <v>1.5716999999999999</v>
      </c>
      <c r="W373" s="3">
        <f>IFERROR(INDEX('[2]Ashed teabags wet'!$J$2:$J$825,MATCH(H373,'[2]Ashed teabags wet'!$B$2:$B$825,0)),"")</f>
        <v>9.6451774112936519</v>
      </c>
      <c r="X373" s="3">
        <f>IFERROR(INDEX('[2]Ashed teabags wet'!$J$2:$J$825,MATCH(I373,'[2]Ashed teabags wet'!$B$2:$B$825,0)),"")</f>
        <v>2.8361858190706335</v>
      </c>
      <c r="Y373" s="3">
        <f t="shared" si="58"/>
        <v>0.56742828585707572</v>
      </c>
      <c r="Z373" s="3">
        <f t="shared" si="59"/>
        <v>1.5271236674816668</v>
      </c>
      <c r="AA373" s="3">
        <f t="shared" si="60"/>
        <v>0.64301923255834392</v>
      </c>
      <c r="AB373" s="3">
        <f t="shared" si="67"/>
        <v>0.42155180091710909</v>
      </c>
      <c r="AC373" s="3">
        <f t="shared" si="61"/>
        <v>0.77936419929676648</v>
      </c>
      <c r="AD373">
        <f t="shared" si="62"/>
        <v>51</v>
      </c>
      <c r="AE373" s="3">
        <f t="shared" si="68"/>
        <v>0.23631920123712125</v>
      </c>
      <c r="AF373" s="3">
        <f t="shared" si="69"/>
        <v>1.4530505003222132E-2</v>
      </c>
      <c r="AG373" s="67" t="str">
        <f>IF(ISNUMBER(SEARCH("C", '[2]WetLitterbags placem_collection'!Y80)),"YES","")</f>
        <v/>
      </c>
      <c r="AH373" s="67" t="str">
        <f>IF(ISNUMBER(SEARCH("H", '[2]WetLitterbags placem_collection'!Y80)),"YES","")</f>
        <v/>
      </c>
      <c r="AI373" s="67" t="str">
        <f>IF(ISNUMBER(SEARCH("R", '[2]WetLitterbags placem_collection'!Y80)),"YES","")</f>
        <v/>
      </c>
      <c r="AJ373" s="67" t="str">
        <f>IF(ISNUMBER(SEARCH("C", '[2]WetLitterbags placem_collection'!X80)),"YES","")</f>
        <v/>
      </c>
      <c r="AK373" s="67" t="str">
        <f>IF(ISNUMBER(SEARCH("H", '[2]WetLitterbags placem_collection'!X80)),"YES","")</f>
        <v/>
      </c>
      <c r="AL373" s="67" t="str">
        <f>IF(ISNUMBER(SEARCH("R", '[2]WetLitterbags placem_collection'!X80)),"YES","")</f>
        <v>YES</v>
      </c>
    </row>
    <row r="374" spans="2:38">
      <c r="B374" t="str">
        <f>'[2]Final data_for_R_analysis_Wetse'!A520</f>
        <v>Wet</v>
      </c>
      <c r="C374" s="4">
        <f>'[2]Final data_for_R_analysis_Wetse'!B520</f>
        <v>79</v>
      </c>
      <c r="D374" t="s">
        <v>97</v>
      </c>
      <c r="E374" t="s">
        <v>32</v>
      </c>
      <c r="F374" s="68">
        <v>7</v>
      </c>
      <c r="G374" s="7">
        <f>'[2]WetLitterbags placem_collection'!E81</f>
        <v>42767</v>
      </c>
      <c r="H374" s="1" t="str">
        <f>'[2]Final data_for_R_analysis_Wetse'!J520</f>
        <v>G249</v>
      </c>
      <c r="I374" t="str">
        <f>'[2]Final data_for_R_analysis_Wetse'!J740</f>
        <v>R56</v>
      </c>
      <c r="J374">
        <f>IFERROR(INDEX('[2]Green_rooibos initial weight'!$C$5:$C$1749,MATCH(H374, '[2]Green_rooibos initial weight'!$A$5:$A$1749,0)),"")</f>
        <v>2.0219999999999998</v>
      </c>
      <c r="K374">
        <f>IFERROR(INDEX('[2]Green_rooibos initial weight'!$C$5:$C$1749,MATCH(I374, '[2]Green_rooibos initial weight'!$A$5:$A$1749,0)),"")</f>
        <v>2.1829999999999998</v>
      </c>
      <c r="L374" s="3">
        <f t="shared" si="63"/>
        <v>1.7721999999999998</v>
      </c>
      <c r="M374" s="3">
        <f>AVERAGE('[2]Ashed teabags wet'!$J$809:$J$813,'[2]Ashed teabags wet'!$J$817:$J$818,'[2]Ashed teabags wet'!$J$820:$J$821)</f>
        <v>5.5094158734921841</v>
      </c>
      <c r="N374" s="3">
        <f t="shared" si="56"/>
        <v>1.6745621318899713</v>
      </c>
      <c r="O374" s="3">
        <f t="shared" si="64"/>
        <v>1.9331999999999998</v>
      </c>
      <c r="P374" s="3">
        <f>AVERAGE('[2]Ashed teabags wet'!$J$814:$J$816)</f>
        <v>2.2816647271287041</v>
      </c>
      <c r="Q374" s="3">
        <f t="shared" si="57"/>
        <v>1.8890908574951477</v>
      </c>
      <c r="R374" s="7">
        <f>IF('[2]WetLitterbags placem_collection'!G81="N.A","",'[2]WetLitterbags placem_collection'!G81)</f>
        <v>42818</v>
      </c>
      <c r="S374" s="3">
        <f>IF(IFERROR(INDEX('[2]Both teabags AfterWet'!$D$1:$D$839,MATCH(H374,'[2]Both teabags AfterWet'!$B$1:$B$839,0)),"")="N.A","",(IFERROR(INDEX('[2]Both teabags AfterWet'!$D$1:$D$839,MATCH(H374,'[2]Both teabags AfterWet'!$B$1:$B$839,0)),"")))</f>
        <v>0.97550000000000003</v>
      </c>
      <c r="T374" s="3">
        <f>IFERROR(INDEX('[2]Both teabags AfterWet'!$D$1:$D$839,MATCH(I374,'[2]Both teabags AfterWet'!$B$1:$B$839,0)),"")</f>
        <v>1.6438999999999999</v>
      </c>
      <c r="U374" s="3">
        <f t="shared" si="65"/>
        <v>0.82489999999999997</v>
      </c>
      <c r="V374" s="3">
        <f t="shared" si="66"/>
        <v>1.4932999999999998</v>
      </c>
      <c r="W374" s="3">
        <f>IFERROR(INDEX('[2]Ashed teabags wet'!$J$2:$J$825,MATCH(H374,'[2]Ashed teabags wet'!$B$2:$B$825,0)),"")</f>
        <v>18.702865761691211</v>
      </c>
      <c r="X374" s="3">
        <f>IFERROR(INDEX('[2]Ashed teabags wet'!$J$2:$J$825,MATCH(I374,'[2]Ashed teabags wet'!$B$2:$B$825,0)),"")</f>
        <v>1.8838304552590228</v>
      </c>
      <c r="Y374" s="3">
        <f t="shared" si="58"/>
        <v>0.6706200603318091</v>
      </c>
      <c r="Z374" s="3">
        <f t="shared" si="59"/>
        <v>1.4651687598116168</v>
      </c>
      <c r="AA374" s="3">
        <f t="shared" si="60"/>
        <v>0.59952512506960665</v>
      </c>
      <c r="AB374" s="3">
        <f t="shared" si="67"/>
        <v>0.39303784921427898</v>
      </c>
      <c r="AC374" s="3">
        <f t="shared" si="61"/>
        <v>0.77559464861016092</v>
      </c>
      <c r="AD374">
        <f t="shared" si="62"/>
        <v>51</v>
      </c>
      <c r="AE374" s="3">
        <f t="shared" si="68"/>
        <v>0.28797491084369753</v>
      </c>
      <c r="AF374" s="3">
        <f t="shared" si="69"/>
        <v>1.6591845836017312E-2</v>
      </c>
      <c r="AG374" s="67" t="str">
        <f>IF(ISNUMBER(SEARCH("C", '[2]WetLitterbags placem_collection'!Y81)),"YES","")</f>
        <v/>
      </c>
      <c r="AH374" s="67" t="str">
        <f>IF(ISNUMBER(SEARCH("H", '[2]WetLitterbags placem_collection'!Y81)),"YES","")</f>
        <v/>
      </c>
      <c r="AI374" s="67" t="str">
        <f>IF(ISNUMBER(SEARCH("R", '[2]WetLitterbags placem_collection'!Y81)),"YES","")</f>
        <v/>
      </c>
      <c r="AJ374" s="67" t="str">
        <f>IF(ISNUMBER(SEARCH("C", '[2]WetLitterbags placem_collection'!X81)),"YES","")</f>
        <v/>
      </c>
      <c r="AK374" s="67" t="str">
        <f>IF(ISNUMBER(SEARCH("H", '[2]WetLitterbags placem_collection'!X81)),"YES","")</f>
        <v/>
      </c>
      <c r="AL374" s="67" t="str">
        <f>IF(ISNUMBER(SEARCH("R", '[2]WetLitterbags placem_collection'!X81)),"YES","")</f>
        <v>YES</v>
      </c>
    </row>
    <row r="375" spans="2:38">
      <c r="B375" t="str">
        <f>'[2]Final data_for_R_analysis_Wetse'!A521</f>
        <v>Wet</v>
      </c>
      <c r="C375" s="4">
        <f>'[2]Final data_for_R_analysis_Wetse'!B521</f>
        <v>80</v>
      </c>
      <c r="D375" t="s">
        <v>97</v>
      </c>
      <c r="E375" t="s">
        <v>32</v>
      </c>
      <c r="F375" s="68">
        <v>8</v>
      </c>
      <c r="G375" s="7">
        <f>'[2]WetLitterbags placem_collection'!E82</f>
        <v>42767</v>
      </c>
      <c r="H375" s="1" t="str">
        <f>'[2]Final data_for_R_analysis_Wetse'!J521</f>
        <v>G474</v>
      </c>
      <c r="I375" t="str">
        <f>'[2]Final data_for_R_analysis_Wetse'!J741</f>
        <v>R68</v>
      </c>
      <c r="J375">
        <f>IFERROR(INDEX('[2]Green_rooibos initial weight'!$C$5:$C$1749,MATCH(H375, '[2]Green_rooibos initial weight'!$A$5:$A$1749,0)),"")</f>
        <v>2.1930000000000001</v>
      </c>
      <c r="K375">
        <f>IFERROR(INDEX('[2]Green_rooibos initial weight'!$C$5:$C$1749,MATCH(I375, '[2]Green_rooibos initial weight'!$A$5:$A$1749,0)),"")</f>
        <v>2.2370000000000001</v>
      </c>
      <c r="L375" s="3">
        <f t="shared" si="63"/>
        <v>1.9432</v>
      </c>
      <c r="M375" s="3">
        <f>AVERAGE('[2]Ashed teabags wet'!$J$809:$J$813,'[2]Ashed teabags wet'!$J$817:$J$818,'[2]Ashed teabags wet'!$J$820:$J$821)</f>
        <v>5.5094158734921841</v>
      </c>
      <c r="N375" s="3">
        <f t="shared" si="56"/>
        <v>1.8361410307463</v>
      </c>
      <c r="O375" s="3">
        <f t="shared" si="64"/>
        <v>1.9872000000000001</v>
      </c>
      <c r="P375" s="3">
        <f>AVERAGE('[2]Ashed teabags wet'!$J$814:$J$816)</f>
        <v>2.2816647271287041</v>
      </c>
      <c r="Q375" s="3">
        <f t="shared" si="57"/>
        <v>1.9418587585424985</v>
      </c>
      <c r="R375" s="7">
        <f>IF('[2]WetLitterbags placem_collection'!G82="N.A","",'[2]WetLitterbags placem_collection'!G82)</f>
        <v>42818</v>
      </c>
      <c r="S375" s="3">
        <f>IF(IFERROR(INDEX('[2]Both teabags AfterWet'!$D$1:$D$839,MATCH(H375,'[2]Both teabags AfterWet'!$B$1:$B$839,0)),"")="N.A","",(IFERROR(INDEX('[2]Both teabags AfterWet'!$D$1:$D$839,MATCH(H375,'[2]Both teabags AfterWet'!$B$1:$B$839,0)),"")))</f>
        <v>1.0009999999999999</v>
      </c>
      <c r="T375" s="3">
        <f>IFERROR(INDEX('[2]Both teabags AfterWet'!$D$1:$D$839,MATCH(I375,'[2]Both teabags AfterWet'!$B$1:$B$839,0)),"")</f>
        <v>1.639</v>
      </c>
      <c r="U375" s="3">
        <f t="shared" si="65"/>
        <v>0.85039999999999982</v>
      </c>
      <c r="V375" s="3">
        <f t="shared" si="66"/>
        <v>1.4883999999999999</v>
      </c>
      <c r="W375" s="3">
        <f>IFERROR(INDEX('[2]Ashed teabags wet'!$J$2:$J$825,MATCH(H375,'[2]Ashed teabags wet'!$B$2:$B$825,0)),"")</f>
        <v>5.8354114713218834</v>
      </c>
      <c r="X375" s="3">
        <f>IFERROR(INDEX('[2]Ashed teabags wet'!$J$2:$J$825,MATCH(I375,'[2]Ashed teabags wet'!$B$2:$B$825,0)),"")</f>
        <v>10.359922178988159</v>
      </c>
      <c r="Y375" s="3">
        <f t="shared" si="58"/>
        <v>0.80077566084787855</v>
      </c>
      <c r="Z375" s="3">
        <f t="shared" si="59"/>
        <v>1.3342029182879402</v>
      </c>
      <c r="AA375" s="3">
        <f t="shared" si="60"/>
        <v>0.56388117936539817</v>
      </c>
      <c r="AB375" s="3">
        <f t="shared" si="67"/>
        <v>0.36967032186425153</v>
      </c>
      <c r="AC375" s="3">
        <f t="shared" si="61"/>
        <v>0.68707516054841877</v>
      </c>
      <c r="AD375">
        <f t="shared" si="62"/>
        <v>51</v>
      </c>
      <c r="AE375" s="3">
        <f t="shared" si="68"/>
        <v>0.33030738792708059</v>
      </c>
      <c r="AF375" s="3">
        <f t="shared" si="69"/>
        <v>3.6745794869096633E-2</v>
      </c>
      <c r="AG375" s="67" t="str">
        <f>IF(ISNUMBER(SEARCH("C", '[2]WetLitterbags placem_collection'!Y82)),"YES","")</f>
        <v/>
      </c>
      <c r="AH375" s="67" t="str">
        <f>IF(ISNUMBER(SEARCH("H", '[2]WetLitterbags placem_collection'!Y82)),"YES","")</f>
        <v/>
      </c>
      <c r="AI375" s="67" t="str">
        <f>IF(ISNUMBER(SEARCH("R", '[2]WetLitterbags placem_collection'!Y82)),"YES","")</f>
        <v/>
      </c>
      <c r="AJ375" s="67" t="str">
        <f>IF(ISNUMBER(SEARCH("C", '[2]WetLitterbags placem_collection'!X82)),"YES","")</f>
        <v/>
      </c>
      <c r="AK375" s="67" t="str">
        <f>IF(ISNUMBER(SEARCH("H", '[2]WetLitterbags placem_collection'!X82)),"YES","")</f>
        <v/>
      </c>
      <c r="AL375" s="67" t="str">
        <f>IF(ISNUMBER(SEARCH("R", '[2]WetLitterbags placem_collection'!X82)),"YES","")</f>
        <v>YES</v>
      </c>
    </row>
    <row r="376" spans="2:38">
      <c r="B376" t="str">
        <f>'[2]Final data_for_R_analysis_Wetse'!A522</f>
        <v>Wet</v>
      </c>
      <c r="C376" s="4">
        <f>'[2]Final data_for_R_analysis_Wetse'!B522</f>
        <v>81</v>
      </c>
      <c r="D376" t="s">
        <v>98</v>
      </c>
      <c r="E376" t="s">
        <v>32</v>
      </c>
      <c r="F376" s="5">
        <v>1</v>
      </c>
      <c r="G376" s="7">
        <f>'[2]WetLitterbags placem_collection'!E83</f>
        <v>42767</v>
      </c>
      <c r="H376" s="1" t="str">
        <f>'[2]Final data_for_R_analysis_Wetse'!J522</f>
        <v>G475</v>
      </c>
      <c r="I376" t="str">
        <f>'[2]Final data_for_R_analysis_Wetse'!J742</f>
        <v>R293</v>
      </c>
      <c r="J376">
        <f>IFERROR(INDEX('[2]Green_rooibos initial weight'!$C$5:$C$1749,MATCH(H376, '[2]Green_rooibos initial weight'!$A$5:$A$1749,0)),"")</f>
        <v>2.0110000000000001</v>
      </c>
      <c r="K376">
        <f>IFERROR(INDEX('[2]Green_rooibos initial weight'!$C$5:$C$1749,MATCH(I376, '[2]Green_rooibos initial weight'!$A$5:$A$1749,0)),"")</f>
        <v>2.165</v>
      </c>
      <c r="L376" s="3">
        <f t="shared" si="63"/>
        <v>1.7612000000000001</v>
      </c>
      <c r="M376" s="3">
        <f>AVERAGE('[2]Ashed teabags wet'!$J$809:$J$813,'[2]Ashed teabags wet'!$J$817:$J$818,'[2]Ashed teabags wet'!$J$820:$J$821)</f>
        <v>5.5094158734921841</v>
      </c>
      <c r="N376" s="3">
        <f t="shared" si="56"/>
        <v>1.6641681676360558</v>
      </c>
      <c r="O376" s="3">
        <f t="shared" si="64"/>
        <v>1.9152</v>
      </c>
      <c r="P376" s="3">
        <f>AVERAGE('[2]Ashed teabags wet'!$J$814:$J$816)</f>
        <v>2.2816647271287041</v>
      </c>
      <c r="Q376" s="3">
        <f t="shared" si="57"/>
        <v>1.8715015571460312</v>
      </c>
      <c r="R376" s="7">
        <f>IF('[2]WetLitterbags placem_collection'!G83="N.A","",'[2]WetLitterbags placem_collection'!G83)</f>
        <v>42818</v>
      </c>
      <c r="S376" s="3">
        <f>IF(IFERROR(INDEX('[2]Both teabags AfterWet'!$D$1:$D$839,MATCH(H376,'[2]Both teabags AfterWet'!$B$1:$B$839,0)),"")="N.A","",(IFERROR(INDEX('[2]Both teabags AfterWet'!$D$1:$D$839,MATCH(H376,'[2]Both teabags AfterWet'!$B$1:$B$839,0)),"")))</f>
        <v>0.65200000000000002</v>
      </c>
      <c r="T376" s="3">
        <f>IFERROR(INDEX('[2]Both teabags AfterWet'!$D$1:$D$839,MATCH(I376,'[2]Both teabags AfterWet'!$B$1:$B$839,0)),"")</f>
        <v>1.736</v>
      </c>
      <c r="U376" s="3">
        <f t="shared" si="65"/>
        <v>0.50140000000000007</v>
      </c>
      <c r="V376" s="3">
        <f t="shared" si="66"/>
        <v>1.5853999999999999</v>
      </c>
      <c r="W376" s="3">
        <f>IFERROR(INDEX('[2]Ashed teabags wet'!$J$2:$J$825,MATCH(H376,'[2]Ashed teabags wet'!$B$2:$B$825,0)),"")</f>
        <v>11.582626060908067</v>
      </c>
      <c r="X376" s="3">
        <f>IFERROR(INDEX('[2]Ashed teabags wet'!$J$2:$J$825,MATCH(I376,'[2]Ashed teabags wet'!$B$2:$B$825,0)),"")</f>
        <v>2.1037181996090717</v>
      </c>
      <c r="Y376" s="3">
        <f t="shared" si="58"/>
        <v>0.44332471293060699</v>
      </c>
      <c r="Z376" s="3">
        <f t="shared" si="59"/>
        <v>1.5520476516633976</v>
      </c>
      <c r="AA376" s="3">
        <f t="shared" si="60"/>
        <v>0.73360582088266479</v>
      </c>
      <c r="AB376" s="3">
        <f t="shared" si="67"/>
        <v>0.48093873293020312</v>
      </c>
      <c r="AC376" s="3">
        <f t="shared" si="61"/>
        <v>0.82930609688095125</v>
      </c>
      <c r="AD376">
        <f t="shared" si="62"/>
        <v>51</v>
      </c>
      <c r="AE376" s="3">
        <f t="shared" si="68"/>
        <v>0.12873417947426979</v>
      </c>
      <c r="AF376" s="3">
        <f t="shared" si="69"/>
        <v>8.5956495739404788E-3</v>
      </c>
      <c r="AG376" s="67" t="str">
        <f>IF(ISNUMBER(SEARCH("C", '[2]WetLitterbags placem_collection'!Y83)),"YES","")</f>
        <v/>
      </c>
      <c r="AH376" s="67" t="str">
        <f>IF(ISNUMBER(SEARCH("H", '[2]WetLitterbags placem_collection'!Y83)),"YES","")</f>
        <v/>
      </c>
      <c r="AI376" s="67" t="str">
        <f>IF(ISNUMBER(SEARCH("R", '[2]WetLitterbags placem_collection'!Y83)),"YES","")</f>
        <v>YES</v>
      </c>
      <c r="AJ376" s="67" t="str">
        <f>IF(ISNUMBER(SEARCH("C", '[2]WetLitterbags placem_collection'!X83)),"YES","")</f>
        <v/>
      </c>
      <c r="AK376" s="67" t="str">
        <f>IF(ISNUMBER(SEARCH("H", '[2]WetLitterbags placem_collection'!X83)),"YES","")</f>
        <v/>
      </c>
      <c r="AL376" s="67" t="str">
        <f>IF(ISNUMBER(SEARCH("R", '[2]WetLitterbags placem_collection'!X83)),"YES","")</f>
        <v>YES</v>
      </c>
    </row>
    <row r="377" spans="2:38">
      <c r="B377" t="str">
        <f>'[2]Final data_for_R_analysis_Wetse'!A523</f>
        <v>Wet</v>
      </c>
      <c r="C377" s="4">
        <f>'[2]Final data_for_R_analysis_Wetse'!B523</f>
        <v>82</v>
      </c>
      <c r="D377" t="s">
        <v>98</v>
      </c>
      <c r="E377" t="s">
        <v>32</v>
      </c>
      <c r="F377" s="5">
        <v>2</v>
      </c>
      <c r="G377" s="7">
        <f>'[2]WetLitterbags placem_collection'!E84</f>
        <v>42767</v>
      </c>
      <c r="H377" s="1" t="str">
        <f>'[2]Final data_for_R_analysis_Wetse'!J523</f>
        <v>G840</v>
      </c>
      <c r="I377" t="str">
        <f>'[2]Final data_for_R_analysis_Wetse'!J743</f>
        <v>R368</v>
      </c>
      <c r="J377">
        <f>IFERROR(INDEX('[2]Green_rooibos initial weight'!$C$5:$C$1749,MATCH(H377, '[2]Green_rooibos initial weight'!$A$5:$A$1749,0)),"")</f>
        <v>2.056</v>
      </c>
      <c r="K377">
        <f>IFERROR(INDEX('[2]Green_rooibos initial weight'!$C$5:$C$1749,MATCH(I377, '[2]Green_rooibos initial weight'!$A$5:$A$1749,0)),"")</f>
        <v>2.2549999999999999</v>
      </c>
      <c r="L377" s="3">
        <f t="shared" si="63"/>
        <v>1.8062</v>
      </c>
      <c r="M377" s="3">
        <f>AVERAGE('[2]Ashed teabags wet'!$J$809:$J$813,'[2]Ashed teabags wet'!$J$817:$J$818,'[2]Ashed teabags wet'!$J$820:$J$821)</f>
        <v>5.5094158734921841</v>
      </c>
      <c r="N377" s="3">
        <f t="shared" si="56"/>
        <v>1.7066889304929842</v>
      </c>
      <c r="O377" s="3">
        <f t="shared" si="64"/>
        <v>2.0051999999999999</v>
      </c>
      <c r="P377" s="3">
        <f>AVERAGE('[2]Ashed teabags wet'!$J$814:$J$816)</f>
        <v>2.2816647271287041</v>
      </c>
      <c r="Q377" s="3">
        <f t="shared" si="57"/>
        <v>1.959448058891615</v>
      </c>
      <c r="R377" s="7">
        <f>IF('[2]WetLitterbags placem_collection'!G84="N.A","",'[2]WetLitterbags placem_collection'!G84)</f>
        <v>42819</v>
      </c>
      <c r="S377" s="3">
        <f>IF(IFERROR(INDEX('[2]Both teabags AfterWet'!$D$1:$D$839,MATCH(H377,'[2]Both teabags AfterWet'!$B$1:$B$839,0)),"")="N.A","",(IFERROR(INDEX('[2]Both teabags AfterWet'!$D$1:$D$839,MATCH(H377,'[2]Both teabags AfterWet'!$B$1:$B$839,0)),"")))</f>
        <v>0.74299999999999999</v>
      </c>
      <c r="T377" s="3">
        <f>IFERROR(INDEX('[2]Both teabags AfterWet'!$D$1:$D$839,MATCH(I377,'[2]Both teabags AfterWet'!$B$1:$B$839,0)),"")</f>
        <v>1.704</v>
      </c>
      <c r="U377" s="3">
        <f t="shared" si="65"/>
        <v>0.59240000000000004</v>
      </c>
      <c r="V377" s="3">
        <f t="shared" si="66"/>
        <v>1.5533999999999999</v>
      </c>
      <c r="W377" s="3">
        <f>IFERROR(INDEX('[2]Ashed teabags wet'!$J$2:$J$825,MATCH(H377,'[2]Ashed teabags wet'!$B$2:$B$825,0)),"")</f>
        <v>8.3909180651525794</v>
      </c>
      <c r="X377" s="3">
        <f>IFERROR(INDEX('[2]Ashed teabags wet'!$J$2:$J$825,MATCH(I377,'[2]Ashed teabags wet'!$B$2:$B$825,0)),"")</f>
        <v>4.0756914119362859</v>
      </c>
      <c r="Y377" s="3">
        <f t="shared" si="58"/>
        <v>0.54269220138203611</v>
      </c>
      <c r="Z377" s="3">
        <f t="shared" si="59"/>
        <v>1.4900882096069816</v>
      </c>
      <c r="AA377" s="3">
        <f t="shared" si="60"/>
        <v>0.6820204363631297</v>
      </c>
      <c r="AB377" s="3">
        <f t="shared" si="67"/>
        <v>0.44712028607179055</v>
      </c>
      <c r="AC377" s="3">
        <f t="shared" si="61"/>
        <v>0.7604632349631496</v>
      </c>
      <c r="AD377">
        <f t="shared" si="62"/>
        <v>52</v>
      </c>
      <c r="AE377" s="3">
        <f t="shared" si="68"/>
        <v>0.18999948175400272</v>
      </c>
      <c r="AF377" s="3">
        <f t="shared" si="69"/>
        <v>1.475565163604663E-2</v>
      </c>
      <c r="AG377" s="67" t="str">
        <f>IF(ISNUMBER(SEARCH("C", '[2]WetLitterbags placem_collection'!Y84)),"YES","")</f>
        <v/>
      </c>
      <c r="AH377" s="67" t="str">
        <f>IF(ISNUMBER(SEARCH("H", '[2]WetLitterbags placem_collection'!Y84)),"YES","")</f>
        <v/>
      </c>
      <c r="AI377" s="67" t="str">
        <f>IF(ISNUMBER(SEARCH("R", '[2]WetLitterbags placem_collection'!Y84)),"YES","")</f>
        <v/>
      </c>
      <c r="AJ377" s="67" t="str">
        <f>IF(ISNUMBER(SEARCH("C", '[2]WetLitterbags placem_collection'!X84)),"YES","")</f>
        <v/>
      </c>
      <c r="AK377" s="67" t="str">
        <f>IF(ISNUMBER(SEARCH("H", '[2]WetLitterbags placem_collection'!X84)),"YES","")</f>
        <v/>
      </c>
      <c r="AL377" s="67" t="str">
        <f>IF(ISNUMBER(SEARCH("R", '[2]WetLitterbags placem_collection'!X84)),"YES","")</f>
        <v>YES</v>
      </c>
    </row>
    <row r="378" spans="2:38">
      <c r="B378" t="str">
        <f>'[2]Final data_for_R_analysis_Wetse'!A524</f>
        <v>Wet</v>
      </c>
      <c r="C378" s="4">
        <f>'[2]Final data_for_R_analysis_Wetse'!B524</f>
        <v>83</v>
      </c>
      <c r="D378" t="s">
        <v>98</v>
      </c>
      <c r="E378" t="s">
        <v>32</v>
      </c>
      <c r="F378" s="5">
        <v>3</v>
      </c>
      <c r="G378" s="7">
        <f>'[2]WetLitterbags placem_collection'!E85</f>
        <v>42767</v>
      </c>
      <c r="H378" s="1" t="str">
        <f>'[2]Final data_for_R_analysis_Wetse'!J524</f>
        <v>G298</v>
      </c>
      <c r="I378" t="str">
        <f>'[2]Final data_for_R_analysis_Wetse'!J744</f>
        <v>R22</v>
      </c>
      <c r="J378">
        <f>IFERROR(INDEX('[2]Green_rooibos initial weight'!$C$5:$C$1749,MATCH(H378, '[2]Green_rooibos initial weight'!$A$5:$A$1749,0)),"")</f>
        <v>2.0550000000000002</v>
      </c>
      <c r="K378">
        <f>IFERROR(INDEX('[2]Green_rooibos initial weight'!$C$5:$C$1749,MATCH(I378, '[2]Green_rooibos initial weight'!$A$5:$A$1749,0)),"")</f>
        <v>2.0590000000000002</v>
      </c>
      <c r="L378" s="3">
        <f t="shared" si="63"/>
        <v>1.8052000000000001</v>
      </c>
      <c r="M378" s="3">
        <f>AVERAGE('[2]Ashed teabags wet'!$J$809:$J$813,'[2]Ashed teabags wet'!$J$817:$J$818,'[2]Ashed teabags wet'!$J$820:$J$821)</f>
        <v>5.5094158734921841</v>
      </c>
      <c r="N378" s="3">
        <f t="shared" si="56"/>
        <v>1.7057440246517193</v>
      </c>
      <c r="O378" s="3">
        <f t="shared" si="64"/>
        <v>1.8092000000000001</v>
      </c>
      <c r="P378" s="3">
        <f>AVERAGE('[2]Ashed teabags wet'!$J$814:$J$816)</f>
        <v>2.2816647271287041</v>
      </c>
      <c r="Q378" s="3">
        <f t="shared" si="57"/>
        <v>1.7679201217567877</v>
      </c>
      <c r="R378" s="7">
        <f>IF('[2]WetLitterbags placem_collection'!G85="N.A","",'[2]WetLitterbags placem_collection'!G85)</f>
        <v>42819</v>
      </c>
      <c r="S378" s="3">
        <f>IF(IFERROR(INDEX('[2]Both teabags AfterWet'!$D$1:$D$839,MATCH(H378,'[2]Both teabags AfterWet'!$B$1:$B$839,0)),"")="N.A","",(IFERROR(INDEX('[2]Both teabags AfterWet'!$D$1:$D$839,MATCH(H378,'[2]Both teabags AfterWet'!$B$1:$B$839,0)),"")))</f>
        <v>0.88800000000000001</v>
      </c>
      <c r="T378" s="3">
        <f>IFERROR(INDEX('[2]Both teabags AfterWet'!$D$1:$D$839,MATCH(I378,'[2]Both teabags AfterWet'!$B$1:$B$839,0)),"")</f>
        <v>1.637</v>
      </c>
      <c r="U378" s="3">
        <f t="shared" si="65"/>
        <v>0.73740000000000006</v>
      </c>
      <c r="V378" s="3">
        <f t="shared" si="66"/>
        <v>1.4863999999999999</v>
      </c>
      <c r="W378" s="3">
        <f>IFERROR(INDEX('[2]Ashed teabags wet'!$J$2:$J$825,MATCH(H378,'[2]Ashed teabags wet'!$B$2:$B$825,0)),"")</f>
        <v>14.849074975657658</v>
      </c>
      <c r="X378" s="3">
        <f>IFERROR(INDEX('[2]Ashed teabags wet'!$J$2:$J$825,MATCH(I378,'[2]Ashed teabags wet'!$B$2:$B$825,0)),"")</f>
        <v>7.3339940535177606</v>
      </c>
      <c r="Y378" s="3">
        <f t="shared" si="58"/>
        <v>0.62790292112950041</v>
      </c>
      <c r="Z378" s="3">
        <f t="shared" si="59"/>
        <v>1.377387512388512</v>
      </c>
      <c r="AA378" s="3">
        <f t="shared" si="60"/>
        <v>0.63188912752738124</v>
      </c>
      <c r="AB378" s="3">
        <f t="shared" si="67"/>
        <v>0.41425510498232126</v>
      </c>
      <c r="AC378" s="3">
        <f t="shared" si="61"/>
        <v>0.77910053482495445</v>
      </c>
      <c r="AD378">
        <f t="shared" si="62"/>
        <v>52</v>
      </c>
      <c r="AE378" s="3">
        <f t="shared" si="68"/>
        <v>0.24953785329289635</v>
      </c>
      <c r="AF378" s="3">
        <f t="shared" si="69"/>
        <v>1.4652899867960379E-2</v>
      </c>
      <c r="AG378" s="67" t="str">
        <f>IF(ISNUMBER(SEARCH("C", '[2]WetLitterbags placem_collection'!Y85)),"YES","")</f>
        <v/>
      </c>
      <c r="AH378" s="67" t="str">
        <f>IF(ISNUMBER(SEARCH("H", '[2]WetLitterbags placem_collection'!Y85)),"YES","")</f>
        <v/>
      </c>
      <c r="AI378" s="67" t="str">
        <f>IF(ISNUMBER(SEARCH("R", '[2]WetLitterbags placem_collection'!Y85)),"YES","")</f>
        <v/>
      </c>
      <c r="AJ378" s="67" t="str">
        <f>IF(ISNUMBER(SEARCH("C", '[2]WetLitterbags placem_collection'!X85)),"YES","")</f>
        <v/>
      </c>
      <c r="AK378" s="67" t="str">
        <f>IF(ISNUMBER(SEARCH("H", '[2]WetLitterbags placem_collection'!X85)),"YES","")</f>
        <v/>
      </c>
      <c r="AL378" s="67" t="str">
        <f>IF(ISNUMBER(SEARCH("R", '[2]WetLitterbags placem_collection'!X85)),"YES","")</f>
        <v>YES</v>
      </c>
    </row>
    <row r="379" spans="2:38">
      <c r="B379" t="str">
        <f>'[2]Final data_for_R_analysis_Wetse'!A525</f>
        <v>Wet</v>
      </c>
      <c r="C379" s="4">
        <f>'[2]Final data_for_R_analysis_Wetse'!B525</f>
        <v>84</v>
      </c>
      <c r="D379" t="s">
        <v>98</v>
      </c>
      <c r="E379" t="s">
        <v>32</v>
      </c>
      <c r="F379" s="68">
        <v>4</v>
      </c>
      <c r="G379" s="7">
        <f>'[2]WetLitterbags placem_collection'!E86</f>
        <v>42767</v>
      </c>
      <c r="H379" s="1" t="str">
        <f>'[2]Final data_for_R_analysis_Wetse'!J525</f>
        <v>G520</v>
      </c>
      <c r="I379" t="str">
        <f>'[2]Final data_for_R_analysis_Wetse'!J745</f>
        <v>R417</v>
      </c>
      <c r="J379">
        <f>IFERROR(INDEX('[2]Green_rooibos initial weight'!$C$5:$C$1749,MATCH(H379, '[2]Green_rooibos initial weight'!$A$5:$A$1749,0)),"")</f>
        <v>1.929</v>
      </c>
      <c r="K379">
        <f>IFERROR(INDEX('[2]Green_rooibos initial weight'!$C$5:$C$1749,MATCH(I379, '[2]Green_rooibos initial weight'!$A$5:$A$1749,0)),"")</f>
        <v>2.2269999999999999</v>
      </c>
      <c r="L379" s="3">
        <f t="shared" si="63"/>
        <v>1.6792</v>
      </c>
      <c r="M379" s="3">
        <f>AVERAGE('[2]Ashed teabags wet'!$J$809:$J$813,'[2]Ashed teabags wet'!$J$817:$J$818,'[2]Ashed teabags wet'!$J$820:$J$821)</f>
        <v>5.5094158734921841</v>
      </c>
      <c r="N379" s="3">
        <f t="shared" si="56"/>
        <v>1.5866858886523192</v>
      </c>
      <c r="O379" s="3">
        <f t="shared" si="64"/>
        <v>1.9771999999999998</v>
      </c>
      <c r="P379" s="3">
        <f>AVERAGE('[2]Ashed teabags wet'!$J$814:$J$816)</f>
        <v>2.2816647271287041</v>
      </c>
      <c r="Q379" s="3">
        <f t="shared" si="57"/>
        <v>1.9320869250152111</v>
      </c>
      <c r="R379" s="7">
        <f>IF('[2]WetLitterbags placem_collection'!G86="N.A","",'[2]WetLitterbags placem_collection'!G86)</f>
        <v>42819</v>
      </c>
      <c r="S379" s="3">
        <f>IF(IFERROR(INDEX('[2]Both teabags AfterWet'!$D$1:$D$839,MATCH(H379,'[2]Both teabags AfterWet'!$B$1:$B$839,0)),"")="N.A","",(IFERROR(INDEX('[2]Both teabags AfterWet'!$D$1:$D$839,MATCH(H379,'[2]Both teabags AfterWet'!$B$1:$B$839,0)),"")))</f>
        <v>0.81299999999999994</v>
      </c>
      <c r="T379" s="3">
        <f>IFERROR(INDEX('[2]Both teabags AfterWet'!$D$1:$D$839,MATCH(I379,'[2]Both teabags AfterWet'!$B$1:$B$839,0)),"")</f>
        <v>1.5820000000000001</v>
      </c>
      <c r="U379" s="3">
        <f t="shared" si="65"/>
        <v>0.66239999999999988</v>
      </c>
      <c r="V379" s="3">
        <f t="shared" si="66"/>
        <v>1.4314</v>
      </c>
      <c r="W379" s="3">
        <f>IFERROR(INDEX('[2]Ashed teabags wet'!$J$2:$J$825,MATCH(H379,'[2]Ashed teabags wet'!$B$2:$B$825,0)),"")</f>
        <v>10.723192019949995</v>
      </c>
      <c r="X379" s="3">
        <f>IFERROR(INDEX('[2]Ashed teabags wet'!$J$2:$J$825,MATCH(I379,'[2]Ashed teabags wet'!$B$2:$B$825,0)),"")</f>
        <v>7.3412698412690327</v>
      </c>
      <c r="Y379" s="3">
        <f t="shared" si="58"/>
        <v>0.59136957605985108</v>
      </c>
      <c r="Z379" s="3">
        <f t="shared" si="59"/>
        <v>1.3263170634920751</v>
      </c>
      <c r="AA379" s="3">
        <f t="shared" si="60"/>
        <v>0.62729259755241051</v>
      </c>
      <c r="AB379" s="3">
        <f t="shared" si="67"/>
        <v>0.41124170290846873</v>
      </c>
      <c r="AC379" s="3">
        <f t="shared" si="61"/>
        <v>0.68646862950104237</v>
      </c>
      <c r="AD379">
        <f t="shared" si="62"/>
        <v>52</v>
      </c>
      <c r="AE379" s="3">
        <f t="shared" si="68"/>
        <v>0.25499691502089006</v>
      </c>
      <c r="AF379" s="3">
        <f t="shared" si="69"/>
        <v>2.763795801204046E-2</v>
      </c>
      <c r="AG379" s="67" t="str">
        <f>IF(ISNUMBER(SEARCH("C", '[2]WetLitterbags placem_collection'!Y86)),"YES","")</f>
        <v/>
      </c>
      <c r="AH379" s="67" t="str">
        <f>IF(ISNUMBER(SEARCH("H", '[2]WetLitterbags placem_collection'!Y86)),"YES","")</f>
        <v/>
      </c>
      <c r="AI379" s="67" t="str">
        <f>IF(ISNUMBER(SEARCH("R", '[2]WetLitterbags placem_collection'!Y86)),"YES","")</f>
        <v>YES</v>
      </c>
      <c r="AJ379" s="67" t="str">
        <f>IF(ISNUMBER(SEARCH("C", '[2]WetLitterbags placem_collection'!X86)),"YES","")</f>
        <v/>
      </c>
      <c r="AK379" s="67" t="str">
        <f>IF(ISNUMBER(SEARCH("H", '[2]WetLitterbags placem_collection'!X86)),"YES","")</f>
        <v/>
      </c>
      <c r="AL379" s="67" t="str">
        <f>IF(ISNUMBER(SEARCH("R", '[2]WetLitterbags placem_collection'!X86)),"YES","")</f>
        <v>YES</v>
      </c>
    </row>
    <row r="380" spans="2:38">
      <c r="B380" t="str">
        <f>'[2]Final data_for_R_analysis_Wetse'!A526</f>
        <v>Wet</v>
      </c>
      <c r="C380" s="4">
        <f>'[2]Final data_for_R_analysis_Wetse'!B526</f>
        <v>85</v>
      </c>
      <c r="D380" t="s">
        <v>98</v>
      </c>
      <c r="E380" t="s">
        <v>32</v>
      </c>
      <c r="F380" s="68">
        <v>5</v>
      </c>
      <c r="G380" s="7">
        <f>'[2]WetLitterbags placem_collection'!E87</f>
        <v>42767</v>
      </c>
      <c r="H380" s="1" t="str">
        <f>'[2]Final data_for_R_analysis_Wetse'!J526</f>
        <v>G441</v>
      </c>
      <c r="I380" t="str">
        <f>'[2]Final data_for_R_analysis_Wetse'!J746</f>
        <v>R391</v>
      </c>
      <c r="J380">
        <f>IFERROR(INDEX('[2]Green_rooibos initial weight'!$C$5:$C$1749,MATCH(H380, '[2]Green_rooibos initial weight'!$A$5:$A$1749,0)),"")</f>
        <v>2.1040000000000001</v>
      </c>
      <c r="K380">
        <f>IFERROR(INDEX('[2]Green_rooibos initial weight'!$C$5:$C$1749,MATCH(I380, '[2]Green_rooibos initial weight'!$A$5:$A$1749,0)),"")</f>
        <v>2.1960000000000002</v>
      </c>
      <c r="L380" s="3">
        <f t="shared" si="63"/>
        <v>1.8542000000000001</v>
      </c>
      <c r="M380" s="3">
        <f>AVERAGE('[2]Ashed teabags wet'!$J$809:$J$813,'[2]Ashed teabags wet'!$J$817:$J$818,'[2]Ashed teabags wet'!$J$820:$J$821)</f>
        <v>5.5094158734921841</v>
      </c>
      <c r="N380" s="3">
        <f t="shared" si="56"/>
        <v>1.7520444108737081</v>
      </c>
      <c r="O380" s="3">
        <f t="shared" si="64"/>
        <v>1.9462000000000002</v>
      </c>
      <c r="P380" s="3">
        <f>AVERAGE('[2]Ashed teabags wet'!$J$814:$J$816)</f>
        <v>2.2816647271287041</v>
      </c>
      <c r="Q380" s="3">
        <f t="shared" si="57"/>
        <v>1.9017942410806212</v>
      </c>
      <c r="R380" s="7">
        <f>IF('[2]WetLitterbags placem_collection'!G87="N.A","",'[2]WetLitterbags placem_collection'!G87)</f>
        <v>42819</v>
      </c>
      <c r="S380" s="3">
        <f>IF(IFERROR(INDEX('[2]Both teabags AfterWet'!$D$1:$D$839,MATCH(H380,'[2]Both teabags AfterWet'!$B$1:$B$839,0)),"")="N.A","",(IFERROR(INDEX('[2]Both teabags AfterWet'!$D$1:$D$839,MATCH(H380,'[2]Both teabags AfterWet'!$B$1:$B$839,0)),"")))</f>
        <v>0.96599999999999997</v>
      </c>
      <c r="T380" s="3">
        <f>IFERROR(INDEX('[2]Both teabags AfterWet'!$D$1:$D$839,MATCH(I380,'[2]Both teabags AfterWet'!$B$1:$B$839,0)),"")</f>
        <v>1.6220000000000001</v>
      </c>
      <c r="U380" s="3">
        <f t="shared" si="65"/>
        <v>0.8153999999999999</v>
      </c>
      <c r="V380" s="3">
        <f t="shared" si="66"/>
        <v>1.4714</v>
      </c>
      <c r="W380" s="3">
        <f>IFERROR(INDEX('[2]Ashed teabags wet'!$J$2:$J$825,MATCH(H380,'[2]Ashed teabags wet'!$B$2:$B$825,0)),"")</f>
        <v>11.595639246779045</v>
      </c>
      <c r="X380" s="3">
        <f>IFERROR(INDEX('[2]Ashed teabags wet'!$J$2:$J$825,MATCH(I380,'[2]Ashed teabags wet'!$B$2:$B$825,0)),"")</f>
        <v>3.6463536463541599</v>
      </c>
      <c r="Y380" s="3">
        <f t="shared" si="58"/>
        <v>0.7208491575817636</v>
      </c>
      <c r="Z380" s="3">
        <f t="shared" si="59"/>
        <v>1.4177475524475449</v>
      </c>
      <c r="AA380" s="3">
        <f t="shared" si="60"/>
        <v>0.58856684618953747</v>
      </c>
      <c r="AB380" s="3">
        <f t="shared" si="67"/>
        <v>0.38585379940216713</v>
      </c>
      <c r="AC380" s="3">
        <f t="shared" si="61"/>
        <v>0.74547893869000492</v>
      </c>
      <c r="AD380">
        <f t="shared" si="62"/>
        <v>52</v>
      </c>
      <c r="AE380" s="3">
        <f t="shared" si="68"/>
        <v>0.30098949383665385</v>
      </c>
      <c r="AF380" s="3">
        <f t="shared" si="69"/>
        <v>2.0725470218576385E-2</v>
      </c>
      <c r="AG380" s="67" t="str">
        <f>IF(ISNUMBER(SEARCH("C", '[2]WetLitterbags placem_collection'!Y87)),"YES","")</f>
        <v/>
      </c>
      <c r="AH380" s="67" t="str">
        <f>IF(ISNUMBER(SEARCH("H", '[2]WetLitterbags placem_collection'!Y87)),"YES","")</f>
        <v/>
      </c>
      <c r="AI380" s="67" t="str">
        <f>IF(ISNUMBER(SEARCH("R", '[2]WetLitterbags placem_collection'!Y87)),"YES","")</f>
        <v/>
      </c>
      <c r="AJ380" s="67" t="str">
        <f>IF(ISNUMBER(SEARCH("C", '[2]WetLitterbags placem_collection'!X87)),"YES","")</f>
        <v/>
      </c>
      <c r="AK380" s="67" t="str">
        <f>IF(ISNUMBER(SEARCH("H", '[2]WetLitterbags placem_collection'!X87)),"YES","")</f>
        <v/>
      </c>
      <c r="AL380" s="67" t="str">
        <f>IF(ISNUMBER(SEARCH("R", '[2]WetLitterbags placem_collection'!X87)),"YES","")</f>
        <v>YES</v>
      </c>
    </row>
    <row r="381" spans="2:38">
      <c r="B381" t="str">
        <f>'[2]Final data_for_R_analysis_Wetse'!A527</f>
        <v>Wet</v>
      </c>
      <c r="C381" s="4">
        <f>'[2]Final data_for_R_analysis_Wetse'!B527</f>
        <v>86</v>
      </c>
      <c r="D381" t="s">
        <v>98</v>
      </c>
      <c r="E381" t="s">
        <v>32</v>
      </c>
      <c r="F381" s="68">
        <v>6</v>
      </c>
      <c r="G381" s="7">
        <f>'[2]WetLitterbags placem_collection'!E88</f>
        <v>42767</v>
      </c>
      <c r="H381" s="1" t="str">
        <f>'[2]Final data_for_R_analysis_Wetse'!J527</f>
        <v>G561</v>
      </c>
      <c r="I381" t="str">
        <f>'[2]Final data_for_R_analysis_Wetse'!J747</f>
        <v>R62</v>
      </c>
      <c r="J381">
        <f>IFERROR(INDEX('[2]Green_rooibos initial weight'!$C$5:$C$1749,MATCH(H381, '[2]Green_rooibos initial weight'!$A$5:$A$1749,0)),"")</f>
        <v>2.1259999999999999</v>
      </c>
      <c r="K381">
        <f>IFERROR(INDEX('[2]Green_rooibos initial weight'!$C$5:$C$1749,MATCH(I381, '[2]Green_rooibos initial weight'!$A$5:$A$1749,0)),"")</f>
        <v>2.3660000000000001</v>
      </c>
      <c r="L381" s="3">
        <f t="shared" si="63"/>
        <v>1.8761999999999999</v>
      </c>
      <c r="M381" s="3">
        <f>AVERAGE('[2]Ashed teabags wet'!$J$809:$J$813,'[2]Ashed teabags wet'!$J$817:$J$818,'[2]Ashed teabags wet'!$J$820:$J$821)</f>
        <v>5.5094158734921841</v>
      </c>
      <c r="N381" s="3">
        <f t="shared" si="56"/>
        <v>1.7728323393815395</v>
      </c>
      <c r="O381" s="3">
        <f t="shared" si="64"/>
        <v>2.1162000000000001</v>
      </c>
      <c r="P381" s="3">
        <f>AVERAGE('[2]Ashed teabags wet'!$J$814:$J$816)</f>
        <v>2.2816647271287041</v>
      </c>
      <c r="Q381" s="3">
        <f t="shared" si="57"/>
        <v>2.0679154110445026</v>
      </c>
      <c r="R381" s="7">
        <f>IF('[2]WetLitterbags placem_collection'!G88="N.A","",'[2]WetLitterbags placem_collection'!G88)</f>
        <v>42819</v>
      </c>
      <c r="S381" s="3">
        <f>IF(IFERROR(INDEX('[2]Both teabags AfterWet'!$D$1:$D$839,MATCH(H381,'[2]Both teabags AfterWet'!$B$1:$B$839,0)),"")="N.A","",(IFERROR(INDEX('[2]Both teabags AfterWet'!$D$1:$D$839,MATCH(H381,'[2]Both teabags AfterWet'!$B$1:$B$839,0)),"")))</f>
        <v>0.74650000000000005</v>
      </c>
      <c r="T381" s="3">
        <f>IFERROR(INDEX('[2]Both teabags AfterWet'!$D$1:$D$839,MATCH(I381,'[2]Both teabags AfterWet'!$B$1:$B$839,0)),"")</f>
        <v>1.6786000000000001</v>
      </c>
      <c r="U381" s="3">
        <f t="shared" si="65"/>
        <v>0.5959000000000001</v>
      </c>
      <c r="V381" s="3">
        <f t="shared" si="66"/>
        <v>1.528</v>
      </c>
      <c r="W381" s="3">
        <f>IFERROR(INDEX('[2]Ashed teabags wet'!$J$2:$J$825,MATCH(H381,'[2]Ashed teabags wet'!$B$2:$B$825,0)),"")</f>
        <v>8.6978131212732563</v>
      </c>
      <c r="X381" s="3">
        <f>IFERROR(INDEX('[2]Ashed teabags wet'!$J$2:$J$825,MATCH(I381,'[2]Ashed teabags wet'!$B$2:$B$825,0)),"")</f>
        <v>28.338278931750832</v>
      </c>
      <c r="Y381" s="3">
        <f t="shared" si="58"/>
        <v>0.54406973161033279</v>
      </c>
      <c r="Z381" s="3">
        <f t="shared" si="59"/>
        <v>1.0949910979228474</v>
      </c>
      <c r="AA381" s="3">
        <f t="shared" si="60"/>
        <v>0.6931070583921467</v>
      </c>
      <c r="AB381" s="3">
        <f t="shared" si="67"/>
        <v>0.45438847533546917</v>
      </c>
      <c r="AC381" s="3">
        <f t="shared" si="61"/>
        <v>0.52951445309349876</v>
      </c>
      <c r="AD381">
        <f t="shared" si="62"/>
        <v>52</v>
      </c>
      <c r="AE381" s="3">
        <f t="shared" si="68"/>
        <v>0.17683247221835308</v>
      </c>
      <c r="AF381" s="3" t="str">
        <f t="shared" si="69"/>
        <v/>
      </c>
      <c r="AG381" s="67" t="str">
        <f>IF(ISNUMBER(SEARCH("C", '[2]WetLitterbags placem_collection'!Y88)),"YES","")</f>
        <v/>
      </c>
      <c r="AH381" s="67" t="str">
        <f>IF(ISNUMBER(SEARCH("H", '[2]WetLitterbags placem_collection'!Y88)),"YES","")</f>
        <v/>
      </c>
      <c r="AI381" s="67" t="str">
        <f>IF(ISNUMBER(SEARCH("R", '[2]WetLitterbags placem_collection'!Y88)),"YES","")</f>
        <v/>
      </c>
      <c r="AJ381" s="67" t="str">
        <f>IF(ISNUMBER(SEARCH("C", '[2]WetLitterbags placem_collection'!X88)),"YES","")</f>
        <v/>
      </c>
      <c r="AK381" s="67" t="str">
        <f>IF(ISNUMBER(SEARCH("H", '[2]WetLitterbags placem_collection'!X88)),"YES","")</f>
        <v/>
      </c>
      <c r="AL381" s="67" t="str">
        <f>IF(ISNUMBER(SEARCH("R", '[2]WetLitterbags placem_collection'!X88)),"YES","")</f>
        <v>YES</v>
      </c>
    </row>
    <row r="382" spans="2:38">
      <c r="B382" t="str">
        <f>'[2]Final data_for_R_analysis_Wetse'!A528</f>
        <v>Wet</v>
      </c>
      <c r="C382" s="4">
        <f>'[2]Final data_for_R_analysis_Wetse'!B528</f>
        <v>87</v>
      </c>
      <c r="D382" t="s">
        <v>98</v>
      </c>
      <c r="E382" t="s">
        <v>32</v>
      </c>
      <c r="F382" s="68">
        <v>7</v>
      </c>
      <c r="G382" s="7">
        <f>'[2]WetLitterbags placem_collection'!E89</f>
        <v>42767</v>
      </c>
      <c r="H382" s="1" t="str">
        <f>'[2]Final data_for_R_analysis_Wetse'!J528</f>
        <v>G632</v>
      </c>
      <c r="I382" t="str">
        <f>'[2]Final data_for_R_analysis_Wetse'!J748</f>
        <v>R329</v>
      </c>
      <c r="J382">
        <f>IFERROR(INDEX('[2]Green_rooibos initial weight'!$C$5:$C$1749,MATCH(H382, '[2]Green_rooibos initial weight'!$A$5:$A$1749,0)),"")</f>
        <v>2.0779999999999998</v>
      </c>
      <c r="K382">
        <f>IFERROR(INDEX('[2]Green_rooibos initial weight'!$C$5:$C$1749,MATCH(I382, '[2]Green_rooibos initial weight'!$A$5:$A$1749,0)),"")</f>
        <v>2.2120000000000002</v>
      </c>
      <c r="L382" s="3">
        <f t="shared" si="63"/>
        <v>1.8281999999999998</v>
      </c>
      <c r="M382" s="3">
        <f>AVERAGE('[2]Ashed teabags wet'!$J$809:$J$813,'[2]Ashed teabags wet'!$J$817:$J$818,'[2]Ashed teabags wet'!$J$820:$J$821)</f>
        <v>5.5094158734921841</v>
      </c>
      <c r="N382" s="3">
        <f t="shared" si="56"/>
        <v>1.7274768590008158</v>
      </c>
      <c r="O382" s="3">
        <f t="shared" si="64"/>
        <v>1.9622000000000002</v>
      </c>
      <c r="P382" s="3">
        <f>AVERAGE('[2]Ashed teabags wet'!$J$814:$J$816)</f>
        <v>2.2816647271287041</v>
      </c>
      <c r="Q382" s="3">
        <f t="shared" si="57"/>
        <v>1.9174291747242806</v>
      </c>
      <c r="R382" s="7">
        <f>IF('[2]WetLitterbags placem_collection'!G89="N.A","",'[2]WetLitterbags placem_collection'!G89)</f>
        <v>42819</v>
      </c>
      <c r="S382" s="3">
        <f>IF(IFERROR(INDEX('[2]Both teabags AfterWet'!$D$1:$D$839,MATCH(H382,'[2]Both teabags AfterWet'!$B$1:$B$839,0)),"")="N.A","",(IFERROR(INDEX('[2]Both teabags AfterWet'!$D$1:$D$839,MATCH(H382,'[2]Both teabags AfterWet'!$B$1:$B$839,0)),"")))</f>
        <v>0.81640000000000001</v>
      </c>
      <c r="T382" s="3">
        <f>IFERROR(INDEX('[2]Both teabags AfterWet'!$D$1:$D$839,MATCH(I382,'[2]Both teabags AfterWet'!$B$1:$B$839,0)),"")</f>
        <v>1.7085999999999999</v>
      </c>
      <c r="U382" s="3">
        <f t="shared" si="65"/>
        <v>0.66579999999999995</v>
      </c>
      <c r="V382" s="3">
        <f t="shared" si="66"/>
        <v>1.5579999999999998</v>
      </c>
      <c r="W382" s="3">
        <f>IFERROR(INDEX('[2]Ashed teabags wet'!$J$2:$J$825,MATCH(H382,'[2]Ashed teabags wet'!$B$2:$B$825,0)),"")</f>
        <v>14.564493098524098</v>
      </c>
      <c r="X382" s="3">
        <f>IFERROR(INDEX('[2]Ashed teabags wet'!$J$2:$J$825,MATCH(I382,'[2]Ashed teabags wet'!$B$2:$B$825,0)),"")</f>
        <v>5.7663873829462604</v>
      </c>
      <c r="Y382" s="3">
        <f t="shared" si="58"/>
        <v>0.56882960495002655</v>
      </c>
      <c r="Z382" s="3">
        <f t="shared" si="59"/>
        <v>1.4681596845736971</v>
      </c>
      <c r="AA382" s="3">
        <f t="shared" si="60"/>
        <v>0.67071651235951069</v>
      </c>
      <c r="AB382" s="3">
        <f t="shared" si="67"/>
        <v>0.43970963755635384</v>
      </c>
      <c r="AC382" s="3">
        <f t="shared" si="61"/>
        <v>0.76569174180048294</v>
      </c>
      <c r="AD382">
        <f t="shared" si="62"/>
        <v>52</v>
      </c>
      <c r="AE382" s="3">
        <f t="shared" si="68"/>
        <v>0.20342456964428657</v>
      </c>
      <c r="AF382" s="3">
        <f t="shared" si="69"/>
        <v>1.4637472720954801E-2</v>
      </c>
      <c r="AG382" s="67" t="str">
        <f>IF(ISNUMBER(SEARCH("C", '[2]WetLitterbags placem_collection'!Y89)),"YES","")</f>
        <v/>
      </c>
      <c r="AH382" s="67" t="str">
        <f>IF(ISNUMBER(SEARCH("H", '[2]WetLitterbags placem_collection'!Y89)),"YES","")</f>
        <v/>
      </c>
      <c r="AI382" s="67" t="str">
        <f>IF(ISNUMBER(SEARCH("R", '[2]WetLitterbags placem_collection'!Y89)),"YES","")</f>
        <v/>
      </c>
      <c r="AJ382" s="67" t="str">
        <f>IF(ISNUMBER(SEARCH("C", '[2]WetLitterbags placem_collection'!X89)),"YES","")</f>
        <v/>
      </c>
      <c r="AK382" s="67" t="str">
        <f>IF(ISNUMBER(SEARCH("H", '[2]WetLitterbags placem_collection'!X89)),"YES","")</f>
        <v/>
      </c>
      <c r="AL382" s="67" t="str">
        <f>IF(ISNUMBER(SEARCH("R", '[2]WetLitterbags placem_collection'!X89)),"YES","")</f>
        <v>YES</v>
      </c>
    </row>
    <row r="383" spans="2:38">
      <c r="B383" t="str">
        <f>'[2]Final data_for_R_analysis_Wetse'!A529</f>
        <v>Wet</v>
      </c>
      <c r="C383" s="4">
        <f>'[2]Final data_for_R_analysis_Wetse'!B529</f>
        <v>88</v>
      </c>
      <c r="D383" t="s">
        <v>98</v>
      </c>
      <c r="E383" t="s">
        <v>32</v>
      </c>
      <c r="F383" s="68">
        <v>8</v>
      </c>
      <c r="G383" s="7">
        <f>'[2]WetLitterbags placem_collection'!E90</f>
        <v>42767</v>
      </c>
      <c r="H383" s="1" t="str">
        <f>'[2]Final data_for_R_analysis_Wetse'!J529</f>
        <v>G611</v>
      </c>
      <c r="I383" t="str">
        <f>'[2]Final data_for_R_analysis_Wetse'!J749</f>
        <v>R288</v>
      </c>
      <c r="J383">
        <f>IFERROR(INDEX('[2]Green_rooibos initial weight'!$C$5:$C$1749,MATCH(H383, '[2]Green_rooibos initial weight'!$A$5:$A$1749,0)),"")</f>
        <v>1.99</v>
      </c>
      <c r="K383">
        <f>IFERROR(INDEX('[2]Green_rooibos initial weight'!$C$5:$C$1749,MATCH(I383, '[2]Green_rooibos initial weight'!$A$5:$A$1749,0)),"")</f>
        <v>2.2450000000000001</v>
      </c>
      <c r="L383" s="3">
        <f t="shared" si="63"/>
        <v>1.7402</v>
      </c>
      <c r="M383" s="3">
        <f>AVERAGE('[2]Ashed teabags wet'!$J$809:$J$813,'[2]Ashed teabags wet'!$J$817:$J$818,'[2]Ashed teabags wet'!$J$820:$J$821)</f>
        <v>5.5094158734921841</v>
      </c>
      <c r="N383" s="3">
        <f t="shared" si="56"/>
        <v>1.6443251449694889</v>
      </c>
      <c r="O383" s="3">
        <f t="shared" si="64"/>
        <v>1.9952000000000001</v>
      </c>
      <c r="P383" s="3">
        <f>AVERAGE('[2]Ashed teabags wet'!$J$814:$J$816)</f>
        <v>2.2816647271287041</v>
      </c>
      <c r="Q383" s="3">
        <f t="shared" si="57"/>
        <v>1.9496762253643283</v>
      </c>
      <c r="R383" s="7">
        <f>IF('[2]WetLitterbags placem_collection'!G90="N.A","",'[2]WetLitterbags placem_collection'!G90)</f>
        <v>0</v>
      </c>
      <c r="S383" s="3" t="str">
        <f>IF(IFERROR(INDEX('[2]Both teabags AfterWet'!$D$1:$D$839,MATCH(H383,'[2]Both teabags AfterWet'!$B$1:$B$839,0)),"")="N.A","",(IFERROR(INDEX('[2]Both teabags AfterWet'!$D$1:$D$839,MATCH(H383,'[2]Both teabags AfterWet'!$B$1:$B$839,0)),"")))</f>
        <v/>
      </c>
      <c r="T383" s="3" t="str">
        <f>IFERROR(INDEX('[2]Both teabags AfterWet'!$D$1:$D$839,MATCH(I383,'[2]Both teabags AfterWet'!$B$1:$B$839,0)),"")</f>
        <v/>
      </c>
      <c r="U383" s="3" t="str">
        <f t="shared" si="65"/>
        <v/>
      </c>
      <c r="V383" s="3" t="str">
        <f t="shared" si="66"/>
        <v/>
      </c>
      <c r="W383" s="3" t="str">
        <f>IFERROR(INDEX('[2]Ashed teabags wet'!$J$2:$J$825,MATCH(H383,'[2]Ashed teabags wet'!$B$2:$B$825,0)),"")</f>
        <v/>
      </c>
      <c r="X383" s="3" t="str">
        <f>IFERROR(INDEX('[2]Ashed teabags wet'!$J$2:$J$825,MATCH(I383,'[2]Ashed teabags wet'!$B$2:$B$825,0)),"")</f>
        <v/>
      </c>
      <c r="Y383" s="3" t="str">
        <f t="shared" si="58"/>
        <v/>
      </c>
      <c r="Z383" s="3" t="str">
        <f t="shared" si="59"/>
        <v/>
      </c>
      <c r="AA383" s="3" t="str">
        <f t="shared" si="60"/>
        <v/>
      </c>
      <c r="AB383" s="3" t="str">
        <f t="shared" si="67"/>
        <v/>
      </c>
      <c r="AC383" s="3" t="str">
        <f t="shared" si="61"/>
        <v/>
      </c>
      <c r="AD383" t="str">
        <f t="shared" si="62"/>
        <v/>
      </c>
      <c r="AE383" s="3" t="str">
        <f t="shared" si="68"/>
        <v/>
      </c>
      <c r="AF383" s="3" t="str">
        <f t="shared" si="69"/>
        <v/>
      </c>
      <c r="AG383" s="67" t="str">
        <f>IF(ISNUMBER(SEARCH("C", '[2]WetLitterbags placem_collection'!Y90)),"YES","")</f>
        <v/>
      </c>
      <c r="AH383" s="67" t="str">
        <f>IF(ISNUMBER(SEARCH("H", '[2]WetLitterbags placem_collection'!Y90)),"YES","")</f>
        <v/>
      </c>
      <c r="AI383" s="67" t="str">
        <f>IF(ISNUMBER(SEARCH("R", '[2]WetLitterbags placem_collection'!Y90)),"YES","")</f>
        <v/>
      </c>
      <c r="AJ383" s="67" t="str">
        <f>IF(ISNUMBER(SEARCH("C", '[2]WetLitterbags placem_collection'!X90)),"YES","")</f>
        <v/>
      </c>
      <c r="AK383" s="67" t="str">
        <f>IF(ISNUMBER(SEARCH("H", '[2]WetLitterbags placem_collection'!X90)),"YES","")</f>
        <v/>
      </c>
      <c r="AL383" s="67" t="str">
        <f>IF(ISNUMBER(SEARCH("R", '[2]WetLitterbags placem_collection'!X90)),"YES","")</f>
        <v/>
      </c>
    </row>
    <row r="384" spans="2:38">
      <c r="B384" t="str">
        <f>'[2]Final data_for_R_analysis_Wetse'!A530</f>
        <v>Wet</v>
      </c>
      <c r="C384" s="4">
        <f>'[2]Final data_for_R_analysis_Wetse'!B530</f>
        <v>89</v>
      </c>
      <c r="D384" t="s">
        <v>99</v>
      </c>
      <c r="E384" t="s">
        <v>32</v>
      </c>
      <c r="F384" s="5">
        <v>1</v>
      </c>
      <c r="G384" s="7">
        <f>'[2]WetLitterbags placem_collection'!E91</f>
        <v>42767</v>
      </c>
      <c r="H384" s="1" t="str">
        <f>'[2]Final data_for_R_analysis_Wetse'!J530</f>
        <v>G469</v>
      </c>
      <c r="I384" t="str">
        <f>'[2]Final data_for_R_analysis_Wetse'!J750</f>
        <v>R171</v>
      </c>
      <c r="J384">
        <f>IFERROR(INDEX('[2]Green_rooibos initial weight'!$C$5:$C$1749,MATCH(H384, '[2]Green_rooibos initial weight'!$A$5:$A$1749,0)),"")</f>
        <v>1.9630000000000001</v>
      </c>
      <c r="K384">
        <f>IFERROR(INDEX('[2]Green_rooibos initial weight'!$C$5:$C$1749,MATCH(I384, '[2]Green_rooibos initial weight'!$A$5:$A$1749,0)),"")</f>
        <v>2.1160000000000001</v>
      </c>
      <c r="L384" s="3">
        <f t="shared" si="63"/>
        <v>1.7132000000000001</v>
      </c>
      <c r="M384" s="3">
        <f>AVERAGE('[2]Ashed teabags wet'!$J$809:$J$813,'[2]Ashed teabags wet'!$J$817:$J$818,'[2]Ashed teabags wet'!$J$820:$J$821)</f>
        <v>5.5094158734921841</v>
      </c>
      <c r="N384" s="3">
        <f t="shared" si="56"/>
        <v>1.6188126872553319</v>
      </c>
      <c r="O384" s="3">
        <f t="shared" si="64"/>
        <v>1.8662000000000001</v>
      </c>
      <c r="P384" s="3">
        <f>AVERAGE('[2]Ashed teabags wet'!$J$814:$J$816)</f>
        <v>2.2816647271287041</v>
      </c>
      <c r="Q384" s="3">
        <f t="shared" si="57"/>
        <v>1.8236195728623241</v>
      </c>
      <c r="R384" s="7">
        <f>IF('[2]WetLitterbags placem_collection'!G91="N.A","",'[2]WetLitterbags placem_collection'!G91)</f>
        <v>42819</v>
      </c>
      <c r="S384" s="3">
        <f>IF(IFERROR(INDEX('[2]Both teabags AfterWet'!$D$1:$D$839,MATCH(H384,'[2]Both teabags AfterWet'!$B$1:$B$839,0)),"")="N.A","",(IFERROR(INDEX('[2]Both teabags AfterWet'!$D$1:$D$839,MATCH(H384,'[2]Both teabags AfterWet'!$B$1:$B$839,0)),"")))</f>
        <v>1.5169999999999999</v>
      </c>
      <c r="T384" s="3">
        <f>IFERROR(INDEX('[2]Both teabags AfterWet'!$D$1:$D$839,MATCH(I384,'[2]Both teabags AfterWet'!$B$1:$B$839,0)),"")</f>
        <v>2.0529999999999999</v>
      </c>
      <c r="U384" s="3">
        <f t="shared" si="65"/>
        <v>1.3663999999999998</v>
      </c>
      <c r="V384" s="3">
        <f t="shared" si="66"/>
        <v>1.9023999999999999</v>
      </c>
      <c r="W384" s="3">
        <f>IFERROR(INDEX('[2]Ashed teabags wet'!$J$2:$J$825,MATCH(H384,'[2]Ashed teabags wet'!$B$2:$B$825,0)),"")</f>
        <v>48.044965786901678</v>
      </c>
      <c r="X384" s="3">
        <f>IFERROR(INDEX('[2]Ashed teabags wet'!$J$2:$J$825,MATCH(I384,'[2]Ashed teabags wet'!$B$2:$B$825,0)),"")</f>
        <v>19.890873015872916</v>
      </c>
      <c r="Y384" s="3">
        <f t="shared" si="58"/>
        <v>0.70991358748777544</v>
      </c>
      <c r="Z384" s="3">
        <f t="shared" si="59"/>
        <v>1.5239960317460335</v>
      </c>
      <c r="AA384" s="3">
        <f t="shared" si="60"/>
        <v>0.56146032640044274</v>
      </c>
      <c r="AB384" s="3">
        <f t="shared" si="67"/>
        <v>0.36808325436228556</v>
      </c>
      <c r="AC384" s="3">
        <f t="shared" si="61"/>
        <v>0.8356984397540731</v>
      </c>
      <c r="AD384">
        <f t="shared" si="62"/>
        <v>52</v>
      </c>
      <c r="AE384" s="3">
        <f t="shared" si="68"/>
        <v>0.33318251021325085</v>
      </c>
      <c r="AF384" s="3">
        <f t="shared" si="69"/>
        <v>1.1370381794092655E-2</v>
      </c>
      <c r="AG384" s="67" t="str">
        <f>IF(ISNUMBER(SEARCH("C", '[2]WetLitterbags placem_collection'!Y91)),"YES","")</f>
        <v/>
      </c>
      <c r="AH384" s="67" t="str">
        <f>IF(ISNUMBER(SEARCH("H", '[2]WetLitterbags placem_collection'!Y91)),"YES","")</f>
        <v/>
      </c>
      <c r="AI384" s="67" t="str">
        <f>IF(ISNUMBER(SEARCH("R", '[2]WetLitterbags placem_collection'!Y91)),"YES","")</f>
        <v/>
      </c>
      <c r="AJ384" s="67" t="str">
        <f>IF(ISNUMBER(SEARCH("C", '[2]WetLitterbags placem_collection'!X91)),"YES","")</f>
        <v/>
      </c>
      <c r="AK384" s="67" t="str">
        <f>IF(ISNUMBER(SEARCH("H", '[2]WetLitterbags placem_collection'!X91)),"YES","")</f>
        <v/>
      </c>
      <c r="AL384" s="67" t="str">
        <f>IF(ISNUMBER(SEARCH("R", '[2]WetLitterbags placem_collection'!X91)),"YES","")</f>
        <v>YES</v>
      </c>
    </row>
    <row r="385" spans="2:38">
      <c r="B385" t="str">
        <f>'[2]Final data_for_R_analysis_Wetse'!A531</f>
        <v>Wet</v>
      </c>
      <c r="C385" s="4">
        <f>'[2]Final data_for_R_analysis_Wetse'!B531</f>
        <v>90</v>
      </c>
      <c r="D385" t="s">
        <v>99</v>
      </c>
      <c r="E385" t="s">
        <v>32</v>
      </c>
      <c r="F385" s="5">
        <v>2</v>
      </c>
      <c r="G385" s="7">
        <f>'[2]WetLitterbags placem_collection'!E92</f>
        <v>42767</v>
      </c>
      <c r="H385" s="1" t="str">
        <f>'[2]Final data_for_R_analysis_Wetse'!J531</f>
        <v>G355</v>
      </c>
      <c r="I385" t="str">
        <f>'[2]Final data_for_R_analysis_Wetse'!J751</f>
        <v>R517</v>
      </c>
      <c r="J385">
        <f>IFERROR(INDEX('[2]Green_rooibos initial weight'!$C$5:$C$1749,MATCH(H385, '[2]Green_rooibos initial weight'!$A$5:$A$1749,0)),"")</f>
        <v>2.0489999999999999</v>
      </c>
      <c r="K385">
        <f>IFERROR(INDEX('[2]Green_rooibos initial weight'!$C$5:$C$1749,MATCH(I385, '[2]Green_rooibos initial weight'!$A$5:$A$1749,0)),"")</f>
        <v>2.222</v>
      </c>
      <c r="L385" s="3">
        <f t="shared" si="63"/>
        <v>1.7991999999999999</v>
      </c>
      <c r="M385" s="3">
        <f>AVERAGE('[2]Ashed teabags wet'!$J$809:$J$813,'[2]Ashed teabags wet'!$J$817:$J$818,'[2]Ashed teabags wet'!$J$820:$J$821)</f>
        <v>5.5094158734921841</v>
      </c>
      <c r="N385" s="3">
        <f t="shared" si="56"/>
        <v>1.7000745896041285</v>
      </c>
      <c r="O385" s="3">
        <f t="shared" si="64"/>
        <v>1.9722</v>
      </c>
      <c r="P385" s="3">
        <f>AVERAGE('[2]Ashed teabags wet'!$J$814:$J$816)</f>
        <v>2.2816647271287041</v>
      </c>
      <c r="Q385" s="3">
        <f t="shared" si="57"/>
        <v>1.9272010082515676</v>
      </c>
      <c r="R385" s="7">
        <f>IF('[2]WetLitterbags placem_collection'!G92="N.A","",'[2]WetLitterbags placem_collection'!G92)</f>
        <v>42819</v>
      </c>
      <c r="S385" s="3">
        <f>IF(IFERROR(INDEX('[2]Both teabags AfterWet'!$D$1:$D$839,MATCH(H385,'[2]Both teabags AfterWet'!$B$1:$B$839,0)),"")="N.A","",(IFERROR(INDEX('[2]Both teabags AfterWet'!$D$1:$D$839,MATCH(H385,'[2]Both teabags AfterWet'!$B$1:$B$839,0)),"")))</f>
        <v>0.78380000000000005</v>
      </c>
      <c r="T385" s="3">
        <f>IFERROR(INDEX('[2]Both teabags AfterWet'!$D$1:$D$839,MATCH(I385,'[2]Both teabags AfterWet'!$B$1:$B$839,0)),"")</f>
        <v>2.2749000000000001</v>
      </c>
      <c r="U385" s="3">
        <f t="shared" si="65"/>
        <v>0.63319999999999999</v>
      </c>
      <c r="V385" s="3">
        <f t="shared" si="66"/>
        <v>2.1243000000000003</v>
      </c>
      <c r="W385" s="3">
        <f>IFERROR(INDEX('[2]Ashed teabags wet'!$J$2:$J$825,MATCH(H385,'[2]Ashed teabags wet'!$B$2:$B$825,0)),"")</f>
        <v>6.6735644076571221</v>
      </c>
      <c r="X385" s="3">
        <f>IFERROR(INDEX('[2]Ashed teabags wet'!$J$2:$J$825,MATCH(I385,'[2]Ashed teabags wet'!$B$2:$B$825,0)),"")</f>
        <v>22.544750846637683</v>
      </c>
      <c r="Y385" s="3">
        <f t="shared" si="58"/>
        <v>0.59094299017071505</v>
      </c>
      <c r="Z385" s="3">
        <f t="shared" si="59"/>
        <v>1.645381857764876</v>
      </c>
      <c r="AA385" s="3">
        <f t="shared" si="60"/>
        <v>0.65240172767459614</v>
      </c>
      <c r="AB385" s="3">
        <f t="shared" si="67"/>
        <v>0.42770279534011535</v>
      </c>
      <c r="AC385" s="3">
        <f t="shared" si="61"/>
        <v>0.85376764059377019</v>
      </c>
      <c r="AD385">
        <f t="shared" si="62"/>
        <v>52</v>
      </c>
      <c r="AE385" s="3">
        <f t="shared" si="68"/>
        <v>0.22517609539834182</v>
      </c>
      <c r="AF385" s="3">
        <f t="shared" si="69"/>
        <v>8.0461756196571789E-3</v>
      </c>
      <c r="AG385" s="67" t="str">
        <f>IF(ISNUMBER(SEARCH("C", '[2]WetLitterbags placem_collection'!Y92)),"YES","")</f>
        <v/>
      </c>
      <c r="AH385" s="67" t="str">
        <f>IF(ISNUMBER(SEARCH("H", '[2]WetLitterbags placem_collection'!Y92)),"YES","")</f>
        <v/>
      </c>
      <c r="AI385" s="67" t="str">
        <f>IF(ISNUMBER(SEARCH("R", '[2]WetLitterbags placem_collection'!Y92)),"YES","")</f>
        <v>YES</v>
      </c>
      <c r="AJ385" s="67" t="str">
        <f>IF(ISNUMBER(SEARCH("C", '[2]WetLitterbags placem_collection'!X92)),"YES","")</f>
        <v/>
      </c>
      <c r="AK385" s="67" t="str">
        <f>IF(ISNUMBER(SEARCH("H", '[2]WetLitterbags placem_collection'!X92)),"YES","")</f>
        <v/>
      </c>
      <c r="AL385" s="67" t="str">
        <f>IF(ISNUMBER(SEARCH("R", '[2]WetLitterbags placem_collection'!X92)),"YES","")</f>
        <v/>
      </c>
    </row>
    <row r="386" spans="2:38">
      <c r="B386" t="str">
        <f>'[2]Final data_for_R_analysis_Wetse'!A532</f>
        <v>Wet</v>
      </c>
      <c r="C386" s="4">
        <f>'[2]Final data_for_R_analysis_Wetse'!B532</f>
        <v>91</v>
      </c>
      <c r="D386" t="s">
        <v>99</v>
      </c>
      <c r="E386" t="s">
        <v>32</v>
      </c>
      <c r="F386" s="5">
        <v>3</v>
      </c>
      <c r="G386" s="7">
        <f>'[2]WetLitterbags placem_collection'!E93</f>
        <v>42767</v>
      </c>
      <c r="H386" s="1" t="str">
        <f>'[2]Final data_for_R_analysis_Wetse'!J532</f>
        <v>G547</v>
      </c>
      <c r="I386" t="str">
        <f>'[2]Final data_for_R_analysis_Wetse'!J752</f>
        <v>R73</v>
      </c>
      <c r="J386">
        <f>IFERROR(INDEX('[2]Green_rooibos initial weight'!$C$5:$C$1749,MATCH(H386, '[2]Green_rooibos initial weight'!$A$5:$A$1749,0)),"")</f>
        <v>2.121</v>
      </c>
      <c r="K386">
        <f>IFERROR(INDEX('[2]Green_rooibos initial weight'!$C$5:$C$1749,MATCH(I386, '[2]Green_rooibos initial weight'!$A$5:$A$1749,0)),"")</f>
        <v>2.1459999999999999</v>
      </c>
      <c r="L386" s="3">
        <f t="shared" si="63"/>
        <v>1.8712</v>
      </c>
      <c r="M386" s="3">
        <f>AVERAGE('[2]Ashed teabags wet'!$J$809:$J$813,'[2]Ashed teabags wet'!$J$817:$J$818,'[2]Ashed teabags wet'!$J$820:$J$821)</f>
        <v>5.5094158734921841</v>
      </c>
      <c r="N386" s="3">
        <f t="shared" si="56"/>
        <v>1.7681078101752141</v>
      </c>
      <c r="O386" s="3">
        <f t="shared" si="64"/>
        <v>1.8961999999999999</v>
      </c>
      <c r="P386" s="3">
        <f>AVERAGE('[2]Ashed teabags wet'!$J$814:$J$816)</f>
        <v>2.2816647271287041</v>
      </c>
      <c r="Q386" s="3">
        <f t="shared" si="57"/>
        <v>1.8529350734441854</v>
      </c>
      <c r="R386" s="7">
        <f>IF('[2]WetLitterbags placem_collection'!G93="N.A","",'[2]WetLitterbags placem_collection'!G93)</f>
        <v>42819</v>
      </c>
      <c r="S386" s="3">
        <f>IF(IFERROR(INDEX('[2]Both teabags AfterWet'!$D$1:$D$839,MATCH(H386,'[2]Both teabags AfterWet'!$B$1:$B$839,0)),"")="N.A","",(IFERROR(INDEX('[2]Both teabags AfterWet'!$D$1:$D$839,MATCH(H386,'[2]Both teabags AfterWet'!$B$1:$B$839,0)),"")))</f>
        <v>1.069</v>
      </c>
      <c r="T386" s="3">
        <f>IFERROR(INDEX('[2]Both teabags AfterWet'!$D$1:$D$839,MATCH(I386,'[2]Both teabags AfterWet'!$B$1:$B$839,0)),"")</f>
        <v>1.663</v>
      </c>
      <c r="U386" s="3">
        <f t="shared" si="65"/>
        <v>0.91839999999999988</v>
      </c>
      <c r="V386" s="3">
        <f t="shared" si="66"/>
        <v>1.5124</v>
      </c>
      <c r="W386" s="3">
        <f>IFERROR(INDEX('[2]Ashed teabags wet'!$J$2:$J$825,MATCH(H386,'[2]Ashed teabags wet'!$B$2:$B$825,0)),"")</f>
        <v>26.348448687350785</v>
      </c>
      <c r="X386" s="3">
        <f>IFERROR(INDEX('[2]Ashed teabags wet'!$J$2:$J$825,MATCH(I386,'[2]Ashed teabags wet'!$B$2:$B$825,0)),"")</f>
        <v>3.2402791625130467</v>
      </c>
      <c r="Y386" s="3">
        <f t="shared" si="58"/>
        <v>0.67641584725537029</v>
      </c>
      <c r="Z386" s="3">
        <f t="shared" si="59"/>
        <v>1.4633940179461526</v>
      </c>
      <c r="AA386" s="3">
        <f t="shared" si="60"/>
        <v>0.61743517936932846</v>
      </c>
      <c r="AB386" s="3">
        <f t="shared" si="67"/>
        <v>0.40477935749628191</v>
      </c>
      <c r="AC386" s="3">
        <f t="shared" si="61"/>
        <v>0.78977080142696832</v>
      </c>
      <c r="AD386">
        <f t="shared" si="62"/>
        <v>52</v>
      </c>
      <c r="AE386" s="3">
        <f t="shared" si="68"/>
        <v>0.26670406250673573</v>
      </c>
      <c r="AF386" s="3">
        <f t="shared" si="69"/>
        <v>1.408946357767845E-2</v>
      </c>
      <c r="AG386" s="67" t="str">
        <f>IF(ISNUMBER(SEARCH("C", '[2]WetLitterbags placem_collection'!Y93)),"YES","")</f>
        <v/>
      </c>
      <c r="AH386" s="67" t="str">
        <f>IF(ISNUMBER(SEARCH("H", '[2]WetLitterbags placem_collection'!Y93)),"YES","")</f>
        <v/>
      </c>
      <c r="AI386" s="67" t="str">
        <f>IF(ISNUMBER(SEARCH("R", '[2]WetLitterbags placem_collection'!Y93)),"YES","")</f>
        <v/>
      </c>
      <c r="AJ386" s="67" t="str">
        <f>IF(ISNUMBER(SEARCH("C", '[2]WetLitterbags placem_collection'!X93)),"YES","")</f>
        <v/>
      </c>
      <c r="AK386" s="67" t="str">
        <f>IF(ISNUMBER(SEARCH("H", '[2]WetLitterbags placem_collection'!X93)),"YES","")</f>
        <v/>
      </c>
      <c r="AL386" s="67" t="str">
        <f>IF(ISNUMBER(SEARCH("R", '[2]WetLitterbags placem_collection'!X93)),"YES","")</f>
        <v>YES</v>
      </c>
    </row>
    <row r="387" spans="2:38">
      <c r="B387" t="str">
        <f>'[2]Final data_for_R_analysis_Wetse'!A533</f>
        <v>Wet</v>
      </c>
      <c r="C387" s="4">
        <f>'[2]Final data_for_R_analysis_Wetse'!B533</f>
        <v>92</v>
      </c>
      <c r="D387" t="s">
        <v>99</v>
      </c>
      <c r="E387" t="s">
        <v>32</v>
      </c>
      <c r="F387" s="68">
        <v>4</v>
      </c>
      <c r="G387" s="7">
        <f>'[2]WetLitterbags placem_collection'!E94</f>
        <v>42767</v>
      </c>
      <c r="H387" s="1" t="str">
        <f>'[2]Final data_for_R_analysis_Wetse'!J533</f>
        <v>G763</v>
      </c>
      <c r="I387" t="str">
        <f>'[2]Final data_for_R_analysis_Wetse'!J753</f>
        <v>R4</v>
      </c>
      <c r="J387">
        <f>IFERROR(INDEX('[2]Green_rooibos initial weight'!$C$5:$C$1749,MATCH(H387, '[2]Green_rooibos initial weight'!$A$5:$A$1749,0)),"")</f>
        <v>2.0590000000000002</v>
      </c>
      <c r="K387">
        <f>IFERROR(INDEX('[2]Green_rooibos initial weight'!$C$5:$C$1749,MATCH(I387, '[2]Green_rooibos initial weight'!$A$5:$A$1749,0)),"")</f>
        <v>2.1549999999999998</v>
      </c>
      <c r="L387" s="3">
        <f t="shared" si="63"/>
        <v>1.8092000000000001</v>
      </c>
      <c r="M387" s="3">
        <f>AVERAGE('[2]Ashed teabags wet'!$J$809:$J$813,'[2]Ashed teabags wet'!$J$817:$J$818,'[2]Ashed teabags wet'!$J$820:$J$821)</f>
        <v>5.5094158734921841</v>
      </c>
      <c r="N387" s="3">
        <f t="shared" si="56"/>
        <v>1.7095236480167795</v>
      </c>
      <c r="O387" s="3">
        <f t="shared" si="64"/>
        <v>1.9051999999999998</v>
      </c>
      <c r="P387" s="3">
        <f>AVERAGE('[2]Ashed teabags wet'!$J$814:$J$816)</f>
        <v>2.2816647271287041</v>
      </c>
      <c r="Q387" s="3">
        <f t="shared" si="57"/>
        <v>1.8617297236187438</v>
      </c>
      <c r="R387" s="7">
        <f>IF('[2]WetLitterbags placem_collection'!G94="N.A","",'[2]WetLitterbags placem_collection'!G94)</f>
        <v>42819</v>
      </c>
      <c r="S387" s="3" t="str">
        <f>IF(IFERROR(INDEX('[2]Both teabags AfterWet'!$D$1:$D$839,MATCH(H387,'[2]Both teabags AfterWet'!$B$1:$B$839,0)),"")="N.A","",(IFERROR(INDEX('[2]Both teabags AfterWet'!$D$1:$D$839,MATCH(H387,'[2]Both teabags AfterWet'!$B$1:$B$839,0)),"")))</f>
        <v/>
      </c>
      <c r="T387" s="3">
        <f>IFERROR(INDEX('[2]Both teabags AfterWet'!$D$1:$D$839,MATCH(I387,'[2]Both teabags AfterWet'!$B$1:$B$839,0)),"")</f>
        <v>1.6779999999999999</v>
      </c>
      <c r="U387" s="3" t="str">
        <f t="shared" si="65"/>
        <v/>
      </c>
      <c r="V387" s="3">
        <f t="shared" si="66"/>
        <v>1.5273999999999999</v>
      </c>
      <c r="W387" s="3">
        <f>IFERROR(INDEX('[2]Ashed teabags wet'!$J$2:$J$825,MATCH(H387,'[2]Ashed teabags wet'!$B$2:$B$825,0)),"")</f>
        <v>39.468503937007327</v>
      </c>
      <c r="X387" s="3">
        <f>IFERROR(INDEX('[2]Ashed teabags wet'!$J$2:$J$825,MATCH(I387,'[2]Ashed teabags wet'!$B$2:$B$825,0)),"")</f>
        <v>2.4590163934421247</v>
      </c>
      <c r="Y387" s="3" t="str">
        <f t="shared" si="58"/>
        <v/>
      </c>
      <c r="Z387" s="3">
        <f t="shared" si="59"/>
        <v>1.4898409836065649</v>
      </c>
      <c r="AA387" s="3" t="str">
        <f t="shared" si="60"/>
        <v/>
      </c>
      <c r="AB387" s="3" t="str">
        <f t="shared" si="67"/>
        <v/>
      </c>
      <c r="AC387" s="3">
        <f t="shared" si="61"/>
        <v>0.8002455806048373</v>
      </c>
      <c r="AD387">
        <f t="shared" si="62"/>
        <v>52</v>
      </c>
      <c r="AE387" s="3" t="str">
        <f t="shared" si="68"/>
        <v/>
      </c>
      <c r="AF387" s="3" t="str">
        <f t="shared" si="69"/>
        <v/>
      </c>
      <c r="AG387" s="67" t="str">
        <f>IF(ISNUMBER(SEARCH("C", '[2]WetLitterbags placem_collection'!Y94)),"YES","")</f>
        <v/>
      </c>
      <c r="AH387" s="67" t="str">
        <f>IF(ISNUMBER(SEARCH("H", '[2]WetLitterbags placem_collection'!Y94)),"YES","")</f>
        <v/>
      </c>
      <c r="AI387" s="67" t="str">
        <f>IF(ISNUMBER(SEARCH("R", '[2]WetLitterbags placem_collection'!Y94)),"YES","")</f>
        <v>YES</v>
      </c>
      <c r="AJ387" s="67" t="str">
        <f>IF(ISNUMBER(SEARCH("C", '[2]WetLitterbags placem_collection'!X94)),"YES","")</f>
        <v/>
      </c>
      <c r="AK387" s="67" t="str">
        <f>IF(ISNUMBER(SEARCH("H", '[2]WetLitterbags placem_collection'!X94)),"YES","")</f>
        <v/>
      </c>
      <c r="AL387" s="67" t="str">
        <f>IF(ISNUMBER(SEARCH("R", '[2]WetLitterbags placem_collection'!X94)),"YES","")</f>
        <v>YES</v>
      </c>
    </row>
    <row r="388" spans="2:38">
      <c r="B388" t="str">
        <f>'[2]Final data_for_R_analysis_Wetse'!A534</f>
        <v>Wet</v>
      </c>
      <c r="C388" s="4">
        <f>'[2]Final data_for_R_analysis_Wetse'!B534</f>
        <v>93</v>
      </c>
      <c r="D388" t="s">
        <v>99</v>
      </c>
      <c r="E388" t="s">
        <v>32</v>
      </c>
      <c r="F388" s="68">
        <v>5</v>
      </c>
      <c r="G388" s="7">
        <f>'[2]WetLitterbags placem_collection'!E95</f>
        <v>42767</v>
      </c>
      <c r="H388" s="1" t="str">
        <f>'[2]Final data_for_R_analysis_Wetse'!J534</f>
        <v>G424</v>
      </c>
      <c r="I388" t="str">
        <f>'[2]Final data_for_R_analysis_Wetse'!J754</f>
        <v>R136</v>
      </c>
      <c r="J388">
        <f>IFERROR(INDEX('[2]Green_rooibos initial weight'!$C$5:$C$1749,MATCH(H388, '[2]Green_rooibos initial weight'!$A$5:$A$1749,0)),"")</f>
        <v>1.9590000000000001</v>
      </c>
      <c r="K388">
        <f>IFERROR(INDEX('[2]Green_rooibos initial weight'!$C$5:$C$1749,MATCH(I388, '[2]Green_rooibos initial weight'!$A$5:$A$1749,0)),"")</f>
        <v>2.21</v>
      </c>
      <c r="L388" s="3">
        <f t="shared" si="63"/>
        <v>1.7092000000000001</v>
      </c>
      <c r="M388" s="3">
        <f>AVERAGE('[2]Ashed teabags wet'!$J$809:$J$813,'[2]Ashed teabags wet'!$J$817:$J$818,'[2]Ashed teabags wet'!$J$820:$J$821)</f>
        <v>5.5094158734921841</v>
      </c>
      <c r="N388" s="3">
        <f t="shared" si="56"/>
        <v>1.6150330638902717</v>
      </c>
      <c r="O388" s="3">
        <f t="shared" si="64"/>
        <v>1.9601999999999999</v>
      </c>
      <c r="P388" s="3">
        <f>AVERAGE('[2]Ashed teabags wet'!$J$814:$J$816)</f>
        <v>2.2816647271287041</v>
      </c>
      <c r="Q388" s="3">
        <f t="shared" si="57"/>
        <v>1.9154748080188231</v>
      </c>
      <c r="R388" s="7">
        <f>IF('[2]WetLitterbags placem_collection'!G95="N.A","",'[2]WetLitterbags placem_collection'!G95)</f>
        <v>42819</v>
      </c>
      <c r="S388" s="3">
        <f>IF(IFERROR(INDEX('[2]Both teabags AfterWet'!$D$1:$D$839,MATCH(H388,'[2]Both teabags AfterWet'!$B$1:$B$839,0)),"")="N.A","",(IFERROR(INDEX('[2]Both teabags AfterWet'!$D$1:$D$839,MATCH(H388,'[2]Both teabags AfterWet'!$B$1:$B$839,0)),"")))</f>
        <v>0.66039999999999999</v>
      </c>
      <c r="T388" s="3">
        <f>IFERROR(INDEX('[2]Both teabags AfterWet'!$D$1:$D$839,MATCH(I388,'[2]Both teabags AfterWet'!$B$1:$B$839,0)),"")</f>
        <v>1.6368</v>
      </c>
      <c r="U388" s="3">
        <f t="shared" si="65"/>
        <v>0.50980000000000003</v>
      </c>
      <c r="V388" s="3">
        <f t="shared" si="66"/>
        <v>1.4862</v>
      </c>
      <c r="W388" s="3">
        <f>IFERROR(INDEX('[2]Ashed teabags wet'!$J$2:$J$825,MATCH(H388,'[2]Ashed teabags wet'!$B$2:$B$825,0)),"")</f>
        <v>9.5166915794729583</v>
      </c>
      <c r="X388" s="3">
        <f>IFERROR(INDEX('[2]Ashed teabags wet'!$J$2:$J$825,MATCH(I388,'[2]Ashed teabags wet'!$B$2:$B$825,0)),"")</f>
        <v>2.2232962783957189</v>
      </c>
      <c r="Y388" s="3">
        <f t="shared" si="58"/>
        <v>0.46128390632784688</v>
      </c>
      <c r="Z388" s="3">
        <f t="shared" si="59"/>
        <v>1.4531573707104828</v>
      </c>
      <c r="AA388" s="3">
        <f t="shared" si="60"/>
        <v>0.71438113767360778</v>
      </c>
      <c r="AB388" s="3">
        <f t="shared" si="67"/>
        <v>0.46833537766725836</v>
      </c>
      <c r="AC388" s="3">
        <f t="shared" si="61"/>
        <v>0.75864081564898489</v>
      </c>
      <c r="AD388">
        <f t="shared" si="62"/>
        <v>52</v>
      </c>
      <c r="AE388" s="3">
        <f t="shared" si="68"/>
        <v>0.15156634480569142</v>
      </c>
      <c r="AF388" s="3">
        <f t="shared" si="69"/>
        <v>1.3929606182562698E-2</v>
      </c>
      <c r="AG388" s="67" t="str">
        <f>IF(ISNUMBER(SEARCH("C", '[2]WetLitterbags placem_collection'!Y95)),"YES","")</f>
        <v/>
      </c>
      <c r="AH388" s="67" t="str">
        <f>IF(ISNUMBER(SEARCH("H", '[2]WetLitterbags placem_collection'!Y95)),"YES","")</f>
        <v/>
      </c>
      <c r="AI388" s="67" t="str">
        <f>IF(ISNUMBER(SEARCH("R", '[2]WetLitterbags placem_collection'!Y95)),"YES","")</f>
        <v>YES</v>
      </c>
      <c r="AJ388" s="67" t="str">
        <f>IF(ISNUMBER(SEARCH("C", '[2]WetLitterbags placem_collection'!X95)),"YES","")</f>
        <v/>
      </c>
      <c r="AK388" s="67" t="str">
        <f>IF(ISNUMBER(SEARCH("H", '[2]WetLitterbags placem_collection'!X95)),"YES","")</f>
        <v/>
      </c>
      <c r="AL388" s="67" t="str">
        <f>IF(ISNUMBER(SEARCH("R", '[2]WetLitterbags placem_collection'!X95)),"YES","")</f>
        <v>YES</v>
      </c>
    </row>
    <row r="389" spans="2:38">
      <c r="B389" t="str">
        <f>'[2]Final data_for_R_analysis_Wetse'!A535</f>
        <v>Wet</v>
      </c>
      <c r="C389" s="4">
        <f>'[2]Final data_for_R_analysis_Wetse'!B535</f>
        <v>94</v>
      </c>
      <c r="D389" t="s">
        <v>99</v>
      </c>
      <c r="E389" t="s">
        <v>32</v>
      </c>
      <c r="F389" s="68">
        <v>6</v>
      </c>
      <c r="G389" s="7">
        <f>'[2]WetLitterbags placem_collection'!E96</f>
        <v>42767</v>
      </c>
      <c r="H389" s="1" t="str">
        <f>'[2]Final data_for_R_analysis_Wetse'!J535</f>
        <v>G588</v>
      </c>
      <c r="I389" t="str">
        <f>'[2]Final data_for_R_analysis_Wetse'!J755</f>
        <v>R358</v>
      </c>
      <c r="J389">
        <f>IFERROR(INDEX('[2]Green_rooibos initial weight'!$C$5:$C$1749,MATCH(H389, '[2]Green_rooibos initial weight'!$A$5:$A$1749,0)),"")</f>
        <v>2.14</v>
      </c>
      <c r="K389">
        <f>IFERROR(INDEX('[2]Green_rooibos initial weight'!$C$5:$C$1749,MATCH(I389, '[2]Green_rooibos initial weight'!$A$5:$A$1749,0)),"")</f>
        <v>2.2210000000000001</v>
      </c>
      <c r="L389" s="3">
        <f t="shared" si="63"/>
        <v>1.8902000000000001</v>
      </c>
      <c r="M389" s="3">
        <f>AVERAGE('[2]Ashed teabags wet'!$J$809:$J$813,'[2]Ashed teabags wet'!$J$817:$J$818,'[2]Ashed teabags wet'!$J$820:$J$821)</f>
        <v>5.5094158734921841</v>
      </c>
      <c r="N389" s="3">
        <f t="shared" si="56"/>
        <v>1.7860610211592509</v>
      </c>
      <c r="O389" s="3">
        <f t="shared" si="64"/>
        <v>1.9712000000000001</v>
      </c>
      <c r="P389" s="3">
        <f>AVERAGE('[2]Ashed teabags wet'!$J$814:$J$816)</f>
        <v>2.2816647271287041</v>
      </c>
      <c r="Q389" s="3">
        <f t="shared" si="57"/>
        <v>1.926223824898839</v>
      </c>
      <c r="R389" s="7">
        <f>IF('[2]WetLitterbags placem_collection'!G96="N.A","",'[2]WetLitterbags placem_collection'!G96)</f>
        <v>0</v>
      </c>
      <c r="S389" s="3" t="str">
        <f>IF(IFERROR(INDEX('[2]Both teabags AfterWet'!$D$1:$D$839,MATCH(H389,'[2]Both teabags AfterWet'!$B$1:$B$839,0)),"")="N.A","",(IFERROR(INDEX('[2]Both teabags AfterWet'!$D$1:$D$839,MATCH(H389,'[2]Both teabags AfterWet'!$B$1:$B$839,0)),"")))</f>
        <v/>
      </c>
      <c r="T389" s="3" t="str">
        <f>IFERROR(INDEX('[2]Both teabags AfterWet'!$D$1:$D$839,MATCH(I389,'[2]Both teabags AfterWet'!$B$1:$B$839,0)),"")</f>
        <v/>
      </c>
      <c r="U389" s="3" t="str">
        <f t="shared" si="65"/>
        <v/>
      </c>
      <c r="V389" s="3" t="str">
        <f t="shared" si="66"/>
        <v/>
      </c>
      <c r="W389" s="3" t="str">
        <f>IFERROR(INDEX('[2]Ashed teabags wet'!$J$2:$J$825,MATCH(H389,'[2]Ashed teabags wet'!$B$2:$B$825,0)),"")</f>
        <v/>
      </c>
      <c r="X389" s="3" t="str">
        <f>IFERROR(INDEX('[2]Ashed teabags wet'!$J$2:$J$825,MATCH(I389,'[2]Ashed teabags wet'!$B$2:$B$825,0)),"")</f>
        <v/>
      </c>
      <c r="Y389" s="3" t="str">
        <f t="shared" si="58"/>
        <v/>
      </c>
      <c r="Z389" s="3" t="str">
        <f t="shared" si="59"/>
        <v/>
      </c>
      <c r="AA389" s="3" t="str">
        <f t="shared" si="60"/>
        <v/>
      </c>
      <c r="AB389" s="3" t="str">
        <f t="shared" si="67"/>
        <v/>
      </c>
      <c r="AC389" s="3" t="str">
        <f t="shared" si="61"/>
        <v/>
      </c>
      <c r="AD389" t="str">
        <f t="shared" si="62"/>
        <v/>
      </c>
      <c r="AE389" s="3" t="str">
        <f t="shared" si="68"/>
        <v/>
      </c>
      <c r="AF389" s="3" t="str">
        <f t="shared" si="69"/>
        <v/>
      </c>
      <c r="AG389" s="67" t="str">
        <f>IF(ISNUMBER(SEARCH("C", '[2]WetLitterbags placem_collection'!Y96)),"YES","")</f>
        <v/>
      </c>
      <c r="AH389" s="67" t="str">
        <f>IF(ISNUMBER(SEARCH("H", '[2]WetLitterbags placem_collection'!Y96)),"YES","")</f>
        <v/>
      </c>
      <c r="AI389" s="67" t="str">
        <f>IF(ISNUMBER(SEARCH("R", '[2]WetLitterbags placem_collection'!Y96)),"YES","")</f>
        <v/>
      </c>
      <c r="AJ389" s="67" t="str">
        <f>IF(ISNUMBER(SEARCH("C", '[2]WetLitterbags placem_collection'!X96)),"YES","")</f>
        <v/>
      </c>
      <c r="AK389" s="67" t="str">
        <f>IF(ISNUMBER(SEARCH("H", '[2]WetLitterbags placem_collection'!X96)),"YES","")</f>
        <v/>
      </c>
      <c r="AL389" s="67" t="str">
        <f>IF(ISNUMBER(SEARCH("R", '[2]WetLitterbags placem_collection'!X96)),"YES","")</f>
        <v/>
      </c>
    </row>
    <row r="390" spans="2:38">
      <c r="B390" t="str">
        <f>'[2]Final data_for_R_analysis_Wetse'!A536</f>
        <v>Wet</v>
      </c>
      <c r="C390" s="4">
        <f>'[2]Final data_for_R_analysis_Wetse'!B536</f>
        <v>95</v>
      </c>
      <c r="D390" t="s">
        <v>99</v>
      </c>
      <c r="E390" t="s">
        <v>32</v>
      </c>
      <c r="F390" s="68">
        <v>7</v>
      </c>
      <c r="G390" s="7">
        <f>'[2]WetLitterbags placem_collection'!E97</f>
        <v>42767</v>
      </c>
      <c r="H390" s="1" t="str">
        <f>'[2]Final data_for_R_analysis_Wetse'!J536</f>
        <v>G486</v>
      </c>
      <c r="I390" t="str">
        <f>'[2]Final data_for_R_analysis_Wetse'!J756</f>
        <v>R547</v>
      </c>
      <c r="J390">
        <f>IFERROR(INDEX('[2]Green_rooibos initial weight'!$C$5:$C$1749,MATCH(H390, '[2]Green_rooibos initial weight'!$A$5:$A$1749,0)),"")</f>
        <v>2.0049999999999999</v>
      </c>
      <c r="K390">
        <f>IFERROR(INDEX('[2]Green_rooibos initial weight'!$C$5:$C$1749,MATCH(I390, '[2]Green_rooibos initial weight'!$A$5:$A$1749,0)),"")</f>
        <v>2.194</v>
      </c>
      <c r="L390" s="3">
        <f t="shared" si="63"/>
        <v>1.7551999999999999</v>
      </c>
      <c r="M390" s="3">
        <f>AVERAGE('[2]Ashed teabags wet'!$J$809:$J$813,'[2]Ashed teabags wet'!$J$817:$J$818,'[2]Ashed teabags wet'!$J$820:$J$821)</f>
        <v>5.5094158734921841</v>
      </c>
      <c r="N390" s="3">
        <f t="shared" si="56"/>
        <v>1.658498732588465</v>
      </c>
      <c r="O390" s="3">
        <f t="shared" si="64"/>
        <v>1.9441999999999999</v>
      </c>
      <c r="P390" s="3">
        <f>AVERAGE('[2]Ashed teabags wet'!$J$814:$J$816)</f>
        <v>2.2816647271287041</v>
      </c>
      <c r="Q390" s="3">
        <f t="shared" si="57"/>
        <v>1.8998398743751637</v>
      </c>
      <c r="R390" s="7">
        <f>IF('[2]WetLitterbags placem_collection'!G97="N.A","",'[2]WetLitterbags placem_collection'!G97)</f>
        <v>42819</v>
      </c>
      <c r="S390" s="3" t="str">
        <f>IF(IFERROR(INDEX('[2]Both teabags AfterWet'!$D$1:$D$839,MATCH(H390,'[2]Both teabags AfterWet'!$B$1:$B$839,0)),"")="N.A","",(IFERROR(INDEX('[2]Both teabags AfterWet'!$D$1:$D$839,MATCH(H390,'[2]Both teabags AfterWet'!$B$1:$B$839,0)),"")))</f>
        <v/>
      </c>
      <c r="T390" s="3">
        <f>IFERROR(INDEX('[2]Both teabags AfterWet'!$D$1:$D$839,MATCH(I390,'[2]Both teabags AfterWet'!$B$1:$B$839,0)),"")</f>
        <v>1.5620000000000001</v>
      </c>
      <c r="U390" s="3" t="str">
        <f t="shared" si="65"/>
        <v/>
      </c>
      <c r="V390" s="3">
        <f t="shared" si="66"/>
        <v>1.4114</v>
      </c>
      <c r="W390" s="3">
        <f>IFERROR(INDEX('[2]Ashed teabags wet'!$J$2:$J$825,MATCH(H390,'[2]Ashed teabags wet'!$B$2:$B$825,0)),"")</f>
        <v>17.120622568093445</v>
      </c>
      <c r="X390" s="3">
        <f>IFERROR(INDEX('[2]Ashed teabags wet'!$J$2:$J$825,MATCH(I390,'[2]Ashed teabags wet'!$B$2:$B$825,0)),"")</f>
        <v>13.011335633317401</v>
      </c>
      <c r="Y390" s="3" t="str">
        <f t="shared" si="58"/>
        <v/>
      </c>
      <c r="Z390" s="3">
        <f t="shared" si="59"/>
        <v>1.2277580088713582</v>
      </c>
      <c r="AA390" s="3" t="str">
        <f t="shared" si="60"/>
        <v/>
      </c>
      <c r="AB390" s="3" t="str">
        <f t="shared" si="67"/>
        <v/>
      </c>
      <c r="AC390" s="3">
        <f t="shared" si="61"/>
        <v>0.64624288890407366</v>
      </c>
      <c r="AD390">
        <f t="shared" si="62"/>
        <v>52</v>
      </c>
      <c r="AE390" s="3" t="str">
        <f t="shared" si="68"/>
        <v/>
      </c>
      <c r="AF390" s="3" t="str">
        <f t="shared" si="69"/>
        <v/>
      </c>
      <c r="AG390" s="67" t="str">
        <f>IF(ISNUMBER(SEARCH("C", '[2]WetLitterbags placem_collection'!Y97)),"YES","")</f>
        <v/>
      </c>
      <c r="AH390" s="67" t="str">
        <f>IF(ISNUMBER(SEARCH("H", '[2]WetLitterbags placem_collection'!Y97)),"YES","")</f>
        <v/>
      </c>
      <c r="AI390" s="67" t="str">
        <f>IF(ISNUMBER(SEARCH("R", '[2]WetLitterbags placem_collection'!Y97)),"YES","")</f>
        <v>YES</v>
      </c>
      <c r="AJ390" s="67" t="str">
        <f>IF(ISNUMBER(SEARCH("C", '[2]WetLitterbags placem_collection'!X97)),"YES","")</f>
        <v/>
      </c>
      <c r="AK390" s="67" t="str">
        <f>IF(ISNUMBER(SEARCH("H", '[2]WetLitterbags placem_collection'!X97)),"YES","")</f>
        <v/>
      </c>
      <c r="AL390" s="67" t="str">
        <f>IF(ISNUMBER(SEARCH("R", '[2]WetLitterbags placem_collection'!X97)),"YES","")</f>
        <v>YES</v>
      </c>
    </row>
    <row r="391" spans="2:38">
      <c r="B391" t="str">
        <f>'[2]Final data_for_R_analysis_Wetse'!A537</f>
        <v>Wet</v>
      </c>
      <c r="C391" s="4">
        <f>'[2]Final data_for_R_analysis_Wetse'!B537</f>
        <v>96</v>
      </c>
      <c r="D391" t="s">
        <v>99</v>
      </c>
      <c r="E391" t="s">
        <v>32</v>
      </c>
      <c r="F391" s="68">
        <v>8</v>
      </c>
      <c r="G391" s="7">
        <f>'[2]WetLitterbags placem_collection'!E98</f>
        <v>42767</v>
      </c>
      <c r="H391" s="1" t="str">
        <f>'[2]Final data_for_R_analysis_Wetse'!J537</f>
        <v>G545</v>
      </c>
      <c r="I391" t="str">
        <f>'[2]Final data_for_R_analysis_Wetse'!J757</f>
        <v>R588</v>
      </c>
      <c r="J391">
        <f>IFERROR(INDEX('[2]Green_rooibos initial weight'!$C$5:$C$1749,MATCH(H391, '[2]Green_rooibos initial weight'!$A$5:$A$1749,0)),"")</f>
        <v>2.0720000000000001</v>
      </c>
      <c r="K391">
        <f>IFERROR(INDEX('[2]Green_rooibos initial weight'!$C$5:$C$1749,MATCH(I391, '[2]Green_rooibos initial weight'!$A$5:$A$1749,0)),"")</f>
        <v>2.1360000000000001</v>
      </c>
      <c r="L391" s="3">
        <f t="shared" si="63"/>
        <v>1.8222</v>
      </c>
      <c r="M391" s="3">
        <f>AVERAGE('[2]Ashed teabags wet'!$J$809:$J$813,'[2]Ashed teabags wet'!$J$817:$J$818,'[2]Ashed teabags wet'!$J$820:$J$821)</f>
        <v>5.5094158734921841</v>
      </c>
      <c r="N391" s="3">
        <f t="shared" si="56"/>
        <v>1.7218074239532255</v>
      </c>
      <c r="O391" s="3">
        <f t="shared" si="64"/>
        <v>1.8862000000000001</v>
      </c>
      <c r="P391" s="3">
        <f>AVERAGE('[2]Ashed teabags wet'!$J$814:$J$816)</f>
        <v>2.2816647271287041</v>
      </c>
      <c r="Q391" s="3">
        <f t="shared" si="57"/>
        <v>1.8431632399168985</v>
      </c>
      <c r="R391" s="7">
        <f>IF('[2]WetLitterbags placem_collection'!G98="N.A","",'[2]WetLitterbags placem_collection'!G98)</f>
        <v>42819</v>
      </c>
      <c r="S391" s="3">
        <f>IF(IFERROR(INDEX('[2]Both teabags AfterWet'!$D$1:$D$839,MATCH(H391,'[2]Both teabags AfterWet'!$B$1:$B$839,0)),"")="N.A","",(IFERROR(INDEX('[2]Both teabags AfterWet'!$D$1:$D$839,MATCH(H391,'[2]Both teabags AfterWet'!$B$1:$B$839,0)),"")))</f>
        <v>0.73950000000000005</v>
      </c>
      <c r="T391" s="3">
        <f>IFERROR(INDEX('[2]Both teabags AfterWet'!$D$1:$D$839,MATCH(I391,'[2]Both teabags AfterWet'!$B$1:$B$839,0)),"")</f>
        <v>0.87350000000000005</v>
      </c>
      <c r="U391" s="3">
        <f t="shared" si="65"/>
        <v>0.58889999999999998</v>
      </c>
      <c r="V391" s="3">
        <f t="shared" si="66"/>
        <v>0.7229000000000001</v>
      </c>
      <c r="W391" s="3">
        <f>IFERROR(INDEX('[2]Ashed teabags wet'!$J$2:$J$825,MATCH(H391,'[2]Ashed teabags wet'!$B$2:$B$825,0)),"")</f>
        <v>13.426156141222759</v>
      </c>
      <c r="X391" s="3">
        <f>IFERROR(INDEX('[2]Ashed teabags wet'!$J$2:$J$825,MATCH(I391,'[2]Ashed teabags wet'!$B$2:$B$825,0)),"")</f>
        <v>6.1660865241169791</v>
      </c>
      <c r="Y391" s="3">
        <f t="shared" si="58"/>
        <v>0.50983336648433919</v>
      </c>
      <c r="Z391" s="3">
        <f t="shared" si="59"/>
        <v>0.67832536051715842</v>
      </c>
      <c r="AA391" s="3">
        <f t="shared" si="60"/>
        <v>0.70389640595591407</v>
      </c>
      <c r="AB391" s="3">
        <f t="shared" si="67"/>
        <v>0.46146177682620504</v>
      </c>
      <c r="AC391" s="3">
        <f t="shared" si="61"/>
        <v>0.36802240074391979</v>
      </c>
      <c r="AD391">
        <f t="shared" si="62"/>
        <v>52</v>
      </c>
      <c r="AE391" s="3">
        <f t="shared" si="68"/>
        <v>0.16401852024238228</v>
      </c>
      <c r="AF391" s="3" t="str">
        <f t="shared" si="69"/>
        <v/>
      </c>
      <c r="AG391" s="67" t="str">
        <f>IF(ISNUMBER(SEARCH("C", '[2]WetLitterbags placem_collection'!Y98)),"YES","")</f>
        <v/>
      </c>
      <c r="AH391" s="67" t="str">
        <f>IF(ISNUMBER(SEARCH("H", '[2]WetLitterbags placem_collection'!Y98)),"YES","")</f>
        <v/>
      </c>
      <c r="AI391" s="67" t="str">
        <f>IF(ISNUMBER(SEARCH("R", '[2]WetLitterbags placem_collection'!Y98)),"YES","")</f>
        <v/>
      </c>
      <c r="AJ391" s="67" t="str">
        <f>IF(ISNUMBER(SEARCH("C", '[2]WetLitterbags placem_collection'!X98)),"YES","")</f>
        <v/>
      </c>
      <c r="AK391" s="67" t="str">
        <f>IF(ISNUMBER(SEARCH("H", '[2]WetLitterbags placem_collection'!X98)),"YES","")</f>
        <v/>
      </c>
      <c r="AL391" s="67" t="str">
        <f>IF(ISNUMBER(SEARCH("R", '[2]WetLitterbags placem_collection'!X98)),"YES","")</f>
        <v>YES</v>
      </c>
    </row>
    <row r="392" spans="2:38">
      <c r="B392" t="str">
        <f>'[2]Final data_for_R_analysis_Wetse'!A538</f>
        <v>Wet</v>
      </c>
      <c r="C392" s="4">
        <f>'[2]Final data_for_R_analysis_Wetse'!B538</f>
        <v>97</v>
      </c>
      <c r="D392" t="s">
        <v>100</v>
      </c>
      <c r="E392" t="s">
        <v>32</v>
      </c>
      <c r="F392" s="5">
        <v>1</v>
      </c>
      <c r="G392" s="7">
        <f>'[2]WetLitterbags placem_collection'!E99</f>
        <v>42762</v>
      </c>
      <c r="H392" s="1" t="str">
        <f>'[2]Final data_for_R_analysis_Wetse'!J538</f>
        <v>G847</v>
      </c>
      <c r="I392" t="str">
        <f>'[2]Final data_for_R_analysis_Wetse'!J758</f>
        <v>R576</v>
      </c>
      <c r="J392">
        <f>IFERROR(INDEX('[2]Green_rooibos initial weight'!$C$5:$C$1749,MATCH(H392, '[2]Green_rooibos initial weight'!$A$5:$A$1749,0)),"")</f>
        <v>2.1019999999999999</v>
      </c>
      <c r="K392">
        <f>IFERROR(INDEX('[2]Green_rooibos initial weight'!$C$5:$C$1749,MATCH(I392, '[2]Green_rooibos initial weight'!$A$5:$A$1749,0)),"")</f>
        <v>2.109</v>
      </c>
      <c r="L392" s="3">
        <f t="shared" si="63"/>
        <v>1.8521999999999998</v>
      </c>
      <c r="M392" s="3">
        <f>AVERAGE('[2]Ashed teabags wet'!$J$809:$J$813,'[2]Ashed teabags wet'!$J$817:$J$818,'[2]Ashed teabags wet'!$J$820:$J$821)</f>
        <v>5.5094158734921841</v>
      </c>
      <c r="N392" s="3">
        <f t="shared" si="56"/>
        <v>1.7501545991911776</v>
      </c>
      <c r="O392" s="3">
        <f t="shared" si="64"/>
        <v>1.8592</v>
      </c>
      <c r="P392" s="3">
        <f>AVERAGE('[2]Ashed teabags wet'!$J$814:$J$816)</f>
        <v>2.2816647271287041</v>
      </c>
      <c r="Q392" s="3">
        <f t="shared" si="57"/>
        <v>1.8167792893932231</v>
      </c>
      <c r="R392" s="7">
        <f>IF('[2]WetLitterbags placem_collection'!G99="N.A","",'[2]WetLitterbags placem_collection'!G99)</f>
        <v>42816</v>
      </c>
      <c r="S392" s="3">
        <f>IF(IFERROR(INDEX('[2]Both teabags AfterWet'!$D$1:$D$839,MATCH(H392,'[2]Both teabags AfterWet'!$B$1:$B$839,0)),"")="N.A","",(IFERROR(INDEX('[2]Both teabags AfterWet'!$D$1:$D$839,MATCH(H392,'[2]Both teabags AfterWet'!$B$1:$B$839,0)),"")))</f>
        <v>0.61809999999999998</v>
      </c>
      <c r="T392" s="3" t="str">
        <f>IFERROR(INDEX('[2]Both teabags AfterWet'!$D$1:$D$839,MATCH(I392,'[2]Both teabags AfterWet'!$B$1:$B$839,0)),"")</f>
        <v/>
      </c>
      <c r="U392" s="3">
        <f t="shared" si="65"/>
        <v>0.46749999999999997</v>
      </c>
      <c r="V392" s="3" t="str">
        <f t="shared" si="66"/>
        <v/>
      </c>
      <c r="W392" s="3">
        <f>IFERROR(INDEX('[2]Ashed teabags wet'!$J$2:$J$825,MATCH(H392,'[2]Ashed teabags wet'!$B$2:$B$825,0)),"")</f>
        <v>21.620325982741679</v>
      </c>
      <c r="X392" s="3">
        <f>IFERROR(INDEX('[2]Ashed teabags wet'!$J$2:$J$825,MATCH(I392,'[2]Ashed teabags wet'!$B$2:$B$825,0)),"")</f>
        <v>8.4409136047665729</v>
      </c>
      <c r="Y392" s="3">
        <f t="shared" si="58"/>
        <v>0.36642497603068264</v>
      </c>
      <c r="Z392" s="3" t="str">
        <f t="shared" si="59"/>
        <v/>
      </c>
      <c r="AA392" s="3">
        <f t="shared" si="60"/>
        <v>0.7906327954113177</v>
      </c>
      <c r="AB392" s="3">
        <f t="shared" si="67"/>
        <v>0.51832458796561454</v>
      </c>
      <c r="AC392" s="3" t="str">
        <f t="shared" si="61"/>
        <v/>
      </c>
      <c r="AD392">
        <f t="shared" si="62"/>
        <v>54</v>
      </c>
      <c r="AE392" s="3">
        <f t="shared" si="68"/>
        <v>6.1006181221712863E-2</v>
      </c>
      <c r="AF392" s="3" t="str">
        <f t="shared" si="69"/>
        <v/>
      </c>
      <c r="AG392" s="67" t="str">
        <f>IF(ISNUMBER(SEARCH("C", '[2]WetLitterbags placem_collection'!Y99)),"YES","")</f>
        <v/>
      </c>
      <c r="AH392" s="67" t="str">
        <f>IF(ISNUMBER(SEARCH("H", '[2]WetLitterbags placem_collection'!Y99)),"YES","")</f>
        <v/>
      </c>
      <c r="AI392" s="67" t="str">
        <f>IF(ISNUMBER(SEARCH("R", '[2]WetLitterbags placem_collection'!Y99)),"YES","")</f>
        <v/>
      </c>
      <c r="AJ392" s="67" t="str">
        <f>IF(ISNUMBER(SEARCH("C", '[2]WetLitterbags placem_collection'!X99)),"YES","")</f>
        <v/>
      </c>
      <c r="AK392" s="67" t="str">
        <f>IF(ISNUMBER(SEARCH("H", '[2]WetLitterbags placem_collection'!X99)),"YES","")</f>
        <v/>
      </c>
      <c r="AL392" s="67" t="str">
        <f>IF(ISNUMBER(SEARCH("R", '[2]WetLitterbags placem_collection'!X99)),"YES","")</f>
        <v/>
      </c>
    </row>
    <row r="393" spans="2:38">
      <c r="B393" t="str">
        <f>'[2]Final data_for_R_analysis_Wetse'!A539</f>
        <v>Wet</v>
      </c>
      <c r="C393" s="4">
        <f>'[2]Final data_for_R_analysis_Wetse'!B539</f>
        <v>98</v>
      </c>
      <c r="D393" t="s">
        <v>100</v>
      </c>
      <c r="E393" t="s">
        <v>32</v>
      </c>
      <c r="F393" s="5">
        <v>2</v>
      </c>
      <c r="G393" s="7">
        <f>'[2]WetLitterbags placem_collection'!E100</f>
        <v>42762</v>
      </c>
      <c r="H393" s="1" t="str">
        <f>'[2]Final data_for_R_analysis_Wetse'!J539</f>
        <v>G730</v>
      </c>
      <c r="I393" t="str">
        <f>'[2]Final data_for_R_analysis_Wetse'!J759</f>
        <v>R561</v>
      </c>
      <c r="J393">
        <f>IFERROR(INDEX('[2]Green_rooibos initial weight'!$C$5:$C$1749,MATCH(H393, '[2]Green_rooibos initial weight'!$A$5:$A$1749,0)),"")</f>
        <v>2.048</v>
      </c>
      <c r="K393">
        <f>IFERROR(INDEX('[2]Green_rooibos initial weight'!$C$5:$C$1749,MATCH(I393, '[2]Green_rooibos initial weight'!$A$5:$A$1749,0)),"")</f>
        <v>2.0760000000000001</v>
      </c>
      <c r="L393" s="3">
        <f t="shared" si="63"/>
        <v>1.7982</v>
      </c>
      <c r="M393" s="3">
        <f>AVERAGE('[2]Ashed teabags wet'!$J$809:$J$813,'[2]Ashed teabags wet'!$J$817:$J$818,'[2]Ashed teabags wet'!$J$820:$J$821)</f>
        <v>5.5094158734921841</v>
      </c>
      <c r="N393" s="3">
        <f t="shared" si="56"/>
        <v>1.6991296837628636</v>
      </c>
      <c r="O393" s="3">
        <f t="shared" si="64"/>
        <v>1.8262</v>
      </c>
      <c r="P393" s="3">
        <f>AVERAGE('[2]Ashed teabags wet'!$J$814:$J$816)</f>
        <v>2.2816647271287041</v>
      </c>
      <c r="Q393" s="3">
        <f t="shared" si="57"/>
        <v>1.7845322387531757</v>
      </c>
      <c r="R393" s="7">
        <f>IF('[2]WetLitterbags placem_collection'!G100="N.A","",'[2]WetLitterbags placem_collection'!G100)</f>
        <v>42816</v>
      </c>
      <c r="S393" s="3">
        <f>IF(IFERROR(INDEX('[2]Both teabags AfterWet'!$D$1:$D$839,MATCH(H393,'[2]Both teabags AfterWet'!$B$1:$B$839,0)),"")="N.A","",(IFERROR(INDEX('[2]Both teabags AfterWet'!$D$1:$D$839,MATCH(H393,'[2]Both teabags AfterWet'!$B$1:$B$839,0)),"")))</f>
        <v>0.629</v>
      </c>
      <c r="T393" s="3">
        <f>IFERROR(INDEX('[2]Both teabags AfterWet'!$D$1:$D$839,MATCH(I393,'[2]Both teabags AfterWet'!$B$1:$B$839,0)),"")</f>
        <v>1.661</v>
      </c>
      <c r="U393" s="3">
        <f t="shared" si="65"/>
        <v>0.47839999999999999</v>
      </c>
      <c r="V393" s="3">
        <f t="shared" si="66"/>
        <v>1.5104</v>
      </c>
      <c r="W393" s="3">
        <f>IFERROR(INDEX('[2]Ashed teabags wet'!$J$2:$J$825,MATCH(H393,'[2]Ashed teabags wet'!$B$2:$B$825,0)),"")</f>
        <v>15.206692913385</v>
      </c>
      <c r="X393" s="3">
        <f>IFERROR(INDEX('[2]Ashed teabags wet'!$J$2:$J$825,MATCH(I393,'[2]Ashed teabags wet'!$B$2:$B$825,0)),"")</f>
        <v>12.28244654400746</v>
      </c>
      <c r="Y393" s="3">
        <f t="shared" si="58"/>
        <v>0.40565118110236614</v>
      </c>
      <c r="Z393" s="3">
        <f t="shared" si="59"/>
        <v>1.3248859273993112</v>
      </c>
      <c r="AA393" s="3">
        <f t="shared" si="60"/>
        <v>0.76125943476897073</v>
      </c>
      <c r="AB393" s="3">
        <f t="shared" si="67"/>
        <v>0.49906794298393337</v>
      </c>
      <c r="AC393" s="3">
        <f t="shared" si="61"/>
        <v>0.74242756652297182</v>
      </c>
      <c r="AD393">
        <f t="shared" si="62"/>
        <v>54</v>
      </c>
      <c r="AE393" s="3">
        <f t="shared" si="68"/>
        <v>9.5891407637801906E-2</v>
      </c>
      <c r="AF393" s="3">
        <f t="shared" si="69"/>
        <v>1.3442432704107568E-2</v>
      </c>
      <c r="AG393" s="67" t="str">
        <f>IF(ISNUMBER(SEARCH("C", '[2]WetLitterbags placem_collection'!Y100)),"YES","")</f>
        <v/>
      </c>
      <c r="AH393" s="67" t="str">
        <f>IF(ISNUMBER(SEARCH("H", '[2]WetLitterbags placem_collection'!Y100)),"YES","")</f>
        <v/>
      </c>
      <c r="AI393" s="67" t="str">
        <f>IF(ISNUMBER(SEARCH("R", '[2]WetLitterbags placem_collection'!Y100)),"YES","")</f>
        <v/>
      </c>
      <c r="AJ393" s="67" t="str">
        <f>IF(ISNUMBER(SEARCH("C", '[2]WetLitterbags placem_collection'!X100)),"YES","")</f>
        <v/>
      </c>
      <c r="AK393" s="67" t="str">
        <f>IF(ISNUMBER(SEARCH("H", '[2]WetLitterbags placem_collection'!X100)),"YES","")</f>
        <v/>
      </c>
      <c r="AL393" s="67" t="str">
        <f>IF(ISNUMBER(SEARCH("R", '[2]WetLitterbags placem_collection'!X100)),"YES","")</f>
        <v/>
      </c>
    </row>
    <row r="394" spans="2:38">
      <c r="B394" t="str">
        <f>'[2]Final data_for_R_analysis_Wetse'!A540</f>
        <v>Wet</v>
      </c>
      <c r="C394" s="4">
        <f>'[2]Final data_for_R_analysis_Wetse'!B540</f>
        <v>99</v>
      </c>
      <c r="D394" t="s">
        <v>100</v>
      </c>
      <c r="E394" t="s">
        <v>32</v>
      </c>
      <c r="F394" s="5">
        <v>3</v>
      </c>
      <c r="G394" s="7">
        <f>'[2]WetLitterbags placem_collection'!E101</f>
        <v>42762</v>
      </c>
      <c r="H394" s="1" t="str">
        <f>'[2]Final data_for_R_analysis_Wetse'!J540</f>
        <v>G691</v>
      </c>
      <c r="I394" t="str">
        <f>'[2]Final data_for_R_analysis_Wetse'!J760</f>
        <v>R496</v>
      </c>
      <c r="J394">
        <f>IFERROR(INDEX('[2]Green_rooibos initial weight'!$C$5:$C$1749,MATCH(H394, '[2]Green_rooibos initial weight'!$A$5:$A$1749,0)),"")</f>
        <v>2.0950000000000002</v>
      </c>
      <c r="K394">
        <f>IFERROR(INDEX('[2]Green_rooibos initial weight'!$C$5:$C$1749,MATCH(I394, '[2]Green_rooibos initial weight'!$A$5:$A$1749,0)),"")</f>
        <v>2.2389999999999999</v>
      </c>
      <c r="L394" s="3">
        <f t="shared" si="63"/>
        <v>1.8452000000000002</v>
      </c>
      <c r="M394" s="3">
        <f>AVERAGE('[2]Ashed teabags wet'!$J$809:$J$813,'[2]Ashed teabags wet'!$J$817:$J$818,'[2]Ashed teabags wet'!$J$820:$J$821)</f>
        <v>5.5094158734921841</v>
      </c>
      <c r="N394" s="3">
        <f t="shared" si="56"/>
        <v>1.7435402583023223</v>
      </c>
      <c r="O394" s="3">
        <f t="shared" si="64"/>
        <v>1.9891999999999999</v>
      </c>
      <c r="P394" s="3">
        <f>AVERAGE('[2]Ashed teabags wet'!$J$814:$J$816)</f>
        <v>2.2816647271287041</v>
      </c>
      <c r="Q394" s="3">
        <f t="shared" si="57"/>
        <v>1.9438131252479556</v>
      </c>
      <c r="R394" s="7">
        <f>IF('[2]WetLitterbags placem_collection'!G101="N.A","",'[2]WetLitterbags placem_collection'!G101)</f>
        <v>42816</v>
      </c>
      <c r="S394" s="3">
        <f>IF(IFERROR(INDEX('[2]Both teabags AfterWet'!$D$1:$D$839,MATCH(H394,'[2]Both teabags AfterWet'!$B$1:$B$839,0)),"")="N.A","",(IFERROR(INDEX('[2]Both teabags AfterWet'!$D$1:$D$839,MATCH(H394,'[2]Both teabags AfterWet'!$B$1:$B$839,0)),"")))</f>
        <v>0.52829999999999999</v>
      </c>
      <c r="T394" s="3">
        <f>IFERROR(INDEX('[2]Both teabags AfterWet'!$D$1:$D$839,MATCH(I394,'[2]Both teabags AfterWet'!$B$1:$B$839,0)),"")</f>
        <v>1.5016</v>
      </c>
      <c r="U394" s="3">
        <f t="shared" si="65"/>
        <v>0.37769999999999998</v>
      </c>
      <c r="V394" s="3">
        <f t="shared" si="66"/>
        <v>1.351</v>
      </c>
      <c r="W394" s="3">
        <f>IFERROR(INDEX('[2]Ashed teabags wet'!$J$2:$J$825,MATCH(H394,'[2]Ashed teabags wet'!$B$2:$B$825,0)),"")</f>
        <v>10.554371002128548</v>
      </c>
      <c r="X394" s="3">
        <f>IFERROR(INDEX('[2]Ashed teabags wet'!$J$2:$J$825,MATCH(I394,'[2]Ashed teabags wet'!$B$2:$B$825,0)),"")</f>
        <v>7.3182711198407153</v>
      </c>
      <c r="Y394" s="3">
        <f t="shared" si="58"/>
        <v>0.33783614072496049</v>
      </c>
      <c r="Z394" s="3">
        <f t="shared" si="59"/>
        <v>1.252130157170952</v>
      </c>
      <c r="AA394" s="3">
        <f t="shared" si="60"/>
        <v>0.80623553765606193</v>
      </c>
      <c r="AB394" s="3">
        <f t="shared" si="67"/>
        <v>0.52855346411656323</v>
      </c>
      <c r="AC394" s="3">
        <f t="shared" si="61"/>
        <v>0.64416179770945237</v>
      </c>
      <c r="AD394">
        <f t="shared" si="62"/>
        <v>54</v>
      </c>
      <c r="AE394" s="3">
        <f t="shared" si="68"/>
        <v>4.2475608484486949E-2</v>
      </c>
      <c r="AF394" s="3">
        <f t="shared" si="69"/>
        <v>2.0712955723172621E-2</v>
      </c>
      <c r="AG394" s="67" t="str">
        <f>IF(ISNUMBER(SEARCH("C", '[2]WetLitterbags placem_collection'!Y101)),"YES","")</f>
        <v/>
      </c>
      <c r="AH394" s="67" t="str">
        <f>IF(ISNUMBER(SEARCH("H", '[2]WetLitterbags placem_collection'!Y101)),"YES","")</f>
        <v/>
      </c>
      <c r="AI394" s="67" t="str">
        <f>IF(ISNUMBER(SEARCH("R", '[2]WetLitterbags placem_collection'!Y101)),"YES","")</f>
        <v/>
      </c>
      <c r="AJ394" s="67" t="str">
        <f>IF(ISNUMBER(SEARCH("C", '[2]WetLitterbags placem_collection'!X101)),"YES","")</f>
        <v/>
      </c>
      <c r="AK394" s="67" t="str">
        <f>IF(ISNUMBER(SEARCH("H", '[2]WetLitterbags placem_collection'!X101)),"YES","")</f>
        <v/>
      </c>
      <c r="AL394" s="67" t="str">
        <f>IF(ISNUMBER(SEARCH("R", '[2]WetLitterbags placem_collection'!X101)),"YES","")</f>
        <v/>
      </c>
    </row>
    <row r="395" spans="2:38">
      <c r="B395" t="str">
        <f>'[2]Final data_for_R_analysis_Wetse'!A541</f>
        <v>Wet</v>
      </c>
      <c r="C395" s="4">
        <f>'[2]Final data_for_R_analysis_Wetse'!B541</f>
        <v>100</v>
      </c>
      <c r="D395" t="s">
        <v>100</v>
      </c>
      <c r="E395" t="s">
        <v>32</v>
      </c>
      <c r="F395" s="68">
        <v>4</v>
      </c>
      <c r="G395" s="7">
        <f>'[2]WetLitterbags placem_collection'!E102</f>
        <v>42762</v>
      </c>
      <c r="H395" s="1" t="str">
        <f>'[2]Final data_for_R_analysis_Wetse'!J541</f>
        <v>G828</v>
      </c>
      <c r="I395" t="str">
        <f>'[2]Final data_for_R_analysis_Wetse'!J761</f>
        <v>R497</v>
      </c>
      <c r="J395">
        <f>IFERROR(INDEX('[2]Green_rooibos initial weight'!$C$5:$C$1749,MATCH(H395, '[2]Green_rooibos initial weight'!$A$5:$A$1749,0)),"")</f>
        <v>1.986</v>
      </c>
      <c r="K395">
        <f>IFERROR(INDEX('[2]Green_rooibos initial weight'!$C$5:$C$1749,MATCH(I395, '[2]Green_rooibos initial weight'!$A$5:$A$1749,0)),"")</f>
        <v>2.2240000000000002</v>
      </c>
      <c r="L395" s="3">
        <f t="shared" si="63"/>
        <v>1.7362</v>
      </c>
      <c r="M395" s="3">
        <f>AVERAGE('[2]Ashed teabags wet'!$J$809:$J$813,'[2]Ashed teabags wet'!$J$817:$J$818,'[2]Ashed teabags wet'!$J$820:$J$821)</f>
        <v>5.5094158734921841</v>
      </c>
      <c r="N395" s="3">
        <f t="shared" si="56"/>
        <v>1.6405455216044287</v>
      </c>
      <c r="O395" s="3">
        <f t="shared" si="64"/>
        <v>1.9742000000000002</v>
      </c>
      <c r="P395" s="3">
        <f>AVERAGE('[2]Ashed teabags wet'!$J$814:$J$816)</f>
        <v>2.2816647271287041</v>
      </c>
      <c r="Q395" s="3">
        <f t="shared" si="57"/>
        <v>1.9291553749570254</v>
      </c>
      <c r="R395" s="7">
        <f>IF('[2]WetLitterbags placem_collection'!G102="N.A","",'[2]WetLitterbags placem_collection'!G102)</f>
        <v>42816</v>
      </c>
      <c r="S395" s="3">
        <f>IF(IFERROR(INDEX('[2]Both teabags AfterWet'!$D$1:$D$839,MATCH(H395,'[2]Both teabags AfterWet'!$B$1:$B$839,0)),"")="N.A","",(IFERROR(INDEX('[2]Both teabags AfterWet'!$D$1:$D$839,MATCH(H395,'[2]Both teabags AfterWet'!$B$1:$B$839,0)),"")))</f>
        <v>0.57399999999999995</v>
      </c>
      <c r="T395" s="3">
        <f>IFERROR(INDEX('[2]Both teabags AfterWet'!$D$1:$D$839,MATCH(I395,'[2]Both teabags AfterWet'!$B$1:$B$839,0)),"")</f>
        <v>1.66</v>
      </c>
      <c r="U395" s="3">
        <f t="shared" si="65"/>
        <v>0.42339999999999994</v>
      </c>
      <c r="V395" s="3">
        <f t="shared" si="66"/>
        <v>1.5093999999999999</v>
      </c>
      <c r="W395" s="3">
        <f>IFERROR(INDEX('[2]Ashed teabags wet'!$J$2:$J$825,MATCH(H395,'[2]Ashed teabags wet'!$B$2:$B$825,0)),"")</f>
        <v>14.012096774192942</v>
      </c>
      <c r="X395" s="3">
        <f>IFERROR(INDEX('[2]Ashed teabags wet'!$J$2:$J$825,MATCH(I395,'[2]Ashed teabags wet'!$B$2:$B$825,0)),"")</f>
        <v>7.3426573426567847</v>
      </c>
      <c r="Y395" s="3">
        <f t="shared" si="58"/>
        <v>0.36407278225806705</v>
      </c>
      <c r="Z395" s="3">
        <f t="shared" si="59"/>
        <v>1.3985699300699383</v>
      </c>
      <c r="AA395" s="3">
        <f t="shared" si="60"/>
        <v>0.77807822004109384</v>
      </c>
      <c r="AB395" s="3">
        <f t="shared" si="67"/>
        <v>0.51009403499131101</v>
      </c>
      <c r="AC395" s="3">
        <f t="shared" si="61"/>
        <v>0.72496489822707688</v>
      </c>
      <c r="AD395">
        <f t="shared" si="62"/>
        <v>54</v>
      </c>
      <c r="AE395" s="3">
        <f t="shared" si="68"/>
        <v>7.591660327661065E-2</v>
      </c>
      <c r="AF395" s="3">
        <f t="shared" si="69"/>
        <v>1.4347385716685725E-2</v>
      </c>
      <c r="AG395" s="67" t="str">
        <f>IF(ISNUMBER(SEARCH("C", '[2]WetLitterbags placem_collection'!Y102)),"YES","")</f>
        <v/>
      </c>
      <c r="AH395" s="67" t="str">
        <f>IF(ISNUMBER(SEARCH("H", '[2]WetLitterbags placem_collection'!Y102)),"YES","")</f>
        <v/>
      </c>
      <c r="AI395" s="67" t="str">
        <f>IF(ISNUMBER(SEARCH("R", '[2]WetLitterbags placem_collection'!Y102)),"YES","")</f>
        <v/>
      </c>
      <c r="AJ395" s="67" t="str">
        <f>IF(ISNUMBER(SEARCH("C", '[2]WetLitterbags placem_collection'!X102)),"YES","")</f>
        <v/>
      </c>
      <c r="AK395" s="67" t="str">
        <f>IF(ISNUMBER(SEARCH("H", '[2]WetLitterbags placem_collection'!X102)),"YES","")</f>
        <v/>
      </c>
      <c r="AL395" s="67" t="str">
        <f>IF(ISNUMBER(SEARCH("R", '[2]WetLitterbags placem_collection'!X102)),"YES","")</f>
        <v/>
      </c>
    </row>
    <row r="396" spans="2:38">
      <c r="B396" t="str">
        <f>'[2]Final data_for_R_analysis_Wetse'!A542</f>
        <v>Wet</v>
      </c>
      <c r="C396" s="4">
        <f>'[2]Final data_for_R_analysis_Wetse'!B542</f>
        <v>101</v>
      </c>
      <c r="D396" t="s">
        <v>100</v>
      </c>
      <c r="E396" t="s">
        <v>32</v>
      </c>
      <c r="F396" s="68">
        <v>5</v>
      </c>
      <c r="G396" s="7">
        <f>'[2]WetLitterbags placem_collection'!E103</f>
        <v>42762</v>
      </c>
      <c r="H396" s="1" t="str">
        <f>'[2]Final data_for_R_analysis_Wetse'!J542</f>
        <v>G875</v>
      </c>
      <c r="I396" t="str">
        <f>'[2]Final data_for_R_analysis_Wetse'!J762</f>
        <v>R10</v>
      </c>
      <c r="J396">
        <f>IFERROR(INDEX('[2]Green_rooibos initial weight'!$C$5:$C$1749,MATCH(H396, '[2]Green_rooibos initial weight'!$A$5:$A$1749,0)),"")</f>
        <v>2.0880000000000001</v>
      </c>
      <c r="K396">
        <f>IFERROR(INDEX('[2]Green_rooibos initial weight'!$C$5:$C$1749,MATCH(I396, '[2]Green_rooibos initial weight'!$A$5:$A$1749,0)),"")</f>
        <v>2.29</v>
      </c>
      <c r="L396" s="3">
        <f t="shared" si="63"/>
        <v>1.8382000000000001</v>
      </c>
      <c r="M396" s="3">
        <f>AVERAGE('[2]Ashed teabags wet'!$J$809:$J$813,'[2]Ashed teabags wet'!$J$817:$J$818,'[2]Ashed teabags wet'!$J$820:$J$821)</f>
        <v>5.5094158734921841</v>
      </c>
      <c r="N396" s="3">
        <f t="shared" ref="N396:N459" si="70">IFERROR(L396-(M396/100)*L396,"")</f>
        <v>1.7369259174134668</v>
      </c>
      <c r="O396" s="3">
        <f t="shared" si="64"/>
        <v>2.0402</v>
      </c>
      <c r="P396" s="3">
        <f>AVERAGE('[2]Ashed teabags wet'!$J$814:$J$816)</f>
        <v>2.2816647271287041</v>
      </c>
      <c r="Q396" s="3">
        <f t="shared" ref="Q396:Q459" si="71">IFERROR(O396-(P396/100)*O396,"")</f>
        <v>1.9936494762371202</v>
      </c>
      <c r="R396" s="7">
        <f>IF('[2]WetLitterbags placem_collection'!G103="N.A","",'[2]WetLitterbags placem_collection'!G103)</f>
        <v>42816</v>
      </c>
      <c r="S396" s="3">
        <f>IF(IFERROR(INDEX('[2]Both teabags AfterWet'!$D$1:$D$839,MATCH(H396,'[2]Both teabags AfterWet'!$B$1:$B$839,0)),"")="N.A","",(IFERROR(INDEX('[2]Both teabags AfterWet'!$D$1:$D$839,MATCH(H396,'[2]Both teabags AfterWet'!$B$1:$B$839,0)),"")))</f>
        <v>0.62450000000000006</v>
      </c>
      <c r="T396" s="3">
        <f>IFERROR(INDEX('[2]Both teabags AfterWet'!$D$1:$D$839,MATCH(I396,'[2]Both teabags AfterWet'!$B$1:$B$839,0)),"")</f>
        <v>1.5687</v>
      </c>
      <c r="U396" s="3">
        <f t="shared" si="65"/>
        <v>0.47390000000000004</v>
      </c>
      <c r="V396" s="3">
        <f t="shared" si="66"/>
        <v>1.4180999999999999</v>
      </c>
      <c r="W396" s="3">
        <f>IFERROR(INDEX('[2]Ashed teabags wet'!$J$2:$J$825,MATCH(H396,'[2]Ashed teabags wet'!$B$2:$B$825,0)),"")</f>
        <v>13.73786407767002</v>
      </c>
      <c r="X396" s="3">
        <f>IFERROR(INDEX('[2]Ashed teabags wet'!$J$2:$J$825,MATCH(I396,'[2]Ashed teabags wet'!$B$2:$B$825,0)),"")</f>
        <v>7.5048732943469902</v>
      </c>
      <c r="Y396" s="3">
        <f t="shared" ref="Y396:Y459" si="72">IFERROR(U396-(W396/100)*U396,"")</f>
        <v>0.4087962621359218</v>
      </c>
      <c r="Z396" s="3">
        <f t="shared" ref="Z396:Z459" si="73">IFERROR(V396-(X396/100)*V396,"")</f>
        <v>1.3116733918128651</v>
      </c>
      <c r="AA396" s="3">
        <f t="shared" ref="AA396:AA459" si="74">IFERROR(1-Y396/N396,"")</f>
        <v>0.76464381235978196</v>
      </c>
      <c r="AB396" s="3">
        <f t="shared" si="67"/>
        <v>0.50128667983681674</v>
      </c>
      <c r="AC396" s="3">
        <f t="shared" ref="AC396:AC459" si="75">IFERROR(Z396/Q396,"")</f>
        <v>0.65792578256462653</v>
      </c>
      <c r="AD396">
        <f t="shared" ref="AD396:AD459" si="76">IF((R396-G396)&gt;0,(IFERROR(R396-G396,"")),"")</f>
        <v>54</v>
      </c>
      <c r="AE396" s="3">
        <f t="shared" si="68"/>
        <v>9.1871956817361045E-2</v>
      </c>
      <c r="AF396" s="3">
        <f t="shared" si="69"/>
        <v>2.1239603720606355E-2</v>
      </c>
      <c r="AG396" s="67" t="str">
        <f>IF(ISNUMBER(SEARCH("C", '[2]WetLitterbags placem_collection'!Y103)),"YES","")</f>
        <v/>
      </c>
      <c r="AH396" s="67" t="str">
        <f>IF(ISNUMBER(SEARCH("H", '[2]WetLitterbags placem_collection'!Y103)),"YES","")</f>
        <v/>
      </c>
      <c r="AI396" s="67" t="str">
        <f>IF(ISNUMBER(SEARCH("R", '[2]WetLitterbags placem_collection'!Y103)),"YES","")</f>
        <v/>
      </c>
      <c r="AJ396" s="67" t="str">
        <f>IF(ISNUMBER(SEARCH("C", '[2]WetLitterbags placem_collection'!X103)),"YES","")</f>
        <v/>
      </c>
      <c r="AK396" s="67" t="str">
        <f>IF(ISNUMBER(SEARCH("H", '[2]WetLitterbags placem_collection'!X103)),"YES","")</f>
        <v/>
      </c>
      <c r="AL396" s="67" t="str">
        <f>IF(ISNUMBER(SEARCH("R", '[2]WetLitterbags placem_collection'!X103)),"YES","")</f>
        <v/>
      </c>
    </row>
    <row r="397" spans="2:38">
      <c r="B397" t="str">
        <f>'[2]Final data_for_R_analysis_Wetse'!A543</f>
        <v>Wet</v>
      </c>
      <c r="C397" s="4">
        <f>'[2]Final data_for_R_analysis_Wetse'!B543</f>
        <v>102</v>
      </c>
      <c r="D397" t="s">
        <v>100</v>
      </c>
      <c r="E397" t="s">
        <v>32</v>
      </c>
      <c r="F397" s="68">
        <v>6</v>
      </c>
      <c r="G397" s="7">
        <f>'[2]WetLitterbags placem_collection'!E104</f>
        <v>42762</v>
      </c>
      <c r="H397" s="1" t="str">
        <f>'[2]Final data_for_R_analysis_Wetse'!J543</f>
        <v>G824</v>
      </c>
      <c r="I397" t="str">
        <f>'[2]Final data_for_R_analysis_Wetse'!J763</f>
        <v>R26</v>
      </c>
      <c r="J397">
        <f>IFERROR(INDEX('[2]Green_rooibos initial weight'!$C$5:$C$1749,MATCH(H397, '[2]Green_rooibos initial weight'!$A$5:$A$1749,0)),"")</f>
        <v>1.931</v>
      </c>
      <c r="K397">
        <f>IFERROR(INDEX('[2]Green_rooibos initial weight'!$C$5:$C$1749,MATCH(I397, '[2]Green_rooibos initial weight'!$A$5:$A$1749,0)),"")</f>
        <v>2.2559999999999998</v>
      </c>
      <c r="L397" s="3">
        <f t="shared" ref="L397:L460" si="77">IF(J397&gt;0,(J397*$F$31-($F$29+$F$30)),"")</f>
        <v>1.6812</v>
      </c>
      <c r="M397" s="3">
        <f>AVERAGE('[2]Ashed teabags wet'!$J$809:$J$813,'[2]Ashed teabags wet'!$J$817:$J$818,'[2]Ashed teabags wet'!$J$820:$J$821)</f>
        <v>5.5094158734921841</v>
      </c>
      <c r="N397" s="3">
        <f t="shared" si="70"/>
        <v>1.5885757003348495</v>
      </c>
      <c r="O397" s="3">
        <f t="shared" ref="O397:O460" si="78">IF(K397&gt;0,(K397*$F$32-($F$29+$F$30)),"")</f>
        <v>2.0061999999999998</v>
      </c>
      <c r="P397" s="3">
        <f>AVERAGE('[2]Ashed teabags wet'!$J$814:$J$816)</f>
        <v>2.2816647271287041</v>
      </c>
      <c r="Q397" s="3">
        <f t="shared" si="71"/>
        <v>1.9604252422443438</v>
      </c>
      <c r="R397" s="7">
        <f>IF('[2]WetLitterbags placem_collection'!G104="N.A","",'[2]WetLitterbags placem_collection'!G104)</f>
        <v>42816</v>
      </c>
      <c r="S397" s="3">
        <f>IF(IFERROR(INDEX('[2]Both teabags AfterWet'!$D$1:$D$839,MATCH(H397,'[2]Both teabags AfterWet'!$B$1:$B$839,0)),"")="N.A","",(IFERROR(INDEX('[2]Both teabags AfterWet'!$D$1:$D$839,MATCH(H397,'[2]Both teabags AfterWet'!$B$1:$B$839,0)),"")))</f>
        <v>0.63800000000000001</v>
      </c>
      <c r="T397" s="3">
        <f>IFERROR(INDEX('[2]Both teabags AfterWet'!$D$1:$D$839,MATCH(I397,'[2]Both teabags AfterWet'!$B$1:$B$839,0)),"")</f>
        <v>1.6240000000000001</v>
      </c>
      <c r="U397" s="3">
        <f t="shared" ref="U397:U460" si="79">IFERROR(IF(S397&gt;0,S397-($F$29),""),"")</f>
        <v>0.4874</v>
      </c>
      <c r="V397" s="3">
        <f t="shared" ref="V397:V460" si="80">IFERROR(IF(T397&gt;0,T397-($F$29),""),"")</f>
        <v>1.4734</v>
      </c>
      <c r="W397" s="3">
        <f>IFERROR(INDEX('[2]Ashed teabags wet'!$J$2:$J$825,MATCH(H397,'[2]Ashed teabags wet'!$B$2:$B$825,0)),"")</f>
        <v>12.710187932739478</v>
      </c>
      <c r="X397" s="3">
        <f>IFERROR(INDEX('[2]Ashed teabags wet'!$J$2:$J$825,MATCH(I397,'[2]Ashed teabags wet'!$B$2:$B$825,0)),"")</f>
        <v>5.4671968190859612</v>
      </c>
      <c r="Y397" s="3">
        <f t="shared" si="72"/>
        <v>0.42545054401582777</v>
      </c>
      <c r="Z397" s="3">
        <f t="shared" si="73"/>
        <v>1.3928463220675875</v>
      </c>
      <c r="AA397" s="3">
        <f t="shared" si="74"/>
        <v>0.73218113312060051</v>
      </c>
      <c r="AB397" s="3">
        <f t="shared" ref="AB397:AB460" si="81">IFERROR($F$26*(1-AE397),"")</f>
        <v>0.48000473335222271</v>
      </c>
      <c r="AC397" s="3">
        <f t="shared" si="75"/>
        <v>0.71048173225571321</v>
      </c>
      <c r="AD397">
        <f t="shared" si="76"/>
        <v>54</v>
      </c>
      <c r="AE397" s="3">
        <f t="shared" ref="AE397:AE460" si="82">IFERROR(1-(AA397/$F$25),"")</f>
        <v>0.13042620769524882</v>
      </c>
      <c r="AF397" s="3">
        <f t="shared" ref="AF397:AF460" si="83">IFERROR(LN(AB397/(AC397-(1-AB397)))/AD397,"")</f>
        <v>1.7115089252564084E-2</v>
      </c>
      <c r="AG397" s="67" t="str">
        <f>IF(ISNUMBER(SEARCH("C", '[2]WetLitterbags placem_collection'!Y104)),"YES","")</f>
        <v/>
      </c>
      <c r="AH397" s="67" t="str">
        <f>IF(ISNUMBER(SEARCH("H", '[2]WetLitterbags placem_collection'!Y104)),"YES","")</f>
        <v/>
      </c>
      <c r="AI397" s="67" t="str">
        <f>IF(ISNUMBER(SEARCH("R", '[2]WetLitterbags placem_collection'!Y104)),"YES","")</f>
        <v/>
      </c>
      <c r="AJ397" s="67" t="str">
        <f>IF(ISNUMBER(SEARCH("C", '[2]WetLitterbags placem_collection'!X104)),"YES","")</f>
        <v/>
      </c>
      <c r="AK397" s="67" t="str">
        <f>IF(ISNUMBER(SEARCH("H", '[2]WetLitterbags placem_collection'!X104)),"YES","")</f>
        <v/>
      </c>
      <c r="AL397" s="67" t="str">
        <f>IF(ISNUMBER(SEARCH("R", '[2]WetLitterbags placem_collection'!X104)),"YES","")</f>
        <v/>
      </c>
    </row>
    <row r="398" spans="2:38">
      <c r="B398" t="str">
        <f>'[2]Final data_for_R_analysis_Wetse'!A544</f>
        <v>Wet</v>
      </c>
      <c r="C398" s="4">
        <f>'[2]Final data_for_R_analysis_Wetse'!B544</f>
        <v>103</v>
      </c>
      <c r="D398" t="s">
        <v>100</v>
      </c>
      <c r="E398" t="s">
        <v>32</v>
      </c>
      <c r="F398" s="68">
        <v>7</v>
      </c>
      <c r="G398" s="7">
        <f>'[2]WetLitterbags placem_collection'!E105</f>
        <v>42762</v>
      </c>
      <c r="H398" s="1" t="str">
        <f>'[2]Final data_for_R_analysis_Wetse'!J544</f>
        <v>G692</v>
      </c>
      <c r="I398" t="str">
        <f>'[2]Final data_for_R_analysis_Wetse'!J764</f>
        <v>R494</v>
      </c>
      <c r="J398">
        <f>IFERROR(INDEX('[2]Green_rooibos initial weight'!$C$5:$C$1749,MATCH(H398, '[2]Green_rooibos initial weight'!$A$5:$A$1749,0)),"")</f>
        <v>2.028</v>
      </c>
      <c r="K398">
        <f>IFERROR(INDEX('[2]Green_rooibos initial weight'!$C$5:$C$1749,MATCH(I398, '[2]Green_rooibos initial weight'!$A$5:$A$1749,0)),"")</f>
        <v>2.2130000000000001</v>
      </c>
      <c r="L398" s="3">
        <f t="shared" si="77"/>
        <v>1.7782</v>
      </c>
      <c r="M398" s="3">
        <f>AVERAGE('[2]Ashed teabags wet'!$J$809:$J$813,'[2]Ashed teabags wet'!$J$817:$J$818,'[2]Ashed teabags wet'!$J$820:$J$821)</f>
        <v>5.5094158734921841</v>
      </c>
      <c r="N398" s="3">
        <f t="shared" si="70"/>
        <v>1.680231566937562</v>
      </c>
      <c r="O398" s="3">
        <f t="shared" si="78"/>
        <v>1.9632000000000001</v>
      </c>
      <c r="P398" s="3">
        <f>AVERAGE('[2]Ashed teabags wet'!$J$814:$J$816)</f>
        <v>2.2816647271287041</v>
      </c>
      <c r="Q398" s="3">
        <f t="shared" si="71"/>
        <v>1.9184063580770094</v>
      </c>
      <c r="R398" s="7">
        <f>IF('[2]WetLitterbags placem_collection'!G105="N.A","",'[2]WetLitterbags placem_collection'!G105)</f>
        <v>42816</v>
      </c>
      <c r="S398" s="3">
        <f>IF(IFERROR(INDEX('[2]Both teabags AfterWet'!$D$1:$D$839,MATCH(H398,'[2]Both teabags AfterWet'!$B$1:$B$839,0)),"")="N.A","",(IFERROR(INDEX('[2]Both teabags AfterWet'!$D$1:$D$839,MATCH(H398,'[2]Both teabags AfterWet'!$B$1:$B$839,0)),"")))</f>
        <v>0.58699999999999997</v>
      </c>
      <c r="T398" s="3">
        <f>IFERROR(INDEX('[2]Both teabags AfterWet'!$D$1:$D$839,MATCH(I398,'[2]Both teabags AfterWet'!$B$1:$B$839,0)),"")</f>
        <v>1.6919999999999999</v>
      </c>
      <c r="U398" s="3">
        <f t="shared" si="79"/>
        <v>0.43639999999999995</v>
      </c>
      <c r="V398" s="3">
        <f t="shared" si="80"/>
        <v>1.5413999999999999</v>
      </c>
      <c r="W398" s="3">
        <f>IFERROR(INDEX('[2]Ashed teabags wet'!$J$2:$J$825,MATCH(H398,'[2]Ashed teabags wet'!$B$2:$B$825,0)),"")</f>
        <v>13.793103448275259</v>
      </c>
      <c r="X398" s="3">
        <f>IFERROR(INDEX('[2]Ashed teabags wet'!$J$2:$J$825,MATCH(I398,'[2]Ashed teabags wet'!$B$2:$B$825,0)),"")</f>
        <v>5.3175775480057332</v>
      </c>
      <c r="Y398" s="3">
        <f t="shared" si="72"/>
        <v>0.37620689655172673</v>
      </c>
      <c r="Z398" s="3">
        <f t="shared" si="73"/>
        <v>1.4594348596750395</v>
      </c>
      <c r="AA398" s="3">
        <f t="shared" si="74"/>
        <v>0.77609818553914434</v>
      </c>
      <c r="AB398" s="3">
        <f t="shared" si="81"/>
        <v>0.50879596011592365</v>
      </c>
      <c r="AC398" s="3">
        <f t="shared" si="75"/>
        <v>0.76075376498332803</v>
      </c>
      <c r="AD398">
        <f t="shared" si="76"/>
        <v>54</v>
      </c>
      <c r="AE398" s="3">
        <f t="shared" si="82"/>
        <v>7.8268188195790511E-2</v>
      </c>
      <c r="AF398" s="3">
        <f t="shared" si="83"/>
        <v>1.1764707220817934E-2</v>
      </c>
      <c r="AG398" s="67" t="str">
        <f>IF(ISNUMBER(SEARCH("C", '[2]WetLitterbags placem_collection'!Y105)),"YES","")</f>
        <v/>
      </c>
      <c r="AH398" s="67" t="str">
        <f>IF(ISNUMBER(SEARCH("H", '[2]WetLitterbags placem_collection'!Y105)),"YES","")</f>
        <v/>
      </c>
      <c r="AI398" s="67" t="str">
        <f>IF(ISNUMBER(SEARCH("R", '[2]WetLitterbags placem_collection'!Y105)),"YES","")</f>
        <v>YES</v>
      </c>
      <c r="AJ398" s="67" t="str">
        <f>IF(ISNUMBER(SEARCH("C", '[2]WetLitterbags placem_collection'!X105)),"YES","")</f>
        <v/>
      </c>
      <c r="AK398" s="67" t="str">
        <f>IF(ISNUMBER(SEARCH("H", '[2]WetLitterbags placem_collection'!X105)),"YES","")</f>
        <v/>
      </c>
      <c r="AL398" s="67" t="str">
        <f>IF(ISNUMBER(SEARCH("R", '[2]WetLitterbags placem_collection'!X105)),"YES","")</f>
        <v/>
      </c>
    </row>
    <row r="399" spans="2:38">
      <c r="B399" t="str">
        <f>'[2]Final data_for_R_analysis_Wetse'!A545</f>
        <v>Wet</v>
      </c>
      <c r="C399" s="4">
        <f>'[2]Final data_for_R_analysis_Wetse'!B545</f>
        <v>104</v>
      </c>
      <c r="D399" t="s">
        <v>100</v>
      </c>
      <c r="E399" t="s">
        <v>32</v>
      </c>
      <c r="F399" s="68">
        <v>8</v>
      </c>
      <c r="G399" s="7">
        <f>'[2]WetLitterbags placem_collection'!E106</f>
        <v>42762</v>
      </c>
      <c r="H399" s="1" t="str">
        <f>'[2]Final data_for_R_analysis_Wetse'!J545</f>
        <v>G806</v>
      </c>
      <c r="I399" t="str">
        <f>'[2]Final data_for_R_analysis_Wetse'!J765</f>
        <v>R475</v>
      </c>
      <c r="J399">
        <f>IFERROR(INDEX('[2]Green_rooibos initial weight'!$C$5:$C$1749,MATCH(H399, '[2]Green_rooibos initial weight'!$A$5:$A$1749,0)),"")</f>
        <v>2.0419999999999998</v>
      </c>
      <c r="K399">
        <f>IFERROR(INDEX('[2]Green_rooibos initial weight'!$C$5:$C$1749,MATCH(I399, '[2]Green_rooibos initial weight'!$A$5:$A$1749,0)),"")</f>
        <v>2.2210000000000001</v>
      </c>
      <c r="L399" s="3">
        <f t="shared" si="77"/>
        <v>1.7921999999999998</v>
      </c>
      <c r="M399" s="3">
        <f>AVERAGE('[2]Ashed teabags wet'!$J$809:$J$813,'[2]Ashed teabags wet'!$J$817:$J$818,'[2]Ashed teabags wet'!$J$820:$J$821)</f>
        <v>5.5094158734921841</v>
      </c>
      <c r="N399" s="3">
        <f t="shared" si="70"/>
        <v>1.6934602487152728</v>
      </c>
      <c r="O399" s="3">
        <f t="shared" si="78"/>
        <v>1.9712000000000001</v>
      </c>
      <c r="P399" s="3">
        <f>AVERAGE('[2]Ashed teabags wet'!$J$814:$J$816)</f>
        <v>2.2816647271287041</v>
      </c>
      <c r="Q399" s="3">
        <f t="shared" si="71"/>
        <v>1.926223824898839</v>
      </c>
      <c r="R399" s="7">
        <f>IF('[2]WetLitterbags placem_collection'!G106="N.A","",'[2]WetLitterbags placem_collection'!G106)</f>
        <v>42816</v>
      </c>
      <c r="S399" s="3">
        <f>IF(IFERROR(INDEX('[2]Both teabags AfterWet'!$D$1:$D$839,MATCH(H399,'[2]Both teabags AfterWet'!$B$1:$B$839,0)),"")="N.A","",(IFERROR(INDEX('[2]Both teabags AfterWet'!$D$1:$D$839,MATCH(H399,'[2]Both teabags AfterWet'!$B$1:$B$839,0)),"")))</f>
        <v>0.72499999999999998</v>
      </c>
      <c r="T399" s="3">
        <f>IFERROR(INDEX('[2]Both teabags AfterWet'!$D$1:$D$839,MATCH(I399,'[2]Both teabags AfterWet'!$B$1:$B$839,0)),"")</f>
        <v>1.4970000000000001</v>
      </c>
      <c r="U399" s="3">
        <f t="shared" si="79"/>
        <v>0.57440000000000002</v>
      </c>
      <c r="V399" s="3">
        <f t="shared" si="80"/>
        <v>1.3464</v>
      </c>
      <c r="W399" s="3">
        <f>IFERROR(INDEX('[2]Ashed teabags wet'!$J$2:$J$825,MATCH(H399,'[2]Ashed teabags wet'!$B$2:$B$825,0)),"")</f>
        <v>16.853385289820611</v>
      </c>
      <c r="X399" s="3">
        <f>IFERROR(INDEX('[2]Ashed teabags wet'!$J$2:$J$825,MATCH(I399,'[2]Ashed teabags wet'!$B$2:$B$825,0)),"")</f>
        <v>9.2474176094433584</v>
      </c>
      <c r="Y399" s="3">
        <f t="shared" si="72"/>
        <v>0.47759415489527046</v>
      </c>
      <c r="Z399" s="3">
        <f t="shared" si="73"/>
        <v>1.2218927693064547</v>
      </c>
      <c r="AA399" s="3">
        <f t="shared" si="74"/>
        <v>0.71797734534507518</v>
      </c>
      <c r="AB399" s="3">
        <f t="shared" si="81"/>
        <v>0.47069298649700897</v>
      </c>
      <c r="AC399" s="3">
        <f t="shared" si="75"/>
        <v>0.63434620292406874</v>
      </c>
      <c r="AD399">
        <f t="shared" si="76"/>
        <v>54</v>
      </c>
      <c r="AE399" s="3">
        <f t="shared" si="82"/>
        <v>0.14729531431701282</v>
      </c>
      <c r="AF399" s="3">
        <f t="shared" si="83"/>
        <v>2.7775417315476988E-2</v>
      </c>
      <c r="AG399" s="67" t="str">
        <f>IF(ISNUMBER(SEARCH("C", '[2]WetLitterbags placem_collection'!Y106)),"YES","")</f>
        <v/>
      </c>
      <c r="AH399" s="67" t="str">
        <f>IF(ISNUMBER(SEARCH("H", '[2]WetLitterbags placem_collection'!Y106)),"YES","")</f>
        <v/>
      </c>
      <c r="AI399" s="67" t="str">
        <f>IF(ISNUMBER(SEARCH("R", '[2]WetLitterbags placem_collection'!Y106)),"YES","")</f>
        <v/>
      </c>
      <c r="AJ399" s="67" t="str">
        <f>IF(ISNUMBER(SEARCH("C", '[2]WetLitterbags placem_collection'!X106)),"YES","")</f>
        <v/>
      </c>
      <c r="AK399" s="67" t="str">
        <f>IF(ISNUMBER(SEARCH("H", '[2]WetLitterbags placem_collection'!X106)),"YES","")</f>
        <v/>
      </c>
      <c r="AL399" s="67" t="str">
        <f>IF(ISNUMBER(SEARCH("R", '[2]WetLitterbags placem_collection'!X106)),"YES","")</f>
        <v/>
      </c>
    </row>
    <row r="400" spans="2:38">
      <c r="B400" t="str">
        <f>'[2]Final data_for_R_analysis_Wetse'!A546</f>
        <v>Wet</v>
      </c>
      <c r="C400" s="4">
        <f>'[2]Final data_for_R_analysis_Wetse'!B546</f>
        <v>105</v>
      </c>
      <c r="D400" t="s">
        <v>101</v>
      </c>
      <c r="E400" t="s">
        <v>32</v>
      </c>
      <c r="F400" s="5">
        <v>1</v>
      </c>
      <c r="G400" s="7">
        <f>'[2]WetLitterbags placem_collection'!E107</f>
        <v>42762</v>
      </c>
      <c r="H400" s="1" t="str">
        <f>'[2]Final data_for_R_analysis_Wetse'!J546</f>
        <v>G861</v>
      </c>
      <c r="I400" t="str">
        <f>'[2]Final data_for_R_analysis_Wetse'!J766</f>
        <v>R540</v>
      </c>
      <c r="J400">
        <f>IFERROR(INDEX('[2]Green_rooibos initial weight'!$C$5:$C$1749,MATCH(H400, '[2]Green_rooibos initial weight'!$A$5:$A$1749,0)),"")</f>
        <v>1.9339999999999999</v>
      </c>
      <c r="K400">
        <f>IFERROR(INDEX('[2]Green_rooibos initial weight'!$C$5:$C$1749,MATCH(I400, '[2]Green_rooibos initial weight'!$A$5:$A$1749,0)),"")</f>
        <v>2.194</v>
      </c>
      <c r="L400" s="3">
        <f t="shared" si="77"/>
        <v>1.6841999999999999</v>
      </c>
      <c r="M400" s="3">
        <f>AVERAGE('[2]Ashed teabags wet'!$J$809:$J$813,'[2]Ashed teabags wet'!$J$817:$J$818,'[2]Ashed teabags wet'!$J$820:$J$821)</f>
        <v>5.5094158734921841</v>
      </c>
      <c r="N400" s="3">
        <f t="shared" si="70"/>
        <v>1.5914104178586446</v>
      </c>
      <c r="O400" s="3">
        <f t="shared" si="78"/>
        <v>1.9441999999999999</v>
      </c>
      <c r="P400" s="3">
        <f>AVERAGE('[2]Ashed teabags wet'!$J$814:$J$816)</f>
        <v>2.2816647271287041</v>
      </c>
      <c r="Q400" s="3">
        <f t="shared" si="71"/>
        <v>1.8998398743751637</v>
      </c>
      <c r="R400" s="7">
        <f>IF('[2]WetLitterbags placem_collection'!G107="N.A","",'[2]WetLitterbags placem_collection'!G107)</f>
        <v>42816</v>
      </c>
      <c r="S400" s="3">
        <f>IF(IFERROR(INDEX('[2]Both teabags AfterWet'!$D$1:$D$839,MATCH(H400,'[2]Both teabags AfterWet'!$B$1:$B$839,0)),"")="N.A","",(IFERROR(INDEX('[2]Both teabags AfterWet'!$D$1:$D$839,MATCH(H400,'[2]Both teabags AfterWet'!$B$1:$B$839,0)),"")))</f>
        <v>0.626</v>
      </c>
      <c r="T400" s="3">
        <f>IFERROR(INDEX('[2]Both teabags AfterWet'!$D$1:$D$839,MATCH(I400,'[2]Both teabags AfterWet'!$B$1:$B$839,0)),"")</f>
        <v>1.8080000000000001</v>
      </c>
      <c r="U400" s="3">
        <f t="shared" si="79"/>
        <v>0.47539999999999999</v>
      </c>
      <c r="V400" s="3">
        <f t="shared" si="80"/>
        <v>1.6574</v>
      </c>
      <c r="W400" s="3">
        <f>IFERROR(INDEX('[2]Ashed teabags wet'!$J$2:$J$825,MATCH(H400,'[2]Ashed teabags wet'!$B$2:$B$825,0)),"")</f>
        <v>20.431034482760303</v>
      </c>
      <c r="X400" s="3">
        <f>IFERROR(INDEX('[2]Ashed teabags wet'!$J$2:$J$825,MATCH(I400,'[2]Ashed teabags wet'!$B$2:$B$825,0)),"")</f>
        <v>5.7625434674605209</v>
      </c>
      <c r="Y400" s="3">
        <f t="shared" si="72"/>
        <v>0.37827086206895755</v>
      </c>
      <c r="Z400" s="3">
        <f t="shared" si="73"/>
        <v>1.5618916045703093</v>
      </c>
      <c r="AA400" s="3">
        <f t="shared" si="74"/>
        <v>0.76230464635392559</v>
      </c>
      <c r="AB400" s="3">
        <f t="shared" si="81"/>
        <v>0.49975316483060211</v>
      </c>
      <c r="AC400" s="3">
        <f t="shared" si="75"/>
        <v>0.82211749823600166</v>
      </c>
      <c r="AD400">
        <f t="shared" si="76"/>
        <v>54</v>
      </c>
      <c r="AE400" s="3">
        <f t="shared" si="82"/>
        <v>9.4650063712677368E-2</v>
      </c>
      <c r="AF400" s="3">
        <f t="shared" si="83"/>
        <v>8.1474909042348539E-3</v>
      </c>
      <c r="AG400" s="67" t="str">
        <f>IF(ISNUMBER(SEARCH("C", '[2]WetLitterbags placem_collection'!Y107)),"YES","")</f>
        <v/>
      </c>
      <c r="AH400" s="67" t="str">
        <f>IF(ISNUMBER(SEARCH("H", '[2]WetLitterbags placem_collection'!Y107)),"YES","")</f>
        <v/>
      </c>
      <c r="AI400" s="67" t="str">
        <f>IF(ISNUMBER(SEARCH("R", '[2]WetLitterbags placem_collection'!Y107)),"YES","")</f>
        <v>YES</v>
      </c>
      <c r="AJ400" s="67" t="str">
        <f>IF(ISNUMBER(SEARCH("C", '[2]WetLitterbags placem_collection'!X107)),"YES","")</f>
        <v/>
      </c>
      <c r="AK400" s="67" t="str">
        <f>IF(ISNUMBER(SEARCH("H", '[2]WetLitterbags placem_collection'!X107)),"YES","")</f>
        <v/>
      </c>
      <c r="AL400" s="67" t="str">
        <f>IF(ISNUMBER(SEARCH("R", '[2]WetLitterbags placem_collection'!X107)),"YES","")</f>
        <v/>
      </c>
    </row>
    <row r="401" spans="2:38">
      <c r="B401" t="str">
        <f>'[2]Final data_for_R_analysis_Wetse'!A547</f>
        <v>Wet</v>
      </c>
      <c r="C401" s="4">
        <f>'[2]Final data_for_R_analysis_Wetse'!B547</f>
        <v>106</v>
      </c>
      <c r="D401" t="s">
        <v>101</v>
      </c>
      <c r="E401" t="s">
        <v>32</v>
      </c>
      <c r="F401" s="5">
        <v>2</v>
      </c>
      <c r="G401" s="7">
        <f>'[2]WetLitterbags placem_collection'!E108</f>
        <v>42762</v>
      </c>
      <c r="H401" s="1" t="str">
        <f>'[2]Final data_for_R_analysis_Wetse'!J547</f>
        <v>G738</v>
      </c>
      <c r="I401" t="str">
        <f>'[2]Final data_for_R_analysis_Wetse'!J767</f>
        <v>R593</v>
      </c>
      <c r="J401">
        <f>IFERROR(INDEX('[2]Green_rooibos initial weight'!$C$5:$C$1749,MATCH(H401, '[2]Green_rooibos initial weight'!$A$5:$A$1749,0)),"")</f>
        <v>2.0089999999999999</v>
      </c>
      <c r="K401">
        <f>IFERROR(INDEX('[2]Green_rooibos initial weight'!$C$5:$C$1749,MATCH(I401, '[2]Green_rooibos initial weight'!$A$5:$A$1749,0)),"")</f>
        <v>2.2090000000000001</v>
      </c>
      <c r="L401" s="3">
        <f t="shared" si="77"/>
        <v>1.7591999999999999</v>
      </c>
      <c r="M401" s="3">
        <f>AVERAGE('[2]Ashed teabags wet'!$J$809:$J$813,'[2]Ashed teabags wet'!$J$817:$J$818,'[2]Ashed teabags wet'!$J$820:$J$821)</f>
        <v>5.5094158734921841</v>
      </c>
      <c r="N401" s="3">
        <f t="shared" si="70"/>
        <v>1.6622783559535255</v>
      </c>
      <c r="O401" s="3">
        <f t="shared" si="78"/>
        <v>1.9592000000000001</v>
      </c>
      <c r="P401" s="3">
        <f>AVERAGE('[2]Ashed teabags wet'!$J$814:$J$816)</f>
        <v>2.2816647271287041</v>
      </c>
      <c r="Q401" s="3">
        <f t="shared" si="71"/>
        <v>1.9144976246660945</v>
      </c>
      <c r="R401" s="7">
        <f>IF('[2]WetLitterbags placem_collection'!G108="N.A","",'[2]WetLitterbags placem_collection'!G108)</f>
        <v>42816</v>
      </c>
      <c r="S401" s="3">
        <f>IF(IFERROR(INDEX('[2]Both teabags AfterWet'!$D$1:$D$839,MATCH(H401,'[2]Both teabags AfterWet'!$B$1:$B$839,0)),"")="N.A","",(IFERROR(INDEX('[2]Both teabags AfterWet'!$D$1:$D$839,MATCH(H401,'[2]Both teabags AfterWet'!$B$1:$B$839,0)),"")))</f>
        <v>0.626</v>
      </c>
      <c r="T401" s="3">
        <f>IFERROR(INDEX('[2]Both teabags AfterWet'!$D$1:$D$839,MATCH(I401,'[2]Both teabags AfterWet'!$B$1:$B$839,0)),"")</f>
        <v>1.7729999999999999</v>
      </c>
      <c r="U401" s="3">
        <f t="shared" si="79"/>
        <v>0.47539999999999999</v>
      </c>
      <c r="V401" s="3">
        <f t="shared" si="80"/>
        <v>1.6223999999999998</v>
      </c>
      <c r="W401" s="3">
        <f>IFERROR(INDEX('[2]Ashed teabags wet'!$J$2:$J$825,MATCH(H401,'[2]Ashed teabags wet'!$B$2:$B$825,0)),"")</f>
        <v>15.46906187624684</v>
      </c>
      <c r="X401" s="3">
        <f>IFERROR(INDEX('[2]Ashed teabags wet'!$J$2:$J$825,MATCH(I401,'[2]Ashed teabags wet'!$B$2:$B$825,0)),"")</f>
        <v>5.062034739454969</v>
      </c>
      <c r="Y401" s="3">
        <f t="shared" si="72"/>
        <v>0.40186007984032251</v>
      </c>
      <c r="Z401" s="3">
        <f t="shared" si="73"/>
        <v>1.5402735483870824</v>
      </c>
      <c r="AA401" s="3">
        <f t="shared" si="74"/>
        <v>0.75824742083596142</v>
      </c>
      <c r="AB401" s="3">
        <f t="shared" si="81"/>
        <v>0.49709332102310061</v>
      </c>
      <c r="AC401" s="3">
        <f t="shared" si="75"/>
        <v>0.80453144916057018</v>
      </c>
      <c r="AD401">
        <f t="shared" si="76"/>
        <v>54</v>
      </c>
      <c r="AE401" s="3">
        <f t="shared" si="82"/>
        <v>9.9468621334962704E-2</v>
      </c>
      <c r="AF401" s="3">
        <f t="shared" si="83"/>
        <v>9.2517410205716633E-3</v>
      </c>
      <c r="AG401" s="67" t="str">
        <f>IF(ISNUMBER(SEARCH("C", '[2]WetLitterbags placem_collection'!Y108)),"YES","")</f>
        <v/>
      </c>
      <c r="AH401" s="67" t="str">
        <f>IF(ISNUMBER(SEARCH("H", '[2]WetLitterbags placem_collection'!Y108)),"YES","")</f>
        <v/>
      </c>
      <c r="AI401" s="67" t="str">
        <f>IF(ISNUMBER(SEARCH("R", '[2]WetLitterbags placem_collection'!Y108)),"YES","")</f>
        <v>YES</v>
      </c>
      <c r="AJ401" s="67" t="str">
        <f>IF(ISNUMBER(SEARCH("C", '[2]WetLitterbags placem_collection'!X108)),"YES","")</f>
        <v/>
      </c>
      <c r="AK401" s="67" t="str">
        <f>IF(ISNUMBER(SEARCH("H", '[2]WetLitterbags placem_collection'!X108)),"YES","")</f>
        <v/>
      </c>
      <c r="AL401" s="67" t="str">
        <f>IF(ISNUMBER(SEARCH("R", '[2]WetLitterbags placem_collection'!X108)),"YES","")</f>
        <v>YES</v>
      </c>
    </row>
    <row r="402" spans="2:38">
      <c r="B402" t="str">
        <f>'[2]Final data_for_R_analysis_Wetse'!A548</f>
        <v>Wet</v>
      </c>
      <c r="C402" s="4">
        <f>'[2]Final data_for_R_analysis_Wetse'!B548</f>
        <v>107</v>
      </c>
      <c r="D402" t="s">
        <v>101</v>
      </c>
      <c r="E402" t="s">
        <v>32</v>
      </c>
      <c r="F402" s="5">
        <v>3</v>
      </c>
      <c r="G402" s="7">
        <f>'[2]WetLitterbags placem_collection'!E109</f>
        <v>42762</v>
      </c>
      <c r="H402" s="1" t="str">
        <f>'[2]Final data_for_R_analysis_Wetse'!J548</f>
        <v>G676</v>
      </c>
      <c r="I402" t="str">
        <f>'[2]Final data_for_R_analysis_Wetse'!J768</f>
        <v>R510</v>
      </c>
      <c r="J402">
        <f>IFERROR(INDEX('[2]Green_rooibos initial weight'!$C$5:$C$1749,MATCH(H402, '[2]Green_rooibos initial weight'!$A$5:$A$1749,0)),"")</f>
        <v>2.048</v>
      </c>
      <c r="K402">
        <f>IFERROR(INDEX('[2]Green_rooibos initial weight'!$C$5:$C$1749,MATCH(I402, '[2]Green_rooibos initial weight'!$A$5:$A$1749,0)),"")</f>
        <v>2.2349999999999999</v>
      </c>
      <c r="L402" s="3">
        <f t="shared" si="77"/>
        <v>1.7982</v>
      </c>
      <c r="M402" s="3">
        <f>AVERAGE('[2]Ashed teabags wet'!$J$809:$J$813,'[2]Ashed teabags wet'!$J$817:$J$818,'[2]Ashed teabags wet'!$J$820:$J$821)</f>
        <v>5.5094158734921841</v>
      </c>
      <c r="N402" s="3">
        <f t="shared" si="70"/>
        <v>1.6991296837628636</v>
      </c>
      <c r="O402" s="3">
        <f t="shared" si="78"/>
        <v>1.9851999999999999</v>
      </c>
      <c r="P402" s="3">
        <f>AVERAGE('[2]Ashed teabags wet'!$J$814:$J$816)</f>
        <v>2.2816647271287041</v>
      </c>
      <c r="Q402" s="3">
        <f t="shared" si="71"/>
        <v>1.9399043918370409</v>
      </c>
      <c r="R402" s="7">
        <f>IF('[2]WetLitterbags placem_collection'!G109="N.A","",'[2]WetLitterbags placem_collection'!G109)</f>
        <v>42816</v>
      </c>
      <c r="S402" s="3">
        <f>IF(IFERROR(INDEX('[2]Both teabags AfterWet'!$D$1:$D$839,MATCH(H402,'[2]Both teabags AfterWet'!$B$1:$B$839,0)),"")="N.A","",(IFERROR(INDEX('[2]Both teabags AfterWet'!$D$1:$D$839,MATCH(H402,'[2]Both teabags AfterWet'!$B$1:$B$839,0)),"")))</f>
        <v>0.67630000000000001</v>
      </c>
      <c r="T402" s="3">
        <f>IFERROR(INDEX('[2]Both teabags AfterWet'!$D$1:$D$839,MATCH(I402,'[2]Both teabags AfterWet'!$B$1:$B$839,0)),"")</f>
        <v>1.5944</v>
      </c>
      <c r="U402" s="3">
        <f t="shared" si="79"/>
        <v>0.52570000000000006</v>
      </c>
      <c r="V402" s="3">
        <f t="shared" si="80"/>
        <v>1.4438</v>
      </c>
      <c r="W402" s="3">
        <f>IFERROR(INDEX('[2]Ashed teabags wet'!$J$2:$J$825,MATCH(H402,'[2]Ashed teabags wet'!$B$2:$B$825,0)),"")</f>
        <v>16.393442622950655</v>
      </c>
      <c r="X402" s="3">
        <f>IFERROR(INDEX('[2]Ashed teabags wet'!$J$2:$J$825,MATCH(I402,'[2]Ashed teabags wet'!$B$2:$B$825,0)),"")</f>
        <v>5.2605210420842559</v>
      </c>
      <c r="Y402" s="3">
        <f t="shared" si="72"/>
        <v>0.43951967213114845</v>
      </c>
      <c r="Z402" s="3">
        <f t="shared" si="73"/>
        <v>1.3678485971943874</v>
      </c>
      <c r="AA402" s="3">
        <f t="shared" si="74"/>
        <v>0.74132658835210519</v>
      </c>
      <c r="AB402" s="3">
        <f t="shared" si="81"/>
        <v>0.48600032870589321</v>
      </c>
      <c r="AC402" s="3">
        <f t="shared" si="75"/>
        <v>0.70511134618292659</v>
      </c>
      <c r="AD402">
        <f t="shared" si="76"/>
        <v>54</v>
      </c>
      <c r="AE402" s="3">
        <f t="shared" si="82"/>
        <v>0.11956462190961381</v>
      </c>
      <c r="AF402" s="3">
        <f t="shared" si="83"/>
        <v>1.7284284403393951E-2</v>
      </c>
      <c r="AG402" s="67" t="str">
        <f>IF(ISNUMBER(SEARCH("C", '[2]WetLitterbags placem_collection'!Y109)),"YES","")</f>
        <v/>
      </c>
      <c r="AH402" s="67" t="str">
        <f>IF(ISNUMBER(SEARCH("H", '[2]WetLitterbags placem_collection'!Y109)),"YES","")</f>
        <v/>
      </c>
      <c r="AI402" s="67" t="str">
        <f>IF(ISNUMBER(SEARCH("R", '[2]WetLitterbags placem_collection'!Y109)),"YES","")</f>
        <v/>
      </c>
      <c r="AJ402" s="67" t="str">
        <f>IF(ISNUMBER(SEARCH("C", '[2]WetLitterbags placem_collection'!X109)),"YES","")</f>
        <v/>
      </c>
      <c r="AK402" s="67" t="str">
        <f>IF(ISNUMBER(SEARCH("H", '[2]WetLitterbags placem_collection'!X109)),"YES","")</f>
        <v/>
      </c>
      <c r="AL402" s="67" t="str">
        <f>IF(ISNUMBER(SEARCH("R", '[2]WetLitterbags placem_collection'!X109)),"YES","")</f>
        <v>YES</v>
      </c>
    </row>
    <row r="403" spans="2:38">
      <c r="B403" t="str">
        <f>'[2]Final data_for_R_analysis_Wetse'!A549</f>
        <v>Wet</v>
      </c>
      <c r="C403" s="4">
        <f>'[2]Final data_for_R_analysis_Wetse'!B549</f>
        <v>108</v>
      </c>
      <c r="D403" t="s">
        <v>101</v>
      </c>
      <c r="E403" t="s">
        <v>32</v>
      </c>
      <c r="F403" s="68">
        <v>4</v>
      </c>
      <c r="G403" s="7">
        <f>'[2]WetLitterbags placem_collection'!E110</f>
        <v>42762</v>
      </c>
      <c r="H403" s="1" t="str">
        <f>'[2]Final data_for_R_analysis_Wetse'!J549</f>
        <v>G845</v>
      </c>
      <c r="I403" t="str">
        <f>'[2]Final data_for_R_analysis_Wetse'!J769</f>
        <v>R509</v>
      </c>
      <c r="J403">
        <f>IFERROR(INDEX('[2]Green_rooibos initial weight'!$C$5:$C$1749,MATCH(H403, '[2]Green_rooibos initial weight'!$A$5:$A$1749,0)),"")</f>
        <v>2.0459999999999998</v>
      </c>
      <c r="K403">
        <f>IFERROR(INDEX('[2]Green_rooibos initial weight'!$C$5:$C$1749,MATCH(I403, '[2]Green_rooibos initial weight'!$A$5:$A$1749,0)),"")</f>
        <v>2.161</v>
      </c>
      <c r="L403" s="3">
        <f t="shared" si="77"/>
        <v>1.7961999999999998</v>
      </c>
      <c r="M403" s="3">
        <f>AVERAGE('[2]Ashed teabags wet'!$J$809:$J$813,'[2]Ashed teabags wet'!$J$817:$J$818,'[2]Ashed teabags wet'!$J$820:$J$821)</f>
        <v>5.5094158734921841</v>
      </c>
      <c r="N403" s="3">
        <f t="shared" si="70"/>
        <v>1.6972398720803332</v>
      </c>
      <c r="O403" s="3">
        <f t="shared" si="78"/>
        <v>1.9112</v>
      </c>
      <c r="P403" s="3">
        <f>AVERAGE('[2]Ashed teabags wet'!$J$814:$J$816)</f>
        <v>2.2816647271287041</v>
      </c>
      <c r="Q403" s="3">
        <f t="shared" si="71"/>
        <v>1.8675928237351163</v>
      </c>
      <c r="R403" s="7">
        <f>IF('[2]WetLitterbags placem_collection'!G110="N.A","",'[2]WetLitterbags placem_collection'!G110)</f>
        <v>42816</v>
      </c>
      <c r="S403" s="3">
        <f>IF(IFERROR(INDEX('[2]Both teabags AfterWet'!$D$1:$D$839,MATCH(H403,'[2]Both teabags AfterWet'!$B$1:$B$839,0)),"")="N.A","",(IFERROR(INDEX('[2]Both teabags AfterWet'!$D$1:$D$839,MATCH(H403,'[2]Both teabags AfterWet'!$B$1:$B$839,0)),"")))</f>
        <v>0.57699999999999996</v>
      </c>
      <c r="T403" s="3">
        <f>IFERROR(INDEX('[2]Both teabags AfterWet'!$D$1:$D$839,MATCH(I403,'[2]Both teabags AfterWet'!$B$1:$B$839,0)),"")</f>
        <v>1.6739999999999999</v>
      </c>
      <c r="U403" s="3">
        <f t="shared" si="79"/>
        <v>0.42639999999999995</v>
      </c>
      <c r="V403" s="3">
        <f t="shared" si="80"/>
        <v>1.5233999999999999</v>
      </c>
      <c r="W403" s="3">
        <f>IFERROR(INDEX('[2]Ashed teabags wet'!$J$2:$J$825,MATCH(H403,'[2]Ashed teabags wet'!$B$2:$B$825,0)),"")</f>
        <v>13.078070611635859</v>
      </c>
      <c r="X403" s="3">
        <f>IFERROR(INDEX('[2]Ashed teabags wet'!$J$2:$J$825,MATCH(I403,'[2]Ashed teabags wet'!$B$2:$B$825,0)),"")</f>
        <v>5.6567593480338392</v>
      </c>
      <c r="Y403" s="3">
        <f t="shared" si="72"/>
        <v>0.37063510691198465</v>
      </c>
      <c r="Z403" s="3">
        <f t="shared" si="73"/>
        <v>1.4372249280920524</v>
      </c>
      <c r="AA403" s="3">
        <f t="shared" si="74"/>
        <v>0.78162479387330708</v>
      </c>
      <c r="AB403" s="3">
        <f t="shared" si="81"/>
        <v>0.51241910477204933</v>
      </c>
      <c r="AC403" s="3">
        <f t="shared" si="75"/>
        <v>0.76956010422960175</v>
      </c>
      <c r="AD403">
        <f t="shared" si="76"/>
        <v>54</v>
      </c>
      <c r="AE403" s="3">
        <f t="shared" si="82"/>
        <v>7.1704520340490352E-2</v>
      </c>
      <c r="AF403" s="3">
        <f t="shared" si="83"/>
        <v>1.1061287276499321E-2</v>
      </c>
      <c r="AG403" s="67" t="str">
        <f>IF(ISNUMBER(SEARCH("C", '[2]WetLitterbags placem_collection'!Y110)),"YES","")</f>
        <v/>
      </c>
      <c r="AH403" s="67" t="str">
        <f>IF(ISNUMBER(SEARCH("H", '[2]WetLitterbags placem_collection'!Y110)),"YES","")</f>
        <v/>
      </c>
      <c r="AI403" s="67" t="str">
        <f>IF(ISNUMBER(SEARCH("R", '[2]WetLitterbags placem_collection'!Y110)),"YES","")</f>
        <v>YES</v>
      </c>
      <c r="AJ403" s="67" t="str">
        <f>IF(ISNUMBER(SEARCH("C", '[2]WetLitterbags placem_collection'!X110)),"YES","")</f>
        <v/>
      </c>
      <c r="AK403" s="67" t="str">
        <f>IF(ISNUMBER(SEARCH("H", '[2]WetLitterbags placem_collection'!X110)),"YES","")</f>
        <v/>
      </c>
      <c r="AL403" s="67" t="str">
        <f>IF(ISNUMBER(SEARCH("R", '[2]WetLitterbags placem_collection'!X110)),"YES","")</f>
        <v>YES</v>
      </c>
    </row>
    <row r="404" spans="2:38">
      <c r="B404" t="str">
        <f>'[2]Final data_for_R_analysis_Wetse'!A550</f>
        <v>Wet</v>
      </c>
      <c r="C404" s="4">
        <f>'[2]Final data_for_R_analysis_Wetse'!B550</f>
        <v>109</v>
      </c>
      <c r="D404" t="s">
        <v>101</v>
      </c>
      <c r="E404" t="s">
        <v>32</v>
      </c>
      <c r="F404" s="68">
        <v>5</v>
      </c>
      <c r="G404" s="7">
        <f>'[2]WetLitterbags placem_collection'!E111</f>
        <v>42762</v>
      </c>
      <c r="H404" s="1" t="str">
        <f>'[2]Final data_for_R_analysis_Wetse'!J550</f>
        <v>G887</v>
      </c>
      <c r="I404" t="str">
        <f>'[2]Final data_for_R_analysis_Wetse'!J770</f>
        <v>R33</v>
      </c>
      <c r="J404">
        <f>IFERROR(INDEX('[2]Green_rooibos initial weight'!$C$5:$C$1749,MATCH(H404, '[2]Green_rooibos initial weight'!$A$5:$A$1749,0)),"")</f>
        <v>1.998</v>
      </c>
      <c r="K404">
        <f>IFERROR(INDEX('[2]Green_rooibos initial weight'!$C$5:$C$1749,MATCH(I404, '[2]Green_rooibos initial weight'!$A$5:$A$1749,0)),"")</f>
        <v>2.1989999999999998</v>
      </c>
      <c r="L404" s="3">
        <f t="shared" si="77"/>
        <v>1.7482</v>
      </c>
      <c r="M404" s="3">
        <f>AVERAGE('[2]Ashed teabags wet'!$J$809:$J$813,'[2]Ashed teabags wet'!$J$817:$J$818,'[2]Ashed teabags wet'!$J$820:$J$821)</f>
        <v>5.5094158734921841</v>
      </c>
      <c r="N404" s="3">
        <f t="shared" si="70"/>
        <v>1.6518843916996095</v>
      </c>
      <c r="O404" s="3">
        <f t="shared" si="78"/>
        <v>1.9491999999999998</v>
      </c>
      <c r="P404" s="3">
        <f>AVERAGE('[2]Ashed teabags wet'!$J$814:$J$816)</f>
        <v>2.2816647271287041</v>
      </c>
      <c r="Q404" s="3">
        <f t="shared" si="71"/>
        <v>1.9047257911388071</v>
      </c>
      <c r="R404" s="7">
        <f>IF('[2]WetLitterbags placem_collection'!G111="N.A","",'[2]WetLitterbags placem_collection'!G111)</f>
        <v>42816</v>
      </c>
      <c r="S404" s="3">
        <f>IF(IFERROR(INDEX('[2]Both teabags AfterWet'!$D$1:$D$839,MATCH(H404,'[2]Both teabags AfterWet'!$B$1:$B$839,0)),"")="N.A","",(IFERROR(INDEX('[2]Both teabags AfterWet'!$D$1:$D$839,MATCH(H404,'[2]Both teabags AfterWet'!$B$1:$B$839,0)),"")))</f>
        <v>0.64870000000000005</v>
      </c>
      <c r="T404" s="3">
        <f>IFERROR(INDEX('[2]Both teabags AfterWet'!$D$1:$D$839,MATCH(I404,'[2]Both teabags AfterWet'!$B$1:$B$839,0)),"")</f>
        <v>1.5922000000000001</v>
      </c>
      <c r="U404" s="3">
        <f t="shared" si="79"/>
        <v>0.49810000000000004</v>
      </c>
      <c r="V404" s="3">
        <f t="shared" si="80"/>
        <v>1.4416</v>
      </c>
      <c r="W404" s="3">
        <f>IFERROR(INDEX('[2]Ashed teabags wet'!$J$2:$J$825,MATCH(H404,'[2]Ashed teabags wet'!$B$2:$B$825,0)),"")</f>
        <v>12.548449612403372</v>
      </c>
      <c r="X404" s="3">
        <f>IFERROR(INDEX('[2]Ashed teabags wet'!$J$2:$J$825,MATCH(I404,'[2]Ashed teabags wet'!$B$2:$B$825,0)),"")</f>
        <v>7.2896281800392453</v>
      </c>
      <c r="Y404" s="3">
        <f t="shared" si="72"/>
        <v>0.43559617248061883</v>
      </c>
      <c r="Z404" s="3">
        <f t="shared" si="73"/>
        <v>1.3365127201565543</v>
      </c>
      <c r="AA404" s="3">
        <f t="shared" si="74"/>
        <v>0.73630347579443034</v>
      </c>
      <c r="AB404" s="3">
        <f t="shared" si="81"/>
        <v>0.48270726679159809</v>
      </c>
      <c r="AC404" s="3">
        <f t="shared" si="75"/>
        <v>0.70168248173794789</v>
      </c>
      <c r="AD404">
        <f t="shared" si="76"/>
        <v>54</v>
      </c>
      <c r="AE404" s="3">
        <f t="shared" si="82"/>
        <v>0.1255303137833369</v>
      </c>
      <c r="AF404" s="3">
        <f t="shared" si="83"/>
        <v>1.7821457057432627E-2</v>
      </c>
      <c r="AG404" s="67" t="str">
        <f>IF(ISNUMBER(SEARCH("C", '[2]WetLitterbags placem_collection'!Y111)),"YES","")</f>
        <v/>
      </c>
      <c r="AH404" s="67" t="str">
        <f>IF(ISNUMBER(SEARCH("H", '[2]WetLitterbags placem_collection'!Y111)),"YES","")</f>
        <v/>
      </c>
      <c r="AI404" s="67" t="str">
        <f>IF(ISNUMBER(SEARCH("R", '[2]WetLitterbags placem_collection'!Y111)),"YES","")</f>
        <v/>
      </c>
      <c r="AJ404" s="67" t="str">
        <f>IF(ISNUMBER(SEARCH("C", '[2]WetLitterbags placem_collection'!X111)),"YES","")</f>
        <v/>
      </c>
      <c r="AK404" s="67" t="str">
        <f>IF(ISNUMBER(SEARCH("H", '[2]WetLitterbags placem_collection'!X111)),"YES","")</f>
        <v/>
      </c>
      <c r="AL404" s="67" t="str">
        <f>IF(ISNUMBER(SEARCH("R", '[2]WetLitterbags placem_collection'!X111)),"YES","")</f>
        <v/>
      </c>
    </row>
    <row r="405" spans="2:38">
      <c r="B405" t="str">
        <f>'[2]Final data_for_R_analysis_Wetse'!A551</f>
        <v>Wet</v>
      </c>
      <c r="C405" s="4">
        <f>'[2]Final data_for_R_analysis_Wetse'!B551</f>
        <v>110</v>
      </c>
      <c r="D405" t="s">
        <v>101</v>
      </c>
      <c r="E405" t="s">
        <v>32</v>
      </c>
      <c r="F405" s="68">
        <v>6</v>
      </c>
      <c r="G405" s="7">
        <f>'[2]WetLitterbags placem_collection'!E112</f>
        <v>42762</v>
      </c>
      <c r="H405" s="1" t="str">
        <f>'[2]Final data_for_R_analysis_Wetse'!J551</f>
        <v>G882</v>
      </c>
      <c r="I405" t="str">
        <f>'[2]Final data_for_R_analysis_Wetse'!J771</f>
        <v>R54a</v>
      </c>
      <c r="J405">
        <f>IFERROR(INDEX('[2]Green_rooibos initial weight'!$C$5:$C$1749,MATCH(H405, '[2]Green_rooibos initial weight'!$A$5:$A$1749,0)),"")</f>
        <v>2.0979999999999999</v>
      </c>
      <c r="K405" t="str">
        <f>IFERROR(INDEX('[2]Green_rooibos initial weight'!$C$5:$C$1749,MATCH(I405, '[2]Green_rooibos initial weight'!$A$5:$A$1749,0)),"")</f>
        <v/>
      </c>
      <c r="L405" s="3">
        <f t="shared" si="77"/>
        <v>1.8481999999999998</v>
      </c>
      <c r="M405" s="3">
        <f>AVERAGE('[2]Ashed teabags wet'!$J$809:$J$813,'[2]Ashed teabags wet'!$J$817:$J$818,'[2]Ashed teabags wet'!$J$820:$J$821)</f>
        <v>5.5094158734921841</v>
      </c>
      <c r="N405" s="3">
        <f t="shared" si="70"/>
        <v>1.7463749758261173</v>
      </c>
      <c r="O405" s="3" t="e">
        <f t="shared" si="78"/>
        <v>#VALUE!</v>
      </c>
      <c r="P405" s="3">
        <f>AVERAGE('[2]Ashed teabags wet'!$J$814:$J$816)</f>
        <v>2.2816647271287041</v>
      </c>
      <c r="Q405" s="3" t="str">
        <f t="shared" si="71"/>
        <v/>
      </c>
      <c r="R405" s="7">
        <f>IF('[2]WetLitterbags placem_collection'!G112="N.A","",'[2]WetLitterbags placem_collection'!G112)</f>
        <v>42816</v>
      </c>
      <c r="S405" s="3">
        <f>IF(IFERROR(INDEX('[2]Both teabags AfterWet'!$D$1:$D$839,MATCH(H405,'[2]Both teabags AfterWet'!$B$1:$B$839,0)),"")="N.A","",(IFERROR(INDEX('[2]Both teabags AfterWet'!$D$1:$D$839,MATCH(H405,'[2]Both teabags AfterWet'!$B$1:$B$839,0)),"")))</f>
        <v>0.56669999999999998</v>
      </c>
      <c r="T405" s="3">
        <f>IFERROR(INDEX('[2]Both teabags AfterWet'!$D$1:$D$839,MATCH(I405,'[2]Both teabags AfterWet'!$B$1:$B$839,0)),"")</f>
        <v>1.4870000000000001</v>
      </c>
      <c r="U405" s="3">
        <f t="shared" si="79"/>
        <v>0.41609999999999997</v>
      </c>
      <c r="V405" s="3">
        <f t="shared" si="80"/>
        <v>1.3364</v>
      </c>
      <c r="W405" s="3">
        <f>IFERROR(INDEX('[2]Ashed teabags wet'!$J$2:$J$825,MATCH(H405,'[2]Ashed teabags wet'!$B$2:$B$825,0)),"")</f>
        <v>13.300248138958004</v>
      </c>
      <c r="X405" s="3">
        <f>IFERROR(INDEX('[2]Ashed teabags wet'!$J$2:$J$825,MATCH(I405,'[2]Ashed teabags wet'!$B$2:$B$825,0)),"")</f>
        <v>4.8934108527127869</v>
      </c>
      <c r="Y405" s="3">
        <f t="shared" si="72"/>
        <v>0.36075766749379573</v>
      </c>
      <c r="Z405" s="3">
        <f t="shared" si="73"/>
        <v>1.2710044573643464</v>
      </c>
      <c r="AA405" s="3">
        <f t="shared" si="74"/>
        <v>0.79342485291674514</v>
      </c>
      <c r="AB405" s="3">
        <f t="shared" si="81"/>
        <v>0.52015501046323442</v>
      </c>
      <c r="AC405" s="3" t="str">
        <f t="shared" si="75"/>
        <v/>
      </c>
      <c r="AD405">
        <f t="shared" si="76"/>
        <v>54</v>
      </c>
      <c r="AE405" s="3">
        <f t="shared" si="82"/>
        <v>5.7690198436169626E-2</v>
      </c>
      <c r="AF405" s="3" t="str">
        <f t="shared" si="83"/>
        <v/>
      </c>
      <c r="AG405" s="67" t="str">
        <f>IF(ISNUMBER(SEARCH("C", '[2]WetLitterbags placem_collection'!Y112)),"YES","")</f>
        <v/>
      </c>
      <c r="AH405" s="67" t="str">
        <f>IF(ISNUMBER(SEARCH("H", '[2]WetLitterbags placem_collection'!Y112)),"YES","")</f>
        <v/>
      </c>
      <c r="AI405" s="67" t="str">
        <f>IF(ISNUMBER(SEARCH("R", '[2]WetLitterbags placem_collection'!Y112)),"YES","")</f>
        <v>YES</v>
      </c>
      <c r="AJ405" s="67" t="str">
        <f>IF(ISNUMBER(SEARCH("C", '[2]WetLitterbags placem_collection'!X112)),"YES","")</f>
        <v/>
      </c>
      <c r="AK405" s="67" t="str">
        <f>IF(ISNUMBER(SEARCH("H", '[2]WetLitterbags placem_collection'!X112)),"YES","")</f>
        <v/>
      </c>
      <c r="AL405" s="67" t="str">
        <f>IF(ISNUMBER(SEARCH("R", '[2]WetLitterbags placem_collection'!X112)),"YES","")</f>
        <v/>
      </c>
    </row>
    <row r="406" spans="2:38">
      <c r="B406" t="str">
        <f>'[2]Final data_for_R_analysis_Wetse'!A552</f>
        <v>Wet</v>
      </c>
      <c r="C406" s="4">
        <f>'[2]Final data_for_R_analysis_Wetse'!B552</f>
        <v>111</v>
      </c>
      <c r="D406" t="s">
        <v>101</v>
      </c>
      <c r="E406" t="s">
        <v>32</v>
      </c>
      <c r="F406" s="68">
        <v>7</v>
      </c>
      <c r="G406" s="7">
        <f>'[2]WetLitterbags placem_collection'!E113</f>
        <v>42762</v>
      </c>
      <c r="H406" s="1" t="str">
        <f>'[2]Final data_for_R_analysis_Wetse'!J552</f>
        <v>G695</v>
      </c>
      <c r="I406" t="str">
        <f>'[2]Final data_for_R_analysis_Wetse'!J772</f>
        <v>R487</v>
      </c>
      <c r="J406">
        <f>IFERROR(INDEX('[2]Green_rooibos initial weight'!$C$5:$C$1749,MATCH(H406, '[2]Green_rooibos initial weight'!$A$5:$A$1749,0)),"")</f>
        <v>2.0190000000000001</v>
      </c>
      <c r="K406">
        <f>IFERROR(INDEX('[2]Green_rooibos initial weight'!$C$5:$C$1749,MATCH(I406, '[2]Green_rooibos initial weight'!$A$5:$A$1749,0)),"")</f>
        <v>2.222</v>
      </c>
      <c r="L406" s="3">
        <f t="shared" si="77"/>
        <v>1.7692000000000001</v>
      </c>
      <c r="M406" s="3">
        <f>AVERAGE('[2]Ashed teabags wet'!$J$809:$J$813,'[2]Ashed teabags wet'!$J$817:$J$818,'[2]Ashed teabags wet'!$J$820:$J$821)</f>
        <v>5.5094158734921841</v>
      </c>
      <c r="N406" s="3">
        <f t="shared" si="70"/>
        <v>1.6717274143661764</v>
      </c>
      <c r="O406" s="3">
        <f t="shared" si="78"/>
        <v>1.9722</v>
      </c>
      <c r="P406" s="3">
        <f>AVERAGE('[2]Ashed teabags wet'!$J$814:$J$816)</f>
        <v>2.2816647271287041</v>
      </c>
      <c r="Q406" s="3">
        <f t="shared" si="71"/>
        <v>1.9272010082515676</v>
      </c>
      <c r="R406" s="7">
        <f>IF('[2]WetLitterbags placem_collection'!G113="N.A","",'[2]WetLitterbags placem_collection'!G113)</f>
        <v>42816</v>
      </c>
      <c r="S406" s="3">
        <f>IF(IFERROR(INDEX('[2]Both teabags AfterWet'!$D$1:$D$839,MATCH(H406,'[2]Both teabags AfterWet'!$B$1:$B$839,0)),"")="N.A","",(IFERROR(INDEX('[2]Both teabags AfterWet'!$D$1:$D$839,MATCH(H406,'[2]Both teabags AfterWet'!$B$1:$B$839,0)),"")))</f>
        <v>0.621</v>
      </c>
      <c r="T406" s="3">
        <f>IFERROR(INDEX('[2]Both teabags AfterWet'!$D$1:$D$839,MATCH(I406,'[2]Both teabags AfterWet'!$B$1:$B$839,0)),"")</f>
        <v>1.609</v>
      </c>
      <c r="U406" s="3">
        <f t="shared" si="79"/>
        <v>0.47039999999999998</v>
      </c>
      <c r="V406" s="3">
        <f t="shared" si="80"/>
        <v>1.4583999999999999</v>
      </c>
      <c r="W406" s="3">
        <f>IFERROR(INDEX('[2]Ashed teabags wet'!$J$2:$J$825,MATCH(H406,'[2]Ashed teabags wet'!$B$2:$B$825,0)),"")</f>
        <v>13.185185185184883</v>
      </c>
      <c r="X406" s="3">
        <f>IFERROR(INDEX('[2]Ashed teabags wet'!$J$2:$J$825,MATCH(I406,'[2]Ashed teabags wet'!$B$2:$B$825,0)),"")</f>
        <v>6.2961141170683206</v>
      </c>
      <c r="Y406" s="3">
        <f t="shared" si="72"/>
        <v>0.40837688888889029</v>
      </c>
      <c r="Z406" s="3">
        <f t="shared" si="73"/>
        <v>1.3665774717166754</v>
      </c>
      <c r="AA406" s="3">
        <f t="shared" si="74"/>
        <v>0.75571562362412803</v>
      </c>
      <c r="AB406" s="3">
        <f t="shared" si="81"/>
        <v>0.49543352047567546</v>
      </c>
      <c r="AC406" s="3">
        <f t="shared" si="75"/>
        <v>0.70909960396735583</v>
      </c>
      <c r="AD406">
        <f t="shared" si="76"/>
        <v>54</v>
      </c>
      <c r="AE406" s="3">
        <f t="shared" si="82"/>
        <v>0.10247550638464598</v>
      </c>
      <c r="AF406" s="3">
        <f t="shared" si="83"/>
        <v>1.6383393298868745E-2</v>
      </c>
      <c r="AG406" s="67" t="str">
        <f>IF(ISNUMBER(SEARCH("C", '[2]WetLitterbags placem_collection'!Y113)),"YES","")</f>
        <v/>
      </c>
      <c r="AH406" s="67" t="str">
        <f>IF(ISNUMBER(SEARCH("H", '[2]WetLitterbags placem_collection'!Y113)),"YES","")</f>
        <v/>
      </c>
      <c r="AI406" s="67" t="str">
        <f>IF(ISNUMBER(SEARCH("R", '[2]WetLitterbags placem_collection'!Y113)),"YES","")</f>
        <v/>
      </c>
      <c r="AJ406" s="67" t="str">
        <f>IF(ISNUMBER(SEARCH("C", '[2]WetLitterbags placem_collection'!X113)),"YES","")</f>
        <v/>
      </c>
      <c r="AK406" s="67" t="str">
        <f>IF(ISNUMBER(SEARCH("H", '[2]WetLitterbags placem_collection'!X113)),"YES","")</f>
        <v/>
      </c>
      <c r="AL406" s="67" t="str">
        <f>IF(ISNUMBER(SEARCH("R", '[2]WetLitterbags placem_collection'!X113)),"YES","")</f>
        <v>YES</v>
      </c>
    </row>
    <row r="407" spans="2:38">
      <c r="B407" t="str">
        <f>'[2]Final data_for_R_analysis_Wetse'!A553</f>
        <v>Wet</v>
      </c>
      <c r="C407" s="4">
        <f>'[2]Final data_for_R_analysis_Wetse'!B553</f>
        <v>112</v>
      </c>
      <c r="D407" t="s">
        <v>101</v>
      </c>
      <c r="E407" t="s">
        <v>32</v>
      </c>
      <c r="F407" s="68">
        <v>8</v>
      </c>
      <c r="G407" s="7">
        <f>'[2]WetLitterbags placem_collection'!E114</f>
        <v>42762</v>
      </c>
      <c r="H407" s="1" t="str">
        <f>'[2]Final data_for_R_analysis_Wetse'!J553</f>
        <v>G852</v>
      </c>
      <c r="I407" t="str">
        <f>'[2]Final data_for_R_analysis_Wetse'!J773</f>
        <v>R530</v>
      </c>
      <c r="J407">
        <f>IFERROR(INDEX('[2]Green_rooibos initial weight'!$C$5:$C$1749,MATCH(H407, '[2]Green_rooibos initial weight'!$A$5:$A$1749,0)),"")</f>
        <v>2.0630000000000002</v>
      </c>
      <c r="K407">
        <f>IFERROR(INDEX('[2]Green_rooibos initial weight'!$C$5:$C$1749,MATCH(I407, '[2]Green_rooibos initial weight'!$A$5:$A$1749,0)),"")</f>
        <v>2.1659999999999999</v>
      </c>
      <c r="L407" s="3">
        <f t="shared" si="77"/>
        <v>1.8132000000000001</v>
      </c>
      <c r="M407" s="3">
        <f>AVERAGE('[2]Ashed teabags wet'!$J$809:$J$813,'[2]Ashed teabags wet'!$J$817:$J$818,'[2]Ashed teabags wet'!$J$820:$J$821)</f>
        <v>5.5094158734921841</v>
      </c>
      <c r="N407" s="3">
        <f t="shared" si="70"/>
        <v>1.7133032713818399</v>
      </c>
      <c r="O407" s="3">
        <f t="shared" si="78"/>
        <v>1.9161999999999999</v>
      </c>
      <c r="P407" s="3">
        <f>AVERAGE('[2]Ashed teabags wet'!$J$814:$J$816)</f>
        <v>2.2816647271287041</v>
      </c>
      <c r="Q407" s="3">
        <f t="shared" si="71"/>
        <v>1.8724787404987597</v>
      </c>
      <c r="R407" s="7">
        <f>IF('[2]WetLitterbags placem_collection'!G114="N.A","",'[2]WetLitterbags placem_collection'!G114)</f>
        <v>42816</v>
      </c>
      <c r="S407" s="3">
        <f>IF(IFERROR(INDEX('[2]Both teabags AfterWet'!$D$1:$D$839,MATCH(H407,'[2]Both teabags AfterWet'!$B$1:$B$839,0)),"")="N.A","",(IFERROR(INDEX('[2]Both teabags AfterWet'!$D$1:$D$839,MATCH(H407,'[2]Both teabags AfterWet'!$B$1:$B$839,0)),"")))</f>
        <v>0.69799999999999995</v>
      </c>
      <c r="T407" s="3">
        <f>IFERROR(INDEX('[2]Both teabags AfterWet'!$D$1:$D$839,MATCH(I407,'[2]Both teabags AfterWet'!$B$1:$B$839,0)),"")</f>
        <v>1.627</v>
      </c>
      <c r="U407" s="3">
        <f t="shared" si="79"/>
        <v>0.54739999999999989</v>
      </c>
      <c r="V407" s="3">
        <f t="shared" si="80"/>
        <v>1.4763999999999999</v>
      </c>
      <c r="W407" s="3">
        <f>IFERROR(INDEX('[2]Ashed teabags wet'!$J$2:$J$825,MATCH(H407,'[2]Ashed teabags wet'!$B$2:$B$825,0)),"")</f>
        <v>13.745704467352656</v>
      </c>
      <c r="X407" s="3">
        <f>IFERROR(INDEX('[2]Ashed teabags wet'!$J$2:$J$825,MATCH(I407,'[2]Ashed teabags wet'!$B$2:$B$825,0)),"")</f>
        <v>-32.31143552311373</v>
      </c>
      <c r="Y407" s="3">
        <f t="shared" si="72"/>
        <v>0.47215601374571148</v>
      </c>
      <c r="Z407" s="3">
        <f t="shared" si="73"/>
        <v>1.9534460340632509</v>
      </c>
      <c r="AA407" s="3">
        <f t="shared" si="74"/>
        <v>0.72441772473538735</v>
      </c>
      <c r="AB407" s="3">
        <f t="shared" si="81"/>
        <v>0.4749151829619167</v>
      </c>
      <c r="AC407" s="3">
        <f t="shared" si="75"/>
        <v>1.0432407011162779</v>
      </c>
      <c r="AD407">
        <f t="shared" si="76"/>
        <v>54</v>
      </c>
      <c r="AE407" s="3">
        <f t="shared" si="82"/>
        <v>0.13964640767768721</v>
      </c>
      <c r="AF407" s="3">
        <f t="shared" si="83"/>
        <v>-1.6137019554923341E-3</v>
      </c>
      <c r="AG407" s="67" t="str">
        <f>IF(ISNUMBER(SEARCH("C", '[2]WetLitterbags placem_collection'!Y114)),"YES","")</f>
        <v/>
      </c>
      <c r="AH407" s="67" t="str">
        <f>IF(ISNUMBER(SEARCH("H", '[2]WetLitterbags placem_collection'!Y114)),"YES","")</f>
        <v/>
      </c>
      <c r="AI407" s="67" t="str">
        <f>IF(ISNUMBER(SEARCH("R", '[2]WetLitterbags placem_collection'!Y114)),"YES","")</f>
        <v/>
      </c>
      <c r="AJ407" s="67" t="str">
        <f>IF(ISNUMBER(SEARCH("C", '[2]WetLitterbags placem_collection'!X114)),"YES","")</f>
        <v/>
      </c>
      <c r="AK407" s="67" t="str">
        <f>IF(ISNUMBER(SEARCH("H", '[2]WetLitterbags placem_collection'!X114)),"YES","")</f>
        <v/>
      </c>
      <c r="AL407" s="67" t="str">
        <f>IF(ISNUMBER(SEARCH("R", '[2]WetLitterbags placem_collection'!X114)),"YES","")</f>
        <v/>
      </c>
    </row>
    <row r="408" spans="2:38">
      <c r="B408" t="str">
        <f>'[2]Final data_for_R_analysis_Wetse'!A554</f>
        <v>Wet</v>
      </c>
      <c r="C408" s="4">
        <f>'[2]Final data_for_R_analysis_Wetse'!B554</f>
        <v>113</v>
      </c>
      <c r="D408" t="s">
        <v>102</v>
      </c>
      <c r="E408" t="s">
        <v>32</v>
      </c>
      <c r="F408" s="5">
        <v>1</v>
      </c>
      <c r="G408" s="7">
        <f>'[2]WetLitterbags placem_collection'!E115</f>
        <v>42762</v>
      </c>
      <c r="H408" s="1" t="str">
        <f>'[2]Final data_for_R_analysis_Wetse'!J554</f>
        <v>G769</v>
      </c>
      <c r="I408" t="str">
        <f>'[2]Final data_for_R_analysis_Wetse'!J774</f>
        <v>R578</v>
      </c>
      <c r="J408">
        <f>IFERROR(INDEX('[2]Green_rooibos initial weight'!$C$5:$C$1749,MATCH(H408, '[2]Green_rooibos initial weight'!$A$5:$A$1749,0)),"")</f>
        <v>2.0550000000000002</v>
      </c>
      <c r="K408">
        <f>IFERROR(INDEX('[2]Green_rooibos initial weight'!$C$5:$C$1749,MATCH(I408, '[2]Green_rooibos initial weight'!$A$5:$A$1749,0)),"")</f>
        <v>2.1259999999999999</v>
      </c>
      <c r="L408" s="3">
        <f t="shared" si="77"/>
        <v>1.8052000000000001</v>
      </c>
      <c r="M408" s="3">
        <f>AVERAGE('[2]Ashed teabags wet'!$J$809:$J$813,'[2]Ashed teabags wet'!$J$817:$J$818,'[2]Ashed teabags wet'!$J$820:$J$821)</f>
        <v>5.5094158734921841</v>
      </c>
      <c r="N408" s="3">
        <f t="shared" si="70"/>
        <v>1.7057440246517193</v>
      </c>
      <c r="O408" s="3">
        <f t="shared" si="78"/>
        <v>1.8761999999999999</v>
      </c>
      <c r="P408" s="3">
        <f>AVERAGE('[2]Ashed teabags wet'!$J$814:$J$816)</f>
        <v>2.2816647271287041</v>
      </c>
      <c r="Q408" s="3">
        <f t="shared" si="71"/>
        <v>1.8333914063896111</v>
      </c>
      <c r="R408" s="7">
        <f>IF('[2]WetLitterbags placem_collection'!G115="N.A","",'[2]WetLitterbags placem_collection'!G115)</f>
        <v>42816</v>
      </c>
      <c r="S408" s="3">
        <f>IF(IFERROR(INDEX('[2]Both teabags AfterWet'!$D$1:$D$839,MATCH(H408,'[2]Both teabags AfterWet'!$B$1:$B$839,0)),"")="N.A","",(IFERROR(INDEX('[2]Both teabags AfterWet'!$D$1:$D$839,MATCH(H408,'[2]Both teabags AfterWet'!$B$1:$B$839,0)),"")))</f>
        <v>0.70799999999999996</v>
      </c>
      <c r="T408" s="3">
        <f>IFERROR(INDEX('[2]Both teabags AfterWet'!$D$1:$D$839,MATCH(I408,'[2]Both teabags AfterWet'!$B$1:$B$839,0)),"")</f>
        <v>1.421</v>
      </c>
      <c r="U408" s="3">
        <f t="shared" si="79"/>
        <v>0.5573999999999999</v>
      </c>
      <c r="V408" s="3">
        <f t="shared" si="80"/>
        <v>1.2704</v>
      </c>
      <c r="W408" s="3">
        <f>IFERROR(INDEX('[2]Ashed teabags wet'!$J$2:$J$825,MATCH(H408,'[2]Ashed teabags wet'!$B$2:$B$825,0)),"")</f>
        <v>20.028887818970457</v>
      </c>
      <c r="X408" s="3">
        <f>IFERROR(INDEX('[2]Ashed teabags wet'!$J$2:$J$825,MATCH(I408,'[2]Ashed teabags wet'!$B$2:$B$825,0)),"")</f>
        <v>12.371134020618721</v>
      </c>
      <c r="Y408" s="3">
        <f t="shared" si="72"/>
        <v>0.4457589792970586</v>
      </c>
      <c r="Z408" s="3">
        <f t="shared" si="73"/>
        <v>1.1132371134020598</v>
      </c>
      <c r="AA408" s="3">
        <f t="shared" si="74"/>
        <v>0.73867182129623798</v>
      </c>
      <c r="AB408" s="3">
        <f t="shared" si="81"/>
        <v>0.48425991134860263</v>
      </c>
      <c r="AC408" s="3">
        <f t="shared" si="75"/>
        <v>0.60720100984562353</v>
      </c>
      <c r="AD408">
        <f t="shared" si="76"/>
        <v>54</v>
      </c>
      <c r="AE408" s="3">
        <f t="shared" si="82"/>
        <v>0.12271755190470546</v>
      </c>
      <c r="AF408" s="3">
        <f t="shared" si="83"/>
        <v>3.0864999615182711E-2</v>
      </c>
      <c r="AG408" s="67" t="str">
        <f>IF(ISNUMBER(SEARCH("C", '[2]WetLitterbags placem_collection'!Y115)),"YES","")</f>
        <v/>
      </c>
      <c r="AH408" s="67" t="str">
        <f>IF(ISNUMBER(SEARCH("H", '[2]WetLitterbags placem_collection'!Y115)),"YES","")</f>
        <v/>
      </c>
      <c r="AI408" s="67" t="str">
        <f>IF(ISNUMBER(SEARCH("R", '[2]WetLitterbags placem_collection'!Y115)),"YES","")</f>
        <v>YES</v>
      </c>
      <c r="AJ408" s="67" t="str">
        <f>IF(ISNUMBER(SEARCH("C", '[2]WetLitterbags placem_collection'!X115)),"YES","")</f>
        <v/>
      </c>
      <c r="AK408" s="67" t="str">
        <f>IF(ISNUMBER(SEARCH("H", '[2]WetLitterbags placem_collection'!X115)),"YES","")</f>
        <v/>
      </c>
      <c r="AL408" s="67" t="str">
        <f>IF(ISNUMBER(SEARCH("R", '[2]WetLitterbags placem_collection'!X115)),"YES","")</f>
        <v>YES</v>
      </c>
    </row>
    <row r="409" spans="2:38">
      <c r="B409" t="str">
        <f>'[2]Final data_for_R_analysis_Wetse'!A555</f>
        <v>Wet</v>
      </c>
      <c r="C409" s="4">
        <f>'[2]Final data_for_R_analysis_Wetse'!B555</f>
        <v>114</v>
      </c>
      <c r="D409" t="s">
        <v>102</v>
      </c>
      <c r="E409" t="s">
        <v>32</v>
      </c>
      <c r="F409" s="5">
        <v>2</v>
      </c>
      <c r="G409" s="7">
        <f>'[2]WetLitterbags placem_collection'!E116</f>
        <v>42762</v>
      </c>
      <c r="H409" s="1" t="str">
        <f>'[2]Final data_for_R_analysis_Wetse'!J555</f>
        <v>G889</v>
      </c>
      <c r="I409" t="str">
        <f>'[2]Final data_for_R_analysis_Wetse'!J775</f>
        <v>R37</v>
      </c>
      <c r="J409">
        <f>IFERROR(INDEX('[2]Green_rooibos initial weight'!$C$5:$C$1749,MATCH(H409, '[2]Green_rooibos initial weight'!$A$5:$A$1749,0)),"")</f>
        <v>1.9830000000000001</v>
      </c>
      <c r="K409">
        <f>IFERROR(INDEX('[2]Green_rooibos initial weight'!$C$5:$C$1749,MATCH(I409, '[2]Green_rooibos initial weight'!$A$5:$A$1749,0)),"")</f>
        <v>2.0979999999999999</v>
      </c>
      <c r="L409" s="3">
        <f t="shared" si="77"/>
        <v>1.7332000000000001</v>
      </c>
      <c r="M409" s="3">
        <f>AVERAGE('[2]Ashed teabags wet'!$J$809:$J$813,'[2]Ashed teabags wet'!$J$817:$J$818,'[2]Ashed teabags wet'!$J$820:$J$821)</f>
        <v>5.5094158734921841</v>
      </c>
      <c r="N409" s="3">
        <f t="shared" si="70"/>
        <v>1.6377108040806336</v>
      </c>
      <c r="O409" s="3">
        <f t="shared" si="78"/>
        <v>1.8481999999999998</v>
      </c>
      <c r="P409" s="3">
        <f>AVERAGE('[2]Ashed teabags wet'!$J$814:$J$816)</f>
        <v>2.2816647271287041</v>
      </c>
      <c r="Q409" s="3">
        <f t="shared" si="71"/>
        <v>1.8060302725132071</v>
      </c>
      <c r="R409" s="7">
        <f>IF('[2]WetLitterbags placem_collection'!G116="N.A","",'[2]WetLitterbags placem_collection'!G116)</f>
        <v>42816</v>
      </c>
      <c r="S409" s="3">
        <f>IF(IFERROR(INDEX('[2]Both teabags AfterWet'!$D$1:$D$839,MATCH(H409,'[2]Both teabags AfterWet'!$B$1:$B$839,0)),"")="N.A","",(IFERROR(INDEX('[2]Both teabags AfterWet'!$D$1:$D$839,MATCH(H409,'[2]Both teabags AfterWet'!$B$1:$B$839,0)),"")))</f>
        <v>0.65700000000000003</v>
      </c>
      <c r="T409" s="3">
        <f>IFERROR(INDEX('[2]Both teabags AfterWet'!$D$1:$D$839,MATCH(I409,'[2]Both teabags AfterWet'!$B$1:$B$839,0)),"")</f>
        <v>1.504</v>
      </c>
      <c r="U409" s="3">
        <f t="shared" si="79"/>
        <v>0.50639999999999996</v>
      </c>
      <c r="V409" s="3">
        <f t="shared" si="80"/>
        <v>1.3533999999999999</v>
      </c>
      <c r="W409" s="3">
        <f>IFERROR(INDEX('[2]Ashed teabags wet'!$J$2:$J$825,MATCH(H409,'[2]Ashed teabags wet'!$B$2:$B$825,0)),"")</f>
        <v>20.433734939759127</v>
      </c>
      <c r="X409" s="3">
        <f>IFERROR(INDEX('[2]Ashed teabags wet'!$J$2:$J$825,MATCH(I409,'[2]Ashed teabags wet'!$B$2:$B$825,0)),"")</f>
        <v>11.717576364547087</v>
      </c>
      <c r="Y409" s="3">
        <f t="shared" si="72"/>
        <v>0.40292356626505976</v>
      </c>
      <c r="Z409" s="3">
        <f t="shared" si="73"/>
        <v>1.1948143214822196</v>
      </c>
      <c r="AA409" s="3">
        <f t="shared" si="74"/>
        <v>0.75397147942047671</v>
      </c>
      <c r="AB409" s="3">
        <f t="shared" si="81"/>
        <v>0.49429009102150023</v>
      </c>
      <c r="AC409" s="3">
        <f t="shared" si="75"/>
        <v>0.66156937658611814</v>
      </c>
      <c r="AD409">
        <f t="shared" si="76"/>
        <v>54</v>
      </c>
      <c r="AE409" s="3">
        <f t="shared" si="82"/>
        <v>0.10454693655525327</v>
      </c>
      <c r="AF409" s="3">
        <f t="shared" si="83"/>
        <v>2.1373478167641121E-2</v>
      </c>
      <c r="AG409" s="67" t="str">
        <f>IF(ISNUMBER(SEARCH("C", '[2]WetLitterbags placem_collection'!Y116)),"YES","")</f>
        <v/>
      </c>
      <c r="AH409" s="67" t="str">
        <f>IF(ISNUMBER(SEARCH("H", '[2]WetLitterbags placem_collection'!Y116)),"YES","")</f>
        <v/>
      </c>
      <c r="AI409" s="67" t="str">
        <f>IF(ISNUMBER(SEARCH("R", '[2]WetLitterbags placem_collection'!Y116)),"YES","")</f>
        <v/>
      </c>
      <c r="AJ409" s="67" t="str">
        <f>IF(ISNUMBER(SEARCH("C", '[2]WetLitterbags placem_collection'!X116)),"YES","")</f>
        <v/>
      </c>
      <c r="AK409" s="67" t="str">
        <f>IF(ISNUMBER(SEARCH("H", '[2]WetLitterbags placem_collection'!X116)),"YES","")</f>
        <v/>
      </c>
      <c r="AL409" s="67" t="str">
        <f>IF(ISNUMBER(SEARCH("R", '[2]WetLitterbags placem_collection'!X116)),"YES","")</f>
        <v>YES</v>
      </c>
    </row>
    <row r="410" spans="2:38">
      <c r="B410" t="str">
        <f>'[2]Final data_for_R_analysis_Wetse'!A556</f>
        <v>Wet</v>
      </c>
      <c r="C410" s="4">
        <f>'[2]Final data_for_R_analysis_Wetse'!B556</f>
        <v>115</v>
      </c>
      <c r="D410" t="s">
        <v>102</v>
      </c>
      <c r="E410" t="s">
        <v>32</v>
      </c>
      <c r="F410" s="5">
        <v>3</v>
      </c>
      <c r="G410" s="7">
        <f>'[2]WetLitterbags placem_collection'!E117</f>
        <v>42762</v>
      </c>
      <c r="H410" s="1" t="str">
        <f>'[2]Final data_for_R_analysis_Wetse'!J556</f>
        <v>G778</v>
      </c>
      <c r="I410" t="str">
        <f>'[2]Final data_for_R_analysis_Wetse'!J776</f>
        <v>R522</v>
      </c>
      <c r="J410">
        <f>IFERROR(INDEX('[2]Green_rooibos initial weight'!$C$5:$C$1749,MATCH(H410, '[2]Green_rooibos initial weight'!$A$5:$A$1749,0)),"")</f>
        <v>1.992</v>
      </c>
      <c r="K410">
        <f>IFERROR(INDEX('[2]Green_rooibos initial weight'!$C$5:$C$1749,MATCH(I410, '[2]Green_rooibos initial weight'!$A$5:$A$1749,0)),"")</f>
        <v>2.1819999999999999</v>
      </c>
      <c r="L410" s="3">
        <f t="shared" si="77"/>
        <v>1.7422</v>
      </c>
      <c r="M410" s="3">
        <f>AVERAGE('[2]Ashed teabags wet'!$J$809:$J$813,'[2]Ashed teabags wet'!$J$817:$J$818,'[2]Ashed teabags wet'!$J$820:$J$821)</f>
        <v>5.5094158734921841</v>
      </c>
      <c r="N410" s="3">
        <f t="shared" si="70"/>
        <v>1.6462149566520192</v>
      </c>
      <c r="O410" s="3">
        <f t="shared" si="78"/>
        <v>1.9321999999999999</v>
      </c>
      <c r="P410" s="3">
        <f>AVERAGE('[2]Ashed teabags wet'!$J$814:$J$816)</f>
        <v>2.2816647271287041</v>
      </c>
      <c r="Q410" s="3">
        <f t="shared" si="71"/>
        <v>1.8881136741424192</v>
      </c>
      <c r="R410" s="7">
        <f>IF('[2]WetLitterbags placem_collection'!G117="N.A","",'[2]WetLitterbags placem_collection'!G117)</f>
        <v>42816</v>
      </c>
      <c r="S410" s="3">
        <f>IF(IFERROR(INDEX('[2]Both teabags AfterWet'!$D$1:$D$839,MATCH(H410,'[2]Both teabags AfterWet'!$B$1:$B$839,0)),"")="N.A","",(IFERROR(INDEX('[2]Both teabags AfterWet'!$D$1:$D$839,MATCH(H410,'[2]Both teabags AfterWet'!$B$1:$B$839,0)),"")))</f>
        <v>0.73709999999999998</v>
      </c>
      <c r="T410" s="3">
        <f>IFERROR(INDEX('[2]Both teabags AfterWet'!$D$1:$D$839,MATCH(I410,'[2]Both teabags AfterWet'!$B$1:$B$839,0)),"")</f>
        <v>1.401</v>
      </c>
      <c r="U410" s="3">
        <f t="shared" si="79"/>
        <v>0.58650000000000002</v>
      </c>
      <c r="V410" s="3">
        <f t="shared" si="80"/>
        <v>1.2504</v>
      </c>
      <c r="W410" s="3">
        <f>IFERROR(INDEX('[2]Ashed teabags wet'!$J$2:$J$825,MATCH(H410,'[2]Ashed teabags wet'!$B$2:$B$825,0)),"")</f>
        <v>26.575476306790591</v>
      </c>
      <c r="X410" s="3">
        <f>IFERROR(INDEX('[2]Ashed teabags wet'!$J$2:$J$825,MATCH(I410,'[2]Ashed teabags wet'!$B$2:$B$825,0)),"")</f>
        <v>3.9292730844799202</v>
      </c>
      <c r="Y410" s="3">
        <f t="shared" si="72"/>
        <v>0.43063483146067316</v>
      </c>
      <c r="Z410" s="3">
        <f t="shared" si="73"/>
        <v>1.201268369351663</v>
      </c>
      <c r="AA410" s="3">
        <f t="shared" si="74"/>
        <v>0.73840911253991126</v>
      </c>
      <c r="AB410" s="3">
        <f t="shared" si="81"/>
        <v>0.48408768423044074</v>
      </c>
      <c r="AC410" s="3">
        <f t="shared" si="75"/>
        <v>0.6362267197165864</v>
      </c>
      <c r="AD410">
        <f t="shared" si="76"/>
        <v>54</v>
      </c>
      <c r="AE410" s="3">
        <f t="shared" si="82"/>
        <v>0.1230295575535495</v>
      </c>
      <c r="AF410" s="3">
        <f t="shared" si="83"/>
        <v>2.5780698272265361E-2</v>
      </c>
      <c r="AG410" s="67" t="str">
        <f>IF(ISNUMBER(SEARCH("C", '[2]WetLitterbags placem_collection'!Y117)),"YES","")</f>
        <v/>
      </c>
      <c r="AH410" s="67" t="str">
        <f>IF(ISNUMBER(SEARCH("H", '[2]WetLitterbags placem_collection'!Y117)),"YES","")</f>
        <v/>
      </c>
      <c r="AI410" s="67" t="str">
        <f>IF(ISNUMBER(SEARCH("R", '[2]WetLitterbags placem_collection'!Y117)),"YES","")</f>
        <v>YES</v>
      </c>
      <c r="AJ410" s="67" t="str">
        <f>IF(ISNUMBER(SEARCH("C", '[2]WetLitterbags placem_collection'!X117)),"YES","")</f>
        <v/>
      </c>
      <c r="AK410" s="67" t="str">
        <f>IF(ISNUMBER(SEARCH("H", '[2]WetLitterbags placem_collection'!X117)),"YES","")</f>
        <v/>
      </c>
      <c r="AL410" s="67" t="str">
        <f>IF(ISNUMBER(SEARCH("R", '[2]WetLitterbags placem_collection'!X117)),"YES","")</f>
        <v>YES</v>
      </c>
    </row>
    <row r="411" spans="2:38">
      <c r="B411" t="str">
        <f>'[2]Final data_for_R_analysis_Wetse'!A557</f>
        <v>Wet</v>
      </c>
      <c r="C411" s="4">
        <f>'[2]Final data_for_R_analysis_Wetse'!B557</f>
        <v>116</v>
      </c>
      <c r="D411" t="s">
        <v>102</v>
      </c>
      <c r="E411" t="s">
        <v>32</v>
      </c>
      <c r="F411" s="68">
        <v>4</v>
      </c>
      <c r="G411" s="7">
        <f>'[2]WetLitterbags placem_collection'!E118</f>
        <v>42762</v>
      </c>
      <c r="H411" s="1" t="str">
        <f>'[2]Final data_for_R_analysis_Wetse'!J557</f>
        <v>G563</v>
      </c>
      <c r="I411" t="str">
        <f>'[2]Final data_for_R_analysis_Wetse'!J777</f>
        <v>R480</v>
      </c>
      <c r="J411">
        <f>IFERROR(INDEX('[2]Green_rooibos initial weight'!$C$5:$C$1749,MATCH(H411, '[2]Green_rooibos initial weight'!$A$5:$A$1749,0)),"")</f>
        <v>1.9390000000000001</v>
      </c>
      <c r="K411">
        <f>IFERROR(INDEX('[2]Green_rooibos initial weight'!$C$5:$C$1749,MATCH(I411, '[2]Green_rooibos initial weight'!$A$5:$A$1749,0)),"")</f>
        <v>2.17</v>
      </c>
      <c r="L411" s="3">
        <f t="shared" si="77"/>
        <v>1.6892</v>
      </c>
      <c r="M411" s="3">
        <f>AVERAGE('[2]Ashed teabags wet'!$J$809:$J$813,'[2]Ashed teabags wet'!$J$817:$J$818,'[2]Ashed teabags wet'!$J$820:$J$821)</f>
        <v>5.5094158734921841</v>
      </c>
      <c r="N411" s="3">
        <f t="shared" si="70"/>
        <v>1.5961349470649702</v>
      </c>
      <c r="O411" s="3">
        <f t="shared" si="78"/>
        <v>1.9201999999999999</v>
      </c>
      <c r="P411" s="3">
        <f>AVERAGE('[2]Ashed teabags wet'!$J$814:$J$816)</f>
        <v>2.2816647271287041</v>
      </c>
      <c r="Q411" s="3">
        <f t="shared" si="71"/>
        <v>1.8763874739096746</v>
      </c>
      <c r="R411" s="7">
        <f>IF('[2]WetLitterbags placem_collection'!G118="N.A","",'[2]WetLitterbags placem_collection'!G118)</f>
        <v>42816</v>
      </c>
      <c r="S411" s="3">
        <f>IF(IFERROR(INDEX('[2]Both teabags AfterWet'!$D$1:$D$839,MATCH(H411,'[2]Both teabags AfterWet'!$B$1:$B$839,0)),"")="N.A","",(IFERROR(INDEX('[2]Both teabags AfterWet'!$D$1:$D$839,MATCH(H411,'[2]Both teabags AfterWet'!$B$1:$B$839,0)),"")))</f>
        <v>0.61660000000000004</v>
      </c>
      <c r="T411" s="3">
        <f>IFERROR(INDEX('[2]Both teabags AfterWet'!$D$1:$D$839,MATCH(I411,'[2]Both teabags AfterWet'!$B$1:$B$839,0)),"")</f>
        <v>1.389</v>
      </c>
      <c r="U411" s="3">
        <f t="shared" si="79"/>
        <v>0.46600000000000003</v>
      </c>
      <c r="V411" s="3">
        <f t="shared" si="80"/>
        <v>1.2383999999999999</v>
      </c>
      <c r="W411" s="3">
        <f>IFERROR(INDEX('[2]Ashed teabags wet'!$J$2:$J$825,MATCH(H411,'[2]Ashed teabags wet'!$B$2:$B$825,0)),"")</f>
        <v>16.467661691542546</v>
      </c>
      <c r="X411" s="3">
        <f>IFERROR(INDEX('[2]Ashed teabags wet'!$J$2:$J$825,MATCH(I411,'[2]Ashed teabags wet'!$B$2:$B$825,0)),"")</f>
        <v>9.0863704443334274</v>
      </c>
      <c r="Y411" s="3">
        <f t="shared" si="72"/>
        <v>0.38926069651741174</v>
      </c>
      <c r="Z411" s="3">
        <f t="shared" si="73"/>
        <v>1.1258743884173747</v>
      </c>
      <c r="AA411" s="3">
        <f t="shared" si="74"/>
        <v>0.75612294108765798</v>
      </c>
      <c r="AB411" s="3">
        <f t="shared" si="81"/>
        <v>0.49570055045176631</v>
      </c>
      <c r="AC411" s="3">
        <f t="shared" si="75"/>
        <v>0.60002233231257007</v>
      </c>
      <c r="AD411">
        <f t="shared" si="76"/>
        <v>54</v>
      </c>
      <c r="AE411" s="3">
        <f t="shared" si="82"/>
        <v>0.10199175642795966</v>
      </c>
      <c r="AF411" s="3">
        <f t="shared" si="83"/>
        <v>3.0453974745505756E-2</v>
      </c>
      <c r="AG411" s="67" t="str">
        <f>IF(ISNUMBER(SEARCH("C", '[2]WetLitterbags placem_collection'!Y118)),"YES","")</f>
        <v/>
      </c>
      <c r="AH411" s="67" t="str">
        <f>IF(ISNUMBER(SEARCH("H", '[2]WetLitterbags placem_collection'!Y118)),"YES","")</f>
        <v/>
      </c>
      <c r="AI411" s="67" t="str">
        <f>IF(ISNUMBER(SEARCH("R", '[2]WetLitterbags placem_collection'!Y118)),"YES","")</f>
        <v>YES</v>
      </c>
      <c r="AJ411" s="67" t="str">
        <f>IF(ISNUMBER(SEARCH("C", '[2]WetLitterbags placem_collection'!X118)),"YES","")</f>
        <v/>
      </c>
      <c r="AK411" s="67" t="str">
        <f>IF(ISNUMBER(SEARCH("H", '[2]WetLitterbags placem_collection'!X118)),"YES","")</f>
        <v/>
      </c>
      <c r="AL411" s="67" t="str">
        <f>IF(ISNUMBER(SEARCH("R", '[2]WetLitterbags placem_collection'!X118)),"YES","")</f>
        <v>YES</v>
      </c>
    </row>
    <row r="412" spans="2:38">
      <c r="B412" t="str">
        <f>'[2]Final data_for_R_analysis_Wetse'!A558</f>
        <v>Wet</v>
      </c>
      <c r="C412" s="4">
        <f>'[2]Final data_for_R_analysis_Wetse'!B558</f>
        <v>117</v>
      </c>
      <c r="D412" t="s">
        <v>102</v>
      </c>
      <c r="E412" t="s">
        <v>32</v>
      </c>
      <c r="F412" s="68">
        <v>5</v>
      </c>
      <c r="G412" s="7">
        <f>'[2]WetLitterbags placem_collection'!E119</f>
        <v>42762</v>
      </c>
      <c r="H412" s="1" t="str">
        <f>'[2]Final data_for_R_analysis_Wetse'!J558</f>
        <v>G901</v>
      </c>
      <c r="I412" t="str">
        <f>'[2]Final data_for_R_analysis_Wetse'!J778</f>
        <v>R565</v>
      </c>
      <c r="J412">
        <f>IFERROR(INDEX('[2]Green_rooibos initial weight'!$C$5:$C$1749,MATCH(H412, '[2]Green_rooibos initial weight'!$A$5:$A$1749,0)),"")</f>
        <v>2.0270000000000001</v>
      </c>
      <c r="K412">
        <f>IFERROR(INDEX('[2]Green_rooibos initial weight'!$C$5:$C$1749,MATCH(I412, '[2]Green_rooibos initial weight'!$A$5:$A$1749,0)),"")</f>
        <v>2.0649999999999999</v>
      </c>
      <c r="L412" s="3">
        <f t="shared" si="77"/>
        <v>1.7772000000000001</v>
      </c>
      <c r="M412" s="3">
        <f>AVERAGE('[2]Ashed teabags wet'!$J$809:$J$813,'[2]Ashed teabags wet'!$J$817:$J$818,'[2]Ashed teabags wet'!$J$820:$J$821)</f>
        <v>5.5094158734921841</v>
      </c>
      <c r="N412" s="3">
        <f t="shared" si="70"/>
        <v>1.6792866610962971</v>
      </c>
      <c r="O412" s="3">
        <f t="shared" si="78"/>
        <v>1.8151999999999999</v>
      </c>
      <c r="P412" s="3">
        <f>AVERAGE('[2]Ashed teabags wet'!$J$814:$J$816)</f>
        <v>2.2816647271287041</v>
      </c>
      <c r="Q412" s="3">
        <f t="shared" si="71"/>
        <v>1.7737832218731597</v>
      </c>
      <c r="R412" s="7">
        <f>IF('[2]WetLitterbags placem_collection'!G119="N.A","",'[2]WetLitterbags placem_collection'!G119)</f>
        <v>42816</v>
      </c>
      <c r="S412" s="3">
        <f>IF(IFERROR(INDEX('[2]Both teabags AfterWet'!$D$1:$D$839,MATCH(H412,'[2]Both teabags AfterWet'!$B$1:$B$839,0)),"")="N.A","",(IFERROR(INDEX('[2]Both teabags AfterWet'!$D$1:$D$839,MATCH(H412,'[2]Both teabags AfterWet'!$B$1:$B$839,0)),"")))</f>
        <v>0.621</v>
      </c>
      <c r="T412" s="3">
        <f>IFERROR(INDEX('[2]Both teabags AfterWet'!$D$1:$D$839,MATCH(I412,'[2]Both teabags AfterWet'!$B$1:$B$839,0)),"")</f>
        <v>1.343</v>
      </c>
      <c r="U412" s="3">
        <f t="shared" si="79"/>
        <v>0.47039999999999998</v>
      </c>
      <c r="V412" s="3">
        <f t="shared" si="80"/>
        <v>1.1923999999999999</v>
      </c>
      <c r="W412" s="3">
        <f>IFERROR(INDEX('[2]Ashed teabags wet'!$J$2:$J$825,MATCH(H412,'[2]Ashed teabags wet'!$B$2:$B$825,0)),"")</f>
        <v>13.244047619047592</v>
      </c>
      <c r="X412" s="3" t="str">
        <f>IFERROR(INDEX('[2]Ashed teabags wet'!$J$2:$J$825,MATCH(I412,'[2]Ashed teabags wet'!$B$2:$B$825,0)),"")</f>
        <v/>
      </c>
      <c r="Y412" s="3">
        <f t="shared" si="72"/>
        <v>0.40810000000000013</v>
      </c>
      <c r="Z412" s="3" t="str">
        <f t="shared" si="73"/>
        <v/>
      </c>
      <c r="AA412" s="3">
        <f t="shared" si="74"/>
        <v>0.75698014552585191</v>
      </c>
      <c r="AB412" s="3">
        <f t="shared" si="81"/>
        <v>0.49626251820697181</v>
      </c>
      <c r="AC412" s="3" t="str">
        <f t="shared" si="75"/>
        <v/>
      </c>
      <c r="AD412">
        <f t="shared" si="76"/>
        <v>54</v>
      </c>
      <c r="AE412" s="3">
        <f t="shared" si="82"/>
        <v>0.10097369890041341</v>
      </c>
      <c r="AF412" s="3" t="str">
        <f t="shared" si="83"/>
        <v/>
      </c>
      <c r="AG412" s="67" t="str">
        <f>IF(ISNUMBER(SEARCH("C", '[2]WetLitterbags placem_collection'!Y119)),"YES","")</f>
        <v/>
      </c>
      <c r="AH412" s="67" t="str">
        <f>IF(ISNUMBER(SEARCH("H", '[2]WetLitterbags placem_collection'!Y119)),"YES","")</f>
        <v/>
      </c>
      <c r="AI412" s="67" t="str">
        <f>IF(ISNUMBER(SEARCH("R", '[2]WetLitterbags placem_collection'!Y119)),"YES","")</f>
        <v/>
      </c>
      <c r="AJ412" s="67" t="str">
        <f>IF(ISNUMBER(SEARCH("C", '[2]WetLitterbags placem_collection'!X119)),"YES","")</f>
        <v/>
      </c>
      <c r="AK412" s="67" t="str">
        <f>IF(ISNUMBER(SEARCH("H", '[2]WetLitterbags placem_collection'!X119)),"YES","")</f>
        <v/>
      </c>
      <c r="AL412" s="67" t="str">
        <f>IF(ISNUMBER(SEARCH("R", '[2]WetLitterbags placem_collection'!X119)),"YES","")</f>
        <v>YES</v>
      </c>
    </row>
    <row r="413" spans="2:38">
      <c r="B413" t="str">
        <f>'[2]Final data_for_R_analysis_Wetse'!A559</f>
        <v>Wet</v>
      </c>
      <c r="C413" s="4">
        <f>'[2]Final data_for_R_analysis_Wetse'!B559</f>
        <v>118</v>
      </c>
      <c r="D413" t="s">
        <v>102</v>
      </c>
      <c r="E413" t="s">
        <v>32</v>
      </c>
      <c r="F413" s="68">
        <v>6</v>
      </c>
      <c r="G413" s="7">
        <f>'[2]WetLitterbags placem_collection'!E120</f>
        <v>42762</v>
      </c>
      <c r="H413" s="1" t="str">
        <f>'[2]Final data_for_R_analysis_Wetse'!J559</f>
        <v>G791</v>
      </c>
      <c r="I413" t="str">
        <f>'[2]Final data_for_R_analysis_Wetse'!J779</f>
        <v>R544</v>
      </c>
      <c r="J413">
        <f>IFERROR(INDEX('[2]Green_rooibos initial weight'!$C$5:$C$1749,MATCH(H413, '[2]Green_rooibos initial weight'!$A$5:$A$1749,0)),"")</f>
        <v>2.0680000000000001</v>
      </c>
      <c r="K413">
        <f>IFERROR(INDEX('[2]Green_rooibos initial weight'!$C$5:$C$1749,MATCH(I413, '[2]Green_rooibos initial weight'!$A$5:$A$1749,0)),"")</f>
        <v>2.2109999999999999</v>
      </c>
      <c r="L413" s="3">
        <f t="shared" si="77"/>
        <v>1.8182</v>
      </c>
      <c r="M413" s="3">
        <f>AVERAGE('[2]Ashed teabags wet'!$J$809:$J$813,'[2]Ashed teabags wet'!$J$817:$J$818,'[2]Ashed teabags wet'!$J$820:$J$821)</f>
        <v>5.5094158734921841</v>
      </c>
      <c r="N413" s="3">
        <f t="shared" si="70"/>
        <v>1.7180278005881651</v>
      </c>
      <c r="O413" s="3">
        <f t="shared" si="78"/>
        <v>1.9611999999999998</v>
      </c>
      <c r="P413" s="3">
        <f>AVERAGE('[2]Ashed teabags wet'!$J$814:$J$816)</f>
        <v>2.2816647271287041</v>
      </c>
      <c r="Q413" s="3">
        <f t="shared" si="71"/>
        <v>1.9164519913715516</v>
      </c>
      <c r="R413" s="7">
        <f>IF('[2]WetLitterbags placem_collection'!G120="N.A","",'[2]WetLitterbags placem_collection'!G120)</f>
        <v>42816</v>
      </c>
      <c r="S413" s="3">
        <f>IF(IFERROR(INDEX('[2]Both teabags AfterWet'!$D$1:$D$839,MATCH(H413,'[2]Both teabags AfterWet'!$B$1:$B$839,0)),"")="N.A","",(IFERROR(INDEX('[2]Both teabags AfterWet'!$D$1:$D$839,MATCH(H413,'[2]Both teabags AfterWet'!$B$1:$B$839,0)),"")))</f>
        <v>0.64600000000000002</v>
      </c>
      <c r="T413" s="3">
        <f>IFERROR(INDEX('[2]Both teabags AfterWet'!$D$1:$D$839,MATCH(I413,'[2]Both teabags AfterWet'!$B$1:$B$839,0)),"")</f>
        <v>1.599</v>
      </c>
      <c r="U413" s="3">
        <f t="shared" si="79"/>
        <v>0.49540000000000001</v>
      </c>
      <c r="V413" s="3">
        <f t="shared" si="80"/>
        <v>1.4483999999999999</v>
      </c>
      <c r="W413" s="3">
        <f>IFERROR(INDEX('[2]Ashed teabags wet'!$J$2:$J$825,MATCH(H413,'[2]Ashed teabags wet'!$B$2:$B$825,0)),"")</f>
        <v>12.418952618454213</v>
      </c>
      <c r="X413" s="3">
        <f>IFERROR(INDEX('[2]Ashed teabags wet'!$J$2:$J$825,MATCH(I413,'[2]Ashed teabags wet'!$B$2:$B$825,0)),"")</f>
        <v>4.604604604605111</v>
      </c>
      <c r="Y413" s="3">
        <f t="shared" si="72"/>
        <v>0.43387650872817785</v>
      </c>
      <c r="Z413" s="3">
        <f t="shared" si="73"/>
        <v>1.3817069069068995</v>
      </c>
      <c r="AA413" s="3">
        <f t="shared" si="74"/>
        <v>0.74745664268084566</v>
      </c>
      <c r="AB413" s="3">
        <f t="shared" si="81"/>
        <v>0.49001908166250219</v>
      </c>
      <c r="AC413" s="3">
        <f t="shared" si="75"/>
        <v>0.72097131215796861</v>
      </c>
      <c r="AD413">
        <f t="shared" si="76"/>
        <v>54</v>
      </c>
      <c r="AE413" s="3">
        <f t="shared" si="82"/>
        <v>0.11228427235053962</v>
      </c>
      <c r="AF413" s="3">
        <f t="shared" si="83"/>
        <v>1.5604291240598752E-2</v>
      </c>
      <c r="AG413" s="67" t="str">
        <f>IF(ISNUMBER(SEARCH("C", '[2]WetLitterbags placem_collection'!Y120)),"YES","")</f>
        <v/>
      </c>
      <c r="AH413" s="67" t="str">
        <f>IF(ISNUMBER(SEARCH("H", '[2]WetLitterbags placem_collection'!Y120)),"YES","")</f>
        <v/>
      </c>
      <c r="AI413" s="67" t="str">
        <f>IF(ISNUMBER(SEARCH("R", '[2]WetLitterbags placem_collection'!Y120)),"YES","")</f>
        <v/>
      </c>
      <c r="AJ413" s="67" t="str">
        <f>IF(ISNUMBER(SEARCH("C", '[2]WetLitterbags placem_collection'!X120)),"YES","")</f>
        <v/>
      </c>
      <c r="AK413" s="67" t="str">
        <f>IF(ISNUMBER(SEARCH("H", '[2]WetLitterbags placem_collection'!X120)),"YES","")</f>
        <v/>
      </c>
      <c r="AL413" s="67" t="str">
        <f>IF(ISNUMBER(SEARCH("R", '[2]WetLitterbags placem_collection'!X120)),"YES","")</f>
        <v>YES</v>
      </c>
    </row>
    <row r="414" spans="2:38">
      <c r="B414" t="str">
        <f>'[2]Final data_for_R_analysis_Wetse'!A560</f>
        <v>Wet</v>
      </c>
      <c r="C414" s="4">
        <f>'[2]Final data_for_R_analysis_Wetse'!B560</f>
        <v>119</v>
      </c>
      <c r="D414" t="s">
        <v>102</v>
      </c>
      <c r="E414" t="s">
        <v>32</v>
      </c>
      <c r="F414" s="68">
        <v>7</v>
      </c>
      <c r="G414" s="7">
        <f>'[2]WetLitterbags placem_collection'!E121</f>
        <v>42762</v>
      </c>
      <c r="H414" s="1" t="str">
        <f>'[2]Final data_for_R_analysis_Wetse'!J560</f>
        <v>G802</v>
      </c>
      <c r="I414" t="str">
        <f>'[2]Final data_for_R_analysis_Wetse'!J780</f>
        <v>R526</v>
      </c>
      <c r="J414">
        <f>IFERROR(INDEX('[2]Green_rooibos initial weight'!$C$5:$C$1749,MATCH(H414, '[2]Green_rooibos initial weight'!$A$5:$A$1749,0)),"")</f>
        <v>2.194</v>
      </c>
      <c r="K414">
        <f>IFERROR(INDEX('[2]Green_rooibos initial weight'!$C$5:$C$1749,MATCH(I414, '[2]Green_rooibos initial weight'!$A$5:$A$1749,0)),"")</f>
        <v>2.0960000000000001</v>
      </c>
      <c r="L414" s="3">
        <f t="shared" si="77"/>
        <v>1.9441999999999999</v>
      </c>
      <c r="M414" s="3">
        <f>AVERAGE('[2]Ashed teabags wet'!$J$809:$J$813,'[2]Ashed teabags wet'!$J$817:$J$818,'[2]Ashed teabags wet'!$J$820:$J$821)</f>
        <v>5.5094158734921841</v>
      </c>
      <c r="N414" s="3">
        <f t="shared" si="70"/>
        <v>1.8370859365875649</v>
      </c>
      <c r="O414" s="3">
        <f t="shared" si="78"/>
        <v>1.8462000000000001</v>
      </c>
      <c r="P414" s="3">
        <f>AVERAGE('[2]Ashed teabags wet'!$J$814:$J$816)</f>
        <v>2.2816647271287041</v>
      </c>
      <c r="Q414" s="3">
        <f t="shared" si="71"/>
        <v>1.80407590580775</v>
      </c>
      <c r="R414" s="7">
        <f>IF('[2]WetLitterbags placem_collection'!G121="N.A","",'[2]WetLitterbags placem_collection'!G121)</f>
        <v>42816</v>
      </c>
      <c r="S414" s="3">
        <f>IF(IFERROR(INDEX('[2]Both teabags AfterWet'!$D$1:$D$839,MATCH(H414,'[2]Both teabags AfterWet'!$B$1:$B$839,0)),"")="N.A","",(IFERROR(INDEX('[2]Both teabags AfterWet'!$D$1:$D$839,MATCH(H414,'[2]Both teabags AfterWet'!$B$1:$B$839,0)),"")))</f>
        <v>0.65200000000000002</v>
      </c>
      <c r="T414" s="3">
        <f>IFERROR(INDEX('[2]Both teabags AfterWet'!$D$1:$D$839,MATCH(I414,'[2]Both teabags AfterWet'!$B$1:$B$839,0)),"")</f>
        <v>1.3</v>
      </c>
      <c r="U414" s="3">
        <f t="shared" si="79"/>
        <v>0.50140000000000007</v>
      </c>
      <c r="V414" s="3">
        <f t="shared" si="80"/>
        <v>1.1494</v>
      </c>
      <c r="W414" s="3">
        <f>IFERROR(INDEX('[2]Ashed teabags wet'!$J$2:$J$825,MATCH(H414,'[2]Ashed teabags wet'!$B$2:$B$825,0)),"")</f>
        <v>10.497512437810975</v>
      </c>
      <c r="X414" s="3">
        <f>IFERROR(INDEX('[2]Ashed teabags wet'!$J$2:$J$825,MATCH(I414,'[2]Ashed teabags wet'!$B$2:$B$825,0)),"")</f>
        <v>6.4671814671816925</v>
      </c>
      <c r="Y414" s="3">
        <f t="shared" si="72"/>
        <v>0.44876547263681582</v>
      </c>
      <c r="Z414" s="3">
        <f t="shared" si="73"/>
        <v>1.0750662162162137</v>
      </c>
      <c r="AA414" s="3">
        <f t="shared" si="74"/>
        <v>0.75571884597276417</v>
      </c>
      <c r="AB414" s="3">
        <f t="shared" si="81"/>
        <v>0.49543563298927062</v>
      </c>
      <c r="AC414" s="3">
        <f t="shared" si="75"/>
        <v>0.59590963592791157</v>
      </c>
      <c r="AD414">
        <f t="shared" si="76"/>
        <v>54</v>
      </c>
      <c r="AE414" s="3">
        <f t="shared" si="82"/>
        <v>0.10247167936726342</v>
      </c>
      <c r="AF414" s="3">
        <f t="shared" si="83"/>
        <v>3.1310943544911776E-2</v>
      </c>
      <c r="AG414" s="67" t="str">
        <f>IF(ISNUMBER(SEARCH("C", '[2]WetLitterbags placem_collection'!Y121)),"YES","")</f>
        <v/>
      </c>
      <c r="AH414" s="67" t="str">
        <f>IF(ISNUMBER(SEARCH("H", '[2]WetLitterbags placem_collection'!Y121)),"YES","")</f>
        <v/>
      </c>
      <c r="AI414" s="67" t="str">
        <f>IF(ISNUMBER(SEARCH("R", '[2]WetLitterbags placem_collection'!Y121)),"YES","")</f>
        <v>YES</v>
      </c>
      <c r="AJ414" s="67" t="str">
        <f>IF(ISNUMBER(SEARCH("C", '[2]WetLitterbags placem_collection'!X121)),"YES","")</f>
        <v/>
      </c>
      <c r="AK414" s="67" t="str">
        <f>IF(ISNUMBER(SEARCH("H", '[2]WetLitterbags placem_collection'!X121)),"YES","")</f>
        <v/>
      </c>
      <c r="AL414" s="67" t="str">
        <f>IF(ISNUMBER(SEARCH("R", '[2]WetLitterbags placem_collection'!X121)),"YES","")</f>
        <v>YES</v>
      </c>
    </row>
    <row r="415" spans="2:38">
      <c r="B415" t="str">
        <f>'[2]Final data_for_R_analysis_Wetse'!A561</f>
        <v>Wet</v>
      </c>
      <c r="C415" s="4">
        <f>'[2]Final data_for_R_analysis_Wetse'!B561</f>
        <v>120</v>
      </c>
      <c r="D415" t="s">
        <v>102</v>
      </c>
      <c r="E415" t="s">
        <v>32</v>
      </c>
      <c r="F415" s="68">
        <v>8</v>
      </c>
      <c r="G415" s="7">
        <f>'[2]WetLitterbags placem_collection'!E122</f>
        <v>42762</v>
      </c>
      <c r="H415" s="1" t="str">
        <f>'[2]Final data_for_R_analysis_Wetse'!J561</f>
        <v>G698</v>
      </c>
      <c r="I415" t="str">
        <f>'[2]Final data_for_R_analysis_Wetse'!J781</f>
        <v>R594</v>
      </c>
      <c r="J415">
        <f>IFERROR(INDEX('[2]Green_rooibos initial weight'!$C$5:$C$1749,MATCH(H415, '[2]Green_rooibos initial weight'!$A$5:$A$1749,0)),"")</f>
        <v>2.085</v>
      </c>
      <c r="K415">
        <f>IFERROR(INDEX('[2]Green_rooibos initial weight'!$C$5:$C$1749,MATCH(I415, '[2]Green_rooibos initial weight'!$A$5:$A$1749,0)),"")</f>
        <v>2.2400000000000002</v>
      </c>
      <c r="L415" s="3">
        <f t="shared" si="77"/>
        <v>1.8351999999999999</v>
      </c>
      <c r="M415" s="3">
        <f>AVERAGE('[2]Ashed teabags wet'!$J$809:$J$813,'[2]Ashed teabags wet'!$J$817:$J$818,'[2]Ashed teabags wet'!$J$820:$J$821)</f>
        <v>5.5094158734921841</v>
      </c>
      <c r="N415" s="3">
        <f t="shared" si="70"/>
        <v>1.7340911998896713</v>
      </c>
      <c r="O415" s="3">
        <f t="shared" si="78"/>
        <v>1.9902000000000002</v>
      </c>
      <c r="P415" s="3">
        <f>AVERAGE('[2]Ashed teabags wet'!$J$814:$J$816)</f>
        <v>2.2816647271287041</v>
      </c>
      <c r="Q415" s="3">
        <f t="shared" si="71"/>
        <v>1.9447903086006848</v>
      </c>
      <c r="R415" s="7">
        <f>IF('[2]WetLitterbags placem_collection'!G122="N.A","",'[2]WetLitterbags placem_collection'!G122)</f>
        <v>42816</v>
      </c>
      <c r="S415" s="3">
        <f>IF(IFERROR(INDEX('[2]Both teabags AfterWet'!$D$1:$D$839,MATCH(H415,'[2]Both teabags AfterWet'!$B$1:$B$839,0)),"")="N.A","",(IFERROR(INDEX('[2]Both teabags AfterWet'!$D$1:$D$839,MATCH(H415,'[2]Both teabags AfterWet'!$B$1:$B$839,0)),"")))</f>
        <v>0.55310000000000004</v>
      </c>
      <c r="T415" s="3">
        <f>IFERROR(INDEX('[2]Both teabags AfterWet'!$D$1:$D$839,MATCH(I415,'[2]Both teabags AfterWet'!$B$1:$B$839,0)),"")</f>
        <v>1.4142999999999999</v>
      </c>
      <c r="U415" s="3">
        <f t="shared" si="79"/>
        <v>0.40250000000000002</v>
      </c>
      <c r="V415" s="3">
        <f t="shared" si="80"/>
        <v>1.2636999999999998</v>
      </c>
      <c r="W415" s="3">
        <f>IFERROR(INDEX('[2]Ashed teabags wet'!$J$2:$J$825,MATCH(H415,'[2]Ashed teabags wet'!$B$2:$B$825,0)),"")</f>
        <v>14.853452558370487</v>
      </c>
      <c r="X415" s="3">
        <f>IFERROR(INDEX('[2]Ashed teabags wet'!$J$2:$J$825,MATCH(I415,'[2]Ashed teabags wet'!$B$2:$B$825,0)),"")</f>
        <v>4.3540669856461571</v>
      </c>
      <c r="Y415" s="3">
        <f t="shared" si="72"/>
        <v>0.34271485345255881</v>
      </c>
      <c r="Z415" s="3">
        <f t="shared" si="73"/>
        <v>1.2086776555023893</v>
      </c>
      <c r="AA415" s="3">
        <f t="shared" si="74"/>
        <v>0.80236630375936202</v>
      </c>
      <c r="AB415" s="3">
        <f t="shared" si="81"/>
        <v>0.52601686422228966</v>
      </c>
      <c r="AC415" s="3">
        <f t="shared" si="75"/>
        <v>0.62149510420589082</v>
      </c>
      <c r="AD415">
        <f t="shared" si="76"/>
        <v>54</v>
      </c>
      <c r="AE415" s="3">
        <f t="shared" si="82"/>
        <v>4.7070898148026119E-2</v>
      </c>
      <c r="AF415" s="3">
        <f t="shared" si="83"/>
        <v>2.3544888131645285E-2</v>
      </c>
      <c r="AG415" s="67" t="str">
        <f>IF(ISNUMBER(SEARCH("C", '[2]WetLitterbags placem_collection'!Y122)),"YES","")</f>
        <v/>
      </c>
      <c r="AH415" s="67" t="str">
        <f>IF(ISNUMBER(SEARCH("H", '[2]WetLitterbags placem_collection'!Y122)),"YES","")</f>
        <v/>
      </c>
      <c r="AI415" s="67" t="str">
        <f>IF(ISNUMBER(SEARCH("R", '[2]WetLitterbags placem_collection'!Y122)),"YES","")</f>
        <v>YES</v>
      </c>
      <c r="AJ415" s="67" t="str">
        <f>IF(ISNUMBER(SEARCH("C", '[2]WetLitterbags placem_collection'!X122)),"YES","")</f>
        <v/>
      </c>
      <c r="AK415" s="67" t="str">
        <f>IF(ISNUMBER(SEARCH("H", '[2]WetLitterbags placem_collection'!X122)),"YES","")</f>
        <v/>
      </c>
      <c r="AL415" s="67" t="str">
        <f>IF(ISNUMBER(SEARCH("R", '[2]WetLitterbags placem_collection'!X122)),"YES","")</f>
        <v/>
      </c>
    </row>
    <row r="416" spans="2:38">
      <c r="B416" t="str">
        <f>'[2]Final data_for_R_analysis_Wetse'!A562</f>
        <v>Wet</v>
      </c>
      <c r="C416" s="4">
        <f>'[2]Final data_for_R_analysis_Wetse'!B562</f>
        <v>121</v>
      </c>
      <c r="D416" t="s">
        <v>103</v>
      </c>
      <c r="E416" t="s">
        <v>32</v>
      </c>
      <c r="F416" s="5">
        <v>1</v>
      </c>
      <c r="G416" s="7">
        <f>'[2]WetLitterbags placem_collection'!E123</f>
        <v>42762</v>
      </c>
      <c r="H416" s="1" t="str">
        <f>'[2]Final data_for_R_analysis_Wetse'!J562</f>
        <v>G825</v>
      </c>
      <c r="I416" t="str">
        <f>'[2]Final data_for_R_analysis_Wetse'!J782</f>
        <v>R564</v>
      </c>
      <c r="J416">
        <f>IFERROR(INDEX('[2]Green_rooibos initial weight'!$C$5:$C$1749,MATCH(H416, '[2]Green_rooibos initial weight'!$A$5:$A$1749,0)),"")</f>
        <v>2.1240000000000001</v>
      </c>
      <c r="K416">
        <f>IFERROR(INDEX('[2]Green_rooibos initial weight'!$C$5:$C$1749,MATCH(I416, '[2]Green_rooibos initial weight'!$A$5:$A$1749,0)),"")</f>
        <v>2.145</v>
      </c>
      <c r="L416" s="3">
        <f t="shared" si="77"/>
        <v>1.8742000000000001</v>
      </c>
      <c r="M416" s="3">
        <f>AVERAGE('[2]Ashed teabags wet'!$J$809:$J$813,'[2]Ashed teabags wet'!$J$817:$J$818,'[2]Ashed teabags wet'!$J$820:$J$821)</f>
        <v>5.5094158734921841</v>
      </c>
      <c r="N416" s="3">
        <f t="shared" si="70"/>
        <v>1.7709425276990096</v>
      </c>
      <c r="O416" s="3">
        <f t="shared" si="78"/>
        <v>1.8952</v>
      </c>
      <c r="P416" s="3">
        <f>AVERAGE('[2]Ashed teabags wet'!$J$814:$J$816)</f>
        <v>2.2816647271287041</v>
      </c>
      <c r="Q416" s="3">
        <f t="shared" si="71"/>
        <v>1.8519578900914568</v>
      </c>
      <c r="R416" s="7">
        <f>IF('[2]WetLitterbags placem_collection'!G123="N.A","",'[2]WetLitterbags placem_collection'!G123)</f>
        <v>42816</v>
      </c>
      <c r="S416" s="3">
        <f>IF(IFERROR(INDEX('[2]Both teabags AfterWet'!$D$1:$D$839,MATCH(H416,'[2]Both teabags AfterWet'!$B$1:$B$839,0)),"")="N.A","",(IFERROR(INDEX('[2]Both teabags AfterWet'!$D$1:$D$839,MATCH(H416,'[2]Both teabags AfterWet'!$B$1:$B$839,0)),"")))</f>
        <v>0.61199999999999999</v>
      </c>
      <c r="T416" s="3">
        <f>IFERROR(INDEX('[2]Both teabags AfterWet'!$D$1:$D$839,MATCH(I416,'[2]Both teabags AfterWet'!$B$1:$B$839,0)),"")</f>
        <v>1.53</v>
      </c>
      <c r="U416" s="3">
        <f t="shared" si="79"/>
        <v>0.46139999999999998</v>
      </c>
      <c r="V416" s="3">
        <f t="shared" si="80"/>
        <v>1.3794</v>
      </c>
      <c r="W416" s="3">
        <f>IFERROR(INDEX('[2]Ashed teabags wet'!$J$2:$J$825,MATCH(H416,'[2]Ashed teabags wet'!$B$2:$B$825,0)),"")</f>
        <v>10.131514856308767</v>
      </c>
      <c r="X416" s="3">
        <f>IFERROR(INDEX('[2]Ashed teabags wet'!$J$2:$J$825,MATCH(I416,'[2]Ashed teabags wet'!$B$2:$B$825,0)),"")</f>
        <v>7.5161772025872624</v>
      </c>
      <c r="Y416" s="3">
        <f t="shared" si="72"/>
        <v>0.41465319045299132</v>
      </c>
      <c r="Z416" s="3">
        <f t="shared" si="73"/>
        <v>1.2757218516675113</v>
      </c>
      <c r="AA416" s="3">
        <f t="shared" si="74"/>
        <v>0.76585734208339817</v>
      </c>
      <c r="AB416" s="3">
        <f t="shared" si="81"/>
        <v>0.50208224801666956</v>
      </c>
      <c r="AC416" s="3">
        <f t="shared" si="75"/>
        <v>0.68885035588174803</v>
      </c>
      <c r="AD416">
        <f t="shared" si="76"/>
        <v>54</v>
      </c>
      <c r="AE416" s="3">
        <f t="shared" si="82"/>
        <v>9.0430710114729029E-2</v>
      </c>
      <c r="AF416" s="3">
        <f t="shared" si="83"/>
        <v>1.7904508154358761E-2</v>
      </c>
      <c r="AG416" s="67" t="str">
        <f>IF(ISNUMBER(SEARCH("C", '[2]WetLitterbags placem_collection'!Y123)),"YES","")</f>
        <v/>
      </c>
      <c r="AH416" s="67" t="str">
        <f>IF(ISNUMBER(SEARCH("H", '[2]WetLitterbags placem_collection'!Y123)),"YES","")</f>
        <v/>
      </c>
      <c r="AI416" s="67" t="str">
        <f>IF(ISNUMBER(SEARCH("R", '[2]WetLitterbags placem_collection'!Y123)),"YES","")</f>
        <v>YES</v>
      </c>
      <c r="AJ416" s="67" t="str">
        <f>IF(ISNUMBER(SEARCH("C", '[2]WetLitterbags placem_collection'!X123)),"YES","")</f>
        <v/>
      </c>
      <c r="AK416" s="67" t="str">
        <f>IF(ISNUMBER(SEARCH("H", '[2]WetLitterbags placem_collection'!X123)),"YES","")</f>
        <v/>
      </c>
      <c r="AL416" s="67" t="str">
        <f>IF(ISNUMBER(SEARCH("R", '[2]WetLitterbags placem_collection'!X123)),"YES","")</f>
        <v>YES</v>
      </c>
    </row>
    <row r="417" spans="2:38">
      <c r="B417" t="str">
        <f>'[2]Final data_for_R_analysis_Wetse'!A563</f>
        <v>Wet</v>
      </c>
      <c r="C417" s="4">
        <f>'[2]Final data_for_R_analysis_Wetse'!B563</f>
        <v>122</v>
      </c>
      <c r="D417" t="s">
        <v>103</v>
      </c>
      <c r="E417" t="s">
        <v>32</v>
      </c>
      <c r="F417" s="5">
        <v>2</v>
      </c>
      <c r="G417" s="7">
        <f>'[2]WetLitterbags placem_collection'!E124</f>
        <v>42762</v>
      </c>
      <c r="H417" s="1" t="str">
        <f>'[2]Final data_for_R_analysis_Wetse'!J563</f>
        <v>G839</v>
      </c>
      <c r="I417" t="str">
        <f>'[2]Final data_for_R_analysis_Wetse'!J783</f>
        <v>R429</v>
      </c>
      <c r="J417">
        <f>IFERROR(INDEX('[2]Green_rooibos initial weight'!$C$5:$C$1749,MATCH(H417, '[2]Green_rooibos initial weight'!$A$5:$A$1749,0)),"")</f>
        <v>2.0230000000000001</v>
      </c>
      <c r="K417">
        <f>IFERROR(INDEX('[2]Green_rooibos initial weight'!$C$5:$C$1749,MATCH(I417, '[2]Green_rooibos initial weight'!$A$5:$A$1749,0)),"")</f>
        <v>2.21</v>
      </c>
      <c r="L417" s="3">
        <f t="shared" si="77"/>
        <v>1.7732000000000001</v>
      </c>
      <c r="M417" s="3">
        <f>AVERAGE('[2]Ashed teabags wet'!$J$809:$J$813,'[2]Ashed teabags wet'!$J$817:$J$818,'[2]Ashed teabags wet'!$J$820:$J$821)</f>
        <v>5.5094158734921841</v>
      </c>
      <c r="N417" s="3">
        <f t="shared" si="70"/>
        <v>1.6755070377312367</v>
      </c>
      <c r="O417" s="3">
        <f t="shared" si="78"/>
        <v>1.9601999999999999</v>
      </c>
      <c r="P417" s="3">
        <f>AVERAGE('[2]Ashed teabags wet'!$J$814:$J$816)</f>
        <v>2.2816647271287041</v>
      </c>
      <c r="Q417" s="3">
        <f t="shared" si="71"/>
        <v>1.9154748080188231</v>
      </c>
      <c r="R417" s="7">
        <f>IF('[2]WetLitterbags placem_collection'!G124="N.A","",'[2]WetLitterbags placem_collection'!G124)</f>
        <v>42816</v>
      </c>
      <c r="S417" s="3">
        <f>IF(IFERROR(INDEX('[2]Both teabags AfterWet'!$D$1:$D$839,MATCH(H417,'[2]Both teabags AfterWet'!$B$1:$B$839,0)),"")="N.A","",(IFERROR(INDEX('[2]Both teabags AfterWet'!$D$1:$D$839,MATCH(H417,'[2]Both teabags AfterWet'!$B$1:$B$839,0)),"")))</f>
        <v>0.64200000000000002</v>
      </c>
      <c r="T417" s="3">
        <f>IFERROR(INDEX('[2]Both teabags AfterWet'!$D$1:$D$839,MATCH(I417,'[2]Both teabags AfterWet'!$B$1:$B$839,0)),"")</f>
        <v>1.2190000000000001</v>
      </c>
      <c r="U417" s="3">
        <f t="shared" si="79"/>
        <v>0.4914</v>
      </c>
      <c r="V417" s="3">
        <f t="shared" si="80"/>
        <v>1.0684</v>
      </c>
      <c r="W417" s="3">
        <f>IFERROR(INDEX('[2]Ashed teabags wet'!$J$2:$J$825,MATCH(H417,'[2]Ashed teabags wet'!$B$2:$B$825,0)),"")</f>
        <v>16.267465069859526</v>
      </c>
      <c r="X417" s="3">
        <f>IFERROR(INDEX('[2]Ashed teabags wet'!$J$2:$J$825,MATCH(I417,'[2]Ashed teabags wet'!$B$2:$B$825,0)),"")</f>
        <v>8.6138613861387903</v>
      </c>
      <c r="Y417" s="3">
        <f t="shared" si="72"/>
        <v>0.41146167664671029</v>
      </c>
      <c r="Z417" s="3">
        <f t="shared" si="73"/>
        <v>0.97636950495049313</v>
      </c>
      <c r="AA417" s="3">
        <f t="shared" si="74"/>
        <v>0.75442557543425148</v>
      </c>
      <c r="AB417" s="3">
        <f t="shared" si="81"/>
        <v>0.49458778817067328</v>
      </c>
      <c r="AC417" s="3">
        <f t="shared" si="75"/>
        <v>0.509727144864073</v>
      </c>
      <c r="AD417">
        <f t="shared" si="76"/>
        <v>54</v>
      </c>
      <c r="AE417" s="3">
        <f t="shared" si="82"/>
        <v>0.104007630125592</v>
      </c>
      <c r="AF417" s="3">
        <f t="shared" si="83"/>
        <v>8.7808201096882268E-2</v>
      </c>
      <c r="AG417" s="67" t="str">
        <f>IF(ISNUMBER(SEARCH("C", '[2]WetLitterbags placem_collection'!Y124)),"YES","")</f>
        <v/>
      </c>
      <c r="AH417" s="67" t="str">
        <f>IF(ISNUMBER(SEARCH("H", '[2]WetLitterbags placem_collection'!Y124)),"YES","")</f>
        <v/>
      </c>
      <c r="AI417" s="67" t="str">
        <f>IF(ISNUMBER(SEARCH("R", '[2]WetLitterbags placem_collection'!Y124)),"YES","")</f>
        <v>YES</v>
      </c>
      <c r="AJ417" s="67" t="str">
        <f>IF(ISNUMBER(SEARCH("C", '[2]WetLitterbags placem_collection'!X124)),"YES","")</f>
        <v/>
      </c>
      <c r="AK417" s="67" t="str">
        <f>IF(ISNUMBER(SEARCH("H", '[2]WetLitterbags placem_collection'!X124)),"YES","")</f>
        <v/>
      </c>
      <c r="AL417" s="67" t="str">
        <f>IF(ISNUMBER(SEARCH("R", '[2]WetLitterbags placem_collection'!X124)),"YES","")</f>
        <v>YES</v>
      </c>
    </row>
    <row r="418" spans="2:38">
      <c r="B418" t="str">
        <f>'[2]Final data_for_R_analysis_Wetse'!A564</f>
        <v>Wet</v>
      </c>
      <c r="C418" s="4">
        <f>'[2]Final data_for_R_analysis_Wetse'!B564</f>
        <v>123</v>
      </c>
      <c r="D418" t="s">
        <v>103</v>
      </c>
      <c r="E418" t="s">
        <v>32</v>
      </c>
      <c r="F418" s="5">
        <v>3</v>
      </c>
      <c r="G418" s="7">
        <f>'[2]WetLitterbags placem_collection'!E125</f>
        <v>42762</v>
      </c>
      <c r="H418" s="1" t="str">
        <f>'[2]Final data_for_R_analysis_Wetse'!J564</f>
        <v>G895</v>
      </c>
      <c r="I418" t="str">
        <f>'[2]Final data_for_R_analysis_Wetse'!J784</f>
        <v>R466</v>
      </c>
      <c r="J418">
        <f>IFERROR(INDEX('[2]Green_rooibos initial weight'!$C$5:$C$1749,MATCH(H418, '[2]Green_rooibos initial weight'!$A$5:$A$1749,0)),"")</f>
        <v>1.9259999999999999</v>
      </c>
      <c r="K418">
        <f>IFERROR(INDEX('[2]Green_rooibos initial weight'!$C$5:$C$1749,MATCH(I418, '[2]Green_rooibos initial weight'!$A$5:$A$1749,0)),"")</f>
        <v>2.2269999999999999</v>
      </c>
      <c r="L418" s="3">
        <f t="shared" si="77"/>
        <v>1.6761999999999999</v>
      </c>
      <c r="M418" s="3">
        <f>AVERAGE('[2]Ashed teabags wet'!$J$809:$J$813,'[2]Ashed teabags wet'!$J$817:$J$818,'[2]Ashed teabags wet'!$J$820:$J$821)</f>
        <v>5.5094158734921841</v>
      </c>
      <c r="N418" s="3">
        <f t="shared" si="70"/>
        <v>1.5838511711285239</v>
      </c>
      <c r="O418" s="3">
        <f t="shared" si="78"/>
        <v>1.9771999999999998</v>
      </c>
      <c r="P418" s="3">
        <f>AVERAGE('[2]Ashed teabags wet'!$J$814:$J$816)</f>
        <v>2.2816647271287041</v>
      </c>
      <c r="Q418" s="3">
        <f t="shared" si="71"/>
        <v>1.9320869250152111</v>
      </c>
      <c r="R418" s="7">
        <f>IF('[2]WetLitterbags placem_collection'!G125="N.A","",'[2]WetLitterbags placem_collection'!G125)</f>
        <v>42816</v>
      </c>
      <c r="S418" s="3">
        <f>IF(IFERROR(INDEX('[2]Both teabags AfterWet'!$D$1:$D$839,MATCH(H418,'[2]Both teabags AfterWet'!$B$1:$B$839,0)),"")="N.A","",(IFERROR(INDEX('[2]Both teabags AfterWet'!$D$1:$D$839,MATCH(H418,'[2]Both teabags AfterWet'!$B$1:$B$839,0)),"")))</f>
        <v>0.878</v>
      </c>
      <c r="T418" s="3">
        <f>IFERROR(INDEX('[2]Both teabags AfterWet'!$D$1:$D$839,MATCH(I418,'[2]Both teabags AfterWet'!$B$1:$B$839,0)),"")</f>
        <v>1.5760000000000001</v>
      </c>
      <c r="U418" s="3">
        <f t="shared" si="79"/>
        <v>0.72740000000000005</v>
      </c>
      <c r="V418" s="3">
        <f t="shared" si="80"/>
        <v>1.4254</v>
      </c>
      <c r="W418" s="3">
        <f>IFERROR(INDEX('[2]Ashed teabags wet'!$J$2:$J$825,MATCH(H418,'[2]Ashed teabags wet'!$B$2:$B$825,0)),"")</f>
        <v>13.555233960443902</v>
      </c>
      <c r="X418" s="3">
        <f>IFERROR(INDEX('[2]Ashed teabags wet'!$J$2:$J$825,MATCH(I418,'[2]Ashed teabags wet'!$B$2:$B$825,0)),"")</f>
        <v>3.9460539460533175</v>
      </c>
      <c r="Y418" s="3">
        <f t="shared" si="72"/>
        <v>0.62879922817173106</v>
      </c>
      <c r="Z418" s="3">
        <f t="shared" si="73"/>
        <v>1.369152947052956</v>
      </c>
      <c r="AA418" s="3">
        <f t="shared" si="74"/>
        <v>0.60299348850833012</v>
      </c>
      <c r="AB418" s="3">
        <f t="shared" si="81"/>
        <v>0.39531164567291954</v>
      </c>
      <c r="AC418" s="3">
        <f t="shared" si="75"/>
        <v>0.7086394143690905</v>
      </c>
      <c r="AD418">
        <f t="shared" si="76"/>
        <v>54</v>
      </c>
      <c r="AE418" s="3">
        <f t="shared" si="82"/>
        <v>0.28385571436065304</v>
      </c>
      <c r="AF418" s="3">
        <f t="shared" si="83"/>
        <v>2.4736189228585941E-2</v>
      </c>
      <c r="AG418" s="67" t="str">
        <f>IF(ISNUMBER(SEARCH("C", '[2]WetLitterbags placem_collection'!Y125)),"YES","")</f>
        <v/>
      </c>
      <c r="AH418" s="67" t="str">
        <f>IF(ISNUMBER(SEARCH("H", '[2]WetLitterbags placem_collection'!Y125)),"YES","")</f>
        <v/>
      </c>
      <c r="AI418" s="67" t="str">
        <f>IF(ISNUMBER(SEARCH("R", '[2]WetLitterbags placem_collection'!Y125)),"YES","")</f>
        <v/>
      </c>
      <c r="AJ418" s="67" t="str">
        <f>IF(ISNUMBER(SEARCH("C", '[2]WetLitterbags placem_collection'!X125)),"YES","")</f>
        <v/>
      </c>
      <c r="AK418" s="67" t="str">
        <f>IF(ISNUMBER(SEARCH("H", '[2]WetLitterbags placem_collection'!X125)),"YES","")</f>
        <v/>
      </c>
      <c r="AL418" s="67" t="str">
        <f>IF(ISNUMBER(SEARCH("R", '[2]WetLitterbags placem_collection'!X125)),"YES","")</f>
        <v/>
      </c>
    </row>
    <row r="419" spans="2:38">
      <c r="B419" t="str">
        <f>'[2]Final data_for_R_analysis_Wetse'!A565</f>
        <v>Wet</v>
      </c>
      <c r="C419" s="4">
        <f>'[2]Final data_for_R_analysis_Wetse'!B565</f>
        <v>124</v>
      </c>
      <c r="D419" t="s">
        <v>103</v>
      </c>
      <c r="E419" t="s">
        <v>32</v>
      </c>
      <c r="F419" s="68">
        <v>4</v>
      </c>
      <c r="G419" s="7">
        <f>'[2]WetLitterbags placem_collection'!E126</f>
        <v>42762</v>
      </c>
      <c r="H419" s="1" t="str">
        <f>'[2]Final data_for_R_analysis_Wetse'!J565</f>
        <v>G682</v>
      </c>
      <c r="I419" t="str">
        <f>'[2]Final data_for_R_analysis_Wetse'!J785</f>
        <v>R471</v>
      </c>
      <c r="J419">
        <f>IFERROR(INDEX('[2]Green_rooibos initial weight'!$C$5:$C$1749,MATCH(H419, '[2]Green_rooibos initial weight'!$A$5:$A$1749,0)),"")</f>
        <v>2.0230000000000001</v>
      </c>
      <c r="K419">
        <f>IFERROR(INDEX('[2]Green_rooibos initial weight'!$C$5:$C$1749,MATCH(I419, '[2]Green_rooibos initial weight'!$A$5:$A$1749,0)),"")</f>
        <v>2.238</v>
      </c>
      <c r="L419" s="3">
        <f t="shared" si="77"/>
        <v>1.7732000000000001</v>
      </c>
      <c r="M419" s="3">
        <f>AVERAGE('[2]Ashed teabags wet'!$J$809:$J$813,'[2]Ashed teabags wet'!$J$817:$J$818,'[2]Ashed teabags wet'!$J$820:$J$821)</f>
        <v>5.5094158734921841</v>
      </c>
      <c r="N419" s="3">
        <f t="shared" si="70"/>
        <v>1.6755070377312367</v>
      </c>
      <c r="O419" s="3">
        <f t="shared" si="78"/>
        <v>1.9882</v>
      </c>
      <c r="P419" s="3">
        <f>AVERAGE('[2]Ashed teabags wet'!$J$814:$J$816)</f>
        <v>2.2816647271287041</v>
      </c>
      <c r="Q419" s="3">
        <f t="shared" si="71"/>
        <v>1.942835941895227</v>
      </c>
      <c r="R419" s="7">
        <f>IF('[2]WetLitterbags placem_collection'!G126="N.A","",'[2]WetLitterbags placem_collection'!G126)</f>
        <v>42816</v>
      </c>
      <c r="S419" s="3">
        <f>IF(IFERROR(INDEX('[2]Both teabags AfterWet'!$D$1:$D$839,MATCH(H419,'[2]Both teabags AfterWet'!$B$1:$B$839,0)),"")="N.A","",(IFERROR(INDEX('[2]Both teabags AfterWet'!$D$1:$D$839,MATCH(H419,'[2]Both teabags AfterWet'!$B$1:$B$839,0)),"")))</f>
        <v>0.61199999999999999</v>
      </c>
      <c r="T419" s="3">
        <f>IFERROR(INDEX('[2]Both teabags AfterWet'!$D$1:$D$839,MATCH(I419,'[2]Both teabags AfterWet'!$B$1:$B$839,0)),"")</f>
        <v>1.518</v>
      </c>
      <c r="U419" s="3">
        <f t="shared" si="79"/>
        <v>0.46139999999999998</v>
      </c>
      <c r="V419" s="3">
        <f t="shared" si="80"/>
        <v>1.3673999999999999</v>
      </c>
      <c r="W419" s="3">
        <f>IFERROR(INDEX('[2]Ashed teabags wet'!$J$2:$J$825,MATCH(H419,'[2]Ashed teabags wet'!$B$2:$B$825,0)),"")</f>
        <v>12.30079681274993</v>
      </c>
      <c r="X419" s="3">
        <f>IFERROR(INDEX('[2]Ashed teabags wet'!$J$2:$J$825,MATCH(I419,'[2]Ashed teabags wet'!$B$2:$B$825,0)),"")</f>
        <v>3.762376237623815</v>
      </c>
      <c r="Y419" s="3">
        <f t="shared" si="72"/>
        <v>0.40464412350597179</v>
      </c>
      <c r="Z419" s="3">
        <f t="shared" si="73"/>
        <v>1.3159532673267318</v>
      </c>
      <c r="AA419" s="3">
        <f t="shared" si="74"/>
        <v>0.75849452470585232</v>
      </c>
      <c r="AB419" s="3">
        <f t="shared" si="81"/>
        <v>0.49725531785941868</v>
      </c>
      <c r="AC419" s="3">
        <f t="shared" si="75"/>
        <v>0.67733627886409487</v>
      </c>
      <c r="AD419">
        <f t="shared" si="76"/>
        <v>54</v>
      </c>
      <c r="AE419" s="3">
        <f t="shared" si="82"/>
        <v>9.9175148805401014E-2</v>
      </c>
      <c r="AF419" s="3">
        <f t="shared" si="83"/>
        <v>1.9382483309254208E-2</v>
      </c>
      <c r="AG419" s="67" t="str">
        <f>IF(ISNUMBER(SEARCH("C", '[2]WetLitterbags placem_collection'!Y126)),"YES","")</f>
        <v/>
      </c>
      <c r="AH419" s="67" t="str">
        <f>IF(ISNUMBER(SEARCH("H", '[2]WetLitterbags placem_collection'!Y126)),"YES","")</f>
        <v/>
      </c>
      <c r="AI419" s="67" t="str">
        <f>IF(ISNUMBER(SEARCH("R", '[2]WetLitterbags placem_collection'!Y126)),"YES","")</f>
        <v/>
      </c>
      <c r="AJ419" s="67" t="str">
        <f>IF(ISNUMBER(SEARCH("C", '[2]WetLitterbags placem_collection'!X126)),"YES","")</f>
        <v/>
      </c>
      <c r="AK419" s="67" t="str">
        <f>IF(ISNUMBER(SEARCH("H", '[2]WetLitterbags placem_collection'!X126)),"YES","")</f>
        <v/>
      </c>
      <c r="AL419" s="67" t="str">
        <f>IF(ISNUMBER(SEARCH("R", '[2]WetLitterbags placem_collection'!X126)),"YES","")</f>
        <v/>
      </c>
    </row>
    <row r="420" spans="2:38">
      <c r="B420" t="str">
        <f>'[2]Final data_for_R_analysis_Wetse'!A566</f>
        <v>Wet</v>
      </c>
      <c r="C420" s="4">
        <f>'[2]Final data_for_R_analysis_Wetse'!B566</f>
        <v>125</v>
      </c>
      <c r="D420" t="s">
        <v>103</v>
      </c>
      <c r="E420" t="s">
        <v>32</v>
      </c>
      <c r="F420" s="68">
        <v>5</v>
      </c>
      <c r="G420" s="7">
        <f>'[2]WetLitterbags placem_collection'!E127</f>
        <v>42762</v>
      </c>
      <c r="H420" s="1" t="str">
        <f>'[2]Final data_for_R_analysis_Wetse'!J566</f>
        <v>G740</v>
      </c>
      <c r="I420" t="str">
        <f>'[2]Final data_for_R_analysis_Wetse'!J786</f>
        <v>R486</v>
      </c>
      <c r="J420">
        <f>IFERROR(INDEX('[2]Green_rooibos initial weight'!$C$5:$C$1749,MATCH(H420, '[2]Green_rooibos initial weight'!$A$5:$A$1749,0)),"")</f>
        <v>1.915</v>
      </c>
      <c r="K420">
        <f>IFERROR(INDEX('[2]Green_rooibos initial weight'!$C$5:$C$1749,MATCH(I420, '[2]Green_rooibos initial weight'!$A$5:$A$1749,0)),"")</f>
        <v>2.218</v>
      </c>
      <c r="L420" s="3">
        <f t="shared" si="77"/>
        <v>1.6652</v>
      </c>
      <c r="M420" s="3">
        <f>AVERAGE('[2]Ashed teabags wet'!$J$809:$J$813,'[2]Ashed teabags wet'!$J$817:$J$818,'[2]Ashed teabags wet'!$J$820:$J$821)</f>
        <v>5.5094158734921841</v>
      </c>
      <c r="N420" s="3">
        <f t="shared" si="70"/>
        <v>1.5734572068746082</v>
      </c>
      <c r="O420" s="3">
        <f t="shared" si="78"/>
        <v>1.9681999999999999</v>
      </c>
      <c r="P420" s="3">
        <f>AVERAGE('[2]Ashed teabags wet'!$J$814:$J$816)</f>
        <v>2.2816647271287041</v>
      </c>
      <c r="Q420" s="3">
        <f t="shared" si="71"/>
        <v>1.9232922748406529</v>
      </c>
      <c r="R420" s="7">
        <f>IF('[2]WetLitterbags placem_collection'!G127="N.A","",'[2]WetLitterbags placem_collection'!G127)</f>
        <v>42816</v>
      </c>
      <c r="S420" s="3">
        <f>IF(IFERROR(INDEX('[2]Both teabags AfterWet'!$D$1:$D$839,MATCH(H420,'[2]Both teabags AfterWet'!$B$1:$B$839,0)),"")="N.A","",(IFERROR(INDEX('[2]Both teabags AfterWet'!$D$1:$D$839,MATCH(H420,'[2]Both teabags AfterWet'!$B$1:$B$839,0)),"")))</f>
        <v>0.60099999999999998</v>
      </c>
      <c r="T420" s="3" t="str">
        <f>IFERROR(INDEX('[2]Both teabags AfterWet'!$D$1:$D$839,MATCH(I420,'[2]Both teabags AfterWet'!$B$1:$B$839,0)),"")</f>
        <v/>
      </c>
      <c r="U420" s="3">
        <f t="shared" si="79"/>
        <v>0.45039999999999997</v>
      </c>
      <c r="V420" s="3" t="str">
        <f t="shared" si="80"/>
        <v/>
      </c>
      <c r="W420" s="3">
        <f>IFERROR(INDEX('[2]Ashed teabags wet'!$J$2:$J$825,MATCH(H420,'[2]Ashed teabags wet'!$B$2:$B$825,0)),"")</f>
        <v>14.222658165767069</v>
      </c>
      <c r="X420" s="3">
        <f>IFERROR(INDEX('[2]Ashed teabags wet'!$J$2:$J$825,MATCH(I420,'[2]Ashed teabags wet'!$B$2:$B$825,0)),"")</f>
        <v>4.2372881355932517</v>
      </c>
      <c r="Y420" s="3">
        <f t="shared" si="72"/>
        <v>0.38634114762138511</v>
      </c>
      <c r="Z420" s="3" t="str">
        <f t="shared" si="73"/>
        <v/>
      </c>
      <c r="AA420" s="3">
        <f t="shared" si="74"/>
        <v>0.75446351770266262</v>
      </c>
      <c r="AB420" s="3">
        <f t="shared" si="81"/>
        <v>0.49461266243690005</v>
      </c>
      <c r="AC420" s="3" t="str">
        <f t="shared" si="75"/>
        <v/>
      </c>
      <c r="AD420">
        <f t="shared" si="76"/>
        <v>54</v>
      </c>
      <c r="AE420" s="3">
        <f t="shared" si="82"/>
        <v>0.10396256804909421</v>
      </c>
      <c r="AF420" s="3" t="str">
        <f t="shared" si="83"/>
        <v/>
      </c>
      <c r="AG420" s="67" t="str">
        <f>IF(ISNUMBER(SEARCH("C", '[2]WetLitterbags placem_collection'!Y127)),"YES","")</f>
        <v/>
      </c>
      <c r="AH420" s="67" t="str">
        <f>IF(ISNUMBER(SEARCH("H", '[2]WetLitterbags placem_collection'!Y127)),"YES","")</f>
        <v/>
      </c>
      <c r="AI420" s="67" t="str">
        <f>IF(ISNUMBER(SEARCH("R", '[2]WetLitterbags placem_collection'!Y127)),"YES","")</f>
        <v>YES</v>
      </c>
      <c r="AJ420" s="67" t="str">
        <f>IF(ISNUMBER(SEARCH("C", '[2]WetLitterbags placem_collection'!X127)),"YES","")</f>
        <v/>
      </c>
      <c r="AK420" s="67" t="str">
        <f>IF(ISNUMBER(SEARCH("H", '[2]WetLitterbags placem_collection'!X127)),"YES","")</f>
        <v/>
      </c>
      <c r="AL420" s="67" t="str">
        <f>IF(ISNUMBER(SEARCH("R", '[2]WetLitterbags placem_collection'!X127)),"YES","")</f>
        <v>YES</v>
      </c>
    </row>
    <row r="421" spans="2:38">
      <c r="B421" t="str">
        <f>'[2]Final data_for_R_analysis_Wetse'!A567</f>
        <v>Wet</v>
      </c>
      <c r="C421" s="4">
        <f>'[2]Final data_for_R_analysis_Wetse'!B567</f>
        <v>126</v>
      </c>
      <c r="D421" t="s">
        <v>103</v>
      </c>
      <c r="E421" t="s">
        <v>32</v>
      </c>
      <c r="F421" s="68">
        <v>6</v>
      </c>
      <c r="G421" s="7">
        <f>'[2]WetLitterbags placem_collection'!E128</f>
        <v>42762</v>
      </c>
      <c r="H421" s="1" t="str">
        <f>'[2]Final data_for_R_analysis_Wetse'!J567</f>
        <v>G841</v>
      </c>
      <c r="I421" t="str">
        <f>'[2]Final data_for_R_analysis_Wetse'!J787</f>
        <v>R55</v>
      </c>
      <c r="J421">
        <f>IFERROR(INDEX('[2]Green_rooibos initial weight'!$C$5:$C$1749,MATCH(H421, '[2]Green_rooibos initial weight'!$A$5:$A$1749,0)),"")</f>
        <v>1.96</v>
      </c>
      <c r="K421">
        <f>IFERROR(INDEX('[2]Green_rooibos initial weight'!$C$5:$C$1749,MATCH(I421, '[2]Green_rooibos initial weight'!$A$5:$A$1749,0)),"")</f>
        <v>2.2010000000000001</v>
      </c>
      <c r="L421" s="3">
        <f t="shared" si="77"/>
        <v>1.7101999999999999</v>
      </c>
      <c r="M421" s="3">
        <f>AVERAGE('[2]Ashed teabags wet'!$J$809:$J$813,'[2]Ashed teabags wet'!$J$817:$J$818,'[2]Ashed teabags wet'!$J$820:$J$821)</f>
        <v>5.5094158734921841</v>
      </c>
      <c r="N421" s="3">
        <f t="shared" si="70"/>
        <v>1.6159779697315366</v>
      </c>
      <c r="O421" s="3">
        <f t="shared" si="78"/>
        <v>1.9512</v>
      </c>
      <c r="P421" s="3">
        <f>AVERAGE('[2]Ashed teabags wet'!$J$814:$J$816)</f>
        <v>2.2816647271287041</v>
      </c>
      <c r="Q421" s="3">
        <f t="shared" si="71"/>
        <v>1.9066801578442647</v>
      </c>
      <c r="R421" s="7">
        <f>IF('[2]WetLitterbags placem_collection'!G128="N.A","",'[2]WetLitterbags placem_collection'!G128)</f>
        <v>42816</v>
      </c>
      <c r="S421" s="3">
        <f>IF(IFERROR(INDEX('[2]Both teabags AfterWet'!$D$1:$D$839,MATCH(H421,'[2]Both teabags AfterWet'!$B$1:$B$839,0)),"")="N.A","",(IFERROR(INDEX('[2]Both teabags AfterWet'!$D$1:$D$839,MATCH(H421,'[2]Both teabags AfterWet'!$B$1:$B$839,0)),"")))</f>
        <v>0.58499999999999996</v>
      </c>
      <c r="T421" s="3">
        <f>IFERROR(INDEX('[2]Both teabags AfterWet'!$D$1:$D$839,MATCH(I421,'[2]Both teabags AfterWet'!$B$1:$B$839,0)),"")</f>
        <v>1.4419999999999999</v>
      </c>
      <c r="U421" s="3">
        <f t="shared" si="79"/>
        <v>0.43439999999999995</v>
      </c>
      <c r="V421" s="3">
        <f t="shared" si="80"/>
        <v>1.2913999999999999</v>
      </c>
      <c r="W421" s="3">
        <f>IFERROR(INDEX('[2]Ashed teabags wet'!$J$2:$J$825,MATCH(H421,'[2]Ashed teabags wet'!$B$2:$B$825,0)),"")</f>
        <v>12.570260602963709</v>
      </c>
      <c r="X421" s="3">
        <f>IFERROR(INDEX('[2]Ashed teabags wet'!$J$2:$J$825,MATCH(I421,'[2]Ashed teabags wet'!$B$2:$B$825,0)),"")</f>
        <v>3.9111540318678832</v>
      </c>
      <c r="Y421" s="3">
        <f t="shared" si="72"/>
        <v>0.37979478794072563</v>
      </c>
      <c r="Z421" s="3">
        <f t="shared" si="73"/>
        <v>1.240891356832458</v>
      </c>
      <c r="AA421" s="3">
        <f t="shared" si="74"/>
        <v>0.76497526881271705</v>
      </c>
      <c r="AB421" s="3">
        <f t="shared" si="81"/>
        <v>0.50150397670382407</v>
      </c>
      <c r="AC421" s="3">
        <f t="shared" si="75"/>
        <v>0.65081254017739276</v>
      </c>
      <c r="AD421">
        <f t="shared" si="76"/>
        <v>54</v>
      </c>
      <c r="AE421" s="3">
        <f t="shared" si="82"/>
        <v>9.1478303072782596E-2</v>
      </c>
      <c r="AF421" s="3">
        <f t="shared" si="83"/>
        <v>2.2067608024474147E-2</v>
      </c>
      <c r="AG421" s="67" t="str">
        <f>IF(ISNUMBER(SEARCH("C", '[2]WetLitterbags placem_collection'!Y128)),"YES","")</f>
        <v/>
      </c>
      <c r="AH421" s="67" t="str">
        <f>IF(ISNUMBER(SEARCH("H", '[2]WetLitterbags placem_collection'!Y128)),"YES","")</f>
        <v/>
      </c>
      <c r="AI421" s="67" t="str">
        <f>IF(ISNUMBER(SEARCH("R", '[2]WetLitterbags placem_collection'!Y128)),"YES","")</f>
        <v>YES</v>
      </c>
      <c r="AJ421" s="67" t="str">
        <f>IF(ISNUMBER(SEARCH("C", '[2]WetLitterbags placem_collection'!X128)),"YES","")</f>
        <v/>
      </c>
      <c r="AK421" s="67" t="str">
        <f>IF(ISNUMBER(SEARCH("H", '[2]WetLitterbags placem_collection'!X128)),"YES","")</f>
        <v/>
      </c>
      <c r="AL421" s="67" t="str">
        <f>IF(ISNUMBER(SEARCH("R", '[2]WetLitterbags placem_collection'!X128)),"YES","")</f>
        <v>YES</v>
      </c>
    </row>
    <row r="422" spans="2:38">
      <c r="B422" t="str">
        <f>'[2]Final data_for_R_analysis_Wetse'!A568</f>
        <v>Wet</v>
      </c>
      <c r="C422" s="4">
        <f>'[2]Final data_for_R_analysis_Wetse'!B568</f>
        <v>127</v>
      </c>
      <c r="D422" t="s">
        <v>103</v>
      </c>
      <c r="E422" t="s">
        <v>32</v>
      </c>
      <c r="F422" s="68">
        <v>7</v>
      </c>
      <c r="G422" s="7">
        <f>'[2]WetLitterbags placem_collection'!E129</f>
        <v>42762</v>
      </c>
      <c r="H422" s="1" t="str">
        <f>'[2]Final data_for_R_analysis_Wetse'!J568</f>
        <v>G687</v>
      </c>
      <c r="I422" t="str">
        <f>'[2]Final data_for_R_analysis_Wetse'!J788</f>
        <v>R424</v>
      </c>
      <c r="J422">
        <f>IFERROR(INDEX('[2]Green_rooibos initial weight'!$C$5:$C$1749,MATCH(H422, '[2]Green_rooibos initial weight'!$A$5:$A$1749,0)),"")</f>
        <v>2.0649999999999999</v>
      </c>
      <c r="K422">
        <f>IFERROR(INDEX('[2]Green_rooibos initial weight'!$C$5:$C$1749,MATCH(I422, '[2]Green_rooibos initial weight'!$A$5:$A$1749,0)),"")</f>
        <v>2.214</v>
      </c>
      <c r="L422" s="3">
        <f t="shared" si="77"/>
        <v>1.8151999999999999</v>
      </c>
      <c r="M422" s="3">
        <f>AVERAGE('[2]Ashed teabags wet'!$J$809:$J$813,'[2]Ashed teabags wet'!$J$817:$J$818,'[2]Ashed teabags wet'!$J$820:$J$821)</f>
        <v>5.5094158734921841</v>
      </c>
      <c r="N422" s="3">
        <f t="shared" si="70"/>
        <v>1.7151930830643698</v>
      </c>
      <c r="O422" s="3">
        <f t="shared" si="78"/>
        <v>1.9641999999999999</v>
      </c>
      <c r="P422" s="3">
        <f>AVERAGE('[2]Ashed teabags wet'!$J$814:$J$816)</f>
        <v>2.2816647271287041</v>
      </c>
      <c r="Q422" s="3">
        <f t="shared" si="71"/>
        <v>1.919383541429738</v>
      </c>
      <c r="R422" s="7">
        <f>IF('[2]WetLitterbags placem_collection'!G129="N.A","",'[2]WetLitterbags placem_collection'!G129)</f>
        <v>42816</v>
      </c>
      <c r="S422" s="3">
        <f>IF(IFERROR(INDEX('[2]Both teabags AfterWet'!$D$1:$D$839,MATCH(H422,'[2]Both teabags AfterWet'!$B$1:$B$839,0)),"")="N.A","",(IFERROR(INDEX('[2]Both teabags AfterWet'!$D$1:$D$839,MATCH(H422,'[2]Both teabags AfterWet'!$B$1:$B$839,0)),"")))</f>
        <v>0.57699999999999996</v>
      </c>
      <c r="T422" s="3">
        <f>IFERROR(INDEX('[2]Both teabags AfterWet'!$D$1:$D$839,MATCH(I422,'[2]Both teabags AfterWet'!$B$1:$B$839,0)),"")</f>
        <v>1.552</v>
      </c>
      <c r="U422" s="3">
        <f t="shared" si="79"/>
        <v>0.42639999999999995</v>
      </c>
      <c r="V422" s="3">
        <f t="shared" si="80"/>
        <v>1.4014</v>
      </c>
      <c r="W422" s="3">
        <f>IFERROR(INDEX('[2]Ashed teabags wet'!$J$2:$J$825,MATCH(H422,'[2]Ashed teabags wet'!$B$2:$B$825,0)),"")</f>
        <v>17.513566847558284</v>
      </c>
      <c r="X422" s="3">
        <f>IFERROR(INDEX('[2]Ashed teabags wet'!$J$2:$J$825,MATCH(I422,'[2]Ashed teabags wet'!$B$2:$B$825,0)),"")</f>
        <v>7.3429951690818136</v>
      </c>
      <c r="Y422" s="3">
        <f t="shared" si="72"/>
        <v>0.35172215096201143</v>
      </c>
      <c r="Z422" s="3">
        <f t="shared" si="73"/>
        <v>1.2984952657004873</v>
      </c>
      <c r="AA422" s="3">
        <f t="shared" si="74"/>
        <v>0.7949372846504118</v>
      </c>
      <c r="AB422" s="3">
        <f t="shared" si="81"/>
        <v>0.5211465334050206</v>
      </c>
      <c r="AC422" s="3">
        <f t="shared" si="75"/>
        <v>0.67651682827979531</v>
      </c>
      <c r="AD422">
        <f t="shared" si="76"/>
        <v>54</v>
      </c>
      <c r="AE422" s="3">
        <f t="shared" si="82"/>
        <v>5.5893961222788779E-2</v>
      </c>
      <c r="AF422" s="3">
        <f t="shared" si="83"/>
        <v>1.7953071595017661E-2</v>
      </c>
      <c r="AG422" s="67" t="str">
        <f>IF(ISNUMBER(SEARCH("C", '[2]WetLitterbags placem_collection'!Y129)),"YES","")</f>
        <v/>
      </c>
      <c r="AH422" s="67" t="str">
        <f>IF(ISNUMBER(SEARCH("H", '[2]WetLitterbags placem_collection'!Y129)),"YES","")</f>
        <v/>
      </c>
      <c r="AI422" s="67" t="str">
        <f>IF(ISNUMBER(SEARCH("R", '[2]WetLitterbags placem_collection'!Y129)),"YES","")</f>
        <v>YES</v>
      </c>
      <c r="AJ422" s="67" t="str">
        <f>IF(ISNUMBER(SEARCH("C", '[2]WetLitterbags placem_collection'!X129)),"YES","")</f>
        <v/>
      </c>
      <c r="AK422" s="67" t="str">
        <f>IF(ISNUMBER(SEARCH("H", '[2]WetLitterbags placem_collection'!X129)),"YES","")</f>
        <v/>
      </c>
      <c r="AL422" s="67" t="str">
        <f>IF(ISNUMBER(SEARCH("R", '[2]WetLitterbags placem_collection'!X129)),"YES","")</f>
        <v>YES</v>
      </c>
    </row>
    <row r="423" spans="2:38">
      <c r="B423" t="str">
        <f>'[2]Final data_for_R_analysis_Wetse'!A569</f>
        <v>Wet</v>
      </c>
      <c r="C423" s="4">
        <f>'[2]Final data_for_R_analysis_Wetse'!B569</f>
        <v>128</v>
      </c>
      <c r="D423" t="s">
        <v>103</v>
      </c>
      <c r="E423" t="s">
        <v>32</v>
      </c>
      <c r="F423" s="68">
        <v>8</v>
      </c>
      <c r="G423" s="7">
        <f>'[2]WetLitterbags placem_collection'!E130</f>
        <v>42762</v>
      </c>
      <c r="H423" s="1" t="str">
        <f>'[2]Final data_for_R_analysis_Wetse'!J569</f>
        <v>G833</v>
      </c>
      <c r="I423" t="str">
        <f>'[2]Final data_for_R_analysis_Wetse'!J789</f>
        <v>R418</v>
      </c>
      <c r="J423">
        <f>IFERROR(INDEX('[2]Green_rooibos initial weight'!$C$5:$C$1749,MATCH(H423, '[2]Green_rooibos initial weight'!$A$5:$A$1749,0)),"")</f>
        <v>1.964</v>
      </c>
      <c r="K423">
        <f>IFERROR(INDEX('[2]Green_rooibos initial weight'!$C$5:$C$1749,MATCH(I423, '[2]Green_rooibos initial weight'!$A$5:$A$1749,0)),"")</f>
        <v>2.2029999999999998</v>
      </c>
      <c r="L423" s="3">
        <f t="shared" si="77"/>
        <v>1.7141999999999999</v>
      </c>
      <c r="M423" s="3">
        <f>AVERAGE('[2]Ashed teabags wet'!$J$809:$J$813,'[2]Ashed teabags wet'!$J$817:$J$818,'[2]Ashed teabags wet'!$J$820:$J$821)</f>
        <v>5.5094158734921841</v>
      </c>
      <c r="N423" s="3">
        <f t="shared" si="70"/>
        <v>1.6197575930965968</v>
      </c>
      <c r="O423" s="3">
        <f t="shared" si="78"/>
        <v>1.9531999999999998</v>
      </c>
      <c r="P423" s="3">
        <f>AVERAGE('[2]Ashed teabags wet'!$J$814:$J$816)</f>
        <v>2.2816647271287041</v>
      </c>
      <c r="Q423" s="3">
        <f t="shared" si="71"/>
        <v>1.908634524549722</v>
      </c>
      <c r="R423" s="7">
        <f>IF('[2]WetLitterbags placem_collection'!G130="N.A","",'[2]WetLitterbags placem_collection'!G130)</f>
        <v>42816</v>
      </c>
      <c r="S423" s="3">
        <f>IF(IFERROR(INDEX('[2]Both teabags AfterWet'!$D$1:$D$839,MATCH(H423,'[2]Both teabags AfterWet'!$B$1:$B$839,0)),"")="N.A","",(IFERROR(INDEX('[2]Both teabags AfterWet'!$D$1:$D$839,MATCH(H423,'[2]Both teabags AfterWet'!$B$1:$B$839,0)),"")))</f>
        <v>0.57199999999999995</v>
      </c>
      <c r="T423" s="3">
        <f>IFERROR(INDEX('[2]Both teabags AfterWet'!$D$1:$D$839,MATCH(I423,'[2]Both teabags AfterWet'!$B$1:$B$839,0)),"")</f>
        <v>1.4119999999999999</v>
      </c>
      <c r="U423" s="3">
        <f t="shared" si="79"/>
        <v>0.42139999999999994</v>
      </c>
      <c r="V423" s="3">
        <f t="shared" si="80"/>
        <v>1.2613999999999999</v>
      </c>
      <c r="W423" s="3">
        <f>IFERROR(INDEX('[2]Ashed teabags wet'!$J$2:$J$825,MATCH(H423,'[2]Ashed teabags wet'!$B$2:$B$825,0)),"")</f>
        <v>10.010111223457624</v>
      </c>
      <c r="X423" s="3">
        <f>IFERROR(INDEX('[2]Ashed teabags wet'!$J$2:$J$825,MATCH(I423,'[2]Ashed teabags wet'!$B$2:$B$825,0)),"")</f>
        <v>4.4282238442810895</v>
      </c>
      <c r="Y423" s="3">
        <f t="shared" si="72"/>
        <v>0.3792173913043495</v>
      </c>
      <c r="Z423" s="3">
        <f t="shared" si="73"/>
        <v>1.2055423844282382</v>
      </c>
      <c r="AA423" s="3">
        <f t="shared" si="74"/>
        <v>0.76588015828999767</v>
      </c>
      <c r="AB423" s="3">
        <f t="shared" si="81"/>
        <v>0.50209720590983231</v>
      </c>
      <c r="AC423" s="3">
        <f t="shared" si="75"/>
        <v>0.63162557782645434</v>
      </c>
      <c r="AD423">
        <f t="shared" si="76"/>
        <v>54</v>
      </c>
      <c r="AE423" s="3">
        <f t="shared" si="82"/>
        <v>9.0403612482187978E-2</v>
      </c>
      <c r="AF423" s="3">
        <f t="shared" si="83"/>
        <v>2.4500460356127025E-2</v>
      </c>
      <c r="AG423" s="67" t="str">
        <f>IF(ISNUMBER(SEARCH("C", '[2]WetLitterbags placem_collection'!Y130)),"YES","")</f>
        <v/>
      </c>
      <c r="AH423" s="67" t="str">
        <f>IF(ISNUMBER(SEARCH("H", '[2]WetLitterbags placem_collection'!Y130)),"YES","")</f>
        <v/>
      </c>
      <c r="AI423" s="67" t="str">
        <f>IF(ISNUMBER(SEARCH("R", '[2]WetLitterbags placem_collection'!Y130)),"YES","")</f>
        <v>YES</v>
      </c>
      <c r="AJ423" s="67" t="str">
        <f>IF(ISNUMBER(SEARCH("C", '[2]WetLitterbags placem_collection'!X130)),"YES","")</f>
        <v/>
      </c>
      <c r="AK423" s="67" t="str">
        <f>IF(ISNUMBER(SEARCH("H", '[2]WetLitterbags placem_collection'!X130)),"YES","")</f>
        <v/>
      </c>
      <c r="AL423" s="67" t="str">
        <f>IF(ISNUMBER(SEARCH("R", '[2]WetLitterbags placem_collection'!X130)),"YES","")</f>
        <v>YES</v>
      </c>
    </row>
    <row r="424" spans="2:38">
      <c r="B424" t="str">
        <f>'[2]Final data_for_R_analysis_Wetse'!A570</f>
        <v>Wet</v>
      </c>
      <c r="C424" s="4">
        <f>'[2]Final data_for_R_analysis_Wetse'!B570</f>
        <v>129</v>
      </c>
      <c r="D424" t="s">
        <v>104</v>
      </c>
      <c r="E424" t="s">
        <v>32</v>
      </c>
      <c r="F424" s="5">
        <v>1</v>
      </c>
      <c r="G424" s="7">
        <f>'[2]WetLitterbags placem_collection'!E131</f>
        <v>42762</v>
      </c>
      <c r="H424" s="1" t="str">
        <f>'[2]Final data_for_R_analysis_Wetse'!J570</f>
        <v>G888</v>
      </c>
      <c r="I424" t="str">
        <f>'[2]Final data_for_R_analysis_Wetse'!J790</f>
        <v>R520</v>
      </c>
      <c r="J424">
        <f>IFERROR(INDEX('[2]Green_rooibos initial weight'!$C$5:$C$1749,MATCH(H424, '[2]Green_rooibos initial weight'!$A$5:$A$1749,0)),"")</f>
        <v>2.089</v>
      </c>
      <c r="K424">
        <f>IFERROR(INDEX('[2]Green_rooibos initial weight'!$C$5:$C$1749,MATCH(I424, '[2]Green_rooibos initial weight'!$A$5:$A$1749,0)),"")</f>
        <v>2.2210000000000001</v>
      </c>
      <c r="L424" s="3">
        <f t="shared" si="77"/>
        <v>1.8391999999999999</v>
      </c>
      <c r="M424" s="3">
        <f>AVERAGE('[2]Ashed teabags wet'!$J$809:$J$813,'[2]Ashed teabags wet'!$J$817:$J$818,'[2]Ashed teabags wet'!$J$820:$J$821)</f>
        <v>5.5094158734921841</v>
      </c>
      <c r="N424" s="3">
        <f t="shared" si="70"/>
        <v>1.7378708232547317</v>
      </c>
      <c r="O424" s="3">
        <f t="shared" si="78"/>
        <v>1.9712000000000001</v>
      </c>
      <c r="P424" s="3">
        <f>AVERAGE('[2]Ashed teabags wet'!$J$814:$J$816)</f>
        <v>2.2816647271287041</v>
      </c>
      <c r="Q424" s="3">
        <f t="shared" si="71"/>
        <v>1.926223824898839</v>
      </c>
      <c r="R424" s="7">
        <f>IF('[2]WetLitterbags placem_collection'!G131="N.A","",'[2]WetLitterbags placem_collection'!G131)</f>
        <v>42816</v>
      </c>
      <c r="S424" s="3">
        <f>IF(IFERROR(INDEX('[2]Both teabags AfterWet'!$D$1:$D$839,MATCH(H424,'[2]Both teabags AfterWet'!$B$1:$B$839,0)),"")="N.A","",(IFERROR(INDEX('[2]Both teabags AfterWet'!$D$1:$D$839,MATCH(H424,'[2]Both teabags AfterWet'!$B$1:$B$839,0)),"")))</f>
        <v>0.59440000000000004</v>
      </c>
      <c r="T424" s="3">
        <f>IFERROR(INDEX('[2]Both teabags AfterWet'!$D$1:$D$839,MATCH(I424,'[2]Both teabags AfterWet'!$B$1:$B$839,0)),"")</f>
        <v>1.5878000000000001</v>
      </c>
      <c r="U424" s="3">
        <f t="shared" si="79"/>
        <v>0.44380000000000003</v>
      </c>
      <c r="V424" s="3">
        <f t="shared" si="80"/>
        <v>1.4372</v>
      </c>
      <c r="W424" s="3">
        <f>IFERROR(INDEX('[2]Ashed teabags wet'!$J$2:$J$825,MATCH(H424,'[2]Ashed teabags wet'!$B$2:$B$825,0)),"")</f>
        <v>15.186104218362484</v>
      </c>
      <c r="X424" s="3">
        <f>IFERROR(INDEX('[2]Ashed teabags wet'!$J$2:$J$825,MATCH(I424,'[2]Ashed teabags wet'!$B$2:$B$825,0)),"")</f>
        <v>5.5940594059407749</v>
      </c>
      <c r="Y424" s="3">
        <f t="shared" si="72"/>
        <v>0.37640406947890731</v>
      </c>
      <c r="Z424" s="3">
        <f t="shared" si="73"/>
        <v>1.3568021782178192</v>
      </c>
      <c r="AA424" s="3">
        <f t="shared" si="74"/>
        <v>0.78341078954650523</v>
      </c>
      <c r="AB424" s="3">
        <f t="shared" si="81"/>
        <v>0.51358997129414607</v>
      </c>
      <c r="AC424" s="3">
        <f t="shared" si="75"/>
        <v>0.70438448568617174</v>
      </c>
      <c r="AD424">
        <f t="shared" si="76"/>
        <v>54</v>
      </c>
      <c r="AE424" s="3">
        <f t="shared" si="82"/>
        <v>6.9583385336692061E-2</v>
      </c>
      <c r="AF424" s="3">
        <f t="shared" si="83"/>
        <v>1.5871247032954672E-2</v>
      </c>
      <c r="AG424" s="67" t="str">
        <f>IF(ISNUMBER(SEARCH("C", '[2]WetLitterbags placem_collection'!Y131)),"YES","")</f>
        <v/>
      </c>
      <c r="AH424" s="67" t="str">
        <f>IF(ISNUMBER(SEARCH("H", '[2]WetLitterbags placem_collection'!Y131)),"YES","")</f>
        <v/>
      </c>
      <c r="AI424" s="67" t="str">
        <f>IF(ISNUMBER(SEARCH("R", '[2]WetLitterbags placem_collection'!Y131)),"YES","")</f>
        <v/>
      </c>
      <c r="AJ424" s="67" t="str">
        <f>IF(ISNUMBER(SEARCH("C", '[2]WetLitterbags placem_collection'!X131)),"YES","")</f>
        <v/>
      </c>
      <c r="AK424" s="67" t="str">
        <f>IF(ISNUMBER(SEARCH("H", '[2]WetLitterbags placem_collection'!X131)),"YES","")</f>
        <v/>
      </c>
      <c r="AL424" s="67" t="str">
        <f>IF(ISNUMBER(SEARCH("R", '[2]WetLitterbags placem_collection'!X131)),"YES","")</f>
        <v>YES</v>
      </c>
    </row>
    <row r="425" spans="2:38">
      <c r="B425" t="str">
        <f>'[2]Final data_for_R_analysis_Wetse'!A571</f>
        <v>Wet</v>
      </c>
      <c r="C425" s="4">
        <f>'[2]Final data_for_R_analysis_Wetse'!B571</f>
        <v>130</v>
      </c>
      <c r="D425" t="s">
        <v>104</v>
      </c>
      <c r="E425" t="s">
        <v>32</v>
      </c>
      <c r="F425" s="5">
        <v>2</v>
      </c>
      <c r="G425" s="7">
        <f>'[2]WetLitterbags placem_collection'!E132</f>
        <v>42762</v>
      </c>
      <c r="H425" s="1" t="str">
        <f>'[2]Final data_for_R_analysis_Wetse'!J571</f>
        <v>G708</v>
      </c>
      <c r="I425" t="str">
        <f>'[2]Final data_for_R_analysis_Wetse'!J791</f>
        <v>R433</v>
      </c>
      <c r="J425">
        <f>IFERROR(INDEX('[2]Green_rooibos initial weight'!$C$5:$C$1749,MATCH(H425, '[2]Green_rooibos initial weight'!$A$5:$A$1749,0)),"")</f>
        <v>2.0030000000000001</v>
      </c>
      <c r="K425">
        <f>IFERROR(INDEX('[2]Green_rooibos initial weight'!$C$5:$C$1749,MATCH(I425, '[2]Green_rooibos initial weight'!$A$5:$A$1749,0)),"")</f>
        <v>2.0750000000000002</v>
      </c>
      <c r="L425" s="3">
        <f t="shared" si="77"/>
        <v>1.7532000000000001</v>
      </c>
      <c r="M425" s="3">
        <f>AVERAGE('[2]Ashed teabags wet'!$J$809:$J$813,'[2]Ashed teabags wet'!$J$817:$J$818,'[2]Ashed teabags wet'!$J$820:$J$821)</f>
        <v>5.5094158734921841</v>
      </c>
      <c r="N425" s="3">
        <f t="shared" si="70"/>
        <v>1.6566089209059351</v>
      </c>
      <c r="O425" s="3">
        <f t="shared" si="78"/>
        <v>1.8252000000000002</v>
      </c>
      <c r="P425" s="3">
        <f>AVERAGE('[2]Ashed teabags wet'!$J$814:$J$816)</f>
        <v>2.2816647271287041</v>
      </c>
      <c r="Q425" s="3">
        <f t="shared" si="71"/>
        <v>1.7835550554004471</v>
      </c>
      <c r="R425" s="7">
        <f>IF('[2]WetLitterbags placem_collection'!G132="N.A","",'[2]WetLitterbags placem_collection'!G132)</f>
        <v>42816</v>
      </c>
      <c r="S425" s="3">
        <f>IF(IFERROR(INDEX('[2]Both teabags AfterWet'!$D$1:$D$839,MATCH(H425,'[2]Both teabags AfterWet'!$B$1:$B$839,0)),"")="N.A","",(IFERROR(INDEX('[2]Both teabags AfterWet'!$D$1:$D$839,MATCH(H425,'[2]Both teabags AfterWet'!$B$1:$B$839,0)),"")))</f>
        <v>0.56599999999999995</v>
      </c>
      <c r="T425" s="3">
        <f>IFERROR(INDEX('[2]Both teabags AfterWet'!$D$1:$D$839,MATCH(I425,'[2]Both teabags AfterWet'!$B$1:$B$839,0)),"")</f>
        <v>1.5069999999999999</v>
      </c>
      <c r="U425" s="3">
        <f t="shared" si="79"/>
        <v>0.41539999999999994</v>
      </c>
      <c r="V425" s="3">
        <f t="shared" si="80"/>
        <v>1.3563999999999998</v>
      </c>
      <c r="W425" s="3">
        <f>IFERROR(INDEX('[2]Ashed teabags wet'!$J$2:$J$825,MATCH(H425,'[2]Ashed teabags wet'!$B$2:$B$825,0)),"")</f>
        <v>17.737917289487331</v>
      </c>
      <c r="X425" s="3">
        <f>IFERROR(INDEX('[2]Ashed teabags wet'!$J$2:$J$825,MATCH(I425,'[2]Ashed teabags wet'!$B$2:$B$825,0)),"")</f>
        <v>5.1420176297748439</v>
      </c>
      <c r="Y425" s="3">
        <f t="shared" si="72"/>
        <v>0.3417166915794696</v>
      </c>
      <c r="Z425" s="3">
        <f t="shared" si="73"/>
        <v>1.2866536728697338</v>
      </c>
      <c r="AA425" s="3">
        <f t="shared" si="74"/>
        <v>0.79372518929054303</v>
      </c>
      <c r="AB425" s="3">
        <f t="shared" si="81"/>
        <v>0.52035190556814703</v>
      </c>
      <c r="AC425" s="3">
        <f t="shared" si="75"/>
        <v>0.72139834931019375</v>
      </c>
      <c r="AD425">
        <f t="shared" si="76"/>
        <v>54</v>
      </c>
      <c r="AE425" s="3">
        <f t="shared" si="82"/>
        <v>5.7333504405530755E-2</v>
      </c>
      <c r="AF425" s="3">
        <f t="shared" si="83"/>
        <v>1.4196298806076545E-2</v>
      </c>
      <c r="AG425" s="67" t="str">
        <f>IF(ISNUMBER(SEARCH("C", '[2]WetLitterbags placem_collection'!Y132)),"YES","")</f>
        <v/>
      </c>
      <c r="AH425" s="67" t="str">
        <f>IF(ISNUMBER(SEARCH("H", '[2]WetLitterbags placem_collection'!Y132)),"YES","")</f>
        <v/>
      </c>
      <c r="AI425" s="67" t="str">
        <f>IF(ISNUMBER(SEARCH("R", '[2]WetLitterbags placem_collection'!Y132)),"YES","")</f>
        <v/>
      </c>
      <c r="AJ425" s="67" t="str">
        <f>IF(ISNUMBER(SEARCH("C", '[2]WetLitterbags placem_collection'!X132)),"YES","")</f>
        <v/>
      </c>
      <c r="AK425" s="67" t="str">
        <f>IF(ISNUMBER(SEARCH("H", '[2]WetLitterbags placem_collection'!X132)),"YES","")</f>
        <v/>
      </c>
      <c r="AL425" s="67" t="str">
        <f>IF(ISNUMBER(SEARCH("R", '[2]WetLitterbags placem_collection'!X132)),"YES","")</f>
        <v/>
      </c>
    </row>
    <row r="426" spans="2:38">
      <c r="B426" t="str">
        <f>'[2]Final data_for_R_analysis_Wetse'!A572</f>
        <v>Wet</v>
      </c>
      <c r="C426" s="4">
        <f>'[2]Final data_for_R_analysis_Wetse'!B572</f>
        <v>131</v>
      </c>
      <c r="D426" t="s">
        <v>104</v>
      </c>
      <c r="E426" t="s">
        <v>32</v>
      </c>
      <c r="F426" s="5">
        <v>3</v>
      </c>
      <c r="G426" s="7">
        <f>'[2]WetLitterbags placem_collection'!E133</f>
        <v>42762</v>
      </c>
      <c r="H426" s="1" t="str">
        <f>'[2]Final data_for_R_analysis_Wetse'!J572</f>
        <v>G768</v>
      </c>
      <c r="I426" t="str">
        <f>'[2]Final data_for_R_analysis_Wetse'!J792</f>
        <v>R592</v>
      </c>
      <c r="J426">
        <f>IFERROR(INDEX('[2]Green_rooibos initial weight'!$C$5:$C$1749,MATCH(H426, '[2]Green_rooibos initial weight'!$A$5:$A$1749,0)),"")</f>
        <v>2.0089999999999999</v>
      </c>
      <c r="K426">
        <f>IFERROR(INDEX('[2]Green_rooibos initial weight'!$C$5:$C$1749,MATCH(I426, '[2]Green_rooibos initial weight'!$A$5:$A$1749,0)),"")</f>
        <v>2.2549999999999999</v>
      </c>
      <c r="L426" s="3">
        <f t="shared" si="77"/>
        <v>1.7591999999999999</v>
      </c>
      <c r="M426" s="3">
        <f>AVERAGE('[2]Ashed teabags wet'!$J$809:$J$813,'[2]Ashed teabags wet'!$J$817:$J$818,'[2]Ashed teabags wet'!$J$820:$J$821)</f>
        <v>5.5094158734921841</v>
      </c>
      <c r="N426" s="3">
        <f t="shared" si="70"/>
        <v>1.6622783559535255</v>
      </c>
      <c r="O426" s="3">
        <f t="shared" si="78"/>
        <v>2.0051999999999999</v>
      </c>
      <c r="P426" s="3">
        <f>AVERAGE('[2]Ashed teabags wet'!$J$814:$J$816)</f>
        <v>2.2816647271287041</v>
      </c>
      <c r="Q426" s="3">
        <f t="shared" si="71"/>
        <v>1.959448058891615</v>
      </c>
      <c r="R426" s="7">
        <f>IF('[2]WetLitterbags placem_collection'!G133="N.A","",'[2]WetLitterbags placem_collection'!G133)</f>
        <v>42816</v>
      </c>
      <c r="S426" s="3">
        <f>IF(IFERROR(INDEX('[2]Both teabags AfterWet'!$D$1:$D$839,MATCH(H426,'[2]Both teabags AfterWet'!$B$1:$B$839,0)),"")="N.A","",(IFERROR(INDEX('[2]Both teabags AfterWet'!$D$1:$D$839,MATCH(H426,'[2]Both teabags AfterWet'!$B$1:$B$839,0)),"")))</f>
        <v>0.62819999999999998</v>
      </c>
      <c r="T426" s="3">
        <f>IFERROR(INDEX('[2]Both teabags AfterWet'!$D$1:$D$839,MATCH(I426,'[2]Both teabags AfterWet'!$B$1:$B$839,0)),"")</f>
        <v>1.6073999999999999</v>
      </c>
      <c r="U426" s="3">
        <f t="shared" si="79"/>
        <v>0.47759999999999997</v>
      </c>
      <c r="V426" s="3">
        <f t="shared" si="80"/>
        <v>1.4567999999999999</v>
      </c>
      <c r="W426" s="3">
        <f>IFERROR(INDEX('[2]Ashed teabags wet'!$J$2:$J$825,MATCH(H426,'[2]Ashed teabags wet'!$B$2:$B$825,0)),"")</f>
        <v>13.671875000000405</v>
      </c>
      <c r="X426" s="3">
        <f>IFERROR(INDEX('[2]Ashed teabags wet'!$J$2:$J$825,MATCH(I426,'[2]Ashed teabags wet'!$B$2:$B$825,0)),"")</f>
        <v>3.7601142313182434</v>
      </c>
      <c r="Y426" s="3">
        <f t="shared" si="72"/>
        <v>0.41230312499999805</v>
      </c>
      <c r="Z426" s="3">
        <f t="shared" si="73"/>
        <v>1.4020226558781557</v>
      </c>
      <c r="AA426" s="3">
        <f t="shared" si="74"/>
        <v>0.75196505234919553</v>
      </c>
      <c r="AB426" s="3">
        <f t="shared" si="81"/>
        <v>0.4929747136541045</v>
      </c>
      <c r="AC426" s="3">
        <f t="shared" si="75"/>
        <v>0.71551917363465423</v>
      </c>
      <c r="AD426">
        <f t="shared" si="76"/>
        <v>54</v>
      </c>
      <c r="AE426" s="3">
        <f t="shared" si="82"/>
        <v>0.10692986656865133</v>
      </c>
      <c r="AF426" s="3">
        <f t="shared" si="83"/>
        <v>1.5936077013252416E-2</v>
      </c>
      <c r="AG426" s="67" t="str">
        <f>IF(ISNUMBER(SEARCH("C", '[2]WetLitterbags placem_collection'!Y133)),"YES","")</f>
        <v/>
      </c>
      <c r="AH426" s="67" t="str">
        <f>IF(ISNUMBER(SEARCH("H", '[2]WetLitterbags placem_collection'!Y133)),"YES","")</f>
        <v/>
      </c>
      <c r="AI426" s="67" t="str">
        <f>IF(ISNUMBER(SEARCH("R", '[2]WetLitterbags placem_collection'!Y133)),"YES","")</f>
        <v/>
      </c>
      <c r="AJ426" s="67" t="str">
        <f>IF(ISNUMBER(SEARCH("C", '[2]WetLitterbags placem_collection'!X133)),"YES","")</f>
        <v/>
      </c>
      <c r="AK426" s="67" t="str">
        <f>IF(ISNUMBER(SEARCH("H", '[2]WetLitterbags placem_collection'!X133)),"YES","")</f>
        <v/>
      </c>
      <c r="AL426" s="67" t="str">
        <f>IF(ISNUMBER(SEARCH("R", '[2]WetLitterbags placem_collection'!X133)),"YES","")</f>
        <v/>
      </c>
    </row>
    <row r="427" spans="2:38">
      <c r="B427" t="str">
        <f>'[2]Final data_for_R_analysis_Wetse'!A573</f>
        <v>Wet</v>
      </c>
      <c r="C427" s="4">
        <f>'[2]Final data_for_R_analysis_Wetse'!B573</f>
        <v>132</v>
      </c>
      <c r="D427" t="s">
        <v>104</v>
      </c>
      <c r="E427" t="s">
        <v>32</v>
      </c>
      <c r="F427" s="68">
        <v>4</v>
      </c>
      <c r="G427" s="7">
        <f>'[2]WetLitterbags placem_collection'!E134</f>
        <v>42762</v>
      </c>
      <c r="H427" s="1" t="str">
        <f>'[2]Final data_for_R_analysis_Wetse'!J573</f>
        <v>G779</v>
      </c>
      <c r="I427" t="str">
        <f>'[2]Final data_for_R_analysis_Wetse'!J793</f>
        <v>R477</v>
      </c>
      <c r="J427">
        <f>IFERROR(INDEX('[2]Green_rooibos initial weight'!$C$5:$C$1749,MATCH(H427, '[2]Green_rooibos initial weight'!$A$5:$A$1749,0)),"")</f>
        <v>2.0110000000000001</v>
      </c>
      <c r="K427">
        <f>IFERROR(INDEX('[2]Green_rooibos initial weight'!$C$5:$C$1749,MATCH(I427, '[2]Green_rooibos initial weight'!$A$5:$A$1749,0)),"")</f>
        <v>2.169</v>
      </c>
      <c r="L427" s="3">
        <f t="shared" si="77"/>
        <v>1.7612000000000001</v>
      </c>
      <c r="M427" s="3">
        <f>AVERAGE('[2]Ashed teabags wet'!$J$809:$J$813,'[2]Ashed teabags wet'!$J$817:$J$818,'[2]Ashed teabags wet'!$J$820:$J$821)</f>
        <v>5.5094158734921841</v>
      </c>
      <c r="N427" s="3">
        <f t="shared" si="70"/>
        <v>1.6641681676360558</v>
      </c>
      <c r="O427" s="3">
        <f t="shared" si="78"/>
        <v>1.9192</v>
      </c>
      <c r="P427" s="3">
        <f>AVERAGE('[2]Ashed teabags wet'!$J$814:$J$816)</f>
        <v>2.2816647271287041</v>
      </c>
      <c r="Q427" s="3">
        <f t="shared" si="71"/>
        <v>1.8754102905569459</v>
      </c>
      <c r="R427" s="7">
        <f>IF('[2]WetLitterbags placem_collection'!G134="N.A","",'[2]WetLitterbags placem_collection'!G134)</f>
        <v>42816</v>
      </c>
      <c r="S427" s="3">
        <f>IF(IFERROR(INDEX('[2]Both teabags AfterWet'!$D$1:$D$839,MATCH(H427,'[2]Both teabags AfterWet'!$B$1:$B$839,0)),"")="N.A","",(IFERROR(INDEX('[2]Both teabags AfterWet'!$D$1:$D$839,MATCH(H427,'[2]Both teabags AfterWet'!$B$1:$B$839,0)),"")))</f>
        <v>0.63490000000000002</v>
      </c>
      <c r="T427" s="3">
        <f>IFERROR(INDEX('[2]Both teabags AfterWet'!$D$1:$D$839,MATCH(I427,'[2]Both teabags AfterWet'!$B$1:$B$839,0)),"")</f>
        <v>1.573</v>
      </c>
      <c r="U427" s="3">
        <f t="shared" si="79"/>
        <v>0.48430000000000001</v>
      </c>
      <c r="V427" s="3">
        <f t="shared" si="80"/>
        <v>1.4223999999999999</v>
      </c>
      <c r="W427" s="3">
        <f>IFERROR(INDEX('[2]Ashed teabags wet'!$J$2:$J$825,MATCH(H427,'[2]Ashed teabags wet'!$B$2:$B$825,0)),"")</f>
        <v>13.853028798411678</v>
      </c>
      <c r="X427" s="3">
        <f>IFERROR(INDEX('[2]Ashed teabags wet'!$J$2:$J$825,MATCH(I427,'[2]Ashed teabags wet'!$B$2:$B$825,0)),"")</f>
        <v>4.5098039215686896</v>
      </c>
      <c r="Y427" s="3">
        <f t="shared" si="72"/>
        <v>0.41720978152929222</v>
      </c>
      <c r="Z427" s="3">
        <f t="shared" si="73"/>
        <v>1.3582525490196069</v>
      </c>
      <c r="AA427" s="3">
        <f t="shared" si="74"/>
        <v>0.74929830431624167</v>
      </c>
      <c r="AB427" s="3">
        <f t="shared" si="81"/>
        <v>0.49122644178451952</v>
      </c>
      <c r="AC427" s="3">
        <f t="shared" si="75"/>
        <v>0.72424287946945354</v>
      </c>
      <c r="AD427">
        <f t="shared" si="76"/>
        <v>54</v>
      </c>
      <c r="AE427" s="3">
        <f t="shared" si="82"/>
        <v>0.1100970257526821</v>
      </c>
      <c r="AF427" s="3">
        <f t="shared" si="83"/>
        <v>1.5260864217398517E-2</v>
      </c>
      <c r="AG427" s="67" t="str">
        <f>IF(ISNUMBER(SEARCH("C", '[2]WetLitterbags placem_collection'!Y134)),"YES","")</f>
        <v/>
      </c>
      <c r="AH427" s="67" t="str">
        <f>IF(ISNUMBER(SEARCH("H", '[2]WetLitterbags placem_collection'!Y134)),"YES","")</f>
        <v/>
      </c>
      <c r="AI427" s="67" t="str">
        <f>IF(ISNUMBER(SEARCH("R", '[2]WetLitterbags placem_collection'!Y134)),"YES","")</f>
        <v/>
      </c>
      <c r="AJ427" s="67" t="str">
        <f>IF(ISNUMBER(SEARCH("C", '[2]WetLitterbags placem_collection'!X134)),"YES","")</f>
        <v/>
      </c>
      <c r="AK427" s="67" t="str">
        <f>IF(ISNUMBER(SEARCH("H", '[2]WetLitterbags placem_collection'!X134)),"YES","")</f>
        <v/>
      </c>
      <c r="AL427" s="67" t="str">
        <f>IF(ISNUMBER(SEARCH("R", '[2]WetLitterbags placem_collection'!X134)),"YES","")</f>
        <v/>
      </c>
    </row>
    <row r="428" spans="2:38">
      <c r="B428" t="str">
        <f>'[2]Final data_for_R_analysis_Wetse'!A574</f>
        <v>Wet</v>
      </c>
      <c r="C428" s="4">
        <f>'[2]Final data_for_R_analysis_Wetse'!B574</f>
        <v>133</v>
      </c>
      <c r="D428" t="s">
        <v>104</v>
      </c>
      <c r="E428" t="s">
        <v>32</v>
      </c>
      <c r="F428" s="68">
        <v>5</v>
      </c>
      <c r="G428" s="7">
        <f>'[2]WetLitterbags placem_collection'!E135</f>
        <v>42762</v>
      </c>
      <c r="H428" s="1" t="str">
        <f>'[2]Final data_for_R_analysis_Wetse'!J574</f>
        <v>G799</v>
      </c>
      <c r="I428" t="str">
        <f>'[2]Final data_for_R_analysis_Wetse'!J794</f>
        <v>R597</v>
      </c>
      <c r="J428">
        <f>IFERROR(INDEX('[2]Green_rooibos initial weight'!$C$5:$C$1749,MATCH(H428, '[2]Green_rooibos initial weight'!$A$5:$A$1749,0)),"")</f>
        <v>2.093</v>
      </c>
      <c r="K428">
        <f>IFERROR(INDEX('[2]Green_rooibos initial weight'!$C$5:$C$1749,MATCH(I428, '[2]Green_rooibos initial weight'!$A$5:$A$1749,0)),"")</f>
        <v>2.165</v>
      </c>
      <c r="L428" s="3">
        <f t="shared" si="77"/>
        <v>1.8431999999999999</v>
      </c>
      <c r="M428" s="3">
        <f>AVERAGE('[2]Ashed teabags wet'!$J$809:$J$813,'[2]Ashed teabags wet'!$J$817:$J$818,'[2]Ashed teabags wet'!$J$820:$J$821)</f>
        <v>5.5094158734921841</v>
      </c>
      <c r="N428" s="3">
        <f t="shared" si="70"/>
        <v>1.741650446619792</v>
      </c>
      <c r="O428" s="3">
        <f t="shared" si="78"/>
        <v>1.9152</v>
      </c>
      <c r="P428" s="3">
        <f>AVERAGE('[2]Ashed teabags wet'!$J$814:$J$816)</f>
        <v>2.2816647271287041</v>
      </c>
      <c r="Q428" s="3">
        <f t="shared" si="71"/>
        <v>1.8715015571460312</v>
      </c>
      <c r="R428" s="7">
        <f>IF('[2]WetLitterbags placem_collection'!G135="N.A","",'[2]WetLitterbags placem_collection'!G135)</f>
        <v>42816</v>
      </c>
      <c r="S428" s="3">
        <f>IF(IFERROR(INDEX('[2]Both teabags AfterWet'!$D$1:$D$839,MATCH(H428,'[2]Both teabags AfterWet'!$B$1:$B$839,0)),"")="N.A","",(IFERROR(INDEX('[2]Both teabags AfterWet'!$D$1:$D$839,MATCH(H428,'[2]Both teabags AfterWet'!$B$1:$B$839,0)),"")))</f>
        <v>0.63380000000000003</v>
      </c>
      <c r="T428" s="3">
        <f>IFERROR(INDEX('[2]Both teabags AfterWet'!$D$1:$D$839,MATCH(I428,'[2]Both teabags AfterWet'!$B$1:$B$839,0)),"")</f>
        <v>1.5714999999999999</v>
      </c>
      <c r="U428" s="3">
        <f t="shared" si="79"/>
        <v>0.48320000000000002</v>
      </c>
      <c r="V428" s="3">
        <f t="shared" si="80"/>
        <v>1.4208999999999998</v>
      </c>
      <c r="W428" s="3">
        <f>IFERROR(INDEX('[2]Ashed teabags wet'!$J$2:$J$825,MATCH(H428,'[2]Ashed teabags wet'!$B$2:$B$825,0)),"")</f>
        <v>14.024691358025066</v>
      </c>
      <c r="X428" s="3">
        <f>IFERROR(INDEX('[2]Ashed teabags wet'!$J$2:$J$825,MATCH(I428,'[2]Ashed teabags wet'!$B$2:$B$825,0)),"")</f>
        <v>7.7152812344452117</v>
      </c>
      <c r="Y428" s="3">
        <f t="shared" si="72"/>
        <v>0.41543269135802291</v>
      </c>
      <c r="Z428" s="3">
        <f t="shared" si="73"/>
        <v>1.3112735689397679</v>
      </c>
      <c r="AA428" s="3">
        <f t="shared" si="74"/>
        <v>0.7614718314089387</v>
      </c>
      <c r="AB428" s="3">
        <f t="shared" si="81"/>
        <v>0.49920718638685774</v>
      </c>
      <c r="AC428" s="3">
        <f t="shared" si="75"/>
        <v>0.7006532075449674</v>
      </c>
      <c r="AD428">
        <f t="shared" si="76"/>
        <v>54</v>
      </c>
      <c r="AE428" s="3">
        <f t="shared" si="82"/>
        <v>9.5639155096272299E-2</v>
      </c>
      <c r="AF428" s="3">
        <f t="shared" si="83"/>
        <v>1.6951891116445419E-2</v>
      </c>
      <c r="AG428" s="67" t="str">
        <f>IF(ISNUMBER(SEARCH("C", '[2]WetLitterbags placem_collection'!Y135)),"YES","")</f>
        <v/>
      </c>
      <c r="AH428" s="67" t="str">
        <f>IF(ISNUMBER(SEARCH("H", '[2]WetLitterbags placem_collection'!Y135)),"YES","")</f>
        <v/>
      </c>
      <c r="AI428" s="67" t="str">
        <f>IF(ISNUMBER(SEARCH("R", '[2]WetLitterbags placem_collection'!Y135)),"YES","")</f>
        <v/>
      </c>
      <c r="AJ428" s="67" t="str">
        <f>IF(ISNUMBER(SEARCH("C", '[2]WetLitterbags placem_collection'!X135)),"YES","")</f>
        <v/>
      </c>
      <c r="AK428" s="67" t="str">
        <f>IF(ISNUMBER(SEARCH("H", '[2]WetLitterbags placem_collection'!X135)),"YES","")</f>
        <v/>
      </c>
      <c r="AL428" s="67" t="str">
        <f>IF(ISNUMBER(SEARCH("R", '[2]WetLitterbags placem_collection'!X135)),"YES","")</f>
        <v/>
      </c>
    </row>
    <row r="429" spans="2:38">
      <c r="B429" t="str">
        <f>'[2]Final data_for_R_analysis_Wetse'!A575</f>
        <v>Wet</v>
      </c>
      <c r="C429" s="4">
        <f>'[2]Final data_for_R_analysis_Wetse'!B575</f>
        <v>134</v>
      </c>
      <c r="D429" t="s">
        <v>104</v>
      </c>
      <c r="E429" t="s">
        <v>32</v>
      </c>
      <c r="F429" s="68">
        <v>6</v>
      </c>
      <c r="G429" s="7">
        <f>'[2]WetLitterbags placem_collection'!E136</f>
        <v>42762</v>
      </c>
      <c r="H429" s="1" t="str">
        <f>'[2]Final data_for_R_analysis_Wetse'!J575</f>
        <v>G820</v>
      </c>
      <c r="I429" t="str">
        <f>'[2]Final data_for_R_analysis_Wetse'!J795</f>
        <v>R467</v>
      </c>
      <c r="J429">
        <f>IFERROR(INDEX('[2]Green_rooibos initial weight'!$C$5:$C$1749,MATCH(H429, '[2]Green_rooibos initial weight'!$A$5:$A$1749,0)),"")</f>
        <v>1.927</v>
      </c>
      <c r="K429">
        <f>IFERROR(INDEX('[2]Green_rooibos initial weight'!$C$5:$C$1749,MATCH(I429, '[2]Green_rooibos initial weight'!$A$5:$A$1749,0)),"")</f>
        <v>2.3140000000000001</v>
      </c>
      <c r="L429" s="3">
        <f t="shared" si="77"/>
        <v>1.6772</v>
      </c>
      <c r="M429" s="3">
        <f>AVERAGE('[2]Ashed teabags wet'!$J$809:$J$813,'[2]Ashed teabags wet'!$J$817:$J$818,'[2]Ashed teabags wet'!$J$820:$J$821)</f>
        <v>5.5094158734921841</v>
      </c>
      <c r="N429" s="3">
        <f t="shared" si="70"/>
        <v>1.5847960769697891</v>
      </c>
      <c r="O429" s="3">
        <f t="shared" si="78"/>
        <v>2.0642</v>
      </c>
      <c r="P429" s="3">
        <f>AVERAGE('[2]Ashed teabags wet'!$J$814:$J$816)</f>
        <v>2.2816647271287041</v>
      </c>
      <c r="Q429" s="3">
        <f t="shared" si="71"/>
        <v>2.0171018767026094</v>
      </c>
      <c r="R429" s="7">
        <f>IF('[2]WetLitterbags placem_collection'!G136="N.A","",'[2]WetLitterbags placem_collection'!G136)</f>
        <v>42816</v>
      </c>
      <c r="S429" s="3">
        <f>IF(IFERROR(INDEX('[2]Both teabags AfterWet'!$D$1:$D$839,MATCH(H429,'[2]Both teabags AfterWet'!$B$1:$B$839,0)),"")="N.A","",(IFERROR(INDEX('[2]Both teabags AfterWet'!$D$1:$D$839,MATCH(H429,'[2]Both teabags AfterWet'!$B$1:$B$839,0)),"")))</f>
        <v>0.53400000000000003</v>
      </c>
      <c r="T429" s="3">
        <f>IFERROR(INDEX('[2]Both teabags AfterWet'!$D$1:$D$839,MATCH(I429,'[2]Both teabags AfterWet'!$B$1:$B$839,0)),"")</f>
        <v>1.591</v>
      </c>
      <c r="U429" s="3">
        <f t="shared" si="79"/>
        <v>0.38340000000000002</v>
      </c>
      <c r="V429" s="3">
        <f t="shared" si="80"/>
        <v>1.4403999999999999</v>
      </c>
      <c r="W429" s="3">
        <f>IFERROR(INDEX('[2]Ashed teabags wet'!$J$2:$J$825,MATCH(H429,'[2]Ashed teabags wet'!$B$2:$B$825,0)),"")</f>
        <v>12.606303151575968</v>
      </c>
      <c r="X429" s="3">
        <f>IFERROR(INDEX('[2]Ashed teabags wet'!$J$2:$J$825,MATCH(I429,'[2]Ashed teabags wet'!$B$2:$B$825,0)),"")</f>
        <v>3.4619188921860404</v>
      </c>
      <c r="Y429" s="3">
        <f t="shared" si="72"/>
        <v>0.33506743371685777</v>
      </c>
      <c r="Z429" s="3">
        <f t="shared" si="73"/>
        <v>1.3905345202769521</v>
      </c>
      <c r="AA429" s="3">
        <f t="shared" si="74"/>
        <v>0.78857378650411358</v>
      </c>
      <c r="AB429" s="3">
        <f t="shared" si="81"/>
        <v>0.51697473889580847</v>
      </c>
      <c r="AC429" s="3">
        <f t="shared" si="75"/>
        <v>0.68937247857311124</v>
      </c>
      <c r="AD429">
        <f t="shared" si="76"/>
        <v>54</v>
      </c>
      <c r="AE429" s="3">
        <f t="shared" si="82"/>
        <v>6.3451559971361537E-2</v>
      </c>
      <c r="AF429" s="3">
        <f t="shared" si="83"/>
        <v>1.7008032236894691E-2</v>
      </c>
      <c r="AG429" s="67" t="str">
        <f>IF(ISNUMBER(SEARCH("C", '[2]WetLitterbags placem_collection'!Y136)),"YES","")</f>
        <v/>
      </c>
      <c r="AH429" s="67" t="str">
        <f>IF(ISNUMBER(SEARCH("H", '[2]WetLitterbags placem_collection'!Y136)),"YES","")</f>
        <v/>
      </c>
      <c r="AI429" s="67" t="str">
        <f>IF(ISNUMBER(SEARCH("R", '[2]WetLitterbags placem_collection'!Y136)),"YES","")</f>
        <v/>
      </c>
      <c r="AJ429" s="67" t="str">
        <f>IF(ISNUMBER(SEARCH("C", '[2]WetLitterbags placem_collection'!X136)),"YES","")</f>
        <v/>
      </c>
      <c r="AK429" s="67" t="str">
        <f>IF(ISNUMBER(SEARCH("H", '[2]WetLitterbags placem_collection'!X136)),"YES","")</f>
        <v/>
      </c>
      <c r="AL429" s="67" t="str">
        <f>IF(ISNUMBER(SEARCH("R", '[2]WetLitterbags placem_collection'!X136)),"YES","")</f>
        <v/>
      </c>
    </row>
    <row r="430" spans="2:38">
      <c r="B430" t="str">
        <f>'[2]Final data_for_R_analysis_Wetse'!A576</f>
        <v>Wet</v>
      </c>
      <c r="C430" s="4">
        <f>'[2]Final data_for_R_analysis_Wetse'!B576</f>
        <v>135</v>
      </c>
      <c r="D430" t="s">
        <v>104</v>
      </c>
      <c r="E430" t="s">
        <v>32</v>
      </c>
      <c r="F430" s="68">
        <v>7</v>
      </c>
      <c r="G430" s="7">
        <f>'[2]WetLitterbags placem_collection'!E137</f>
        <v>42762</v>
      </c>
      <c r="H430" s="1" t="str">
        <f>'[2]Final data_for_R_analysis_Wetse'!J576</f>
        <v>G842</v>
      </c>
      <c r="I430" t="str">
        <f>'[2]Final data_for_R_analysis_Wetse'!J796</f>
        <v>R596</v>
      </c>
      <c r="J430">
        <f>IFERROR(INDEX('[2]Green_rooibos initial weight'!$C$5:$C$1749,MATCH(H430, '[2]Green_rooibos initial weight'!$A$5:$A$1749,0)),"")</f>
        <v>1.9670000000000001</v>
      </c>
      <c r="K430">
        <f>IFERROR(INDEX('[2]Green_rooibos initial weight'!$C$5:$C$1749,MATCH(I430, '[2]Green_rooibos initial weight'!$A$5:$A$1749,0)),"")</f>
        <v>2.1749999999999998</v>
      </c>
      <c r="L430" s="3">
        <f t="shared" si="77"/>
        <v>1.7172000000000001</v>
      </c>
      <c r="M430" s="3">
        <f>AVERAGE('[2]Ashed teabags wet'!$J$809:$J$813,'[2]Ashed teabags wet'!$J$817:$J$818,'[2]Ashed teabags wet'!$J$820:$J$821)</f>
        <v>5.5094158734921841</v>
      </c>
      <c r="N430" s="3">
        <f t="shared" si="70"/>
        <v>1.6225923106203923</v>
      </c>
      <c r="O430" s="3">
        <f t="shared" si="78"/>
        <v>1.9251999999999998</v>
      </c>
      <c r="P430" s="3">
        <f>AVERAGE('[2]Ashed teabags wet'!$J$814:$J$816)</f>
        <v>2.2816647271287041</v>
      </c>
      <c r="Q430" s="3">
        <f t="shared" si="71"/>
        <v>1.8812733906733179</v>
      </c>
      <c r="R430" s="7">
        <f>IF('[2]WetLitterbags placem_collection'!G137="N.A","",'[2]WetLitterbags placem_collection'!G137)</f>
        <v>42816</v>
      </c>
      <c r="S430" s="3" t="str">
        <f>IF(IFERROR(INDEX('[2]Both teabags AfterWet'!$D$1:$D$839,MATCH(H430,'[2]Both teabags AfterWet'!$B$1:$B$839,0)),"")="N.A","",(IFERROR(INDEX('[2]Both teabags AfterWet'!$D$1:$D$839,MATCH(H430,'[2]Both teabags AfterWet'!$B$1:$B$839,0)),"")))</f>
        <v/>
      </c>
      <c r="T430" s="3">
        <f>IFERROR(INDEX('[2]Both teabags AfterWet'!$D$1:$D$839,MATCH(I430,'[2]Both teabags AfterWet'!$B$1:$B$839,0)),"")</f>
        <v>1.512</v>
      </c>
      <c r="U430" s="3" t="str">
        <f t="shared" si="79"/>
        <v/>
      </c>
      <c r="V430" s="3">
        <f t="shared" si="80"/>
        <v>1.3613999999999999</v>
      </c>
      <c r="W430" s="3">
        <f>IFERROR(INDEX('[2]Ashed teabags wet'!$J$2:$J$825,MATCH(H430,'[2]Ashed teabags wet'!$B$2:$B$825,0)),"")</f>
        <v>14.385614385613385</v>
      </c>
      <c r="X430" s="3">
        <f>IFERROR(INDEX('[2]Ashed teabags wet'!$J$2:$J$825,MATCH(I430,'[2]Ashed teabags wet'!$B$2:$B$825,0)),"")</f>
        <v>6.95609274790369</v>
      </c>
      <c r="Y430" s="3" t="str">
        <f t="shared" si="72"/>
        <v/>
      </c>
      <c r="Z430" s="3">
        <f t="shared" si="73"/>
        <v>1.266699753330039</v>
      </c>
      <c r="AA430" s="3" t="str">
        <f t="shared" si="74"/>
        <v/>
      </c>
      <c r="AB430" s="3" t="str">
        <f t="shared" si="81"/>
        <v/>
      </c>
      <c r="AC430" s="3">
        <f t="shared" si="75"/>
        <v>0.67332040075083421</v>
      </c>
      <c r="AD430">
        <f t="shared" si="76"/>
        <v>54</v>
      </c>
      <c r="AE430" s="3" t="str">
        <f t="shared" si="82"/>
        <v/>
      </c>
      <c r="AF430" s="3" t="str">
        <f t="shared" si="83"/>
        <v/>
      </c>
      <c r="AG430" s="67" t="str">
        <f>IF(ISNUMBER(SEARCH("C", '[2]WetLitterbags placem_collection'!Y137)),"YES","")</f>
        <v/>
      </c>
      <c r="AH430" s="67" t="str">
        <f>IF(ISNUMBER(SEARCH("H", '[2]WetLitterbags placem_collection'!Y137)),"YES","")</f>
        <v/>
      </c>
      <c r="AI430" s="67" t="str">
        <f>IF(ISNUMBER(SEARCH("R", '[2]WetLitterbags placem_collection'!Y137)),"YES","")</f>
        <v/>
      </c>
      <c r="AJ430" s="67" t="str">
        <f>IF(ISNUMBER(SEARCH("C", '[2]WetLitterbags placem_collection'!X137)),"YES","")</f>
        <v/>
      </c>
      <c r="AK430" s="67" t="str">
        <f>IF(ISNUMBER(SEARCH("H", '[2]WetLitterbags placem_collection'!X137)),"YES","")</f>
        <v/>
      </c>
      <c r="AL430" s="67" t="str">
        <f>IF(ISNUMBER(SEARCH("R", '[2]WetLitterbags placem_collection'!X137)),"YES","")</f>
        <v/>
      </c>
    </row>
    <row r="431" spans="2:38">
      <c r="B431" t="str">
        <f>'[2]Final data_for_R_analysis_Wetse'!A577</f>
        <v>Wet</v>
      </c>
      <c r="C431" s="4">
        <f>'[2]Final data_for_R_analysis_Wetse'!B577</f>
        <v>136</v>
      </c>
      <c r="D431" t="s">
        <v>104</v>
      </c>
      <c r="E431" t="s">
        <v>32</v>
      </c>
      <c r="F431" s="68">
        <v>8</v>
      </c>
      <c r="G431" s="7">
        <f>'[2]WetLitterbags placem_collection'!E138</f>
        <v>42762</v>
      </c>
      <c r="H431" s="1" t="str">
        <f>'[2]Final data_for_R_analysis_Wetse'!J577</f>
        <v>G747</v>
      </c>
      <c r="I431" t="str">
        <f>'[2]Final data_for_R_analysis_Wetse'!J797</f>
        <v>R543</v>
      </c>
      <c r="J431">
        <f>IFERROR(INDEX('[2]Green_rooibos initial weight'!$C$5:$C$1749,MATCH(H431, '[2]Green_rooibos initial weight'!$A$5:$A$1749,0)),"")</f>
        <v>2.044</v>
      </c>
      <c r="K431">
        <f>IFERROR(INDEX('[2]Green_rooibos initial weight'!$C$5:$C$1749,MATCH(I431, '[2]Green_rooibos initial weight'!$A$5:$A$1749,0)),"")</f>
        <v>2.2730000000000001</v>
      </c>
      <c r="L431" s="3">
        <f t="shared" si="77"/>
        <v>1.7942</v>
      </c>
      <c r="M431" s="3">
        <f>AVERAGE('[2]Ashed teabags wet'!$J$809:$J$813,'[2]Ashed teabags wet'!$J$817:$J$818,'[2]Ashed teabags wet'!$J$820:$J$821)</f>
        <v>5.5094158734921841</v>
      </c>
      <c r="N431" s="3">
        <f t="shared" si="70"/>
        <v>1.6953500603978033</v>
      </c>
      <c r="O431" s="3">
        <f t="shared" si="78"/>
        <v>2.0232000000000001</v>
      </c>
      <c r="P431" s="3">
        <f>AVERAGE('[2]Ashed teabags wet'!$J$814:$J$816)</f>
        <v>2.2816647271287041</v>
      </c>
      <c r="Q431" s="3">
        <f t="shared" si="71"/>
        <v>1.9770373592407322</v>
      </c>
      <c r="R431" s="7">
        <f>IF('[2]WetLitterbags placem_collection'!G138="N.A","",'[2]WetLitterbags placem_collection'!G138)</f>
        <v>42816</v>
      </c>
      <c r="S431" s="3">
        <f>IF(IFERROR(INDEX('[2]Both teabags AfterWet'!$D$1:$D$839,MATCH(H431,'[2]Both teabags AfterWet'!$B$1:$B$839,0)),"")="N.A","",(IFERROR(INDEX('[2]Both teabags AfterWet'!$D$1:$D$839,MATCH(H431,'[2]Both teabags AfterWet'!$B$1:$B$839,0)),"")))</f>
        <v>0.59630000000000005</v>
      </c>
      <c r="T431" s="3">
        <f>IFERROR(INDEX('[2]Both teabags AfterWet'!$D$1:$D$839,MATCH(I431,'[2]Both teabags AfterWet'!$B$1:$B$839,0)),"")</f>
        <v>1.5604</v>
      </c>
      <c r="U431" s="3">
        <f t="shared" si="79"/>
        <v>0.44570000000000004</v>
      </c>
      <c r="V431" s="3">
        <f t="shared" si="80"/>
        <v>1.4097999999999999</v>
      </c>
      <c r="W431" s="3">
        <f>IFERROR(INDEX('[2]Ashed teabags wet'!$J$2:$J$825,MATCH(H431,'[2]Ashed teabags wet'!$B$2:$B$825,0)),"")</f>
        <v>12.676056338028079</v>
      </c>
      <c r="X431" s="3">
        <f>IFERROR(INDEX('[2]Ashed teabags wet'!$J$2:$J$825,MATCH(I431,'[2]Ashed teabags wet'!$B$2:$B$825,0)),"")</f>
        <v>6.5917968749991243</v>
      </c>
      <c r="Y431" s="3">
        <f t="shared" si="72"/>
        <v>0.3892028169014089</v>
      </c>
      <c r="Z431" s="3">
        <f t="shared" si="73"/>
        <v>1.3168688476562622</v>
      </c>
      <c r="AA431" s="3">
        <f t="shared" si="74"/>
        <v>0.7704292311110752</v>
      </c>
      <c r="AB431" s="3">
        <f t="shared" si="81"/>
        <v>0.50507949593030121</v>
      </c>
      <c r="AC431" s="3">
        <f t="shared" si="75"/>
        <v>0.66608192379429632</v>
      </c>
      <c r="AD431">
        <f t="shared" si="76"/>
        <v>54</v>
      </c>
      <c r="AE431" s="3">
        <f t="shared" si="82"/>
        <v>8.5000913169744341E-2</v>
      </c>
      <c r="AF431" s="3">
        <f t="shared" si="83"/>
        <v>2.0039050895077088E-2</v>
      </c>
      <c r="AG431" s="67" t="str">
        <f>IF(ISNUMBER(SEARCH("C", '[2]WetLitterbags placem_collection'!Y138)),"YES","")</f>
        <v/>
      </c>
      <c r="AH431" s="67" t="str">
        <f>IF(ISNUMBER(SEARCH("H", '[2]WetLitterbags placem_collection'!Y138)),"YES","")</f>
        <v/>
      </c>
      <c r="AI431" s="67" t="str">
        <f>IF(ISNUMBER(SEARCH("R", '[2]WetLitterbags placem_collection'!Y138)),"YES","")</f>
        <v>YES</v>
      </c>
      <c r="AJ431" s="67" t="str">
        <f>IF(ISNUMBER(SEARCH("C", '[2]WetLitterbags placem_collection'!X138)),"YES","")</f>
        <v/>
      </c>
      <c r="AK431" s="67" t="str">
        <f>IF(ISNUMBER(SEARCH("H", '[2]WetLitterbags placem_collection'!X138)),"YES","")</f>
        <v/>
      </c>
      <c r="AL431" s="67" t="str">
        <f>IF(ISNUMBER(SEARCH("R", '[2]WetLitterbags placem_collection'!X138)),"YES","")</f>
        <v>YES</v>
      </c>
    </row>
    <row r="432" spans="2:38">
      <c r="B432" t="str">
        <f>'[2]Final data_for_R_analysis_Wetse'!A578</f>
        <v>Wet</v>
      </c>
      <c r="C432" s="4">
        <f>'[2]Final data_for_R_analysis_Wetse'!B578</f>
        <v>137</v>
      </c>
      <c r="D432" t="s">
        <v>105</v>
      </c>
      <c r="E432" t="s">
        <v>32</v>
      </c>
      <c r="F432" s="5">
        <v>1</v>
      </c>
      <c r="G432" s="7">
        <f>'[2]WetLitterbags placem_collection'!E139</f>
        <v>42762</v>
      </c>
      <c r="H432" s="1" t="str">
        <f>'[2]Final data_for_R_analysis_Wetse'!J578</f>
        <v>G857</v>
      </c>
      <c r="I432" t="str">
        <f>'[2]Final data_for_R_analysis_Wetse'!J798</f>
        <v>R483</v>
      </c>
      <c r="J432">
        <f>IFERROR(INDEX('[2]Green_rooibos initial weight'!$C$5:$C$1749,MATCH(H432, '[2]Green_rooibos initial weight'!$A$5:$A$1749,0)),"")</f>
        <v>1.927</v>
      </c>
      <c r="K432">
        <f>IFERROR(INDEX('[2]Green_rooibos initial weight'!$C$5:$C$1749,MATCH(I432, '[2]Green_rooibos initial weight'!$A$5:$A$1749,0)),"")</f>
        <v>2.1970000000000001</v>
      </c>
      <c r="L432" s="3">
        <f t="shared" si="77"/>
        <v>1.6772</v>
      </c>
      <c r="M432" s="3">
        <f>AVERAGE('[2]Ashed teabags wet'!$J$809:$J$813,'[2]Ashed teabags wet'!$J$817:$J$818,'[2]Ashed teabags wet'!$J$820:$J$821)</f>
        <v>5.5094158734921841</v>
      </c>
      <c r="N432" s="3">
        <f t="shared" si="70"/>
        <v>1.5847960769697891</v>
      </c>
      <c r="O432" s="3">
        <f t="shared" si="78"/>
        <v>1.9472</v>
      </c>
      <c r="P432" s="3">
        <f>AVERAGE('[2]Ashed teabags wet'!$J$814:$J$816)</f>
        <v>2.2816647271287041</v>
      </c>
      <c r="Q432" s="3">
        <f t="shared" si="71"/>
        <v>1.90277142443335</v>
      </c>
      <c r="R432" s="7">
        <f>IF('[2]WetLitterbags placem_collection'!G139="N.A","",'[2]WetLitterbags placem_collection'!G139)</f>
        <v>42816</v>
      </c>
      <c r="S432" s="3">
        <f>IF(IFERROR(INDEX('[2]Both teabags AfterWet'!$D$1:$D$839,MATCH(H432,'[2]Both teabags AfterWet'!$B$1:$B$839,0)),"")="N.A","",(IFERROR(INDEX('[2]Both teabags AfterWet'!$D$1:$D$839,MATCH(H432,'[2]Both teabags AfterWet'!$B$1:$B$839,0)),"")))</f>
        <v>0.6</v>
      </c>
      <c r="T432" s="3">
        <f>IFERROR(INDEX('[2]Both teabags AfterWet'!$D$1:$D$839,MATCH(I432,'[2]Both teabags AfterWet'!$B$1:$B$839,0)),"")</f>
        <v>1.778</v>
      </c>
      <c r="U432" s="3">
        <f t="shared" si="79"/>
        <v>0.44939999999999997</v>
      </c>
      <c r="V432" s="3">
        <f t="shared" si="80"/>
        <v>1.6274</v>
      </c>
      <c r="W432" s="3">
        <f>IFERROR(INDEX('[2]Ashed teabags wet'!$J$2:$J$825,MATCH(H432,'[2]Ashed teabags wet'!$B$2:$B$825,0)),"")</f>
        <v>14.85963213939962</v>
      </c>
      <c r="X432" s="3">
        <f>IFERROR(INDEX('[2]Ashed teabags wet'!$J$2:$J$825,MATCH(I432,'[2]Ashed teabags wet'!$B$2:$B$825,0)),"")</f>
        <v>11.371400683259917</v>
      </c>
      <c r="Y432" s="3">
        <f t="shared" si="72"/>
        <v>0.38262081316553809</v>
      </c>
      <c r="Z432" s="3">
        <f t="shared" si="73"/>
        <v>1.4423418252806282</v>
      </c>
      <c r="AA432" s="3">
        <f t="shared" si="74"/>
        <v>0.7585677938469354</v>
      </c>
      <c r="AB432" s="3">
        <f t="shared" si="81"/>
        <v>0.49730335178563939</v>
      </c>
      <c r="AC432" s="3">
        <f t="shared" si="75"/>
        <v>0.75802159248327006</v>
      </c>
      <c r="AD432">
        <f t="shared" si="76"/>
        <v>54</v>
      </c>
      <c r="AE432" s="3">
        <f t="shared" si="82"/>
        <v>9.9088130823117071E-2</v>
      </c>
      <c r="AF432" s="3">
        <f t="shared" si="83"/>
        <v>1.2345614453260082E-2</v>
      </c>
      <c r="AG432" s="67" t="str">
        <f>IF(ISNUMBER(SEARCH("C", '[2]WetLitterbags placem_collection'!Y139)),"YES","")</f>
        <v/>
      </c>
      <c r="AH432" s="67" t="str">
        <f>IF(ISNUMBER(SEARCH("H", '[2]WetLitterbags placem_collection'!Y139)),"YES","")</f>
        <v/>
      </c>
      <c r="AI432" s="67" t="str">
        <f>IF(ISNUMBER(SEARCH("R", '[2]WetLitterbags placem_collection'!Y139)),"YES","")</f>
        <v/>
      </c>
      <c r="AJ432" s="67" t="str">
        <f>IF(ISNUMBER(SEARCH("C", '[2]WetLitterbags placem_collection'!X139)),"YES","")</f>
        <v/>
      </c>
      <c r="AK432" s="67" t="str">
        <f>IF(ISNUMBER(SEARCH("H", '[2]WetLitterbags placem_collection'!X139)),"YES","")</f>
        <v/>
      </c>
      <c r="AL432" s="67" t="str">
        <f>IF(ISNUMBER(SEARCH("R", '[2]WetLitterbags placem_collection'!X139)),"YES","")</f>
        <v/>
      </c>
    </row>
    <row r="433" spans="2:38">
      <c r="B433" t="str">
        <f>'[2]Final data_for_R_analysis_Wetse'!A579</f>
        <v>Wet</v>
      </c>
      <c r="C433" s="4">
        <f>'[2]Final data_for_R_analysis_Wetse'!B579</f>
        <v>138</v>
      </c>
      <c r="D433" t="s">
        <v>105</v>
      </c>
      <c r="E433" t="s">
        <v>32</v>
      </c>
      <c r="F433" s="5">
        <v>2</v>
      </c>
      <c r="G433" s="7">
        <f>'[2]WetLitterbags placem_collection'!E140</f>
        <v>42762</v>
      </c>
      <c r="H433" s="1" t="str">
        <f>'[2]Final data_for_R_analysis_Wetse'!J579</f>
        <v>G623</v>
      </c>
      <c r="I433" t="str">
        <f>'[2]Final data_for_R_analysis_Wetse'!J799</f>
        <v>R21</v>
      </c>
      <c r="J433">
        <f>IFERROR(INDEX('[2]Green_rooibos initial weight'!$C$5:$C$1749,MATCH(H433, '[2]Green_rooibos initial weight'!$A$5:$A$1749,0)),"")</f>
        <v>2.1040000000000001</v>
      </c>
      <c r="K433">
        <f>IFERROR(INDEX('[2]Green_rooibos initial weight'!$C$5:$C$1749,MATCH(I433, '[2]Green_rooibos initial weight'!$A$5:$A$1749,0)),"")</f>
        <v>2.0249999999999999</v>
      </c>
      <c r="L433" s="3">
        <f t="shared" si="77"/>
        <v>1.8542000000000001</v>
      </c>
      <c r="M433" s="3">
        <f>AVERAGE('[2]Ashed teabags wet'!$J$809:$J$813,'[2]Ashed teabags wet'!$J$817:$J$818,'[2]Ashed teabags wet'!$J$820:$J$821)</f>
        <v>5.5094158734921841</v>
      </c>
      <c r="N433" s="3">
        <f t="shared" si="70"/>
        <v>1.7520444108737081</v>
      </c>
      <c r="O433" s="3">
        <f t="shared" si="78"/>
        <v>1.7751999999999999</v>
      </c>
      <c r="P433" s="3">
        <f>AVERAGE('[2]Ashed teabags wet'!$J$814:$J$816)</f>
        <v>2.2816647271287041</v>
      </c>
      <c r="Q433" s="3">
        <f t="shared" si="71"/>
        <v>1.7346958877640111</v>
      </c>
      <c r="R433" s="7">
        <f>IF('[2]WetLitterbags placem_collection'!G140="N.A","",'[2]WetLitterbags placem_collection'!G140)</f>
        <v>42816</v>
      </c>
      <c r="S433" s="3">
        <f>IF(IFERROR(INDEX('[2]Both teabags AfterWet'!$D$1:$D$839,MATCH(H433,'[2]Both teabags AfterWet'!$B$1:$B$839,0)),"")="N.A","",(IFERROR(INDEX('[2]Both teabags AfterWet'!$D$1:$D$839,MATCH(H433,'[2]Both teabags AfterWet'!$B$1:$B$839,0)),"")))</f>
        <v>0.64800000000000002</v>
      </c>
      <c r="T433" s="3">
        <f>IFERROR(INDEX('[2]Both teabags AfterWet'!$D$1:$D$839,MATCH(I433,'[2]Both teabags AfterWet'!$B$1:$B$839,0)),"")</f>
        <v>1.522</v>
      </c>
      <c r="U433" s="3">
        <f t="shared" si="79"/>
        <v>0.49740000000000001</v>
      </c>
      <c r="V433" s="3">
        <f t="shared" si="80"/>
        <v>1.3714</v>
      </c>
      <c r="W433" s="3">
        <f>IFERROR(INDEX('[2]Ashed teabags wet'!$J$2:$J$825,MATCH(H433,'[2]Ashed teabags wet'!$B$2:$B$825,0)),"")</f>
        <v>12.94176207068146</v>
      </c>
      <c r="X433" s="3">
        <f>IFERROR(INDEX('[2]Ashed teabags wet'!$J$2:$J$825,MATCH(I433,'[2]Ashed teabags wet'!$B$2:$B$825,0)),"")</f>
        <v>5.1369863013697721</v>
      </c>
      <c r="Y433" s="3">
        <f t="shared" si="72"/>
        <v>0.43302767546043042</v>
      </c>
      <c r="Z433" s="3">
        <f t="shared" si="73"/>
        <v>1.3009513698630149</v>
      </c>
      <c r="AA433" s="3">
        <f t="shared" si="74"/>
        <v>0.75284434985041937</v>
      </c>
      <c r="AB433" s="3">
        <f t="shared" si="81"/>
        <v>0.49355116522260278</v>
      </c>
      <c r="AC433" s="3">
        <f t="shared" si="75"/>
        <v>0.74995933237607171</v>
      </c>
      <c r="AD433">
        <f t="shared" si="76"/>
        <v>54</v>
      </c>
      <c r="AE433" s="3">
        <f t="shared" si="82"/>
        <v>0.1058855702489081</v>
      </c>
      <c r="AF433" s="3">
        <f t="shared" si="83"/>
        <v>1.3082712571858625E-2</v>
      </c>
      <c r="AG433" s="67" t="str">
        <f>IF(ISNUMBER(SEARCH("C", '[2]WetLitterbags placem_collection'!Y140)),"YES","")</f>
        <v/>
      </c>
      <c r="AH433" s="67" t="str">
        <f>IF(ISNUMBER(SEARCH("H", '[2]WetLitterbags placem_collection'!Y140)),"YES","")</f>
        <v/>
      </c>
      <c r="AI433" s="67" t="str">
        <f>IF(ISNUMBER(SEARCH("R", '[2]WetLitterbags placem_collection'!Y140)),"YES","")</f>
        <v/>
      </c>
      <c r="AJ433" s="67" t="str">
        <f>IF(ISNUMBER(SEARCH("C", '[2]WetLitterbags placem_collection'!X140)),"YES","")</f>
        <v/>
      </c>
      <c r="AK433" s="67" t="str">
        <f>IF(ISNUMBER(SEARCH("H", '[2]WetLitterbags placem_collection'!X140)),"YES","")</f>
        <v/>
      </c>
      <c r="AL433" s="67" t="str">
        <f>IF(ISNUMBER(SEARCH("R", '[2]WetLitterbags placem_collection'!X140)),"YES","")</f>
        <v>YES</v>
      </c>
    </row>
    <row r="434" spans="2:38">
      <c r="B434" t="str">
        <f>'[2]Final data_for_R_analysis_Wetse'!A580</f>
        <v>Wet</v>
      </c>
      <c r="C434" s="4">
        <f>'[2]Final data_for_R_analysis_Wetse'!B580</f>
        <v>139</v>
      </c>
      <c r="D434" t="s">
        <v>105</v>
      </c>
      <c r="E434" t="s">
        <v>32</v>
      </c>
      <c r="F434" s="5">
        <v>3</v>
      </c>
      <c r="G434" s="7">
        <f>'[2]WetLitterbags placem_collection'!E141</f>
        <v>42762</v>
      </c>
      <c r="H434" s="1" t="str">
        <f>'[2]Final data_for_R_analysis_Wetse'!J580</f>
        <v>G880</v>
      </c>
      <c r="I434" t="str">
        <f>'[2]Final data_for_R_analysis_Wetse'!J800</f>
        <v>R538</v>
      </c>
      <c r="J434">
        <f>IFERROR(INDEX('[2]Green_rooibos initial weight'!$C$5:$C$1749,MATCH(H434, '[2]Green_rooibos initial weight'!$A$5:$A$1749,0)),"")</f>
        <v>2.1030000000000002</v>
      </c>
      <c r="K434">
        <f>IFERROR(INDEX('[2]Green_rooibos initial weight'!$C$5:$C$1749,MATCH(I434, '[2]Green_rooibos initial weight'!$A$5:$A$1749,0)),"")</f>
        <v>2.2000000000000002</v>
      </c>
      <c r="L434" s="3">
        <f t="shared" si="77"/>
        <v>1.8532000000000002</v>
      </c>
      <c r="M434" s="3">
        <f>AVERAGE('[2]Ashed teabags wet'!$J$809:$J$813,'[2]Ashed teabags wet'!$J$817:$J$818,'[2]Ashed teabags wet'!$J$820:$J$821)</f>
        <v>5.5094158734921841</v>
      </c>
      <c r="N434" s="3">
        <f t="shared" si="70"/>
        <v>1.7510995050324429</v>
      </c>
      <c r="O434" s="3">
        <f t="shared" si="78"/>
        <v>1.9502000000000002</v>
      </c>
      <c r="P434" s="3">
        <f>AVERAGE('[2]Ashed teabags wet'!$J$814:$J$816)</f>
        <v>2.2816647271287041</v>
      </c>
      <c r="Q434" s="3">
        <f t="shared" si="71"/>
        <v>1.9057029744915361</v>
      </c>
      <c r="R434" s="7">
        <f>IF('[2]WetLitterbags placem_collection'!G141="N.A","",'[2]WetLitterbags placem_collection'!G141)</f>
        <v>42816</v>
      </c>
      <c r="S434" s="3">
        <f>IF(IFERROR(INDEX('[2]Both teabags AfterWet'!$D$1:$D$839,MATCH(H434,'[2]Both teabags AfterWet'!$B$1:$B$839,0)),"")="N.A","",(IFERROR(INDEX('[2]Both teabags AfterWet'!$D$1:$D$839,MATCH(H434,'[2]Both teabags AfterWet'!$B$1:$B$839,0)),"")))</f>
        <v>0.73599999999999999</v>
      </c>
      <c r="T434" s="3">
        <f>IFERROR(INDEX('[2]Both teabags AfterWet'!$D$1:$D$839,MATCH(I434,'[2]Both teabags AfterWet'!$B$1:$B$839,0)),"")</f>
        <v>1.415</v>
      </c>
      <c r="U434" s="3">
        <f t="shared" si="79"/>
        <v>0.58539999999999992</v>
      </c>
      <c r="V434" s="3">
        <f t="shared" si="80"/>
        <v>1.2644</v>
      </c>
      <c r="W434" s="3">
        <f>IFERROR(INDEX('[2]Ashed teabags wet'!$J$2:$J$825,MATCH(H434,'[2]Ashed teabags wet'!$B$2:$B$825,0)),"")</f>
        <v>26.073926073925342</v>
      </c>
      <c r="X434" s="3">
        <f>IFERROR(INDEX('[2]Ashed teabags wet'!$J$2:$J$825,MATCH(I434,'[2]Ashed teabags wet'!$B$2:$B$825,0)),"")</f>
        <v>10.337972166998611</v>
      </c>
      <c r="Y434" s="3">
        <f t="shared" si="72"/>
        <v>0.43276323676324102</v>
      </c>
      <c r="Z434" s="3">
        <f t="shared" si="73"/>
        <v>1.1336866799204695</v>
      </c>
      <c r="AA434" s="3">
        <f t="shared" si="74"/>
        <v>0.75286199583773905</v>
      </c>
      <c r="AB434" s="3">
        <f t="shared" si="81"/>
        <v>0.49356273361333969</v>
      </c>
      <c r="AC434" s="3">
        <f t="shared" si="75"/>
        <v>0.59489159386076429</v>
      </c>
      <c r="AD434">
        <f t="shared" si="76"/>
        <v>54</v>
      </c>
      <c r="AE434" s="3">
        <f t="shared" si="82"/>
        <v>0.10586461301931227</v>
      </c>
      <c r="AF434" s="3">
        <f t="shared" si="83"/>
        <v>3.1836363435468709E-2</v>
      </c>
      <c r="AG434" s="67" t="str">
        <f>IF(ISNUMBER(SEARCH("C", '[2]WetLitterbags placem_collection'!Y141)),"YES","")</f>
        <v/>
      </c>
      <c r="AH434" s="67" t="str">
        <f>IF(ISNUMBER(SEARCH("H", '[2]WetLitterbags placem_collection'!Y141)),"YES","")</f>
        <v/>
      </c>
      <c r="AI434" s="67" t="str">
        <f>IF(ISNUMBER(SEARCH("R", '[2]WetLitterbags placem_collection'!Y141)),"YES","")</f>
        <v/>
      </c>
      <c r="AJ434" s="67" t="str">
        <f>IF(ISNUMBER(SEARCH("C", '[2]WetLitterbags placem_collection'!X141)),"YES","")</f>
        <v/>
      </c>
      <c r="AK434" s="67" t="str">
        <f>IF(ISNUMBER(SEARCH("H", '[2]WetLitterbags placem_collection'!X141)),"YES","")</f>
        <v/>
      </c>
      <c r="AL434" s="67" t="str">
        <f>IF(ISNUMBER(SEARCH("R", '[2]WetLitterbags placem_collection'!X141)),"YES","")</f>
        <v>YES</v>
      </c>
    </row>
    <row r="435" spans="2:38">
      <c r="B435" t="str">
        <f>'[2]Final data_for_R_analysis_Wetse'!A581</f>
        <v>Wet</v>
      </c>
      <c r="C435" s="4">
        <f>'[2]Final data_for_R_analysis_Wetse'!B581</f>
        <v>140</v>
      </c>
      <c r="D435" t="s">
        <v>105</v>
      </c>
      <c r="E435" t="s">
        <v>32</v>
      </c>
      <c r="F435" s="68">
        <v>4</v>
      </c>
      <c r="G435" s="7">
        <f>'[2]WetLitterbags placem_collection'!E142</f>
        <v>42762</v>
      </c>
      <c r="H435" s="1" t="str">
        <f>'[2]Final data_for_R_analysis_Wetse'!J581</f>
        <v>G706</v>
      </c>
      <c r="I435" t="str">
        <f>'[2]Final data_for_R_analysis_Wetse'!J801</f>
        <v>R559</v>
      </c>
      <c r="J435">
        <f>IFERROR(INDEX('[2]Green_rooibos initial weight'!$C$5:$C$1749,MATCH(H435, '[2]Green_rooibos initial weight'!$A$5:$A$1749,0)),"")</f>
        <v>1.9450000000000001</v>
      </c>
      <c r="K435">
        <f>IFERROR(INDEX('[2]Green_rooibos initial weight'!$C$5:$C$1749,MATCH(I435, '[2]Green_rooibos initial weight'!$A$5:$A$1749,0)),"")</f>
        <v>2.161</v>
      </c>
      <c r="L435" s="3">
        <f t="shared" si="77"/>
        <v>1.6952</v>
      </c>
      <c r="M435" s="3">
        <f>AVERAGE('[2]Ashed teabags wet'!$J$809:$J$813,'[2]Ashed teabags wet'!$J$817:$J$818,'[2]Ashed teabags wet'!$J$820:$J$821)</f>
        <v>5.5094158734921841</v>
      </c>
      <c r="N435" s="3">
        <f t="shared" si="70"/>
        <v>1.6018043821125605</v>
      </c>
      <c r="O435" s="3">
        <f t="shared" si="78"/>
        <v>1.9112</v>
      </c>
      <c r="P435" s="3">
        <f>AVERAGE('[2]Ashed teabags wet'!$J$814:$J$816)</f>
        <v>2.2816647271287041</v>
      </c>
      <c r="Q435" s="3">
        <f t="shared" si="71"/>
        <v>1.8675928237351163</v>
      </c>
      <c r="R435" s="7">
        <f>IF('[2]WetLitterbags placem_collection'!G142="N.A","",'[2]WetLitterbags placem_collection'!G142)</f>
        <v>42816</v>
      </c>
      <c r="S435" s="3">
        <f>IF(IFERROR(INDEX('[2]Both teabags AfterWet'!$D$1:$D$839,MATCH(H435,'[2]Both teabags AfterWet'!$B$1:$B$839,0)),"")="N.A","",(IFERROR(INDEX('[2]Both teabags AfterWet'!$D$1:$D$839,MATCH(H435,'[2]Both teabags AfterWet'!$B$1:$B$839,0)),"")))</f>
        <v>0.60780000000000001</v>
      </c>
      <c r="T435" s="3">
        <f>IFERROR(INDEX('[2]Both teabags AfterWet'!$D$1:$D$839,MATCH(I435,'[2]Both teabags AfterWet'!$B$1:$B$839,0)),"")</f>
        <v>1.6634</v>
      </c>
      <c r="U435" s="3">
        <f t="shared" si="79"/>
        <v>0.4572</v>
      </c>
      <c r="V435" s="3">
        <f t="shared" si="80"/>
        <v>1.5127999999999999</v>
      </c>
      <c r="W435" s="3">
        <f>IFERROR(INDEX('[2]Ashed teabags wet'!$J$2:$J$825,MATCH(H435,'[2]Ashed teabags wet'!$B$2:$B$825,0)),"")</f>
        <v>17.486338797814145</v>
      </c>
      <c r="X435" s="3">
        <f>IFERROR(INDEX('[2]Ashed teabags wet'!$J$2:$J$825,MATCH(I435,'[2]Ashed teabags wet'!$B$2:$B$825,0)),"")</f>
        <v>11.767508337303465</v>
      </c>
      <c r="Y435" s="3">
        <f t="shared" si="72"/>
        <v>0.3772524590163937</v>
      </c>
      <c r="Z435" s="3">
        <f t="shared" si="73"/>
        <v>1.3347811338732731</v>
      </c>
      <c r="AA435" s="3">
        <f t="shared" si="74"/>
        <v>0.76448281498715254</v>
      </c>
      <c r="AB435" s="3">
        <f t="shared" si="81"/>
        <v>0.50118113286568677</v>
      </c>
      <c r="AC435" s="3">
        <f t="shared" si="75"/>
        <v>0.71470671599806235</v>
      </c>
      <c r="AD435">
        <f t="shared" si="76"/>
        <v>54</v>
      </c>
      <c r="AE435" s="3">
        <f t="shared" si="82"/>
        <v>9.2063165098393629E-2</v>
      </c>
      <c r="AF435" s="3">
        <f t="shared" si="83"/>
        <v>1.5596454143885725E-2</v>
      </c>
      <c r="AG435" s="67" t="str">
        <f>IF(ISNUMBER(SEARCH("C", '[2]WetLitterbags placem_collection'!Y142)),"YES","")</f>
        <v/>
      </c>
      <c r="AH435" s="67" t="str">
        <f>IF(ISNUMBER(SEARCH("H", '[2]WetLitterbags placem_collection'!Y142)),"YES","")</f>
        <v/>
      </c>
      <c r="AI435" s="67" t="str">
        <f>IF(ISNUMBER(SEARCH("R", '[2]WetLitterbags placem_collection'!Y142)),"YES","")</f>
        <v/>
      </c>
      <c r="AJ435" s="67" t="str">
        <f>IF(ISNUMBER(SEARCH("C", '[2]WetLitterbags placem_collection'!X142)),"YES","")</f>
        <v/>
      </c>
      <c r="AK435" s="67" t="str">
        <f>IF(ISNUMBER(SEARCH("H", '[2]WetLitterbags placem_collection'!X142)),"YES","")</f>
        <v/>
      </c>
      <c r="AL435" s="67" t="str">
        <f>IF(ISNUMBER(SEARCH("R", '[2]WetLitterbags placem_collection'!X142)),"YES","")</f>
        <v/>
      </c>
    </row>
    <row r="436" spans="2:38">
      <c r="B436" t="str">
        <f>'[2]Final data_for_R_analysis_Wetse'!A582</f>
        <v>Wet</v>
      </c>
      <c r="C436" s="4">
        <f>'[2]Final data_for_R_analysis_Wetse'!B582</f>
        <v>141</v>
      </c>
      <c r="D436" t="s">
        <v>105</v>
      </c>
      <c r="E436" t="s">
        <v>32</v>
      </c>
      <c r="F436" s="68">
        <v>5</v>
      </c>
      <c r="G436" s="7">
        <f>'[2]WetLitterbags placem_collection'!E143</f>
        <v>42762</v>
      </c>
      <c r="H436" s="1" t="str">
        <f>'[2]Final data_for_R_analysis_Wetse'!J582</f>
        <v>G775</v>
      </c>
      <c r="I436" t="str">
        <f>'[2]Final data_for_R_analysis_Wetse'!J802</f>
        <v>R465</v>
      </c>
      <c r="J436">
        <f>IFERROR(INDEX('[2]Green_rooibos initial weight'!$C$5:$C$1749,MATCH(H436, '[2]Green_rooibos initial weight'!$A$5:$A$1749,0)),"")</f>
        <v>2.1389999999999998</v>
      </c>
      <c r="K436">
        <f>IFERROR(INDEX('[2]Green_rooibos initial weight'!$C$5:$C$1749,MATCH(I436, '[2]Green_rooibos initial weight'!$A$5:$A$1749,0)),"")</f>
        <v>2.206</v>
      </c>
      <c r="L436" s="3">
        <f t="shared" si="77"/>
        <v>1.8891999999999998</v>
      </c>
      <c r="M436" s="3">
        <f>AVERAGE('[2]Ashed teabags wet'!$J$809:$J$813,'[2]Ashed teabags wet'!$J$817:$J$818,'[2]Ashed teabags wet'!$J$820:$J$821)</f>
        <v>5.5094158734921841</v>
      </c>
      <c r="N436" s="3">
        <f t="shared" si="70"/>
        <v>1.7851161153179855</v>
      </c>
      <c r="O436" s="3">
        <f t="shared" si="78"/>
        <v>1.9561999999999999</v>
      </c>
      <c r="P436" s="3">
        <f>AVERAGE('[2]Ashed teabags wet'!$J$814:$J$816)</f>
        <v>2.2816647271287041</v>
      </c>
      <c r="Q436" s="3">
        <f t="shared" si="71"/>
        <v>1.9115660746079082</v>
      </c>
      <c r="R436" s="7">
        <f>IF('[2]WetLitterbags placem_collection'!G143="N.A","",'[2]WetLitterbags placem_collection'!G143)</f>
        <v>42816</v>
      </c>
      <c r="S436" s="3">
        <f>IF(IFERROR(INDEX('[2]Both teabags AfterWet'!$D$1:$D$839,MATCH(H436,'[2]Both teabags AfterWet'!$B$1:$B$839,0)),"")="N.A","",(IFERROR(INDEX('[2]Both teabags AfterWet'!$D$1:$D$839,MATCH(H436,'[2]Both teabags AfterWet'!$B$1:$B$839,0)),"")))</f>
        <v>0.69099999999999995</v>
      </c>
      <c r="T436" s="3">
        <f>IFERROR(INDEX('[2]Both teabags AfterWet'!$D$1:$D$839,MATCH(I436,'[2]Both teabags AfterWet'!$B$1:$B$839,0)),"")</f>
        <v>1.6759999999999999</v>
      </c>
      <c r="U436" s="3">
        <f t="shared" si="79"/>
        <v>0.54039999999999999</v>
      </c>
      <c r="V436" s="3">
        <f t="shared" si="80"/>
        <v>1.5253999999999999</v>
      </c>
      <c r="W436" s="3">
        <f>IFERROR(INDEX('[2]Ashed teabags wet'!$J$2:$J$825,MATCH(H436,'[2]Ashed teabags wet'!$B$2:$B$825,0)),"")</f>
        <v>23.031496062992296</v>
      </c>
      <c r="X436" s="3">
        <f>IFERROR(INDEX('[2]Ashed teabags wet'!$J$2:$J$825,MATCH(I436,'[2]Ashed teabags wet'!$B$2:$B$825,0)),"")</f>
        <v>2.2604422604422161</v>
      </c>
      <c r="Y436" s="3">
        <f t="shared" si="72"/>
        <v>0.41593779527558961</v>
      </c>
      <c r="Z436" s="3">
        <f t="shared" si="73"/>
        <v>1.4909192137592142</v>
      </c>
      <c r="AA436" s="3">
        <f t="shared" si="74"/>
        <v>0.76699678429517848</v>
      </c>
      <c r="AB436" s="3">
        <f t="shared" si="81"/>
        <v>0.50282924576120969</v>
      </c>
      <c r="AC436" s="3">
        <f t="shared" si="75"/>
        <v>0.77994647088776403</v>
      </c>
      <c r="AD436">
        <f t="shared" si="76"/>
        <v>54</v>
      </c>
      <c r="AE436" s="3">
        <f t="shared" si="82"/>
        <v>8.907745333114192E-2</v>
      </c>
      <c r="AF436" s="3">
        <f t="shared" si="83"/>
        <v>1.0659195890014843E-2</v>
      </c>
      <c r="AG436" s="67" t="str">
        <f>IF(ISNUMBER(SEARCH("C", '[2]WetLitterbags placem_collection'!Y143)),"YES","")</f>
        <v/>
      </c>
      <c r="AH436" s="67" t="str">
        <f>IF(ISNUMBER(SEARCH("H", '[2]WetLitterbags placem_collection'!Y143)),"YES","")</f>
        <v/>
      </c>
      <c r="AI436" s="67" t="str">
        <f>IF(ISNUMBER(SEARCH("R", '[2]WetLitterbags placem_collection'!Y143)),"YES","")</f>
        <v/>
      </c>
      <c r="AJ436" s="67" t="str">
        <f>IF(ISNUMBER(SEARCH("C", '[2]WetLitterbags placem_collection'!X143)),"YES","")</f>
        <v/>
      </c>
      <c r="AK436" s="67" t="str">
        <f>IF(ISNUMBER(SEARCH("H", '[2]WetLitterbags placem_collection'!X143)),"YES","")</f>
        <v/>
      </c>
      <c r="AL436" s="67" t="str">
        <f>IF(ISNUMBER(SEARCH("R", '[2]WetLitterbags placem_collection'!X143)),"YES","")</f>
        <v/>
      </c>
    </row>
    <row r="437" spans="2:38">
      <c r="B437" t="str">
        <f>'[2]Final data_for_R_analysis_Wetse'!A583</f>
        <v>Wet</v>
      </c>
      <c r="C437" s="4">
        <f>'[2]Final data_for_R_analysis_Wetse'!B583</f>
        <v>142</v>
      </c>
      <c r="D437" t="s">
        <v>105</v>
      </c>
      <c r="E437" t="s">
        <v>32</v>
      </c>
      <c r="F437" s="68">
        <v>6</v>
      </c>
      <c r="G437" s="7">
        <f>'[2]WetLitterbags placem_collection'!E144</f>
        <v>42762</v>
      </c>
      <c r="H437" s="1" t="str">
        <f>'[2]Final data_for_R_analysis_Wetse'!J583</f>
        <v>G850</v>
      </c>
      <c r="I437" t="str">
        <f>'[2]Final data_for_R_analysis_Wetse'!J803</f>
        <v>R503</v>
      </c>
      <c r="J437">
        <f>IFERROR(INDEX('[2]Green_rooibos initial weight'!$C$5:$C$1749,MATCH(H437, '[2]Green_rooibos initial weight'!$A$5:$A$1749,0)),"")</f>
        <v>2.0379999999999998</v>
      </c>
      <c r="K437">
        <f>IFERROR(INDEX('[2]Green_rooibos initial weight'!$C$5:$C$1749,MATCH(I437, '[2]Green_rooibos initial weight'!$A$5:$A$1749,0)),"")</f>
        <v>2.1709999999999998</v>
      </c>
      <c r="L437" s="3">
        <f t="shared" si="77"/>
        <v>1.7881999999999998</v>
      </c>
      <c r="M437" s="3">
        <f>AVERAGE('[2]Ashed teabags wet'!$J$809:$J$813,'[2]Ashed teabags wet'!$J$817:$J$818,'[2]Ashed teabags wet'!$J$820:$J$821)</f>
        <v>5.5094158734921841</v>
      </c>
      <c r="N437" s="3">
        <f t="shared" si="70"/>
        <v>1.6896806253502126</v>
      </c>
      <c r="O437" s="3">
        <f t="shared" si="78"/>
        <v>1.9211999999999998</v>
      </c>
      <c r="P437" s="3">
        <f>AVERAGE('[2]Ashed teabags wet'!$J$814:$J$816)</f>
        <v>2.2816647271287041</v>
      </c>
      <c r="Q437" s="3">
        <f t="shared" si="71"/>
        <v>1.8773646572624032</v>
      </c>
      <c r="R437" s="7">
        <f>IF('[2]WetLitterbags placem_collection'!G144="N.A","",'[2]WetLitterbags placem_collection'!G144)</f>
        <v>42816</v>
      </c>
      <c r="S437" s="3" t="str">
        <f>IF(IFERROR(INDEX('[2]Both teabags AfterWet'!$D$1:$D$839,MATCH(H437,'[2]Both teabags AfterWet'!$B$1:$B$839,0)),"")="N.A","",(IFERROR(INDEX('[2]Both teabags AfterWet'!$D$1:$D$839,MATCH(H437,'[2]Both teabags AfterWet'!$B$1:$B$839,0)),"")))</f>
        <v/>
      </c>
      <c r="T437" s="3" t="str">
        <f>IFERROR(INDEX('[2]Both teabags AfterWet'!$D$1:$D$839,MATCH(I437,'[2]Both teabags AfterWet'!$B$1:$B$839,0)),"")</f>
        <v/>
      </c>
      <c r="U437" s="3" t="str">
        <f t="shared" si="79"/>
        <v/>
      </c>
      <c r="V437" s="3" t="str">
        <f t="shared" si="80"/>
        <v/>
      </c>
      <c r="W437" s="3">
        <f>IFERROR(INDEX('[2]Ashed teabags wet'!$J$2:$J$825,MATCH(H437,'[2]Ashed teabags wet'!$B$2:$B$825,0)),"")</f>
        <v>14.780029658923441</v>
      </c>
      <c r="X437" s="3" t="str">
        <f>IFERROR(INDEX('[2]Ashed teabags wet'!$J$2:$J$825,MATCH(I437,'[2]Ashed teabags wet'!$B$2:$B$825,0)),"")</f>
        <v/>
      </c>
      <c r="Y437" s="3" t="str">
        <f t="shared" si="72"/>
        <v/>
      </c>
      <c r="Z437" s="3" t="str">
        <f t="shared" si="73"/>
        <v/>
      </c>
      <c r="AA437" s="3" t="str">
        <f t="shared" si="74"/>
        <v/>
      </c>
      <c r="AB437" s="3" t="str">
        <f t="shared" si="81"/>
        <v/>
      </c>
      <c r="AC437" s="3" t="str">
        <f t="shared" si="75"/>
        <v/>
      </c>
      <c r="AD437">
        <f t="shared" si="76"/>
        <v>54</v>
      </c>
      <c r="AE437" s="3" t="str">
        <f t="shared" si="82"/>
        <v/>
      </c>
      <c r="AF437" s="3" t="str">
        <f t="shared" si="83"/>
        <v/>
      </c>
      <c r="AG437" s="67" t="str">
        <f>IF(ISNUMBER(SEARCH("C", '[2]WetLitterbags placem_collection'!Y144)),"YES","")</f>
        <v/>
      </c>
      <c r="AH437" s="67" t="str">
        <f>IF(ISNUMBER(SEARCH("H", '[2]WetLitterbags placem_collection'!Y144)),"YES","")</f>
        <v/>
      </c>
      <c r="AI437" s="67" t="str">
        <f>IF(ISNUMBER(SEARCH("R", '[2]WetLitterbags placem_collection'!Y144)),"YES","")</f>
        <v>YES</v>
      </c>
      <c r="AJ437" s="67" t="str">
        <f>IF(ISNUMBER(SEARCH("C", '[2]WetLitterbags placem_collection'!X144)),"YES","")</f>
        <v/>
      </c>
      <c r="AK437" s="67" t="str">
        <f>IF(ISNUMBER(SEARCH("H", '[2]WetLitterbags placem_collection'!X144)),"YES","")</f>
        <v/>
      </c>
      <c r="AL437" s="67" t="str">
        <f>IF(ISNUMBER(SEARCH("R", '[2]WetLitterbags placem_collection'!X144)),"YES","")</f>
        <v/>
      </c>
    </row>
    <row r="438" spans="2:38">
      <c r="B438" t="str">
        <f>'[2]Final data_for_R_analysis_Wetse'!A584</f>
        <v>Wet</v>
      </c>
      <c r="C438" s="4">
        <f>'[2]Final data_for_R_analysis_Wetse'!B584</f>
        <v>143</v>
      </c>
      <c r="D438" t="s">
        <v>105</v>
      </c>
      <c r="E438" t="s">
        <v>32</v>
      </c>
      <c r="F438" s="68">
        <v>7</v>
      </c>
      <c r="G438" s="7">
        <f>'[2]WetLitterbags placem_collection'!E145</f>
        <v>42762</v>
      </c>
      <c r="H438" s="1" t="str">
        <f>'[2]Final data_for_R_analysis_Wetse'!J584</f>
        <v>G697</v>
      </c>
      <c r="I438" t="str">
        <f>'[2]Final data_for_R_analysis_Wetse'!J804</f>
        <v>R567</v>
      </c>
      <c r="J438">
        <f>IFERROR(INDEX('[2]Green_rooibos initial weight'!$C$5:$C$1749,MATCH(H438, '[2]Green_rooibos initial weight'!$A$5:$A$1749,0)),"")</f>
        <v>2.1110000000000002</v>
      </c>
      <c r="K438">
        <f>IFERROR(INDEX('[2]Green_rooibos initial weight'!$C$5:$C$1749,MATCH(I438, '[2]Green_rooibos initial weight'!$A$5:$A$1749,0)),"")</f>
        <v>2.097</v>
      </c>
      <c r="L438" s="3">
        <f t="shared" si="77"/>
        <v>1.8612000000000002</v>
      </c>
      <c r="M438" s="3">
        <f>AVERAGE('[2]Ashed teabags wet'!$J$809:$J$813,'[2]Ashed teabags wet'!$J$817:$J$818,'[2]Ashed teabags wet'!$J$820:$J$821)</f>
        <v>5.5094158734921841</v>
      </c>
      <c r="N438" s="3">
        <f t="shared" si="70"/>
        <v>1.7586587517625636</v>
      </c>
      <c r="O438" s="3">
        <f t="shared" si="78"/>
        <v>1.8472</v>
      </c>
      <c r="P438" s="3">
        <f>AVERAGE('[2]Ashed teabags wet'!$J$814:$J$816)</f>
        <v>2.2816647271287041</v>
      </c>
      <c r="Q438" s="3">
        <f t="shared" si="71"/>
        <v>1.8050530891604786</v>
      </c>
      <c r="R438" s="7">
        <f>IF('[2]WetLitterbags placem_collection'!G145="N.A","",'[2]WetLitterbags placem_collection'!G145)</f>
        <v>42816</v>
      </c>
      <c r="S438" s="3">
        <f>IF(IFERROR(INDEX('[2]Both teabags AfterWet'!$D$1:$D$839,MATCH(H438,'[2]Both teabags AfterWet'!$B$1:$B$839,0)),"")="N.A","",(IFERROR(INDEX('[2]Both teabags AfterWet'!$D$1:$D$839,MATCH(H438,'[2]Both teabags AfterWet'!$B$1:$B$839,0)),"")))</f>
        <v>0.67500000000000004</v>
      </c>
      <c r="T438" s="3">
        <f>IFERROR(INDEX('[2]Both teabags AfterWet'!$D$1:$D$839,MATCH(I438,'[2]Both teabags AfterWet'!$B$1:$B$839,0)),"")</f>
        <v>1.5908</v>
      </c>
      <c r="U438" s="3">
        <f t="shared" si="79"/>
        <v>0.52439999999999998</v>
      </c>
      <c r="V438" s="3">
        <f t="shared" si="80"/>
        <v>1.4401999999999999</v>
      </c>
      <c r="W438" s="3">
        <f>IFERROR(INDEX('[2]Ashed teabags wet'!$J$2:$J$825,MATCH(H438,'[2]Ashed teabags wet'!$B$2:$B$825,0)),"")</f>
        <v>17.52988047808789</v>
      </c>
      <c r="X438" s="3">
        <f>IFERROR(INDEX('[2]Ashed teabags wet'!$J$2:$J$825,MATCH(I438,'[2]Ashed teabags wet'!$B$2:$B$825,0)),"")</f>
        <v>3.9043435822355246</v>
      </c>
      <c r="Y438" s="3">
        <f t="shared" si="72"/>
        <v>0.43247330677290707</v>
      </c>
      <c r="Z438" s="3">
        <f t="shared" si="73"/>
        <v>1.383969643728644</v>
      </c>
      <c r="AA438" s="3">
        <f t="shared" si="74"/>
        <v>0.75408912824078378</v>
      </c>
      <c r="AB438" s="3">
        <f t="shared" si="81"/>
        <v>0.49436721946426682</v>
      </c>
      <c r="AC438" s="3">
        <f t="shared" si="75"/>
        <v>0.7667196339207516</v>
      </c>
      <c r="AD438">
        <f t="shared" si="76"/>
        <v>54</v>
      </c>
      <c r="AE438" s="3">
        <f t="shared" si="82"/>
        <v>0.1044072111154587</v>
      </c>
      <c r="AF438" s="3">
        <f t="shared" si="83"/>
        <v>1.1822694013260726E-2</v>
      </c>
      <c r="AG438" s="67" t="str">
        <f>IF(ISNUMBER(SEARCH("C", '[2]WetLitterbags placem_collection'!Y145)),"YES","")</f>
        <v/>
      </c>
      <c r="AH438" s="67" t="str">
        <f>IF(ISNUMBER(SEARCH("H", '[2]WetLitterbags placem_collection'!Y145)),"YES","")</f>
        <v/>
      </c>
      <c r="AI438" s="67" t="str">
        <f>IF(ISNUMBER(SEARCH("R", '[2]WetLitterbags placem_collection'!Y145)),"YES","")</f>
        <v/>
      </c>
      <c r="AJ438" s="67" t="str">
        <f>IF(ISNUMBER(SEARCH("C", '[2]WetLitterbags placem_collection'!X145)),"YES","")</f>
        <v/>
      </c>
      <c r="AK438" s="67" t="str">
        <f>IF(ISNUMBER(SEARCH("H", '[2]WetLitterbags placem_collection'!X145)),"YES","")</f>
        <v/>
      </c>
      <c r="AL438" s="67" t="str">
        <f>IF(ISNUMBER(SEARCH("R", '[2]WetLitterbags placem_collection'!X145)),"YES","")</f>
        <v>YES</v>
      </c>
    </row>
    <row r="439" spans="2:38">
      <c r="B439" t="str">
        <f>'[2]Final data_for_R_analysis_Wetse'!A585</f>
        <v>Wet</v>
      </c>
      <c r="C439" s="4">
        <f>'[2]Final data_for_R_analysis_Wetse'!B585</f>
        <v>144</v>
      </c>
      <c r="D439" t="s">
        <v>105</v>
      </c>
      <c r="E439" t="s">
        <v>32</v>
      </c>
      <c r="F439" s="68">
        <v>8</v>
      </c>
      <c r="G439" s="7">
        <f>'[2]WetLitterbags placem_collection'!E146</f>
        <v>42762</v>
      </c>
      <c r="H439" s="1" t="str">
        <f>'[2]Final data_for_R_analysis_Wetse'!J585</f>
        <v>G894</v>
      </c>
      <c r="I439" t="str">
        <f>'[2]Final data_for_R_analysis_Wetse'!J805</f>
        <v>R15</v>
      </c>
      <c r="J439">
        <f>IFERROR(INDEX('[2]Green_rooibos initial weight'!$C$5:$C$1749,MATCH(H439, '[2]Green_rooibos initial weight'!$A$5:$A$1749,0)),"")</f>
        <v>1.9630000000000001</v>
      </c>
      <c r="K439">
        <f>IFERROR(INDEX('[2]Green_rooibos initial weight'!$C$5:$C$1749,MATCH(I439, '[2]Green_rooibos initial weight'!$A$5:$A$1749,0)),"")</f>
        <v>2.2269999999999999</v>
      </c>
      <c r="L439" s="3">
        <f t="shared" si="77"/>
        <v>1.7132000000000001</v>
      </c>
      <c r="M439" s="3">
        <f>AVERAGE('[2]Ashed teabags wet'!$J$809:$J$813,'[2]Ashed teabags wet'!$J$817:$J$818,'[2]Ashed teabags wet'!$J$820:$J$821)</f>
        <v>5.5094158734921841</v>
      </c>
      <c r="N439" s="3">
        <f t="shared" si="70"/>
        <v>1.6188126872553319</v>
      </c>
      <c r="O439" s="3">
        <f t="shared" si="78"/>
        <v>1.9771999999999998</v>
      </c>
      <c r="P439" s="3">
        <f>AVERAGE('[2]Ashed teabags wet'!$J$814:$J$816)</f>
        <v>2.2816647271287041</v>
      </c>
      <c r="Q439" s="3">
        <f t="shared" si="71"/>
        <v>1.9320869250152111</v>
      </c>
      <c r="R439" s="7">
        <f>IF('[2]WetLitterbags placem_collection'!G146="N.A","",'[2]WetLitterbags placem_collection'!G146)</f>
        <v>42816</v>
      </c>
      <c r="S439" s="3">
        <f>IF(IFERROR(INDEX('[2]Both teabags AfterWet'!$D$1:$D$839,MATCH(H439,'[2]Both teabags AfterWet'!$B$1:$B$839,0)),"")="N.A","",(IFERROR(INDEX('[2]Both teabags AfterWet'!$D$1:$D$839,MATCH(H439,'[2]Both teabags AfterWet'!$B$1:$B$839,0)),"")))</f>
        <v>0.68200000000000005</v>
      </c>
      <c r="T439" s="3">
        <f>IFERROR(INDEX('[2]Both teabags AfterWet'!$D$1:$D$839,MATCH(I439,'[2]Both teabags AfterWet'!$B$1:$B$839,0)),"")</f>
        <v>1.7290000000000001</v>
      </c>
      <c r="U439" s="3">
        <f t="shared" si="79"/>
        <v>0.53140000000000009</v>
      </c>
      <c r="V439" s="3">
        <f t="shared" si="80"/>
        <v>1.5784</v>
      </c>
      <c r="W439" s="3">
        <f>IFERROR(INDEX('[2]Ashed teabags wet'!$J$2:$J$825,MATCH(H439,'[2]Ashed teabags wet'!$B$2:$B$825,0)),"")</f>
        <v>21.010901883052647</v>
      </c>
      <c r="X439" s="3">
        <f>IFERROR(INDEX('[2]Ashed teabags wet'!$J$2:$J$825,MATCH(I439,'[2]Ashed teabags wet'!$B$2:$B$825,0)),"")</f>
        <v>11.138613861386148</v>
      </c>
      <c r="Y439" s="3">
        <f t="shared" si="72"/>
        <v>0.41974806739345832</v>
      </c>
      <c r="Z439" s="3">
        <f t="shared" si="73"/>
        <v>1.4025881188118812</v>
      </c>
      <c r="AA439" s="3">
        <f t="shared" si="74"/>
        <v>0.74070621592104413</v>
      </c>
      <c r="AB439" s="3">
        <f t="shared" si="81"/>
        <v>0.48559362373921189</v>
      </c>
      <c r="AC439" s="3">
        <f t="shared" si="75"/>
        <v>0.72594462529207315</v>
      </c>
      <c r="AD439">
        <f t="shared" si="76"/>
        <v>54</v>
      </c>
      <c r="AE439" s="3">
        <f t="shared" si="82"/>
        <v>0.12030140626954378</v>
      </c>
      <c r="AF439" s="3">
        <f t="shared" si="83"/>
        <v>1.5388264451010577E-2</v>
      </c>
      <c r="AG439" s="67" t="str">
        <f>IF(ISNUMBER(SEARCH("C", '[2]WetLitterbags placem_collection'!Y146)),"YES","")</f>
        <v/>
      </c>
      <c r="AH439" s="67" t="str">
        <f>IF(ISNUMBER(SEARCH("H", '[2]WetLitterbags placem_collection'!Y146)),"YES","")</f>
        <v/>
      </c>
      <c r="AI439" s="67" t="str">
        <f>IF(ISNUMBER(SEARCH("R", '[2]WetLitterbags placem_collection'!Y146)),"YES","")</f>
        <v/>
      </c>
      <c r="AJ439" s="67" t="str">
        <f>IF(ISNUMBER(SEARCH("C", '[2]WetLitterbags placem_collection'!X146)),"YES","")</f>
        <v/>
      </c>
      <c r="AK439" s="67" t="str">
        <f>IF(ISNUMBER(SEARCH("H", '[2]WetLitterbags placem_collection'!X146)),"YES","")</f>
        <v/>
      </c>
      <c r="AL439" s="67" t="str">
        <f>IF(ISNUMBER(SEARCH("R", '[2]WetLitterbags placem_collection'!X146)),"YES","")</f>
        <v>YES</v>
      </c>
    </row>
    <row r="440" spans="2:38">
      <c r="B440" t="str">
        <f>'[2]Final data_for_R_analysis_Wetse'!A586</f>
        <v>Wet</v>
      </c>
      <c r="C440" s="4">
        <f>'[2]Final data_for_R_analysis_Wetse'!B586</f>
        <v>145</v>
      </c>
      <c r="D440" t="s">
        <v>106</v>
      </c>
      <c r="E440" t="s">
        <v>32</v>
      </c>
      <c r="F440" s="5">
        <v>1</v>
      </c>
      <c r="G440" s="7">
        <f>'[2]WetLitterbags placem_collection'!E147</f>
        <v>42762</v>
      </c>
      <c r="H440" s="1" t="str">
        <f>'[2]Final data_for_R_analysis_Wetse'!J586</f>
        <v>G653</v>
      </c>
      <c r="I440" t="str">
        <f>'[2]Final data_for_R_analysis_Wetse'!J806</f>
        <v>R40</v>
      </c>
      <c r="J440">
        <f>IFERROR(INDEX('[2]Green_rooibos initial weight'!$C$5:$C$1749,MATCH(H440, '[2]Green_rooibos initial weight'!$A$5:$A$1749,0)),"")</f>
        <v>2.089</v>
      </c>
      <c r="K440">
        <f>IFERROR(INDEX('[2]Green_rooibos initial weight'!$C$5:$C$1749,MATCH(I440, '[2]Green_rooibos initial weight'!$A$5:$A$1749,0)),"")</f>
        <v>2.121</v>
      </c>
      <c r="L440" s="3">
        <f t="shared" si="77"/>
        <v>1.8391999999999999</v>
      </c>
      <c r="M440" s="3">
        <f>AVERAGE('[2]Ashed teabags wet'!$J$809:$J$813,'[2]Ashed teabags wet'!$J$817:$J$818,'[2]Ashed teabags wet'!$J$820:$J$821)</f>
        <v>5.5094158734921841</v>
      </c>
      <c r="N440" s="3">
        <f t="shared" si="70"/>
        <v>1.7378708232547317</v>
      </c>
      <c r="O440" s="3">
        <f t="shared" si="78"/>
        <v>1.8712</v>
      </c>
      <c r="P440" s="3">
        <f>AVERAGE('[2]Ashed teabags wet'!$J$814:$J$816)</f>
        <v>2.2816647271287041</v>
      </c>
      <c r="Q440" s="3">
        <f t="shared" si="71"/>
        <v>1.8285054896259676</v>
      </c>
      <c r="R440" s="7">
        <f>IF('[2]WetLitterbags placem_collection'!G147="N.A","",'[2]WetLitterbags placem_collection'!G147)</f>
        <v>42815</v>
      </c>
      <c r="S440" s="3">
        <f>IF(IFERROR(INDEX('[2]Both teabags AfterWet'!$D$1:$D$839,MATCH(H440,'[2]Both teabags AfterWet'!$B$1:$B$839,0)),"")="N.A","",(IFERROR(INDEX('[2]Both teabags AfterWet'!$D$1:$D$839,MATCH(H440,'[2]Both teabags AfterWet'!$B$1:$B$839,0)),"")))</f>
        <v>0.69799999999999995</v>
      </c>
      <c r="T440" s="3">
        <f>IFERROR(INDEX('[2]Both teabags AfterWet'!$D$1:$D$839,MATCH(I440,'[2]Both teabags AfterWet'!$B$1:$B$839,0)),"")</f>
        <v>1.589</v>
      </c>
      <c r="U440" s="3">
        <f t="shared" si="79"/>
        <v>0.54739999999999989</v>
      </c>
      <c r="V440" s="3">
        <f t="shared" si="80"/>
        <v>1.4383999999999999</v>
      </c>
      <c r="W440" s="3">
        <f>IFERROR(INDEX('[2]Ashed teabags wet'!$J$2:$J$825,MATCH(H440,'[2]Ashed teabags wet'!$B$2:$B$825,0)),"")</f>
        <v>19.630709426627803</v>
      </c>
      <c r="X440" s="3">
        <f>IFERROR(INDEX('[2]Ashed teabags wet'!$J$2:$J$825,MATCH(I440,'[2]Ashed teabags wet'!$B$2:$B$825,0)),"")</f>
        <v>8.3980582524276741</v>
      </c>
      <c r="Y440" s="3">
        <f t="shared" si="72"/>
        <v>0.43994149659863935</v>
      </c>
      <c r="Z440" s="3">
        <f t="shared" si="73"/>
        <v>1.3176023300970803</v>
      </c>
      <c r="AA440" s="3">
        <f t="shared" si="74"/>
        <v>0.74685028903661266</v>
      </c>
      <c r="AB440" s="3">
        <f t="shared" si="81"/>
        <v>0.48962156715939459</v>
      </c>
      <c r="AC440" s="3">
        <f t="shared" si="75"/>
        <v>0.72058975899853828</v>
      </c>
      <c r="AD440">
        <f t="shared" si="76"/>
        <v>53</v>
      </c>
      <c r="AE440" s="3">
        <f t="shared" si="82"/>
        <v>0.11300440731993744</v>
      </c>
      <c r="AF440" s="3">
        <f t="shared" si="83"/>
        <v>1.5953197000733551E-2</v>
      </c>
      <c r="AG440" s="67" t="str">
        <f>IF(ISNUMBER(SEARCH("C", '[2]WetLitterbags placem_collection'!Y147)),"YES","")</f>
        <v/>
      </c>
      <c r="AH440" s="67" t="str">
        <f>IF(ISNUMBER(SEARCH("H", '[2]WetLitterbags placem_collection'!Y147)),"YES","")</f>
        <v/>
      </c>
      <c r="AI440" s="67" t="str">
        <f>IF(ISNUMBER(SEARCH("R", '[2]WetLitterbags placem_collection'!Y147)),"YES","")</f>
        <v/>
      </c>
      <c r="AJ440" s="67" t="str">
        <f>IF(ISNUMBER(SEARCH("C", '[2]WetLitterbags placem_collection'!X147)),"YES","")</f>
        <v/>
      </c>
      <c r="AK440" s="67" t="str">
        <f>IF(ISNUMBER(SEARCH("H", '[2]WetLitterbags placem_collection'!X147)),"YES","")</f>
        <v/>
      </c>
      <c r="AL440" s="67" t="str">
        <f>IF(ISNUMBER(SEARCH("R", '[2]WetLitterbags placem_collection'!X147)),"YES","")</f>
        <v/>
      </c>
    </row>
    <row r="441" spans="2:38">
      <c r="B441" t="str">
        <f>'[2]Final data_for_R_analysis_Wetse'!A587</f>
        <v>Wet</v>
      </c>
      <c r="C441" s="4">
        <f>'[2]Final data_for_R_analysis_Wetse'!B587</f>
        <v>146</v>
      </c>
      <c r="D441" t="s">
        <v>106</v>
      </c>
      <c r="E441" t="s">
        <v>32</v>
      </c>
      <c r="F441" s="5">
        <v>2</v>
      </c>
      <c r="G441" s="7">
        <f>'[2]WetLitterbags placem_collection'!E148</f>
        <v>42762</v>
      </c>
      <c r="H441" s="1" t="str">
        <f>'[2]Final data_for_R_analysis_Wetse'!J587</f>
        <v>G762</v>
      </c>
      <c r="I441" t="str">
        <f>'[2]Final data_for_R_analysis_Wetse'!J807</f>
        <v>R468</v>
      </c>
      <c r="J441">
        <f>IFERROR(INDEX('[2]Green_rooibos initial weight'!$C$5:$C$1749,MATCH(H441, '[2]Green_rooibos initial weight'!$A$5:$A$1749,0)),"")</f>
        <v>2.016</v>
      </c>
      <c r="K441">
        <f>IFERROR(INDEX('[2]Green_rooibos initial weight'!$C$5:$C$1749,MATCH(I441, '[2]Green_rooibos initial weight'!$A$5:$A$1749,0)),"")</f>
        <v>2.2869999999999999</v>
      </c>
      <c r="L441" s="3">
        <f t="shared" si="77"/>
        <v>1.7662</v>
      </c>
      <c r="M441" s="3">
        <f>AVERAGE('[2]Ashed teabags wet'!$J$809:$J$813,'[2]Ashed teabags wet'!$J$817:$J$818,'[2]Ashed teabags wet'!$J$820:$J$821)</f>
        <v>5.5094158734921841</v>
      </c>
      <c r="N441" s="3">
        <f t="shared" si="70"/>
        <v>1.668892696842381</v>
      </c>
      <c r="O441" s="3">
        <f t="shared" si="78"/>
        <v>2.0371999999999999</v>
      </c>
      <c r="P441" s="3">
        <f>AVERAGE('[2]Ashed teabags wet'!$J$814:$J$816)</f>
        <v>2.2816647271287041</v>
      </c>
      <c r="Q441" s="3">
        <f t="shared" si="71"/>
        <v>1.9907179261789338</v>
      </c>
      <c r="R441" s="7">
        <f>IF('[2]WetLitterbags placem_collection'!G148="N.A","",'[2]WetLitterbags placem_collection'!G148)</f>
        <v>42815</v>
      </c>
      <c r="S441" s="3">
        <f>IF(IFERROR(INDEX('[2]Both teabags AfterWet'!$D$1:$D$839,MATCH(H441,'[2]Both teabags AfterWet'!$B$1:$B$839,0)),"")="N.A","",(IFERROR(INDEX('[2]Both teabags AfterWet'!$D$1:$D$839,MATCH(H441,'[2]Both teabags AfterWet'!$B$1:$B$839,0)),"")))</f>
        <v>0.59199999999999997</v>
      </c>
      <c r="T441" s="3">
        <f>IFERROR(INDEX('[2]Both teabags AfterWet'!$D$1:$D$839,MATCH(I441,'[2]Both teabags AfterWet'!$B$1:$B$839,0)),"")</f>
        <v>1.657</v>
      </c>
      <c r="U441" s="3">
        <f t="shared" si="79"/>
        <v>0.44139999999999996</v>
      </c>
      <c r="V441" s="3">
        <f t="shared" si="80"/>
        <v>1.5064</v>
      </c>
      <c r="W441" s="3">
        <f>IFERROR(INDEX('[2]Ashed teabags wet'!$J$2:$J$825,MATCH(H441,'[2]Ashed teabags wet'!$B$2:$B$825,0)),"")</f>
        <v>17.030567685589826</v>
      </c>
      <c r="X441" s="3">
        <f>IFERROR(INDEX('[2]Ashed teabags wet'!$J$2:$J$825,MATCH(I441,'[2]Ashed teabags wet'!$B$2:$B$825,0)),"")</f>
        <v>5.4683544303797067</v>
      </c>
      <c r="Y441" s="3">
        <f t="shared" si="72"/>
        <v>0.36622707423580647</v>
      </c>
      <c r="Z441" s="3">
        <f t="shared" si="73"/>
        <v>1.42402470886076</v>
      </c>
      <c r="AA441" s="3">
        <f t="shared" si="74"/>
        <v>0.78055684770583256</v>
      </c>
      <c r="AB441" s="3">
        <f t="shared" si="81"/>
        <v>0.51171897854349124</v>
      </c>
      <c r="AC441" s="3">
        <f t="shared" si="75"/>
        <v>0.71533223774906762</v>
      </c>
      <c r="AD441">
        <f t="shared" si="76"/>
        <v>53</v>
      </c>
      <c r="AE441" s="3">
        <f t="shared" si="82"/>
        <v>7.2972864957443484E-2</v>
      </c>
      <c r="AF441" s="3">
        <f t="shared" si="83"/>
        <v>1.5332075280307528E-2</v>
      </c>
      <c r="AG441" s="67" t="str">
        <f>IF(ISNUMBER(SEARCH("C", '[2]WetLitterbags placem_collection'!Y148)),"YES","")</f>
        <v/>
      </c>
      <c r="AH441" s="67" t="str">
        <f>IF(ISNUMBER(SEARCH("H", '[2]WetLitterbags placem_collection'!Y148)),"YES","")</f>
        <v/>
      </c>
      <c r="AI441" s="67" t="str">
        <f>IF(ISNUMBER(SEARCH("R", '[2]WetLitterbags placem_collection'!Y148)),"YES","")</f>
        <v/>
      </c>
      <c r="AJ441" s="67" t="str">
        <f>IF(ISNUMBER(SEARCH("C", '[2]WetLitterbags placem_collection'!X148)),"YES","")</f>
        <v/>
      </c>
      <c r="AK441" s="67" t="str">
        <f>IF(ISNUMBER(SEARCH("H", '[2]WetLitterbags placem_collection'!X148)),"YES","")</f>
        <v/>
      </c>
      <c r="AL441" s="67" t="str">
        <f>IF(ISNUMBER(SEARCH("R", '[2]WetLitterbags placem_collection'!X148)),"YES","")</f>
        <v>YES</v>
      </c>
    </row>
    <row r="442" spans="2:38">
      <c r="B442" t="str">
        <f>'[2]Final data_for_R_analysis_Wetse'!A588</f>
        <v>Wet</v>
      </c>
      <c r="C442" s="4">
        <f>'[2]Final data_for_R_analysis_Wetse'!B588</f>
        <v>147</v>
      </c>
      <c r="D442" t="s">
        <v>106</v>
      </c>
      <c r="E442" t="s">
        <v>32</v>
      </c>
      <c r="F442" s="5">
        <v>3</v>
      </c>
      <c r="G442" s="7">
        <f>'[2]WetLitterbags placem_collection'!E149</f>
        <v>42762</v>
      </c>
      <c r="H442" s="1" t="str">
        <f>'[2]Final data_for_R_analysis_Wetse'!J588</f>
        <v>G878</v>
      </c>
      <c r="I442" t="str">
        <f>'[2]Final data_for_R_analysis_Wetse'!J808</f>
        <v>R582</v>
      </c>
      <c r="J442">
        <f>IFERROR(INDEX('[2]Green_rooibos initial weight'!$C$5:$C$1749,MATCH(H442, '[2]Green_rooibos initial weight'!$A$5:$A$1749,0)),"")</f>
        <v>2.0939999999999999</v>
      </c>
      <c r="K442">
        <f>IFERROR(INDEX('[2]Green_rooibos initial weight'!$C$5:$C$1749,MATCH(I442, '[2]Green_rooibos initial weight'!$A$5:$A$1749,0)),"")</f>
        <v>2.2360000000000002</v>
      </c>
      <c r="L442" s="3">
        <f t="shared" si="77"/>
        <v>1.8441999999999998</v>
      </c>
      <c r="M442" s="3">
        <f>AVERAGE('[2]Ashed teabags wet'!$J$809:$J$813,'[2]Ashed teabags wet'!$J$817:$J$818,'[2]Ashed teabags wet'!$J$820:$J$821)</f>
        <v>5.5094158734921841</v>
      </c>
      <c r="N442" s="3">
        <f t="shared" si="70"/>
        <v>1.7425953524610569</v>
      </c>
      <c r="O442" s="3">
        <f t="shared" si="78"/>
        <v>1.9862000000000002</v>
      </c>
      <c r="P442" s="3">
        <f>AVERAGE('[2]Ashed teabags wet'!$J$814:$J$816)</f>
        <v>2.2816647271287041</v>
      </c>
      <c r="Q442" s="3">
        <f t="shared" si="71"/>
        <v>1.9408815751897699</v>
      </c>
      <c r="R442" s="7">
        <f>IF('[2]WetLitterbags placem_collection'!G149="N.A","",'[2]WetLitterbags placem_collection'!G149)</f>
        <v>42816</v>
      </c>
      <c r="S442" s="3">
        <f>IF(IFERROR(INDEX('[2]Both teabags AfterWet'!$D$1:$D$839,MATCH(H442,'[2]Both teabags AfterWet'!$B$1:$B$839,0)),"")="N.A","",(IFERROR(INDEX('[2]Both teabags AfterWet'!$D$1:$D$839,MATCH(H442,'[2]Both teabags AfterWet'!$B$1:$B$839,0)),"")))</f>
        <v>0.628</v>
      </c>
      <c r="T442" s="3">
        <f>IFERROR(INDEX('[2]Both teabags AfterWet'!$D$1:$D$839,MATCH(I442,'[2]Both teabags AfterWet'!$B$1:$B$839,0)),"")</f>
        <v>1.742</v>
      </c>
      <c r="U442" s="3">
        <f t="shared" si="79"/>
        <v>0.47739999999999999</v>
      </c>
      <c r="V442" s="3">
        <f t="shared" si="80"/>
        <v>1.5913999999999999</v>
      </c>
      <c r="W442" s="3">
        <f>IFERROR(INDEX('[2]Ashed teabags wet'!$J$2:$J$825,MATCH(H442,'[2]Ashed teabags wet'!$B$2:$B$825,0)),"")</f>
        <v>18.664047151277249</v>
      </c>
      <c r="X442" s="3">
        <f>IFERROR(INDEX('[2]Ashed teabags wet'!$J$2:$J$825,MATCH(I442,'[2]Ashed teabags wet'!$B$2:$B$825,0)),"")</f>
        <v>1.3068731848979416</v>
      </c>
      <c r="Y442" s="3">
        <f t="shared" si="72"/>
        <v>0.38829783889980241</v>
      </c>
      <c r="Z442" s="3">
        <f t="shared" si="73"/>
        <v>1.570602420135534</v>
      </c>
      <c r="AA442" s="3">
        <f t="shared" si="74"/>
        <v>0.77717268765154701</v>
      </c>
      <c r="AB442" s="3">
        <f t="shared" si="81"/>
        <v>0.5095003843036271</v>
      </c>
      <c r="AC442" s="3">
        <f t="shared" si="75"/>
        <v>0.80922114992099303</v>
      </c>
      <c r="AD442">
        <f t="shared" si="76"/>
        <v>54</v>
      </c>
      <c r="AE442" s="3">
        <f t="shared" si="82"/>
        <v>7.6992057420965487E-2</v>
      </c>
      <c r="AF442" s="3">
        <f t="shared" si="83"/>
        <v>8.6872744230943062E-3</v>
      </c>
      <c r="AG442" s="67" t="str">
        <f>IF(ISNUMBER(SEARCH("C", '[2]WetLitterbags placem_collection'!Y149)),"YES","")</f>
        <v/>
      </c>
      <c r="AH442" s="67" t="str">
        <f>IF(ISNUMBER(SEARCH("H", '[2]WetLitterbags placem_collection'!Y149)),"YES","")</f>
        <v/>
      </c>
      <c r="AI442" s="67" t="str">
        <f>IF(ISNUMBER(SEARCH("R", '[2]WetLitterbags placem_collection'!Y149)),"YES","")</f>
        <v/>
      </c>
      <c r="AJ442" s="67" t="str">
        <f>IF(ISNUMBER(SEARCH("C", '[2]WetLitterbags placem_collection'!X149)),"YES","")</f>
        <v/>
      </c>
      <c r="AK442" s="67" t="str">
        <f>IF(ISNUMBER(SEARCH("H", '[2]WetLitterbags placem_collection'!X149)),"YES","")</f>
        <v/>
      </c>
      <c r="AL442" s="67" t="str">
        <f>IF(ISNUMBER(SEARCH("R", '[2]WetLitterbags placem_collection'!X149)),"YES","")</f>
        <v/>
      </c>
    </row>
    <row r="443" spans="2:38">
      <c r="B443" t="str">
        <f>'[2]Final data_for_R_analysis_Wetse'!A589</f>
        <v>Wet</v>
      </c>
      <c r="C443" s="4">
        <f>'[2]Final data_for_R_analysis_Wetse'!B589</f>
        <v>148</v>
      </c>
      <c r="D443" t="s">
        <v>106</v>
      </c>
      <c r="E443" t="s">
        <v>32</v>
      </c>
      <c r="F443" s="68">
        <v>4</v>
      </c>
      <c r="G443" s="7">
        <f>'[2]WetLitterbags placem_collection'!E150</f>
        <v>42762</v>
      </c>
      <c r="H443" s="1" t="str">
        <f>'[2]Final data_for_R_analysis_Wetse'!J589</f>
        <v>G807</v>
      </c>
      <c r="I443" t="str">
        <f>'[2]Final data_for_R_analysis_Wetse'!J809</f>
        <v>R20</v>
      </c>
      <c r="J443">
        <f>IFERROR(INDEX('[2]Green_rooibos initial weight'!$C$5:$C$1749,MATCH(H443, '[2]Green_rooibos initial weight'!$A$5:$A$1749,0)),"")</f>
        <v>2.0310000000000001</v>
      </c>
      <c r="K443">
        <f>IFERROR(INDEX('[2]Green_rooibos initial weight'!$C$5:$C$1749,MATCH(I443, '[2]Green_rooibos initial weight'!$A$5:$A$1749,0)),"")</f>
        <v>2.2400000000000002</v>
      </c>
      <c r="L443" s="3">
        <f t="shared" si="77"/>
        <v>1.7812000000000001</v>
      </c>
      <c r="M443" s="3">
        <f>AVERAGE('[2]Ashed teabags wet'!$J$809:$J$813,'[2]Ashed teabags wet'!$J$817:$J$818,'[2]Ashed teabags wet'!$J$820:$J$821)</f>
        <v>5.5094158734921841</v>
      </c>
      <c r="N443" s="3">
        <f t="shared" si="70"/>
        <v>1.6830662844613573</v>
      </c>
      <c r="O443" s="3">
        <f t="shared" si="78"/>
        <v>1.9902000000000002</v>
      </c>
      <c r="P443" s="3">
        <f>AVERAGE('[2]Ashed teabags wet'!$J$814:$J$816)</f>
        <v>2.2816647271287041</v>
      </c>
      <c r="Q443" s="3">
        <f t="shared" si="71"/>
        <v>1.9447903086006848</v>
      </c>
      <c r="R443" s="7">
        <f>IF('[2]WetLitterbags placem_collection'!G150="N.A","",'[2]WetLitterbags placem_collection'!G150)</f>
        <v>42816</v>
      </c>
      <c r="S443" s="3">
        <f>IF(IFERROR(INDEX('[2]Both teabags AfterWet'!$D$1:$D$839,MATCH(H443,'[2]Both teabags AfterWet'!$B$1:$B$839,0)),"")="N.A","",(IFERROR(INDEX('[2]Both teabags AfterWet'!$D$1:$D$839,MATCH(H443,'[2]Both teabags AfterWet'!$B$1:$B$839,0)),"")))</f>
        <v>0.74309999999999998</v>
      </c>
      <c r="T443" s="3">
        <f>IFERROR(INDEX('[2]Both teabags AfterWet'!$D$1:$D$839,MATCH(I443,'[2]Both teabags AfterWet'!$B$1:$B$839,0)),"")</f>
        <v>1.6375999999999999</v>
      </c>
      <c r="U443" s="3">
        <f t="shared" si="79"/>
        <v>0.59250000000000003</v>
      </c>
      <c r="V443" s="3">
        <f t="shared" si="80"/>
        <v>1.4869999999999999</v>
      </c>
      <c r="W443" s="3">
        <f>IFERROR(INDEX('[2]Ashed teabags wet'!$J$2:$J$825,MATCH(H443,'[2]Ashed teabags wet'!$B$2:$B$825,0)),"")</f>
        <v>19.203072491598501</v>
      </c>
      <c r="X443" s="3">
        <f>IFERROR(INDEX('[2]Ashed teabags wet'!$J$2:$J$825,MATCH(I443,'[2]Ashed teabags wet'!$B$2:$B$825,0)),"")</f>
        <v>56.818181818177493</v>
      </c>
      <c r="Y443" s="3">
        <f t="shared" si="72"/>
        <v>0.47872179548727889</v>
      </c>
      <c r="Z443" s="3">
        <f t="shared" si="73"/>
        <v>0.64211363636370067</v>
      </c>
      <c r="AA443" s="3">
        <f t="shared" si="74"/>
        <v>0.71556569108002344</v>
      </c>
      <c r="AB443" s="3">
        <f t="shared" si="81"/>
        <v>0.46911194949664248</v>
      </c>
      <c r="AC443" s="3">
        <f t="shared" si="75"/>
        <v>0.33017114160020378</v>
      </c>
      <c r="AD443">
        <f t="shared" si="76"/>
        <v>54</v>
      </c>
      <c r="AE443" s="3">
        <f t="shared" si="82"/>
        <v>0.15015951178144482</v>
      </c>
      <c r="AF443" s="3" t="str">
        <f t="shared" si="83"/>
        <v/>
      </c>
      <c r="AG443" s="67" t="str">
        <f>IF(ISNUMBER(SEARCH("C", '[2]WetLitterbags placem_collection'!Y150)),"YES","")</f>
        <v/>
      </c>
      <c r="AH443" s="67" t="str">
        <f>IF(ISNUMBER(SEARCH("H", '[2]WetLitterbags placem_collection'!Y150)),"YES","")</f>
        <v/>
      </c>
      <c r="AI443" s="67" t="str">
        <f>IF(ISNUMBER(SEARCH("R", '[2]WetLitterbags placem_collection'!Y150)),"YES","")</f>
        <v/>
      </c>
      <c r="AJ443" s="67" t="str">
        <f>IF(ISNUMBER(SEARCH("C", '[2]WetLitterbags placem_collection'!X150)),"YES","")</f>
        <v/>
      </c>
      <c r="AK443" s="67" t="str">
        <f>IF(ISNUMBER(SEARCH("H", '[2]WetLitterbags placem_collection'!X150)),"YES","")</f>
        <v/>
      </c>
      <c r="AL443" s="67" t="str">
        <f>IF(ISNUMBER(SEARCH("R", '[2]WetLitterbags placem_collection'!X150)),"YES","")</f>
        <v>YES</v>
      </c>
    </row>
    <row r="444" spans="2:38">
      <c r="B444" t="str">
        <f>'[2]Final data_for_R_analysis_Wetse'!A590</f>
        <v>Wet</v>
      </c>
      <c r="C444" s="4">
        <f>'[2]Final data_for_R_analysis_Wetse'!B590</f>
        <v>149</v>
      </c>
      <c r="D444" t="s">
        <v>106</v>
      </c>
      <c r="E444" t="s">
        <v>32</v>
      </c>
      <c r="F444" s="68">
        <v>5</v>
      </c>
      <c r="G444" s="7">
        <f>'[2]WetLitterbags placem_collection'!E151</f>
        <v>42762</v>
      </c>
      <c r="H444" s="1" t="str">
        <f>'[2]Final data_for_R_analysis_Wetse'!J590</f>
        <v>G696</v>
      </c>
      <c r="I444" t="str">
        <f>'[2]Final data_for_R_analysis_Wetse'!J810</f>
        <v>R533</v>
      </c>
      <c r="J444">
        <f>IFERROR(INDEX('[2]Green_rooibos initial weight'!$C$5:$C$1749,MATCH(H444, '[2]Green_rooibos initial weight'!$A$5:$A$1749,0)),"")</f>
        <v>2.036</v>
      </c>
      <c r="K444">
        <f>IFERROR(INDEX('[2]Green_rooibos initial weight'!$C$5:$C$1749,MATCH(I444, '[2]Green_rooibos initial weight'!$A$5:$A$1749,0)),"")</f>
        <v>2.1970000000000001</v>
      </c>
      <c r="L444" s="3">
        <f t="shared" si="77"/>
        <v>1.7862</v>
      </c>
      <c r="M444" s="3">
        <f>AVERAGE('[2]Ashed teabags wet'!$J$809:$J$813,'[2]Ashed teabags wet'!$J$817:$J$818,'[2]Ashed teabags wet'!$J$820:$J$821)</f>
        <v>5.5094158734921841</v>
      </c>
      <c r="N444" s="3">
        <f t="shared" si="70"/>
        <v>1.6877908136676827</v>
      </c>
      <c r="O444" s="3">
        <f t="shared" si="78"/>
        <v>1.9472</v>
      </c>
      <c r="P444" s="3">
        <f>AVERAGE('[2]Ashed teabags wet'!$J$814:$J$816)</f>
        <v>2.2816647271287041</v>
      </c>
      <c r="Q444" s="3">
        <f t="shared" si="71"/>
        <v>1.90277142443335</v>
      </c>
      <c r="R444" s="7">
        <f>IF('[2]WetLitterbags placem_collection'!G151="N.A","",'[2]WetLitterbags placem_collection'!G151)</f>
        <v>42816</v>
      </c>
      <c r="S444" s="3">
        <f>IF(IFERROR(INDEX('[2]Both teabags AfterWet'!$D$1:$D$839,MATCH(H444,'[2]Both teabags AfterWet'!$B$1:$B$839,0)),"")="N.A","",(IFERROR(INDEX('[2]Both teabags AfterWet'!$D$1:$D$839,MATCH(H444,'[2]Both teabags AfterWet'!$B$1:$B$839,0)),"")))</f>
        <v>0.82469999999999999</v>
      </c>
      <c r="T444" s="3">
        <f>IFERROR(INDEX('[2]Both teabags AfterWet'!$D$1:$D$839,MATCH(I444,'[2]Both teabags AfterWet'!$B$1:$B$839,0)),"")</f>
        <v>1.7899</v>
      </c>
      <c r="U444" s="3">
        <f t="shared" si="79"/>
        <v>0.67409999999999992</v>
      </c>
      <c r="V444" s="3">
        <f t="shared" si="80"/>
        <v>1.6393</v>
      </c>
      <c r="W444" s="3">
        <f>IFERROR(INDEX('[2]Ashed teabags wet'!$J$2:$J$825,MATCH(H444,'[2]Ashed teabags wet'!$B$2:$B$825,0)),"")</f>
        <v>31.23781676413266</v>
      </c>
      <c r="X444" s="3">
        <f>IFERROR(INDEX('[2]Ashed teabags wet'!$J$2:$J$825,MATCH(I444,'[2]Ashed teabags wet'!$B$2:$B$825,0)),"")</f>
        <v>11.542288557213293</v>
      </c>
      <c r="Y444" s="3">
        <f t="shared" si="72"/>
        <v>0.46352587719298166</v>
      </c>
      <c r="Z444" s="3">
        <f t="shared" si="73"/>
        <v>1.4500872636816025</v>
      </c>
      <c r="AA444" s="3">
        <f t="shared" si="74"/>
        <v>0.72536532759903527</v>
      </c>
      <c r="AB444" s="3">
        <f t="shared" si="81"/>
        <v>0.47553641429295435</v>
      </c>
      <c r="AC444" s="3">
        <f t="shared" si="75"/>
        <v>0.76209220143898371</v>
      </c>
      <c r="AD444">
        <f t="shared" si="76"/>
        <v>54</v>
      </c>
      <c r="AE444" s="3">
        <f t="shared" si="82"/>
        <v>0.13852098859972051</v>
      </c>
      <c r="AF444" s="3">
        <f t="shared" si="83"/>
        <v>1.2846934135040474E-2</v>
      </c>
      <c r="AG444" s="67" t="str">
        <f>IF(ISNUMBER(SEARCH("C", '[2]WetLitterbags placem_collection'!Y151)),"YES","")</f>
        <v/>
      </c>
      <c r="AH444" s="67" t="str">
        <f>IF(ISNUMBER(SEARCH("H", '[2]WetLitterbags placem_collection'!Y151)),"YES","")</f>
        <v/>
      </c>
      <c r="AI444" s="67" t="str">
        <f>IF(ISNUMBER(SEARCH("R", '[2]WetLitterbags placem_collection'!Y151)),"YES","")</f>
        <v/>
      </c>
      <c r="AJ444" s="67" t="str">
        <f>IF(ISNUMBER(SEARCH("C", '[2]WetLitterbags placem_collection'!X151)),"YES","")</f>
        <v/>
      </c>
      <c r="AK444" s="67" t="str">
        <f>IF(ISNUMBER(SEARCH("H", '[2]WetLitterbags placem_collection'!X151)),"YES","")</f>
        <v/>
      </c>
      <c r="AL444" s="67" t="str">
        <f>IF(ISNUMBER(SEARCH("R", '[2]WetLitterbags placem_collection'!X151)),"YES","")</f>
        <v/>
      </c>
    </row>
    <row r="445" spans="2:38">
      <c r="B445" t="str">
        <f>'[2]Final data_for_R_analysis_Wetse'!A591</f>
        <v>Wet</v>
      </c>
      <c r="C445" s="4">
        <f>'[2]Final data_for_R_analysis_Wetse'!B591</f>
        <v>150</v>
      </c>
      <c r="D445" t="s">
        <v>106</v>
      </c>
      <c r="E445" t="s">
        <v>32</v>
      </c>
      <c r="F445" s="68">
        <v>6</v>
      </c>
      <c r="G445" s="7">
        <f>'[2]WetLitterbags placem_collection'!E152</f>
        <v>42762</v>
      </c>
      <c r="H445" s="1" t="str">
        <f>'[2]Final data_for_R_analysis_Wetse'!J591</f>
        <v>G801</v>
      </c>
      <c r="I445" t="str">
        <f>'[2]Final data_for_R_analysis_Wetse'!J811</f>
        <v>R572</v>
      </c>
      <c r="J445">
        <f>IFERROR(INDEX('[2]Green_rooibos initial weight'!$C$5:$C$1749,MATCH(H445, '[2]Green_rooibos initial weight'!$A$5:$A$1749,0)),"")</f>
        <v>2.0720000000000001</v>
      </c>
      <c r="K445">
        <f>IFERROR(INDEX('[2]Green_rooibos initial weight'!$C$5:$C$1749,MATCH(I445, '[2]Green_rooibos initial weight'!$A$5:$A$1749,0)),"")</f>
        <v>2.0819999999999999</v>
      </c>
      <c r="L445" s="3">
        <f t="shared" si="77"/>
        <v>1.8222</v>
      </c>
      <c r="M445" s="3">
        <f>AVERAGE('[2]Ashed teabags wet'!$J$809:$J$813,'[2]Ashed teabags wet'!$J$817:$J$818,'[2]Ashed teabags wet'!$J$820:$J$821)</f>
        <v>5.5094158734921841</v>
      </c>
      <c r="N445" s="3">
        <f t="shared" si="70"/>
        <v>1.7218074239532255</v>
      </c>
      <c r="O445" s="3">
        <f t="shared" si="78"/>
        <v>1.8321999999999998</v>
      </c>
      <c r="P445" s="3">
        <f>AVERAGE('[2]Ashed teabags wet'!$J$814:$J$816)</f>
        <v>2.2816647271287041</v>
      </c>
      <c r="Q445" s="3">
        <f t="shared" si="71"/>
        <v>1.7903953388695477</v>
      </c>
      <c r="R445" s="7">
        <f>IF('[2]WetLitterbags placem_collection'!G152="N.A","",'[2]WetLitterbags placem_collection'!G152)</f>
        <v>42816</v>
      </c>
      <c r="S445" s="3">
        <f>IF(IFERROR(INDEX('[2]Both teabags AfterWet'!$D$1:$D$839,MATCH(H445,'[2]Both teabags AfterWet'!$B$1:$B$839,0)),"")="N.A","",(IFERROR(INDEX('[2]Both teabags AfterWet'!$D$1:$D$839,MATCH(H445,'[2]Both teabags AfterWet'!$B$1:$B$839,0)),"")))</f>
        <v>0.60099999999999998</v>
      </c>
      <c r="T445" s="3">
        <f>IFERROR(INDEX('[2]Both teabags AfterWet'!$D$1:$D$839,MATCH(I445,'[2]Both teabags AfterWet'!$B$1:$B$839,0)),"")</f>
        <v>1.5680000000000001</v>
      </c>
      <c r="U445" s="3">
        <f t="shared" si="79"/>
        <v>0.45039999999999997</v>
      </c>
      <c r="V445" s="3">
        <f t="shared" si="80"/>
        <v>1.4174</v>
      </c>
      <c r="W445" s="3">
        <f>IFERROR(INDEX('[2]Ashed teabags wet'!$J$2:$J$825,MATCH(H445,'[2]Ashed teabags wet'!$B$2:$B$825,0)),"")</f>
        <v>20.08862629246671</v>
      </c>
      <c r="X445" s="3">
        <f>IFERROR(INDEX('[2]Ashed teabags wet'!$J$2:$J$825,MATCH(I445,'[2]Ashed teabags wet'!$B$2:$B$825,0)),"")</f>
        <v>7.1853320118927355</v>
      </c>
      <c r="Y445" s="3">
        <f t="shared" si="72"/>
        <v>0.35992082717872992</v>
      </c>
      <c r="Z445" s="3">
        <f t="shared" si="73"/>
        <v>1.3155551040634323</v>
      </c>
      <c r="AA445" s="3">
        <f t="shared" si="74"/>
        <v>0.79096336665086453</v>
      </c>
      <c r="AB445" s="3">
        <f t="shared" si="81"/>
        <v>0.51854130450270464</v>
      </c>
      <c r="AC445" s="3">
        <f t="shared" si="75"/>
        <v>0.73478470117894268</v>
      </c>
      <c r="AD445">
        <f t="shared" si="76"/>
        <v>54</v>
      </c>
      <c r="AE445" s="3">
        <f t="shared" si="82"/>
        <v>6.0613578799448287E-2</v>
      </c>
      <c r="AF445" s="3">
        <f t="shared" si="83"/>
        <v>1.3265601236528627E-2</v>
      </c>
      <c r="AG445" s="67" t="str">
        <f>IF(ISNUMBER(SEARCH("C", '[2]WetLitterbags placem_collection'!Y152)),"YES","")</f>
        <v/>
      </c>
      <c r="AH445" s="67" t="str">
        <f>IF(ISNUMBER(SEARCH("H", '[2]WetLitterbags placem_collection'!Y152)),"YES","")</f>
        <v/>
      </c>
      <c r="AI445" s="67" t="str">
        <f>IF(ISNUMBER(SEARCH("R", '[2]WetLitterbags placem_collection'!Y152)),"YES","")</f>
        <v/>
      </c>
      <c r="AJ445" s="67" t="str">
        <f>IF(ISNUMBER(SEARCH("C", '[2]WetLitterbags placem_collection'!X152)),"YES","")</f>
        <v/>
      </c>
      <c r="AK445" s="67" t="str">
        <f>IF(ISNUMBER(SEARCH("H", '[2]WetLitterbags placem_collection'!X152)),"YES","")</f>
        <v/>
      </c>
      <c r="AL445" s="67" t="str">
        <f>IF(ISNUMBER(SEARCH("R", '[2]WetLitterbags placem_collection'!X152)),"YES","")</f>
        <v/>
      </c>
    </row>
    <row r="446" spans="2:38">
      <c r="B446" t="str">
        <f>'[2]Final data_for_R_analysis_Wetse'!A592</f>
        <v>Wet</v>
      </c>
      <c r="C446" s="4">
        <f>'[2]Final data_for_R_analysis_Wetse'!B592</f>
        <v>151</v>
      </c>
      <c r="D446" t="s">
        <v>106</v>
      </c>
      <c r="E446" t="s">
        <v>32</v>
      </c>
      <c r="F446" s="68">
        <v>7</v>
      </c>
      <c r="G446" s="7">
        <f>'[2]WetLitterbags placem_collection'!E153</f>
        <v>42762</v>
      </c>
      <c r="H446" s="1" t="str">
        <f>'[2]Final data_for_R_analysis_Wetse'!J592</f>
        <v>G647</v>
      </c>
      <c r="I446" t="str">
        <f>'[2]Final data_for_R_analysis_Wetse'!J812</f>
        <v>R504</v>
      </c>
      <c r="J446">
        <f>IFERROR(INDEX('[2]Green_rooibos initial weight'!$C$5:$C$1749,MATCH(H446, '[2]Green_rooibos initial weight'!$A$5:$A$1749,0)),"")</f>
        <v>2.1240000000000001</v>
      </c>
      <c r="K446">
        <f>IFERROR(INDEX('[2]Green_rooibos initial weight'!$C$5:$C$1749,MATCH(I446, '[2]Green_rooibos initial weight'!$A$5:$A$1749,0)),"")</f>
        <v>2.1629999999999998</v>
      </c>
      <c r="L446" s="3">
        <f t="shared" si="77"/>
        <v>1.8742000000000001</v>
      </c>
      <c r="M446" s="3">
        <f>AVERAGE('[2]Ashed teabags wet'!$J$809:$J$813,'[2]Ashed teabags wet'!$J$817:$J$818,'[2]Ashed teabags wet'!$J$820:$J$821)</f>
        <v>5.5094158734921841</v>
      </c>
      <c r="N446" s="3">
        <f t="shared" si="70"/>
        <v>1.7709425276990096</v>
      </c>
      <c r="O446" s="3">
        <f t="shared" si="78"/>
        <v>1.9131999999999998</v>
      </c>
      <c r="P446" s="3">
        <f>AVERAGE('[2]Ashed teabags wet'!$J$814:$J$816)</f>
        <v>2.2816647271287041</v>
      </c>
      <c r="Q446" s="3">
        <f t="shared" si="71"/>
        <v>1.8695471904405734</v>
      </c>
      <c r="R446" s="7">
        <f>IF('[2]WetLitterbags placem_collection'!G153="N.A","",'[2]WetLitterbags placem_collection'!G153)</f>
        <v>42816</v>
      </c>
      <c r="S446" s="3">
        <f>IF(IFERROR(INDEX('[2]Both teabags AfterWet'!$D$1:$D$839,MATCH(H446,'[2]Both teabags AfterWet'!$B$1:$B$839,0)),"")="N.A","",(IFERROR(INDEX('[2]Both teabags AfterWet'!$D$1:$D$839,MATCH(H446,'[2]Both teabags AfterWet'!$B$1:$B$839,0)),"")))</f>
        <v>0.78700000000000003</v>
      </c>
      <c r="T446" s="3">
        <f>IFERROR(INDEX('[2]Both teabags AfterWet'!$D$1:$D$839,MATCH(I446,'[2]Both teabags AfterWet'!$B$1:$B$839,0)),"")</f>
        <v>1.798</v>
      </c>
      <c r="U446" s="3">
        <f t="shared" si="79"/>
        <v>0.63640000000000008</v>
      </c>
      <c r="V446" s="3">
        <f t="shared" si="80"/>
        <v>1.6474</v>
      </c>
      <c r="W446" s="3">
        <f>IFERROR(INDEX('[2]Ashed teabags wet'!$J$2:$J$825,MATCH(H446,'[2]Ashed teabags wet'!$B$2:$B$825,0)),"")</f>
        <v>20.305781175346262</v>
      </c>
      <c r="X446" s="3">
        <f>IFERROR(INDEX('[2]Ashed teabags wet'!$J$2:$J$825,MATCH(I446,'[2]Ashed teabags wet'!$B$2:$B$825,0)),"")</f>
        <v>6.3484251968501049</v>
      </c>
      <c r="Y446" s="3">
        <f t="shared" si="72"/>
        <v>0.50717400860009643</v>
      </c>
      <c r="Z446" s="3">
        <f t="shared" si="73"/>
        <v>1.5428160433070914</v>
      </c>
      <c r="AA446" s="3">
        <f t="shared" si="74"/>
        <v>0.71361351333119272</v>
      </c>
      <c r="AB446" s="3">
        <f t="shared" si="81"/>
        <v>0.46783213700572263</v>
      </c>
      <c r="AC446" s="3">
        <f t="shared" si="75"/>
        <v>0.82523514313833113</v>
      </c>
      <c r="AD446">
        <f t="shared" si="76"/>
        <v>54</v>
      </c>
      <c r="AE446" s="3">
        <f t="shared" si="82"/>
        <v>0.15247801267079242</v>
      </c>
      <c r="AF446" s="3">
        <f t="shared" si="83"/>
        <v>8.661247078555756E-3</v>
      </c>
      <c r="AG446" s="67" t="str">
        <f>IF(ISNUMBER(SEARCH("C", '[2]WetLitterbags placem_collection'!Y153)),"YES","")</f>
        <v/>
      </c>
      <c r="AH446" s="67" t="str">
        <f>IF(ISNUMBER(SEARCH("H", '[2]WetLitterbags placem_collection'!Y153)),"YES","")</f>
        <v/>
      </c>
      <c r="AI446" s="67" t="str">
        <f>IF(ISNUMBER(SEARCH("R", '[2]WetLitterbags placem_collection'!Y153)),"YES","")</f>
        <v/>
      </c>
      <c r="AJ446" s="67" t="str">
        <f>IF(ISNUMBER(SEARCH("C", '[2]WetLitterbags placem_collection'!X153)),"YES","")</f>
        <v/>
      </c>
      <c r="AK446" s="67" t="str">
        <f>IF(ISNUMBER(SEARCH("H", '[2]WetLitterbags placem_collection'!X153)),"YES","")</f>
        <v/>
      </c>
      <c r="AL446" s="67" t="str">
        <f>IF(ISNUMBER(SEARCH("R", '[2]WetLitterbags placem_collection'!X153)),"YES","")</f>
        <v>YES</v>
      </c>
    </row>
    <row r="447" spans="2:38">
      <c r="B447" t="str">
        <f>'[2]Final data_for_R_analysis_Wetse'!A593</f>
        <v>Wet</v>
      </c>
      <c r="C447" s="4">
        <f>'[2]Final data_for_R_analysis_Wetse'!B593</f>
        <v>152</v>
      </c>
      <c r="D447" t="s">
        <v>106</v>
      </c>
      <c r="E447" t="s">
        <v>32</v>
      </c>
      <c r="F447" s="68">
        <v>8</v>
      </c>
      <c r="G447" s="7">
        <f>'[2]WetLitterbags placem_collection'!E154</f>
        <v>42762</v>
      </c>
      <c r="H447" s="1" t="str">
        <f>'[2]Final data_for_R_analysis_Wetse'!J593</f>
        <v>G744</v>
      </c>
      <c r="I447" t="str">
        <f>'[2]Final data_for_R_analysis_Wetse'!J813</f>
        <v>R579</v>
      </c>
      <c r="J447">
        <f>IFERROR(INDEX('[2]Green_rooibos initial weight'!$C$5:$C$1749,MATCH(H447, '[2]Green_rooibos initial weight'!$A$5:$A$1749,0)),"")</f>
        <v>2.085</v>
      </c>
      <c r="K447">
        <f>IFERROR(INDEX('[2]Green_rooibos initial weight'!$C$5:$C$1749,MATCH(I447, '[2]Green_rooibos initial weight'!$A$5:$A$1749,0)),"")</f>
        <v>2.1349999999999998</v>
      </c>
      <c r="L447" s="3">
        <f t="shared" si="77"/>
        <v>1.8351999999999999</v>
      </c>
      <c r="M447" s="3">
        <f>AVERAGE('[2]Ashed teabags wet'!$J$809:$J$813,'[2]Ashed teabags wet'!$J$817:$J$818,'[2]Ashed teabags wet'!$J$820:$J$821)</f>
        <v>5.5094158734921841</v>
      </c>
      <c r="N447" s="3">
        <f t="shared" si="70"/>
        <v>1.7340911998896713</v>
      </c>
      <c r="O447" s="3">
        <f t="shared" si="78"/>
        <v>1.8851999999999998</v>
      </c>
      <c r="P447" s="3">
        <f>AVERAGE('[2]Ashed teabags wet'!$J$814:$J$816)</f>
        <v>2.2816647271287041</v>
      </c>
      <c r="Q447" s="3">
        <f t="shared" si="71"/>
        <v>1.8421860565641694</v>
      </c>
      <c r="R447" s="7">
        <f>IF('[2]WetLitterbags placem_collection'!G154="N.A","",'[2]WetLitterbags placem_collection'!G154)</f>
        <v>42816</v>
      </c>
      <c r="S447" s="3">
        <f>IF(IFERROR(INDEX('[2]Both teabags AfterWet'!$D$1:$D$839,MATCH(H447,'[2]Both teabags AfterWet'!$B$1:$B$839,0)),"")="N.A","",(IFERROR(INDEX('[2]Both teabags AfterWet'!$D$1:$D$839,MATCH(H447,'[2]Both teabags AfterWet'!$B$1:$B$839,0)),"")))</f>
        <v>0.62919999999999998</v>
      </c>
      <c r="T447" s="3">
        <f>IFERROR(INDEX('[2]Both teabags AfterWet'!$D$1:$D$839,MATCH(I447,'[2]Both teabags AfterWet'!$B$1:$B$839,0)),"")</f>
        <v>1.5234000000000001</v>
      </c>
      <c r="U447" s="3">
        <f t="shared" si="79"/>
        <v>0.47859999999999997</v>
      </c>
      <c r="V447" s="3">
        <f t="shared" si="80"/>
        <v>1.3728</v>
      </c>
      <c r="W447" s="3">
        <f>IFERROR(INDEX('[2]Ashed teabags wet'!$J$2:$J$825,MATCH(H447,'[2]Ashed teabags wet'!$B$2:$B$825,0)),"")</f>
        <v>13.529411764705387</v>
      </c>
      <c r="X447" s="3">
        <f>IFERROR(INDEX('[2]Ashed teabags wet'!$J$2:$J$825,MATCH(I447,'[2]Ashed teabags wet'!$B$2:$B$825,0)),"")</f>
        <v>5.1525762881442967</v>
      </c>
      <c r="Y447" s="3">
        <f t="shared" si="72"/>
        <v>0.41384823529411996</v>
      </c>
      <c r="Z447" s="3">
        <f t="shared" si="73"/>
        <v>1.302065432716355</v>
      </c>
      <c r="AA447" s="3">
        <f t="shared" si="74"/>
        <v>0.76134574968118729</v>
      </c>
      <c r="AB447" s="3">
        <f t="shared" si="81"/>
        <v>0.49912452948220359</v>
      </c>
      <c r="AC447" s="3">
        <f t="shared" si="75"/>
        <v>0.7068045206817033</v>
      </c>
      <c r="AD447">
        <f t="shared" si="76"/>
        <v>54</v>
      </c>
      <c r="AE447" s="3">
        <f t="shared" si="82"/>
        <v>9.5788895865573265E-2</v>
      </c>
      <c r="AF447" s="3">
        <f t="shared" si="83"/>
        <v>1.6394887590984789E-2</v>
      </c>
      <c r="AG447" s="67" t="str">
        <f>IF(ISNUMBER(SEARCH("C", '[2]WetLitterbags placem_collection'!Y154)),"YES","")</f>
        <v/>
      </c>
      <c r="AH447" s="67" t="str">
        <f>IF(ISNUMBER(SEARCH("H", '[2]WetLitterbags placem_collection'!Y154)),"YES","")</f>
        <v/>
      </c>
      <c r="AI447" s="67" t="str">
        <f>IF(ISNUMBER(SEARCH("R", '[2]WetLitterbags placem_collection'!Y154)),"YES","")</f>
        <v/>
      </c>
      <c r="AJ447" s="67" t="str">
        <f>IF(ISNUMBER(SEARCH("C", '[2]WetLitterbags placem_collection'!X154)),"YES","")</f>
        <v/>
      </c>
      <c r="AK447" s="67" t="str">
        <f>IF(ISNUMBER(SEARCH("H", '[2]WetLitterbags placem_collection'!X154)),"YES","")</f>
        <v/>
      </c>
      <c r="AL447" s="67" t="str">
        <f>IF(ISNUMBER(SEARCH("R", '[2]WetLitterbags placem_collection'!X154)),"YES","")</f>
        <v>YES</v>
      </c>
    </row>
    <row r="448" spans="2:38">
      <c r="B448" t="str">
        <f>'[2]Final data_for_R_analysis_Wetse'!A594</f>
        <v>Wet</v>
      </c>
      <c r="C448" s="4">
        <f>'[2]Final data_for_R_analysis_Wetse'!B594</f>
        <v>153</v>
      </c>
      <c r="D448" t="s">
        <v>107</v>
      </c>
      <c r="E448" t="s">
        <v>32</v>
      </c>
      <c r="F448" s="5">
        <v>1</v>
      </c>
      <c r="G448" s="7">
        <f>'[2]WetLitterbags placem_collection'!E155</f>
        <v>42762</v>
      </c>
      <c r="H448" s="1" t="str">
        <f>'[2]Final data_for_R_analysis_Wetse'!J594</f>
        <v>G885</v>
      </c>
      <c r="I448" t="str">
        <f>'[2]Final data_for_R_analysis_Wetse'!J814</f>
        <v>R440</v>
      </c>
      <c r="J448">
        <f>IFERROR(INDEX('[2]Green_rooibos initial weight'!$C$5:$C$1749,MATCH(H448, '[2]Green_rooibos initial weight'!$A$5:$A$1749,0)),"")</f>
        <v>1.8939999999999999</v>
      </c>
      <c r="K448">
        <f>IFERROR(INDEX('[2]Green_rooibos initial weight'!$C$5:$C$1749,MATCH(I448, '[2]Green_rooibos initial weight'!$A$5:$A$1749,0)),"")</f>
        <v>2.1110000000000002</v>
      </c>
      <c r="L448" s="3">
        <f t="shared" si="77"/>
        <v>1.6441999999999999</v>
      </c>
      <c r="M448" s="3">
        <f>AVERAGE('[2]Ashed teabags wet'!$J$809:$J$813,'[2]Ashed teabags wet'!$J$817:$J$818,'[2]Ashed teabags wet'!$J$820:$J$821)</f>
        <v>5.5094158734921841</v>
      </c>
      <c r="N448" s="3">
        <f t="shared" si="70"/>
        <v>1.5536141842080413</v>
      </c>
      <c r="O448" s="3">
        <f t="shared" si="78"/>
        <v>1.8612000000000002</v>
      </c>
      <c r="P448" s="3">
        <f>AVERAGE('[2]Ashed teabags wet'!$J$814:$J$816)</f>
        <v>2.2816647271287041</v>
      </c>
      <c r="Q448" s="3">
        <f t="shared" si="71"/>
        <v>1.8187336560986807</v>
      </c>
      <c r="R448" s="7">
        <f>IF('[2]WetLitterbags placem_collection'!G155="N.A","",'[2]WetLitterbags placem_collection'!G155)</f>
        <v>42816</v>
      </c>
      <c r="S448" s="3">
        <f>IF(IFERROR(INDEX('[2]Both teabags AfterWet'!$D$1:$D$839,MATCH(H448,'[2]Both teabags AfterWet'!$B$1:$B$839,0)),"")="N.A","",(IFERROR(INDEX('[2]Both teabags AfterWet'!$D$1:$D$839,MATCH(H448,'[2]Both teabags AfterWet'!$B$1:$B$839,0)),"")))</f>
        <v>0.5756</v>
      </c>
      <c r="T448" s="3">
        <f>IFERROR(INDEX('[2]Both teabags AfterWet'!$D$1:$D$839,MATCH(I448,'[2]Both teabags AfterWet'!$B$1:$B$839,0)),"")</f>
        <v>1.6322000000000001</v>
      </c>
      <c r="U448" s="3">
        <f t="shared" si="79"/>
        <v>0.42499999999999999</v>
      </c>
      <c r="V448" s="3">
        <f t="shared" si="80"/>
        <v>1.4816</v>
      </c>
      <c r="W448" s="3">
        <f>IFERROR(INDEX('[2]Ashed teabags wet'!$J$2:$J$825,MATCH(H448,'[2]Ashed teabags wet'!$B$2:$B$825,0)),"")</f>
        <v>12.119700748128949</v>
      </c>
      <c r="X448" s="3">
        <f>IFERROR(INDEX('[2]Ashed teabags wet'!$J$2:$J$825,MATCH(I448,'[2]Ashed teabags wet'!$B$2:$B$825,0)),"")</f>
        <v>4.0218470705065492</v>
      </c>
      <c r="Y448" s="3">
        <f t="shared" si="72"/>
        <v>0.37349127182045194</v>
      </c>
      <c r="Z448" s="3">
        <f t="shared" si="73"/>
        <v>1.4220123138033749</v>
      </c>
      <c r="AA448" s="3">
        <f t="shared" si="74"/>
        <v>0.75959844109505215</v>
      </c>
      <c r="AB448" s="3">
        <f t="shared" si="81"/>
        <v>0.49797902551599627</v>
      </c>
      <c r="AC448" s="3">
        <f t="shared" si="75"/>
        <v>0.78186946672208035</v>
      </c>
      <c r="AD448">
        <f t="shared" si="76"/>
        <v>54</v>
      </c>
      <c r="AE448" s="3">
        <f t="shared" si="82"/>
        <v>9.7864084210151803E-2</v>
      </c>
      <c r="AF448" s="3">
        <f t="shared" si="83"/>
        <v>1.0672400020877453E-2</v>
      </c>
      <c r="AG448" s="67" t="str">
        <f>IF(ISNUMBER(SEARCH("C", '[2]WetLitterbags placem_collection'!Y155)),"YES","")</f>
        <v/>
      </c>
      <c r="AH448" s="67" t="str">
        <f>IF(ISNUMBER(SEARCH("H", '[2]WetLitterbags placem_collection'!Y155)),"YES","")</f>
        <v/>
      </c>
      <c r="AI448" s="67" t="str">
        <f>IF(ISNUMBER(SEARCH("R", '[2]WetLitterbags placem_collection'!Y155)),"YES","")</f>
        <v/>
      </c>
      <c r="AJ448" s="67" t="str">
        <f>IF(ISNUMBER(SEARCH("C", '[2]WetLitterbags placem_collection'!X155)),"YES","")</f>
        <v/>
      </c>
      <c r="AK448" s="67" t="str">
        <f>IF(ISNUMBER(SEARCH("H", '[2]WetLitterbags placem_collection'!X155)),"YES","")</f>
        <v/>
      </c>
      <c r="AL448" s="67" t="str">
        <f>IF(ISNUMBER(SEARCH("R", '[2]WetLitterbags placem_collection'!X155)),"YES","")</f>
        <v>YES</v>
      </c>
    </row>
    <row r="449" spans="2:38">
      <c r="B449" t="str">
        <f>'[2]Final data_for_R_analysis_Wetse'!A595</f>
        <v>Wet</v>
      </c>
      <c r="C449" s="4">
        <f>'[2]Final data_for_R_analysis_Wetse'!B595</f>
        <v>154</v>
      </c>
      <c r="D449" t="s">
        <v>107</v>
      </c>
      <c r="E449" t="s">
        <v>32</v>
      </c>
      <c r="F449" s="5">
        <v>2</v>
      </c>
      <c r="G449" s="7">
        <f>'[2]WetLitterbags placem_collection'!E156</f>
        <v>42762</v>
      </c>
      <c r="H449" s="1" t="str">
        <f>'[2]Final data_for_R_analysis_Wetse'!J595</f>
        <v>G684</v>
      </c>
      <c r="I449" t="str">
        <f>'[2]Final data_for_R_analysis_Wetse'!J815</f>
        <v>R485</v>
      </c>
      <c r="J449">
        <f>IFERROR(INDEX('[2]Green_rooibos initial weight'!$C$5:$C$1749,MATCH(H449, '[2]Green_rooibos initial weight'!$A$5:$A$1749,0)),"")</f>
        <v>2.0819999999999999</v>
      </c>
      <c r="K449">
        <f>IFERROR(INDEX('[2]Green_rooibos initial weight'!$C$5:$C$1749,MATCH(I449, '[2]Green_rooibos initial weight'!$A$5:$A$1749,0)),"")</f>
        <v>2.242</v>
      </c>
      <c r="L449" s="3">
        <f t="shared" si="77"/>
        <v>1.8321999999999998</v>
      </c>
      <c r="M449" s="3">
        <f>AVERAGE('[2]Ashed teabags wet'!$J$809:$J$813,'[2]Ashed teabags wet'!$J$817:$J$818,'[2]Ashed teabags wet'!$J$820:$J$821)</f>
        <v>5.5094158734921841</v>
      </c>
      <c r="N449" s="3">
        <f t="shared" si="70"/>
        <v>1.731256482365876</v>
      </c>
      <c r="O449" s="3">
        <f t="shared" si="78"/>
        <v>1.9922</v>
      </c>
      <c r="P449" s="3">
        <f>AVERAGE('[2]Ashed teabags wet'!$J$814:$J$816)</f>
        <v>2.2816647271287041</v>
      </c>
      <c r="Q449" s="3">
        <f t="shared" si="71"/>
        <v>1.9467446753061419</v>
      </c>
      <c r="R449" s="7">
        <f>IF('[2]WetLitterbags placem_collection'!G156="N.A","",'[2]WetLitterbags placem_collection'!G156)</f>
        <v>42816</v>
      </c>
      <c r="S449" s="3">
        <f>IF(IFERROR(INDEX('[2]Both teabags AfterWet'!$D$1:$D$839,MATCH(H449,'[2]Both teabags AfterWet'!$B$1:$B$839,0)),"")="N.A","",(IFERROR(INDEX('[2]Both teabags AfterWet'!$D$1:$D$839,MATCH(H449,'[2]Both teabags AfterWet'!$B$1:$B$839,0)),"")))</f>
        <v>0.60499999999999998</v>
      </c>
      <c r="T449" s="3">
        <f>IFERROR(INDEX('[2]Both teabags AfterWet'!$D$1:$D$839,MATCH(I449,'[2]Both teabags AfterWet'!$B$1:$B$839,0)),"")</f>
        <v>1.839</v>
      </c>
      <c r="U449" s="3">
        <f t="shared" si="79"/>
        <v>0.45439999999999997</v>
      </c>
      <c r="V449" s="3">
        <f t="shared" si="80"/>
        <v>1.6883999999999999</v>
      </c>
      <c r="W449" s="3">
        <f>IFERROR(INDEX('[2]Ashed teabags wet'!$J$2:$J$825,MATCH(H449,'[2]Ashed teabags wet'!$B$2:$B$825,0)),"")</f>
        <v>17.540322580645736</v>
      </c>
      <c r="X449" s="3">
        <f>IFERROR(INDEX('[2]Ashed teabags wet'!$J$2:$J$825,MATCH(I449,'[2]Ashed teabags wet'!$B$2:$B$825,0)),"")</f>
        <v>11.924381968008097</v>
      </c>
      <c r="Y449" s="3">
        <f t="shared" si="72"/>
        <v>0.37469677419354575</v>
      </c>
      <c r="Z449" s="3">
        <f t="shared" si="73"/>
        <v>1.4870687348521512</v>
      </c>
      <c r="AA449" s="3">
        <f t="shared" si="74"/>
        <v>0.78356946067199829</v>
      </c>
      <c r="AB449" s="3">
        <f t="shared" si="81"/>
        <v>0.51369399321964737</v>
      </c>
      <c r="AC449" s="3">
        <f t="shared" si="75"/>
        <v>0.76387456132032161</v>
      </c>
      <c r="AD449">
        <f t="shared" si="76"/>
        <v>54</v>
      </c>
      <c r="AE449" s="3">
        <f t="shared" si="82"/>
        <v>6.9394939819479418E-2</v>
      </c>
      <c r="AF449" s="3">
        <f t="shared" si="83"/>
        <v>1.1399255521729258E-2</v>
      </c>
      <c r="AG449" s="67" t="str">
        <f>IF(ISNUMBER(SEARCH("C", '[2]WetLitterbags placem_collection'!Y156)),"YES","")</f>
        <v/>
      </c>
      <c r="AH449" s="67" t="str">
        <f>IF(ISNUMBER(SEARCH("H", '[2]WetLitterbags placem_collection'!Y156)),"YES","")</f>
        <v/>
      </c>
      <c r="AI449" s="67" t="str">
        <f>IF(ISNUMBER(SEARCH("R", '[2]WetLitterbags placem_collection'!Y156)),"YES","")</f>
        <v/>
      </c>
      <c r="AJ449" s="67" t="str">
        <f>IF(ISNUMBER(SEARCH("C", '[2]WetLitterbags placem_collection'!X156)),"YES","")</f>
        <v/>
      </c>
      <c r="AK449" s="67" t="str">
        <f>IF(ISNUMBER(SEARCH("H", '[2]WetLitterbags placem_collection'!X156)),"YES","")</f>
        <v/>
      </c>
      <c r="AL449" s="67" t="str">
        <f>IF(ISNUMBER(SEARCH("R", '[2]WetLitterbags placem_collection'!X156)),"YES","")</f>
        <v>YES</v>
      </c>
    </row>
    <row r="450" spans="2:38">
      <c r="B450" t="str">
        <f>'[2]Final data_for_R_analysis_Wetse'!A596</f>
        <v>Wet</v>
      </c>
      <c r="C450" s="4">
        <f>'[2]Final data_for_R_analysis_Wetse'!B596</f>
        <v>155</v>
      </c>
      <c r="D450" t="s">
        <v>107</v>
      </c>
      <c r="E450" t="s">
        <v>32</v>
      </c>
      <c r="F450" s="5">
        <v>3</v>
      </c>
      <c r="G450" s="7">
        <f>'[2]WetLitterbags placem_collection'!E157</f>
        <v>42762</v>
      </c>
      <c r="H450" s="1" t="str">
        <f>'[2]Final data_for_R_analysis_Wetse'!J596</f>
        <v>G827</v>
      </c>
      <c r="I450" t="str">
        <f>'[2]Final data_for_R_analysis_Wetse'!J816</f>
        <v>R556</v>
      </c>
      <c r="J450">
        <f>IFERROR(INDEX('[2]Green_rooibos initial weight'!$C$5:$C$1749,MATCH(H450, '[2]Green_rooibos initial weight'!$A$5:$A$1749,0)),"")</f>
        <v>1.883</v>
      </c>
      <c r="K450">
        <f>IFERROR(INDEX('[2]Green_rooibos initial weight'!$C$5:$C$1749,MATCH(I450, '[2]Green_rooibos initial weight'!$A$5:$A$1749,0)),"")</f>
        <v>2.0830000000000002</v>
      </c>
      <c r="L450" s="3">
        <f t="shared" si="77"/>
        <v>1.6332</v>
      </c>
      <c r="M450" s="3">
        <f>AVERAGE('[2]Ashed teabags wet'!$J$809:$J$813,'[2]Ashed teabags wet'!$J$817:$J$818,'[2]Ashed teabags wet'!$J$820:$J$821)</f>
        <v>5.5094158734921841</v>
      </c>
      <c r="N450" s="3">
        <f t="shared" si="70"/>
        <v>1.5432202199541256</v>
      </c>
      <c r="O450" s="3">
        <f t="shared" si="78"/>
        <v>1.8332000000000002</v>
      </c>
      <c r="P450" s="3">
        <f>AVERAGE('[2]Ashed teabags wet'!$J$814:$J$816)</f>
        <v>2.2816647271287041</v>
      </c>
      <c r="Q450" s="3">
        <f t="shared" si="71"/>
        <v>1.7913725222222767</v>
      </c>
      <c r="R450" s="7">
        <f>IF('[2]WetLitterbags placem_collection'!G157="N.A","",'[2]WetLitterbags placem_collection'!G157)</f>
        <v>42816</v>
      </c>
      <c r="S450" s="3" t="str">
        <f>IF(IFERROR(INDEX('[2]Both teabags AfterWet'!$D$1:$D$839,MATCH(H450,'[2]Both teabags AfterWet'!$B$1:$B$839,0)),"")="N.A","",(IFERROR(INDEX('[2]Both teabags AfterWet'!$D$1:$D$839,MATCH(H450,'[2]Both teabags AfterWet'!$B$1:$B$839,0)),"")))</f>
        <v/>
      </c>
      <c r="T450" s="3">
        <f>IFERROR(INDEX('[2]Both teabags AfterWet'!$D$1:$D$839,MATCH(I450,'[2]Both teabags AfterWet'!$B$1:$B$839,0)),"")</f>
        <v>1.643</v>
      </c>
      <c r="U450" s="3" t="str">
        <f t="shared" si="79"/>
        <v/>
      </c>
      <c r="V450" s="3">
        <f t="shared" si="80"/>
        <v>1.4923999999999999</v>
      </c>
      <c r="W450" s="3">
        <f>IFERROR(INDEX('[2]Ashed teabags wet'!$J$2:$J$825,MATCH(H450,'[2]Ashed teabags wet'!$B$2:$B$825,0)),"")</f>
        <v>19.219219219219006</v>
      </c>
      <c r="X450" s="3">
        <f>IFERROR(INDEX('[2]Ashed teabags wet'!$J$2:$J$825,MATCH(I450,'[2]Ashed teabags wet'!$B$2:$B$825,0)),"")</f>
        <v>7.5886170743882877</v>
      </c>
      <c r="Y450" s="3" t="str">
        <f t="shared" si="72"/>
        <v/>
      </c>
      <c r="Z450" s="3">
        <f t="shared" si="73"/>
        <v>1.3791474787818292</v>
      </c>
      <c r="AA450" s="3" t="str">
        <f t="shared" si="74"/>
        <v/>
      </c>
      <c r="AB450" s="3" t="str">
        <f t="shared" si="81"/>
        <v/>
      </c>
      <c r="AC450" s="3">
        <f t="shared" si="75"/>
        <v>0.76988312686126048</v>
      </c>
      <c r="AD450">
        <f t="shared" si="76"/>
        <v>54</v>
      </c>
      <c r="AE450" s="3" t="str">
        <f t="shared" si="82"/>
        <v/>
      </c>
      <c r="AF450" s="3" t="str">
        <f t="shared" si="83"/>
        <v/>
      </c>
      <c r="AG450" s="67" t="str">
        <f>IF(ISNUMBER(SEARCH("C", '[2]WetLitterbags placem_collection'!Y157)),"YES","")</f>
        <v/>
      </c>
      <c r="AH450" s="67" t="str">
        <f>IF(ISNUMBER(SEARCH("H", '[2]WetLitterbags placem_collection'!Y157)),"YES","")</f>
        <v/>
      </c>
      <c r="AI450" s="67" t="str">
        <f>IF(ISNUMBER(SEARCH("R", '[2]WetLitterbags placem_collection'!Y157)),"YES","")</f>
        <v/>
      </c>
      <c r="AJ450" s="67" t="str">
        <f>IF(ISNUMBER(SEARCH("C", '[2]WetLitterbags placem_collection'!X157)),"YES","")</f>
        <v/>
      </c>
      <c r="AK450" s="67" t="str">
        <f>IF(ISNUMBER(SEARCH("H", '[2]WetLitterbags placem_collection'!X157)),"YES","")</f>
        <v/>
      </c>
      <c r="AL450" s="67" t="str">
        <f>IF(ISNUMBER(SEARCH("R", '[2]WetLitterbags placem_collection'!X157)),"YES","")</f>
        <v/>
      </c>
    </row>
    <row r="451" spans="2:38">
      <c r="B451" t="str">
        <f>'[2]Final data_for_R_analysis_Wetse'!A597</f>
        <v>Wet</v>
      </c>
      <c r="C451" s="4">
        <f>'[2]Final data_for_R_analysis_Wetse'!B597</f>
        <v>156</v>
      </c>
      <c r="D451" t="s">
        <v>107</v>
      </c>
      <c r="E451" t="s">
        <v>32</v>
      </c>
      <c r="F451" s="68">
        <v>4</v>
      </c>
      <c r="G451" s="7">
        <f>'[2]WetLitterbags placem_collection'!E158</f>
        <v>42762</v>
      </c>
      <c r="H451" s="1" t="str">
        <f>'[2]Final data_for_R_analysis_Wetse'!J597</f>
        <v>G667</v>
      </c>
      <c r="I451" t="str">
        <f>'[2]Final data_for_R_analysis_Wetse'!J817</f>
        <v>R464</v>
      </c>
      <c r="J451">
        <f>IFERROR(INDEX('[2]Green_rooibos initial weight'!$C$5:$C$1749,MATCH(H451, '[2]Green_rooibos initial weight'!$A$5:$A$1749,0)),"")</f>
        <v>2.048</v>
      </c>
      <c r="K451">
        <f>IFERROR(INDEX('[2]Green_rooibos initial weight'!$C$5:$C$1749,MATCH(I451, '[2]Green_rooibos initial weight'!$A$5:$A$1749,0)),"")</f>
        <v>2.2040000000000002</v>
      </c>
      <c r="L451" s="3">
        <f t="shared" si="77"/>
        <v>1.7982</v>
      </c>
      <c r="M451" s="3">
        <f>AVERAGE('[2]Ashed teabags wet'!$J$809:$J$813,'[2]Ashed teabags wet'!$J$817:$J$818,'[2]Ashed teabags wet'!$J$820:$J$821)</f>
        <v>5.5094158734921841</v>
      </c>
      <c r="N451" s="3">
        <f t="shared" si="70"/>
        <v>1.6991296837628636</v>
      </c>
      <c r="O451" s="3">
        <f t="shared" si="78"/>
        <v>1.9542000000000002</v>
      </c>
      <c r="P451" s="3">
        <f>AVERAGE('[2]Ashed teabags wet'!$J$814:$J$816)</f>
        <v>2.2816647271287041</v>
      </c>
      <c r="Q451" s="3">
        <f t="shared" si="71"/>
        <v>1.909611707902451</v>
      </c>
      <c r="R451" s="7">
        <f>IF('[2]WetLitterbags placem_collection'!G158="N.A","",'[2]WetLitterbags placem_collection'!G158)</f>
        <v>42816</v>
      </c>
      <c r="S451" s="3">
        <f>IF(IFERROR(INDEX('[2]Both teabags AfterWet'!$D$1:$D$839,MATCH(H451,'[2]Both teabags AfterWet'!$B$1:$B$839,0)),"")="N.A","",(IFERROR(INDEX('[2]Both teabags AfterWet'!$D$1:$D$839,MATCH(H451,'[2]Both teabags AfterWet'!$B$1:$B$839,0)),"")))</f>
        <v>0.65800000000000003</v>
      </c>
      <c r="T451" s="3">
        <f>IFERROR(INDEX('[2]Both teabags AfterWet'!$D$1:$D$839,MATCH(I451,'[2]Both teabags AfterWet'!$B$1:$B$839,0)),"")</f>
        <v>1.802</v>
      </c>
      <c r="U451" s="3">
        <f t="shared" si="79"/>
        <v>0.50740000000000007</v>
      </c>
      <c r="V451" s="3">
        <f t="shared" si="80"/>
        <v>1.6514</v>
      </c>
      <c r="W451" s="3">
        <f>IFERROR(INDEX('[2]Ashed teabags wet'!$J$2:$J$825,MATCH(H451,'[2]Ashed teabags wet'!$B$2:$B$825,0)),"")</f>
        <v>27.494061757718864</v>
      </c>
      <c r="X451" s="3">
        <f>IFERROR(INDEX('[2]Ashed teabags wet'!$J$2:$J$825,MATCH(I451,'[2]Ashed teabags wet'!$B$2:$B$825,0)),"")</f>
        <v>8.8737201365180916</v>
      </c>
      <c r="Y451" s="3">
        <f t="shared" si="72"/>
        <v>0.36789513064133456</v>
      </c>
      <c r="Z451" s="3">
        <f t="shared" si="73"/>
        <v>1.5048593856655401</v>
      </c>
      <c r="AA451" s="3">
        <f t="shared" si="74"/>
        <v>0.78348025218028072</v>
      </c>
      <c r="AB451" s="3">
        <f t="shared" si="81"/>
        <v>0.51363550974289196</v>
      </c>
      <c r="AC451" s="3">
        <f t="shared" si="75"/>
        <v>0.78804470010214922</v>
      </c>
      <c r="AD451">
        <f t="shared" si="76"/>
        <v>54</v>
      </c>
      <c r="AE451" s="3">
        <f t="shared" si="82"/>
        <v>6.9500888146935003E-2</v>
      </c>
      <c r="AF451" s="3">
        <f t="shared" si="83"/>
        <v>9.854561858430198E-3</v>
      </c>
      <c r="AG451" s="67" t="str">
        <f>IF(ISNUMBER(SEARCH("C", '[2]WetLitterbags placem_collection'!Y158)),"YES","")</f>
        <v/>
      </c>
      <c r="AH451" s="67" t="str">
        <f>IF(ISNUMBER(SEARCH("H", '[2]WetLitterbags placem_collection'!Y158)),"YES","")</f>
        <v/>
      </c>
      <c r="AI451" s="67" t="str">
        <f>IF(ISNUMBER(SEARCH("R", '[2]WetLitterbags placem_collection'!Y158)),"YES","")</f>
        <v>YES</v>
      </c>
      <c r="AJ451" s="67" t="str">
        <f>IF(ISNUMBER(SEARCH("C", '[2]WetLitterbags placem_collection'!X158)),"YES","")</f>
        <v/>
      </c>
      <c r="AK451" s="67" t="str">
        <f>IF(ISNUMBER(SEARCH("H", '[2]WetLitterbags placem_collection'!X158)),"YES","")</f>
        <v/>
      </c>
      <c r="AL451" s="67" t="str">
        <f>IF(ISNUMBER(SEARCH("R", '[2]WetLitterbags placem_collection'!X158)),"YES","")</f>
        <v>YES</v>
      </c>
    </row>
    <row r="452" spans="2:38">
      <c r="B452" t="str">
        <f>'[2]Final data_for_R_analysis_Wetse'!A598</f>
        <v>Wet</v>
      </c>
      <c r="C452" s="4">
        <f>'[2]Final data_for_R_analysis_Wetse'!B598</f>
        <v>157</v>
      </c>
      <c r="D452" t="s">
        <v>107</v>
      </c>
      <c r="E452" t="s">
        <v>32</v>
      </c>
      <c r="F452" s="68">
        <v>5</v>
      </c>
      <c r="G452" s="7">
        <f>'[2]WetLitterbags placem_collection'!E159</f>
        <v>42762</v>
      </c>
      <c r="H452" s="1" t="str">
        <f>'[2]Final data_for_R_analysis_Wetse'!J598</f>
        <v>G777</v>
      </c>
      <c r="I452" t="str">
        <f>'[2]Final data_for_R_analysis_Wetse'!J818</f>
        <v>R35</v>
      </c>
      <c r="J452">
        <f>IFERROR(INDEX('[2]Green_rooibos initial weight'!$C$5:$C$1749,MATCH(H452, '[2]Green_rooibos initial weight'!$A$5:$A$1749,0)),"")</f>
        <v>2.0470000000000002</v>
      </c>
      <c r="K452">
        <f>IFERROR(INDEX('[2]Green_rooibos initial weight'!$C$5:$C$1749,MATCH(I452, '[2]Green_rooibos initial weight'!$A$5:$A$1749,0)),"")</f>
        <v>2.0630000000000002</v>
      </c>
      <c r="L452" s="3">
        <f t="shared" si="77"/>
        <v>1.7972000000000001</v>
      </c>
      <c r="M452" s="3">
        <f>AVERAGE('[2]Ashed teabags wet'!$J$809:$J$813,'[2]Ashed teabags wet'!$J$817:$J$818,'[2]Ashed teabags wet'!$J$820:$J$821)</f>
        <v>5.5094158734921841</v>
      </c>
      <c r="N452" s="3">
        <f t="shared" si="70"/>
        <v>1.6981847779215986</v>
      </c>
      <c r="O452" s="3">
        <f t="shared" si="78"/>
        <v>1.8132000000000001</v>
      </c>
      <c r="P452" s="3">
        <f>AVERAGE('[2]Ashed teabags wet'!$J$814:$J$816)</f>
        <v>2.2816647271287041</v>
      </c>
      <c r="Q452" s="3">
        <f t="shared" si="71"/>
        <v>1.7718288551677024</v>
      </c>
      <c r="R452" s="7">
        <f>IF('[2]WetLitterbags placem_collection'!G159="N.A","",'[2]WetLitterbags placem_collection'!G159)</f>
        <v>42816</v>
      </c>
      <c r="S452" s="3">
        <f>IF(IFERROR(INDEX('[2]Both teabags AfterWet'!$D$1:$D$839,MATCH(H452,'[2]Both teabags AfterWet'!$B$1:$B$839,0)),"")="N.A","",(IFERROR(INDEX('[2]Both teabags AfterWet'!$D$1:$D$839,MATCH(H452,'[2]Both teabags AfterWet'!$B$1:$B$839,0)),"")))</f>
        <v>0.70499999999999996</v>
      </c>
      <c r="T452" s="3">
        <f>IFERROR(INDEX('[2]Both teabags AfterWet'!$D$1:$D$839,MATCH(I452,'[2]Both teabags AfterWet'!$B$1:$B$839,0)),"")</f>
        <v>1.994</v>
      </c>
      <c r="U452" s="3">
        <f t="shared" si="79"/>
        <v>0.5544</v>
      </c>
      <c r="V452" s="3">
        <f t="shared" si="80"/>
        <v>1.8433999999999999</v>
      </c>
      <c r="W452" s="3">
        <f>IFERROR(INDEX('[2]Ashed teabags wet'!$J$2:$J$825,MATCH(H452,'[2]Ashed teabags wet'!$B$2:$B$825,0)),"")</f>
        <v>15.610972568578548</v>
      </c>
      <c r="X452" s="3">
        <f>IFERROR(INDEX('[2]Ashed teabags wet'!$J$2:$J$825,MATCH(I452,'[2]Ashed teabags wet'!$B$2:$B$825,0)),"")</f>
        <v>10.019743336623607</v>
      </c>
      <c r="Y452" s="3">
        <f t="shared" si="72"/>
        <v>0.46785276807980053</v>
      </c>
      <c r="Z452" s="3">
        <f t="shared" si="73"/>
        <v>1.6586960513326803</v>
      </c>
      <c r="AA452" s="3">
        <f t="shared" si="74"/>
        <v>0.72449831481094562</v>
      </c>
      <c r="AB452" s="3">
        <f t="shared" si="81"/>
        <v>0.47496801636061997</v>
      </c>
      <c r="AC452" s="3">
        <f t="shared" si="75"/>
        <v>0.93614913567692504</v>
      </c>
      <c r="AD452">
        <f t="shared" si="76"/>
        <v>54</v>
      </c>
      <c r="AE452" s="3">
        <f t="shared" si="82"/>
        <v>0.13955069499887696</v>
      </c>
      <c r="AF452" s="3">
        <f t="shared" si="83"/>
        <v>2.6735046751193803E-3</v>
      </c>
      <c r="AG452" s="67" t="str">
        <f>IF(ISNUMBER(SEARCH("C", '[2]WetLitterbags placem_collection'!Y159)),"YES","")</f>
        <v/>
      </c>
      <c r="AH452" s="67" t="str">
        <f>IF(ISNUMBER(SEARCH("H", '[2]WetLitterbags placem_collection'!Y159)),"YES","")</f>
        <v/>
      </c>
      <c r="AI452" s="67" t="str">
        <f>IF(ISNUMBER(SEARCH("R", '[2]WetLitterbags placem_collection'!Y159)),"YES","")</f>
        <v/>
      </c>
      <c r="AJ452" s="67" t="str">
        <f>IF(ISNUMBER(SEARCH("C", '[2]WetLitterbags placem_collection'!X159)),"YES","")</f>
        <v/>
      </c>
      <c r="AK452" s="67" t="str">
        <f>IF(ISNUMBER(SEARCH("H", '[2]WetLitterbags placem_collection'!X159)),"YES","")</f>
        <v/>
      </c>
      <c r="AL452" s="67" t="str">
        <f>IF(ISNUMBER(SEARCH("R", '[2]WetLitterbags placem_collection'!X159)),"YES","")</f>
        <v>YES</v>
      </c>
    </row>
    <row r="453" spans="2:38">
      <c r="B453" t="str">
        <f>'[2]Final data_for_R_analysis_Wetse'!A599</f>
        <v>Wet</v>
      </c>
      <c r="C453" s="4">
        <f>'[2]Final data_for_R_analysis_Wetse'!B599</f>
        <v>158</v>
      </c>
      <c r="D453" t="s">
        <v>107</v>
      </c>
      <c r="E453" t="s">
        <v>32</v>
      </c>
      <c r="F453" s="68">
        <v>6</v>
      </c>
      <c r="G453" s="7">
        <f>'[2]WetLitterbags placem_collection'!E160</f>
        <v>42762</v>
      </c>
      <c r="H453" s="1" t="str">
        <f>'[2]Final data_for_R_analysis_Wetse'!J599</f>
        <v>G884</v>
      </c>
      <c r="I453" t="str">
        <f>'[2]Final data_for_R_analysis_Wetse'!J819</f>
        <v>R570</v>
      </c>
      <c r="J453">
        <f>IFERROR(INDEX('[2]Green_rooibos initial weight'!$C$5:$C$1749,MATCH(H453, '[2]Green_rooibos initial weight'!$A$5:$A$1749,0)),"")</f>
        <v>2.0710000000000002</v>
      </c>
      <c r="K453">
        <f>IFERROR(INDEX('[2]Green_rooibos initial weight'!$C$5:$C$1749,MATCH(I453, '[2]Green_rooibos initial weight'!$A$5:$A$1749,0)),"")</f>
        <v>2.0910000000000002</v>
      </c>
      <c r="L453" s="3">
        <f t="shared" si="77"/>
        <v>1.8212000000000002</v>
      </c>
      <c r="M453" s="3">
        <f>AVERAGE('[2]Ashed teabags wet'!$J$809:$J$813,'[2]Ashed teabags wet'!$J$817:$J$818,'[2]Ashed teabags wet'!$J$820:$J$821)</f>
        <v>5.5094158734921841</v>
      </c>
      <c r="N453" s="3">
        <f t="shared" si="70"/>
        <v>1.7208625181119606</v>
      </c>
      <c r="O453" s="3">
        <f t="shared" si="78"/>
        <v>1.8412000000000002</v>
      </c>
      <c r="P453" s="3">
        <f>AVERAGE('[2]Ashed teabags wet'!$J$814:$J$816)</f>
        <v>2.2816647271287041</v>
      </c>
      <c r="Q453" s="3">
        <f t="shared" si="71"/>
        <v>1.7991899890441065</v>
      </c>
      <c r="R453" s="7">
        <f>IF('[2]WetLitterbags placem_collection'!G160="N.A","",'[2]WetLitterbags placem_collection'!G160)</f>
        <v>42816</v>
      </c>
      <c r="S453" s="3">
        <f>IF(IFERROR(INDEX('[2]Both teabags AfterWet'!$D$1:$D$839,MATCH(H453,'[2]Both teabags AfterWet'!$B$1:$B$839,0)),"")="N.A","",(IFERROR(INDEX('[2]Both teabags AfterWet'!$D$1:$D$839,MATCH(H453,'[2]Both teabags AfterWet'!$B$1:$B$839,0)),"")))</f>
        <v>0.629</v>
      </c>
      <c r="T453" s="3">
        <f>IFERROR(INDEX('[2]Both teabags AfterWet'!$D$1:$D$839,MATCH(I453,'[2]Both teabags AfterWet'!$B$1:$B$839,0)),"")</f>
        <v>1.718</v>
      </c>
      <c r="U453" s="3">
        <f t="shared" si="79"/>
        <v>0.47839999999999999</v>
      </c>
      <c r="V453" s="3">
        <f t="shared" si="80"/>
        <v>1.5673999999999999</v>
      </c>
      <c r="W453" s="3">
        <f>IFERROR(INDEX('[2]Ashed teabags wet'!$J$2:$J$825,MATCH(H453,'[2]Ashed teabags wet'!$B$2:$B$825,0)),"")</f>
        <v>11.313330054107281</v>
      </c>
      <c r="X453" s="3">
        <f>IFERROR(INDEX('[2]Ashed teabags wet'!$J$2:$J$825,MATCH(I453,'[2]Ashed teabags wet'!$B$2:$B$825,0)),"")</f>
        <v>4.5090180360722032</v>
      </c>
      <c r="Y453" s="3">
        <f t="shared" si="72"/>
        <v>0.42427702902115078</v>
      </c>
      <c r="Z453" s="3">
        <f t="shared" si="73"/>
        <v>1.4967256513026042</v>
      </c>
      <c r="AA453" s="3">
        <f t="shared" si="74"/>
        <v>0.75345094418893788</v>
      </c>
      <c r="AB453" s="3">
        <f t="shared" si="81"/>
        <v>0.49394883752053892</v>
      </c>
      <c r="AC453" s="3">
        <f t="shared" si="75"/>
        <v>0.83188860565959521</v>
      </c>
      <c r="AD453">
        <f t="shared" si="76"/>
        <v>54</v>
      </c>
      <c r="AE453" s="3">
        <f t="shared" si="82"/>
        <v>0.10516514941931365</v>
      </c>
      <c r="AF453" s="3">
        <f t="shared" si="83"/>
        <v>7.7043208814776502E-3</v>
      </c>
      <c r="AG453" s="67" t="str">
        <f>IF(ISNUMBER(SEARCH("C", '[2]WetLitterbags placem_collection'!Y160)),"YES","")</f>
        <v/>
      </c>
      <c r="AH453" s="67" t="str">
        <f>IF(ISNUMBER(SEARCH("H", '[2]WetLitterbags placem_collection'!Y160)),"YES","")</f>
        <v/>
      </c>
      <c r="AI453" s="67" t="str">
        <f>IF(ISNUMBER(SEARCH("R", '[2]WetLitterbags placem_collection'!Y160)),"YES","")</f>
        <v/>
      </c>
      <c r="AJ453" s="67" t="str">
        <f>IF(ISNUMBER(SEARCH("C", '[2]WetLitterbags placem_collection'!X160)),"YES","")</f>
        <v/>
      </c>
      <c r="AK453" s="67" t="str">
        <f>IF(ISNUMBER(SEARCH("H", '[2]WetLitterbags placem_collection'!X160)),"YES","")</f>
        <v/>
      </c>
      <c r="AL453" s="67" t="str">
        <f>IF(ISNUMBER(SEARCH("R", '[2]WetLitterbags placem_collection'!X160)),"YES","")</f>
        <v>YES</v>
      </c>
    </row>
    <row r="454" spans="2:38">
      <c r="B454" t="str">
        <f>'[2]Final data_for_R_analysis_Wetse'!A600</f>
        <v>Wet</v>
      </c>
      <c r="C454" s="4">
        <f>'[2]Final data_for_R_analysis_Wetse'!B600</f>
        <v>159</v>
      </c>
      <c r="D454" t="s">
        <v>107</v>
      </c>
      <c r="E454" t="s">
        <v>32</v>
      </c>
      <c r="F454" s="68">
        <v>7</v>
      </c>
      <c r="G454" s="7">
        <f>'[2]WetLitterbags placem_collection'!E161</f>
        <v>42762</v>
      </c>
      <c r="H454" s="1" t="str">
        <f>'[2]Final data_for_R_analysis_Wetse'!J600</f>
        <v>G731</v>
      </c>
      <c r="I454" t="str">
        <f>'[2]Final data_for_R_analysis_Wetse'!J820</f>
        <v>R439</v>
      </c>
      <c r="J454">
        <f>IFERROR(INDEX('[2]Green_rooibos initial weight'!$C$5:$C$1749,MATCH(H454, '[2]Green_rooibos initial weight'!$A$5:$A$1749,0)),"")</f>
        <v>2.14</v>
      </c>
      <c r="K454">
        <f>IFERROR(INDEX('[2]Green_rooibos initial weight'!$C$5:$C$1749,MATCH(I454, '[2]Green_rooibos initial weight'!$A$5:$A$1749,0)),"")</f>
        <v>2.2450000000000001</v>
      </c>
      <c r="L454" s="3">
        <f t="shared" si="77"/>
        <v>1.8902000000000001</v>
      </c>
      <c r="M454" s="3">
        <f>AVERAGE('[2]Ashed teabags wet'!$J$809:$J$813,'[2]Ashed teabags wet'!$J$817:$J$818,'[2]Ashed teabags wet'!$J$820:$J$821)</f>
        <v>5.5094158734921841</v>
      </c>
      <c r="N454" s="3">
        <f t="shared" si="70"/>
        <v>1.7860610211592509</v>
      </c>
      <c r="O454" s="3">
        <f t="shared" si="78"/>
        <v>1.9952000000000001</v>
      </c>
      <c r="P454" s="3">
        <f>AVERAGE('[2]Ashed teabags wet'!$J$814:$J$816)</f>
        <v>2.2816647271287041</v>
      </c>
      <c r="Q454" s="3">
        <f t="shared" si="71"/>
        <v>1.9496762253643283</v>
      </c>
      <c r="R454" s="7">
        <f>IF('[2]WetLitterbags placem_collection'!G161="N.A","",'[2]WetLitterbags placem_collection'!G161)</f>
        <v>42816</v>
      </c>
      <c r="S454" s="3" t="str">
        <f>IF(IFERROR(INDEX('[2]Both teabags AfterWet'!$D$1:$D$839,MATCH(H454,'[2]Both teabags AfterWet'!$B$1:$B$839,0)),"")="N.A","",(IFERROR(INDEX('[2]Both teabags AfterWet'!$D$1:$D$839,MATCH(H454,'[2]Both teabags AfterWet'!$B$1:$B$839,0)),"")))</f>
        <v/>
      </c>
      <c r="T454" s="3" t="str">
        <f>IFERROR(INDEX('[2]Both teabags AfterWet'!$D$1:$D$839,MATCH(I454,'[2]Both teabags AfterWet'!$B$1:$B$839,0)),"")</f>
        <v/>
      </c>
      <c r="U454" s="3" t="str">
        <f t="shared" si="79"/>
        <v/>
      </c>
      <c r="V454" s="3" t="str">
        <f t="shared" si="80"/>
        <v/>
      </c>
      <c r="W454" s="3" t="str">
        <f>IFERROR(INDEX('[2]Ashed teabags wet'!$J$2:$J$825,MATCH(H454,'[2]Ashed teabags wet'!$B$2:$B$825,0)),"")</f>
        <v/>
      </c>
      <c r="X454" s="3" t="str">
        <f>IFERROR(INDEX('[2]Ashed teabags wet'!$J$2:$J$825,MATCH(I454,'[2]Ashed teabags wet'!$B$2:$B$825,0)),"")</f>
        <v/>
      </c>
      <c r="Y454" s="3" t="str">
        <f t="shared" si="72"/>
        <v/>
      </c>
      <c r="Z454" s="3" t="str">
        <f t="shared" si="73"/>
        <v/>
      </c>
      <c r="AA454" s="3" t="str">
        <f t="shared" si="74"/>
        <v/>
      </c>
      <c r="AB454" s="3" t="str">
        <f t="shared" si="81"/>
        <v/>
      </c>
      <c r="AC454" s="3" t="str">
        <f t="shared" si="75"/>
        <v/>
      </c>
      <c r="AD454">
        <f t="shared" si="76"/>
        <v>54</v>
      </c>
      <c r="AE454" s="3" t="str">
        <f t="shared" si="82"/>
        <v/>
      </c>
      <c r="AF454" s="3" t="str">
        <f t="shared" si="83"/>
        <v/>
      </c>
      <c r="AG454" s="67" t="str">
        <f>IF(ISNUMBER(SEARCH("C", '[2]WetLitterbags placem_collection'!Y161)),"YES","")</f>
        <v/>
      </c>
      <c r="AH454" s="67" t="str">
        <f>IF(ISNUMBER(SEARCH("H", '[2]WetLitterbags placem_collection'!Y161)),"YES","")</f>
        <v/>
      </c>
      <c r="AI454" s="67" t="str">
        <f>IF(ISNUMBER(SEARCH("R", '[2]WetLitterbags placem_collection'!Y161)),"YES","")</f>
        <v/>
      </c>
      <c r="AJ454" s="67" t="str">
        <f>IF(ISNUMBER(SEARCH("C", '[2]WetLitterbags placem_collection'!X161)),"YES","")</f>
        <v/>
      </c>
      <c r="AK454" s="67" t="str">
        <f>IF(ISNUMBER(SEARCH("H", '[2]WetLitterbags placem_collection'!X161)),"YES","")</f>
        <v/>
      </c>
      <c r="AL454" s="67" t="str">
        <f>IF(ISNUMBER(SEARCH("R", '[2]WetLitterbags placem_collection'!X161)),"YES","")</f>
        <v/>
      </c>
    </row>
    <row r="455" spans="2:38">
      <c r="B455" t="str">
        <f>'[2]Final data_for_R_analysis_Wetse'!A601</f>
        <v>Wet</v>
      </c>
      <c r="C455" s="4">
        <f>'[2]Final data_for_R_analysis_Wetse'!B601</f>
        <v>160</v>
      </c>
      <c r="D455" t="s">
        <v>107</v>
      </c>
      <c r="E455" t="s">
        <v>32</v>
      </c>
      <c r="F455" s="68">
        <v>8</v>
      </c>
      <c r="G455" s="7">
        <f>'[2]WetLitterbags placem_collection'!E162</f>
        <v>42762</v>
      </c>
      <c r="H455" s="1" t="str">
        <f>'[2]Final data_for_R_analysis_Wetse'!J601</f>
        <v>G876</v>
      </c>
      <c r="I455" t="str">
        <f>'[2]Final data_for_R_analysis_Wetse'!J821</f>
        <v>R461</v>
      </c>
      <c r="J455">
        <f>IFERROR(INDEX('[2]Green_rooibos initial weight'!$C$5:$C$1749,MATCH(H455, '[2]Green_rooibos initial weight'!$A$5:$A$1749,0)),"")</f>
        <v>1.9550000000000001</v>
      </c>
      <c r="K455">
        <f>IFERROR(INDEX('[2]Green_rooibos initial weight'!$C$5:$C$1749,MATCH(I455, '[2]Green_rooibos initial weight'!$A$5:$A$1749,0)),"")</f>
        <v>2.1930000000000001</v>
      </c>
      <c r="L455" s="3">
        <f t="shared" si="77"/>
        <v>1.7052</v>
      </c>
      <c r="M455" s="3">
        <f>AVERAGE('[2]Ashed teabags wet'!$J$809:$J$813,'[2]Ashed teabags wet'!$J$817:$J$818,'[2]Ashed teabags wet'!$J$820:$J$821)</f>
        <v>5.5094158734921841</v>
      </c>
      <c r="N455" s="3">
        <f t="shared" si="70"/>
        <v>1.6112534405252112</v>
      </c>
      <c r="O455" s="3">
        <f t="shared" si="78"/>
        <v>1.9432</v>
      </c>
      <c r="P455" s="3">
        <f>AVERAGE('[2]Ashed teabags wet'!$J$814:$J$816)</f>
        <v>2.2816647271287041</v>
      </c>
      <c r="Q455" s="3">
        <f t="shared" si="71"/>
        <v>1.8988626910224351</v>
      </c>
      <c r="R455" s="7">
        <f>IF('[2]WetLitterbags placem_collection'!G162="N.A","",'[2]WetLitterbags placem_collection'!G162)</f>
        <v>42816</v>
      </c>
      <c r="S455" s="3">
        <f>IF(IFERROR(INDEX('[2]Both teabags AfterWet'!$D$1:$D$839,MATCH(H455,'[2]Both teabags AfterWet'!$B$1:$B$839,0)),"")="N.A","",(IFERROR(INDEX('[2]Both teabags AfterWet'!$D$1:$D$839,MATCH(H455,'[2]Both teabags AfterWet'!$B$1:$B$839,0)),"")))</f>
        <v>0.68100000000000005</v>
      </c>
      <c r="T455" s="3">
        <f>IFERROR(INDEX('[2]Both teabags AfterWet'!$D$1:$D$839,MATCH(I455,'[2]Both teabags AfterWet'!$B$1:$B$839,0)),"")</f>
        <v>1.744</v>
      </c>
      <c r="U455" s="3">
        <f t="shared" si="79"/>
        <v>0.53039999999999998</v>
      </c>
      <c r="V455" s="3">
        <f t="shared" si="80"/>
        <v>1.5933999999999999</v>
      </c>
      <c r="W455" s="3">
        <f>IFERROR(INDEX('[2]Ashed teabags wet'!$J$2:$J$825,MATCH(H455,'[2]Ashed teabags wet'!$B$2:$B$825,0)),"")</f>
        <v>12.187812187811872</v>
      </c>
      <c r="X455" s="3">
        <f>IFERROR(INDEX('[2]Ashed teabags wet'!$J$2:$J$825,MATCH(I455,'[2]Ashed teabags wet'!$B$2:$B$825,0)),"")</f>
        <v>4.181184668989598</v>
      </c>
      <c r="Y455" s="3">
        <f t="shared" si="72"/>
        <v>0.46575584415584581</v>
      </c>
      <c r="Z455" s="3">
        <f t="shared" si="73"/>
        <v>1.5267770034843198</v>
      </c>
      <c r="AA455" s="3">
        <f t="shared" si="74"/>
        <v>0.71093570232872483</v>
      </c>
      <c r="AB455" s="3">
        <f t="shared" si="81"/>
        <v>0.46607661245303583</v>
      </c>
      <c r="AC455" s="3">
        <f t="shared" si="75"/>
        <v>0.80404813402396813</v>
      </c>
      <c r="AD455">
        <f t="shared" si="76"/>
        <v>54</v>
      </c>
      <c r="AE455" s="3">
        <f t="shared" si="82"/>
        <v>0.15565831077348591</v>
      </c>
      <c r="AF455" s="3">
        <f t="shared" si="83"/>
        <v>1.0101224976505922E-2</v>
      </c>
      <c r="AG455" s="67" t="str">
        <f>IF(ISNUMBER(SEARCH("C", '[2]WetLitterbags placem_collection'!Y162)),"YES","")</f>
        <v/>
      </c>
      <c r="AH455" s="67" t="str">
        <f>IF(ISNUMBER(SEARCH("H", '[2]WetLitterbags placem_collection'!Y162)),"YES","")</f>
        <v/>
      </c>
      <c r="AI455" s="67" t="str">
        <f>IF(ISNUMBER(SEARCH("R", '[2]WetLitterbags placem_collection'!Y162)),"YES","")</f>
        <v/>
      </c>
      <c r="AJ455" s="67" t="str">
        <f>IF(ISNUMBER(SEARCH("C", '[2]WetLitterbags placem_collection'!X162)),"YES","")</f>
        <v/>
      </c>
      <c r="AK455" s="67" t="str">
        <f>IF(ISNUMBER(SEARCH("H", '[2]WetLitterbags placem_collection'!X162)),"YES","")</f>
        <v/>
      </c>
      <c r="AL455" s="67" t="str">
        <f>IF(ISNUMBER(SEARCH("R", '[2]WetLitterbags placem_collection'!X162)),"YES","")</f>
        <v>YES</v>
      </c>
    </row>
    <row r="456" spans="2:38">
      <c r="B456" t="str">
        <f>'[2]Final data_for_R_analysis_Wetse'!A602</f>
        <v>Wet</v>
      </c>
      <c r="C456" s="4">
        <f>'[2]Final data_for_R_analysis_Wetse'!B602</f>
        <v>161</v>
      </c>
      <c r="D456" t="s">
        <v>108</v>
      </c>
      <c r="E456" t="s">
        <v>32</v>
      </c>
      <c r="F456" s="5">
        <v>1</v>
      </c>
      <c r="G456" s="7">
        <f>'[2]WetLitterbags placem_collection'!E163</f>
        <v>42763</v>
      </c>
      <c r="H456" s="1" t="str">
        <f>'[2]Final data_for_R_analysis_Wetse'!J602</f>
        <v>G351</v>
      </c>
      <c r="I456" t="str">
        <f>'[2]Final data_for_R_analysis_Wetse'!J822</f>
        <v>R253</v>
      </c>
      <c r="J456">
        <f>IFERROR(INDEX('[2]Green_rooibos initial weight'!$C$5:$C$1749,MATCH(H456, '[2]Green_rooibos initial weight'!$A$5:$A$1749,0)),"")</f>
        <v>1.909</v>
      </c>
      <c r="K456">
        <f>IFERROR(INDEX('[2]Green_rooibos initial weight'!$C$5:$C$1749,MATCH(I456, '[2]Green_rooibos initial weight'!$A$5:$A$1749,0)),"")</f>
        <v>2.2130000000000001</v>
      </c>
      <c r="L456" s="3">
        <f t="shared" si="77"/>
        <v>1.6592</v>
      </c>
      <c r="M456" s="3">
        <f>AVERAGE('[2]Ashed teabags wet'!$J$809:$J$813,'[2]Ashed teabags wet'!$J$817:$J$818,'[2]Ashed teabags wet'!$J$820:$J$821)</f>
        <v>5.5094158734921841</v>
      </c>
      <c r="N456" s="3">
        <f t="shared" si="70"/>
        <v>1.5677877718270177</v>
      </c>
      <c r="O456" s="3">
        <f t="shared" si="78"/>
        <v>1.9632000000000001</v>
      </c>
      <c r="P456" s="3">
        <f>AVERAGE('[2]Ashed teabags wet'!$J$814:$J$816)</f>
        <v>2.2816647271287041</v>
      </c>
      <c r="Q456" s="3">
        <f t="shared" si="71"/>
        <v>1.9184063580770094</v>
      </c>
      <c r="R456" s="7">
        <f>IF('[2]WetLitterbags placem_collection'!G163="N.A","",'[2]WetLitterbags placem_collection'!G163)</f>
        <v>42814</v>
      </c>
      <c r="S456" s="3">
        <f>IF(IFERROR(INDEX('[2]Both teabags AfterWet'!$D$1:$D$839,MATCH(H456,'[2]Both teabags AfterWet'!$B$1:$B$839,0)),"")="N.A","",(IFERROR(INDEX('[2]Both teabags AfterWet'!$D$1:$D$839,MATCH(H456,'[2]Both teabags AfterWet'!$B$1:$B$839,0)),"")))</f>
        <v>0.58709999999999996</v>
      </c>
      <c r="T456" s="3">
        <f>IFERROR(INDEX('[2]Both teabags AfterWet'!$D$1:$D$839,MATCH(I456,'[2]Both teabags AfterWet'!$B$1:$B$839,0)),"")</f>
        <v>1.7033</v>
      </c>
      <c r="U456" s="3">
        <f t="shared" si="79"/>
        <v>0.43649999999999994</v>
      </c>
      <c r="V456" s="3">
        <f t="shared" si="80"/>
        <v>1.5527</v>
      </c>
      <c r="W456" s="3">
        <f>IFERROR(INDEX('[2]Ashed teabags wet'!$J$2:$J$825,MATCH(H456,'[2]Ashed teabags wet'!$B$2:$B$825,0)),"")</f>
        <v>11.028315946348718</v>
      </c>
      <c r="X456" s="3">
        <f>IFERROR(INDEX('[2]Ashed teabags wet'!$J$2:$J$825,MATCH(I456,'[2]Ashed teabags wet'!$B$2:$B$825,0)),"")</f>
        <v>2.4952015355091484</v>
      </c>
      <c r="Y456" s="3">
        <f t="shared" si="72"/>
        <v>0.3883614008941878</v>
      </c>
      <c r="Z456" s="3">
        <f t="shared" si="73"/>
        <v>1.5139570057581495</v>
      </c>
      <c r="AA456" s="3">
        <f t="shared" si="74"/>
        <v>0.75228700728950593</v>
      </c>
      <c r="AB456" s="3">
        <f t="shared" si="81"/>
        <v>0.49318578150095882</v>
      </c>
      <c r="AC456" s="3">
        <f t="shared" si="75"/>
        <v>0.78917430573766667</v>
      </c>
      <c r="AD456">
        <f t="shared" si="76"/>
        <v>51</v>
      </c>
      <c r="AE456" s="3">
        <f t="shared" si="82"/>
        <v>0.10654749728087176</v>
      </c>
      <c r="AF456" s="3">
        <f t="shared" si="83"/>
        <v>1.0935348633559024E-2</v>
      </c>
      <c r="AG456" s="67" t="str">
        <f>IF(ISNUMBER(SEARCH("C", '[2]WetLitterbags placem_collection'!Y163)),"YES","")</f>
        <v/>
      </c>
      <c r="AH456" s="67" t="str">
        <f>IF(ISNUMBER(SEARCH("H", '[2]WetLitterbags placem_collection'!Y163)),"YES","")</f>
        <v/>
      </c>
      <c r="AI456" s="67" t="str">
        <f>IF(ISNUMBER(SEARCH("R", '[2]WetLitterbags placem_collection'!Y163)),"YES","")</f>
        <v/>
      </c>
      <c r="AJ456" s="67" t="str">
        <f>IF(ISNUMBER(SEARCH("C", '[2]WetLitterbags placem_collection'!X163)),"YES","")</f>
        <v/>
      </c>
      <c r="AK456" s="67" t="str">
        <f>IF(ISNUMBER(SEARCH("H", '[2]WetLitterbags placem_collection'!X163)),"YES","")</f>
        <v/>
      </c>
      <c r="AL456" s="67" t="str">
        <f>IF(ISNUMBER(SEARCH("R", '[2]WetLitterbags placem_collection'!X163)),"YES","")</f>
        <v/>
      </c>
    </row>
    <row r="457" spans="2:38">
      <c r="B457" t="str">
        <f>'[2]Final data_for_R_analysis_Wetse'!A603</f>
        <v>Wet</v>
      </c>
      <c r="C457" s="4">
        <f>'[2]Final data_for_R_analysis_Wetse'!B603</f>
        <v>162</v>
      </c>
      <c r="D457" t="s">
        <v>108</v>
      </c>
      <c r="E457" t="s">
        <v>32</v>
      </c>
      <c r="F457" s="5">
        <v>2</v>
      </c>
      <c r="G457" s="7">
        <f>'[2]WetLitterbags placem_collection'!E164</f>
        <v>42763</v>
      </c>
      <c r="H457" s="1" t="str">
        <f>'[2]Final data_for_R_analysis_Wetse'!J603</f>
        <v>G442</v>
      </c>
      <c r="I457" t="str">
        <f>'[2]Final data_for_R_analysis_Wetse'!J823</f>
        <v>R285</v>
      </c>
      <c r="J457">
        <f>IFERROR(INDEX('[2]Green_rooibos initial weight'!$C$5:$C$1749,MATCH(H457, '[2]Green_rooibos initial weight'!$A$5:$A$1749,0)),"")</f>
        <v>2.056</v>
      </c>
      <c r="K457">
        <f>IFERROR(INDEX('[2]Green_rooibos initial weight'!$C$5:$C$1749,MATCH(I457, '[2]Green_rooibos initial weight'!$A$5:$A$1749,0)),"")</f>
        <v>2.2400000000000002</v>
      </c>
      <c r="L457" s="3">
        <f t="shared" si="77"/>
        <v>1.8062</v>
      </c>
      <c r="M457" s="3">
        <f>AVERAGE('[2]Ashed teabags wet'!$J$809:$J$813,'[2]Ashed teabags wet'!$J$817:$J$818,'[2]Ashed teabags wet'!$J$820:$J$821)</f>
        <v>5.5094158734921841</v>
      </c>
      <c r="N457" s="3">
        <f t="shared" si="70"/>
        <v>1.7066889304929842</v>
      </c>
      <c r="O457" s="3">
        <f t="shared" si="78"/>
        <v>1.9902000000000002</v>
      </c>
      <c r="P457" s="3">
        <f>AVERAGE('[2]Ashed teabags wet'!$J$814:$J$816)</f>
        <v>2.2816647271287041</v>
      </c>
      <c r="Q457" s="3">
        <f t="shared" si="71"/>
        <v>1.9447903086006848</v>
      </c>
      <c r="R457" s="7">
        <f>IF('[2]WetLitterbags placem_collection'!G164="N.A","",'[2]WetLitterbags placem_collection'!G164)</f>
        <v>42814</v>
      </c>
      <c r="S457" s="3">
        <f>IF(IFERROR(INDEX('[2]Both teabags AfterWet'!$D$1:$D$839,MATCH(H457,'[2]Both teabags AfterWet'!$B$1:$B$839,0)),"")="N.A","",(IFERROR(INDEX('[2]Both teabags AfterWet'!$D$1:$D$839,MATCH(H457,'[2]Both teabags AfterWet'!$B$1:$B$839,0)),"")))</f>
        <v>0.66290000000000004</v>
      </c>
      <c r="T457" s="3">
        <f>IFERROR(INDEX('[2]Both teabags AfterWet'!$D$1:$D$839,MATCH(I457,'[2]Both teabags AfterWet'!$B$1:$B$839,0)),"")</f>
        <v>1.6621999999999999</v>
      </c>
      <c r="U457" s="3">
        <f t="shared" si="79"/>
        <v>0.51229999999999998</v>
      </c>
      <c r="V457" s="3">
        <f t="shared" si="80"/>
        <v>1.5115999999999998</v>
      </c>
      <c r="W457" s="3">
        <f>IFERROR(INDEX('[2]Ashed teabags wet'!$J$2:$J$825,MATCH(H457,'[2]Ashed teabags wet'!$B$2:$B$825,0)),"")</f>
        <v>7.6199901039089131</v>
      </c>
      <c r="X457" s="3">
        <f>IFERROR(INDEX('[2]Ashed teabags wet'!$J$2:$J$825,MATCH(I457,'[2]Ashed teabags wet'!$B$2:$B$825,0)),"")</f>
        <v>1.8419777023749115</v>
      </c>
      <c r="Y457" s="3">
        <f t="shared" si="72"/>
        <v>0.47326279069767463</v>
      </c>
      <c r="Z457" s="3">
        <f t="shared" si="73"/>
        <v>1.4837566650509006</v>
      </c>
      <c r="AA457" s="3">
        <f t="shared" si="74"/>
        <v>0.72270120099685031</v>
      </c>
      <c r="AB457" s="3">
        <f t="shared" si="81"/>
        <v>0.47378986098605869</v>
      </c>
      <c r="AC457" s="3">
        <f t="shared" si="75"/>
        <v>0.76293915004054758</v>
      </c>
      <c r="AD457">
        <f t="shared" si="76"/>
        <v>51</v>
      </c>
      <c r="AE457" s="3">
        <f t="shared" si="82"/>
        <v>0.14168503444554592</v>
      </c>
      <c r="AF457" s="3">
        <f t="shared" si="83"/>
        <v>1.3604859188082602E-2</v>
      </c>
      <c r="AG457" s="67" t="str">
        <f>IF(ISNUMBER(SEARCH("C", '[2]WetLitterbags placem_collection'!Y164)),"YES","")</f>
        <v/>
      </c>
      <c r="AH457" s="67" t="str">
        <f>IF(ISNUMBER(SEARCH("H", '[2]WetLitterbags placem_collection'!Y164)),"YES","")</f>
        <v/>
      </c>
      <c r="AI457" s="67" t="str">
        <f>IF(ISNUMBER(SEARCH("R", '[2]WetLitterbags placem_collection'!Y164)),"YES","")</f>
        <v>YES</v>
      </c>
      <c r="AJ457" s="67" t="str">
        <f>IF(ISNUMBER(SEARCH("C", '[2]WetLitterbags placem_collection'!X164)),"YES","")</f>
        <v/>
      </c>
      <c r="AK457" s="67" t="str">
        <f>IF(ISNUMBER(SEARCH("H", '[2]WetLitterbags placem_collection'!X164)),"YES","")</f>
        <v/>
      </c>
      <c r="AL457" s="67" t="str">
        <f>IF(ISNUMBER(SEARCH("R", '[2]WetLitterbags placem_collection'!X164)),"YES","")</f>
        <v/>
      </c>
    </row>
    <row r="458" spans="2:38">
      <c r="B458" t="str">
        <f>'[2]Final data_for_R_analysis_Wetse'!A604</f>
        <v>Wet</v>
      </c>
      <c r="C458" s="4">
        <f>'[2]Final data_for_R_analysis_Wetse'!B604</f>
        <v>163</v>
      </c>
      <c r="D458" t="s">
        <v>108</v>
      </c>
      <c r="E458" t="s">
        <v>32</v>
      </c>
      <c r="F458" s="5">
        <v>3</v>
      </c>
      <c r="G458" s="7">
        <f>'[2]WetLitterbags placem_collection'!E165</f>
        <v>42763</v>
      </c>
      <c r="H458" s="1" t="str">
        <f>'[2]Final data_for_R_analysis_Wetse'!J604</f>
        <v>G743</v>
      </c>
      <c r="I458" t="str">
        <f>'[2]Final data_for_R_analysis_Wetse'!J824</f>
        <v>R341</v>
      </c>
      <c r="J458">
        <f>IFERROR(INDEX('[2]Green_rooibos initial weight'!$C$5:$C$1749,MATCH(H458, '[2]Green_rooibos initial weight'!$A$5:$A$1749,0)),"")</f>
        <v>2.0339999999999998</v>
      </c>
      <c r="K458">
        <f>IFERROR(INDEX('[2]Green_rooibos initial weight'!$C$5:$C$1749,MATCH(I458, '[2]Green_rooibos initial weight'!$A$5:$A$1749,0)),"")</f>
        <v>2.1560000000000001</v>
      </c>
      <c r="L458" s="3">
        <f t="shared" si="77"/>
        <v>1.7841999999999998</v>
      </c>
      <c r="M458" s="3">
        <f>AVERAGE('[2]Ashed teabags wet'!$J$809:$J$813,'[2]Ashed teabags wet'!$J$817:$J$818,'[2]Ashed teabags wet'!$J$820:$J$821)</f>
        <v>5.5094158734921841</v>
      </c>
      <c r="N458" s="3">
        <f t="shared" si="70"/>
        <v>1.6859010019851524</v>
      </c>
      <c r="O458" s="3">
        <f t="shared" si="78"/>
        <v>1.9062000000000001</v>
      </c>
      <c r="P458" s="3">
        <f>AVERAGE('[2]Ashed teabags wet'!$J$814:$J$816)</f>
        <v>2.2816647271287041</v>
      </c>
      <c r="Q458" s="3">
        <f t="shared" si="71"/>
        <v>1.8627069069714728</v>
      </c>
      <c r="R458" s="7">
        <f>IF('[2]WetLitterbags placem_collection'!G165="N.A","",'[2]WetLitterbags placem_collection'!G165)</f>
        <v>42814</v>
      </c>
      <c r="S458" s="3">
        <f>IF(IFERROR(INDEX('[2]Both teabags AfterWet'!$D$1:$D$839,MATCH(H458,'[2]Both teabags AfterWet'!$B$1:$B$839,0)),"")="N.A","",(IFERROR(INDEX('[2]Both teabags AfterWet'!$D$1:$D$839,MATCH(H458,'[2]Both teabags AfterWet'!$B$1:$B$839,0)),"")))</f>
        <v>0.68700000000000006</v>
      </c>
      <c r="T458" s="3">
        <f>IFERROR(INDEX('[2]Both teabags AfterWet'!$D$1:$D$839,MATCH(I458,'[2]Both teabags AfterWet'!$B$1:$B$839,0)),"")</f>
        <v>1.738</v>
      </c>
      <c r="U458" s="3">
        <f t="shared" si="79"/>
        <v>0.53639999999999999</v>
      </c>
      <c r="V458" s="3">
        <f t="shared" si="80"/>
        <v>1.5873999999999999</v>
      </c>
      <c r="W458" s="3">
        <f>IFERROR(INDEX('[2]Ashed teabags wet'!$J$2:$J$825,MATCH(H458,'[2]Ashed teabags wet'!$B$2:$B$825,0)),"")</f>
        <v>7.8343313373247501</v>
      </c>
      <c r="X458" s="3">
        <f>IFERROR(INDEX('[2]Ashed teabags wet'!$J$2:$J$825,MATCH(I458,'[2]Ashed teabags wet'!$B$2:$B$825,0)),"")</f>
        <v>2.2942643391521438</v>
      </c>
      <c r="Y458" s="3">
        <f t="shared" si="72"/>
        <v>0.49437664670659004</v>
      </c>
      <c r="Z458" s="3">
        <f t="shared" si="73"/>
        <v>1.5509808478802989</v>
      </c>
      <c r="AA458" s="3">
        <f t="shared" si="74"/>
        <v>0.70675819865789247</v>
      </c>
      <c r="AB458" s="3">
        <f t="shared" si="81"/>
        <v>0.46333791645980604</v>
      </c>
      <c r="AC458" s="3">
        <f t="shared" si="75"/>
        <v>0.83264889504382567</v>
      </c>
      <c r="AD458">
        <f t="shared" si="76"/>
        <v>51</v>
      </c>
      <c r="AE458" s="3">
        <f t="shared" si="82"/>
        <v>0.16061971655832241</v>
      </c>
      <c r="AF458" s="3">
        <f t="shared" si="83"/>
        <v>8.787092773473032E-3</v>
      </c>
      <c r="AG458" s="67" t="str">
        <f>IF(ISNUMBER(SEARCH("C", '[2]WetLitterbags placem_collection'!Y165)),"YES","")</f>
        <v/>
      </c>
      <c r="AH458" s="67" t="str">
        <f>IF(ISNUMBER(SEARCH("H", '[2]WetLitterbags placem_collection'!Y165)),"YES","")</f>
        <v/>
      </c>
      <c r="AI458" s="67" t="str">
        <f>IF(ISNUMBER(SEARCH("R", '[2]WetLitterbags placem_collection'!Y165)),"YES","")</f>
        <v/>
      </c>
      <c r="AJ458" s="67" t="str">
        <f>IF(ISNUMBER(SEARCH("C", '[2]WetLitterbags placem_collection'!X165)),"YES","")</f>
        <v/>
      </c>
      <c r="AK458" s="67" t="str">
        <f>IF(ISNUMBER(SEARCH("H", '[2]WetLitterbags placem_collection'!X165)),"YES","")</f>
        <v/>
      </c>
      <c r="AL458" s="67" t="str">
        <f>IF(ISNUMBER(SEARCH("R", '[2]WetLitterbags placem_collection'!X165)),"YES","")</f>
        <v/>
      </c>
    </row>
    <row r="459" spans="2:38">
      <c r="B459" t="str">
        <f>'[2]Final data_for_R_analysis_Wetse'!A605</f>
        <v>Wet</v>
      </c>
      <c r="C459" s="4">
        <f>'[2]Final data_for_R_analysis_Wetse'!B605</f>
        <v>164</v>
      </c>
      <c r="D459" t="s">
        <v>108</v>
      </c>
      <c r="E459" t="s">
        <v>32</v>
      </c>
      <c r="F459" s="68">
        <v>4</v>
      </c>
      <c r="G459" s="7">
        <f>'[2]WetLitterbags placem_collection'!E166</f>
        <v>42763</v>
      </c>
      <c r="H459" s="1" t="str">
        <f>'[2]Final data_for_R_analysis_Wetse'!J605</f>
        <v>G390</v>
      </c>
      <c r="I459" t="str">
        <f>'[2]Final data_for_R_analysis_Wetse'!J825</f>
        <v>R264</v>
      </c>
      <c r="J459">
        <f>IFERROR(INDEX('[2]Green_rooibos initial weight'!$C$5:$C$1749,MATCH(H459, '[2]Green_rooibos initial weight'!$A$5:$A$1749,0)),"")</f>
        <v>2.0630000000000002</v>
      </c>
      <c r="K459">
        <f>IFERROR(INDEX('[2]Green_rooibos initial weight'!$C$5:$C$1749,MATCH(I459, '[2]Green_rooibos initial weight'!$A$5:$A$1749,0)),"")</f>
        <v>2.2250000000000001</v>
      </c>
      <c r="L459" s="3">
        <f t="shared" si="77"/>
        <v>1.8132000000000001</v>
      </c>
      <c r="M459" s="3">
        <f>AVERAGE('[2]Ashed teabags wet'!$J$809:$J$813,'[2]Ashed teabags wet'!$J$817:$J$818,'[2]Ashed teabags wet'!$J$820:$J$821)</f>
        <v>5.5094158734921841</v>
      </c>
      <c r="N459" s="3">
        <f t="shared" si="70"/>
        <v>1.7133032713818399</v>
      </c>
      <c r="O459" s="3">
        <f t="shared" si="78"/>
        <v>1.9752000000000001</v>
      </c>
      <c r="P459" s="3">
        <f>AVERAGE('[2]Ashed teabags wet'!$J$814:$J$816)</f>
        <v>2.2816647271287041</v>
      </c>
      <c r="Q459" s="3">
        <f t="shared" si="71"/>
        <v>1.9301325583097539</v>
      </c>
      <c r="R459" s="7">
        <f>IF('[2]WetLitterbags placem_collection'!G166="N.A","",'[2]WetLitterbags placem_collection'!G166)</f>
        <v>42814</v>
      </c>
      <c r="S459" s="3">
        <f>IF(IFERROR(INDEX('[2]Both teabags AfterWet'!$D$1:$D$839,MATCH(H459,'[2]Both teabags AfterWet'!$B$1:$B$839,0)),"")="N.A","",(IFERROR(INDEX('[2]Both teabags AfterWet'!$D$1:$D$839,MATCH(H459,'[2]Both teabags AfterWet'!$B$1:$B$839,0)),"")))</f>
        <v>0.63800000000000001</v>
      </c>
      <c r="T459" s="3">
        <f>IFERROR(INDEX('[2]Both teabags AfterWet'!$D$1:$D$839,MATCH(I459,'[2]Both teabags AfterWet'!$B$1:$B$839,0)),"")</f>
        <v>1.7050000000000001</v>
      </c>
      <c r="U459" s="3">
        <f t="shared" si="79"/>
        <v>0.4874</v>
      </c>
      <c r="V459" s="3">
        <f t="shared" si="80"/>
        <v>1.5544</v>
      </c>
      <c r="W459" s="3">
        <f>IFERROR(INDEX('[2]Ashed teabags wet'!$J$2:$J$825,MATCH(H459,'[2]Ashed teabags wet'!$B$2:$B$825,0)),"")</f>
        <v>9.1180866965623011</v>
      </c>
      <c r="X459" s="3">
        <f>IFERROR(INDEX('[2]Ashed teabags wet'!$J$2:$J$825,MATCH(I459,'[2]Ashed teabags wet'!$B$2:$B$825,0)),"")</f>
        <v>1.9295706705255817</v>
      </c>
      <c r="Y459" s="3">
        <f t="shared" si="72"/>
        <v>0.44295844544095536</v>
      </c>
      <c r="Z459" s="3">
        <f t="shared" si="73"/>
        <v>1.5244067534973504</v>
      </c>
      <c r="AA459" s="3">
        <f t="shared" si="74"/>
        <v>0.74145940602582661</v>
      </c>
      <c r="AB459" s="3">
        <f t="shared" si="81"/>
        <v>0.48608740157512631</v>
      </c>
      <c r="AC459" s="3">
        <f t="shared" si="75"/>
        <v>0.78979381334942944</v>
      </c>
      <c r="AD459">
        <f t="shared" si="76"/>
        <v>51</v>
      </c>
      <c r="AE459" s="3">
        <f t="shared" si="82"/>
        <v>0.1194068812044814</v>
      </c>
      <c r="AF459" s="3">
        <f t="shared" si="83"/>
        <v>1.1106236352838281E-2</v>
      </c>
      <c r="AG459" s="67" t="str">
        <f>IF(ISNUMBER(SEARCH("C", '[2]WetLitterbags placem_collection'!Y166)),"YES","")</f>
        <v/>
      </c>
      <c r="AH459" s="67" t="str">
        <f>IF(ISNUMBER(SEARCH("H", '[2]WetLitterbags placem_collection'!Y166)),"YES","")</f>
        <v/>
      </c>
      <c r="AI459" s="67" t="str">
        <f>IF(ISNUMBER(SEARCH("R", '[2]WetLitterbags placem_collection'!Y166)),"YES","")</f>
        <v/>
      </c>
      <c r="AJ459" s="67" t="str">
        <f>IF(ISNUMBER(SEARCH("C", '[2]WetLitterbags placem_collection'!X166)),"YES","")</f>
        <v/>
      </c>
      <c r="AK459" s="67" t="str">
        <f>IF(ISNUMBER(SEARCH("H", '[2]WetLitterbags placem_collection'!X166)),"YES","")</f>
        <v/>
      </c>
      <c r="AL459" s="67" t="str">
        <f>IF(ISNUMBER(SEARCH("R", '[2]WetLitterbags placem_collection'!X166)),"YES","")</f>
        <v/>
      </c>
    </row>
    <row r="460" spans="2:38">
      <c r="B460" t="str">
        <f>'[2]Final data_for_R_analysis_Wetse'!A606</f>
        <v>Wet</v>
      </c>
      <c r="C460" s="4">
        <f>'[2]Final data_for_R_analysis_Wetse'!B606</f>
        <v>165</v>
      </c>
      <c r="D460" t="s">
        <v>108</v>
      </c>
      <c r="E460" t="s">
        <v>32</v>
      </c>
      <c r="F460" s="68">
        <v>5</v>
      </c>
      <c r="G460" s="7">
        <f>'[2]WetLitterbags placem_collection'!E167</f>
        <v>42763</v>
      </c>
      <c r="H460" s="1" t="str">
        <f>'[2]Final data_for_R_analysis_Wetse'!J606</f>
        <v>G810</v>
      </c>
      <c r="I460" t="str">
        <f>'[2]Final data_for_R_analysis_Wetse'!J826</f>
        <v>R411</v>
      </c>
      <c r="J460">
        <f>IFERROR(INDEX('[2]Green_rooibos initial weight'!$C$5:$C$1749,MATCH(H460, '[2]Green_rooibos initial weight'!$A$5:$A$1749,0)),"")</f>
        <v>1.946</v>
      </c>
      <c r="K460">
        <f>IFERROR(INDEX('[2]Green_rooibos initial weight'!$C$5:$C$1749,MATCH(I460, '[2]Green_rooibos initial weight'!$A$5:$A$1749,0)),"")</f>
        <v>2.2240000000000002</v>
      </c>
      <c r="L460" s="3">
        <f t="shared" si="77"/>
        <v>1.6961999999999999</v>
      </c>
      <c r="M460" s="3">
        <f>AVERAGE('[2]Ashed teabags wet'!$J$809:$J$813,'[2]Ashed teabags wet'!$J$817:$J$818,'[2]Ashed teabags wet'!$J$820:$J$821)</f>
        <v>5.5094158734921841</v>
      </c>
      <c r="N460" s="3">
        <f t="shared" ref="N460:N515" si="84">IFERROR(L460-(M460/100)*L460,"")</f>
        <v>1.6027492879538254</v>
      </c>
      <c r="O460" s="3">
        <f t="shared" si="78"/>
        <v>1.9742000000000002</v>
      </c>
      <c r="P460" s="3">
        <f>AVERAGE('[2]Ashed teabags wet'!$J$814:$J$816)</f>
        <v>2.2816647271287041</v>
      </c>
      <c r="Q460" s="3">
        <f t="shared" ref="Q460:Q515" si="85">IFERROR(O460-(P460/100)*O460,"")</f>
        <v>1.9291553749570254</v>
      </c>
      <c r="R460" s="7">
        <f>IF('[2]WetLitterbags placem_collection'!G167="N.A","",'[2]WetLitterbags placem_collection'!G167)</f>
        <v>42814</v>
      </c>
      <c r="S460" s="3">
        <f>IF(IFERROR(INDEX('[2]Both teabags AfterWet'!$D$1:$D$839,MATCH(H460,'[2]Both teabags AfterWet'!$B$1:$B$839,0)),"")="N.A","",(IFERROR(INDEX('[2]Both teabags AfterWet'!$D$1:$D$839,MATCH(H460,'[2]Both teabags AfterWet'!$B$1:$B$839,0)),"")))</f>
        <v>0.64800000000000002</v>
      </c>
      <c r="T460" s="3">
        <f>IFERROR(INDEX('[2]Both teabags AfterWet'!$D$1:$D$839,MATCH(I460,'[2]Both teabags AfterWet'!$B$1:$B$839,0)),"")</f>
        <v>1.728</v>
      </c>
      <c r="U460" s="3">
        <f t="shared" si="79"/>
        <v>0.49740000000000001</v>
      </c>
      <c r="V460" s="3">
        <f t="shared" si="80"/>
        <v>1.5773999999999999</v>
      </c>
      <c r="W460" s="3">
        <f>IFERROR(INDEX('[2]Ashed teabags wet'!$J$2:$J$825,MATCH(H460,'[2]Ashed teabags wet'!$B$2:$B$825,0)),"")</f>
        <v>7.6693227091631231</v>
      </c>
      <c r="X460" s="3">
        <f>IFERROR(INDEX('[2]Ashed teabags wet'!$J$2:$J$825,MATCH(I460,'[2]Ashed teabags wet'!$B$2:$B$825,0)),"")</f>
        <v>1.9212295869364138</v>
      </c>
      <c r="Y460" s="3">
        <f t="shared" ref="Y460:Y515" si="86">IFERROR(U460-(W460/100)*U460,"")</f>
        <v>0.45925278884462262</v>
      </c>
      <c r="Z460" s="3">
        <f t="shared" ref="Z460:Z515" si="87">IFERROR(V460-(X460/100)*V460,"")</f>
        <v>1.5470945244956649</v>
      </c>
      <c r="AA460" s="3">
        <f t="shared" ref="AA460:AA515" si="88">IFERROR(1-Y460/N460,"")</f>
        <v>0.71345937115908198</v>
      </c>
      <c r="AB460" s="3">
        <f t="shared" si="81"/>
        <v>0.46773108418030085</v>
      </c>
      <c r="AC460" s="3">
        <f t="shared" ref="AC460:AC515" si="89">IFERROR(Z460/Q460,"")</f>
        <v>0.80195433948918116</v>
      </c>
      <c r="AD460">
        <f t="shared" ref="AD460:AD515" si="90">IF((R460-G460)&gt;0,(IFERROR(R460-G460,"")),"")</f>
        <v>51</v>
      </c>
      <c r="AE460" s="3">
        <f t="shared" si="82"/>
        <v>0.15266107938351303</v>
      </c>
      <c r="AF460" s="3">
        <f t="shared" si="83"/>
        <v>1.079681062924649E-2</v>
      </c>
      <c r="AG460" s="67" t="str">
        <f>IF(ISNUMBER(SEARCH("C", '[2]WetLitterbags placem_collection'!Y167)),"YES","")</f>
        <v/>
      </c>
      <c r="AH460" s="67" t="str">
        <f>IF(ISNUMBER(SEARCH("H", '[2]WetLitterbags placem_collection'!Y167)),"YES","")</f>
        <v/>
      </c>
      <c r="AI460" s="67" t="str">
        <f>IF(ISNUMBER(SEARCH("R", '[2]WetLitterbags placem_collection'!Y167)),"YES","")</f>
        <v/>
      </c>
      <c r="AJ460" s="67" t="str">
        <f>IF(ISNUMBER(SEARCH("C", '[2]WetLitterbags placem_collection'!X167)),"YES","")</f>
        <v/>
      </c>
      <c r="AK460" s="67" t="str">
        <f>IF(ISNUMBER(SEARCH("H", '[2]WetLitterbags placem_collection'!X167)),"YES","")</f>
        <v/>
      </c>
      <c r="AL460" s="67" t="str">
        <f>IF(ISNUMBER(SEARCH("R", '[2]WetLitterbags placem_collection'!X167)),"YES","")</f>
        <v/>
      </c>
    </row>
    <row r="461" spans="2:38">
      <c r="B461" t="str">
        <f>'[2]Final data_for_R_analysis_Wetse'!A607</f>
        <v>Wet</v>
      </c>
      <c r="C461" s="4">
        <f>'[2]Final data_for_R_analysis_Wetse'!B607</f>
        <v>166</v>
      </c>
      <c r="D461" t="s">
        <v>108</v>
      </c>
      <c r="E461" t="s">
        <v>32</v>
      </c>
      <c r="F461" s="68">
        <v>6</v>
      </c>
      <c r="G461" s="7">
        <f>'[2]WetLitterbags placem_collection'!E168</f>
        <v>42763</v>
      </c>
      <c r="H461" s="1" t="str">
        <f>'[2]Final data_for_R_analysis_Wetse'!J607</f>
        <v>G287</v>
      </c>
      <c r="I461" t="str">
        <f>'[2]Final data_for_R_analysis_Wetse'!J827</f>
        <v>R259</v>
      </c>
      <c r="J461">
        <f>IFERROR(INDEX('[2]Green_rooibos initial weight'!$C$5:$C$1749,MATCH(H461, '[2]Green_rooibos initial weight'!$A$5:$A$1749,0)),"")</f>
        <v>1.9970000000000001</v>
      </c>
      <c r="K461">
        <f>IFERROR(INDEX('[2]Green_rooibos initial weight'!$C$5:$C$1749,MATCH(I461, '[2]Green_rooibos initial weight'!$A$5:$A$1749,0)),"")</f>
        <v>2.218</v>
      </c>
      <c r="L461" s="3">
        <f t="shared" ref="L461:L515" si="91">IF(J461&gt;0,(J461*$F$31-($F$29+$F$30)),"")</f>
        <v>1.7472000000000001</v>
      </c>
      <c r="M461" s="3">
        <f>AVERAGE('[2]Ashed teabags wet'!$J$809:$J$813,'[2]Ashed teabags wet'!$J$817:$J$818,'[2]Ashed teabags wet'!$J$820:$J$821)</f>
        <v>5.5094158734921841</v>
      </c>
      <c r="N461" s="3">
        <f t="shared" si="84"/>
        <v>1.6509394858583446</v>
      </c>
      <c r="O461" s="3">
        <f t="shared" ref="O461:O515" si="92">IF(K461&gt;0,(K461*$F$32-($F$29+$F$30)),"")</f>
        <v>1.9681999999999999</v>
      </c>
      <c r="P461" s="3">
        <f>AVERAGE('[2]Ashed teabags wet'!$J$814:$J$816)</f>
        <v>2.2816647271287041</v>
      </c>
      <c r="Q461" s="3">
        <f t="shared" si="85"/>
        <v>1.9232922748406529</v>
      </c>
      <c r="R461" s="7">
        <f>IF('[2]WetLitterbags placem_collection'!G168="N.A","",'[2]WetLitterbags placem_collection'!G168)</f>
        <v>42814</v>
      </c>
      <c r="S461" s="3">
        <f>IF(IFERROR(INDEX('[2]Both teabags AfterWet'!$D$1:$D$839,MATCH(H461,'[2]Both teabags AfterWet'!$B$1:$B$839,0)),"")="N.A","",(IFERROR(INDEX('[2]Both teabags AfterWet'!$D$1:$D$839,MATCH(H461,'[2]Both teabags AfterWet'!$B$1:$B$839,0)),"")))</f>
        <v>0.72240000000000004</v>
      </c>
      <c r="T461" s="3">
        <f>IFERROR(INDEX('[2]Both teabags AfterWet'!$D$1:$D$839,MATCH(I461,'[2]Both teabags AfterWet'!$B$1:$B$839,0)),"")</f>
        <v>1.7169000000000001</v>
      </c>
      <c r="U461" s="3">
        <f t="shared" ref="U461:U515" si="93">IFERROR(IF(S461&gt;0,S461-($F$29),""),"")</f>
        <v>0.57180000000000009</v>
      </c>
      <c r="V461" s="3">
        <f t="shared" ref="V461:V515" si="94">IFERROR(IF(T461&gt;0,T461-($F$29),""),"")</f>
        <v>1.5663</v>
      </c>
      <c r="W461" s="3">
        <f>IFERROR(INDEX('[2]Ashed teabags wet'!$J$2:$J$825,MATCH(H461,'[2]Ashed teabags wet'!$B$2:$B$825,0)),"")</f>
        <v>8.1175298804781466</v>
      </c>
      <c r="X461" s="3">
        <f>IFERROR(INDEX('[2]Ashed teabags wet'!$J$2:$J$825,MATCH(I461,'[2]Ashed teabags wet'!$B$2:$B$825,0)),"")</f>
        <v>1.9326065411295223</v>
      </c>
      <c r="Y461" s="3">
        <f t="shared" si="86"/>
        <v>0.52538396414342603</v>
      </c>
      <c r="Z461" s="3">
        <f t="shared" si="87"/>
        <v>1.5360295837462883</v>
      </c>
      <c r="AA461" s="3">
        <f t="shared" si="88"/>
        <v>0.68176667367655086</v>
      </c>
      <c r="AB461" s="3">
        <f t="shared" ref="AB461:AB515" si="95">IFERROR($F$26*(1-AE461),"")</f>
        <v>0.44695392383545857</v>
      </c>
      <c r="AC461" s="3">
        <f t="shared" si="89"/>
        <v>0.79864594884495654</v>
      </c>
      <c r="AD461">
        <f t="shared" si="90"/>
        <v>51</v>
      </c>
      <c r="AE461" s="3">
        <f t="shared" ref="AE461:AE515" si="96">IFERROR(1-(AA461/$F$25),"")</f>
        <v>0.19030086261692292</v>
      </c>
      <c r="AF461" s="3">
        <f t="shared" ref="AF461:AF515" si="97">IFERROR(LN(AB461/(AC461-(1-AB461)))/AD461,"")</f>
        <v>1.1740232014942856E-2</v>
      </c>
      <c r="AG461" s="67" t="str">
        <f>IF(ISNUMBER(SEARCH("C", '[2]WetLitterbags placem_collection'!Y168)),"YES","")</f>
        <v/>
      </c>
      <c r="AH461" s="67" t="str">
        <f>IF(ISNUMBER(SEARCH("H", '[2]WetLitterbags placem_collection'!Y168)),"YES","")</f>
        <v/>
      </c>
      <c r="AI461" s="67" t="str">
        <f>IF(ISNUMBER(SEARCH("R", '[2]WetLitterbags placem_collection'!Y168)),"YES","")</f>
        <v/>
      </c>
      <c r="AJ461" s="67" t="str">
        <f>IF(ISNUMBER(SEARCH("C", '[2]WetLitterbags placem_collection'!X168)),"YES","")</f>
        <v/>
      </c>
      <c r="AK461" s="67" t="str">
        <f>IF(ISNUMBER(SEARCH("H", '[2]WetLitterbags placem_collection'!X168)),"YES","")</f>
        <v/>
      </c>
      <c r="AL461" s="67" t="str">
        <f>IF(ISNUMBER(SEARCH("R", '[2]WetLitterbags placem_collection'!X168)),"YES","")</f>
        <v/>
      </c>
    </row>
    <row r="462" spans="2:38">
      <c r="B462" t="str">
        <f>'[2]Final data_for_R_analysis_Wetse'!A608</f>
        <v>Wet</v>
      </c>
      <c r="C462" s="4">
        <f>'[2]Final data_for_R_analysis_Wetse'!B608</f>
        <v>167</v>
      </c>
      <c r="D462" t="s">
        <v>108</v>
      </c>
      <c r="E462" t="s">
        <v>32</v>
      </c>
      <c r="F462" s="68">
        <v>7</v>
      </c>
      <c r="G462" s="7">
        <f>'[2]WetLitterbags placem_collection'!E169</f>
        <v>42763</v>
      </c>
      <c r="H462" s="1" t="str">
        <f>'[2]Final data_for_R_analysis_Wetse'!J608</f>
        <v>G443</v>
      </c>
      <c r="I462" t="str">
        <f>'[2]Final data_for_R_analysis_Wetse'!J828</f>
        <v>R215</v>
      </c>
      <c r="J462">
        <f>IFERROR(INDEX('[2]Green_rooibos initial weight'!$C$5:$C$1749,MATCH(H462, '[2]Green_rooibos initial weight'!$A$5:$A$1749,0)),"")</f>
        <v>2.0310000000000001</v>
      </c>
      <c r="K462">
        <f>IFERROR(INDEX('[2]Green_rooibos initial weight'!$C$5:$C$1749,MATCH(I462, '[2]Green_rooibos initial weight'!$A$5:$A$1749,0)),"")</f>
        <v>2.1949999999999998</v>
      </c>
      <c r="L462" s="3">
        <f t="shared" si="91"/>
        <v>1.7812000000000001</v>
      </c>
      <c r="M462" s="3">
        <f>AVERAGE('[2]Ashed teabags wet'!$J$809:$J$813,'[2]Ashed teabags wet'!$J$817:$J$818,'[2]Ashed teabags wet'!$J$820:$J$821)</f>
        <v>5.5094158734921841</v>
      </c>
      <c r="N462" s="3">
        <f t="shared" si="84"/>
        <v>1.6830662844613573</v>
      </c>
      <c r="O462" s="3">
        <f t="shared" si="92"/>
        <v>1.9451999999999998</v>
      </c>
      <c r="P462" s="3">
        <f>AVERAGE('[2]Ashed teabags wet'!$J$814:$J$816)</f>
        <v>2.2816647271287041</v>
      </c>
      <c r="Q462" s="3">
        <f t="shared" si="85"/>
        <v>1.9008170577278922</v>
      </c>
      <c r="R462" s="7">
        <f>IF('[2]WetLitterbags placem_collection'!G169="N.A","",'[2]WetLitterbags placem_collection'!G169)</f>
        <v>42814</v>
      </c>
      <c r="S462" s="3">
        <f>IF(IFERROR(INDEX('[2]Both teabags AfterWet'!$D$1:$D$839,MATCH(H462,'[2]Both teabags AfterWet'!$B$1:$B$839,0)),"")="N.A","",(IFERROR(INDEX('[2]Both teabags AfterWet'!$D$1:$D$839,MATCH(H462,'[2]Both teabags AfterWet'!$B$1:$B$839,0)),"")))</f>
        <v>0.69789999999999996</v>
      </c>
      <c r="T462" s="3">
        <f>IFERROR(INDEX('[2]Both teabags AfterWet'!$D$1:$D$839,MATCH(I462,'[2]Both teabags AfterWet'!$B$1:$B$839,0)),"")</f>
        <v>1.7432000000000001</v>
      </c>
      <c r="U462" s="3">
        <f t="shared" si="93"/>
        <v>0.5472999999999999</v>
      </c>
      <c r="V462" s="3">
        <f t="shared" si="94"/>
        <v>1.5926</v>
      </c>
      <c r="W462" s="3">
        <f>IFERROR(INDEX('[2]Ashed teabags wet'!$J$2:$J$825,MATCH(H462,'[2]Ashed teabags wet'!$B$2:$B$825,0)),"")</f>
        <v>8.5487077534794818</v>
      </c>
      <c r="X462" s="3">
        <f>IFERROR(INDEX('[2]Ashed teabags wet'!$J$2:$J$825,MATCH(I462,'[2]Ashed teabags wet'!$B$2:$B$825,0)),"")</f>
        <v>1.8428709990296765</v>
      </c>
      <c r="Y462" s="3">
        <f t="shared" si="86"/>
        <v>0.50051292246520673</v>
      </c>
      <c r="Z462" s="3">
        <f t="shared" si="87"/>
        <v>1.5632504364694535</v>
      </c>
      <c r="AA462" s="3">
        <f t="shared" si="88"/>
        <v>0.70261841313909446</v>
      </c>
      <c r="AB462" s="3">
        <f t="shared" si="95"/>
        <v>0.46062394780615223</v>
      </c>
      <c r="AC462" s="3">
        <f t="shared" si="89"/>
        <v>0.82240972644577226</v>
      </c>
      <c r="AD462">
        <f t="shared" si="90"/>
        <v>51</v>
      </c>
      <c r="AE462" s="3">
        <f t="shared" si="96"/>
        <v>0.1655363264381301</v>
      </c>
      <c r="AF462" s="3">
        <f t="shared" si="97"/>
        <v>9.5493352512304955E-3</v>
      </c>
      <c r="AG462" s="67" t="str">
        <f>IF(ISNUMBER(SEARCH("C", '[2]WetLitterbags placem_collection'!Y169)),"YES","")</f>
        <v/>
      </c>
      <c r="AH462" s="67" t="str">
        <f>IF(ISNUMBER(SEARCH("H", '[2]WetLitterbags placem_collection'!Y169)),"YES","")</f>
        <v/>
      </c>
      <c r="AI462" s="67" t="str">
        <f>IF(ISNUMBER(SEARCH("R", '[2]WetLitterbags placem_collection'!Y169)),"YES","")</f>
        <v/>
      </c>
      <c r="AJ462" s="67" t="str">
        <f>IF(ISNUMBER(SEARCH("C", '[2]WetLitterbags placem_collection'!X169)),"YES","")</f>
        <v/>
      </c>
      <c r="AK462" s="67" t="str">
        <f>IF(ISNUMBER(SEARCH("H", '[2]WetLitterbags placem_collection'!X169)),"YES","")</f>
        <v/>
      </c>
      <c r="AL462" s="67" t="str">
        <f>IF(ISNUMBER(SEARCH("R", '[2]WetLitterbags placem_collection'!X169)),"YES","")</f>
        <v/>
      </c>
    </row>
    <row r="463" spans="2:38">
      <c r="B463" t="str">
        <f>'[2]Final data_for_R_analysis_Wetse'!A609</f>
        <v>Wet</v>
      </c>
      <c r="C463" s="4">
        <f>'[2]Final data_for_R_analysis_Wetse'!B609</f>
        <v>168</v>
      </c>
      <c r="D463" t="s">
        <v>108</v>
      </c>
      <c r="E463" t="s">
        <v>32</v>
      </c>
      <c r="F463" s="68">
        <v>8</v>
      </c>
      <c r="G463" s="7">
        <f>'[2]WetLitterbags placem_collection'!E170</f>
        <v>42763</v>
      </c>
      <c r="H463" s="1" t="str">
        <f>'[2]Final data_for_R_analysis_Wetse'!J609</f>
        <v>G680</v>
      </c>
      <c r="I463" t="str">
        <f>'[2]Final data_for_R_analysis_Wetse'!J829</f>
        <v>R322</v>
      </c>
      <c r="J463">
        <f>IFERROR(INDEX('[2]Green_rooibos initial weight'!$C$5:$C$1749,MATCH(H463, '[2]Green_rooibos initial weight'!$A$5:$A$1749,0)),"")</f>
        <v>2.0049999999999999</v>
      </c>
      <c r="K463">
        <f>IFERROR(INDEX('[2]Green_rooibos initial weight'!$C$5:$C$1749,MATCH(I463, '[2]Green_rooibos initial weight'!$A$5:$A$1749,0)),"")</f>
        <v>2.1909999999999998</v>
      </c>
      <c r="L463" s="3">
        <f t="shared" si="91"/>
        <v>1.7551999999999999</v>
      </c>
      <c r="M463" s="3">
        <f>AVERAGE('[2]Ashed teabags wet'!$J$809:$J$813,'[2]Ashed teabags wet'!$J$817:$J$818,'[2]Ashed teabags wet'!$J$820:$J$821)</f>
        <v>5.5094158734921841</v>
      </c>
      <c r="N463" s="3">
        <f t="shared" si="84"/>
        <v>1.658498732588465</v>
      </c>
      <c r="O463" s="3">
        <f t="shared" si="92"/>
        <v>1.9411999999999998</v>
      </c>
      <c r="P463" s="3">
        <f>AVERAGE('[2]Ashed teabags wet'!$J$814:$J$816)</f>
        <v>2.2816647271287041</v>
      </c>
      <c r="Q463" s="3">
        <f t="shared" si="85"/>
        <v>1.8969083243169773</v>
      </c>
      <c r="R463" s="7">
        <f>IF('[2]WetLitterbags placem_collection'!G170="N.A","",'[2]WetLitterbags placem_collection'!G170)</f>
        <v>42814</v>
      </c>
      <c r="S463" s="3">
        <f>IF(IFERROR(INDEX('[2]Both teabags AfterWet'!$D$1:$D$839,MATCH(H463,'[2]Both teabags AfterWet'!$B$1:$B$839,0)),"")="N.A","",(IFERROR(INDEX('[2]Both teabags AfterWet'!$D$1:$D$839,MATCH(H463,'[2]Both teabags AfterWet'!$B$1:$B$839,0)),"")))</f>
        <v>0.998</v>
      </c>
      <c r="T463" s="3">
        <f>IFERROR(INDEX('[2]Both teabags AfterWet'!$D$1:$D$839,MATCH(I463,'[2]Both teabags AfterWet'!$B$1:$B$839,0)),"")</f>
        <v>1.6950000000000001</v>
      </c>
      <c r="U463" s="3">
        <f t="shared" si="93"/>
        <v>0.84739999999999993</v>
      </c>
      <c r="V463" s="3">
        <f t="shared" si="94"/>
        <v>1.5444</v>
      </c>
      <c r="W463" s="3">
        <f>IFERROR(INDEX('[2]Ashed teabags wet'!$J$2:$J$825,MATCH(H463,'[2]Ashed teabags wet'!$B$2:$B$825,0)),"")</f>
        <v>7.5706756109248428</v>
      </c>
      <c r="X463" s="3">
        <f>IFERROR(INDEX('[2]Ashed teabags wet'!$J$2:$J$825,MATCH(I463,'[2]Ashed teabags wet'!$B$2:$B$825,0)),"")</f>
        <v>2.1371769383691874</v>
      </c>
      <c r="Y463" s="3">
        <f t="shared" si="86"/>
        <v>0.78324609487302277</v>
      </c>
      <c r="Z463" s="3">
        <f t="shared" si="87"/>
        <v>1.5113934393638262</v>
      </c>
      <c r="AA463" s="3">
        <f t="shared" si="88"/>
        <v>0.5277378996542319</v>
      </c>
      <c r="AB463" s="3">
        <f t="shared" si="95"/>
        <v>0.34597544015336817</v>
      </c>
      <c r="AC463" s="3">
        <f t="shared" si="89"/>
        <v>0.79676672825400563</v>
      </c>
      <c r="AD463">
        <f t="shared" si="90"/>
        <v>51</v>
      </c>
      <c r="AE463" s="3">
        <f t="shared" si="96"/>
        <v>0.37323289827288375</v>
      </c>
      <c r="AF463" s="3">
        <f t="shared" si="97"/>
        <v>1.7359368736993036E-2</v>
      </c>
      <c r="AG463" s="67" t="str">
        <f>IF(ISNUMBER(SEARCH("C", '[2]WetLitterbags placem_collection'!Y170)),"YES","")</f>
        <v/>
      </c>
      <c r="AH463" s="67" t="str">
        <f>IF(ISNUMBER(SEARCH("H", '[2]WetLitterbags placem_collection'!Y170)),"YES","")</f>
        <v/>
      </c>
      <c r="AI463" s="67" t="str">
        <f>IF(ISNUMBER(SEARCH("R", '[2]WetLitterbags placem_collection'!Y170)),"YES","")</f>
        <v/>
      </c>
      <c r="AJ463" s="67" t="str">
        <f>IF(ISNUMBER(SEARCH("C", '[2]WetLitterbags placem_collection'!X170)),"YES","")</f>
        <v/>
      </c>
      <c r="AK463" s="67" t="str">
        <f>IF(ISNUMBER(SEARCH("H", '[2]WetLitterbags placem_collection'!X170)),"YES","")</f>
        <v/>
      </c>
      <c r="AL463" s="67" t="str">
        <f>IF(ISNUMBER(SEARCH("R", '[2]WetLitterbags placem_collection'!X170)),"YES","")</f>
        <v/>
      </c>
    </row>
    <row r="464" spans="2:38">
      <c r="B464" t="str">
        <f>'[2]Final data_for_R_analysis_Wetse'!A610</f>
        <v>Wet</v>
      </c>
      <c r="C464" s="4">
        <f>'[2]Final data_for_R_analysis_Wetse'!B610</f>
        <v>169</v>
      </c>
      <c r="D464" t="s">
        <v>109</v>
      </c>
      <c r="E464" t="s">
        <v>32</v>
      </c>
      <c r="F464" s="5">
        <v>1</v>
      </c>
      <c r="G464" s="7">
        <f>'[2]WetLitterbags placem_collection'!E171</f>
        <v>42763</v>
      </c>
      <c r="H464" s="1" t="str">
        <f>'[2]Final data_for_R_analysis_Wetse'!J610</f>
        <v>G496</v>
      </c>
      <c r="I464" t="str">
        <f>'[2]Final data_for_R_analysis_Wetse'!J830</f>
        <v>R403</v>
      </c>
      <c r="J464">
        <f>IFERROR(INDEX('[2]Green_rooibos initial weight'!$C$5:$C$1749,MATCH(H464, '[2]Green_rooibos initial weight'!$A$5:$A$1749,0)),"")</f>
        <v>1.8480000000000001</v>
      </c>
      <c r="K464">
        <f>IFERROR(INDEX('[2]Green_rooibos initial weight'!$C$5:$C$1749,MATCH(I464, '[2]Green_rooibos initial weight'!$A$5:$A$1749,0)),"")</f>
        <v>2.2679999999999998</v>
      </c>
      <c r="L464" s="3">
        <f t="shared" si="91"/>
        <v>1.5982000000000001</v>
      </c>
      <c r="M464" s="3">
        <f>AVERAGE('[2]Ashed teabags wet'!$J$809:$J$813,'[2]Ashed teabags wet'!$J$817:$J$818,'[2]Ashed teabags wet'!$J$820:$J$821)</f>
        <v>5.5094158734921841</v>
      </c>
      <c r="N464" s="3">
        <f t="shared" si="84"/>
        <v>1.510148515509848</v>
      </c>
      <c r="O464" s="3">
        <f t="shared" si="92"/>
        <v>2.0181999999999998</v>
      </c>
      <c r="P464" s="3">
        <f>AVERAGE('[2]Ashed teabags wet'!$J$814:$J$816)</f>
        <v>2.2816647271287041</v>
      </c>
      <c r="Q464" s="3">
        <f t="shared" si="85"/>
        <v>1.9721514424770883</v>
      </c>
      <c r="R464" s="7">
        <f>IF('[2]WetLitterbags placem_collection'!G171="N.A","",'[2]WetLitterbags placem_collection'!G171)</f>
        <v>42814</v>
      </c>
      <c r="S464" s="3">
        <f>IF(IFERROR(INDEX('[2]Both teabags AfterWet'!$D$1:$D$839,MATCH(H464,'[2]Both teabags AfterWet'!$B$1:$B$839,0)),"")="N.A","",(IFERROR(INDEX('[2]Both teabags AfterWet'!$D$1:$D$839,MATCH(H464,'[2]Both teabags AfterWet'!$B$1:$B$839,0)),"")))</f>
        <v>0.57199999999999995</v>
      </c>
      <c r="T464" s="3">
        <f>IFERROR(INDEX('[2]Both teabags AfterWet'!$D$1:$D$839,MATCH(I464,'[2]Both teabags AfterWet'!$B$1:$B$839,0)),"")</f>
        <v>1.736</v>
      </c>
      <c r="U464" s="3">
        <f t="shared" si="93"/>
        <v>0.42139999999999994</v>
      </c>
      <c r="V464" s="3">
        <f t="shared" si="94"/>
        <v>1.5853999999999999</v>
      </c>
      <c r="W464" s="3">
        <f>IFERROR(INDEX('[2]Ashed teabags wet'!$J$2:$J$825,MATCH(H464,'[2]Ashed teabags wet'!$B$2:$B$825,0)),"")</f>
        <v>9.4256259204713331</v>
      </c>
      <c r="X464" s="3">
        <f>IFERROR(INDEX('[2]Ashed teabags wet'!$J$2:$J$825,MATCH(I464,'[2]Ashed teabags wet'!$B$2:$B$825,0)),"")</f>
        <v>3.6768263183359386</v>
      </c>
      <c r="Y464" s="3">
        <f t="shared" si="86"/>
        <v>0.38168041237113376</v>
      </c>
      <c r="Z464" s="3">
        <f t="shared" si="87"/>
        <v>1.527107595549102</v>
      </c>
      <c r="AA464" s="3">
        <f t="shared" si="88"/>
        <v>0.74725637349497842</v>
      </c>
      <c r="AB464" s="3">
        <f t="shared" si="95"/>
        <v>0.48988778879955835</v>
      </c>
      <c r="AC464" s="3">
        <f t="shared" si="89"/>
        <v>0.77433586623094408</v>
      </c>
      <c r="AD464">
        <f t="shared" si="90"/>
        <v>51</v>
      </c>
      <c r="AE464" s="3">
        <f t="shared" si="96"/>
        <v>0.11252212173993059</v>
      </c>
      <c r="AF464" s="3">
        <f t="shared" si="97"/>
        <v>1.2105498819420113E-2</v>
      </c>
      <c r="AG464" s="67" t="str">
        <f>IF(ISNUMBER(SEARCH("C", '[2]WetLitterbags placem_collection'!Y171)),"YES","")</f>
        <v/>
      </c>
      <c r="AH464" s="67" t="str">
        <f>IF(ISNUMBER(SEARCH("H", '[2]WetLitterbags placem_collection'!Y171)),"YES","")</f>
        <v/>
      </c>
      <c r="AI464" s="67" t="str">
        <f>IF(ISNUMBER(SEARCH("R", '[2]WetLitterbags placem_collection'!Y171)),"YES","")</f>
        <v/>
      </c>
      <c r="AJ464" s="67" t="str">
        <f>IF(ISNUMBER(SEARCH("C", '[2]WetLitterbags placem_collection'!X171)),"YES","")</f>
        <v/>
      </c>
      <c r="AK464" s="67" t="str">
        <f>IF(ISNUMBER(SEARCH("H", '[2]WetLitterbags placem_collection'!X171)),"YES","")</f>
        <v/>
      </c>
      <c r="AL464" s="67" t="str">
        <f>IF(ISNUMBER(SEARCH("R", '[2]WetLitterbags placem_collection'!X171)),"YES","")</f>
        <v/>
      </c>
    </row>
    <row r="465" spans="2:38">
      <c r="B465" t="str">
        <f>'[2]Final data_for_R_analysis_Wetse'!A611</f>
        <v>Wet</v>
      </c>
      <c r="C465" s="4">
        <f>'[2]Final data_for_R_analysis_Wetse'!B611</f>
        <v>170</v>
      </c>
      <c r="D465" t="s">
        <v>109</v>
      </c>
      <c r="E465" t="s">
        <v>32</v>
      </c>
      <c r="F465" s="5">
        <v>2</v>
      </c>
      <c r="G465" s="7">
        <f>'[2]WetLitterbags placem_collection'!E172</f>
        <v>42763</v>
      </c>
      <c r="H465" s="1" t="str">
        <f>'[2]Final data_for_R_analysis_Wetse'!J611</f>
        <v>G674</v>
      </c>
      <c r="I465" t="str">
        <f>'[2]Final data_for_R_analysis_Wetse'!J831</f>
        <v>R583</v>
      </c>
      <c r="J465">
        <f>IFERROR(INDEX('[2]Green_rooibos initial weight'!$C$5:$C$1749,MATCH(H465, '[2]Green_rooibos initial weight'!$A$5:$A$1749,0)),"")</f>
        <v>1.9950000000000001</v>
      </c>
      <c r="K465">
        <f>IFERROR(INDEX('[2]Green_rooibos initial weight'!$C$5:$C$1749,MATCH(I465, '[2]Green_rooibos initial weight'!$A$5:$A$1749,0)),"")</f>
        <v>2.2549999999999999</v>
      </c>
      <c r="L465" s="3">
        <f t="shared" si="91"/>
        <v>1.7452000000000001</v>
      </c>
      <c r="M465" s="3">
        <f>AVERAGE('[2]Ashed teabags wet'!$J$809:$J$813,'[2]Ashed teabags wet'!$J$817:$J$818,'[2]Ashed teabags wet'!$J$820:$J$821)</f>
        <v>5.5094158734921841</v>
      </c>
      <c r="N465" s="3">
        <f t="shared" si="84"/>
        <v>1.6490496741758145</v>
      </c>
      <c r="O465" s="3">
        <f t="shared" si="92"/>
        <v>2.0051999999999999</v>
      </c>
      <c r="P465" s="3">
        <f>AVERAGE('[2]Ashed teabags wet'!$J$814:$J$816)</f>
        <v>2.2816647271287041</v>
      </c>
      <c r="Q465" s="3">
        <f t="shared" si="85"/>
        <v>1.959448058891615</v>
      </c>
      <c r="R465" s="7">
        <f>IF('[2]WetLitterbags placem_collection'!G172="N.A","",'[2]WetLitterbags placem_collection'!G172)</f>
        <v>42814</v>
      </c>
      <c r="S465" s="3">
        <f>IF(IFERROR(INDEX('[2]Both teabags AfterWet'!$D$1:$D$839,MATCH(H465,'[2]Both teabags AfterWet'!$B$1:$B$839,0)),"")="N.A","",(IFERROR(INDEX('[2]Both teabags AfterWet'!$D$1:$D$839,MATCH(H465,'[2]Both teabags AfterWet'!$B$1:$B$839,0)),"")))</f>
        <v>0.61299999999999999</v>
      </c>
      <c r="T465" s="3">
        <f>IFERROR(INDEX('[2]Both teabags AfterWet'!$D$1:$D$839,MATCH(I465,'[2]Both teabags AfterWet'!$B$1:$B$839,0)),"")</f>
        <v>1.71</v>
      </c>
      <c r="U465" s="3">
        <f t="shared" si="93"/>
        <v>0.46239999999999998</v>
      </c>
      <c r="V465" s="3">
        <f t="shared" si="94"/>
        <v>1.5593999999999999</v>
      </c>
      <c r="W465" s="3">
        <f>IFERROR(INDEX('[2]Ashed teabags wet'!$J$2:$J$825,MATCH(H465,'[2]Ashed teabags wet'!$B$2:$B$825,0)),"")</f>
        <v>8.7857847976303241</v>
      </c>
      <c r="X465" s="3">
        <f>IFERROR(INDEX('[2]Ashed teabags wet'!$J$2:$J$825,MATCH(I465,'[2]Ashed teabags wet'!$B$2:$B$825,0)),"")</f>
        <v>2.3988005996999138</v>
      </c>
      <c r="Y465" s="3">
        <f t="shared" si="86"/>
        <v>0.42177453109575735</v>
      </c>
      <c r="Z465" s="3">
        <f t="shared" si="87"/>
        <v>1.5219931034482794</v>
      </c>
      <c r="AA465" s="3">
        <f t="shared" si="88"/>
        <v>0.74423176105561661</v>
      </c>
      <c r="AB465" s="3">
        <f t="shared" si="95"/>
        <v>0.48790490748539245</v>
      </c>
      <c r="AC465" s="3">
        <f t="shared" si="89"/>
        <v>0.7767458272454606</v>
      </c>
      <c r="AD465">
        <f t="shared" si="90"/>
        <v>51</v>
      </c>
      <c r="AE465" s="3">
        <f t="shared" si="96"/>
        <v>0.11611429803370943</v>
      </c>
      <c r="AF465" s="3">
        <f t="shared" si="97"/>
        <v>1.1994304914093127E-2</v>
      </c>
      <c r="AG465" s="67" t="str">
        <f>IF(ISNUMBER(SEARCH("C", '[2]WetLitterbags placem_collection'!Y172)),"YES","")</f>
        <v/>
      </c>
      <c r="AH465" s="67" t="str">
        <f>IF(ISNUMBER(SEARCH("H", '[2]WetLitterbags placem_collection'!Y172)),"YES","")</f>
        <v/>
      </c>
      <c r="AI465" s="67" t="str">
        <f>IF(ISNUMBER(SEARCH("R", '[2]WetLitterbags placem_collection'!Y172)),"YES","")</f>
        <v/>
      </c>
      <c r="AJ465" s="67" t="str">
        <f>IF(ISNUMBER(SEARCH("C", '[2]WetLitterbags placem_collection'!X172)),"YES","")</f>
        <v/>
      </c>
      <c r="AK465" s="67" t="str">
        <f>IF(ISNUMBER(SEARCH("H", '[2]WetLitterbags placem_collection'!X172)),"YES","")</f>
        <v/>
      </c>
      <c r="AL465" s="67" t="str">
        <f>IF(ISNUMBER(SEARCH("R", '[2]WetLitterbags placem_collection'!X172)),"YES","")</f>
        <v/>
      </c>
    </row>
    <row r="466" spans="2:38">
      <c r="B466" t="str">
        <f>'[2]Final data_for_R_analysis_Wetse'!A612</f>
        <v>Wet</v>
      </c>
      <c r="C466" s="4">
        <f>'[2]Final data_for_R_analysis_Wetse'!B612</f>
        <v>171</v>
      </c>
      <c r="D466" t="s">
        <v>109</v>
      </c>
      <c r="E466" t="s">
        <v>32</v>
      </c>
      <c r="F466" s="5">
        <v>3</v>
      </c>
      <c r="G466" s="7">
        <f>'[2]WetLitterbags placem_collection'!E173</f>
        <v>42763</v>
      </c>
      <c r="H466" s="1" t="str">
        <f>'[2]Final data_for_R_analysis_Wetse'!J612</f>
        <v>G504</v>
      </c>
      <c r="I466" t="str">
        <f>'[2]Final data_for_R_analysis_Wetse'!J832</f>
        <v>R451</v>
      </c>
      <c r="J466">
        <f>IFERROR(INDEX('[2]Green_rooibos initial weight'!$C$5:$C$1749,MATCH(H466, '[2]Green_rooibos initial weight'!$A$5:$A$1749,0)),"")</f>
        <v>2.0009999999999999</v>
      </c>
      <c r="K466">
        <f>IFERROR(INDEX('[2]Green_rooibos initial weight'!$C$5:$C$1749,MATCH(I466, '[2]Green_rooibos initial weight'!$A$5:$A$1749,0)),"")</f>
        <v>2.1970000000000001</v>
      </c>
      <c r="L466" s="3">
        <f t="shared" si="91"/>
        <v>1.7511999999999999</v>
      </c>
      <c r="M466" s="3">
        <f>AVERAGE('[2]Ashed teabags wet'!$J$809:$J$813,'[2]Ashed teabags wet'!$J$817:$J$818,'[2]Ashed teabags wet'!$J$820:$J$821)</f>
        <v>5.5094158734921841</v>
      </c>
      <c r="N466" s="3">
        <f t="shared" si="84"/>
        <v>1.6547191092234048</v>
      </c>
      <c r="O466" s="3">
        <f t="shared" si="92"/>
        <v>1.9472</v>
      </c>
      <c r="P466" s="3">
        <f>AVERAGE('[2]Ashed teabags wet'!$J$814:$J$816)</f>
        <v>2.2816647271287041</v>
      </c>
      <c r="Q466" s="3">
        <f t="shared" si="85"/>
        <v>1.90277142443335</v>
      </c>
      <c r="R466" s="7">
        <f>IF('[2]WetLitterbags placem_collection'!G173="N.A","",'[2]WetLitterbags placem_collection'!G173)</f>
        <v>42814</v>
      </c>
      <c r="S466" s="3">
        <f>IF(IFERROR(INDEX('[2]Both teabags AfterWet'!$D$1:$D$839,MATCH(H466,'[2]Both teabags AfterWet'!$B$1:$B$839,0)),"")="N.A","",(IFERROR(INDEX('[2]Both teabags AfterWet'!$D$1:$D$839,MATCH(H466,'[2]Both teabags AfterWet'!$B$1:$B$839,0)),"")))</f>
        <v>0.53500000000000003</v>
      </c>
      <c r="T466" s="3">
        <f>IFERROR(INDEX('[2]Both teabags AfterWet'!$D$1:$D$839,MATCH(I466,'[2]Both teabags AfterWet'!$B$1:$B$839,0)),"")</f>
        <v>1.629</v>
      </c>
      <c r="U466" s="3">
        <f t="shared" si="93"/>
        <v>0.38440000000000002</v>
      </c>
      <c r="V466" s="3">
        <f t="shared" si="94"/>
        <v>1.4783999999999999</v>
      </c>
      <c r="W466" s="3">
        <f>IFERROR(INDEX('[2]Ashed teabags wet'!$J$2:$J$825,MATCH(H466,'[2]Ashed teabags wet'!$B$2:$B$825,0)),"")</f>
        <v>8.6370444333500629</v>
      </c>
      <c r="X466" s="3">
        <f>IFERROR(INDEX('[2]Ashed teabags wet'!$J$2:$J$825,MATCH(I466,'[2]Ashed teabags wet'!$B$2:$B$825,0)),"")</f>
        <v>1.7224409448818911</v>
      </c>
      <c r="Y466" s="3">
        <f t="shared" si="86"/>
        <v>0.35119920119820236</v>
      </c>
      <c r="Z466" s="3">
        <f t="shared" si="87"/>
        <v>1.4529354330708661</v>
      </c>
      <c r="AA466" s="3">
        <f t="shared" si="88"/>
        <v>0.78775902251891705</v>
      </c>
      <c r="AB466" s="3">
        <f t="shared" si="95"/>
        <v>0.51644059433544209</v>
      </c>
      <c r="AC466" s="3">
        <f t="shared" si="89"/>
        <v>0.76358905458313464</v>
      </c>
      <c r="AD466">
        <f t="shared" si="90"/>
        <v>51</v>
      </c>
      <c r="AE466" s="3">
        <f t="shared" si="96"/>
        <v>6.4419213160430977E-2</v>
      </c>
      <c r="AF466" s="3">
        <f t="shared" si="97"/>
        <v>1.2001270187825023E-2</v>
      </c>
      <c r="AG466" s="67" t="str">
        <f>IF(ISNUMBER(SEARCH("C", '[2]WetLitterbags placem_collection'!Y173)),"YES","")</f>
        <v/>
      </c>
      <c r="AH466" s="67" t="str">
        <f>IF(ISNUMBER(SEARCH("H", '[2]WetLitterbags placem_collection'!Y173)),"YES","")</f>
        <v/>
      </c>
      <c r="AI466" s="67" t="str">
        <f>IF(ISNUMBER(SEARCH("R", '[2]WetLitterbags placem_collection'!Y173)),"YES","")</f>
        <v/>
      </c>
      <c r="AJ466" s="67" t="str">
        <f>IF(ISNUMBER(SEARCH("C", '[2]WetLitterbags placem_collection'!X173)),"YES","")</f>
        <v/>
      </c>
      <c r="AK466" s="67" t="str">
        <f>IF(ISNUMBER(SEARCH("H", '[2]WetLitterbags placem_collection'!X173)),"YES","")</f>
        <v/>
      </c>
      <c r="AL466" s="67" t="str">
        <f>IF(ISNUMBER(SEARCH("R", '[2]WetLitterbags placem_collection'!X173)),"YES","")</f>
        <v/>
      </c>
    </row>
    <row r="467" spans="2:38">
      <c r="B467" t="str">
        <f>'[2]Final data_for_R_analysis_Wetse'!A613</f>
        <v>Wet</v>
      </c>
      <c r="C467" s="4">
        <f>'[2]Final data_for_R_analysis_Wetse'!B613</f>
        <v>172</v>
      </c>
      <c r="D467" t="s">
        <v>109</v>
      </c>
      <c r="E467" t="s">
        <v>32</v>
      </c>
      <c r="F467" s="68">
        <v>4</v>
      </c>
      <c r="G467" s="7">
        <f>'[2]WetLitterbags placem_collection'!E174</f>
        <v>42763</v>
      </c>
      <c r="H467" s="1" t="str">
        <f>'[2]Final data_for_R_analysis_Wetse'!J613</f>
        <v>G439</v>
      </c>
      <c r="I467" t="str">
        <f>'[2]Final data_for_R_analysis_Wetse'!J833</f>
        <v>R353</v>
      </c>
      <c r="J467">
        <f>IFERROR(INDEX('[2]Green_rooibos initial weight'!$C$5:$C$1749,MATCH(H467, '[2]Green_rooibos initial weight'!$A$5:$A$1749,0)),"")</f>
        <v>2.069</v>
      </c>
      <c r="K467">
        <f>IFERROR(INDEX('[2]Green_rooibos initial weight'!$C$5:$C$1749,MATCH(I467, '[2]Green_rooibos initial weight'!$A$5:$A$1749,0)),"")</f>
        <v>2.2909999999999999</v>
      </c>
      <c r="L467" s="3">
        <f t="shared" si="91"/>
        <v>1.8191999999999999</v>
      </c>
      <c r="M467" s="3">
        <f>AVERAGE('[2]Ashed teabags wet'!$J$809:$J$813,'[2]Ashed teabags wet'!$J$817:$J$818,'[2]Ashed teabags wet'!$J$820:$J$821)</f>
        <v>5.5094158734921841</v>
      </c>
      <c r="N467" s="3">
        <f t="shared" si="84"/>
        <v>1.71897270642943</v>
      </c>
      <c r="O467" s="3">
        <f t="shared" si="92"/>
        <v>2.0411999999999999</v>
      </c>
      <c r="P467" s="3">
        <f>AVERAGE('[2]Ashed teabags wet'!$J$814:$J$816)</f>
        <v>2.2816647271287041</v>
      </c>
      <c r="Q467" s="3">
        <f t="shared" si="85"/>
        <v>1.9946266595898487</v>
      </c>
      <c r="R467" s="7">
        <f>IF('[2]WetLitterbags placem_collection'!G174="N.A","",'[2]WetLitterbags placem_collection'!G174)</f>
        <v>42814</v>
      </c>
      <c r="S467" s="3">
        <f>IF(IFERROR(INDEX('[2]Both teabags AfterWet'!$D$1:$D$839,MATCH(H467,'[2]Both teabags AfterWet'!$B$1:$B$839,0)),"")="N.A","",(IFERROR(INDEX('[2]Both teabags AfterWet'!$D$1:$D$839,MATCH(H467,'[2]Both teabags AfterWet'!$B$1:$B$839,0)),"")))</f>
        <v>0.59599999999999997</v>
      </c>
      <c r="T467" s="3">
        <f>IFERROR(INDEX('[2]Both teabags AfterWet'!$D$1:$D$839,MATCH(I467,'[2]Both teabags AfterWet'!$B$1:$B$839,0)),"")</f>
        <v>1.7694000000000001</v>
      </c>
      <c r="U467" s="3">
        <f t="shared" si="93"/>
        <v>0.44539999999999996</v>
      </c>
      <c r="V467" s="3">
        <f t="shared" si="94"/>
        <v>1.6188</v>
      </c>
      <c r="W467" s="3">
        <f>IFERROR(INDEX('[2]Ashed teabags wet'!$J$2:$J$825,MATCH(H467,'[2]Ashed teabags wet'!$B$2:$B$825,0)),"")</f>
        <v>9.0602409638559092</v>
      </c>
      <c r="X467" s="3" t="str">
        <f>IFERROR(INDEX('[2]Ashed teabags wet'!$J$2:$J$825,MATCH(I467,'[2]Ashed teabags wet'!$B$2:$B$825,0)),"")</f>
        <v/>
      </c>
      <c r="Y467" s="3">
        <f t="shared" si="86"/>
        <v>0.40504568674698577</v>
      </c>
      <c r="Z467" s="3" t="str">
        <f t="shared" si="87"/>
        <v/>
      </c>
      <c r="AA467" s="3">
        <f t="shared" si="88"/>
        <v>0.7643675869709835</v>
      </c>
      <c r="AB467" s="3">
        <f t="shared" si="95"/>
        <v>0.50110559145841205</v>
      </c>
      <c r="AC467" s="3" t="str">
        <f t="shared" si="89"/>
        <v/>
      </c>
      <c r="AD467">
        <f t="shared" si="90"/>
        <v>51</v>
      </c>
      <c r="AE467" s="3">
        <f t="shared" si="96"/>
        <v>9.2200015473891339E-2</v>
      </c>
      <c r="AF467" s="3" t="str">
        <f t="shared" si="97"/>
        <v/>
      </c>
      <c r="AG467" s="67" t="str">
        <f>IF(ISNUMBER(SEARCH("C", '[2]WetLitterbags placem_collection'!Y174)),"YES","")</f>
        <v/>
      </c>
      <c r="AH467" s="67" t="str">
        <f>IF(ISNUMBER(SEARCH("H", '[2]WetLitterbags placem_collection'!Y174)),"YES","")</f>
        <v/>
      </c>
      <c r="AI467" s="67" t="str">
        <f>IF(ISNUMBER(SEARCH("R", '[2]WetLitterbags placem_collection'!Y174)),"YES","")</f>
        <v/>
      </c>
      <c r="AJ467" s="67" t="str">
        <f>IF(ISNUMBER(SEARCH("C", '[2]WetLitterbags placem_collection'!X174)),"YES","")</f>
        <v/>
      </c>
      <c r="AK467" s="67" t="str">
        <f>IF(ISNUMBER(SEARCH("H", '[2]WetLitterbags placem_collection'!X174)),"YES","")</f>
        <v/>
      </c>
      <c r="AL467" s="67" t="str">
        <f>IF(ISNUMBER(SEARCH("R", '[2]WetLitterbags placem_collection'!X174)),"YES","")</f>
        <v/>
      </c>
    </row>
    <row r="468" spans="2:38">
      <c r="B468" t="str">
        <f>'[2]Final data_for_R_analysis_Wetse'!A614</f>
        <v>Wet</v>
      </c>
      <c r="C468" s="4">
        <f>'[2]Final data_for_R_analysis_Wetse'!B614</f>
        <v>173</v>
      </c>
      <c r="D468" t="s">
        <v>109</v>
      </c>
      <c r="E468" t="s">
        <v>32</v>
      </c>
      <c r="F468" s="68">
        <v>5</v>
      </c>
      <c r="G468" s="7">
        <f>'[2]WetLitterbags placem_collection'!E175</f>
        <v>42763</v>
      </c>
      <c r="H468" s="1" t="str">
        <f>'[2]Final data_for_R_analysis_Wetse'!J614</f>
        <v>G865</v>
      </c>
      <c r="I468" t="str">
        <f>'[2]Final data_for_R_analysis_Wetse'!J834</f>
        <v>R105</v>
      </c>
      <c r="J468">
        <f>IFERROR(INDEX('[2]Green_rooibos initial weight'!$C$5:$C$1749,MATCH(H468, '[2]Green_rooibos initial weight'!$A$5:$A$1749,0)),"")</f>
        <v>2.036</v>
      </c>
      <c r="K468">
        <f>IFERROR(INDEX('[2]Green_rooibos initial weight'!$C$5:$C$1749,MATCH(I468, '[2]Green_rooibos initial weight'!$A$5:$A$1749,0)),"")</f>
        <v>2.254</v>
      </c>
      <c r="L468" s="3">
        <f t="shared" si="91"/>
        <v>1.7862</v>
      </c>
      <c r="M468" s="3">
        <f>AVERAGE('[2]Ashed teabags wet'!$J$809:$J$813,'[2]Ashed teabags wet'!$J$817:$J$818,'[2]Ashed teabags wet'!$J$820:$J$821)</f>
        <v>5.5094158734921841</v>
      </c>
      <c r="N468" s="3">
        <f t="shared" si="84"/>
        <v>1.6877908136676827</v>
      </c>
      <c r="O468" s="3">
        <f t="shared" si="92"/>
        <v>2.0042</v>
      </c>
      <c r="P468" s="3">
        <f>AVERAGE('[2]Ashed teabags wet'!$J$814:$J$816)</f>
        <v>2.2816647271287041</v>
      </c>
      <c r="Q468" s="3">
        <f t="shared" si="85"/>
        <v>1.9584708755388864</v>
      </c>
      <c r="R468" s="7">
        <f>IF('[2]WetLitterbags placem_collection'!G175="N.A","",'[2]WetLitterbags placem_collection'!G175)</f>
        <v>42814</v>
      </c>
      <c r="S468" s="3">
        <f>IF(IFERROR(INDEX('[2]Both teabags AfterWet'!$D$1:$D$839,MATCH(H468,'[2]Both teabags AfterWet'!$B$1:$B$839,0)),"")="N.A","",(IFERROR(INDEX('[2]Both teabags AfterWet'!$D$1:$D$839,MATCH(H468,'[2]Both teabags AfterWet'!$B$1:$B$839,0)),"")))</f>
        <v>0.65549999999999997</v>
      </c>
      <c r="T468" s="3">
        <f>IFERROR(INDEX('[2]Both teabags AfterWet'!$D$1:$D$839,MATCH(I468,'[2]Both teabags AfterWet'!$B$1:$B$839,0)),"")</f>
        <v>1.6919999999999999</v>
      </c>
      <c r="U468" s="3">
        <f t="shared" si="93"/>
        <v>0.5048999999999999</v>
      </c>
      <c r="V468" s="3">
        <f t="shared" si="94"/>
        <v>1.5413999999999999</v>
      </c>
      <c r="W468" s="3">
        <f>IFERROR(INDEX('[2]Ashed teabags wet'!$J$2:$J$825,MATCH(H468,'[2]Ashed teabags wet'!$B$2:$B$825,0)),"")</f>
        <v>9.1408591408588276</v>
      </c>
      <c r="X468" s="3">
        <f>IFERROR(INDEX('[2]Ashed teabags wet'!$J$2:$J$825,MATCH(I468,'[2]Ashed teabags wet'!$B$2:$B$825,0)),"")</f>
        <v>2.5628626692459697</v>
      </c>
      <c r="Y468" s="3">
        <f t="shared" si="86"/>
        <v>0.4587478021978037</v>
      </c>
      <c r="Z468" s="3">
        <f t="shared" si="87"/>
        <v>1.5018960348162425</v>
      </c>
      <c r="AA468" s="3">
        <f t="shared" si="88"/>
        <v>0.72819629157661192</v>
      </c>
      <c r="AB468" s="3">
        <f t="shared" si="95"/>
        <v>0.47739234317136559</v>
      </c>
      <c r="AC468" s="3">
        <f t="shared" si="89"/>
        <v>0.7668717740839448</v>
      </c>
      <c r="AD468">
        <f t="shared" si="90"/>
        <v>51</v>
      </c>
      <c r="AE468" s="3">
        <f t="shared" si="96"/>
        <v>0.13515879860259861</v>
      </c>
      <c r="AF468" s="3">
        <f t="shared" si="97"/>
        <v>1.3138991912496506E-2</v>
      </c>
      <c r="AG468" s="67" t="str">
        <f>IF(ISNUMBER(SEARCH("C", '[2]WetLitterbags placem_collection'!Y175)),"YES","")</f>
        <v/>
      </c>
      <c r="AH468" s="67" t="str">
        <f>IF(ISNUMBER(SEARCH("H", '[2]WetLitterbags placem_collection'!Y175)),"YES","")</f>
        <v/>
      </c>
      <c r="AI468" s="67" t="str">
        <f>IF(ISNUMBER(SEARCH("R", '[2]WetLitterbags placem_collection'!Y175)),"YES","")</f>
        <v/>
      </c>
      <c r="AJ468" s="67" t="str">
        <f>IF(ISNUMBER(SEARCH("C", '[2]WetLitterbags placem_collection'!X175)),"YES","")</f>
        <v/>
      </c>
      <c r="AK468" s="67" t="str">
        <f>IF(ISNUMBER(SEARCH("H", '[2]WetLitterbags placem_collection'!X175)),"YES","")</f>
        <v/>
      </c>
      <c r="AL468" s="67" t="str">
        <f>IF(ISNUMBER(SEARCH("R", '[2]WetLitterbags placem_collection'!X175)),"YES","")</f>
        <v/>
      </c>
    </row>
    <row r="469" spans="2:38">
      <c r="B469" t="str">
        <f>'[2]Final data_for_R_analysis_Wetse'!A615</f>
        <v>Wet</v>
      </c>
      <c r="C469" s="4">
        <f>'[2]Final data_for_R_analysis_Wetse'!B615</f>
        <v>174</v>
      </c>
      <c r="D469" t="s">
        <v>109</v>
      </c>
      <c r="E469" t="s">
        <v>32</v>
      </c>
      <c r="F469" s="68">
        <v>6</v>
      </c>
      <c r="G469" s="7">
        <f>'[2]WetLitterbags placem_collection'!E176</f>
        <v>42763</v>
      </c>
      <c r="H469" s="1" t="str">
        <f>'[2]Final data_for_R_analysis_Wetse'!J615</f>
        <v>G736</v>
      </c>
      <c r="I469" t="str">
        <f>'[2]Final data_for_R_analysis_Wetse'!J835</f>
        <v>R384</v>
      </c>
      <c r="J469">
        <f>IFERROR(INDEX('[2]Green_rooibos initial weight'!$C$5:$C$1749,MATCH(H469, '[2]Green_rooibos initial weight'!$A$5:$A$1749,0)),"")</f>
        <v>2.0760000000000001</v>
      </c>
      <c r="K469">
        <f>IFERROR(INDEX('[2]Green_rooibos initial weight'!$C$5:$C$1749,MATCH(I469, '[2]Green_rooibos initial weight'!$A$5:$A$1749,0)),"")</f>
        <v>2.2240000000000002</v>
      </c>
      <c r="L469" s="3">
        <f t="shared" si="91"/>
        <v>1.8262</v>
      </c>
      <c r="M469" s="3">
        <f>AVERAGE('[2]Ashed teabags wet'!$J$809:$J$813,'[2]Ashed teabags wet'!$J$817:$J$818,'[2]Ashed teabags wet'!$J$820:$J$821)</f>
        <v>5.5094158734921841</v>
      </c>
      <c r="N469" s="3">
        <f t="shared" si="84"/>
        <v>1.7255870473182857</v>
      </c>
      <c r="O469" s="3">
        <f t="shared" si="92"/>
        <v>1.9742000000000002</v>
      </c>
      <c r="P469" s="3">
        <f>AVERAGE('[2]Ashed teabags wet'!$J$814:$J$816)</f>
        <v>2.2816647271287041</v>
      </c>
      <c r="Q469" s="3">
        <f t="shared" si="85"/>
        <v>1.9291553749570254</v>
      </c>
      <c r="R469" s="7">
        <f>IF('[2]WetLitterbags placem_collection'!G176="N.A","",'[2]WetLitterbags placem_collection'!G176)</f>
        <v>42814</v>
      </c>
      <c r="S469" s="3">
        <f>IF(IFERROR(INDEX('[2]Both teabags AfterWet'!$D$1:$D$839,MATCH(H469,'[2]Both teabags AfterWet'!$B$1:$B$839,0)),"")="N.A","",(IFERROR(INDEX('[2]Both teabags AfterWet'!$D$1:$D$839,MATCH(H469,'[2]Both teabags AfterWet'!$B$1:$B$839,0)),"")))</f>
        <v>0.63500000000000001</v>
      </c>
      <c r="T469" s="3">
        <f>IFERROR(INDEX('[2]Both teabags AfterWet'!$D$1:$D$839,MATCH(I469,'[2]Both teabags AfterWet'!$B$1:$B$839,0)),"")</f>
        <v>1.772</v>
      </c>
      <c r="U469" s="3">
        <f t="shared" si="93"/>
        <v>0.4844</v>
      </c>
      <c r="V469" s="3">
        <f t="shared" si="94"/>
        <v>1.6214</v>
      </c>
      <c r="W469" s="3">
        <f>IFERROR(INDEX('[2]Ashed teabags wet'!$J$2:$J$825,MATCH(H469,'[2]Ashed teabags wet'!$B$2:$B$825,0)),"")</f>
        <v>8.7727944800392965</v>
      </c>
      <c r="X469" s="3">
        <f>IFERROR(INDEX('[2]Ashed teabags wet'!$J$2:$J$825,MATCH(I469,'[2]Ashed teabags wet'!$B$2:$B$825,0)),"")</f>
        <v>2.1032504780120633</v>
      </c>
      <c r="Y469" s="3">
        <f t="shared" si="86"/>
        <v>0.44190458353868967</v>
      </c>
      <c r="Z469" s="3">
        <f t="shared" si="87"/>
        <v>1.5872978967495124</v>
      </c>
      <c r="AA469" s="3">
        <f t="shared" si="88"/>
        <v>0.7439105814885153</v>
      </c>
      <c r="AB469" s="3">
        <f t="shared" si="95"/>
        <v>0.48769434795921673</v>
      </c>
      <c r="AC469" s="3">
        <f t="shared" si="89"/>
        <v>0.82279422246374101</v>
      </c>
      <c r="AD469">
        <f t="shared" si="90"/>
        <v>51</v>
      </c>
      <c r="AE469" s="3">
        <f t="shared" si="96"/>
        <v>0.11649574645069438</v>
      </c>
      <c r="AF469" s="3">
        <f t="shared" si="97"/>
        <v>8.8537604511681068E-3</v>
      </c>
      <c r="AG469" s="67" t="str">
        <f>IF(ISNUMBER(SEARCH("C", '[2]WetLitterbags placem_collection'!Y176)),"YES","")</f>
        <v/>
      </c>
      <c r="AH469" s="67" t="str">
        <f>IF(ISNUMBER(SEARCH("H", '[2]WetLitterbags placem_collection'!Y176)),"YES","")</f>
        <v/>
      </c>
      <c r="AI469" s="67" t="str">
        <f>IF(ISNUMBER(SEARCH("R", '[2]WetLitterbags placem_collection'!Y176)),"YES","")</f>
        <v/>
      </c>
      <c r="AJ469" s="67" t="str">
        <f>IF(ISNUMBER(SEARCH("C", '[2]WetLitterbags placem_collection'!X176)),"YES","")</f>
        <v/>
      </c>
      <c r="AK469" s="67" t="str">
        <f>IF(ISNUMBER(SEARCH("H", '[2]WetLitterbags placem_collection'!X176)),"YES","")</f>
        <v/>
      </c>
      <c r="AL469" s="67" t="str">
        <f>IF(ISNUMBER(SEARCH("R", '[2]WetLitterbags placem_collection'!X176)),"YES","")</f>
        <v/>
      </c>
    </row>
    <row r="470" spans="2:38">
      <c r="B470" t="str">
        <f>'[2]Final data_for_R_analysis_Wetse'!A616</f>
        <v>Wet</v>
      </c>
      <c r="C470" s="4">
        <f>'[2]Final data_for_R_analysis_Wetse'!B616</f>
        <v>175</v>
      </c>
      <c r="D470" t="s">
        <v>109</v>
      </c>
      <c r="E470" t="s">
        <v>32</v>
      </c>
      <c r="F470" s="68">
        <v>7</v>
      </c>
      <c r="G470" s="7">
        <f>'[2]WetLitterbags placem_collection'!E177</f>
        <v>42763</v>
      </c>
      <c r="H470" s="1" t="str">
        <f>'[2]Final data_for_R_analysis_Wetse'!J616</f>
        <v>G792</v>
      </c>
      <c r="I470" t="str">
        <f>'[2]Final data_for_R_analysis_Wetse'!J836</f>
        <v>R481</v>
      </c>
      <c r="J470">
        <f>IFERROR(INDEX('[2]Green_rooibos initial weight'!$C$5:$C$1749,MATCH(H470, '[2]Green_rooibos initial weight'!$A$5:$A$1749,0)),"")</f>
        <v>2.0550000000000002</v>
      </c>
      <c r="K470">
        <f>IFERROR(INDEX('[2]Green_rooibos initial weight'!$C$5:$C$1749,MATCH(I470, '[2]Green_rooibos initial weight'!$A$5:$A$1749,0)),"")</f>
        <v>2.1589999999999998</v>
      </c>
      <c r="L470" s="3">
        <f t="shared" si="91"/>
        <v>1.8052000000000001</v>
      </c>
      <c r="M470" s="3">
        <f>AVERAGE('[2]Ashed teabags wet'!$J$809:$J$813,'[2]Ashed teabags wet'!$J$817:$J$818,'[2]Ashed teabags wet'!$J$820:$J$821)</f>
        <v>5.5094158734921841</v>
      </c>
      <c r="N470" s="3">
        <f t="shared" si="84"/>
        <v>1.7057440246517193</v>
      </c>
      <c r="O470" s="3">
        <f t="shared" si="92"/>
        <v>1.9091999999999998</v>
      </c>
      <c r="P470" s="3">
        <f>AVERAGE('[2]Ashed teabags wet'!$J$814:$J$816)</f>
        <v>2.2816647271287041</v>
      </c>
      <c r="Q470" s="3">
        <f t="shared" si="85"/>
        <v>1.8656384570296585</v>
      </c>
      <c r="R470" s="7">
        <f>IF('[2]WetLitterbags placem_collection'!G177="N.A","",'[2]WetLitterbags placem_collection'!G177)</f>
        <v>42814</v>
      </c>
      <c r="S470" s="3" t="str">
        <f>IF(IFERROR(INDEX('[2]Both teabags AfterWet'!$D$1:$D$839,MATCH(H470,'[2]Both teabags AfterWet'!$B$1:$B$839,0)),"")="N.A","",(IFERROR(INDEX('[2]Both teabags AfterWet'!$D$1:$D$839,MATCH(H470,'[2]Both teabags AfterWet'!$B$1:$B$839,0)),"")))</f>
        <v/>
      </c>
      <c r="T470" s="3">
        <f>IFERROR(INDEX('[2]Both teabags AfterWet'!$D$1:$D$839,MATCH(I470,'[2]Both teabags AfterWet'!$B$1:$B$839,0)),"")</f>
        <v>1.681</v>
      </c>
      <c r="U470" s="3" t="str">
        <f t="shared" si="93"/>
        <v/>
      </c>
      <c r="V470" s="3">
        <f t="shared" si="94"/>
        <v>1.5304</v>
      </c>
      <c r="W470" s="3" t="str">
        <f>IFERROR(INDEX('[2]Ashed teabags wet'!$J$2:$J$825,MATCH(H470,'[2]Ashed teabags wet'!$B$2:$B$825,0)),"")</f>
        <v/>
      </c>
      <c r="X470" s="3">
        <f>IFERROR(INDEX('[2]Ashed teabags wet'!$J$2:$J$825,MATCH(I470,'[2]Ashed teabags wet'!$B$2:$B$825,0)),"")</f>
        <v>22.390243902438794</v>
      </c>
      <c r="Y470" s="3" t="str">
        <f t="shared" si="86"/>
        <v/>
      </c>
      <c r="Z470" s="3">
        <f t="shared" si="87"/>
        <v>1.1877397073170766</v>
      </c>
      <c r="AA470" s="3" t="str">
        <f t="shared" si="88"/>
        <v/>
      </c>
      <c r="AB470" s="3" t="str">
        <f t="shared" si="95"/>
        <v/>
      </c>
      <c r="AC470" s="3">
        <f t="shared" si="89"/>
        <v>0.63663980705463918</v>
      </c>
      <c r="AD470">
        <f t="shared" si="90"/>
        <v>51</v>
      </c>
      <c r="AE470" s="3" t="str">
        <f t="shared" si="96"/>
        <v/>
      </c>
      <c r="AF470" s="3" t="str">
        <f t="shared" si="97"/>
        <v/>
      </c>
      <c r="AG470" s="67" t="str">
        <f>IF(ISNUMBER(SEARCH("C", '[2]WetLitterbags placem_collection'!Y177)),"YES","")</f>
        <v/>
      </c>
      <c r="AH470" s="67" t="str">
        <f>IF(ISNUMBER(SEARCH("H", '[2]WetLitterbags placem_collection'!Y177)),"YES","")</f>
        <v/>
      </c>
      <c r="AI470" s="67" t="str">
        <f>IF(ISNUMBER(SEARCH("R", '[2]WetLitterbags placem_collection'!Y177)),"YES","")</f>
        <v/>
      </c>
      <c r="AJ470" s="67" t="str">
        <f>IF(ISNUMBER(SEARCH("C", '[2]WetLitterbags placem_collection'!X177)),"YES","")</f>
        <v/>
      </c>
      <c r="AK470" s="67" t="str">
        <f>IF(ISNUMBER(SEARCH("H", '[2]WetLitterbags placem_collection'!X177)),"YES","")</f>
        <v/>
      </c>
      <c r="AL470" s="67" t="str">
        <f>IF(ISNUMBER(SEARCH("R", '[2]WetLitterbags placem_collection'!X177)),"YES","")</f>
        <v/>
      </c>
    </row>
    <row r="471" spans="2:38">
      <c r="B471" t="str">
        <f>'[2]Final data_for_R_analysis_Wetse'!A617</f>
        <v>Wet</v>
      </c>
      <c r="C471" s="4">
        <f>'[2]Final data_for_R_analysis_Wetse'!B617</f>
        <v>176</v>
      </c>
      <c r="D471" t="s">
        <v>109</v>
      </c>
      <c r="E471" t="s">
        <v>32</v>
      </c>
      <c r="F471" s="68">
        <v>8</v>
      </c>
      <c r="G471" s="7">
        <f>'[2]WetLitterbags placem_collection'!E178</f>
        <v>42763</v>
      </c>
      <c r="H471" s="1" t="str">
        <f>'[2]Final data_for_R_analysis_Wetse'!J617</f>
        <v>G470</v>
      </c>
      <c r="I471" t="str">
        <f>'[2]Final data_for_R_analysis_Wetse'!J837</f>
        <v>R490</v>
      </c>
      <c r="J471">
        <f>IFERROR(INDEX('[2]Green_rooibos initial weight'!$C$5:$C$1749,MATCH(H471, '[2]Green_rooibos initial weight'!$A$5:$A$1749,0)),"")</f>
        <v>1.9970000000000001</v>
      </c>
      <c r="K471">
        <f>IFERROR(INDEX('[2]Green_rooibos initial weight'!$C$5:$C$1749,MATCH(I471, '[2]Green_rooibos initial weight'!$A$5:$A$1749,0)),"")</f>
        <v>2.1890000000000001</v>
      </c>
      <c r="L471" s="3">
        <f t="shared" si="91"/>
        <v>1.7472000000000001</v>
      </c>
      <c r="M471" s="3">
        <f>AVERAGE('[2]Ashed teabags wet'!$J$809:$J$813,'[2]Ashed teabags wet'!$J$817:$J$818,'[2]Ashed teabags wet'!$J$820:$J$821)</f>
        <v>5.5094158734921841</v>
      </c>
      <c r="N471" s="3">
        <f t="shared" si="84"/>
        <v>1.6509394858583446</v>
      </c>
      <c r="O471" s="3">
        <f t="shared" si="92"/>
        <v>1.9392</v>
      </c>
      <c r="P471" s="3">
        <f>AVERAGE('[2]Ashed teabags wet'!$J$814:$J$816)</f>
        <v>2.2816647271287041</v>
      </c>
      <c r="Q471" s="3">
        <f t="shared" si="85"/>
        <v>1.8949539576115202</v>
      </c>
      <c r="R471" s="7">
        <f>IF('[2]WetLitterbags placem_collection'!G178="N.A","",'[2]WetLitterbags placem_collection'!G178)</f>
        <v>42814</v>
      </c>
      <c r="S471" s="3">
        <f>IF(IFERROR(INDEX('[2]Both teabags AfterWet'!$D$1:$D$839,MATCH(H471,'[2]Both teabags AfterWet'!$B$1:$B$839,0)),"")="N.A","",(IFERROR(INDEX('[2]Both teabags AfterWet'!$D$1:$D$839,MATCH(H471,'[2]Both teabags AfterWet'!$B$1:$B$839,0)),"")))</f>
        <v>0.60299999999999998</v>
      </c>
      <c r="T471" s="3">
        <f>IFERROR(INDEX('[2]Both teabags AfterWet'!$D$1:$D$839,MATCH(I471,'[2]Both teabags AfterWet'!$B$1:$B$839,0)),"")</f>
        <v>1.7070000000000001</v>
      </c>
      <c r="U471" s="3">
        <f t="shared" si="93"/>
        <v>0.45239999999999997</v>
      </c>
      <c r="V471" s="3">
        <f t="shared" si="94"/>
        <v>1.5564</v>
      </c>
      <c r="W471" s="3">
        <f>IFERROR(INDEX('[2]Ashed teabags wet'!$J$2:$J$825,MATCH(H471,'[2]Ashed teabags wet'!$B$2:$B$825,0)),"")</f>
        <v>9.3558282208585464</v>
      </c>
      <c r="X471" s="3">
        <f>IFERROR(INDEX('[2]Ashed teabags wet'!$J$2:$J$825,MATCH(I471,'[2]Ashed teabags wet'!$B$2:$B$825,0)),"")</f>
        <v>2.6433915211971035</v>
      </c>
      <c r="Y471" s="3">
        <f t="shared" si="86"/>
        <v>0.4100742331288359</v>
      </c>
      <c r="Z471" s="3">
        <f t="shared" si="87"/>
        <v>1.5152582543640882</v>
      </c>
      <c r="AA471" s="3">
        <f t="shared" si="88"/>
        <v>0.75161159046624104</v>
      </c>
      <c r="AB471" s="3">
        <f t="shared" si="95"/>
        <v>0.4927429904244241</v>
      </c>
      <c r="AC471" s="3">
        <f t="shared" si="89"/>
        <v>0.79962800588251948</v>
      </c>
      <c r="AD471">
        <f t="shared" si="90"/>
        <v>51</v>
      </c>
      <c r="AE471" s="3">
        <f t="shared" si="96"/>
        <v>0.10734965502821725</v>
      </c>
      <c r="AF471" s="3">
        <f t="shared" si="97"/>
        <v>1.0234591948879214E-2</v>
      </c>
      <c r="AG471" s="67" t="str">
        <f>IF(ISNUMBER(SEARCH("C", '[2]WetLitterbags placem_collection'!Y178)),"YES","")</f>
        <v/>
      </c>
      <c r="AH471" s="67" t="str">
        <f>IF(ISNUMBER(SEARCH("H", '[2]WetLitterbags placem_collection'!Y178)),"YES","")</f>
        <v/>
      </c>
      <c r="AI471" s="67" t="str">
        <f>IF(ISNUMBER(SEARCH("R", '[2]WetLitterbags placem_collection'!Y178)),"YES","")</f>
        <v/>
      </c>
      <c r="AJ471" s="67" t="str">
        <f>IF(ISNUMBER(SEARCH("C", '[2]WetLitterbags placem_collection'!X178)),"YES","")</f>
        <v/>
      </c>
      <c r="AK471" s="67" t="str">
        <f>IF(ISNUMBER(SEARCH("H", '[2]WetLitterbags placem_collection'!X178)),"YES","")</f>
        <v/>
      </c>
      <c r="AL471" s="67" t="str">
        <f>IF(ISNUMBER(SEARCH("R", '[2]WetLitterbags placem_collection'!X178)),"YES","")</f>
        <v/>
      </c>
    </row>
    <row r="472" spans="2:38">
      <c r="B472" t="str">
        <f>'[2]Final data_for_R_analysis_Wetse'!A618</f>
        <v>Wet</v>
      </c>
      <c r="C472" s="4">
        <f>'[2]Final data_for_R_analysis_Wetse'!B618</f>
        <v>177</v>
      </c>
      <c r="D472" t="s">
        <v>110</v>
      </c>
      <c r="E472" t="s">
        <v>32</v>
      </c>
      <c r="F472" s="5">
        <v>1</v>
      </c>
      <c r="G472" s="7">
        <f>'[2]WetLitterbags placem_collection'!E179</f>
        <v>42763</v>
      </c>
      <c r="H472" s="1" t="str">
        <f>'[2]Final data_for_R_analysis_Wetse'!J618</f>
        <v>G483</v>
      </c>
      <c r="I472" t="str">
        <f>'[2]Final data_for_R_analysis_Wetse'!J838</f>
        <v>R470</v>
      </c>
      <c r="J472">
        <f>IFERROR(INDEX('[2]Green_rooibos initial weight'!$C$5:$C$1749,MATCH(H472, '[2]Green_rooibos initial weight'!$A$5:$A$1749,0)),"")</f>
        <v>1.9750000000000001</v>
      </c>
      <c r="K472">
        <f>IFERROR(INDEX('[2]Green_rooibos initial weight'!$C$5:$C$1749,MATCH(I472, '[2]Green_rooibos initial weight'!$A$5:$A$1749,0)),"")</f>
        <v>2.1240000000000001</v>
      </c>
      <c r="L472" s="3">
        <f t="shared" si="91"/>
        <v>1.7252000000000001</v>
      </c>
      <c r="M472" s="3">
        <f>AVERAGE('[2]Ashed teabags wet'!$J$809:$J$813,'[2]Ashed teabags wet'!$J$817:$J$818,'[2]Ashed teabags wet'!$J$820:$J$821)</f>
        <v>5.5094158734921841</v>
      </c>
      <c r="N472" s="3">
        <f t="shared" si="84"/>
        <v>1.630151557350513</v>
      </c>
      <c r="O472" s="3">
        <f t="shared" si="92"/>
        <v>1.8742000000000001</v>
      </c>
      <c r="P472" s="3">
        <f>AVERAGE('[2]Ashed teabags wet'!$J$814:$J$816)</f>
        <v>2.2816647271287041</v>
      </c>
      <c r="Q472" s="3">
        <f t="shared" si="85"/>
        <v>1.8314370396841539</v>
      </c>
      <c r="R472" s="7">
        <f>IF('[2]WetLitterbags placem_collection'!G179="N.A","",'[2]WetLitterbags placem_collection'!G179)</f>
        <v>42815</v>
      </c>
      <c r="S472" s="3">
        <f>IF(IFERROR(INDEX('[2]Both teabags AfterWet'!$D$1:$D$839,MATCH(H472,'[2]Both teabags AfterWet'!$B$1:$B$839,0)),"")="N.A","",(IFERROR(INDEX('[2]Both teabags AfterWet'!$D$1:$D$839,MATCH(H472,'[2]Both teabags AfterWet'!$B$1:$B$839,0)),"")))</f>
        <v>0.58399999999999996</v>
      </c>
      <c r="T472" s="3">
        <f>IFERROR(INDEX('[2]Both teabags AfterWet'!$D$1:$D$839,MATCH(I472,'[2]Both teabags AfterWet'!$B$1:$B$839,0)),"")</f>
        <v>1.677</v>
      </c>
      <c r="U472" s="3">
        <f t="shared" si="93"/>
        <v>0.43339999999999995</v>
      </c>
      <c r="V472" s="3">
        <f t="shared" si="94"/>
        <v>1.5264</v>
      </c>
      <c r="W472" s="3">
        <f>IFERROR(INDEX('[2]Ashed teabags wet'!$J$2:$J$825,MATCH(H472,'[2]Ashed teabags wet'!$B$2:$B$825,0)),"")</f>
        <v>8.5170340681363346</v>
      </c>
      <c r="X472" s="3">
        <f>IFERROR(INDEX('[2]Ashed teabags wet'!$J$2:$J$825,MATCH(I472,'[2]Ashed teabags wet'!$B$2:$B$825,0)),"")</f>
        <v>2.3705853894531068</v>
      </c>
      <c r="Y472" s="3">
        <f t="shared" si="86"/>
        <v>0.39648717434869707</v>
      </c>
      <c r="Z472" s="3">
        <f t="shared" si="87"/>
        <v>1.4902153846153878</v>
      </c>
      <c r="AA472" s="3">
        <f t="shared" si="88"/>
        <v>0.75677894944129731</v>
      </c>
      <c r="AB472" s="3">
        <f t="shared" si="95"/>
        <v>0.49613061768598121</v>
      </c>
      <c r="AC472" s="3">
        <f t="shared" si="89"/>
        <v>0.81368638524007764</v>
      </c>
      <c r="AD472">
        <f t="shared" si="90"/>
        <v>52</v>
      </c>
      <c r="AE472" s="3">
        <f t="shared" si="96"/>
        <v>0.10121264911959937</v>
      </c>
      <c r="AF472" s="3">
        <f t="shared" si="97"/>
        <v>9.0549504640628688E-3</v>
      </c>
      <c r="AG472" s="67" t="str">
        <f>IF(ISNUMBER(SEARCH("C", '[2]WetLitterbags placem_collection'!Y179)),"YES","")</f>
        <v/>
      </c>
      <c r="AH472" s="67" t="str">
        <f>IF(ISNUMBER(SEARCH("H", '[2]WetLitterbags placem_collection'!Y179)),"YES","")</f>
        <v/>
      </c>
      <c r="AI472" s="67" t="str">
        <f>IF(ISNUMBER(SEARCH("R", '[2]WetLitterbags placem_collection'!Y179)),"YES","")</f>
        <v/>
      </c>
      <c r="AJ472" s="67" t="str">
        <f>IF(ISNUMBER(SEARCH("C", '[2]WetLitterbags placem_collection'!X179)),"YES","")</f>
        <v/>
      </c>
      <c r="AK472" s="67" t="str">
        <f>IF(ISNUMBER(SEARCH("H", '[2]WetLitterbags placem_collection'!X179)),"YES","")</f>
        <v/>
      </c>
      <c r="AL472" s="67" t="str">
        <f>IF(ISNUMBER(SEARCH("R", '[2]WetLitterbags placem_collection'!X179)),"YES","")</f>
        <v/>
      </c>
    </row>
    <row r="473" spans="2:38">
      <c r="B473" t="str">
        <f>'[2]Final data_for_R_analysis_Wetse'!A619</f>
        <v>Wet</v>
      </c>
      <c r="C473" s="4">
        <f>'[2]Final data_for_R_analysis_Wetse'!B619</f>
        <v>178</v>
      </c>
      <c r="D473" t="s">
        <v>110</v>
      </c>
      <c r="E473" t="s">
        <v>32</v>
      </c>
      <c r="F473" s="5">
        <v>2</v>
      </c>
      <c r="G473" s="7">
        <f>'[2]WetLitterbags placem_collection'!E180</f>
        <v>42763</v>
      </c>
      <c r="H473" s="1" t="str">
        <f>'[2]Final data_for_R_analysis_Wetse'!J619</f>
        <v>G893</v>
      </c>
      <c r="I473" t="str">
        <f>'[2]Final data_for_R_analysis_Wetse'!J839</f>
        <v>R488</v>
      </c>
      <c r="J473">
        <f>IFERROR(INDEX('[2]Green_rooibos initial weight'!$C$5:$C$1749,MATCH(H473, '[2]Green_rooibos initial weight'!$A$5:$A$1749,0)),"")</f>
        <v>2.036</v>
      </c>
      <c r="K473">
        <f>IFERROR(INDEX('[2]Green_rooibos initial weight'!$C$5:$C$1749,MATCH(I473, '[2]Green_rooibos initial weight'!$A$5:$A$1749,0)),"")</f>
        <v>2.1589999999999998</v>
      </c>
      <c r="L473" s="3">
        <f t="shared" si="91"/>
        <v>1.7862</v>
      </c>
      <c r="M473" s="3">
        <f>AVERAGE('[2]Ashed teabags wet'!$J$809:$J$813,'[2]Ashed teabags wet'!$J$817:$J$818,'[2]Ashed teabags wet'!$J$820:$J$821)</f>
        <v>5.5094158734921841</v>
      </c>
      <c r="N473" s="3">
        <f t="shared" si="84"/>
        <v>1.6877908136676827</v>
      </c>
      <c r="O473" s="3">
        <f t="shared" si="92"/>
        <v>1.9091999999999998</v>
      </c>
      <c r="P473" s="3">
        <f>AVERAGE('[2]Ashed teabags wet'!$J$814:$J$816)</f>
        <v>2.2816647271287041</v>
      </c>
      <c r="Q473" s="3">
        <f t="shared" si="85"/>
        <v>1.8656384570296585</v>
      </c>
      <c r="R473" s="7">
        <f>IF('[2]WetLitterbags placem_collection'!G180="N.A","",'[2]WetLitterbags placem_collection'!G180)</f>
        <v>42815</v>
      </c>
      <c r="S473" s="3">
        <f>IF(IFERROR(INDEX('[2]Both teabags AfterWet'!$D$1:$D$839,MATCH(H473,'[2]Both teabags AfterWet'!$B$1:$B$839,0)),"")="N.A","",(IFERROR(INDEX('[2]Both teabags AfterWet'!$D$1:$D$839,MATCH(H473,'[2]Both teabags AfterWet'!$B$1:$B$839,0)),"")))</f>
        <v>0.60699999999999998</v>
      </c>
      <c r="T473" s="3">
        <f>IFERROR(INDEX('[2]Both teabags AfterWet'!$D$1:$D$839,MATCH(I473,'[2]Both teabags AfterWet'!$B$1:$B$839,0)),"")</f>
        <v>1.6446000000000001</v>
      </c>
      <c r="U473" s="3">
        <f t="shared" si="93"/>
        <v>0.45639999999999997</v>
      </c>
      <c r="V473" s="3">
        <f t="shared" si="94"/>
        <v>1.494</v>
      </c>
      <c r="W473" s="3">
        <f>IFERROR(INDEX('[2]Ashed teabags wet'!$J$2:$J$825,MATCH(H473,'[2]Ashed teabags wet'!$B$2:$B$825,0)),"")</f>
        <v>8.1265206812653794</v>
      </c>
      <c r="X473" s="3">
        <f>IFERROR(INDEX('[2]Ashed teabags wet'!$J$2:$J$825,MATCH(I473,'[2]Ashed teabags wet'!$B$2:$B$825,0)),"")</f>
        <v>2.0802377414560613</v>
      </c>
      <c r="Y473" s="3">
        <f t="shared" si="86"/>
        <v>0.41931055961070479</v>
      </c>
      <c r="Z473" s="3">
        <f t="shared" si="87"/>
        <v>1.4629212481426463</v>
      </c>
      <c r="AA473" s="3">
        <f t="shared" si="88"/>
        <v>0.75156248261624625</v>
      </c>
      <c r="AB473" s="3">
        <f t="shared" si="95"/>
        <v>0.492710796204475</v>
      </c>
      <c r="AC473" s="3">
        <f t="shared" si="89"/>
        <v>0.7841397365231253</v>
      </c>
      <c r="AD473">
        <f t="shared" si="90"/>
        <v>52</v>
      </c>
      <c r="AE473" s="3">
        <f t="shared" si="96"/>
        <v>0.10740797789044387</v>
      </c>
      <c r="AF473" s="3">
        <f t="shared" si="97"/>
        <v>1.1085473348564035E-2</v>
      </c>
      <c r="AG473" s="67" t="str">
        <f>IF(ISNUMBER(SEARCH("C", '[2]WetLitterbags placem_collection'!Y180)),"YES","")</f>
        <v/>
      </c>
      <c r="AH473" s="67" t="str">
        <f>IF(ISNUMBER(SEARCH("H", '[2]WetLitterbags placem_collection'!Y180)),"YES","")</f>
        <v/>
      </c>
      <c r="AI473" s="67" t="str">
        <f>IF(ISNUMBER(SEARCH("R", '[2]WetLitterbags placem_collection'!Y180)),"YES","")</f>
        <v/>
      </c>
      <c r="AJ473" s="67" t="str">
        <f>IF(ISNUMBER(SEARCH("C", '[2]WetLitterbags placem_collection'!X180)),"YES","")</f>
        <v/>
      </c>
      <c r="AK473" s="67" t="str">
        <f>IF(ISNUMBER(SEARCH("H", '[2]WetLitterbags placem_collection'!X180)),"YES","")</f>
        <v/>
      </c>
      <c r="AL473" s="67" t="str">
        <f>IF(ISNUMBER(SEARCH("R", '[2]WetLitterbags placem_collection'!X180)),"YES","")</f>
        <v>YES</v>
      </c>
    </row>
    <row r="474" spans="2:38">
      <c r="B474" t="str">
        <f>'[2]Final data_for_R_analysis_Wetse'!A620</f>
        <v>Wet</v>
      </c>
      <c r="C474" s="4">
        <f>'[2]Final data_for_R_analysis_Wetse'!B620</f>
        <v>179</v>
      </c>
      <c r="D474" t="s">
        <v>110</v>
      </c>
      <c r="E474" t="s">
        <v>32</v>
      </c>
      <c r="F474" s="5">
        <v>3</v>
      </c>
      <c r="G474" s="7">
        <f>'[2]WetLitterbags placem_collection'!E181</f>
        <v>42763</v>
      </c>
      <c r="H474" s="1" t="str">
        <f>'[2]Final data_for_R_analysis_Wetse'!J620</f>
        <v>G826</v>
      </c>
      <c r="I474" t="str">
        <f>'[2]Final data_for_R_analysis_Wetse'!J840</f>
        <v>R273</v>
      </c>
      <c r="J474">
        <f>IFERROR(INDEX('[2]Green_rooibos initial weight'!$C$5:$C$1749,MATCH(H474, '[2]Green_rooibos initial weight'!$A$5:$A$1749,0)),"")</f>
        <v>2.15</v>
      </c>
      <c r="K474">
        <f>IFERROR(INDEX('[2]Green_rooibos initial weight'!$C$5:$C$1749,MATCH(I474, '[2]Green_rooibos initial weight'!$A$5:$A$1749,0)),"")</f>
        <v>2.2090000000000001</v>
      </c>
      <c r="L474" s="3">
        <f t="shared" si="91"/>
        <v>1.9001999999999999</v>
      </c>
      <c r="M474" s="3">
        <f>AVERAGE('[2]Ashed teabags wet'!$J$809:$J$813,'[2]Ashed teabags wet'!$J$817:$J$818,'[2]Ashed teabags wet'!$J$820:$J$821)</f>
        <v>5.5094158734921841</v>
      </c>
      <c r="N474" s="3">
        <f t="shared" si="84"/>
        <v>1.7955100795719015</v>
      </c>
      <c r="O474" s="3">
        <f t="shared" si="92"/>
        <v>1.9592000000000001</v>
      </c>
      <c r="P474" s="3">
        <f>AVERAGE('[2]Ashed teabags wet'!$J$814:$J$816)</f>
        <v>2.2816647271287041</v>
      </c>
      <c r="Q474" s="3">
        <f t="shared" si="85"/>
        <v>1.9144976246660945</v>
      </c>
      <c r="R474" s="7">
        <f>IF('[2]WetLitterbags placem_collection'!G181="N.A","",'[2]WetLitterbags placem_collection'!G181)</f>
        <v>42815</v>
      </c>
      <c r="S474" s="3">
        <f>IF(IFERROR(INDEX('[2]Both teabags AfterWet'!$D$1:$D$839,MATCH(H474,'[2]Both teabags AfterWet'!$B$1:$B$839,0)),"")="N.A","",(IFERROR(INDEX('[2]Both teabags AfterWet'!$D$1:$D$839,MATCH(H474,'[2]Both teabags AfterWet'!$B$1:$B$839,0)),"")))</f>
        <v>0.60060000000000002</v>
      </c>
      <c r="T474" s="3">
        <f>IFERROR(INDEX('[2]Both teabags AfterWet'!$D$1:$D$839,MATCH(I474,'[2]Both teabags AfterWet'!$B$1:$B$839,0)),"")</f>
        <v>1.655</v>
      </c>
      <c r="U474" s="3">
        <f t="shared" si="93"/>
        <v>0.45</v>
      </c>
      <c r="V474" s="3">
        <f t="shared" si="94"/>
        <v>1.5044</v>
      </c>
      <c r="W474" s="3">
        <f>IFERROR(INDEX('[2]Ashed teabags wet'!$J$2:$J$825,MATCH(H474,'[2]Ashed teabags wet'!$B$2:$B$825,0)),"")</f>
        <v>8.7676570871892565</v>
      </c>
      <c r="X474" s="3">
        <f>IFERROR(INDEX('[2]Ashed teabags wet'!$J$2:$J$825,MATCH(I474,'[2]Ashed teabags wet'!$B$2:$B$825,0)),"")</f>
        <v>1.9912578921804642</v>
      </c>
      <c r="Y474" s="3">
        <f t="shared" si="86"/>
        <v>0.41054554310764835</v>
      </c>
      <c r="Z474" s="3">
        <f t="shared" si="87"/>
        <v>1.4744435162700371</v>
      </c>
      <c r="AA474" s="3">
        <f t="shared" si="88"/>
        <v>0.77134879509808507</v>
      </c>
      <c r="AB474" s="3">
        <f t="shared" si="95"/>
        <v>0.50568234547997981</v>
      </c>
      <c r="AC474" s="3">
        <f t="shared" si="89"/>
        <v>0.77014643281534145</v>
      </c>
      <c r="AD474">
        <f t="shared" si="90"/>
        <v>52</v>
      </c>
      <c r="AE474" s="3">
        <f t="shared" si="96"/>
        <v>8.3908794420326505E-2</v>
      </c>
      <c r="AF474" s="3">
        <f t="shared" si="97"/>
        <v>1.1656315225167828E-2</v>
      </c>
      <c r="AG474" s="67" t="str">
        <f>IF(ISNUMBER(SEARCH("C", '[2]WetLitterbags placem_collection'!Y181)),"YES","")</f>
        <v/>
      </c>
      <c r="AH474" s="67" t="str">
        <f>IF(ISNUMBER(SEARCH("H", '[2]WetLitterbags placem_collection'!Y181)),"YES","")</f>
        <v/>
      </c>
      <c r="AI474" s="67" t="str">
        <f>IF(ISNUMBER(SEARCH("R", '[2]WetLitterbags placem_collection'!Y181)),"YES","")</f>
        <v/>
      </c>
      <c r="AJ474" s="67" t="str">
        <f>IF(ISNUMBER(SEARCH("C", '[2]WetLitterbags placem_collection'!X181)),"YES","")</f>
        <v/>
      </c>
      <c r="AK474" s="67" t="str">
        <f>IF(ISNUMBER(SEARCH("H", '[2]WetLitterbags placem_collection'!X181)),"YES","")</f>
        <v/>
      </c>
      <c r="AL474" s="67" t="str">
        <f>IF(ISNUMBER(SEARCH("R", '[2]WetLitterbags placem_collection'!X181)),"YES","")</f>
        <v/>
      </c>
    </row>
    <row r="475" spans="2:38">
      <c r="B475" t="str">
        <f>'[2]Final data_for_R_analysis_Wetse'!A621</f>
        <v>Wet</v>
      </c>
      <c r="C475" s="4">
        <f>'[2]Final data_for_R_analysis_Wetse'!B621</f>
        <v>180</v>
      </c>
      <c r="D475" t="s">
        <v>110</v>
      </c>
      <c r="E475" t="s">
        <v>32</v>
      </c>
      <c r="F475" s="68">
        <v>4</v>
      </c>
      <c r="G475" s="7">
        <f>'[2]WetLitterbags placem_collection'!E182</f>
        <v>42763</v>
      </c>
      <c r="H475" s="1" t="str">
        <f>'[2]Final data_for_R_analysis_Wetse'!J621</f>
        <v>G783</v>
      </c>
      <c r="I475" t="str">
        <f>'[2]Final data_for_R_analysis_Wetse'!J841</f>
        <v>R301</v>
      </c>
      <c r="J475">
        <f>IFERROR(INDEX('[2]Green_rooibos initial weight'!$C$5:$C$1749,MATCH(H475, '[2]Green_rooibos initial weight'!$A$5:$A$1749,0)),"")</f>
        <v>1.976</v>
      </c>
      <c r="K475">
        <f>IFERROR(INDEX('[2]Green_rooibos initial weight'!$C$5:$C$1749,MATCH(I475, '[2]Green_rooibos initial weight'!$A$5:$A$1749,0)),"")</f>
        <v>2.2530000000000001</v>
      </c>
      <c r="L475" s="3">
        <f t="shared" si="91"/>
        <v>1.7262</v>
      </c>
      <c r="M475" s="3">
        <f>AVERAGE('[2]Ashed teabags wet'!$J$809:$J$813,'[2]Ashed teabags wet'!$J$817:$J$818,'[2]Ashed teabags wet'!$J$820:$J$821)</f>
        <v>5.5094158734921841</v>
      </c>
      <c r="N475" s="3">
        <f t="shared" si="84"/>
        <v>1.6310964631917779</v>
      </c>
      <c r="O475" s="3">
        <f t="shared" si="92"/>
        <v>2.0032000000000001</v>
      </c>
      <c r="P475" s="3">
        <f>AVERAGE('[2]Ashed teabags wet'!$J$814:$J$816)</f>
        <v>2.2816647271287041</v>
      </c>
      <c r="Q475" s="3">
        <f t="shared" si="85"/>
        <v>1.9574936921861579</v>
      </c>
      <c r="R475" s="7">
        <f>IF('[2]WetLitterbags placem_collection'!G182="N.A","",'[2]WetLitterbags placem_collection'!G182)</f>
        <v>42815</v>
      </c>
      <c r="S475" s="3">
        <f>IF(IFERROR(INDEX('[2]Both teabags AfterWet'!$D$1:$D$839,MATCH(H475,'[2]Both teabags AfterWet'!$B$1:$B$839,0)),"")="N.A","",(IFERROR(INDEX('[2]Both teabags AfterWet'!$D$1:$D$839,MATCH(H475,'[2]Both teabags AfterWet'!$B$1:$B$839,0)),"")))</f>
        <v>0.627</v>
      </c>
      <c r="T475" s="3">
        <f>IFERROR(INDEX('[2]Both teabags AfterWet'!$D$1:$D$839,MATCH(I475,'[2]Both teabags AfterWet'!$B$1:$B$839,0)),"")</f>
        <v>1.6709000000000001</v>
      </c>
      <c r="U475" s="3">
        <f t="shared" si="93"/>
        <v>0.47639999999999999</v>
      </c>
      <c r="V475" s="3">
        <f t="shared" si="94"/>
        <v>1.5203</v>
      </c>
      <c r="W475" s="3">
        <f>IFERROR(INDEX('[2]Ashed teabags wet'!$J$2:$J$825,MATCH(H475,'[2]Ashed teabags wet'!$B$2:$B$825,0)),"")</f>
        <v>8.7719298245612158</v>
      </c>
      <c r="X475" s="3">
        <f>IFERROR(INDEX('[2]Ashed teabags wet'!$J$2:$J$825,MATCH(I475,'[2]Ashed teabags wet'!$B$2:$B$825,0)),"")</f>
        <v>1.9038076152294727</v>
      </c>
      <c r="Y475" s="3">
        <f t="shared" si="86"/>
        <v>0.43461052631579034</v>
      </c>
      <c r="Z475" s="3">
        <f t="shared" si="87"/>
        <v>1.4913564128256662</v>
      </c>
      <c r="AA475" s="3">
        <f t="shared" si="88"/>
        <v>0.73354701201096861</v>
      </c>
      <c r="AB475" s="3">
        <f t="shared" si="95"/>
        <v>0.48090017889555192</v>
      </c>
      <c r="AC475" s="3">
        <f t="shared" si="89"/>
        <v>0.7618703543101063</v>
      </c>
      <c r="AD475">
        <f t="shared" si="90"/>
        <v>52</v>
      </c>
      <c r="AE475" s="3">
        <f t="shared" si="96"/>
        <v>0.12880402373994226</v>
      </c>
      <c r="AF475" s="3">
        <f t="shared" si="97"/>
        <v>1.3145058286148049E-2</v>
      </c>
      <c r="AG475" s="67" t="str">
        <f>IF(ISNUMBER(SEARCH("C", '[2]WetLitterbags placem_collection'!Y182)),"YES","")</f>
        <v/>
      </c>
      <c r="AH475" s="67" t="str">
        <f>IF(ISNUMBER(SEARCH("H", '[2]WetLitterbags placem_collection'!Y182)),"YES","")</f>
        <v/>
      </c>
      <c r="AI475" s="67" t="str">
        <f>IF(ISNUMBER(SEARCH("R", '[2]WetLitterbags placem_collection'!Y182)),"YES","")</f>
        <v>YES</v>
      </c>
      <c r="AJ475" s="67" t="str">
        <f>IF(ISNUMBER(SEARCH("C", '[2]WetLitterbags placem_collection'!X182)),"YES","")</f>
        <v/>
      </c>
      <c r="AK475" s="67" t="str">
        <f>IF(ISNUMBER(SEARCH("H", '[2]WetLitterbags placem_collection'!X182)),"YES","")</f>
        <v/>
      </c>
      <c r="AL475" s="67" t="str">
        <f>IF(ISNUMBER(SEARCH("R", '[2]WetLitterbags placem_collection'!X182)),"YES","")</f>
        <v/>
      </c>
    </row>
    <row r="476" spans="2:38">
      <c r="B476" t="str">
        <f>'[2]Final data_for_R_analysis_Wetse'!A622</f>
        <v>Wet</v>
      </c>
      <c r="C476" s="4">
        <f>'[2]Final data_for_R_analysis_Wetse'!B622</f>
        <v>181</v>
      </c>
      <c r="D476" t="s">
        <v>110</v>
      </c>
      <c r="E476" t="s">
        <v>32</v>
      </c>
      <c r="F476" s="68">
        <v>5</v>
      </c>
      <c r="G476" s="7">
        <f>'[2]WetLitterbags placem_collection'!E183</f>
        <v>42763</v>
      </c>
      <c r="H476" s="1" t="str">
        <f>'[2]Final data_for_R_analysis_Wetse'!J622</f>
        <v>G551</v>
      </c>
      <c r="I476" t="str">
        <f>'[2]Final data_for_R_analysis_Wetse'!J842</f>
        <v>R291</v>
      </c>
      <c r="J476">
        <f>IFERROR(INDEX('[2]Green_rooibos initial weight'!$C$5:$C$1749,MATCH(H476, '[2]Green_rooibos initial weight'!$A$5:$A$1749,0)),"")</f>
        <v>2.1160000000000001</v>
      </c>
      <c r="K476">
        <f>IFERROR(INDEX('[2]Green_rooibos initial weight'!$C$5:$C$1749,MATCH(I476, '[2]Green_rooibos initial weight'!$A$5:$A$1749,0)),"")</f>
        <v>2.2320000000000002</v>
      </c>
      <c r="L476" s="3">
        <f t="shared" si="91"/>
        <v>1.8662000000000001</v>
      </c>
      <c r="M476" s="3">
        <f>AVERAGE('[2]Ashed teabags wet'!$J$809:$J$813,'[2]Ashed teabags wet'!$J$817:$J$818,'[2]Ashed teabags wet'!$J$820:$J$821)</f>
        <v>5.5094158734921841</v>
      </c>
      <c r="N476" s="3">
        <f t="shared" si="84"/>
        <v>1.763383280968889</v>
      </c>
      <c r="O476" s="3">
        <f t="shared" si="92"/>
        <v>1.9822000000000002</v>
      </c>
      <c r="P476" s="3">
        <f>AVERAGE('[2]Ashed teabags wet'!$J$814:$J$816)</f>
        <v>2.2816647271287041</v>
      </c>
      <c r="Q476" s="3">
        <f t="shared" si="85"/>
        <v>1.936972841778855</v>
      </c>
      <c r="R476" s="7">
        <f>IF('[2]WetLitterbags placem_collection'!G183="N.A","",'[2]WetLitterbags placem_collection'!G183)</f>
        <v>42815</v>
      </c>
      <c r="S476" s="3">
        <f>IF(IFERROR(INDEX('[2]Both teabags AfterWet'!$D$1:$D$839,MATCH(H476,'[2]Both teabags AfterWet'!$B$1:$B$839,0)),"")="N.A","",(IFERROR(INDEX('[2]Both teabags AfterWet'!$D$1:$D$839,MATCH(H476,'[2]Both teabags AfterWet'!$B$1:$B$839,0)),"")))</f>
        <v>0.61199999999999999</v>
      </c>
      <c r="T476" s="3">
        <f>IFERROR(INDEX('[2]Both teabags AfterWet'!$D$1:$D$839,MATCH(I476,'[2]Both teabags AfterWet'!$B$1:$B$839,0)),"")</f>
        <v>1.6970000000000001</v>
      </c>
      <c r="U476" s="3">
        <f t="shared" si="93"/>
        <v>0.46139999999999998</v>
      </c>
      <c r="V476" s="3">
        <f t="shared" si="94"/>
        <v>1.5464</v>
      </c>
      <c r="W476" s="3">
        <f>IFERROR(INDEX('[2]Ashed teabags wet'!$J$2:$J$825,MATCH(H476,'[2]Ashed teabags wet'!$B$2:$B$825,0)),"")</f>
        <v>8.5532746823073538</v>
      </c>
      <c r="X476" s="3">
        <f>IFERROR(INDEX('[2]Ashed teabags wet'!$J$2:$J$825,MATCH(I476,'[2]Ashed teabags wet'!$B$2:$B$825,0)),"")</f>
        <v>2.1348859776812832</v>
      </c>
      <c r="Y476" s="3">
        <f t="shared" si="86"/>
        <v>0.42193519061583384</v>
      </c>
      <c r="Z476" s="3">
        <f t="shared" si="87"/>
        <v>1.5133861232411365</v>
      </c>
      <c r="AA476" s="3">
        <f t="shared" si="88"/>
        <v>0.76072406086100464</v>
      </c>
      <c r="AB476" s="3">
        <f t="shared" si="95"/>
        <v>0.49871696151457789</v>
      </c>
      <c r="AC476" s="3">
        <f t="shared" si="89"/>
        <v>0.78131509673170751</v>
      </c>
      <c r="AD476">
        <f t="shared" si="90"/>
        <v>52</v>
      </c>
      <c r="AE476" s="3">
        <f t="shared" si="96"/>
        <v>9.6527243633011128E-2</v>
      </c>
      <c r="AF476" s="3">
        <f t="shared" si="97"/>
        <v>1.1098742943857189E-2</v>
      </c>
      <c r="AG476" s="67" t="str">
        <f>IF(ISNUMBER(SEARCH("C", '[2]WetLitterbags placem_collection'!Y183)),"YES","")</f>
        <v/>
      </c>
      <c r="AH476" s="67" t="str">
        <f>IF(ISNUMBER(SEARCH("H", '[2]WetLitterbags placem_collection'!Y183)),"YES","")</f>
        <v/>
      </c>
      <c r="AI476" s="67" t="str">
        <f>IF(ISNUMBER(SEARCH("R", '[2]WetLitterbags placem_collection'!Y183)),"YES","")</f>
        <v/>
      </c>
      <c r="AJ476" s="67" t="str">
        <f>IF(ISNUMBER(SEARCH("C", '[2]WetLitterbags placem_collection'!X183)),"YES","")</f>
        <v/>
      </c>
      <c r="AK476" s="67" t="str">
        <f>IF(ISNUMBER(SEARCH("H", '[2]WetLitterbags placem_collection'!X183)),"YES","")</f>
        <v/>
      </c>
      <c r="AL476" s="67" t="str">
        <f>IF(ISNUMBER(SEARCH("R", '[2]WetLitterbags placem_collection'!X183)),"YES","")</f>
        <v/>
      </c>
    </row>
    <row r="477" spans="2:38">
      <c r="B477" t="str">
        <f>'[2]Final data_for_R_analysis_Wetse'!A623</f>
        <v>Wet</v>
      </c>
      <c r="C477" s="4">
        <f>'[2]Final data_for_R_analysis_Wetse'!B623</f>
        <v>182</v>
      </c>
      <c r="D477" t="s">
        <v>110</v>
      </c>
      <c r="E477" t="s">
        <v>32</v>
      </c>
      <c r="F477" s="68">
        <v>6</v>
      </c>
      <c r="G477" s="7">
        <f>'[2]WetLitterbags placem_collection'!E184</f>
        <v>42763</v>
      </c>
      <c r="H477" s="1" t="str">
        <f>'[2]Final data_for_R_analysis_Wetse'!J623</f>
        <v>G818</v>
      </c>
      <c r="I477" t="str">
        <f>'[2]Final data_for_R_analysis_Wetse'!J843</f>
        <v>R537</v>
      </c>
      <c r="J477">
        <f>IFERROR(INDEX('[2]Green_rooibos initial weight'!$C$5:$C$1749,MATCH(H477, '[2]Green_rooibos initial weight'!$A$5:$A$1749,0)),"")</f>
        <v>2.0099999999999998</v>
      </c>
      <c r="K477">
        <f>IFERROR(INDEX('[2]Green_rooibos initial weight'!$C$5:$C$1749,MATCH(I477, '[2]Green_rooibos initial weight'!$A$5:$A$1749,0)),"")</f>
        <v>2.145</v>
      </c>
      <c r="L477" s="3">
        <f t="shared" si="91"/>
        <v>1.7601999999999998</v>
      </c>
      <c r="M477" s="3">
        <f>AVERAGE('[2]Ashed teabags wet'!$J$809:$J$813,'[2]Ashed teabags wet'!$J$817:$J$818,'[2]Ashed teabags wet'!$J$820:$J$821)</f>
        <v>5.5094158734921841</v>
      </c>
      <c r="N477" s="3">
        <f t="shared" si="84"/>
        <v>1.6632232617947904</v>
      </c>
      <c r="O477" s="3">
        <f t="shared" si="92"/>
        <v>1.8952</v>
      </c>
      <c r="P477" s="3">
        <f>AVERAGE('[2]Ashed teabags wet'!$J$814:$J$816)</f>
        <v>2.2816647271287041</v>
      </c>
      <c r="Q477" s="3">
        <f t="shared" si="85"/>
        <v>1.8519578900914568</v>
      </c>
      <c r="R477" s="7">
        <f>IF('[2]WetLitterbags placem_collection'!G184="N.A","",'[2]WetLitterbags placem_collection'!G184)</f>
        <v>42815</v>
      </c>
      <c r="S477" s="3">
        <f>IF(IFERROR(INDEX('[2]Both teabags AfterWet'!$D$1:$D$839,MATCH(H477,'[2]Both teabags AfterWet'!$B$1:$B$839,0)),"")="N.A","",(IFERROR(INDEX('[2]Both teabags AfterWet'!$D$1:$D$839,MATCH(H477,'[2]Both teabags AfterWet'!$B$1:$B$839,0)),"")))</f>
        <v>0.60450000000000004</v>
      </c>
      <c r="T477" s="3">
        <f>IFERROR(INDEX('[2]Both teabags AfterWet'!$D$1:$D$839,MATCH(I477,'[2]Both teabags AfterWet'!$B$1:$B$839,0)),"")</f>
        <v>1.7152000000000001</v>
      </c>
      <c r="U477" s="3">
        <f t="shared" si="93"/>
        <v>0.45390000000000003</v>
      </c>
      <c r="V477" s="3">
        <f t="shared" si="94"/>
        <v>1.5646</v>
      </c>
      <c r="W477" s="3">
        <f>IFERROR(INDEX('[2]Ashed teabags wet'!$J$2:$J$825,MATCH(H477,'[2]Ashed teabags wet'!$B$2:$B$825,0)),"")</f>
        <v>10.028790786949029</v>
      </c>
      <c r="X477" s="3">
        <f>IFERROR(INDEX('[2]Ashed teabags wet'!$J$2:$J$825,MATCH(I477,'[2]Ashed teabags wet'!$B$2:$B$825,0)),"")</f>
        <v>2.0958083832334542</v>
      </c>
      <c r="Y477" s="3">
        <f t="shared" si="86"/>
        <v>0.40837931861803839</v>
      </c>
      <c r="Z477" s="3">
        <f t="shared" si="87"/>
        <v>1.5318089820359293</v>
      </c>
      <c r="AA477" s="3">
        <f t="shared" si="88"/>
        <v>0.75446512323465531</v>
      </c>
      <c r="AB477" s="3">
        <f t="shared" si="95"/>
        <v>0.49461371499469098</v>
      </c>
      <c r="AC477" s="3">
        <f t="shared" si="89"/>
        <v>0.82712948832777333</v>
      </c>
      <c r="AD477">
        <f t="shared" si="90"/>
        <v>52</v>
      </c>
      <c r="AE477" s="3">
        <f t="shared" si="96"/>
        <v>0.10396066124150194</v>
      </c>
      <c r="AF477" s="3">
        <f t="shared" si="97"/>
        <v>8.2696800386976802E-3</v>
      </c>
      <c r="AG477" s="67" t="str">
        <f>IF(ISNUMBER(SEARCH("C", '[2]WetLitterbags placem_collection'!Y184)),"YES","")</f>
        <v/>
      </c>
      <c r="AH477" s="67" t="str">
        <f>IF(ISNUMBER(SEARCH("H", '[2]WetLitterbags placem_collection'!Y184)),"YES","")</f>
        <v/>
      </c>
      <c r="AI477" s="67" t="str">
        <f>IF(ISNUMBER(SEARCH("R", '[2]WetLitterbags placem_collection'!Y184)),"YES","")</f>
        <v/>
      </c>
      <c r="AJ477" s="67" t="str">
        <f>IF(ISNUMBER(SEARCH("C", '[2]WetLitterbags placem_collection'!X184)),"YES","")</f>
        <v/>
      </c>
      <c r="AK477" s="67" t="str">
        <f>IF(ISNUMBER(SEARCH("H", '[2]WetLitterbags placem_collection'!X184)),"YES","")</f>
        <v/>
      </c>
      <c r="AL477" s="67" t="str">
        <f>IF(ISNUMBER(SEARCH("R", '[2]WetLitterbags placem_collection'!X184)),"YES","")</f>
        <v/>
      </c>
    </row>
    <row r="478" spans="2:38">
      <c r="B478" t="str">
        <f>'[2]Final data_for_R_analysis_Wetse'!A624</f>
        <v>Wet</v>
      </c>
      <c r="C478" s="4">
        <f>'[2]Final data_for_R_analysis_Wetse'!B624</f>
        <v>183</v>
      </c>
      <c r="D478" t="s">
        <v>110</v>
      </c>
      <c r="E478" t="s">
        <v>32</v>
      </c>
      <c r="F478" s="68">
        <v>7</v>
      </c>
      <c r="G478" s="7">
        <f>'[2]WetLitterbags placem_collection'!E185</f>
        <v>42763</v>
      </c>
      <c r="H478" s="1" t="str">
        <f>'[2]Final data_for_R_analysis_Wetse'!J624</f>
        <v>G896</v>
      </c>
      <c r="I478" t="str">
        <f>'[2]Final data_for_R_analysis_Wetse'!J844</f>
        <v>R290</v>
      </c>
      <c r="J478">
        <f>IFERROR(INDEX('[2]Green_rooibos initial weight'!$C$5:$C$1749,MATCH(H478, '[2]Green_rooibos initial weight'!$A$5:$A$1749,0)),"")</f>
        <v>1.982</v>
      </c>
      <c r="K478">
        <f>IFERROR(INDEX('[2]Green_rooibos initial weight'!$C$5:$C$1749,MATCH(I478, '[2]Green_rooibos initial weight'!$A$5:$A$1749,0)),"")</f>
        <v>2.153</v>
      </c>
      <c r="L478" s="3">
        <f t="shared" si="91"/>
        <v>1.7322</v>
      </c>
      <c r="M478" s="3">
        <f>AVERAGE('[2]Ashed teabags wet'!$J$809:$J$813,'[2]Ashed teabags wet'!$J$817:$J$818,'[2]Ashed teabags wet'!$J$820:$J$821)</f>
        <v>5.5094158734921841</v>
      </c>
      <c r="N478" s="3">
        <f t="shared" si="84"/>
        <v>1.6367658982393682</v>
      </c>
      <c r="O478" s="3">
        <f t="shared" si="92"/>
        <v>1.9032</v>
      </c>
      <c r="P478" s="3">
        <f>AVERAGE('[2]Ashed teabags wet'!$J$814:$J$816)</f>
        <v>2.2816647271287041</v>
      </c>
      <c r="Q478" s="3">
        <f t="shared" si="85"/>
        <v>1.8597753569132864</v>
      </c>
      <c r="R478" s="7">
        <f>IF('[2]WetLitterbags placem_collection'!G185="N.A","",'[2]WetLitterbags placem_collection'!G185)</f>
        <v>42815</v>
      </c>
      <c r="S478" s="3">
        <f>IF(IFERROR(INDEX('[2]Both teabags AfterWet'!$D$1:$D$839,MATCH(H478,'[2]Both teabags AfterWet'!$B$1:$B$839,0)),"")="N.A","",(IFERROR(INDEX('[2]Both teabags AfterWet'!$D$1:$D$839,MATCH(H478,'[2]Both teabags AfterWet'!$B$1:$B$839,0)),"")))</f>
        <v>0.61</v>
      </c>
      <c r="T478" s="3">
        <f>IFERROR(INDEX('[2]Both teabags AfterWet'!$D$1:$D$839,MATCH(I478,'[2]Both teabags AfterWet'!$B$1:$B$839,0)),"")</f>
        <v>1.7310000000000001</v>
      </c>
      <c r="U478" s="3">
        <f t="shared" si="93"/>
        <v>0.45939999999999998</v>
      </c>
      <c r="V478" s="3">
        <f t="shared" si="94"/>
        <v>1.5804</v>
      </c>
      <c r="W478" s="3">
        <f>IFERROR(INDEX('[2]Ashed teabags wet'!$J$2:$J$825,MATCH(H478,'[2]Ashed teabags wet'!$B$2:$B$825,0)),"")</f>
        <v>9.3827160493825037</v>
      </c>
      <c r="X478" s="3">
        <f>IFERROR(INDEX('[2]Ashed teabags wet'!$J$2:$J$825,MATCH(I478,'[2]Ashed teabags wet'!$B$2:$B$825,0)),"")</f>
        <v>2.639442231076139</v>
      </c>
      <c r="Y478" s="3">
        <f t="shared" si="86"/>
        <v>0.41629580246913678</v>
      </c>
      <c r="Z478" s="3">
        <f t="shared" si="87"/>
        <v>1.5386862549800728</v>
      </c>
      <c r="AA478" s="3">
        <f t="shared" si="88"/>
        <v>0.74565953328027135</v>
      </c>
      <c r="AB478" s="3">
        <f t="shared" si="95"/>
        <v>0.48884092918136557</v>
      </c>
      <c r="AC478" s="3">
        <f t="shared" si="89"/>
        <v>0.82735059869481609</v>
      </c>
      <c r="AD478">
        <f t="shared" si="90"/>
        <v>52</v>
      </c>
      <c r="AE478" s="3">
        <f t="shared" si="96"/>
        <v>0.11441860655549718</v>
      </c>
      <c r="AF478" s="3">
        <f t="shared" si="97"/>
        <v>8.3786347596224008E-3</v>
      </c>
      <c r="AG478" s="67" t="str">
        <f>IF(ISNUMBER(SEARCH("C", '[2]WetLitterbags placem_collection'!Y185)),"YES","")</f>
        <v/>
      </c>
      <c r="AH478" s="67" t="str">
        <f>IF(ISNUMBER(SEARCH("H", '[2]WetLitterbags placem_collection'!Y185)),"YES","")</f>
        <v/>
      </c>
      <c r="AI478" s="67" t="str">
        <f>IF(ISNUMBER(SEARCH("R", '[2]WetLitterbags placem_collection'!Y185)),"YES","")</f>
        <v/>
      </c>
      <c r="AJ478" s="67" t="str">
        <f>IF(ISNUMBER(SEARCH("C", '[2]WetLitterbags placem_collection'!X185)),"YES","")</f>
        <v/>
      </c>
      <c r="AK478" s="67" t="str">
        <f>IF(ISNUMBER(SEARCH("H", '[2]WetLitterbags placem_collection'!X185)),"YES","")</f>
        <v/>
      </c>
      <c r="AL478" s="67" t="str">
        <f>IF(ISNUMBER(SEARCH("R", '[2]WetLitterbags placem_collection'!X185)),"YES","")</f>
        <v/>
      </c>
    </row>
    <row r="479" spans="2:38">
      <c r="B479" t="str">
        <f>'[2]Final data_for_R_analysis_Wetse'!A625</f>
        <v>Wet</v>
      </c>
      <c r="C479" s="4">
        <f>'[2]Final data_for_R_analysis_Wetse'!B625</f>
        <v>184</v>
      </c>
      <c r="D479" t="s">
        <v>110</v>
      </c>
      <c r="E479" t="s">
        <v>32</v>
      </c>
      <c r="F479" s="68">
        <v>8</v>
      </c>
      <c r="G479" s="7">
        <f>'[2]WetLitterbags placem_collection'!E186</f>
        <v>42763</v>
      </c>
      <c r="H479" s="1" t="str">
        <f>'[2]Final data_for_R_analysis_Wetse'!J625</f>
        <v>G337</v>
      </c>
      <c r="I479" t="str">
        <f>'[2]Final data_for_R_analysis_Wetse'!J845</f>
        <v>R555</v>
      </c>
      <c r="J479">
        <f>IFERROR(INDEX('[2]Green_rooibos initial weight'!$C$5:$C$1749,MATCH(H479, '[2]Green_rooibos initial weight'!$A$5:$A$1749,0)),"")</f>
        <v>1.8680000000000001</v>
      </c>
      <c r="K479">
        <f>IFERROR(INDEX('[2]Green_rooibos initial weight'!$C$5:$C$1749,MATCH(I479, '[2]Green_rooibos initial weight'!$A$5:$A$1749,0)),"")</f>
        <v>2.1789999999999998</v>
      </c>
      <c r="L479" s="3">
        <f t="shared" si="91"/>
        <v>1.6182000000000001</v>
      </c>
      <c r="M479" s="3">
        <f>AVERAGE('[2]Ashed teabags wet'!$J$809:$J$813,'[2]Ashed teabags wet'!$J$817:$J$818,'[2]Ashed teabags wet'!$J$820:$J$821)</f>
        <v>5.5094158734921841</v>
      </c>
      <c r="N479" s="3">
        <f t="shared" si="84"/>
        <v>1.5290466323351495</v>
      </c>
      <c r="O479" s="3">
        <f t="shared" si="92"/>
        <v>1.9291999999999998</v>
      </c>
      <c r="P479" s="3">
        <f>AVERAGE('[2]Ashed teabags wet'!$J$814:$J$816)</f>
        <v>2.2816647271287041</v>
      </c>
      <c r="Q479" s="3">
        <f t="shared" si="85"/>
        <v>1.8851821240842328</v>
      </c>
      <c r="R479" s="7">
        <f>IF('[2]WetLitterbags placem_collection'!G186="N.A","",'[2]WetLitterbags placem_collection'!G186)</f>
        <v>42815</v>
      </c>
      <c r="S479" s="3">
        <f>IF(IFERROR(INDEX('[2]Both teabags AfterWet'!$D$1:$D$839,MATCH(H479,'[2]Both teabags AfterWet'!$B$1:$B$839,0)),"")="N.A","",(IFERROR(INDEX('[2]Both teabags AfterWet'!$D$1:$D$839,MATCH(H479,'[2]Both teabags AfterWet'!$B$1:$B$839,0)),"")))</f>
        <v>0.63060000000000005</v>
      </c>
      <c r="T479" s="3">
        <f>IFERROR(INDEX('[2]Both teabags AfterWet'!$D$1:$D$839,MATCH(I479,'[2]Both teabags AfterWet'!$B$1:$B$839,0)),"")</f>
        <v>1.7096</v>
      </c>
      <c r="U479" s="3">
        <f t="shared" si="93"/>
        <v>0.48000000000000004</v>
      </c>
      <c r="V479" s="3">
        <f t="shared" si="94"/>
        <v>1.5589999999999999</v>
      </c>
      <c r="W479" s="3">
        <f>IFERROR(INDEX('[2]Ashed teabags wet'!$J$2:$J$825,MATCH(H479,'[2]Ashed teabags wet'!$B$2:$B$825,0)),"")</f>
        <v>10.824230387289536</v>
      </c>
      <c r="X479" s="3">
        <f>IFERROR(INDEX('[2]Ashed teabags wet'!$J$2:$J$825,MATCH(I479,'[2]Ashed teabags wet'!$B$2:$B$825,0)),"")</f>
        <v>2.750491159135366</v>
      </c>
      <c r="Y479" s="3">
        <f t="shared" si="86"/>
        <v>0.42804369414101029</v>
      </c>
      <c r="Z479" s="3">
        <f t="shared" si="87"/>
        <v>1.5161198428290796</v>
      </c>
      <c r="AA479" s="3">
        <f t="shared" si="88"/>
        <v>0.72005844354968762</v>
      </c>
      <c r="AB479" s="3">
        <f t="shared" si="95"/>
        <v>0.47205731691143421</v>
      </c>
      <c r="AC479" s="3">
        <f t="shared" si="89"/>
        <v>0.80422990620366031</v>
      </c>
      <c r="AD479">
        <f t="shared" si="90"/>
        <v>52</v>
      </c>
      <c r="AE479" s="3">
        <f t="shared" si="96"/>
        <v>0.14482370124740185</v>
      </c>
      <c r="AF479" s="3">
        <f t="shared" si="97"/>
        <v>1.0301142774704314E-2</v>
      </c>
      <c r="AG479" s="67" t="str">
        <f>IF(ISNUMBER(SEARCH("C", '[2]WetLitterbags placem_collection'!Y186)),"YES","")</f>
        <v/>
      </c>
      <c r="AH479" s="67" t="str">
        <f>IF(ISNUMBER(SEARCH("H", '[2]WetLitterbags placem_collection'!Y186)),"YES","")</f>
        <v/>
      </c>
      <c r="AI479" s="67" t="str">
        <f>IF(ISNUMBER(SEARCH("R", '[2]WetLitterbags placem_collection'!Y186)),"YES","")</f>
        <v/>
      </c>
      <c r="AJ479" s="67" t="str">
        <f>IF(ISNUMBER(SEARCH("C", '[2]WetLitterbags placem_collection'!X186)),"YES","")</f>
        <v/>
      </c>
      <c r="AK479" s="67" t="str">
        <f>IF(ISNUMBER(SEARCH("H", '[2]WetLitterbags placem_collection'!X186)),"YES","")</f>
        <v>YES</v>
      </c>
      <c r="AL479" s="67" t="str">
        <f>IF(ISNUMBER(SEARCH("R", '[2]WetLitterbags placem_collection'!X186)),"YES","")</f>
        <v/>
      </c>
    </row>
    <row r="480" spans="2:38">
      <c r="B480" t="str">
        <f>'[2]Final data_for_R_analysis_Wetse'!A626</f>
        <v>Wet</v>
      </c>
      <c r="C480" s="4">
        <f>'[2]Final data_for_R_analysis_Wetse'!B626</f>
        <v>185</v>
      </c>
      <c r="D480" t="s">
        <v>111</v>
      </c>
      <c r="E480" t="s">
        <v>32</v>
      </c>
      <c r="F480" s="5">
        <v>1</v>
      </c>
      <c r="G480" s="7">
        <f>'[2]WetLitterbags placem_collection'!E187</f>
        <v>42763</v>
      </c>
      <c r="H480" s="1" t="str">
        <f>'[2]Final data_for_R_analysis_Wetse'!J626</f>
        <v>G564</v>
      </c>
      <c r="I480" t="str">
        <f>'[2]Final data_for_R_analysis_Wetse'!J846</f>
        <v>R539</v>
      </c>
      <c r="J480">
        <f>IFERROR(INDEX('[2]Green_rooibos initial weight'!$C$5:$C$1749,MATCH(H480, '[2]Green_rooibos initial weight'!$A$5:$A$1749,0)),"")</f>
        <v>1.95</v>
      </c>
      <c r="K480">
        <f>IFERROR(INDEX('[2]Green_rooibos initial weight'!$C$5:$C$1749,MATCH(I480, '[2]Green_rooibos initial weight'!$A$5:$A$1749,0)),"")</f>
        <v>2.16</v>
      </c>
      <c r="L480" s="3">
        <f t="shared" si="91"/>
        <v>1.7001999999999999</v>
      </c>
      <c r="M480" s="3">
        <f>AVERAGE('[2]Ashed teabags wet'!$J$809:$J$813,'[2]Ashed teabags wet'!$J$817:$J$818,'[2]Ashed teabags wet'!$J$820:$J$821)</f>
        <v>5.5094158734921841</v>
      </c>
      <c r="N480" s="3">
        <f t="shared" si="84"/>
        <v>1.6065289113188859</v>
      </c>
      <c r="O480" s="3">
        <f t="shared" si="92"/>
        <v>1.9102000000000001</v>
      </c>
      <c r="P480" s="3">
        <f>AVERAGE('[2]Ashed teabags wet'!$J$814:$J$816)</f>
        <v>2.2816647271287041</v>
      </c>
      <c r="Q480" s="3">
        <f t="shared" si="85"/>
        <v>1.8666156403823877</v>
      </c>
      <c r="R480" s="7">
        <f>IF('[2]WetLitterbags placem_collection'!G187="N.A","",'[2]WetLitterbags placem_collection'!G187)</f>
        <v>42815</v>
      </c>
      <c r="S480" s="3">
        <f>IF(IFERROR(INDEX('[2]Both teabags AfterWet'!$D$1:$D$839,MATCH(H480,'[2]Both teabags AfterWet'!$B$1:$B$839,0)),"")="N.A","",(IFERROR(INDEX('[2]Both teabags AfterWet'!$D$1:$D$839,MATCH(H480,'[2]Both teabags AfterWet'!$B$1:$B$839,0)),"")))</f>
        <v>0.626</v>
      </c>
      <c r="T480" s="3">
        <f>IFERROR(INDEX('[2]Both teabags AfterWet'!$D$1:$D$839,MATCH(I480,'[2]Both teabags AfterWet'!$B$1:$B$839,0)),"")</f>
        <v>1.7513000000000001</v>
      </c>
      <c r="U480" s="3">
        <f t="shared" si="93"/>
        <v>0.47539999999999999</v>
      </c>
      <c r="V480" s="3">
        <f t="shared" si="94"/>
        <v>1.6007</v>
      </c>
      <c r="W480" s="3">
        <f>IFERROR(INDEX('[2]Ashed teabags wet'!$J$2:$J$825,MATCH(H480,'[2]Ashed teabags wet'!$B$2:$B$825,0)),"")</f>
        <v>8.4325396825389731</v>
      </c>
      <c r="X480" s="3">
        <f>IFERROR(INDEX('[2]Ashed teabags wet'!$J$2:$J$825,MATCH(I480,'[2]Ashed teabags wet'!$B$2:$B$825,0)),"")</f>
        <v>1.5944195316393635</v>
      </c>
      <c r="Y480" s="3">
        <f t="shared" si="86"/>
        <v>0.43531170634920974</v>
      </c>
      <c r="Z480" s="3">
        <f t="shared" si="87"/>
        <v>1.5751781265570488</v>
      </c>
      <c r="AA480" s="3">
        <f t="shared" si="88"/>
        <v>0.72903587151018723</v>
      </c>
      <c r="AB480" s="3">
        <f t="shared" si="95"/>
        <v>0.47794275661950519</v>
      </c>
      <c r="AC480" s="3">
        <f t="shared" si="89"/>
        <v>0.84386849251641538</v>
      </c>
      <c r="AD480">
        <f t="shared" si="90"/>
        <v>52</v>
      </c>
      <c r="AE480" s="3">
        <f t="shared" si="96"/>
        <v>0.13416167279075153</v>
      </c>
      <c r="AF480" s="3">
        <f t="shared" si="97"/>
        <v>7.6062649697998808E-3</v>
      </c>
      <c r="AG480" s="67" t="str">
        <f>IF(ISNUMBER(SEARCH("C", '[2]WetLitterbags placem_collection'!Y187)),"YES","")</f>
        <v/>
      </c>
      <c r="AH480" s="67" t="str">
        <f>IF(ISNUMBER(SEARCH("H", '[2]WetLitterbags placem_collection'!Y187)),"YES","")</f>
        <v/>
      </c>
      <c r="AI480" s="67" t="str">
        <f>IF(ISNUMBER(SEARCH("R", '[2]WetLitterbags placem_collection'!Y187)),"YES","")</f>
        <v/>
      </c>
      <c r="AJ480" s="67" t="str">
        <f>IF(ISNUMBER(SEARCH("C", '[2]WetLitterbags placem_collection'!X187)),"YES","")</f>
        <v/>
      </c>
      <c r="AK480" s="67" t="str">
        <f>IF(ISNUMBER(SEARCH("H", '[2]WetLitterbags placem_collection'!X187)),"YES","")</f>
        <v/>
      </c>
      <c r="AL480" s="67" t="str">
        <f>IF(ISNUMBER(SEARCH("R", '[2]WetLitterbags placem_collection'!X187)),"YES","")</f>
        <v/>
      </c>
    </row>
    <row r="481" spans="2:38">
      <c r="B481" t="str">
        <f>'[2]Final data_for_R_analysis_Wetse'!A627</f>
        <v>Wet</v>
      </c>
      <c r="C481" s="4">
        <f>'[2]Final data_for_R_analysis_Wetse'!B627</f>
        <v>186</v>
      </c>
      <c r="D481" t="s">
        <v>111</v>
      </c>
      <c r="E481" t="s">
        <v>32</v>
      </c>
      <c r="F481" s="5">
        <v>2</v>
      </c>
      <c r="G481" s="7">
        <f>'[2]WetLitterbags placem_collection'!E188</f>
        <v>42763</v>
      </c>
      <c r="H481" s="1" t="str">
        <f>'[2]Final data_for_R_analysis_Wetse'!J627</f>
        <v>G608</v>
      </c>
      <c r="I481" t="str">
        <f>'[2]Final data_for_R_analysis_Wetse'!J847</f>
        <v>R186</v>
      </c>
      <c r="J481">
        <f>IFERROR(INDEX('[2]Green_rooibos initial weight'!$C$5:$C$1749,MATCH(H481, '[2]Green_rooibos initial weight'!$A$5:$A$1749,0)),"")</f>
        <v>2.0259999999999998</v>
      </c>
      <c r="K481">
        <f>IFERROR(INDEX('[2]Green_rooibos initial weight'!$C$5:$C$1749,MATCH(I481, '[2]Green_rooibos initial weight'!$A$5:$A$1749,0)),"")</f>
        <v>2.2530000000000001</v>
      </c>
      <c r="L481" s="3">
        <f t="shared" si="91"/>
        <v>1.7761999999999998</v>
      </c>
      <c r="M481" s="3">
        <f>AVERAGE('[2]Ashed teabags wet'!$J$809:$J$813,'[2]Ashed teabags wet'!$J$817:$J$818,'[2]Ashed teabags wet'!$J$820:$J$821)</f>
        <v>5.5094158734921841</v>
      </c>
      <c r="N481" s="3">
        <f t="shared" si="84"/>
        <v>1.6783417552550317</v>
      </c>
      <c r="O481" s="3">
        <f t="shared" si="92"/>
        <v>2.0032000000000001</v>
      </c>
      <c r="P481" s="3">
        <f>AVERAGE('[2]Ashed teabags wet'!$J$814:$J$816)</f>
        <v>2.2816647271287041</v>
      </c>
      <c r="Q481" s="3">
        <f t="shared" si="85"/>
        <v>1.9574936921861579</v>
      </c>
      <c r="R481" s="7">
        <f>IF('[2]WetLitterbags placem_collection'!G188="N.A","",'[2]WetLitterbags placem_collection'!G188)</f>
        <v>42815</v>
      </c>
      <c r="S481" s="3" t="str">
        <f>IF(IFERROR(INDEX('[2]Both teabags AfterWet'!$D$1:$D$839,MATCH(H481,'[2]Both teabags AfterWet'!$B$1:$B$839,0)),"")="N.A","",(IFERROR(INDEX('[2]Both teabags AfterWet'!$D$1:$D$839,MATCH(H481,'[2]Both teabags AfterWet'!$B$1:$B$839,0)),"")))</f>
        <v/>
      </c>
      <c r="T481" s="3">
        <f>IFERROR(INDEX('[2]Both teabags AfterWet'!$D$1:$D$839,MATCH(I481,'[2]Both teabags AfterWet'!$B$1:$B$839,0)),"")</f>
        <v>1.7809999999999999</v>
      </c>
      <c r="U481" s="3" t="str">
        <f t="shared" si="93"/>
        <v/>
      </c>
      <c r="V481" s="3">
        <f t="shared" si="94"/>
        <v>1.6303999999999998</v>
      </c>
      <c r="W481" s="3">
        <f>IFERROR(INDEX('[2]Ashed teabags wet'!$J$2:$J$825,MATCH(H481,'[2]Ashed teabags wet'!$B$2:$B$825,0)),"")</f>
        <v>9.0274314214466642</v>
      </c>
      <c r="X481" s="3">
        <f>IFERROR(INDEX('[2]Ashed teabags wet'!$J$2:$J$825,MATCH(I481,'[2]Ashed teabags wet'!$B$2:$B$825,0)),"")</f>
        <v>2.2783556215947218</v>
      </c>
      <c r="Y481" s="3" t="str">
        <f t="shared" si="86"/>
        <v/>
      </c>
      <c r="Z481" s="3">
        <f t="shared" si="87"/>
        <v>1.5932536899455194</v>
      </c>
      <c r="AA481" s="3" t="str">
        <f t="shared" si="88"/>
        <v/>
      </c>
      <c r="AB481" s="3" t="str">
        <f t="shared" si="95"/>
        <v/>
      </c>
      <c r="AC481" s="3">
        <f t="shared" si="89"/>
        <v>0.81392532517749783</v>
      </c>
      <c r="AD481">
        <f t="shared" si="90"/>
        <v>52</v>
      </c>
      <c r="AE481" s="3" t="str">
        <f t="shared" si="96"/>
        <v/>
      </c>
      <c r="AF481" s="3" t="str">
        <f t="shared" si="97"/>
        <v/>
      </c>
      <c r="AG481" s="67" t="str">
        <f>IF(ISNUMBER(SEARCH("C", '[2]WetLitterbags placem_collection'!Y188)),"YES","")</f>
        <v/>
      </c>
      <c r="AH481" s="67" t="str">
        <f>IF(ISNUMBER(SEARCH("H", '[2]WetLitterbags placem_collection'!Y188)),"YES","")</f>
        <v/>
      </c>
      <c r="AI481" s="67" t="str">
        <f>IF(ISNUMBER(SEARCH("R", '[2]WetLitterbags placem_collection'!Y188)),"YES","")</f>
        <v/>
      </c>
      <c r="AJ481" s="67" t="str">
        <f>IF(ISNUMBER(SEARCH("C", '[2]WetLitterbags placem_collection'!X188)),"YES","")</f>
        <v/>
      </c>
      <c r="AK481" s="67" t="str">
        <f>IF(ISNUMBER(SEARCH("H", '[2]WetLitterbags placem_collection'!X188)),"YES","")</f>
        <v/>
      </c>
      <c r="AL481" s="67" t="str">
        <f>IF(ISNUMBER(SEARCH("R", '[2]WetLitterbags placem_collection'!X188)),"YES","")</f>
        <v/>
      </c>
    </row>
    <row r="482" spans="2:38">
      <c r="B482" t="str">
        <f>'[2]Final data_for_R_analysis_Wetse'!A628</f>
        <v>Wet</v>
      </c>
      <c r="C482" s="4">
        <f>'[2]Final data_for_R_analysis_Wetse'!B628</f>
        <v>187</v>
      </c>
      <c r="D482" t="s">
        <v>111</v>
      </c>
      <c r="E482" t="s">
        <v>32</v>
      </c>
      <c r="F482" s="5">
        <v>3</v>
      </c>
      <c r="G482" s="7">
        <f>'[2]WetLitterbags placem_collection'!E189</f>
        <v>42763</v>
      </c>
      <c r="H482" s="1" t="str">
        <f>'[2]Final data_for_R_analysis_Wetse'!J628</f>
        <v>G365</v>
      </c>
      <c r="I482" t="str">
        <f>'[2]Final data_for_R_analysis_Wetse'!J848</f>
        <v>R580</v>
      </c>
      <c r="J482">
        <f>IFERROR(INDEX('[2]Green_rooibos initial weight'!$C$5:$C$1749,MATCH(H482, '[2]Green_rooibos initial weight'!$A$5:$A$1749,0)),"")</f>
        <v>1.954</v>
      </c>
      <c r="K482">
        <f>IFERROR(INDEX('[2]Green_rooibos initial weight'!$C$5:$C$1749,MATCH(I482, '[2]Green_rooibos initial weight'!$A$5:$A$1749,0)),"")</f>
        <v>2.0870000000000002</v>
      </c>
      <c r="L482" s="3">
        <f t="shared" si="91"/>
        <v>1.7041999999999999</v>
      </c>
      <c r="M482" s="3">
        <f>AVERAGE('[2]Ashed teabags wet'!$J$809:$J$813,'[2]Ashed teabags wet'!$J$817:$J$818,'[2]Ashed teabags wet'!$J$820:$J$821)</f>
        <v>5.5094158734921841</v>
      </c>
      <c r="N482" s="3">
        <f t="shared" si="84"/>
        <v>1.6103085346839461</v>
      </c>
      <c r="O482" s="3">
        <f t="shared" si="92"/>
        <v>1.8372000000000002</v>
      </c>
      <c r="P482" s="3">
        <f>AVERAGE('[2]Ashed teabags wet'!$J$814:$J$816)</f>
        <v>2.2816647271287041</v>
      </c>
      <c r="Q482" s="3">
        <f t="shared" si="85"/>
        <v>1.7952812556331916</v>
      </c>
      <c r="R482" s="7">
        <f>IF('[2]WetLitterbags placem_collection'!G189="N.A","",'[2]WetLitterbags placem_collection'!G189)</f>
        <v>42815</v>
      </c>
      <c r="S482" s="3">
        <f>IF(IFERROR(INDEX('[2]Both teabags AfterWet'!$D$1:$D$839,MATCH(H482,'[2]Both teabags AfterWet'!$B$1:$B$839,0)),"")="N.A","",(IFERROR(INDEX('[2]Both teabags AfterWet'!$D$1:$D$839,MATCH(H482,'[2]Both teabags AfterWet'!$B$1:$B$839,0)),"")))</f>
        <v>0.6714</v>
      </c>
      <c r="T482" s="3">
        <f>IFERROR(INDEX('[2]Both teabags AfterWet'!$D$1:$D$839,MATCH(I482,'[2]Both teabags AfterWet'!$B$1:$B$839,0)),"")</f>
        <v>1.6225000000000001</v>
      </c>
      <c r="U482" s="3">
        <f t="shared" si="93"/>
        <v>0.52079999999999993</v>
      </c>
      <c r="V482" s="3">
        <f t="shared" si="94"/>
        <v>1.4719</v>
      </c>
      <c r="W482" s="3">
        <f>IFERROR(INDEX('[2]Ashed teabags wet'!$J$2:$J$825,MATCH(H482,'[2]Ashed teabags wet'!$B$2:$B$825,0)),"")</f>
        <v>8.8162456661709641</v>
      </c>
      <c r="X482" s="3">
        <f>IFERROR(INDEX('[2]Ashed teabags wet'!$J$2:$J$825,MATCH(I482,'[2]Ashed teabags wet'!$B$2:$B$825,0)),"")</f>
        <v>2.0914396887151829</v>
      </c>
      <c r="Y482" s="3">
        <f t="shared" si="86"/>
        <v>0.47488499257058153</v>
      </c>
      <c r="Z482" s="3">
        <f t="shared" si="87"/>
        <v>1.4411160992218013</v>
      </c>
      <c r="AA482" s="3">
        <f t="shared" si="88"/>
        <v>0.70509689147006427</v>
      </c>
      <c r="AB482" s="3">
        <f t="shared" si="95"/>
        <v>0.46224879345780939</v>
      </c>
      <c r="AC482" s="3">
        <f t="shared" si="89"/>
        <v>0.8027244169680382</v>
      </c>
      <c r="AD482">
        <f t="shared" si="90"/>
        <v>52</v>
      </c>
      <c r="AE482" s="3">
        <f t="shared" si="96"/>
        <v>0.16259276547498303</v>
      </c>
      <c r="AF482" s="3">
        <f t="shared" si="97"/>
        <v>1.0701433307109745E-2</v>
      </c>
      <c r="AG482" s="67" t="str">
        <f>IF(ISNUMBER(SEARCH("C", '[2]WetLitterbags placem_collection'!Y189)),"YES","")</f>
        <v/>
      </c>
      <c r="AH482" s="67" t="str">
        <f>IF(ISNUMBER(SEARCH("H", '[2]WetLitterbags placem_collection'!Y189)),"YES","")</f>
        <v/>
      </c>
      <c r="AI482" s="67" t="str">
        <f>IF(ISNUMBER(SEARCH("R", '[2]WetLitterbags placem_collection'!Y189)),"YES","")</f>
        <v/>
      </c>
      <c r="AJ482" s="67" t="str">
        <f>IF(ISNUMBER(SEARCH("C", '[2]WetLitterbags placem_collection'!X189)),"YES","")</f>
        <v/>
      </c>
      <c r="AK482" s="67" t="str">
        <f>IF(ISNUMBER(SEARCH("H", '[2]WetLitterbags placem_collection'!X189)),"YES","")</f>
        <v/>
      </c>
      <c r="AL482" s="67" t="str">
        <f>IF(ISNUMBER(SEARCH("R", '[2]WetLitterbags placem_collection'!X189)),"YES","")</f>
        <v/>
      </c>
    </row>
    <row r="483" spans="2:38">
      <c r="B483" t="str">
        <f>'[2]Final data_for_R_analysis_Wetse'!A629</f>
        <v>Wet</v>
      </c>
      <c r="C483" s="4">
        <f>'[2]Final data_for_R_analysis_Wetse'!B629</f>
        <v>188</v>
      </c>
      <c r="D483" t="s">
        <v>111</v>
      </c>
      <c r="E483" t="s">
        <v>32</v>
      </c>
      <c r="F483" s="68">
        <v>4</v>
      </c>
      <c r="G483" s="7">
        <f>'[2]WetLitterbags placem_collection'!E190</f>
        <v>42763</v>
      </c>
      <c r="H483" s="1" t="str">
        <f>'[2]Final data_for_R_analysis_Wetse'!J629</f>
        <v>G375</v>
      </c>
      <c r="I483" t="str">
        <f>'[2]Final data_for_R_analysis_Wetse'!J849</f>
        <v>R222</v>
      </c>
      <c r="J483">
        <f>IFERROR(INDEX('[2]Green_rooibos initial weight'!$C$5:$C$1749,MATCH(H483, '[2]Green_rooibos initial weight'!$A$5:$A$1749,0)),"")</f>
        <v>1.9810000000000001</v>
      </c>
      <c r="K483">
        <f>IFERROR(INDEX('[2]Green_rooibos initial weight'!$C$5:$C$1749,MATCH(I483, '[2]Green_rooibos initial weight'!$A$5:$A$1749,0)),"")</f>
        <v>2.194</v>
      </c>
      <c r="L483" s="3">
        <f t="shared" si="91"/>
        <v>1.7312000000000001</v>
      </c>
      <c r="M483" s="3">
        <f>AVERAGE('[2]Ashed teabags wet'!$J$809:$J$813,'[2]Ashed teabags wet'!$J$817:$J$818,'[2]Ashed teabags wet'!$J$820:$J$821)</f>
        <v>5.5094158734921841</v>
      </c>
      <c r="N483" s="3">
        <f t="shared" si="84"/>
        <v>1.6358209923981033</v>
      </c>
      <c r="O483" s="3">
        <f t="shared" si="92"/>
        <v>1.9441999999999999</v>
      </c>
      <c r="P483" s="3">
        <f>AVERAGE('[2]Ashed teabags wet'!$J$814:$J$816)</f>
        <v>2.2816647271287041</v>
      </c>
      <c r="Q483" s="3">
        <f t="shared" si="85"/>
        <v>1.8998398743751637</v>
      </c>
      <c r="R483" s="7">
        <f>IF('[2]WetLitterbags placem_collection'!G190="N.A","",'[2]WetLitterbags placem_collection'!G190)</f>
        <v>42815</v>
      </c>
      <c r="S483" s="3">
        <f>IF(IFERROR(INDEX('[2]Both teabags AfterWet'!$D$1:$D$839,MATCH(H483,'[2]Both teabags AfterWet'!$B$1:$B$839,0)),"")="N.A","",(IFERROR(INDEX('[2]Both teabags AfterWet'!$D$1:$D$839,MATCH(H483,'[2]Both teabags AfterWet'!$B$1:$B$839,0)),"")))</f>
        <v>0.55700000000000005</v>
      </c>
      <c r="T483" s="3">
        <f>IFERROR(INDEX('[2]Both teabags AfterWet'!$D$1:$D$839,MATCH(I483,'[2]Both teabags AfterWet'!$B$1:$B$839,0)),"")</f>
        <v>1.5732999999999999</v>
      </c>
      <c r="U483" s="3">
        <f t="shared" si="93"/>
        <v>0.40640000000000004</v>
      </c>
      <c r="V483" s="3">
        <f t="shared" si="94"/>
        <v>1.4226999999999999</v>
      </c>
      <c r="W483" s="3">
        <f>IFERROR(INDEX('[2]Ashed teabags wet'!$J$2:$J$825,MATCH(H483,'[2]Ashed teabags wet'!$B$2:$B$825,0)),"")</f>
        <v>8.3130772970344644</v>
      </c>
      <c r="X483" s="3">
        <f>IFERROR(INDEX('[2]Ashed teabags wet'!$J$2:$J$825,MATCH(I483,'[2]Ashed teabags wet'!$B$2:$B$825,0)),"")</f>
        <v>3.2535885167466505</v>
      </c>
      <c r="Y483" s="3">
        <f t="shared" si="86"/>
        <v>0.37261565386485196</v>
      </c>
      <c r="Z483" s="3">
        <f t="shared" si="87"/>
        <v>1.3764111961722452</v>
      </c>
      <c r="AA483" s="3">
        <f t="shared" si="88"/>
        <v>0.77221489661983145</v>
      </c>
      <c r="AB483" s="3">
        <f t="shared" si="95"/>
        <v>0.50625014600254992</v>
      </c>
      <c r="AC483" s="3">
        <f t="shared" si="89"/>
        <v>0.7244880027717765</v>
      </c>
      <c r="AD483">
        <f t="shared" si="90"/>
        <v>52</v>
      </c>
      <c r="AE483" s="3">
        <f t="shared" si="96"/>
        <v>8.2880170285235755E-2</v>
      </c>
      <c r="AF483" s="3">
        <f t="shared" si="97"/>
        <v>1.5110526814384835E-2</v>
      </c>
      <c r="AG483" s="67" t="str">
        <f>IF(ISNUMBER(SEARCH("C", '[2]WetLitterbags placem_collection'!Y190)),"YES","")</f>
        <v/>
      </c>
      <c r="AH483" s="67" t="str">
        <f>IF(ISNUMBER(SEARCH("H", '[2]WetLitterbags placem_collection'!Y190)),"YES","")</f>
        <v/>
      </c>
      <c r="AI483" s="67" t="str">
        <f>IF(ISNUMBER(SEARCH("R", '[2]WetLitterbags placem_collection'!Y190)),"YES","")</f>
        <v/>
      </c>
      <c r="AJ483" s="67" t="str">
        <f>IF(ISNUMBER(SEARCH("C", '[2]WetLitterbags placem_collection'!X190)),"YES","")</f>
        <v/>
      </c>
      <c r="AK483" s="67" t="str">
        <f>IF(ISNUMBER(SEARCH("H", '[2]WetLitterbags placem_collection'!X190)),"YES","")</f>
        <v/>
      </c>
      <c r="AL483" s="67" t="str">
        <f>IF(ISNUMBER(SEARCH("R", '[2]WetLitterbags placem_collection'!X190)),"YES","")</f>
        <v/>
      </c>
    </row>
    <row r="484" spans="2:38">
      <c r="B484" t="str">
        <f>'[2]Final data_for_R_analysis_Wetse'!A630</f>
        <v>Wet</v>
      </c>
      <c r="C484" s="4">
        <f>'[2]Final data_for_R_analysis_Wetse'!B630</f>
        <v>189</v>
      </c>
      <c r="D484" t="s">
        <v>111</v>
      </c>
      <c r="E484" t="s">
        <v>32</v>
      </c>
      <c r="F484" s="68">
        <v>5</v>
      </c>
      <c r="G484" s="7">
        <f>'[2]WetLitterbags placem_collection'!E191</f>
        <v>42763</v>
      </c>
      <c r="H484" s="1" t="str">
        <f>'[2]Final data_for_R_analysis_Wetse'!J630</f>
        <v>G537</v>
      </c>
      <c r="I484" t="str">
        <f>'[2]Final data_for_R_analysis_Wetse'!J850</f>
        <v>R216</v>
      </c>
      <c r="J484">
        <f>IFERROR(INDEX('[2]Green_rooibos initial weight'!$C$5:$C$1749,MATCH(H484, '[2]Green_rooibos initial weight'!$A$5:$A$1749,0)),"")</f>
        <v>1.9630000000000001</v>
      </c>
      <c r="K484">
        <f>IFERROR(INDEX('[2]Green_rooibos initial weight'!$C$5:$C$1749,MATCH(I484, '[2]Green_rooibos initial weight'!$A$5:$A$1749,0)),"")</f>
        <v>2.1880000000000002</v>
      </c>
      <c r="L484" s="3">
        <f t="shared" si="91"/>
        <v>1.7132000000000001</v>
      </c>
      <c r="M484" s="3">
        <f>AVERAGE('[2]Ashed teabags wet'!$J$809:$J$813,'[2]Ashed teabags wet'!$J$817:$J$818,'[2]Ashed teabags wet'!$J$820:$J$821)</f>
        <v>5.5094158734921841</v>
      </c>
      <c r="N484" s="3">
        <f t="shared" si="84"/>
        <v>1.6188126872553319</v>
      </c>
      <c r="O484" s="3">
        <f t="shared" si="92"/>
        <v>1.9382000000000001</v>
      </c>
      <c r="P484" s="3">
        <f>AVERAGE('[2]Ashed teabags wet'!$J$814:$J$816)</f>
        <v>2.2816647271287041</v>
      </c>
      <c r="Q484" s="3">
        <f t="shared" si="85"/>
        <v>1.8939767742587916</v>
      </c>
      <c r="R484" s="7">
        <f>IF('[2]WetLitterbags placem_collection'!G191="N.A","",'[2]WetLitterbags placem_collection'!G191)</f>
        <v>42815</v>
      </c>
      <c r="S484" s="3">
        <f>IF(IFERROR(INDEX('[2]Both teabags AfterWet'!$D$1:$D$839,MATCH(H484,'[2]Both teabags AfterWet'!$B$1:$B$839,0)),"")="N.A","",(IFERROR(INDEX('[2]Both teabags AfterWet'!$D$1:$D$839,MATCH(H484,'[2]Both teabags AfterWet'!$B$1:$B$839,0)),"")))</f>
        <v>0.72030000000000005</v>
      </c>
      <c r="T484" s="3">
        <f>IFERROR(INDEX('[2]Both teabags AfterWet'!$D$1:$D$839,MATCH(I484,'[2]Both teabags AfterWet'!$B$1:$B$839,0)),"")</f>
        <v>1.6973</v>
      </c>
      <c r="U484" s="3">
        <f t="shared" si="93"/>
        <v>0.5697000000000001</v>
      </c>
      <c r="V484" s="3">
        <f t="shared" si="94"/>
        <v>1.5467</v>
      </c>
      <c r="W484" s="3">
        <f>IFERROR(INDEX('[2]Ashed teabags wet'!$J$2:$J$825,MATCH(H484,'[2]Ashed teabags wet'!$B$2:$B$825,0)),"")</f>
        <v>9.0167865707433048</v>
      </c>
      <c r="X484" s="3">
        <f>IFERROR(INDEX('[2]Ashed teabags wet'!$J$2:$J$825,MATCH(I484,'[2]Ashed teabags wet'!$B$2:$B$825,0)),"")</f>
        <v>2.7254707631314172</v>
      </c>
      <c r="Y484" s="3">
        <f t="shared" si="86"/>
        <v>0.51833136690647552</v>
      </c>
      <c r="Z484" s="3">
        <f t="shared" si="87"/>
        <v>1.5045451437066464</v>
      </c>
      <c r="AA484" s="3">
        <f t="shared" si="88"/>
        <v>0.67980769425195375</v>
      </c>
      <c r="AB484" s="3">
        <f t="shared" si="95"/>
        <v>0.44566965228869188</v>
      </c>
      <c r="AC484" s="3">
        <f t="shared" si="89"/>
        <v>0.79438415726900902</v>
      </c>
      <c r="AD484">
        <f t="shared" si="90"/>
        <v>52</v>
      </c>
      <c r="AE484" s="3">
        <f t="shared" si="96"/>
        <v>0.19262744150599309</v>
      </c>
      <c r="AF484" s="3">
        <f t="shared" si="97"/>
        <v>1.1898363133388165E-2</v>
      </c>
      <c r="AG484" s="67" t="str">
        <f>IF(ISNUMBER(SEARCH("C", '[2]WetLitterbags placem_collection'!Y191)),"YES","")</f>
        <v/>
      </c>
      <c r="AH484" s="67" t="str">
        <f>IF(ISNUMBER(SEARCH("H", '[2]WetLitterbags placem_collection'!Y191)),"YES","")</f>
        <v/>
      </c>
      <c r="AI484" s="67" t="str">
        <f>IF(ISNUMBER(SEARCH("R", '[2]WetLitterbags placem_collection'!Y191)),"YES","")</f>
        <v>YES</v>
      </c>
      <c r="AJ484" s="67" t="str">
        <f>IF(ISNUMBER(SEARCH("C", '[2]WetLitterbags placem_collection'!X191)),"YES","")</f>
        <v/>
      </c>
      <c r="AK484" s="67" t="str">
        <f>IF(ISNUMBER(SEARCH("H", '[2]WetLitterbags placem_collection'!X191)),"YES","")</f>
        <v/>
      </c>
      <c r="AL484" s="67" t="str">
        <f>IF(ISNUMBER(SEARCH("R", '[2]WetLitterbags placem_collection'!X191)),"YES","")</f>
        <v/>
      </c>
    </row>
    <row r="485" spans="2:38">
      <c r="B485" t="str">
        <f>'[2]Final data_for_R_analysis_Wetse'!A631</f>
        <v>Wet</v>
      </c>
      <c r="C485" s="4">
        <f>'[2]Final data_for_R_analysis_Wetse'!B631</f>
        <v>190</v>
      </c>
      <c r="D485" t="s">
        <v>111</v>
      </c>
      <c r="E485" t="s">
        <v>32</v>
      </c>
      <c r="F485" s="68">
        <v>6</v>
      </c>
      <c r="G485" s="7">
        <f>'[2]WetLitterbags placem_collection'!E192</f>
        <v>42763</v>
      </c>
      <c r="H485" s="1" t="str">
        <f>'[2]Final data_for_R_analysis_Wetse'!J631</f>
        <v>G393</v>
      </c>
      <c r="I485" t="str">
        <f>'[2]Final data_for_R_analysis_Wetse'!J851</f>
        <v>R232</v>
      </c>
      <c r="J485">
        <f>IFERROR(INDEX('[2]Green_rooibos initial weight'!$C$5:$C$1749,MATCH(H485, '[2]Green_rooibos initial weight'!$A$5:$A$1749,0)),"")</f>
        <v>2.0089999999999999</v>
      </c>
      <c r="K485">
        <f>IFERROR(INDEX('[2]Green_rooibos initial weight'!$C$5:$C$1749,MATCH(I485, '[2]Green_rooibos initial weight'!$A$5:$A$1749,0)),"")</f>
        <v>2.2440000000000002</v>
      </c>
      <c r="L485" s="3">
        <f t="shared" si="91"/>
        <v>1.7591999999999999</v>
      </c>
      <c r="M485" s="3">
        <f>AVERAGE('[2]Ashed teabags wet'!$J$809:$J$813,'[2]Ashed teabags wet'!$J$817:$J$818,'[2]Ashed teabags wet'!$J$820:$J$821)</f>
        <v>5.5094158734921841</v>
      </c>
      <c r="N485" s="3">
        <f t="shared" si="84"/>
        <v>1.6622783559535255</v>
      </c>
      <c r="O485" s="3">
        <f t="shared" si="92"/>
        <v>1.9942000000000002</v>
      </c>
      <c r="P485" s="3">
        <f>AVERAGE('[2]Ashed teabags wet'!$J$814:$J$816)</f>
        <v>2.2816647271287041</v>
      </c>
      <c r="Q485" s="3">
        <f t="shared" si="85"/>
        <v>1.9486990420115995</v>
      </c>
      <c r="R485" s="7">
        <f>IF('[2]WetLitterbags placem_collection'!G192="N.A","",'[2]WetLitterbags placem_collection'!G192)</f>
        <v>42815</v>
      </c>
      <c r="S485" s="3">
        <f>IF(IFERROR(INDEX('[2]Both teabags AfterWet'!$D$1:$D$839,MATCH(H485,'[2]Both teabags AfterWet'!$B$1:$B$839,0)),"")="N.A","",(IFERROR(INDEX('[2]Both teabags AfterWet'!$D$1:$D$839,MATCH(H485,'[2]Both teabags AfterWet'!$B$1:$B$839,0)),"")))</f>
        <v>0.62090000000000001</v>
      </c>
      <c r="T485" s="3">
        <f>IFERROR(INDEX('[2]Both teabags AfterWet'!$D$1:$D$839,MATCH(I485,'[2]Both teabags AfterWet'!$B$1:$B$839,0)),"")</f>
        <v>1.7355</v>
      </c>
      <c r="U485" s="3">
        <f t="shared" si="93"/>
        <v>0.4703</v>
      </c>
      <c r="V485" s="3">
        <f t="shared" si="94"/>
        <v>1.5849</v>
      </c>
      <c r="W485" s="3">
        <f>IFERROR(INDEX('[2]Ashed teabags wet'!$J$2:$J$825,MATCH(H485,'[2]Ashed teabags wet'!$B$2:$B$825,0)),"")</f>
        <v>9.5497278574961424</v>
      </c>
      <c r="X485" s="3">
        <f>IFERROR(INDEX('[2]Ashed teabags wet'!$J$2:$J$825,MATCH(I485,'[2]Ashed teabags wet'!$B$2:$B$825,0)),"")</f>
        <v>2.2167487684728533</v>
      </c>
      <c r="Y485" s="3">
        <f t="shared" si="86"/>
        <v>0.42538762988619561</v>
      </c>
      <c r="Z485" s="3">
        <f t="shared" si="87"/>
        <v>1.5497667487684736</v>
      </c>
      <c r="AA485" s="3">
        <f t="shared" si="88"/>
        <v>0.74409362405360668</v>
      </c>
      <c r="AB485" s="3">
        <f t="shared" si="95"/>
        <v>0.48781434736055929</v>
      </c>
      <c r="AC485" s="3">
        <f t="shared" si="89"/>
        <v>0.79528275806441784</v>
      </c>
      <c r="AD485">
        <f t="shared" si="90"/>
        <v>52</v>
      </c>
      <c r="AE485" s="3">
        <f t="shared" si="96"/>
        <v>0.11627835623087091</v>
      </c>
      <c r="AF485" s="3">
        <f t="shared" si="97"/>
        <v>1.046432558142968E-2</v>
      </c>
      <c r="AG485" s="67" t="str">
        <f>IF(ISNUMBER(SEARCH("C", '[2]WetLitterbags placem_collection'!Y192)),"YES","")</f>
        <v/>
      </c>
      <c r="AH485" s="67" t="str">
        <f>IF(ISNUMBER(SEARCH("H", '[2]WetLitterbags placem_collection'!Y192)),"YES","")</f>
        <v/>
      </c>
      <c r="AI485" s="67" t="str">
        <f>IF(ISNUMBER(SEARCH("R", '[2]WetLitterbags placem_collection'!Y192)),"YES","")</f>
        <v/>
      </c>
      <c r="AJ485" s="67" t="str">
        <f>IF(ISNUMBER(SEARCH("C", '[2]WetLitterbags placem_collection'!X192)),"YES","")</f>
        <v/>
      </c>
      <c r="AK485" s="67" t="str">
        <f>IF(ISNUMBER(SEARCH("H", '[2]WetLitterbags placem_collection'!X192)),"YES","")</f>
        <v/>
      </c>
      <c r="AL485" s="67" t="str">
        <f>IF(ISNUMBER(SEARCH("R", '[2]WetLitterbags placem_collection'!X192)),"YES","")</f>
        <v/>
      </c>
    </row>
    <row r="486" spans="2:38">
      <c r="B486" t="str">
        <f>'[2]Final data_for_R_analysis_Wetse'!A632</f>
        <v>Wet</v>
      </c>
      <c r="C486" s="4">
        <f>'[2]Final data_for_R_analysis_Wetse'!B632</f>
        <v>191</v>
      </c>
      <c r="D486" t="s">
        <v>111</v>
      </c>
      <c r="E486" t="s">
        <v>32</v>
      </c>
      <c r="F486" s="68">
        <v>7</v>
      </c>
      <c r="G486" s="7">
        <f>'[2]WetLitterbags placem_collection'!E193</f>
        <v>42763</v>
      </c>
      <c r="H486" s="1" t="str">
        <f>'[2]Final data_for_R_analysis_Wetse'!J632</f>
        <v>G417</v>
      </c>
      <c r="I486" t="str">
        <f>'[2]Final data_for_R_analysis_Wetse'!J852</f>
        <v>R387</v>
      </c>
      <c r="J486">
        <f>IFERROR(INDEX('[2]Green_rooibos initial weight'!$C$5:$C$1749,MATCH(H486, '[2]Green_rooibos initial weight'!$A$5:$A$1749,0)),"")</f>
        <v>2.0209999999999999</v>
      </c>
      <c r="K486">
        <f>IFERROR(INDEX('[2]Green_rooibos initial weight'!$C$5:$C$1749,MATCH(I486, '[2]Green_rooibos initial weight'!$A$5:$A$1749,0)),"")</f>
        <v>2.1080000000000001</v>
      </c>
      <c r="L486" s="3">
        <f t="shared" si="91"/>
        <v>1.7711999999999999</v>
      </c>
      <c r="M486" s="3">
        <f>AVERAGE('[2]Ashed teabags wet'!$J$809:$J$813,'[2]Ashed teabags wet'!$J$817:$J$818,'[2]Ashed teabags wet'!$J$820:$J$821)</f>
        <v>5.5094158734921841</v>
      </c>
      <c r="N486" s="3">
        <f t="shared" si="84"/>
        <v>1.6736172260487063</v>
      </c>
      <c r="O486" s="3">
        <f t="shared" si="92"/>
        <v>1.8582000000000001</v>
      </c>
      <c r="P486" s="3">
        <f>AVERAGE('[2]Ashed teabags wet'!$J$814:$J$816)</f>
        <v>2.2816647271287041</v>
      </c>
      <c r="Q486" s="3">
        <f t="shared" si="85"/>
        <v>1.8158021060404945</v>
      </c>
      <c r="R486" s="7">
        <f>IF('[2]WetLitterbags placem_collection'!G193="N.A","",'[2]WetLitterbags placem_collection'!G193)</f>
        <v>42815</v>
      </c>
      <c r="S486" s="3">
        <f>IF(IFERROR(INDEX('[2]Both teabags AfterWet'!$D$1:$D$839,MATCH(H486,'[2]Both teabags AfterWet'!$B$1:$B$839,0)),"")="N.A","",(IFERROR(INDEX('[2]Both teabags AfterWet'!$D$1:$D$839,MATCH(H486,'[2]Both teabags AfterWet'!$B$1:$B$839,0)),"")))</f>
        <v>0.62309999999999999</v>
      </c>
      <c r="T486" s="3">
        <f>IFERROR(INDEX('[2]Both teabags AfterWet'!$D$1:$D$839,MATCH(I486,'[2]Both teabags AfterWet'!$B$1:$B$839,0)),"")</f>
        <v>1.6520999999999999</v>
      </c>
      <c r="U486" s="3">
        <f t="shared" si="93"/>
        <v>0.47249999999999998</v>
      </c>
      <c r="V486" s="3">
        <f t="shared" si="94"/>
        <v>1.5014999999999998</v>
      </c>
      <c r="W486" s="3">
        <f>IFERROR(INDEX('[2]Ashed teabags wet'!$J$2:$J$825,MATCH(H486,'[2]Ashed teabags wet'!$B$2:$B$825,0)),"")</f>
        <v>9.0547263681590628</v>
      </c>
      <c r="X486" s="3">
        <f>IFERROR(INDEX('[2]Ashed teabags wet'!$J$2:$J$825,MATCH(I486,'[2]Ashed teabags wet'!$B$2:$B$825,0)),"")</f>
        <v>2.1414342629480405</v>
      </c>
      <c r="Y486" s="3">
        <f t="shared" si="86"/>
        <v>0.4297164179104484</v>
      </c>
      <c r="Z486" s="3">
        <f t="shared" si="87"/>
        <v>1.469346364541835</v>
      </c>
      <c r="AA486" s="3">
        <f t="shared" si="88"/>
        <v>0.74324092078988757</v>
      </c>
      <c r="AB486" s="3">
        <f t="shared" si="95"/>
        <v>0.48725533049408309</v>
      </c>
      <c r="AC486" s="3">
        <f t="shared" si="89"/>
        <v>0.80919961467930301</v>
      </c>
      <c r="AD486">
        <f t="shared" si="90"/>
        <v>52</v>
      </c>
      <c r="AE486" s="3">
        <f t="shared" si="96"/>
        <v>0.1172910679455017</v>
      </c>
      <c r="AF486" s="3">
        <f t="shared" si="97"/>
        <v>9.5556351339212559E-3</v>
      </c>
      <c r="AG486" s="67" t="str">
        <f>IF(ISNUMBER(SEARCH("C", '[2]WetLitterbags placem_collection'!Y193)),"YES","")</f>
        <v/>
      </c>
      <c r="AH486" s="67" t="str">
        <f>IF(ISNUMBER(SEARCH("H", '[2]WetLitterbags placem_collection'!Y193)),"YES","")</f>
        <v/>
      </c>
      <c r="AI486" s="67" t="str">
        <f>IF(ISNUMBER(SEARCH("R", '[2]WetLitterbags placem_collection'!Y193)),"YES","")</f>
        <v/>
      </c>
      <c r="AJ486" s="67" t="str">
        <f>IF(ISNUMBER(SEARCH("C", '[2]WetLitterbags placem_collection'!X193)),"YES","")</f>
        <v/>
      </c>
      <c r="AK486" s="67" t="str">
        <f>IF(ISNUMBER(SEARCH("H", '[2]WetLitterbags placem_collection'!X193)),"YES","")</f>
        <v/>
      </c>
      <c r="AL486" s="67" t="str">
        <f>IF(ISNUMBER(SEARCH("R", '[2]WetLitterbags placem_collection'!X193)),"YES","")</f>
        <v/>
      </c>
    </row>
    <row r="487" spans="2:38">
      <c r="B487" t="str">
        <f>'[2]Final data_for_R_analysis_Wetse'!A633</f>
        <v>Wet</v>
      </c>
      <c r="C487" s="4">
        <f>'[2]Final data_for_R_analysis_Wetse'!B633</f>
        <v>192</v>
      </c>
      <c r="D487" t="s">
        <v>111</v>
      </c>
      <c r="E487" t="s">
        <v>32</v>
      </c>
      <c r="F487" s="68">
        <v>8</v>
      </c>
      <c r="G487" s="7">
        <f>'[2]WetLitterbags placem_collection'!E194</f>
        <v>42763</v>
      </c>
      <c r="H487" s="1" t="str">
        <f>'[2]Final data_for_R_analysis_Wetse'!J633</f>
        <v>G297</v>
      </c>
      <c r="I487" t="str">
        <f>'[2]Final data_for_R_analysis_Wetse'!J853</f>
        <v>R346</v>
      </c>
      <c r="J487">
        <f>IFERROR(INDEX('[2]Green_rooibos initial weight'!$C$5:$C$1749,MATCH(H487, '[2]Green_rooibos initial weight'!$A$5:$A$1749,0)),"")</f>
        <v>1.9419999999999999</v>
      </c>
      <c r="K487">
        <f>IFERROR(INDEX('[2]Green_rooibos initial weight'!$C$5:$C$1749,MATCH(I487, '[2]Green_rooibos initial weight'!$A$5:$A$1749,0)),"")</f>
        <v>2.2349999999999999</v>
      </c>
      <c r="L487" s="3">
        <f t="shared" si="91"/>
        <v>1.6921999999999999</v>
      </c>
      <c r="M487" s="3">
        <f>AVERAGE('[2]Ashed teabags wet'!$J$809:$J$813,'[2]Ashed teabags wet'!$J$817:$J$818,'[2]Ashed teabags wet'!$J$820:$J$821)</f>
        <v>5.5094158734921841</v>
      </c>
      <c r="N487" s="3">
        <f t="shared" si="84"/>
        <v>1.5989696645887652</v>
      </c>
      <c r="O487" s="3">
        <f t="shared" si="92"/>
        <v>1.9851999999999999</v>
      </c>
      <c r="P487" s="3">
        <f>AVERAGE('[2]Ashed teabags wet'!$J$814:$J$816)</f>
        <v>2.2816647271287041</v>
      </c>
      <c r="Q487" s="3">
        <f t="shared" si="85"/>
        <v>1.9399043918370409</v>
      </c>
      <c r="R487" s="7">
        <f>IF('[2]WetLitterbags placem_collection'!G194="N.A","",'[2]WetLitterbags placem_collection'!G194)</f>
        <v>42815</v>
      </c>
      <c r="S487" s="3">
        <f>IF(IFERROR(INDEX('[2]Both teabags AfterWet'!$D$1:$D$839,MATCH(H487,'[2]Both teabags AfterWet'!$B$1:$B$839,0)),"")="N.A","",(IFERROR(INDEX('[2]Both teabags AfterWet'!$D$1:$D$839,MATCH(H487,'[2]Both teabags AfterWet'!$B$1:$B$839,0)),"")))</f>
        <v>0.60899999999999999</v>
      </c>
      <c r="T487" s="3">
        <f>IFERROR(INDEX('[2]Both teabags AfterWet'!$D$1:$D$839,MATCH(I487,'[2]Both teabags AfterWet'!$B$1:$B$839,0)),"")</f>
        <v>1.6679999999999999</v>
      </c>
      <c r="U487" s="3">
        <f t="shared" si="93"/>
        <v>0.45839999999999997</v>
      </c>
      <c r="V487" s="3">
        <f t="shared" si="94"/>
        <v>1.5173999999999999</v>
      </c>
      <c r="W487" s="3">
        <f>IFERROR(INDEX('[2]Ashed teabags wet'!$J$2:$J$825,MATCH(H487,'[2]Ashed teabags wet'!$B$2:$B$825,0)),"")</f>
        <v>9.3406593406594496</v>
      </c>
      <c r="X487" s="3">
        <f>IFERROR(INDEX('[2]Ashed teabags wet'!$J$2:$J$825,MATCH(I487,'[2]Ashed teabags wet'!$B$2:$B$825,0)),"")</f>
        <v>2.8640776699025032</v>
      </c>
      <c r="Y487" s="3">
        <f t="shared" si="86"/>
        <v>0.41558241758241704</v>
      </c>
      <c r="Z487" s="3">
        <f t="shared" si="87"/>
        <v>1.4739404854368994</v>
      </c>
      <c r="AA487" s="3">
        <f t="shared" si="88"/>
        <v>0.74009361979403177</v>
      </c>
      <c r="AB487" s="3">
        <f t="shared" si="95"/>
        <v>0.48519201677708501</v>
      </c>
      <c r="AC487" s="3">
        <f t="shared" si="89"/>
        <v>0.759800581739554</v>
      </c>
      <c r="AD487">
        <f t="shared" si="90"/>
        <v>52</v>
      </c>
      <c r="AE487" s="3">
        <f t="shared" si="96"/>
        <v>0.12102895511397649</v>
      </c>
      <c r="AF487" s="3">
        <f t="shared" si="97"/>
        <v>1.3140706221419489E-2</v>
      </c>
      <c r="AG487" s="67" t="str">
        <f>IF(ISNUMBER(SEARCH("C", '[2]WetLitterbags placem_collection'!Y194)),"YES","")</f>
        <v/>
      </c>
      <c r="AH487" s="67" t="str">
        <f>IF(ISNUMBER(SEARCH("H", '[2]WetLitterbags placem_collection'!Y194)),"YES","")</f>
        <v/>
      </c>
      <c r="AI487" s="67" t="str">
        <f>IF(ISNUMBER(SEARCH("R", '[2]WetLitterbags placem_collection'!Y194)),"YES","")</f>
        <v/>
      </c>
      <c r="AJ487" s="67" t="str">
        <f>IF(ISNUMBER(SEARCH("C", '[2]WetLitterbags placem_collection'!X194)),"YES","")</f>
        <v/>
      </c>
      <c r="AK487" s="67" t="str">
        <f>IF(ISNUMBER(SEARCH("H", '[2]WetLitterbags placem_collection'!X194)),"YES","")</f>
        <v/>
      </c>
      <c r="AL487" s="67" t="str">
        <f>IF(ISNUMBER(SEARCH("R", '[2]WetLitterbags placem_collection'!X194)),"YES","")</f>
        <v/>
      </c>
    </row>
    <row r="488" spans="2:38">
      <c r="B488" t="str">
        <f>'[2]Final data_for_R_analysis_Wetse'!A634</f>
        <v>Wet</v>
      </c>
      <c r="C488" s="4">
        <f>'[2]Final data_for_R_analysis_Wetse'!B634</f>
        <v>193</v>
      </c>
      <c r="D488" t="s">
        <v>130</v>
      </c>
      <c r="E488" t="s">
        <v>32</v>
      </c>
      <c r="F488" s="68">
        <v>1</v>
      </c>
      <c r="G488" s="7">
        <f>'[2]WetLitterbags placem_collection'!E195</f>
        <v>42769</v>
      </c>
      <c r="H488" s="1" t="str">
        <f>'[2]Final data_for_R_analysis_Wetse'!J634</f>
        <v>G584</v>
      </c>
      <c r="I488" t="str">
        <f>'[2]Final data_for_R_analysis_Wetse'!J854</f>
        <v>R364</v>
      </c>
      <c r="J488">
        <f>IFERROR(INDEX('[2]Green_rooibos initial weight'!$C$5:$C$1749,MATCH(H488, '[2]Green_rooibos initial weight'!$A$5:$A$1749,0)),"")</f>
        <v>2.1960000000000002</v>
      </c>
      <c r="K488">
        <f>IFERROR(INDEX('[2]Green_rooibos initial weight'!$C$5:$C$1749,MATCH(I488, '[2]Green_rooibos initial weight'!$A$5:$A$1749,0)),"")</f>
        <v>2.234</v>
      </c>
      <c r="L488" s="3">
        <f t="shared" si="91"/>
        <v>1.9462000000000002</v>
      </c>
      <c r="M488" s="3">
        <f>AVERAGE('[2]Ashed teabags wet'!$J$809:$J$813,'[2]Ashed teabags wet'!$J$817:$J$818,'[2]Ashed teabags wet'!$J$820:$J$821)</f>
        <v>5.5094158734921841</v>
      </c>
      <c r="N488" s="3">
        <f t="shared" si="84"/>
        <v>1.8389757482700952</v>
      </c>
      <c r="O488" s="3">
        <f t="shared" si="92"/>
        <v>1.9842</v>
      </c>
      <c r="P488" s="3">
        <f>AVERAGE('[2]Ashed teabags wet'!$J$814:$J$816)</f>
        <v>2.2816647271287041</v>
      </c>
      <c r="Q488" s="3">
        <f t="shared" si="85"/>
        <v>1.9389272084843123</v>
      </c>
      <c r="R488" s="7">
        <f>IF('[2]WetLitterbags placem_collection'!G195="N.A","",'[2]WetLitterbags placem_collection'!G195)</f>
        <v>42813</v>
      </c>
      <c r="S488" s="3">
        <f>IF(IFERROR(INDEX('[2]Both teabags AfterWet'!$D$1:$D$839,MATCH(H488,'[2]Both teabags AfterWet'!$B$1:$B$839,0)),"")="N.A","",(IFERROR(INDEX('[2]Both teabags AfterWet'!$D$1:$D$839,MATCH(H488,'[2]Both teabags AfterWet'!$B$1:$B$839,0)),"")))</f>
        <v>0.63959999999999995</v>
      </c>
      <c r="T488" s="3">
        <f>IFERROR(INDEX('[2]Both teabags AfterWet'!$D$1:$D$839,MATCH(I488,'[2]Both teabags AfterWet'!$B$1:$B$839,0)),"")</f>
        <v>1.3913</v>
      </c>
      <c r="U488" s="3">
        <f t="shared" si="93"/>
        <v>0.48899999999999993</v>
      </c>
      <c r="V488" s="3">
        <f t="shared" si="94"/>
        <v>1.2406999999999999</v>
      </c>
      <c r="W488" s="3">
        <f>IFERROR(INDEX('[2]Ashed teabags wet'!$J$2:$J$825,MATCH(H488,'[2]Ashed teabags wet'!$B$2:$B$825,0)),"")</f>
        <v>7.9232283464562308</v>
      </c>
      <c r="X488" s="3">
        <f>IFERROR(INDEX('[2]Ashed teabags wet'!$J$2:$J$825,MATCH(I488,'[2]Ashed teabags wet'!$B$2:$B$825,0)),"")</f>
        <v>3.461725987323931</v>
      </c>
      <c r="Y488" s="3">
        <f t="shared" si="86"/>
        <v>0.45025541338582897</v>
      </c>
      <c r="Z488" s="3">
        <f t="shared" si="87"/>
        <v>1.1977503656752719</v>
      </c>
      <c r="AA488" s="3">
        <f t="shared" si="88"/>
        <v>0.75515967852790911</v>
      </c>
      <c r="AB488" s="3">
        <f t="shared" si="95"/>
        <v>0.49506905290665781</v>
      </c>
      <c r="AC488" s="3">
        <f t="shared" si="89"/>
        <v>0.61773869613783539</v>
      </c>
      <c r="AD488">
        <f t="shared" si="90"/>
        <v>44</v>
      </c>
      <c r="AE488" s="3">
        <f t="shared" si="96"/>
        <v>0.10313577371982285</v>
      </c>
      <c r="AF488" s="3">
        <f t="shared" si="97"/>
        <v>3.3613914085307249E-2</v>
      </c>
      <c r="AG488" s="67" t="str">
        <f>IF(ISNUMBER(SEARCH("C", '[2]WetLitterbags placem_collection'!Y195)),"YES","")</f>
        <v/>
      </c>
      <c r="AH488" s="67" t="str">
        <f>IF(ISNUMBER(SEARCH("H", '[2]WetLitterbags placem_collection'!Y195)),"YES","")</f>
        <v/>
      </c>
      <c r="AI488" s="67" t="str">
        <f>IF(ISNUMBER(SEARCH("R", '[2]WetLitterbags placem_collection'!Y195)),"YES","")</f>
        <v/>
      </c>
      <c r="AJ488" s="67" t="str">
        <f>IF(ISNUMBER(SEARCH("C", '[2]WetLitterbags placem_collection'!X195)),"YES","")</f>
        <v/>
      </c>
      <c r="AK488" s="67" t="str">
        <f>IF(ISNUMBER(SEARCH("H", '[2]WetLitterbags placem_collection'!X195)),"YES","")</f>
        <v/>
      </c>
      <c r="AL488" s="67" t="str">
        <f>IF(ISNUMBER(SEARCH("R", '[2]WetLitterbags placem_collection'!X195)),"YES","")</f>
        <v>YES</v>
      </c>
    </row>
    <row r="489" spans="2:38">
      <c r="B489" t="str">
        <f>'[2]Final data_for_R_analysis_Wetse'!A635</f>
        <v>Wet</v>
      </c>
      <c r="C489" s="4">
        <f>'[2]Final data_for_R_analysis_Wetse'!B635</f>
        <v>194</v>
      </c>
      <c r="D489" t="s">
        <v>131</v>
      </c>
      <c r="E489" t="s">
        <v>32</v>
      </c>
      <c r="F489" s="68">
        <v>2</v>
      </c>
      <c r="G489" s="7">
        <f>'[2]WetLitterbags placem_collection'!E196</f>
        <v>42769</v>
      </c>
      <c r="H489" s="1" t="str">
        <f>'[2]Final data_for_R_analysis_Wetse'!J635</f>
        <v>G713</v>
      </c>
      <c r="I489" t="str">
        <f>'[2]Final data_for_R_analysis_Wetse'!J855</f>
        <v>R167</v>
      </c>
      <c r="J489">
        <f>IFERROR(INDEX('[2]Green_rooibos initial weight'!$C$5:$C$1749,MATCH(H489, '[2]Green_rooibos initial weight'!$A$5:$A$1749,0)),"")</f>
        <v>2.1779999999999999</v>
      </c>
      <c r="K489">
        <f>IFERROR(INDEX('[2]Green_rooibos initial weight'!$C$5:$C$1749,MATCH(I489, '[2]Green_rooibos initial weight'!$A$5:$A$1749,0)),"")</f>
        <v>2.177</v>
      </c>
      <c r="L489" s="3">
        <f t="shared" si="91"/>
        <v>1.9281999999999999</v>
      </c>
      <c r="M489" s="3">
        <f>AVERAGE('[2]Ashed teabags wet'!$J$809:$J$813,'[2]Ashed teabags wet'!$J$817:$J$818,'[2]Ashed teabags wet'!$J$820:$J$821)</f>
        <v>5.5094158734921841</v>
      </c>
      <c r="N489" s="3">
        <f t="shared" si="84"/>
        <v>1.8219674431273236</v>
      </c>
      <c r="O489" s="3">
        <f t="shared" si="92"/>
        <v>1.9272</v>
      </c>
      <c r="P489" s="3">
        <f>AVERAGE('[2]Ashed teabags wet'!$J$814:$J$816)</f>
        <v>2.2816647271287041</v>
      </c>
      <c r="Q489" s="3">
        <f t="shared" si="85"/>
        <v>1.8832277573787757</v>
      </c>
      <c r="R489" s="7">
        <f>IF('[2]WetLitterbags placem_collection'!G196="N.A","",'[2]WetLitterbags placem_collection'!G196)</f>
        <v>42813</v>
      </c>
      <c r="S489" s="3">
        <f>IF(IFERROR(INDEX('[2]Both teabags AfterWet'!$D$1:$D$839,MATCH(H489,'[2]Both teabags AfterWet'!$B$1:$B$839,0)),"")="N.A","",(IFERROR(INDEX('[2]Both teabags AfterWet'!$D$1:$D$839,MATCH(H489,'[2]Both teabags AfterWet'!$B$1:$B$839,0)),"")))</f>
        <v>0.63500000000000001</v>
      </c>
      <c r="T489" s="3">
        <f>IFERROR(INDEX('[2]Both teabags AfterWet'!$D$1:$D$839,MATCH(I489,'[2]Both teabags AfterWet'!$B$1:$B$839,0)),"")</f>
        <v>1.4750000000000001</v>
      </c>
      <c r="U489" s="3">
        <f t="shared" si="93"/>
        <v>0.4844</v>
      </c>
      <c r="V489" s="3">
        <f t="shared" si="94"/>
        <v>1.3244</v>
      </c>
      <c r="W489" s="3">
        <f>IFERROR(INDEX('[2]Ashed teabags wet'!$J$2:$J$825,MATCH(H489,'[2]Ashed teabags wet'!$B$2:$B$825,0)),"")</f>
        <v>8.6567164179103493</v>
      </c>
      <c r="X489" s="3">
        <f>IFERROR(INDEX('[2]Ashed teabags wet'!$J$2:$J$825,MATCH(I489,'[2]Ashed teabags wet'!$B$2:$B$825,0)),"")</f>
        <v>3.2435129740522455</v>
      </c>
      <c r="Y489" s="3">
        <f t="shared" si="86"/>
        <v>0.44246686567164228</v>
      </c>
      <c r="Z489" s="3">
        <f t="shared" si="87"/>
        <v>1.2814429141716521</v>
      </c>
      <c r="AA489" s="3">
        <f t="shared" si="88"/>
        <v>0.75714886270845316</v>
      </c>
      <c r="AB489" s="3">
        <f t="shared" si="95"/>
        <v>0.49637312614615936</v>
      </c>
      <c r="AC489" s="3">
        <f t="shared" si="89"/>
        <v>0.6804503115200814</v>
      </c>
      <c r="AD489">
        <f t="shared" si="90"/>
        <v>44</v>
      </c>
      <c r="AE489" s="3">
        <f t="shared" si="96"/>
        <v>0.10077332219898671</v>
      </c>
      <c r="AF489" s="3">
        <f t="shared" si="97"/>
        <v>2.3458550158280148E-2</v>
      </c>
      <c r="AG489" s="67" t="str">
        <f>IF(ISNUMBER(SEARCH("C", '[2]WetLitterbags placem_collection'!Y196)),"YES","")</f>
        <v/>
      </c>
      <c r="AH489" s="67" t="str">
        <f>IF(ISNUMBER(SEARCH("H", '[2]WetLitterbags placem_collection'!Y196)),"YES","")</f>
        <v/>
      </c>
      <c r="AI489" s="67" t="str">
        <f>IF(ISNUMBER(SEARCH("R", '[2]WetLitterbags placem_collection'!Y196)),"YES","")</f>
        <v>YES</v>
      </c>
      <c r="AJ489" s="67" t="str">
        <f>IF(ISNUMBER(SEARCH("C", '[2]WetLitterbags placem_collection'!X196)),"YES","")</f>
        <v/>
      </c>
      <c r="AK489" s="67" t="str">
        <f>IF(ISNUMBER(SEARCH("H", '[2]WetLitterbags placem_collection'!X196)),"YES","")</f>
        <v/>
      </c>
      <c r="AL489" s="67" t="str">
        <f>IF(ISNUMBER(SEARCH("R", '[2]WetLitterbags placem_collection'!X196)),"YES","")</f>
        <v>YES</v>
      </c>
    </row>
    <row r="490" spans="2:38">
      <c r="B490" t="str">
        <f>'[2]Final data_for_R_analysis_Wetse'!A636</f>
        <v>Wet</v>
      </c>
      <c r="C490" s="4">
        <f>'[2]Final data_for_R_analysis_Wetse'!B636</f>
        <v>195</v>
      </c>
      <c r="D490" t="s">
        <v>132</v>
      </c>
      <c r="E490" t="s">
        <v>32</v>
      </c>
      <c r="F490" s="68">
        <v>3</v>
      </c>
      <c r="G490" s="7">
        <f>'[2]WetLitterbags placem_collection'!E197</f>
        <v>42769</v>
      </c>
      <c r="H490" s="1" t="str">
        <f>'[2]Final data_for_R_analysis_Wetse'!J636</f>
        <v>G525</v>
      </c>
      <c r="I490" t="str">
        <f>'[2]Final data_for_R_analysis_Wetse'!J856</f>
        <v>R25</v>
      </c>
      <c r="J490">
        <f>IFERROR(INDEX('[2]Green_rooibos initial weight'!$C$5:$C$1749,MATCH(H490, '[2]Green_rooibos initial weight'!$A$5:$A$1749,0)),"")</f>
        <v>2.0790000000000002</v>
      </c>
      <c r="K490">
        <f>IFERROR(INDEX('[2]Green_rooibos initial weight'!$C$5:$C$1749,MATCH(I490, '[2]Green_rooibos initial weight'!$A$5:$A$1749,0)),"")</f>
        <v>2.16</v>
      </c>
      <c r="L490" s="3">
        <f t="shared" si="91"/>
        <v>1.8292000000000002</v>
      </c>
      <c r="M490" s="3">
        <f>AVERAGE('[2]Ashed teabags wet'!$J$809:$J$813,'[2]Ashed teabags wet'!$J$817:$J$818,'[2]Ashed teabags wet'!$J$820:$J$821)</f>
        <v>5.5094158734921841</v>
      </c>
      <c r="N490" s="3">
        <f t="shared" si="84"/>
        <v>1.7284217648420812</v>
      </c>
      <c r="O490" s="3">
        <f t="shared" si="92"/>
        <v>1.9102000000000001</v>
      </c>
      <c r="P490" s="3">
        <f>AVERAGE('[2]Ashed teabags wet'!$J$814:$J$816)</f>
        <v>2.2816647271287041</v>
      </c>
      <c r="Q490" s="3">
        <f t="shared" si="85"/>
        <v>1.8666156403823877</v>
      </c>
      <c r="R490" s="7">
        <f>IF('[2]WetLitterbags placem_collection'!G197="N.A","",'[2]WetLitterbags placem_collection'!G197)</f>
        <v>42814</v>
      </c>
      <c r="S490" s="3">
        <f>IF(IFERROR(INDEX('[2]Both teabags AfterWet'!$D$1:$D$839,MATCH(H490,'[2]Both teabags AfterWet'!$B$1:$B$839,0)),"")="N.A","",(IFERROR(INDEX('[2]Both teabags AfterWet'!$D$1:$D$839,MATCH(H490,'[2]Both teabags AfterWet'!$B$1:$B$839,0)),"")))</f>
        <v>0.67859999999999998</v>
      </c>
      <c r="T490" s="3">
        <f>IFERROR(INDEX('[2]Both teabags AfterWet'!$D$1:$D$839,MATCH(I490,'[2]Both teabags AfterWet'!$B$1:$B$839,0)),"")</f>
        <v>1.3527</v>
      </c>
      <c r="U490" s="3">
        <f t="shared" si="93"/>
        <v>0.52800000000000002</v>
      </c>
      <c r="V490" s="3">
        <f t="shared" si="94"/>
        <v>1.2020999999999999</v>
      </c>
      <c r="W490" s="3">
        <f>IFERROR(INDEX('[2]Ashed teabags wet'!$J$2:$J$825,MATCH(H490,'[2]Ashed teabags wet'!$B$2:$B$825,0)),"")</f>
        <v>12.793603198399861</v>
      </c>
      <c r="X490" s="3">
        <f>IFERROR(INDEX('[2]Ashed teabags wet'!$J$2:$J$825,MATCH(I490,'[2]Ashed teabags wet'!$B$2:$B$825,0)),"")</f>
        <v>4.592085979482369</v>
      </c>
      <c r="Y490" s="3">
        <f t="shared" si="86"/>
        <v>0.46044977511244878</v>
      </c>
      <c r="Z490" s="3">
        <f t="shared" si="87"/>
        <v>1.1468985344406424</v>
      </c>
      <c r="AA490" s="3">
        <f t="shared" si="88"/>
        <v>0.73360103160091938</v>
      </c>
      <c r="AB490" s="3">
        <f t="shared" si="95"/>
        <v>0.48093559316354817</v>
      </c>
      <c r="AC490" s="3">
        <f t="shared" si="89"/>
        <v>0.61442672483216376</v>
      </c>
      <c r="AD490">
        <f t="shared" si="90"/>
        <v>45</v>
      </c>
      <c r="AE490" s="3">
        <f t="shared" si="96"/>
        <v>0.12873986745734034</v>
      </c>
      <c r="AF490" s="3">
        <f t="shared" si="97"/>
        <v>3.5956663296236931E-2</v>
      </c>
      <c r="AG490" s="67" t="str">
        <f>IF(ISNUMBER(SEARCH("C", '[2]WetLitterbags placem_collection'!Y197)),"YES","")</f>
        <v/>
      </c>
      <c r="AH490" s="67" t="str">
        <f>IF(ISNUMBER(SEARCH("H", '[2]WetLitterbags placem_collection'!Y197)),"YES","")</f>
        <v/>
      </c>
      <c r="AI490" s="67" t="str">
        <f>IF(ISNUMBER(SEARCH("R", '[2]WetLitterbags placem_collection'!Y197)),"YES","")</f>
        <v/>
      </c>
      <c r="AJ490" s="67" t="str">
        <f>IF(ISNUMBER(SEARCH("C", '[2]WetLitterbags placem_collection'!X197)),"YES","")</f>
        <v/>
      </c>
      <c r="AK490" s="67" t="str">
        <f>IF(ISNUMBER(SEARCH("H", '[2]WetLitterbags placem_collection'!X197)),"YES","")</f>
        <v/>
      </c>
      <c r="AL490" s="67" t="str">
        <f>IF(ISNUMBER(SEARCH("R", '[2]WetLitterbags placem_collection'!X197)),"YES","")</f>
        <v>YES</v>
      </c>
    </row>
    <row r="491" spans="2:38">
      <c r="B491" t="str">
        <f>'[2]Final data_for_R_analysis_Wetse'!A637</f>
        <v>Wet</v>
      </c>
      <c r="C491" s="4">
        <f>'[2]Final data_for_R_analysis_Wetse'!B637</f>
        <v>196</v>
      </c>
      <c r="D491" t="s">
        <v>133</v>
      </c>
      <c r="E491" t="s">
        <v>32</v>
      </c>
      <c r="F491" s="68">
        <v>4</v>
      </c>
      <c r="G491" s="7">
        <f>'[2]WetLitterbags placem_collection'!E198</f>
        <v>42769</v>
      </c>
      <c r="H491" s="1" t="str">
        <f>'[2]Final data_for_R_analysis_Wetse'!J637</f>
        <v>G886</v>
      </c>
      <c r="I491" t="str">
        <f>'[2]Final data_for_R_analysis_Wetse'!J857</f>
        <v>R362</v>
      </c>
      <c r="J491">
        <f>IFERROR(INDEX('[2]Green_rooibos initial weight'!$C$5:$C$1749,MATCH(H491, '[2]Green_rooibos initial weight'!$A$5:$A$1749,0)),"")</f>
        <v>1.9590000000000001</v>
      </c>
      <c r="K491">
        <f>IFERROR(INDEX('[2]Green_rooibos initial weight'!$C$5:$C$1749,MATCH(I491, '[2]Green_rooibos initial weight'!$A$5:$A$1749,0)),"")</f>
        <v>2.246</v>
      </c>
      <c r="L491" s="3">
        <f t="shared" si="91"/>
        <v>1.7092000000000001</v>
      </c>
      <c r="M491" s="3">
        <f>AVERAGE('[2]Ashed teabags wet'!$J$809:$J$813,'[2]Ashed teabags wet'!$J$817:$J$818,'[2]Ashed teabags wet'!$J$820:$J$821)</f>
        <v>5.5094158734921841</v>
      </c>
      <c r="N491" s="3">
        <f t="shared" si="84"/>
        <v>1.6150330638902717</v>
      </c>
      <c r="O491" s="3">
        <f t="shared" si="92"/>
        <v>1.9962</v>
      </c>
      <c r="P491" s="3">
        <f>AVERAGE('[2]Ashed teabags wet'!$J$814:$J$816)</f>
        <v>2.2816647271287041</v>
      </c>
      <c r="Q491" s="3">
        <f t="shared" si="85"/>
        <v>1.9506534087170568</v>
      </c>
      <c r="R491" s="7">
        <f>IF('[2]WetLitterbags placem_collection'!G198="N.A","",'[2]WetLitterbags placem_collection'!G198)</f>
        <v>42814</v>
      </c>
      <c r="S491" s="3">
        <f>IF(IFERROR(INDEX('[2]Both teabags AfterWet'!$D$1:$D$839,MATCH(H491,'[2]Both teabags AfterWet'!$B$1:$B$839,0)),"")="N.A","",(IFERROR(INDEX('[2]Both teabags AfterWet'!$D$1:$D$839,MATCH(H491,'[2]Both teabags AfterWet'!$B$1:$B$839,0)),"")))</f>
        <v>0.58389999999999997</v>
      </c>
      <c r="T491" s="3">
        <f>IFERROR(INDEX('[2]Both teabags AfterWet'!$D$1:$D$839,MATCH(I491,'[2]Both teabags AfterWet'!$B$1:$B$839,0)),"")</f>
        <v>1.5253000000000001</v>
      </c>
      <c r="U491" s="3">
        <f t="shared" si="93"/>
        <v>0.43329999999999996</v>
      </c>
      <c r="V491" s="3">
        <f t="shared" si="94"/>
        <v>1.3747</v>
      </c>
      <c r="W491" s="3">
        <f>IFERROR(INDEX('[2]Ashed teabags wet'!$J$2:$J$825,MATCH(H491,'[2]Ashed teabags wet'!$B$2:$B$825,0)),"")</f>
        <v>11.60846040334461</v>
      </c>
      <c r="X491" s="3">
        <f>IFERROR(INDEX('[2]Ashed teabags wet'!$J$2:$J$825,MATCH(I491,'[2]Ashed teabags wet'!$B$2:$B$825,0)),"")</f>
        <v>3.690944881888675</v>
      </c>
      <c r="Y491" s="3">
        <f t="shared" si="86"/>
        <v>0.38300054107230774</v>
      </c>
      <c r="Z491" s="3">
        <f t="shared" si="87"/>
        <v>1.3239605807086765</v>
      </c>
      <c r="AA491" s="3">
        <f t="shared" si="88"/>
        <v>0.76285281729790677</v>
      </c>
      <c r="AB491" s="3">
        <f t="shared" si="95"/>
        <v>0.50011253580575366</v>
      </c>
      <c r="AC491" s="3">
        <f t="shared" si="89"/>
        <v>0.67872671525970585</v>
      </c>
      <c r="AD491">
        <f t="shared" si="90"/>
        <v>45</v>
      </c>
      <c r="AE491" s="3">
        <f t="shared" si="96"/>
        <v>9.3999029337402895E-2</v>
      </c>
      <c r="AF491" s="3">
        <f t="shared" si="97"/>
        <v>2.2852128468598791E-2</v>
      </c>
      <c r="AG491" s="67" t="str">
        <f>IF(ISNUMBER(SEARCH("C", '[2]WetLitterbags placem_collection'!Y198)),"YES","")</f>
        <v/>
      </c>
      <c r="AH491" s="67" t="str">
        <f>IF(ISNUMBER(SEARCH("H", '[2]WetLitterbags placem_collection'!Y198)),"YES","")</f>
        <v/>
      </c>
      <c r="AI491" s="67" t="str">
        <f>IF(ISNUMBER(SEARCH("R", '[2]WetLitterbags placem_collection'!Y198)),"YES","")</f>
        <v/>
      </c>
      <c r="AJ491" s="67" t="str">
        <f>IF(ISNUMBER(SEARCH("C", '[2]WetLitterbags placem_collection'!X198)),"YES","")</f>
        <v/>
      </c>
      <c r="AK491" s="67" t="str">
        <f>IF(ISNUMBER(SEARCH("H", '[2]WetLitterbags placem_collection'!X198)),"YES","")</f>
        <v/>
      </c>
      <c r="AL491" s="67" t="str">
        <f>IF(ISNUMBER(SEARCH("R", '[2]WetLitterbags placem_collection'!X198)),"YES","")</f>
        <v/>
      </c>
    </row>
    <row r="492" spans="2:38">
      <c r="B492" t="str">
        <f>'[2]Final data_for_R_analysis_Wetse'!A638</f>
        <v>Wet</v>
      </c>
      <c r="C492" s="4">
        <f>'[2]Final data_for_R_analysis_Wetse'!B638</f>
        <v>197</v>
      </c>
      <c r="D492" t="s">
        <v>134</v>
      </c>
      <c r="E492" t="s">
        <v>32</v>
      </c>
      <c r="F492" s="68">
        <v>1</v>
      </c>
      <c r="G492" s="7">
        <f>'[2]WetLitterbags placem_collection'!E199</f>
        <v>42769</v>
      </c>
      <c r="H492" s="1" t="str">
        <f>'[2]Final data_for_R_analysis_Wetse'!J638</f>
        <v>G388</v>
      </c>
      <c r="I492" t="str">
        <f>'[2]Final data_for_R_analysis_Wetse'!J858</f>
        <v>R370</v>
      </c>
      <c r="J492">
        <f>IFERROR(INDEX('[2]Green_rooibos initial weight'!$C$5:$C$1749,MATCH(H492, '[2]Green_rooibos initial weight'!$A$5:$A$1749,0)),"")</f>
        <v>2.024</v>
      </c>
      <c r="K492">
        <f>IFERROR(INDEX('[2]Green_rooibos initial weight'!$C$5:$C$1749,MATCH(I492, '[2]Green_rooibos initial weight'!$A$5:$A$1749,0)),"")</f>
        <v>2.2290000000000001</v>
      </c>
      <c r="L492" s="3">
        <f t="shared" si="91"/>
        <v>1.7742</v>
      </c>
      <c r="M492" s="3">
        <f>AVERAGE('[2]Ashed teabags wet'!$J$809:$J$813,'[2]Ashed teabags wet'!$J$817:$J$818,'[2]Ashed teabags wet'!$J$820:$J$821)</f>
        <v>5.5094158734921841</v>
      </c>
      <c r="N492" s="3">
        <f t="shared" si="84"/>
        <v>1.6764519435725016</v>
      </c>
      <c r="O492" s="3">
        <f t="shared" si="92"/>
        <v>1.9792000000000001</v>
      </c>
      <c r="P492" s="3">
        <f>AVERAGE('[2]Ashed teabags wet'!$J$814:$J$816)</f>
        <v>2.2816647271287041</v>
      </c>
      <c r="Q492" s="3">
        <f t="shared" si="85"/>
        <v>1.9340412917206689</v>
      </c>
      <c r="R492" s="7">
        <f>IF('[2]WetLitterbags placem_collection'!G199="N.A","",'[2]WetLitterbags placem_collection'!G199)</f>
        <v>42814</v>
      </c>
      <c r="S492" s="3">
        <f>IF(IFERROR(INDEX('[2]Both teabags AfterWet'!$D$1:$D$839,MATCH(H492,'[2]Both teabags AfterWet'!$B$1:$B$839,0)),"")="N.A","",(IFERROR(INDEX('[2]Both teabags AfterWet'!$D$1:$D$839,MATCH(H492,'[2]Both teabags AfterWet'!$B$1:$B$839,0)),"")))</f>
        <v>0.7046</v>
      </c>
      <c r="T492" s="3">
        <f>IFERROR(INDEX('[2]Both teabags AfterWet'!$D$1:$D$839,MATCH(I492,'[2]Both teabags AfterWet'!$B$1:$B$839,0)),"")</f>
        <v>1.488</v>
      </c>
      <c r="U492" s="3">
        <f t="shared" si="93"/>
        <v>0.55400000000000005</v>
      </c>
      <c r="V492" s="3">
        <f t="shared" si="94"/>
        <v>1.3373999999999999</v>
      </c>
      <c r="W492" s="3">
        <f>IFERROR(INDEX('[2]Ashed teabags wet'!$J$2:$J$825,MATCH(H492,'[2]Ashed teabags wet'!$B$2:$B$825,0)),"")</f>
        <v>10.565110565110372</v>
      </c>
      <c r="X492" s="3">
        <f>IFERROR(INDEX('[2]Ashed teabags wet'!$J$2:$J$825,MATCH(I492,'[2]Ashed teabags wet'!$B$2:$B$825,0)),"")</f>
        <v>5.0682261208581973</v>
      </c>
      <c r="Y492" s="3">
        <f t="shared" si="86"/>
        <v>0.49546928746928859</v>
      </c>
      <c r="Z492" s="3">
        <f t="shared" si="87"/>
        <v>1.2696175438596424</v>
      </c>
      <c r="AA492" s="3">
        <f t="shared" si="88"/>
        <v>0.70445362936354217</v>
      </c>
      <c r="AB492" s="3">
        <f t="shared" si="95"/>
        <v>0.46182708243310605</v>
      </c>
      <c r="AC492" s="3">
        <f t="shared" si="89"/>
        <v>0.65645834413912385</v>
      </c>
      <c r="AD492">
        <f t="shared" si="90"/>
        <v>45</v>
      </c>
      <c r="AE492" s="3">
        <f t="shared" si="96"/>
        <v>0.16335673472263401</v>
      </c>
      <c r="AF492" s="3">
        <f t="shared" si="97"/>
        <v>3.0268665946819869E-2</v>
      </c>
      <c r="AG492" s="67" t="str">
        <f>IF(ISNUMBER(SEARCH("C", '[2]WetLitterbags placem_collection'!Y199)),"YES","")</f>
        <v/>
      </c>
      <c r="AH492" s="67" t="str">
        <f>IF(ISNUMBER(SEARCH("H", '[2]WetLitterbags placem_collection'!Y199)),"YES","")</f>
        <v/>
      </c>
      <c r="AI492" s="67" t="str">
        <f>IF(ISNUMBER(SEARCH("R", '[2]WetLitterbags placem_collection'!Y199)),"YES","")</f>
        <v>YES</v>
      </c>
      <c r="AJ492" s="67" t="str">
        <f>IF(ISNUMBER(SEARCH("C", '[2]WetLitterbags placem_collection'!X199)),"YES","")</f>
        <v/>
      </c>
      <c r="AK492" s="67" t="str">
        <f>IF(ISNUMBER(SEARCH("H", '[2]WetLitterbags placem_collection'!X199)),"YES","")</f>
        <v/>
      </c>
      <c r="AL492" s="67" t="str">
        <f>IF(ISNUMBER(SEARCH("R", '[2]WetLitterbags placem_collection'!X199)),"YES","")</f>
        <v>YES</v>
      </c>
    </row>
    <row r="493" spans="2:38">
      <c r="B493" t="str">
        <f>'[2]Final data_for_R_analysis_Wetse'!A639</f>
        <v>Wet</v>
      </c>
      <c r="C493" s="4">
        <f>'[2]Final data_for_R_analysis_Wetse'!B639</f>
        <v>198</v>
      </c>
      <c r="D493" t="s">
        <v>135</v>
      </c>
      <c r="E493" t="s">
        <v>32</v>
      </c>
      <c r="F493" s="68">
        <v>2</v>
      </c>
      <c r="G493" s="7">
        <f>'[2]WetLitterbags placem_collection'!E200</f>
        <v>42769</v>
      </c>
      <c r="H493" s="1" t="str">
        <f>'[2]Final data_for_R_analysis_Wetse'!J639</f>
        <v>G462</v>
      </c>
      <c r="I493" t="str">
        <f>'[2]Final data_for_R_analysis_Wetse'!J859</f>
        <v>R168</v>
      </c>
      <c r="J493">
        <f>IFERROR(INDEX('[2]Green_rooibos initial weight'!$C$5:$C$1749,MATCH(H493, '[2]Green_rooibos initial weight'!$A$5:$A$1749,0)),"")</f>
        <v>2.169</v>
      </c>
      <c r="K493">
        <f>IFERROR(INDEX('[2]Green_rooibos initial weight'!$C$5:$C$1749,MATCH(I493, '[2]Green_rooibos initial weight'!$A$5:$A$1749,0)),"")</f>
        <v>2.1459999999999999</v>
      </c>
      <c r="L493" s="3">
        <f t="shared" si="91"/>
        <v>1.9192</v>
      </c>
      <c r="M493" s="3">
        <f>AVERAGE('[2]Ashed teabags wet'!$J$809:$J$813,'[2]Ashed teabags wet'!$J$817:$J$818,'[2]Ashed teabags wet'!$J$820:$J$821)</f>
        <v>5.5094158734921841</v>
      </c>
      <c r="N493" s="3">
        <f t="shared" si="84"/>
        <v>1.813463290555938</v>
      </c>
      <c r="O493" s="3">
        <f t="shared" si="92"/>
        <v>1.8961999999999999</v>
      </c>
      <c r="P493" s="3">
        <f>AVERAGE('[2]Ashed teabags wet'!$J$814:$J$816)</f>
        <v>2.2816647271287041</v>
      </c>
      <c r="Q493" s="3">
        <f t="shared" si="85"/>
        <v>1.8529350734441854</v>
      </c>
      <c r="R493" s="7">
        <f>IF('[2]WetLitterbags placem_collection'!G200="N.A","",'[2]WetLitterbags placem_collection'!G200)</f>
        <v>42813</v>
      </c>
      <c r="S493" s="3">
        <f>IF(IFERROR(INDEX('[2]Both teabags AfterWet'!$D$1:$D$839,MATCH(H493,'[2]Both teabags AfterWet'!$B$1:$B$839,0)),"")="N.A","",(IFERROR(INDEX('[2]Both teabags AfterWet'!$D$1:$D$839,MATCH(H493,'[2]Both teabags AfterWet'!$B$1:$B$839,0)),"")))</f>
        <v>0.71250000000000002</v>
      </c>
      <c r="T493" s="3">
        <f>IFERROR(INDEX('[2]Both teabags AfterWet'!$D$1:$D$839,MATCH(I493,'[2]Both teabags AfterWet'!$B$1:$B$839,0)),"")</f>
        <v>1.5734999999999999</v>
      </c>
      <c r="U493" s="3">
        <f t="shared" si="93"/>
        <v>0.56190000000000007</v>
      </c>
      <c r="V493" s="3">
        <f t="shared" si="94"/>
        <v>1.4228999999999998</v>
      </c>
      <c r="W493" s="3">
        <f>IFERROR(INDEX('[2]Ashed teabags wet'!$J$2:$J$825,MATCH(H493,'[2]Ashed teabags wet'!$B$2:$B$825,0)),"")</f>
        <v>8.7537091988131088</v>
      </c>
      <c r="X493" s="3">
        <f>IFERROR(INDEX('[2]Ashed teabags wet'!$J$2:$J$825,MATCH(I493,'[2]Ashed teabags wet'!$B$2:$B$825,0)),"")</f>
        <v>3.118908382066123</v>
      </c>
      <c r="Y493" s="3">
        <f t="shared" si="86"/>
        <v>0.5127129080118692</v>
      </c>
      <c r="Z493" s="3">
        <f t="shared" si="87"/>
        <v>1.378521052631581</v>
      </c>
      <c r="AA493" s="3">
        <f t="shared" si="88"/>
        <v>0.71727417330036425</v>
      </c>
      <c r="AB493" s="3">
        <f t="shared" si="95"/>
        <v>0.47023199959833861</v>
      </c>
      <c r="AC493" s="3">
        <f t="shared" si="89"/>
        <v>0.74396619308912071</v>
      </c>
      <c r="AD493">
        <f t="shared" si="90"/>
        <v>44</v>
      </c>
      <c r="AE493" s="3">
        <f t="shared" si="96"/>
        <v>0.14813043551025618</v>
      </c>
      <c r="AF493" s="3">
        <f t="shared" si="97"/>
        <v>1.7871010650103086E-2</v>
      </c>
      <c r="AG493" s="67" t="str">
        <f>IF(ISNUMBER(SEARCH("C", '[2]WetLitterbags placem_collection'!Y200)),"YES","")</f>
        <v/>
      </c>
      <c r="AH493" s="67" t="str">
        <f>IF(ISNUMBER(SEARCH("H", '[2]WetLitterbags placem_collection'!Y200)),"YES","")</f>
        <v/>
      </c>
      <c r="AI493" s="67" t="str">
        <f>IF(ISNUMBER(SEARCH("R", '[2]WetLitterbags placem_collection'!Y200)),"YES","")</f>
        <v>YES</v>
      </c>
      <c r="AJ493" s="67" t="str">
        <f>IF(ISNUMBER(SEARCH("C", '[2]WetLitterbags placem_collection'!X200)),"YES","")</f>
        <v/>
      </c>
      <c r="AK493" s="67" t="str">
        <f>IF(ISNUMBER(SEARCH("H", '[2]WetLitterbags placem_collection'!X200)),"YES","")</f>
        <v/>
      </c>
      <c r="AL493" s="67" t="str">
        <f>IF(ISNUMBER(SEARCH("R", '[2]WetLitterbags placem_collection'!X200)),"YES","")</f>
        <v>YES</v>
      </c>
    </row>
    <row r="494" spans="2:38">
      <c r="B494" t="str">
        <f>'[2]Final data_for_R_analysis_Wetse'!A640</f>
        <v>Wet</v>
      </c>
      <c r="C494" s="4">
        <f>'[2]Final data_for_R_analysis_Wetse'!B640</f>
        <v>199</v>
      </c>
      <c r="D494" t="s">
        <v>136</v>
      </c>
      <c r="E494" t="s">
        <v>32</v>
      </c>
      <c r="F494" s="68">
        <v>3</v>
      </c>
      <c r="G494" s="7">
        <f>'[2]WetLitterbags placem_collection'!E201</f>
        <v>42769</v>
      </c>
      <c r="H494" s="1" t="str">
        <f>'[2]Final data_for_R_analysis_Wetse'!J640</f>
        <v>G712</v>
      </c>
      <c r="I494" t="str">
        <f>'[2]Final data_for_R_analysis_Wetse'!J860</f>
        <v>R369</v>
      </c>
      <c r="J494">
        <f>IFERROR(INDEX('[2]Green_rooibos initial weight'!$C$5:$C$1749,MATCH(H494, '[2]Green_rooibos initial weight'!$A$5:$A$1749,0)),"")</f>
        <v>2.0630000000000002</v>
      </c>
      <c r="K494">
        <f>IFERROR(INDEX('[2]Green_rooibos initial weight'!$C$5:$C$1749,MATCH(I494, '[2]Green_rooibos initial weight'!$A$5:$A$1749,0)),"")</f>
        <v>2.2400000000000002</v>
      </c>
      <c r="L494" s="3">
        <f t="shared" si="91"/>
        <v>1.8132000000000001</v>
      </c>
      <c r="M494" s="3">
        <f>AVERAGE('[2]Ashed teabags wet'!$J$809:$J$813,'[2]Ashed teabags wet'!$J$817:$J$818,'[2]Ashed teabags wet'!$J$820:$J$821)</f>
        <v>5.5094158734921841</v>
      </c>
      <c r="N494" s="3">
        <f t="shared" si="84"/>
        <v>1.7133032713818399</v>
      </c>
      <c r="O494" s="3">
        <f t="shared" si="92"/>
        <v>1.9902000000000002</v>
      </c>
      <c r="P494" s="3">
        <f>AVERAGE('[2]Ashed teabags wet'!$J$814:$J$816)</f>
        <v>2.2816647271287041</v>
      </c>
      <c r="Q494" s="3">
        <f t="shared" si="85"/>
        <v>1.9447903086006848</v>
      </c>
      <c r="R494" s="7">
        <f>IF('[2]WetLitterbags placem_collection'!G201="N.A","",'[2]WetLitterbags placem_collection'!G201)</f>
        <v>42814</v>
      </c>
      <c r="S494" s="3">
        <f>IF(IFERROR(INDEX('[2]Both teabags AfterWet'!$D$1:$D$839,MATCH(H494,'[2]Both teabags AfterWet'!$B$1:$B$839,0)),"")="N.A","",(IFERROR(INDEX('[2]Both teabags AfterWet'!$D$1:$D$839,MATCH(H494,'[2]Both teabags AfterWet'!$B$1:$B$839,0)),"")))</f>
        <v>0.65500000000000003</v>
      </c>
      <c r="T494" s="3" t="str">
        <f>IFERROR(INDEX('[2]Both teabags AfterWet'!$D$1:$D$839,MATCH(I494,'[2]Both teabags AfterWet'!$B$1:$B$839,0)),"")</f>
        <v/>
      </c>
      <c r="U494" s="3">
        <f t="shared" si="93"/>
        <v>0.50439999999999996</v>
      </c>
      <c r="V494" s="3" t="str">
        <f t="shared" si="94"/>
        <v/>
      </c>
      <c r="W494" s="3">
        <f>IFERROR(INDEX('[2]Ashed teabags wet'!$J$2:$J$825,MATCH(H494,'[2]Ashed teabags wet'!$B$2:$B$825,0)),"")</f>
        <v>8.8717454194792413</v>
      </c>
      <c r="X494" s="3" t="str">
        <f>IFERROR(INDEX('[2]Ashed teabags wet'!$J$2:$J$825,MATCH(I494,'[2]Ashed teabags wet'!$B$2:$B$825,0)),"")</f>
        <v/>
      </c>
      <c r="Y494" s="3">
        <f t="shared" si="86"/>
        <v>0.45965091610414666</v>
      </c>
      <c r="Z494" s="3" t="str">
        <f t="shared" si="87"/>
        <v/>
      </c>
      <c r="AA494" s="3">
        <f t="shared" si="88"/>
        <v>0.73171654792124352</v>
      </c>
      <c r="AB494" s="3">
        <f t="shared" si="95"/>
        <v>0.47970015968233548</v>
      </c>
      <c r="AC494" s="3" t="str">
        <f t="shared" si="89"/>
        <v/>
      </c>
      <c r="AD494">
        <f t="shared" si="90"/>
        <v>45</v>
      </c>
      <c r="AE494" s="3">
        <f t="shared" si="96"/>
        <v>0.13097797158997204</v>
      </c>
      <c r="AF494" s="3" t="str">
        <f t="shared" si="97"/>
        <v/>
      </c>
      <c r="AG494" s="67" t="str">
        <f>IF(ISNUMBER(SEARCH("C", '[2]WetLitterbags placem_collection'!Y201)),"YES","")</f>
        <v/>
      </c>
      <c r="AH494" s="67" t="str">
        <f>IF(ISNUMBER(SEARCH("H", '[2]WetLitterbags placem_collection'!Y201)),"YES","")</f>
        <v/>
      </c>
      <c r="AI494" s="67" t="str">
        <f>IF(ISNUMBER(SEARCH("R", '[2]WetLitterbags placem_collection'!Y201)),"YES","")</f>
        <v>YES</v>
      </c>
      <c r="AJ494" s="67" t="str">
        <f>IF(ISNUMBER(SEARCH("C", '[2]WetLitterbags placem_collection'!X201)),"YES","")</f>
        <v/>
      </c>
      <c r="AK494" s="67" t="str">
        <f>IF(ISNUMBER(SEARCH("H", '[2]WetLitterbags placem_collection'!X201)),"YES","")</f>
        <v/>
      </c>
      <c r="AL494" s="67" t="str">
        <f>IF(ISNUMBER(SEARCH("R", '[2]WetLitterbags placem_collection'!X201)),"YES","")</f>
        <v/>
      </c>
    </row>
    <row r="495" spans="2:38">
      <c r="B495" t="str">
        <f>'[2]Final data_for_R_analysis_Wetse'!A641</f>
        <v>Wet</v>
      </c>
      <c r="C495" s="4">
        <f>'[2]Final data_for_R_analysis_Wetse'!B641</f>
        <v>200</v>
      </c>
      <c r="D495" t="s">
        <v>137</v>
      </c>
      <c r="E495" t="s">
        <v>32</v>
      </c>
      <c r="F495" s="68">
        <v>4</v>
      </c>
      <c r="G495" s="7">
        <f>'[2]WetLitterbags placem_collection'!E202</f>
        <v>42769</v>
      </c>
      <c r="H495" s="1" t="str">
        <f>'[2]Final data_for_R_analysis_Wetse'!J641</f>
        <v>G709</v>
      </c>
      <c r="I495" t="str">
        <f>'[2]Final data_for_R_analysis_Wetse'!J861</f>
        <v>R359</v>
      </c>
      <c r="J495">
        <f>IFERROR(INDEX('[2]Green_rooibos initial weight'!$C$5:$C$1749,MATCH(H495, '[2]Green_rooibos initial weight'!$A$5:$A$1749,0)),"")</f>
        <v>1.9670000000000001</v>
      </c>
      <c r="K495">
        <f>IFERROR(INDEX('[2]Green_rooibos initial weight'!$C$5:$C$1749,MATCH(I495, '[2]Green_rooibos initial weight'!$A$5:$A$1749,0)),"")</f>
        <v>2.198</v>
      </c>
      <c r="L495" s="3">
        <f t="shared" si="91"/>
        <v>1.7172000000000001</v>
      </c>
      <c r="M495" s="3">
        <f>AVERAGE('[2]Ashed teabags wet'!$J$809:$J$813,'[2]Ashed teabags wet'!$J$817:$J$818,'[2]Ashed teabags wet'!$J$820:$J$821)</f>
        <v>5.5094158734921841</v>
      </c>
      <c r="N495" s="3">
        <f t="shared" si="84"/>
        <v>1.6225923106203923</v>
      </c>
      <c r="O495" s="3">
        <f t="shared" si="92"/>
        <v>1.9481999999999999</v>
      </c>
      <c r="P495" s="3">
        <f>AVERAGE('[2]Ashed teabags wet'!$J$814:$J$816)</f>
        <v>2.2816647271287041</v>
      </c>
      <c r="Q495" s="3">
        <f t="shared" si="85"/>
        <v>1.9037486077860786</v>
      </c>
      <c r="R495" s="7">
        <f>IF('[2]WetLitterbags placem_collection'!G202="N.A","",'[2]WetLitterbags placem_collection'!G202)</f>
        <v>42813</v>
      </c>
      <c r="S495" s="3">
        <f>IF(IFERROR(INDEX('[2]Both teabags AfterWet'!$D$1:$D$839,MATCH(H495,'[2]Both teabags AfterWet'!$B$1:$B$839,0)),"")="N.A","",(IFERROR(INDEX('[2]Both teabags AfterWet'!$D$1:$D$839,MATCH(H495,'[2]Both teabags AfterWet'!$B$1:$B$839,0)),"")))</f>
        <v>0.56469999999999998</v>
      </c>
      <c r="T495" s="3">
        <f>IFERROR(INDEX('[2]Both teabags AfterWet'!$D$1:$D$839,MATCH(I495,'[2]Both teabags AfterWet'!$B$1:$B$839,0)),"")</f>
        <v>1.4882</v>
      </c>
      <c r="U495" s="3">
        <f t="shared" si="93"/>
        <v>0.41409999999999997</v>
      </c>
      <c r="V495" s="3">
        <f t="shared" si="94"/>
        <v>1.3375999999999999</v>
      </c>
      <c r="W495" s="3">
        <f>IFERROR(INDEX('[2]Ashed teabags wet'!$J$2:$J$825,MATCH(H495,'[2]Ashed teabags wet'!$B$2:$B$825,0)),"")</f>
        <v>9.8409542743538694</v>
      </c>
      <c r="X495" s="3">
        <f>IFERROR(INDEX('[2]Ashed teabags wet'!$J$2:$J$825,MATCH(I495,'[2]Ashed teabags wet'!$B$2:$B$825,0)),"")</f>
        <v>4.0291262135925576</v>
      </c>
      <c r="Y495" s="3">
        <f t="shared" si="86"/>
        <v>0.37334860834990058</v>
      </c>
      <c r="Z495" s="3">
        <f t="shared" si="87"/>
        <v>1.2837064077669857</v>
      </c>
      <c r="AA495" s="3">
        <f t="shared" si="88"/>
        <v>0.76990609045401426</v>
      </c>
      <c r="AB495" s="3">
        <f t="shared" si="95"/>
        <v>0.50473653435940136</v>
      </c>
      <c r="AC495" s="3">
        <f t="shared" si="89"/>
        <v>0.67430458124397163</v>
      </c>
      <c r="AD495">
        <f t="shared" si="90"/>
        <v>44</v>
      </c>
      <c r="AE495" s="3">
        <f t="shared" si="96"/>
        <v>8.5622220363403501E-2</v>
      </c>
      <c r="AF495" s="3">
        <f t="shared" si="97"/>
        <v>2.3555025077784408E-2</v>
      </c>
      <c r="AG495" s="67" t="str">
        <f>IF(ISNUMBER(SEARCH("C", '[2]WetLitterbags placem_collection'!Y202)),"YES","")</f>
        <v/>
      </c>
      <c r="AH495" s="67" t="str">
        <f>IF(ISNUMBER(SEARCH("H", '[2]WetLitterbags placem_collection'!Y202)),"YES","")</f>
        <v/>
      </c>
      <c r="AI495" s="67" t="str">
        <f>IF(ISNUMBER(SEARCH("R", '[2]WetLitterbags placem_collection'!Y202)),"YES","")</f>
        <v>YES</v>
      </c>
      <c r="AJ495" s="67" t="str">
        <f>IF(ISNUMBER(SEARCH("C", '[2]WetLitterbags placem_collection'!X202)),"YES","")</f>
        <v/>
      </c>
      <c r="AK495" s="67" t="str">
        <f>IF(ISNUMBER(SEARCH("H", '[2]WetLitterbags placem_collection'!X202)),"YES","")</f>
        <v/>
      </c>
      <c r="AL495" s="67" t="str">
        <f>IF(ISNUMBER(SEARCH("R", '[2]WetLitterbags placem_collection'!X202)),"YES","")</f>
        <v>YES</v>
      </c>
    </row>
    <row r="496" spans="2:38">
      <c r="B496" t="str">
        <f>'[2]Final data_for_R_analysis_Wetse'!A642</f>
        <v>Wet</v>
      </c>
      <c r="C496" s="4">
        <f>'[2]Final data_for_R_analysis_Wetse'!B642</f>
        <v>201</v>
      </c>
      <c r="D496" t="s">
        <v>138</v>
      </c>
      <c r="E496" t="s">
        <v>32</v>
      </c>
      <c r="F496" s="68">
        <v>1</v>
      </c>
      <c r="G496" s="7">
        <f>'[2]WetLitterbags placem_collection'!E203</f>
        <v>42769</v>
      </c>
      <c r="H496" s="1" t="str">
        <f>'[2]Final data_for_R_analysis_Wetse'!J642</f>
        <v>G707</v>
      </c>
      <c r="I496" t="str">
        <f>'[2]Final data_for_R_analysis_Wetse'!J862</f>
        <v>R395</v>
      </c>
      <c r="J496">
        <f>IFERROR(INDEX('[2]Green_rooibos initial weight'!$C$5:$C$1749,MATCH(H496, '[2]Green_rooibos initial weight'!$A$5:$A$1749,0)),"")</f>
        <v>2.008</v>
      </c>
      <c r="K496">
        <f>IFERROR(INDEX('[2]Green_rooibos initial weight'!$C$5:$C$1749,MATCH(I496, '[2]Green_rooibos initial weight'!$A$5:$A$1749,0)),"")</f>
        <v>2.1280000000000001</v>
      </c>
      <c r="L496" s="3">
        <f t="shared" si="91"/>
        <v>1.7582</v>
      </c>
      <c r="M496" s="3">
        <f>AVERAGE('[2]Ashed teabags wet'!$J$809:$J$813,'[2]Ashed teabags wet'!$J$817:$J$818,'[2]Ashed teabags wet'!$J$820:$J$821)</f>
        <v>5.5094158734921841</v>
      </c>
      <c r="N496" s="3">
        <f t="shared" si="84"/>
        <v>1.6613334501122603</v>
      </c>
      <c r="O496" s="3">
        <f t="shared" si="92"/>
        <v>1.8782000000000001</v>
      </c>
      <c r="P496" s="3">
        <f>AVERAGE('[2]Ashed teabags wet'!$J$814:$J$816)</f>
        <v>2.2816647271287041</v>
      </c>
      <c r="Q496" s="3">
        <f t="shared" si="85"/>
        <v>1.8353457730950689</v>
      </c>
      <c r="R496" s="7">
        <f>IF('[2]WetLitterbags placem_collection'!G203="N.A","",'[2]WetLitterbags placem_collection'!G203)</f>
        <v>42813</v>
      </c>
      <c r="S496" s="3">
        <f>IF(IFERROR(INDEX('[2]Both teabags AfterWet'!$D$1:$D$839,MATCH(H496,'[2]Both teabags AfterWet'!$B$1:$B$839,0)),"")="N.A","",(IFERROR(INDEX('[2]Both teabags AfterWet'!$D$1:$D$839,MATCH(H496,'[2]Both teabags AfterWet'!$B$1:$B$839,0)),"")))</f>
        <v>0.63959999999999995</v>
      </c>
      <c r="T496" s="3">
        <f>IFERROR(INDEX('[2]Both teabags AfterWet'!$D$1:$D$839,MATCH(I496,'[2]Both teabags AfterWet'!$B$1:$B$839,0)),"")</f>
        <v>1.5786</v>
      </c>
      <c r="U496" s="3">
        <f t="shared" si="93"/>
        <v>0.48899999999999993</v>
      </c>
      <c r="V496" s="3">
        <f t="shared" si="94"/>
        <v>1.4279999999999999</v>
      </c>
      <c r="W496" s="3">
        <f>IFERROR(INDEX('[2]Ashed teabags wet'!$J$2:$J$825,MATCH(H496,'[2]Ashed teabags wet'!$B$2:$B$825,0)),"")</f>
        <v>12.14457831325316</v>
      </c>
      <c r="X496" s="3">
        <f>IFERROR(INDEX('[2]Ashed teabags wet'!$J$2:$J$825,MATCH(I496,'[2]Ashed teabags wet'!$B$2:$B$825,0)),"")</f>
        <v>3.0123456790120686</v>
      </c>
      <c r="Y496" s="3">
        <f t="shared" si="86"/>
        <v>0.42961301204819197</v>
      </c>
      <c r="Z496" s="3">
        <f t="shared" si="87"/>
        <v>1.3849837037037076</v>
      </c>
      <c r="AA496" s="3">
        <f t="shared" si="88"/>
        <v>0.74140470594921082</v>
      </c>
      <c r="AB496" s="3">
        <f t="shared" si="95"/>
        <v>0.48605154119235677</v>
      </c>
      <c r="AC496" s="3">
        <f t="shared" si="89"/>
        <v>0.75461731735056936</v>
      </c>
      <c r="AD496">
        <f t="shared" si="90"/>
        <v>44</v>
      </c>
      <c r="AE496" s="3">
        <f t="shared" si="96"/>
        <v>0.11947184566602043</v>
      </c>
      <c r="AF496" s="3">
        <f t="shared" si="97"/>
        <v>1.597483437298167E-2</v>
      </c>
      <c r="AG496" s="67" t="str">
        <f>IF(ISNUMBER(SEARCH("C", '[2]WetLitterbags placem_collection'!Y203)),"YES","")</f>
        <v/>
      </c>
      <c r="AH496" s="67" t="str">
        <f>IF(ISNUMBER(SEARCH("H", '[2]WetLitterbags placem_collection'!Y203)),"YES","")</f>
        <v/>
      </c>
      <c r="AI496" s="67" t="str">
        <f>IF(ISNUMBER(SEARCH("R", '[2]WetLitterbags placem_collection'!Y203)),"YES","")</f>
        <v/>
      </c>
      <c r="AJ496" s="67" t="str">
        <f>IF(ISNUMBER(SEARCH("C", '[2]WetLitterbags placem_collection'!X203)),"YES","")</f>
        <v/>
      </c>
      <c r="AK496" s="67" t="str">
        <f>IF(ISNUMBER(SEARCH("H", '[2]WetLitterbags placem_collection'!X203)),"YES","")</f>
        <v/>
      </c>
      <c r="AL496" s="67" t="str">
        <f>IF(ISNUMBER(SEARCH("R", '[2]WetLitterbags placem_collection'!X203)),"YES","")</f>
        <v>YES</v>
      </c>
    </row>
    <row r="497" spans="2:38">
      <c r="B497" t="str">
        <f>'[2]Final data_for_R_analysis_Wetse'!A643</f>
        <v>Wet</v>
      </c>
      <c r="C497" s="4">
        <f>'[2]Final data_for_R_analysis_Wetse'!B643</f>
        <v>202</v>
      </c>
      <c r="D497" t="s">
        <v>139</v>
      </c>
      <c r="E497" t="s">
        <v>32</v>
      </c>
      <c r="F497" s="68">
        <v>2</v>
      </c>
      <c r="G497" s="7">
        <f>'[2]WetLitterbags placem_collection'!E204</f>
        <v>42769</v>
      </c>
      <c r="H497" s="1" t="str">
        <f>'[2]Final data_for_R_analysis_Wetse'!J643</f>
        <v>G770</v>
      </c>
      <c r="I497" t="str">
        <f>'[2]Final data_for_R_analysis_Wetse'!J863</f>
        <v>R182</v>
      </c>
      <c r="J497">
        <f>IFERROR(INDEX('[2]Green_rooibos initial weight'!$C$5:$C$1749,MATCH(H497, '[2]Green_rooibos initial weight'!$A$5:$A$1749,0)),"")</f>
        <v>1.958</v>
      </c>
      <c r="K497">
        <f>IFERROR(INDEX('[2]Green_rooibos initial weight'!$C$5:$C$1749,MATCH(I497, '[2]Green_rooibos initial weight'!$A$5:$A$1749,0)),"")</f>
        <v>2.161</v>
      </c>
      <c r="L497" s="3">
        <f t="shared" si="91"/>
        <v>1.7081999999999999</v>
      </c>
      <c r="M497" s="3">
        <f>AVERAGE('[2]Ashed teabags wet'!$J$809:$J$813,'[2]Ashed teabags wet'!$J$817:$J$818,'[2]Ashed teabags wet'!$J$820:$J$821)</f>
        <v>5.5094158734921841</v>
      </c>
      <c r="N497" s="3">
        <f t="shared" si="84"/>
        <v>1.6140881580490065</v>
      </c>
      <c r="O497" s="3">
        <f t="shared" si="92"/>
        <v>1.9112</v>
      </c>
      <c r="P497" s="3">
        <f>AVERAGE('[2]Ashed teabags wet'!$J$814:$J$816)</f>
        <v>2.2816647271287041</v>
      </c>
      <c r="Q497" s="3">
        <f t="shared" si="85"/>
        <v>1.8675928237351163</v>
      </c>
      <c r="R497" s="7">
        <f>IF('[2]WetLitterbags placem_collection'!G204="N.A","",'[2]WetLitterbags placem_collection'!G204)</f>
        <v>42814</v>
      </c>
      <c r="S497" s="3">
        <f>IF(IFERROR(INDEX('[2]Both teabags AfterWet'!$D$1:$D$839,MATCH(H497,'[2]Both teabags AfterWet'!$B$1:$B$839,0)),"")="N.A","",(IFERROR(INDEX('[2]Both teabags AfterWet'!$D$1:$D$839,MATCH(H497,'[2]Both teabags AfterWet'!$B$1:$B$839,0)),"")))</f>
        <v>0.98199999999999998</v>
      </c>
      <c r="T497" s="3">
        <f>IFERROR(INDEX('[2]Both teabags AfterWet'!$D$1:$D$839,MATCH(I497,'[2]Both teabags AfterWet'!$B$1:$B$839,0)),"")</f>
        <v>1.679</v>
      </c>
      <c r="U497" s="3">
        <f t="shared" si="93"/>
        <v>0.83139999999999992</v>
      </c>
      <c r="V497" s="3">
        <f t="shared" si="94"/>
        <v>1.5284</v>
      </c>
      <c r="W497" s="3">
        <f>IFERROR(INDEX('[2]Ashed teabags wet'!$J$2:$J$825,MATCH(H497,'[2]Ashed teabags wet'!$B$2:$B$825,0)),"")</f>
        <v>31.965648854961913</v>
      </c>
      <c r="X497" s="3">
        <f>IFERROR(INDEX('[2]Ashed teabags wet'!$J$2:$J$825,MATCH(I497,'[2]Ashed teabags wet'!$B$2:$B$825,0)),"")</f>
        <v>3.9234919077970858</v>
      </c>
      <c r="Y497" s="3">
        <f t="shared" si="86"/>
        <v>0.56563759541984659</v>
      </c>
      <c r="Z497" s="3">
        <f t="shared" si="87"/>
        <v>1.4684333496812294</v>
      </c>
      <c r="AA497" s="3">
        <f t="shared" si="88"/>
        <v>0.64956214281161162</v>
      </c>
      <c r="AB497" s="3">
        <f t="shared" si="95"/>
        <v>0.42584121476485709</v>
      </c>
      <c r="AC497" s="3">
        <f t="shared" si="89"/>
        <v>0.78627061049871527</v>
      </c>
      <c r="AD497">
        <f t="shared" si="90"/>
        <v>45</v>
      </c>
      <c r="AE497" s="3">
        <f t="shared" si="96"/>
        <v>0.22854852397670822</v>
      </c>
      <c r="AF497" s="3">
        <f t="shared" si="97"/>
        <v>1.5487842849546839E-2</v>
      </c>
      <c r="AG497" s="67" t="str">
        <f>IF(ISNUMBER(SEARCH("C", '[2]WetLitterbags placem_collection'!Y204)),"YES","")</f>
        <v/>
      </c>
      <c r="AH497" s="67" t="str">
        <f>IF(ISNUMBER(SEARCH("H", '[2]WetLitterbags placem_collection'!Y204)),"YES","")</f>
        <v/>
      </c>
      <c r="AI497" s="67" t="str">
        <f>IF(ISNUMBER(SEARCH("R", '[2]WetLitterbags placem_collection'!Y204)),"YES","")</f>
        <v/>
      </c>
      <c r="AJ497" s="67" t="str">
        <f>IF(ISNUMBER(SEARCH("C", '[2]WetLitterbags placem_collection'!X204)),"YES","")</f>
        <v/>
      </c>
      <c r="AK497" s="67" t="str">
        <f>IF(ISNUMBER(SEARCH("H", '[2]WetLitterbags placem_collection'!X204)),"YES","")</f>
        <v/>
      </c>
      <c r="AL497" s="67" t="str">
        <f>IF(ISNUMBER(SEARCH("R", '[2]WetLitterbags placem_collection'!X204)),"YES","")</f>
        <v>YES</v>
      </c>
    </row>
    <row r="498" spans="2:38">
      <c r="B498" t="str">
        <f>'[2]Final data_for_R_analysis_Wetse'!A644</f>
        <v>Wet</v>
      </c>
      <c r="C498" s="4">
        <f>'[2]Final data_for_R_analysis_Wetse'!B644</f>
        <v>203</v>
      </c>
      <c r="D498" t="s">
        <v>140</v>
      </c>
      <c r="E498" t="s">
        <v>32</v>
      </c>
      <c r="F498" s="68">
        <v>3</v>
      </c>
      <c r="G498" s="7">
        <f>'[2]WetLitterbags placem_collection'!E205</f>
        <v>42769</v>
      </c>
      <c r="H498" s="1" t="str">
        <f>'[2]Final data_for_R_analysis_Wetse'!J644</f>
        <v>G753</v>
      </c>
      <c r="I498" t="str">
        <f>'[2]Final data_for_R_analysis_Wetse'!J864</f>
        <v>R342</v>
      </c>
      <c r="J498">
        <f>IFERROR(INDEX('[2]Green_rooibos initial weight'!$C$5:$C$1749,MATCH(H498, '[2]Green_rooibos initial weight'!$A$5:$A$1749,0)),"")</f>
        <v>2.0649999999999999</v>
      </c>
      <c r="K498">
        <f>IFERROR(INDEX('[2]Green_rooibos initial weight'!$C$5:$C$1749,MATCH(I498, '[2]Green_rooibos initial weight'!$A$5:$A$1749,0)),"")</f>
        <v>2.2450000000000001</v>
      </c>
      <c r="L498" s="3">
        <f t="shared" si="91"/>
        <v>1.8151999999999999</v>
      </c>
      <c r="M498" s="3">
        <f>AVERAGE('[2]Ashed teabags wet'!$J$809:$J$813,'[2]Ashed teabags wet'!$J$817:$J$818,'[2]Ashed teabags wet'!$J$820:$J$821)</f>
        <v>5.5094158734921841</v>
      </c>
      <c r="N498" s="3">
        <f t="shared" si="84"/>
        <v>1.7151930830643698</v>
      </c>
      <c r="O498" s="3">
        <f t="shared" si="92"/>
        <v>1.9952000000000001</v>
      </c>
      <c r="P498" s="3">
        <f>AVERAGE('[2]Ashed teabags wet'!$J$814:$J$816)</f>
        <v>2.2816647271287041</v>
      </c>
      <c r="Q498" s="3">
        <f t="shared" si="85"/>
        <v>1.9496762253643283</v>
      </c>
      <c r="R498" s="7">
        <f>IF('[2]WetLitterbags placem_collection'!G205="N.A","",'[2]WetLitterbags placem_collection'!G205)</f>
        <v>42814</v>
      </c>
      <c r="S498" s="3">
        <f>IF(IFERROR(INDEX('[2]Both teabags AfterWet'!$D$1:$D$839,MATCH(H498,'[2]Both teabags AfterWet'!$B$1:$B$839,0)),"")="N.A","",(IFERROR(INDEX('[2]Both teabags AfterWet'!$D$1:$D$839,MATCH(H498,'[2]Both teabags AfterWet'!$B$1:$B$839,0)),"")))</f>
        <v>0.7681</v>
      </c>
      <c r="T498" s="3">
        <f>IFERROR(INDEX('[2]Both teabags AfterWet'!$D$1:$D$839,MATCH(I498,'[2]Both teabags AfterWet'!$B$1:$B$839,0)),"")</f>
        <v>1.5906</v>
      </c>
      <c r="U498" s="3">
        <f t="shared" si="93"/>
        <v>0.61749999999999994</v>
      </c>
      <c r="V498" s="3">
        <f t="shared" si="94"/>
        <v>1.44</v>
      </c>
      <c r="W498" s="3">
        <f>IFERROR(INDEX('[2]Ashed teabags wet'!$J$2:$J$825,MATCH(H498,'[2]Ashed teabags wet'!$B$2:$B$825,0)),"")</f>
        <v>9.4330155544412708</v>
      </c>
      <c r="X498" s="3">
        <f>IFERROR(INDEX('[2]Ashed teabags wet'!$J$2:$J$825,MATCH(I498,'[2]Ashed teabags wet'!$B$2:$B$825,0)),"")</f>
        <v>3.642714570858145</v>
      </c>
      <c r="Y498" s="3">
        <f t="shared" si="86"/>
        <v>0.55925112895132512</v>
      </c>
      <c r="Z498" s="3">
        <f t="shared" si="87"/>
        <v>1.3875449101796427</v>
      </c>
      <c r="AA498" s="3">
        <f t="shared" si="88"/>
        <v>0.67394275637343104</v>
      </c>
      <c r="AB498" s="3">
        <f t="shared" si="95"/>
        <v>0.44182470489089543</v>
      </c>
      <c r="AC498" s="3">
        <f t="shared" si="89"/>
        <v>0.7116796584624494</v>
      </c>
      <c r="AD498">
        <f t="shared" si="90"/>
        <v>45</v>
      </c>
      <c r="AE498" s="3">
        <f t="shared" si="96"/>
        <v>0.19959292592229094</v>
      </c>
      <c r="AF498" s="3">
        <f t="shared" si="97"/>
        <v>2.3492982572568676E-2</v>
      </c>
      <c r="AG498" s="67" t="str">
        <f>IF(ISNUMBER(SEARCH("C", '[2]WetLitterbags placem_collection'!Y205)),"YES","")</f>
        <v/>
      </c>
      <c r="AH498" s="67" t="str">
        <f>IF(ISNUMBER(SEARCH("H", '[2]WetLitterbags placem_collection'!Y205)),"YES","")</f>
        <v/>
      </c>
      <c r="AI498" s="67" t="str">
        <f>IF(ISNUMBER(SEARCH("R", '[2]WetLitterbags placem_collection'!Y205)),"YES","")</f>
        <v/>
      </c>
      <c r="AJ498" s="67" t="str">
        <f>IF(ISNUMBER(SEARCH("C", '[2]WetLitterbags placem_collection'!X205)),"YES","")</f>
        <v/>
      </c>
      <c r="AK498" s="67" t="str">
        <f>IF(ISNUMBER(SEARCH("H", '[2]WetLitterbags placem_collection'!X205)),"YES","")</f>
        <v/>
      </c>
      <c r="AL498" s="67" t="str">
        <f>IF(ISNUMBER(SEARCH("R", '[2]WetLitterbags placem_collection'!X205)),"YES","")</f>
        <v>YES</v>
      </c>
    </row>
    <row r="499" spans="2:38">
      <c r="B499" t="str">
        <f>'[2]Final data_for_R_analysis_Wetse'!A645</f>
        <v>Wet</v>
      </c>
      <c r="C499" s="4">
        <f>'[2]Final data_for_R_analysis_Wetse'!B645</f>
        <v>204</v>
      </c>
      <c r="D499" t="s">
        <v>141</v>
      </c>
      <c r="E499" t="s">
        <v>32</v>
      </c>
      <c r="F499" s="68">
        <v>4</v>
      </c>
      <c r="G499" s="7">
        <f>'[2]WetLitterbags placem_collection'!E206</f>
        <v>42769</v>
      </c>
      <c r="H499" s="1" t="str">
        <f>'[2]Final data_for_R_analysis_Wetse'!J645</f>
        <v>G640</v>
      </c>
      <c r="I499" t="str">
        <f>'[2]Final data_for_R_analysis_Wetse'!J865</f>
        <v>R139</v>
      </c>
      <c r="J499">
        <f>IFERROR(INDEX('[2]Green_rooibos initial weight'!$C$5:$C$1749,MATCH(H499, '[2]Green_rooibos initial weight'!$A$5:$A$1749,0)),"")</f>
        <v>2.0640000000000001</v>
      </c>
      <c r="K499">
        <f>IFERROR(INDEX('[2]Green_rooibos initial weight'!$C$5:$C$1749,MATCH(I499, '[2]Green_rooibos initial weight'!$A$5:$A$1749,0)),"")</f>
        <v>2.2829999999999999</v>
      </c>
      <c r="L499" s="3">
        <f t="shared" si="91"/>
        <v>1.8142</v>
      </c>
      <c r="M499" s="3">
        <f>AVERAGE('[2]Ashed teabags wet'!$J$809:$J$813,'[2]Ashed teabags wet'!$J$817:$J$818,'[2]Ashed teabags wet'!$J$820:$J$821)</f>
        <v>5.5094158734921841</v>
      </c>
      <c r="N499" s="3">
        <f t="shared" si="84"/>
        <v>1.7142481772231049</v>
      </c>
      <c r="O499" s="3">
        <f t="shared" si="92"/>
        <v>2.0331999999999999</v>
      </c>
      <c r="P499" s="3">
        <f>AVERAGE('[2]Ashed teabags wet'!$J$814:$J$816)</f>
        <v>2.2816647271287041</v>
      </c>
      <c r="Q499" s="3">
        <f t="shared" si="85"/>
        <v>1.9868091927680191</v>
      </c>
      <c r="R499" s="7">
        <f>IF('[2]WetLitterbags placem_collection'!G206="N.A","",'[2]WetLitterbags placem_collection'!G206)</f>
        <v>42813</v>
      </c>
      <c r="S499" s="3">
        <f>IF(IFERROR(INDEX('[2]Both teabags AfterWet'!$D$1:$D$839,MATCH(H499,'[2]Both teabags AfterWet'!$B$1:$B$839,0)),"")="N.A","",(IFERROR(INDEX('[2]Both teabags AfterWet'!$D$1:$D$839,MATCH(H499,'[2]Both teabags AfterWet'!$B$1:$B$839,0)),"")))</f>
        <v>0.72450000000000003</v>
      </c>
      <c r="T499" s="3">
        <f>IFERROR(INDEX('[2]Both teabags AfterWet'!$D$1:$D$839,MATCH(I499,'[2]Both teabags AfterWet'!$B$1:$B$839,0)),"")</f>
        <v>1.6255999999999999</v>
      </c>
      <c r="U499" s="3">
        <f t="shared" si="93"/>
        <v>0.57390000000000008</v>
      </c>
      <c r="V499" s="3">
        <f t="shared" si="94"/>
        <v>1.4749999999999999</v>
      </c>
      <c r="W499" s="3">
        <f>IFERROR(INDEX('[2]Ashed teabags wet'!$J$2:$J$825,MATCH(H499,'[2]Ashed teabags wet'!$B$2:$B$825,0)),"")</f>
        <v>11.573849878934253</v>
      </c>
      <c r="X499" s="3">
        <f>IFERROR(INDEX('[2]Ashed teabags wet'!$J$2:$J$825,MATCH(I499,'[2]Ashed teabags wet'!$B$2:$B$825,0)),"")</f>
        <v>2.9484029484021739</v>
      </c>
      <c r="Y499" s="3">
        <f t="shared" si="86"/>
        <v>0.50747767554479639</v>
      </c>
      <c r="Z499" s="3">
        <f t="shared" si="87"/>
        <v>1.4315110565110678</v>
      </c>
      <c r="AA499" s="3">
        <f t="shared" si="88"/>
        <v>0.70396487376357908</v>
      </c>
      <c r="AB499" s="3">
        <f t="shared" si="95"/>
        <v>0.46150666308491178</v>
      </c>
      <c r="AC499" s="3">
        <f t="shared" si="89"/>
        <v>0.7205075664647439</v>
      </c>
      <c r="AD499">
        <f t="shared" si="90"/>
        <v>44</v>
      </c>
      <c r="AE499" s="3">
        <f t="shared" si="96"/>
        <v>0.16393720455631933</v>
      </c>
      <c r="AF499" s="3">
        <f t="shared" si="97"/>
        <v>2.1145718712874711E-2</v>
      </c>
      <c r="AG499" s="67" t="str">
        <f>IF(ISNUMBER(SEARCH("C", '[2]WetLitterbags placem_collection'!Y206)),"YES","")</f>
        <v/>
      </c>
      <c r="AH499" s="67" t="str">
        <f>IF(ISNUMBER(SEARCH("H", '[2]WetLitterbags placem_collection'!Y206)),"YES","")</f>
        <v/>
      </c>
      <c r="AI499" s="67" t="str">
        <f>IF(ISNUMBER(SEARCH("R", '[2]WetLitterbags placem_collection'!Y206)),"YES","")</f>
        <v/>
      </c>
      <c r="AJ499" s="67" t="str">
        <f>IF(ISNUMBER(SEARCH("C", '[2]WetLitterbags placem_collection'!X206)),"YES","")</f>
        <v/>
      </c>
      <c r="AK499" s="67" t="str">
        <f>IF(ISNUMBER(SEARCH("H", '[2]WetLitterbags placem_collection'!X206)),"YES","")</f>
        <v/>
      </c>
      <c r="AL499" s="67" t="str">
        <f>IF(ISNUMBER(SEARCH("R", '[2]WetLitterbags placem_collection'!X206)),"YES","")</f>
        <v>YES</v>
      </c>
    </row>
    <row r="500" spans="2:38">
      <c r="B500" t="str">
        <f>'[2]Final data_for_R_analysis_Wetse'!A646</f>
        <v>Wet</v>
      </c>
      <c r="C500" s="4">
        <f>'[2]Final data_for_R_analysis_Wetse'!B646</f>
        <v>205</v>
      </c>
      <c r="D500" t="s">
        <v>142</v>
      </c>
      <c r="E500" t="s">
        <v>32</v>
      </c>
      <c r="F500" s="68">
        <v>1</v>
      </c>
      <c r="G500" s="7">
        <f>'[2]WetLitterbags placem_collection'!E207</f>
        <v>42769</v>
      </c>
      <c r="H500" s="1" t="str">
        <f>'[2]Final data_for_R_analysis_Wetse'!J646</f>
        <v>G668</v>
      </c>
      <c r="I500" t="str">
        <f>'[2]Final data_for_R_analysis_Wetse'!J866</f>
        <v>R92</v>
      </c>
      <c r="J500">
        <f>IFERROR(INDEX('[2]Green_rooibos initial weight'!$C$5:$C$1749,MATCH(H500, '[2]Green_rooibos initial weight'!$A$5:$A$1749,0)),"")</f>
        <v>2.0299999999999998</v>
      </c>
      <c r="K500">
        <f>IFERROR(INDEX('[2]Green_rooibos initial weight'!$C$5:$C$1749,MATCH(I500, '[2]Green_rooibos initial weight'!$A$5:$A$1749,0)),"")</f>
        <v>2.246</v>
      </c>
      <c r="L500" s="3">
        <f t="shared" si="91"/>
        <v>1.7801999999999998</v>
      </c>
      <c r="M500" s="3">
        <f>AVERAGE('[2]Ashed teabags wet'!$J$809:$J$813,'[2]Ashed teabags wet'!$J$817:$J$818,'[2]Ashed teabags wet'!$J$820:$J$821)</f>
        <v>5.5094158734921841</v>
      </c>
      <c r="N500" s="3">
        <f t="shared" si="84"/>
        <v>1.6821213786200919</v>
      </c>
      <c r="O500" s="3">
        <f t="shared" si="92"/>
        <v>1.9962</v>
      </c>
      <c r="P500" s="3">
        <f>AVERAGE('[2]Ashed teabags wet'!$J$814:$J$816)</f>
        <v>2.2816647271287041</v>
      </c>
      <c r="Q500" s="3">
        <f t="shared" si="85"/>
        <v>1.9506534087170568</v>
      </c>
      <c r="R500" s="7">
        <f>IF('[2]WetLitterbags placem_collection'!G207="N.A","",'[2]WetLitterbags placem_collection'!G207)</f>
        <v>42814</v>
      </c>
      <c r="S500" s="3">
        <f>IF(IFERROR(INDEX('[2]Both teabags AfterWet'!$D$1:$D$839,MATCH(H500,'[2]Both teabags AfterWet'!$B$1:$B$839,0)),"")="N.A","",(IFERROR(INDEX('[2]Both teabags AfterWet'!$D$1:$D$839,MATCH(H500,'[2]Both teabags AfterWet'!$B$1:$B$839,0)),"")))</f>
        <v>0.71</v>
      </c>
      <c r="T500" s="3">
        <f>IFERROR(INDEX('[2]Both teabags AfterWet'!$D$1:$D$839,MATCH(I500,'[2]Both teabags AfterWet'!$B$1:$B$839,0)),"")</f>
        <v>1.7204999999999999</v>
      </c>
      <c r="U500" s="3">
        <f t="shared" si="93"/>
        <v>0.5593999999999999</v>
      </c>
      <c r="V500" s="3">
        <f t="shared" si="94"/>
        <v>1.5698999999999999</v>
      </c>
      <c r="W500" s="3">
        <f>IFERROR(INDEX('[2]Ashed teabags wet'!$J$2:$J$825,MATCH(H500,'[2]Ashed teabags wet'!$B$2:$B$825,0)),"")</f>
        <v>17.813567593948214</v>
      </c>
      <c r="X500" s="3">
        <f>IFERROR(INDEX('[2]Ashed teabags wet'!$J$2:$J$825,MATCH(I500,'[2]Ashed teabags wet'!$B$2:$B$825,0)),"")</f>
        <v>4.6821094135039614</v>
      </c>
      <c r="Y500" s="3">
        <f t="shared" si="86"/>
        <v>0.45975090287945358</v>
      </c>
      <c r="Z500" s="3">
        <f t="shared" si="87"/>
        <v>1.4963955643174012</v>
      </c>
      <c r="AA500" s="3">
        <f t="shared" si="88"/>
        <v>0.72668387149528724</v>
      </c>
      <c r="AB500" s="3">
        <f t="shared" si="95"/>
        <v>0.47640082786864441</v>
      </c>
      <c r="AC500" s="3">
        <f t="shared" si="89"/>
        <v>0.76712529126411</v>
      </c>
      <c r="AD500">
        <f t="shared" si="90"/>
        <v>45</v>
      </c>
      <c r="AE500" s="3">
        <f t="shared" si="96"/>
        <v>0.13695502197709353</v>
      </c>
      <c r="AF500" s="3">
        <f t="shared" si="97"/>
        <v>1.4911897178595517E-2</v>
      </c>
      <c r="AG500" s="67" t="str">
        <f>IF(ISNUMBER(SEARCH("C", '[2]WetLitterbags placem_collection'!Y207)),"YES","")</f>
        <v/>
      </c>
      <c r="AH500" s="67" t="str">
        <f>IF(ISNUMBER(SEARCH("H", '[2]WetLitterbags placem_collection'!Y207)),"YES","")</f>
        <v/>
      </c>
      <c r="AI500" s="67" t="str">
        <f>IF(ISNUMBER(SEARCH("R", '[2]WetLitterbags placem_collection'!Y207)),"YES","")</f>
        <v/>
      </c>
      <c r="AJ500" s="67" t="str">
        <f>IF(ISNUMBER(SEARCH("C", '[2]WetLitterbags placem_collection'!X207)),"YES","")</f>
        <v/>
      </c>
      <c r="AK500" s="67" t="str">
        <f>IF(ISNUMBER(SEARCH("H", '[2]WetLitterbags placem_collection'!X207)),"YES","")</f>
        <v/>
      </c>
      <c r="AL500" s="67" t="str">
        <f>IF(ISNUMBER(SEARCH("R", '[2]WetLitterbags placem_collection'!X207)),"YES","")</f>
        <v>YES</v>
      </c>
    </row>
    <row r="501" spans="2:38">
      <c r="B501" t="str">
        <f>'[2]Final data_for_R_analysis_Wetse'!A647</f>
        <v>Wet</v>
      </c>
      <c r="C501" s="4">
        <f>'[2]Final data_for_R_analysis_Wetse'!B647</f>
        <v>206</v>
      </c>
      <c r="D501" t="s">
        <v>143</v>
      </c>
      <c r="E501" t="s">
        <v>32</v>
      </c>
      <c r="F501" s="68">
        <v>2</v>
      </c>
      <c r="G501" s="7">
        <f>'[2]WetLitterbags placem_collection'!E208</f>
        <v>42769</v>
      </c>
      <c r="H501" s="1" t="str">
        <f>'[2]Final data_for_R_analysis_Wetse'!J647</f>
        <v>G891</v>
      </c>
      <c r="I501" t="str">
        <f>'[2]Final data_for_R_analysis_Wetse'!J867</f>
        <v>R328</v>
      </c>
      <c r="J501">
        <f>IFERROR(INDEX('[2]Green_rooibos initial weight'!$C$5:$C$1749,MATCH(H501, '[2]Green_rooibos initial weight'!$A$5:$A$1749,0)),"")</f>
        <v>2.0169999999999999</v>
      </c>
      <c r="K501">
        <f>IFERROR(INDEX('[2]Green_rooibos initial weight'!$C$5:$C$1749,MATCH(I501, '[2]Green_rooibos initial weight'!$A$5:$A$1749,0)),"")</f>
        <v>2.2549999999999999</v>
      </c>
      <c r="L501" s="3">
        <f t="shared" si="91"/>
        <v>1.7671999999999999</v>
      </c>
      <c r="M501" s="3">
        <f>AVERAGE('[2]Ashed teabags wet'!$J$809:$J$813,'[2]Ashed teabags wet'!$J$817:$J$818,'[2]Ashed teabags wet'!$J$820:$J$821)</f>
        <v>5.5094158734921841</v>
      </c>
      <c r="N501" s="3">
        <f t="shared" si="84"/>
        <v>1.6698376026836459</v>
      </c>
      <c r="O501" s="3">
        <f t="shared" si="92"/>
        <v>2.0051999999999999</v>
      </c>
      <c r="P501" s="3">
        <f>AVERAGE('[2]Ashed teabags wet'!$J$814:$J$816)</f>
        <v>2.2816647271287041</v>
      </c>
      <c r="Q501" s="3">
        <f t="shared" si="85"/>
        <v>1.959448058891615</v>
      </c>
      <c r="R501" s="7">
        <f>IF('[2]WetLitterbags placem_collection'!G208="N.A","",'[2]WetLitterbags placem_collection'!G208)</f>
        <v>42814</v>
      </c>
      <c r="S501" s="3">
        <f>IF(IFERROR(INDEX('[2]Both teabags AfterWet'!$D$1:$D$839,MATCH(H501,'[2]Both teabags AfterWet'!$B$1:$B$839,0)),"")="N.A","",(IFERROR(INDEX('[2]Both teabags AfterWet'!$D$1:$D$839,MATCH(H501,'[2]Both teabags AfterWet'!$B$1:$B$839,0)),"")))</f>
        <v>0.70199999999999996</v>
      </c>
      <c r="T501" s="3">
        <f>IFERROR(INDEX('[2]Both teabags AfterWet'!$D$1:$D$839,MATCH(I501,'[2]Both teabags AfterWet'!$B$1:$B$839,0)),"")</f>
        <v>1.609</v>
      </c>
      <c r="U501" s="3">
        <f t="shared" si="93"/>
        <v>0.55139999999999989</v>
      </c>
      <c r="V501" s="3">
        <f t="shared" si="94"/>
        <v>1.4583999999999999</v>
      </c>
      <c r="W501" s="3">
        <f>IFERROR(INDEX('[2]Ashed teabags wet'!$J$2:$J$825,MATCH(H501,'[2]Ashed teabags wet'!$B$2:$B$825,0)),"")</f>
        <v>13.415841584158834</v>
      </c>
      <c r="X501" s="3">
        <f>IFERROR(INDEX('[2]Ashed teabags wet'!$J$2:$J$825,MATCH(I501,'[2]Ashed teabags wet'!$B$2:$B$825,0)),"")</f>
        <v>5.8794708476237458</v>
      </c>
      <c r="Y501" s="3">
        <f t="shared" si="86"/>
        <v>0.47742504950494813</v>
      </c>
      <c r="Z501" s="3">
        <f t="shared" si="87"/>
        <v>1.3726537971582553</v>
      </c>
      <c r="AA501" s="3">
        <f t="shared" si="88"/>
        <v>0.7140889337156715</v>
      </c>
      <c r="AB501" s="3">
        <f t="shared" si="95"/>
        <v>0.46814381402737615</v>
      </c>
      <c r="AC501" s="3">
        <f t="shared" si="89"/>
        <v>0.70053084128941556</v>
      </c>
      <c r="AD501">
        <f t="shared" si="90"/>
        <v>45</v>
      </c>
      <c r="AE501" s="3">
        <f t="shared" si="96"/>
        <v>0.1519133803851882</v>
      </c>
      <c r="AF501" s="3">
        <f t="shared" si="97"/>
        <v>2.2684528902366472E-2</v>
      </c>
      <c r="AG501" s="67" t="str">
        <f>IF(ISNUMBER(SEARCH("C", '[2]WetLitterbags placem_collection'!Y208)),"YES","")</f>
        <v/>
      </c>
      <c r="AH501" s="67" t="str">
        <f>IF(ISNUMBER(SEARCH("H", '[2]WetLitterbags placem_collection'!Y208)),"YES","")</f>
        <v/>
      </c>
      <c r="AI501" s="67" t="str">
        <f>IF(ISNUMBER(SEARCH("R", '[2]WetLitterbags placem_collection'!Y208)),"YES","")</f>
        <v>YES</v>
      </c>
      <c r="AJ501" s="67" t="str">
        <f>IF(ISNUMBER(SEARCH("C", '[2]WetLitterbags placem_collection'!X208)),"YES","")</f>
        <v/>
      </c>
      <c r="AK501" s="67" t="str">
        <f>IF(ISNUMBER(SEARCH("H", '[2]WetLitterbags placem_collection'!X208)),"YES","")</f>
        <v/>
      </c>
      <c r="AL501" s="67" t="str">
        <f>IF(ISNUMBER(SEARCH("R", '[2]WetLitterbags placem_collection'!X208)),"YES","")</f>
        <v>YES</v>
      </c>
    </row>
    <row r="502" spans="2:38">
      <c r="B502" t="str">
        <f>'[2]Final data_for_R_analysis_Wetse'!A648</f>
        <v>Wet</v>
      </c>
      <c r="C502" s="4">
        <f>'[2]Final data_for_R_analysis_Wetse'!B648</f>
        <v>207</v>
      </c>
      <c r="D502" t="s">
        <v>144</v>
      </c>
      <c r="E502" t="s">
        <v>32</v>
      </c>
      <c r="F502" s="68">
        <v>3</v>
      </c>
      <c r="G502" s="7">
        <f>'[2]WetLitterbags placem_collection'!E209</f>
        <v>42769</v>
      </c>
      <c r="H502" s="1" t="str">
        <f>'[2]Final data_for_R_analysis_Wetse'!J648</f>
        <v>G540</v>
      </c>
      <c r="I502" t="str">
        <f>'[2]Final data_for_R_analysis_Wetse'!J868</f>
        <v>R149</v>
      </c>
      <c r="J502">
        <f>IFERROR(INDEX('[2]Green_rooibos initial weight'!$C$5:$C$1749,MATCH(H502, '[2]Green_rooibos initial weight'!$A$5:$A$1749,0)),"")</f>
        <v>2.0830000000000002</v>
      </c>
      <c r="K502">
        <f>IFERROR(INDEX('[2]Green_rooibos initial weight'!$C$5:$C$1749,MATCH(I502, '[2]Green_rooibos initial weight'!$A$5:$A$1749,0)),"")</f>
        <v>2.2400000000000002</v>
      </c>
      <c r="L502" s="3">
        <f t="shared" si="91"/>
        <v>1.8332000000000002</v>
      </c>
      <c r="M502" s="3">
        <f>AVERAGE('[2]Ashed teabags wet'!$J$809:$J$813,'[2]Ashed teabags wet'!$J$817:$J$818,'[2]Ashed teabags wet'!$J$820:$J$821)</f>
        <v>5.5094158734921841</v>
      </c>
      <c r="N502" s="3">
        <f t="shared" si="84"/>
        <v>1.7322013882071414</v>
      </c>
      <c r="O502" s="3">
        <f t="shared" si="92"/>
        <v>1.9902000000000002</v>
      </c>
      <c r="P502" s="3">
        <f>AVERAGE('[2]Ashed teabags wet'!$J$814:$J$816)</f>
        <v>2.2816647271287041</v>
      </c>
      <c r="Q502" s="3">
        <f t="shared" si="85"/>
        <v>1.9447903086006848</v>
      </c>
      <c r="R502" s="7">
        <f>IF('[2]WetLitterbags placem_collection'!G209="N.A","",'[2]WetLitterbags placem_collection'!G209)</f>
        <v>42813</v>
      </c>
      <c r="S502" s="3">
        <f>IF(IFERROR(INDEX('[2]Both teabags AfterWet'!$D$1:$D$839,MATCH(H502,'[2]Both teabags AfterWet'!$B$1:$B$839,0)),"")="N.A","",(IFERROR(INDEX('[2]Both teabags AfterWet'!$D$1:$D$839,MATCH(H502,'[2]Both teabags AfterWet'!$B$1:$B$839,0)),"")))</f>
        <v>0.73299999999999998</v>
      </c>
      <c r="T502" s="3">
        <f>IFERROR(INDEX('[2]Both teabags AfterWet'!$D$1:$D$839,MATCH(I502,'[2]Both teabags AfterWet'!$B$1:$B$839,0)),"")</f>
        <v>1.401</v>
      </c>
      <c r="U502" s="3">
        <f t="shared" si="93"/>
        <v>0.58240000000000003</v>
      </c>
      <c r="V502" s="3">
        <f t="shared" si="94"/>
        <v>1.2504</v>
      </c>
      <c r="W502" s="3">
        <f>IFERROR(INDEX('[2]Ashed teabags wet'!$J$2:$J$825,MATCH(H502,'[2]Ashed teabags wet'!$B$2:$B$825,0)),"")</f>
        <v>21.550000000000765</v>
      </c>
      <c r="X502" s="3">
        <f>IFERROR(INDEX('[2]Ashed teabags wet'!$J$2:$J$825,MATCH(I502,'[2]Ashed teabags wet'!$B$2:$B$825,0)),"")</f>
        <v>9.4146341463411449</v>
      </c>
      <c r="Y502" s="3">
        <f t="shared" si="86"/>
        <v>0.45689279999999555</v>
      </c>
      <c r="Z502" s="3">
        <f t="shared" si="87"/>
        <v>1.1326794146341503</v>
      </c>
      <c r="AA502" s="3">
        <f t="shared" si="88"/>
        <v>0.73623575000543817</v>
      </c>
      <c r="AB502" s="3">
        <f t="shared" si="95"/>
        <v>0.48266286698693817</v>
      </c>
      <c r="AC502" s="3">
        <f t="shared" si="89"/>
        <v>0.58241724551226071</v>
      </c>
      <c r="AD502">
        <f t="shared" si="90"/>
        <v>44</v>
      </c>
      <c r="AE502" s="3">
        <f t="shared" si="96"/>
        <v>0.12561074821206863</v>
      </c>
      <c r="AF502" s="3">
        <f t="shared" si="97"/>
        <v>4.5538622750073407E-2</v>
      </c>
      <c r="AG502" s="67" t="str">
        <f>IF(ISNUMBER(SEARCH("C", '[2]WetLitterbags placem_collection'!Y209)),"YES","")</f>
        <v/>
      </c>
      <c r="AH502" s="67" t="str">
        <f>IF(ISNUMBER(SEARCH("H", '[2]WetLitterbags placem_collection'!Y209)),"YES","")</f>
        <v/>
      </c>
      <c r="AI502" s="67" t="str">
        <f>IF(ISNUMBER(SEARCH("R", '[2]WetLitterbags placem_collection'!Y209)),"YES","")</f>
        <v/>
      </c>
      <c r="AJ502" s="67" t="str">
        <f>IF(ISNUMBER(SEARCH("C", '[2]WetLitterbags placem_collection'!X209)),"YES","")</f>
        <v/>
      </c>
      <c r="AK502" s="67" t="str">
        <f>IF(ISNUMBER(SEARCH("H", '[2]WetLitterbags placem_collection'!X209)),"YES","")</f>
        <v/>
      </c>
      <c r="AL502" s="67" t="str">
        <f>IF(ISNUMBER(SEARCH("R", '[2]WetLitterbags placem_collection'!X209)),"YES","")</f>
        <v>YES</v>
      </c>
    </row>
    <row r="503" spans="2:38">
      <c r="B503" t="str">
        <f>'[2]Final data_for_R_analysis_Wetse'!A649</f>
        <v>Wet</v>
      </c>
      <c r="C503" s="4">
        <f>'[2]Final data_for_R_analysis_Wetse'!B649</f>
        <v>208</v>
      </c>
      <c r="D503" t="s">
        <v>145</v>
      </c>
      <c r="E503" t="s">
        <v>32</v>
      </c>
      <c r="F503" s="68">
        <v>4</v>
      </c>
      <c r="G503" s="7">
        <f>'[2]WetLitterbags placem_collection'!E210</f>
        <v>42769</v>
      </c>
      <c r="H503" s="1" t="str">
        <f>'[2]Final data_for_R_analysis_Wetse'!J649</f>
        <v>G508</v>
      </c>
      <c r="I503" t="str">
        <f>'[2]Final data_for_R_analysis_Wetse'!J869</f>
        <v>R449</v>
      </c>
      <c r="J503">
        <f>IFERROR(INDEX('[2]Green_rooibos initial weight'!$C$5:$C$1749,MATCH(H503, '[2]Green_rooibos initial weight'!$A$5:$A$1749,0)),"")</f>
        <v>1.9910000000000001</v>
      </c>
      <c r="K503">
        <f>IFERROR(INDEX('[2]Green_rooibos initial weight'!$C$5:$C$1749,MATCH(I503, '[2]Green_rooibos initial weight'!$A$5:$A$1749,0)),"")</f>
        <v>2.2709999999999999</v>
      </c>
      <c r="L503" s="3">
        <f t="shared" si="91"/>
        <v>1.7412000000000001</v>
      </c>
      <c r="M503" s="3">
        <f>AVERAGE('[2]Ashed teabags wet'!$J$809:$J$813,'[2]Ashed teabags wet'!$J$817:$J$818,'[2]Ashed teabags wet'!$J$820:$J$821)</f>
        <v>5.5094158734921841</v>
      </c>
      <c r="N503" s="3">
        <f t="shared" si="84"/>
        <v>1.6452700508107543</v>
      </c>
      <c r="O503" s="3">
        <f t="shared" si="92"/>
        <v>2.0211999999999999</v>
      </c>
      <c r="P503" s="3">
        <f>AVERAGE('[2]Ashed teabags wet'!$J$814:$J$816)</f>
        <v>2.2816647271287041</v>
      </c>
      <c r="Q503" s="3">
        <f t="shared" si="85"/>
        <v>1.9750829925352744</v>
      </c>
      <c r="R503" s="7">
        <f>IF('[2]WetLitterbags placem_collection'!G210="N.A","",'[2]WetLitterbags placem_collection'!G210)</f>
        <v>42813</v>
      </c>
      <c r="S503" s="3">
        <f>IF(IFERROR(INDEX('[2]Both teabags AfterWet'!$D$1:$D$839,MATCH(H503,'[2]Both teabags AfterWet'!$B$1:$B$839,0)),"")="N.A","",(IFERROR(INDEX('[2]Both teabags AfterWet'!$D$1:$D$839,MATCH(H503,'[2]Both teabags AfterWet'!$B$1:$B$839,0)),"")))</f>
        <v>0.84599999999999997</v>
      </c>
      <c r="T503" s="3">
        <f>IFERROR(INDEX('[2]Both teabags AfterWet'!$D$1:$D$839,MATCH(I503,'[2]Both teabags AfterWet'!$B$1:$B$839,0)),"")</f>
        <v>1.611</v>
      </c>
      <c r="U503" s="3">
        <f t="shared" si="93"/>
        <v>0.69540000000000002</v>
      </c>
      <c r="V503" s="3">
        <f t="shared" si="94"/>
        <v>1.4603999999999999</v>
      </c>
      <c r="W503" s="3">
        <f>IFERROR(INDEX('[2]Ashed teabags wet'!$J$2:$J$825,MATCH(H503,'[2]Ashed teabags wet'!$B$2:$B$825,0)),"")</f>
        <v>12.276341948309753</v>
      </c>
      <c r="X503" s="3">
        <f>IFERROR(INDEX('[2]Ashed teabags wet'!$J$2:$J$825,MATCH(I503,'[2]Ashed teabags wet'!$B$2:$B$825,0)),"")</f>
        <v>7.5425790754251629</v>
      </c>
      <c r="Y503" s="3">
        <f t="shared" si="86"/>
        <v>0.61003031809145403</v>
      </c>
      <c r="Z503" s="3">
        <f t="shared" si="87"/>
        <v>1.3502481751824909</v>
      </c>
      <c r="AA503" s="3">
        <f t="shared" si="88"/>
        <v>0.6292217695260155</v>
      </c>
      <c r="AB503" s="3">
        <f t="shared" si="95"/>
        <v>0.41250643322845676</v>
      </c>
      <c r="AC503" s="3">
        <f t="shared" si="89"/>
        <v>0.68364123446239222</v>
      </c>
      <c r="AD503">
        <f t="shared" si="90"/>
        <v>44</v>
      </c>
      <c r="AE503" s="3">
        <f t="shared" si="96"/>
        <v>0.25270573690496967</v>
      </c>
      <c r="AF503" s="3">
        <f t="shared" si="97"/>
        <v>3.3099240604621383E-2</v>
      </c>
      <c r="AG503" s="67" t="str">
        <f>IF(ISNUMBER(SEARCH("C", '[2]WetLitterbags placem_collection'!Y210)),"YES","")</f>
        <v/>
      </c>
      <c r="AH503" s="67" t="str">
        <f>IF(ISNUMBER(SEARCH("H", '[2]WetLitterbags placem_collection'!Y210)),"YES","")</f>
        <v/>
      </c>
      <c r="AI503" s="67" t="str">
        <f>IF(ISNUMBER(SEARCH("R", '[2]WetLitterbags placem_collection'!Y210)),"YES","")</f>
        <v>YES</v>
      </c>
      <c r="AJ503" s="67" t="str">
        <f>IF(ISNUMBER(SEARCH("C", '[2]WetLitterbags placem_collection'!X210)),"YES","")</f>
        <v/>
      </c>
      <c r="AK503" s="67" t="str">
        <f>IF(ISNUMBER(SEARCH("H", '[2]WetLitterbags placem_collection'!X210)),"YES","")</f>
        <v/>
      </c>
      <c r="AL503" s="67" t="str">
        <f>IF(ISNUMBER(SEARCH("R", '[2]WetLitterbags placem_collection'!X210)),"YES","")</f>
        <v>YES</v>
      </c>
    </row>
    <row r="504" spans="2:38">
      <c r="B504" t="str">
        <f>'[2]Final data_for_R_analysis_Wetse'!A650</f>
        <v>Wet</v>
      </c>
      <c r="C504" s="4">
        <f>'[2]Final data_for_R_analysis_Wetse'!B650</f>
        <v>209</v>
      </c>
      <c r="D504" t="s">
        <v>146</v>
      </c>
      <c r="E504" t="s">
        <v>32</v>
      </c>
      <c r="F504" s="68">
        <v>1</v>
      </c>
      <c r="G504" s="7">
        <f>'[2]WetLitterbags placem_collection'!E211</f>
        <v>42769</v>
      </c>
      <c r="H504" s="1" t="str">
        <f>'[2]Final data_for_R_analysis_Wetse'!J650</f>
        <v>G637</v>
      </c>
      <c r="I504" t="str">
        <f>'[2]Final data_for_R_analysis_Wetse'!J870</f>
        <v>R142</v>
      </c>
      <c r="J504">
        <f>IFERROR(INDEX('[2]Green_rooibos initial weight'!$C$5:$C$1749,MATCH(H504, '[2]Green_rooibos initial weight'!$A$5:$A$1749,0)),"")</f>
        <v>2.1110000000000002</v>
      </c>
      <c r="K504">
        <f>IFERROR(INDEX('[2]Green_rooibos initial weight'!$C$5:$C$1749,MATCH(I504, '[2]Green_rooibos initial weight'!$A$5:$A$1749,0)),"")</f>
        <v>2.0870000000000002</v>
      </c>
      <c r="L504" s="3">
        <f t="shared" si="91"/>
        <v>1.8612000000000002</v>
      </c>
      <c r="M504" s="3">
        <f>AVERAGE('[2]Ashed teabags wet'!$J$809:$J$813,'[2]Ashed teabags wet'!$J$817:$J$818,'[2]Ashed teabags wet'!$J$820:$J$821)</f>
        <v>5.5094158734921841</v>
      </c>
      <c r="N504" s="3">
        <f t="shared" si="84"/>
        <v>1.7586587517625636</v>
      </c>
      <c r="O504" s="3">
        <f t="shared" si="92"/>
        <v>1.8372000000000002</v>
      </c>
      <c r="P504" s="3">
        <f>AVERAGE('[2]Ashed teabags wet'!$J$814:$J$816)</f>
        <v>2.2816647271287041</v>
      </c>
      <c r="Q504" s="3">
        <f t="shared" si="85"/>
        <v>1.7952812556331916</v>
      </c>
      <c r="R504" s="7">
        <f>IF('[2]WetLitterbags placem_collection'!G211="N.A","",'[2]WetLitterbags placem_collection'!G211)</f>
        <v>42814</v>
      </c>
      <c r="S504" s="3">
        <f>IF(IFERROR(INDEX('[2]Both teabags AfterWet'!$D$1:$D$839,MATCH(H504,'[2]Both teabags AfterWet'!$B$1:$B$839,0)),"")="N.A","",(IFERROR(INDEX('[2]Both teabags AfterWet'!$D$1:$D$839,MATCH(H504,'[2]Both teabags AfterWet'!$B$1:$B$839,0)),"")))</f>
        <v>0.86399999999999999</v>
      </c>
      <c r="T504" s="3">
        <f>IFERROR(INDEX('[2]Both teabags AfterWet'!$D$1:$D$839,MATCH(I504,'[2]Both teabags AfterWet'!$B$1:$B$839,0)),"")</f>
        <v>1.5780000000000001</v>
      </c>
      <c r="U504" s="3">
        <f t="shared" si="93"/>
        <v>0.71340000000000003</v>
      </c>
      <c r="V504" s="3">
        <f t="shared" si="94"/>
        <v>1.4274</v>
      </c>
      <c r="W504" s="3">
        <f>IFERROR(INDEX('[2]Ashed teabags wet'!$J$2:$J$825,MATCH(H504,'[2]Ashed teabags wet'!$B$2:$B$825,0)),"")</f>
        <v>17.471937530502561</v>
      </c>
      <c r="X504" s="3">
        <f>IFERROR(INDEX('[2]Ashed teabags wet'!$J$2:$J$825,MATCH(I504,'[2]Ashed teabags wet'!$B$2:$B$825,0)),"")</f>
        <v>6.2620423892102917</v>
      </c>
      <c r="Y504" s="3">
        <f t="shared" si="86"/>
        <v>0.5887551976573947</v>
      </c>
      <c r="Z504" s="3">
        <f t="shared" si="87"/>
        <v>1.3380156069364122</v>
      </c>
      <c r="AA504" s="3">
        <f t="shared" si="88"/>
        <v>0.66522487829584209</v>
      </c>
      <c r="AB504" s="3">
        <f t="shared" si="95"/>
        <v>0.43610942140059961</v>
      </c>
      <c r="AC504" s="3">
        <f t="shared" si="89"/>
        <v>0.74529581520333821</v>
      </c>
      <c r="AD504">
        <f t="shared" si="90"/>
        <v>45</v>
      </c>
      <c r="AE504" s="3">
        <f t="shared" si="96"/>
        <v>0.20994670036123264</v>
      </c>
      <c r="AF504" s="3">
        <f t="shared" si="97"/>
        <v>1.9492439408790297E-2</v>
      </c>
      <c r="AG504" s="67" t="str">
        <f>IF(ISNUMBER(SEARCH("C", '[2]WetLitterbags placem_collection'!Y211)),"YES","")</f>
        <v/>
      </c>
      <c r="AH504" s="67" t="str">
        <f>IF(ISNUMBER(SEARCH("H", '[2]WetLitterbags placem_collection'!Y211)),"YES","")</f>
        <v/>
      </c>
      <c r="AI504" s="67" t="str">
        <f>IF(ISNUMBER(SEARCH("R", '[2]WetLitterbags placem_collection'!Y211)),"YES","")</f>
        <v>YES</v>
      </c>
      <c r="AJ504" s="67" t="str">
        <f>IF(ISNUMBER(SEARCH("C", '[2]WetLitterbags placem_collection'!X211)),"YES","")</f>
        <v>YES</v>
      </c>
      <c r="AK504" s="67" t="str">
        <f>IF(ISNUMBER(SEARCH("H", '[2]WetLitterbags placem_collection'!X211)),"YES","")</f>
        <v/>
      </c>
      <c r="AL504" s="67" t="str">
        <f>IF(ISNUMBER(SEARCH("R", '[2]WetLitterbags placem_collection'!X211)),"YES","")</f>
        <v>YES</v>
      </c>
    </row>
    <row r="505" spans="2:38">
      <c r="B505" t="str">
        <f>'[2]Final data_for_R_analysis_Wetse'!A651</f>
        <v>Wet</v>
      </c>
      <c r="C505" s="4">
        <f>'[2]Final data_for_R_analysis_Wetse'!B651</f>
        <v>210</v>
      </c>
      <c r="D505" t="s">
        <v>147</v>
      </c>
      <c r="E505" t="s">
        <v>32</v>
      </c>
      <c r="F505" s="68">
        <v>2</v>
      </c>
      <c r="G505" s="7">
        <f>'[2]WetLitterbags placem_collection'!E212</f>
        <v>42769</v>
      </c>
      <c r="H505" s="1" t="str">
        <f>'[2]Final data_for_R_analysis_Wetse'!J651</f>
        <v>G720</v>
      </c>
      <c r="I505" t="str">
        <f>'[2]Final data_for_R_analysis_Wetse'!J871</f>
        <v>R392</v>
      </c>
      <c r="J505">
        <f>IFERROR(INDEX('[2]Green_rooibos initial weight'!$C$5:$C$1749,MATCH(H505, '[2]Green_rooibos initial weight'!$A$5:$A$1749,0)),"")</f>
        <v>2.0350000000000001</v>
      </c>
      <c r="K505">
        <f>IFERROR(INDEX('[2]Green_rooibos initial weight'!$C$5:$C$1749,MATCH(I505, '[2]Green_rooibos initial weight'!$A$5:$A$1749,0)),"")</f>
        <v>2.2309999999999999</v>
      </c>
      <c r="L505" s="3">
        <f t="shared" si="91"/>
        <v>1.7852000000000001</v>
      </c>
      <c r="M505" s="3">
        <f>AVERAGE('[2]Ashed teabags wet'!$J$809:$J$813,'[2]Ashed teabags wet'!$J$817:$J$818,'[2]Ashed teabags wet'!$J$820:$J$821)</f>
        <v>5.5094158734921841</v>
      </c>
      <c r="N505" s="3">
        <f t="shared" si="84"/>
        <v>1.6868459078264175</v>
      </c>
      <c r="O505" s="3">
        <f t="shared" si="92"/>
        <v>1.9811999999999999</v>
      </c>
      <c r="P505" s="3">
        <f>AVERAGE('[2]Ashed teabags wet'!$J$814:$J$816)</f>
        <v>2.2816647271287041</v>
      </c>
      <c r="Q505" s="3">
        <f t="shared" si="85"/>
        <v>1.935995658426126</v>
      </c>
      <c r="R505" s="7">
        <f>IF('[2]WetLitterbags placem_collection'!G212="N.A","",'[2]WetLitterbags placem_collection'!G212)</f>
        <v>42813</v>
      </c>
      <c r="S505" s="3">
        <f>IF(IFERROR(INDEX('[2]Both teabags AfterWet'!$D$1:$D$839,MATCH(H505,'[2]Both teabags AfterWet'!$B$1:$B$839,0)),"")="N.A","",(IFERROR(INDEX('[2]Both teabags AfterWet'!$D$1:$D$839,MATCH(H505,'[2]Both teabags AfterWet'!$B$1:$B$839,0)),"")))</f>
        <v>0.72160000000000002</v>
      </c>
      <c r="T505" s="3">
        <f>IFERROR(INDEX('[2]Both teabags AfterWet'!$D$1:$D$839,MATCH(I505,'[2]Both teabags AfterWet'!$B$1:$B$839,0)),"")</f>
        <v>1.6165</v>
      </c>
      <c r="U505" s="3">
        <f t="shared" si="93"/>
        <v>0.57099999999999995</v>
      </c>
      <c r="V505" s="3">
        <f t="shared" si="94"/>
        <v>1.4659</v>
      </c>
      <c r="W505" s="3">
        <f>IFERROR(INDEX('[2]Ashed teabags wet'!$J$2:$J$825,MATCH(H505,'[2]Ashed teabags wet'!$B$2:$B$825,0)),"")</f>
        <v>16.057692307692367</v>
      </c>
      <c r="X505" s="3">
        <f>IFERROR(INDEX('[2]Ashed teabags wet'!$J$2:$J$825,MATCH(I505,'[2]Ashed teabags wet'!$B$2:$B$825,0)),"")</f>
        <v>8.4810733109723397</v>
      </c>
      <c r="Y505" s="3">
        <f t="shared" si="86"/>
        <v>0.47931057692307655</v>
      </c>
      <c r="Z505" s="3">
        <f t="shared" si="87"/>
        <v>1.3415759463344565</v>
      </c>
      <c r="AA505" s="3">
        <f t="shared" si="88"/>
        <v>0.71585396466907203</v>
      </c>
      <c r="AB505" s="3">
        <f t="shared" si="95"/>
        <v>0.46930093645763399</v>
      </c>
      <c r="AC505" s="3">
        <f t="shared" si="89"/>
        <v>0.6929643362036747</v>
      </c>
      <c r="AD505">
        <f t="shared" si="90"/>
        <v>44</v>
      </c>
      <c r="AE505" s="3">
        <f t="shared" si="96"/>
        <v>0.14981714409848923</v>
      </c>
      <c r="AF505" s="3">
        <f t="shared" si="97"/>
        <v>2.4136630378524034E-2</v>
      </c>
      <c r="AG505" s="67" t="str">
        <f>IF(ISNUMBER(SEARCH("C", '[2]WetLitterbags placem_collection'!Y212)),"YES","")</f>
        <v/>
      </c>
      <c r="AH505" s="67" t="str">
        <f>IF(ISNUMBER(SEARCH("H", '[2]WetLitterbags placem_collection'!Y212)),"YES","")</f>
        <v/>
      </c>
      <c r="AI505" s="67" t="str">
        <f>IF(ISNUMBER(SEARCH("R", '[2]WetLitterbags placem_collection'!Y212)),"YES","")</f>
        <v/>
      </c>
      <c r="AJ505" s="67" t="str">
        <f>IF(ISNUMBER(SEARCH("C", '[2]WetLitterbags placem_collection'!X212)),"YES","")</f>
        <v/>
      </c>
      <c r="AK505" s="67" t="str">
        <f>IF(ISNUMBER(SEARCH("H", '[2]WetLitterbags placem_collection'!X212)),"YES","")</f>
        <v/>
      </c>
      <c r="AL505" s="67" t="str">
        <f>IF(ISNUMBER(SEARCH("R", '[2]WetLitterbags placem_collection'!X212)),"YES","")</f>
        <v>YES</v>
      </c>
    </row>
    <row r="506" spans="2:38">
      <c r="B506" t="str">
        <f>'[2]Final data_for_R_analysis_Wetse'!A652</f>
        <v>Wet</v>
      </c>
      <c r="C506" s="4">
        <f>'[2]Final data_for_R_analysis_Wetse'!B652</f>
        <v>211</v>
      </c>
      <c r="D506" t="s">
        <v>148</v>
      </c>
      <c r="E506" t="s">
        <v>32</v>
      </c>
      <c r="F506" s="68">
        <v>3</v>
      </c>
      <c r="G506" s="7">
        <f>'[2]WetLitterbags placem_collection'!E213</f>
        <v>42769</v>
      </c>
      <c r="H506" s="1" t="str">
        <f>'[2]Final data_for_R_analysis_Wetse'!J652</f>
        <v>G796</v>
      </c>
      <c r="I506" t="str">
        <f>'[2]Final data_for_R_analysis_Wetse'!J872</f>
        <v>R589</v>
      </c>
      <c r="J506">
        <f>IFERROR(INDEX('[2]Green_rooibos initial weight'!$C$5:$C$1749,MATCH(H506, '[2]Green_rooibos initial weight'!$A$5:$A$1749,0)),"")</f>
        <v>2.1070000000000002</v>
      </c>
      <c r="K506">
        <f>IFERROR(INDEX('[2]Green_rooibos initial weight'!$C$5:$C$1749,MATCH(I506, '[2]Green_rooibos initial weight'!$A$5:$A$1749,0)),"")</f>
        <v>2.157</v>
      </c>
      <c r="L506" s="3">
        <f t="shared" si="91"/>
        <v>1.8572000000000002</v>
      </c>
      <c r="M506" s="3">
        <f>AVERAGE('[2]Ashed teabags wet'!$J$809:$J$813,'[2]Ashed teabags wet'!$J$817:$J$818,'[2]Ashed teabags wet'!$J$820:$J$821)</f>
        <v>5.5094158734921841</v>
      </c>
      <c r="N506" s="3">
        <f t="shared" si="84"/>
        <v>1.7548791283975034</v>
      </c>
      <c r="O506" s="3">
        <f t="shared" si="92"/>
        <v>1.9072</v>
      </c>
      <c r="P506" s="3">
        <f>AVERAGE('[2]Ashed teabags wet'!$J$814:$J$816)</f>
        <v>2.2816647271287041</v>
      </c>
      <c r="Q506" s="3">
        <f t="shared" si="85"/>
        <v>1.8636840903242013</v>
      </c>
      <c r="R506" s="7">
        <f>IF('[2]WetLitterbags placem_collection'!G213="N.A","",'[2]WetLitterbags placem_collection'!G213)</f>
        <v>42814</v>
      </c>
      <c r="S506" s="3">
        <f>IF(IFERROR(INDEX('[2]Both teabags AfterWet'!$D$1:$D$839,MATCH(H506,'[2]Both teabags AfterWet'!$B$1:$B$839,0)),"")="N.A","",(IFERROR(INDEX('[2]Both teabags AfterWet'!$D$1:$D$839,MATCH(H506,'[2]Both teabags AfterWet'!$B$1:$B$839,0)),"")))</f>
        <v>0.67200000000000004</v>
      </c>
      <c r="T506" s="3">
        <f>IFERROR(INDEX('[2]Both teabags AfterWet'!$D$1:$D$839,MATCH(I506,'[2]Both teabags AfterWet'!$B$1:$B$839,0)),"")</f>
        <v>1.5489999999999999</v>
      </c>
      <c r="U506" s="3">
        <f t="shared" si="93"/>
        <v>0.52140000000000009</v>
      </c>
      <c r="V506" s="3">
        <f t="shared" si="94"/>
        <v>1.3983999999999999</v>
      </c>
      <c r="W506" s="3">
        <f>IFERROR(INDEX('[2]Ashed teabags wet'!$J$2:$J$825,MATCH(H506,'[2]Ashed teabags wet'!$B$2:$B$825,0)),"")</f>
        <v>40.67127344521198</v>
      </c>
      <c r="X506" s="3">
        <f>IFERROR(INDEX('[2]Ashed teabags wet'!$J$2:$J$825,MATCH(I506,'[2]Ashed teabags wet'!$B$2:$B$825,0)),"")</f>
        <v>7.414730598121813</v>
      </c>
      <c r="Y506" s="3">
        <f t="shared" si="86"/>
        <v>0.30933998025666476</v>
      </c>
      <c r="Z506" s="3">
        <f t="shared" si="87"/>
        <v>1.2947124073158645</v>
      </c>
      <c r="AA506" s="3">
        <f t="shared" si="88"/>
        <v>0.82372576250357277</v>
      </c>
      <c r="AB506" s="3">
        <f t="shared" si="95"/>
        <v>0.54001973978856554</v>
      </c>
      <c r="AC506" s="3">
        <f t="shared" si="89"/>
        <v>0.69470593972320693</v>
      </c>
      <c r="AD506">
        <f t="shared" si="90"/>
        <v>45</v>
      </c>
      <c r="AE506" s="3">
        <f t="shared" si="96"/>
        <v>2.1703369948250839E-2</v>
      </c>
      <c r="AF506" s="3">
        <f t="shared" si="97"/>
        <v>1.851529295525884E-2</v>
      </c>
      <c r="AG506" s="67" t="str">
        <f>IF(ISNUMBER(SEARCH("C", '[2]WetLitterbags placem_collection'!Y213)),"YES","")</f>
        <v/>
      </c>
      <c r="AH506" s="67" t="str">
        <f>IF(ISNUMBER(SEARCH("H", '[2]WetLitterbags placem_collection'!Y213)),"YES","")</f>
        <v/>
      </c>
      <c r="AI506" s="67" t="str">
        <f>IF(ISNUMBER(SEARCH("R", '[2]WetLitterbags placem_collection'!Y213)),"YES","")</f>
        <v>YES</v>
      </c>
      <c r="AJ506" s="67" t="str">
        <f>IF(ISNUMBER(SEARCH("C", '[2]WetLitterbags placem_collection'!X213)),"YES","")</f>
        <v/>
      </c>
      <c r="AK506" s="67" t="str">
        <f>IF(ISNUMBER(SEARCH("H", '[2]WetLitterbags placem_collection'!X213)),"YES","")</f>
        <v/>
      </c>
      <c r="AL506" s="67" t="str">
        <f>IF(ISNUMBER(SEARCH("R", '[2]WetLitterbags placem_collection'!X213)),"YES","")</f>
        <v>YES</v>
      </c>
    </row>
    <row r="507" spans="2:38">
      <c r="B507" t="str">
        <f>'[2]Final data_for_R_analysis_Wetse'!A653</f>
        <v>Wet</v>
      </c>
      <c r="C507" s="4">
        <f>'[2]Final data_for_R_analysis_Wetse'!B653</f>
        <v>215</v>
      </c>
      <c r="D507" t="s">
        <v>149</v>
      </c>
      <c r="E507" t="s">
        <v>32</v>
      </c>
      <c r="F507" s="68">
        <v>3</v>
      </c>
      <c r="G507" s="7">
        <f>'[2]WetLitterbags placem_collection'!E214</f>
        <v>42769</v>
      </c>
      <c r="H507" s="1" t="str">
        <f>'[2]Final data_for_R_analysis_Wetse'!J653</f>
        <v>G560</v>
      </c>
      <c r="I507" t="str">
        <f>'[2]Final data_for_R_analysis_Wetse'!J873</f>
        <v>R130</v>
      </c>
      <c r="J507">
        <f>IFERROR(INDEX('[2]Green_rooibos initial weight'!$C$5:$C$1749,MATCH(H507, '[2]Green_rooibos initial weight'!$A$5:$A$1749,0)),"")</f>
        <v>2.1219999999999999</v>
      </c>
      <c r="K507">
        <f>IFERROR(INDEX('[2]Green_rooibos initial weight'!$C$5:$C$1749,MATCH(I507, '[2]Green_rooibos initial weight'!$A$5:$A$1749,0)),"")</f>
        <v>2.2410000000000001</v>
      </c>
      <c r="L507" s="3">
        <f t="shared" si="91"/>
        <v>1.8721999999999999</v>
      </c>
      <c r="M507" s="3">
        <f>AVERAGE('[2]Ashed teabags wet'!$J$809:$J$813,'[2]Ashed teabags wet'!$J$817:$J$818,'[2]Ashed teabags wet'!$J$820:$J$821)</f>
        <v>5.5094158734921841</v>
      </c>
      <c r="N507" s="3">
        <f t="shared" si="84"/>
        <v>1.7690527160164793</v>
      </c>
      <c r="O507" s="3">
        <f t="shared" si="92"/>
        <v>1.9912000000000001</v>
      </c>
      <c r="P507" s="3">
        <f>AVERAGE('[2]Ashed teabags wet'!$J$814:$J$816)</f>
        <v>2.2816647271287041</v>
      </c>
      <c r="Q507" s="3">
        <f t="shared" si="85"/>
        <v>1.9457674919534134</v>
      </c>
      <c r="R507" s="7">
        <f>IF('[2]WetLitterbags placem_collection'!G214="N.A","",'[2]WetLitterbags placem_collection'!G214)</f>
        <v>42813</v>
      </c>
      <c r="S507" s="3">
        <f>IF(IFERROR(INDEX('[2]Both teabags AfterWet'!$D$1:$D$839,MATCH(H507,'[2]Both teabags AfterWet'!$B$1:$B$839,0)),"")="N.A","",(IFERROR(INDEX('[2]Both teabags AfterWet'!$D$1:$D$839,MATCH(H507,'[2]Both teabags AfterWet'!$B$1:$B$839,0)),"")))</f>
        <v>1.4097999999999999</v>
      </c>
      <c r="T507" s="3">
        <f>IFERROR(INDEX('[2]Both teabags AfterWet'!$D$1:$D$839,MATCH(I507,'[2]Both teabags AfterWet'!$B$1:$B$839,0)),"")</f>
        <v>1.6712</v>
      </c>
      <c r="U507" s="3">
        <f t="shared" si="93"/>
        <v>1.2591999999999999</v>
      </c>
      <c r="V507" s="3">
        <f t="shared" si="94"/>
        <v>1.5206</v>
      </c>
      <c r="W507" s="3">
        <f>IFERROR(INDEX('[2]Ashed teabags wet'!$J$2:$J$825,MATCH(H507,'[2]Ashed teabags wet'!$B$2:$B$825,0)),"")</f>
        <v>39.082656473960213</v>
      </c>
      <c r="X507" s="3">
        <f>IFERROR(INDEX('[2]Ashed teabags wet'!$J$2:$J$825,MATCH(I507,'[2]Ashed teabags wet'!$B$2:$B$825,0)),"")</f>
        <v>7.2700296735904999</v>
      </c>
      <c r="Y507" s="3">
        <f t="shared" si="86"/>
        <v>0.76707118967989296</v>
      </c>
      <c r="Z507" s="3">
        <f t="shared" si="87"/>
        <v>1.4100519287833828</v>
      </c>
      <c r="AA507" s="3">
        <f t="shared" si="88"/>
        <v>0.56639438568729039</v>
      </c>
      <c r="AB507" s="3">
        <f t="shared" si="95"/>
        <v>0.37131793455983886</v>
      </c>
      <c r="AC507" s="3">
        <f t="shared" si="89"/>
        <v>0.72467647579402727</v>
      </c>
      <c r="AD507">
        <f t="shared" si="90"/>
        <v>44</v>
      </c>
      <c r="AE507" s="3">
        <f t="shared" si="96"/>
        <v>0.32732258231913258</v>
      </c>
      <c r="AF507" s="3">
        <f t="shared" si="97"/>
        <v>3.0744743131767761E-2</v>
      </c>
      <c r="AG507" s="67" t="str">
        <f>IF(ISNUMBER(SEARCH("C", '[2]WetLitterbags placem_collection'!Y214)),"YES","")</f>
        <v/>
      </c>
      <c r="AH507" s="67" t="str">
        <f>IF(ISNUMBER(SEARCH("H", '[2]WetLitterbags placem_collection'!Y214)),"YES","")</f>
        <v/>
      </c>
      <c r="AI507" s="67" t="str">
        <f>IF(ISNUMBER(SEARCH("R", '[2]WetLitterbags placem_collection'!Y214)),"YES","")</f>
        <v>YES</v>
      </c>
      <c r="AJ507" s="67" t="str">
        <f>IF(ISNUMBER(SEARCH("C", '[2]WetLitterbags placem_collection'!X214)),"YES","")</f>
        <v/>
      </c>
      <c r="AK507" s="67" t="str">
        <f>IF(ISNUMBER(SEARCH("H", '[2]WetLitterbags placem_collection'!X214)),"YES","")</f>
        <v/>
      </c>
      <c r="AL507" s="67" t="str">
        <f>IF(ISNUMBER(SEARCH("R", '[2]WetLitterbags placem_collection'!X214)),"YES","")</f>
        <v>YES</v>
      </c>
    </row>
    <row r="508" spans="2:38">
      <c r="B508" t="str">
        <f>'[2]Final data_for_R_analysis_Wetse'!A654</f>
        <v>Wet</v>
      </c>
      <c r="C508" s="4">
        <f>'[2]Final data_for_R_analysis_Wetse'!B654</f>
        <v>212</v>
      </c>
      <c r="D508" t="s">
        <v>150</v>
      </c>
      <c r="E508" t="s">
        <v>32</v>
      </c>
      <c r="F508" s="68">
        <v>4</v>
      </c>
      <c r="G508" s="7">
        <f>'[2]WetLitterbags placem_collection'!E215</f>
        <v>42769</v>
      </c>
      <c r="H508" s="1" t="str">
        <f>'[2]Final data_for_R_analysis_Wetse'!J654</f>
        <v>G716</v>
      </c>
      <c r="I508" t="str">
        <f>'[2]Final data_for_R_analysis_Wetse'!J874</f>
        <v>R111</v>
      </c>
      <c r="J508">
        <f>IFERROR(INDEX('[2]Green_rooibos initial weight'!$C$5:$C$1749,MATCH(H508, '[2]Green_rooibos initial weight'!$A$5:$A$1749,0)),"")</f>
        <v>2.117</v>
      </c>
      <c r="K508">
        <f>IFERROR(INDEX('[2]Green_rooibos initial weight'!$C$5:$C$1749,MATCH(I508, '[2]Green_rooibos initial weight'!$A$5:$A$1749,0)),"")</f>
        <v>2.3170000000000002</v>
      </c>
      <c r="L508" s="3">
        <f t="shared" si="91"/>
        <v>1.8672</v>
      </c>
      <c r="M508" s="3">
        <f>AVERAGE('[2]Ashed teabags wet'!$J$809:$J$813,'[2]Ashed teabags wet'!$J$817:$J$818,'[2]Ashed teabags wet'!$J$820:$J$821)</f>
        <v>5.5094158734921841</v>
      </c>
      <c r="N508" s="3">
        <f t="shared" si="84"/>
        <v>1.7643281868101539</v>
      </c>
      <c r="O508" s="3">
        <f t="shared" si="92"/>
        <v>2.0672000000000001</v>
      </c>
      <c r="P508" s="3">
        <f>AVERAGE('[2]Ashed teabags wet'!$J$814:$J$816)</f>
        <v>2.2816647271287041</v>
      </c>
      <c r="Q508" s="3">
        <f t="shared" si="85"/>
        <v>2.0200334267607958</v>
      </c>
      <c r="R508" s="7">
        <f>IF('[2]WetLitterbags placem_collection'!G215="N.A","",'[2]WetLitterbags placem_collection'!G215)</f>
        <v>42813</v>
      </c>
      <c r="S508" s="3">
        <f>IF(IFERROR(INDEX('[2]Both teabags AfterWet'!$D$1:$D$839,MATCH(H508,'[2]Both teabags AfterWet'!$B$1:$B$839,0)),"")="N.A","",(IFERROR(INDEX('[2]Both teabags AfterWet'!$D$1:$D$839,MATCH(H508,'[2]Both teabags AfterWet'!$B$1:$B$839,0)),"")))</f>
        <v>0.83</v>
      </c>
      <c r="T508" s="3">
        <f>IFERROR(INDEX('[2]Both teabags AfterWet'!$D$1:$D$839,MATCH(I508,'[2]Both teabags AfterWet'!$B$1:$B$839,0)),"")</f>
        <v>1.587</v>
      </c>
      <c r="U508" s="3">
        <f t="shared" si="93"/>
        <v>0.6794</v>
      </c>
      <c r="V508" s="3">
        <f t="shared" si="94"/>
        <v>1.4363999999999999</v>
      </c>
      <c r="W508" s="3">
        <f>IFERROR(INDEX('[2]Ashed teabags wet'!$J$2:$J$825,MATCH(H508,'[2]Ashed teabags wet'!$B$2:$B$825,0)),"")</f>
        <v>8.2922013820333618</v>
      </c>
      <c r="X508" s="3">
        <f>IFERROR(INDEX('[2]Ashed teabags wet'!$J$2:$J$825,MATCH(I508,'[2]Ashed teabags wet'!$B$2:$B$825,0)),"")</f>
        <v>3.4013605442175416</v>
      </c>
      <c r="Y508" s="3">
        <f t="shared" si="86"/>
        <v>0.62306278381046531</v>
      </c>
      <c r="Z508" s="3">
        <f t="shared" si="87"/>
        <v>1.3875428571428592</v>
      </c>
      <c r="AA508" s="3">
        <f t="shared" si="88"/>
        <v>0.64685550655009272</v>
      </c>
      <c r="AB508" s="3">
        <f t="shared" si="95"/>
        <v>0.42406679289269739</v>
      </c>
      <c r="AC508" s="3">
        <f t="shared" si="89"/>
        <v>0.68689103792101081</v>
      </c>
      <c r="AD508">
        <f t="shared" si="90"/>
        <v>44</v>
      </c>
      <c r="AE508" s="3">
        <f t="shared" si="96"/>
        <v>0.23176305635380912</v>
      </c>
      <c r="AF508" s="3">
        <f t="shared" si="97"/>
        <v>3.0471380606381583E-2</v>
      </c>
      <c r="AG508" s="67" t="str">
        <f>IF(ISNUMBER(SEARCH("C", '[2]WetLitterbags placem_collection'!Y215)),"YES","")</f>
        <v/>
      </c>
      <c r="AH508" s="67" t="str">
        <f>IF(ISNUMBER(SEARCH("H", '[2]WetLitterbags placem_collection'!Y215)),"YES","")</f>
        <v/>
      </c>
      <c r="AI508" s="67" t="str">
        <f>IF(ISNUMBER(SEARCH("R", '[2]WetLitterbags placem_collection'!Y215)),"YES","")</f>
        <v/>
      </c>
      <c r="AJ508" s="67" t="str">
        <f>IF(ISNUMBER(SEARCH("C", '[2]WetLitterbags placem_collection'!X215)),"YES","")</f>
        <v/>
      </c>
      <c r="AK508" s="67" t="str">
        <f>IF(ISNUMBER(SEARCH("H", '[2]WetLitterbags placem_collection'!X215)),"YES","")</f>
        <v/>
      </c>
      <c r="AL508" s="67" t="str">
        <f>IF(ISNUMBER(SEARCH("R", '[2]WetLitterbags placem_collection'!X215)),"YES","")</f>
        <v>YES</v>
      </c>
    </row>
    <row r="509" spans="2:38">
      <c r="B509" t="str">
        <f>'[2]Final data_for_R_analysis_Wetse'!A655</f>
        <v>Wet</v>
      </c>
      <c r="C509" s="4">
        <f>'[2]Final data_for_R_analysis_Wetse'!B655</f>
        <v>213</v>
      </c>
      <c r="D509" t="s">
        <v>151</v>
      </c>
      <c r="E509" t="s">
        <v>32</v>
      </c>
      <c r="F509" s="68">
        <v>1</v>
      </c>
      <c r="G509" s="7">
        <f>'[2]WetLitterbags placem_collection'!E216</f>
        <v>42769</v>
      </c>
      <c r="H509" s="1" t="str">
        <f>'[2]Final data_for_R_analysis_Wetse'!J655</f>
        <v>G581</v>
      </c>
      <c r="I509" t="str">
        <f>'[2]Final data_for_R_analysis_Wetse'!J875</f>
        <v>R412</v>
      </c>
      <c r="J509">
        <f>IFERROR(INDEX('[2]Green_rooibos initial weight'!$C$5:$C$1749,MATCH(H509, '[2]Green_rooibos initial weight'!$A$5:$A$1749,0)),"")</f>
        <v>2.0070000000000001</v>
      </c>
      <c r="K509">
        <f>IFERROR(INDEX('[2]Green_rooibos initial weight'!$C$5:$C$1749,MATCH(I509, '[2]Green_rooibos initial weight'!$A$5:$A$1749,0)),"")</f>
        <v>2.2709999999999999</v>
      </c>
      <c r="L509" s="3">
        <f t="shared" si="91"/>
        <v>1.7572000000000001</v>
      </c>
      <c r="M509" s="3">
        <f>AVERAGE('[2]Ashed teabags wet'!$J$809:$J$813,'[2]Ashed teabags wet'!$J$817:$J$818,'[2]Ashed teabags wet'!$J$820:$J$821)</f>
        <v>5.5094158734921841</v>
      </c>
      <c r="N509" s="3">
        <f t="shared" si="84"/>
        <v>1.6603885442709954</v>
      </c>
      <c r="O509" s="3">
        <f t="shared" si="92"/>
        <v>2.0211999999999999</v>
      </c>
      <c r="P509" s="3">
        <f>AVERAGE('[2]Ashed teabags wet'!$J$814:$J$816)</f>
        <v>2.2816647271287041</v>
      </c>
      <c r="Q509" s="3">
        <f t="shared" si="85"/>
        <v>1.9750829925352744</v>
      </c>
      <c r="R509" s="7">
        <f>IF('[2]WetLitterbags placem_collection'!G216="N.A","",'[2]WetLitterbags placem_collection'!G216)</f>
        <v>42813</v>
      </c>
      <c r="S509" s="3">
        <f>IF(IFERROR(INDEX('[2]Both teabags AfterWet'!$D$1:$D$839,MATCH(H509,'[2]Both teabags AfterWet'!$B$1:$B$839,0)),"")="N.A","",(IFERROR(INDEX('[2]Both teabags AfterWet'!$D$1:$D$839,MATCH(H509,'[2]Both teabags AfterWet'!$B$1:$B$839,0)),"")))</f>
        <v>0.63400000000000001</v>
      </c>
      <c r="T509" s="3">
        <f>IFERROR(INDEX('[2]Both teabags AfterWet'!$D$1:$D$839,MATCH(I509,'[2]Both teabags AfterWet'!$B$1:$B$839,0)),"")</f>
        <v>1.4850000000000001</v>
      </c>
      <c r="U509" s="3">
        <f t="shared" si="93"/>
        <v>0.4834</v>
      </c>
      <c r="V509" s="3">
        <f t="shared" si="94"/>
        <v>1.3344</v>
      </c>
      <c r="W509" s="3">
        <f>IFERROR(INDEX('[2]Ashed teabags wet'!$J$2:$J$825,MATCH(H509,'[2]Ashed teabags wet'!$B$2:$B$825,0)),"")</f>
        <v>8.3576287657915547</v>
      </c>
      <c r="X509" s="3">
        <f>IFERROR(INDEX('[2]Ashed teabags wet'!$J$2:$J$825,MATCH(I509,'[2]Ashed teabags wet'!$B$2:$B$825,0)),"")</f>
        <v>5.5972013992993173</v>
      </c>
      <c r="Y509" s="3">
        <f t="shared" si="86"/>
        <v>0.44299922254616364</v>
      </c>
      <c r="Z509" s="3">
        <f t="shared" si="87"/>
        <v>1.2597109445277499</v>
      </c>
      <c r="AA509" s="3">
        <f t="shared" si="88"/>
        <v>0.7331954474904756</v>
      </c>
      <c r="AB509" s="3">
        <f t="shared" si="95"/>
        <v>0.48066969954244965</v>
      </c>
      <c r="AC509" s="3">
        <f t="shared" si="89"/>
        <v>0.63780152494288256</v>
      </c>
      <c r="AD509">
        <f t="shared" si="90"/>
        <v>44</v>
      </c>
      <c r="AE509" s="3">
        <f t="shared" si="96"/>
        <v>0.12922155879991015</v>
      </c>
      <c r="AF509" s="3">
        <f t="shared" si="97"/>
        <v>3.1829778162388855E-2</v>
      </c>
      <c r="AG509" s="67" t="str">
        <f>IF(ISNUMBER(SEARCH("C", '[2]WetLitterbags placem_collection'!Y216)),"YES","")</f>
        <v/>
      </c>
      <c r="AH509" s="67" t="str">
        <f>IF(ISNUMBER(SEARCH("H", '[2]WetLitterbags placem_collection'!Y216)),"YES","")</f>
        <v/>
      </c>
      <c r="AI509" s="67" t="str">
        <f>IF(ISNUMBER(SEARCH("R", '[2]WetLitterbags placem_collection'!Y216)),"YES","")</f>
        <v>YES</v>
      </c>
      <c r="AJ509" s="67" t="str">
        <f>IF(ISNUMBER(SEARCH("C", '[2]WetLitterbags placem_collection'!X216)),"YES","")</f>
        <v/>
      </c>
      <c r="AK509" s="67" t="str">
        <f>IF(ISNUMBER(SEARCH("H", '[2]WetLitterbags placem_collection'!X216)),"YES","")</f>
        <v/>
      </c>
      <c r="AL509" s="67" t="str">
        <f>IF(ISNUMBER(SEARCH("R", '[2]WetLitterbags placem_collection'!X216)),"YES","")</f>
        <v>YES</v>
      </c>
    </row>
    <row r="510" spans="2:38">
      <c r="B510" t="str">
        <f>'[2]Final data_for_R_analysis_Wetse'!A656</f>
        <v>Wet</v>
      </c>
      <c r="C510" s="4">
        <f>'[2]Final data_for_R_analysis_Wetse'!B656</f>
        <v>214</v>
      </c>
      <c r="D510" t="s">
        <v>152</v>
      </c>
      <c r="E510" t="s">
        <v>32</v>
      </c>
      <c r="F510" s="68">
        <v>2</v>
      </c>
      <c r="G510" s="7">
        <f>'[2]WetLitterbags placem_collection'!E217</f>
        <v>42769</v>
      </c>
      <c r="H510" s="1" t="str">
        <f>'[2]Final data_for_R_analysis_Wetse'!J656</f>
        <v>G718</v>
      </c>
      <c r="I510" t="str">
        <f>'[2]Final data_for_R_analysis_Wetse'!J876</f>
        <v>R434</v>
      </c>
      <c r="J510">
        <f>IFERROR(INDEX('[2]Green_rooibos initial weight'!$C$5:$C$1749,MATCH(H510, '[2]Green_rooibos initial weight'!$A$5:$A$1749,0)),"")</f>
        <v>2.0369999999999999</v>
      </c>
      <c r="K510">
        <f>IFERROR(INDEX('[2]Green_rooibos initial weight'!$C$5:$C$1749,MATCH(I510, '[2]Green_rooibos initial weight'!$A$5:$A$1749,0)),"")</f>
        <v>2.0840000000000001</v>
      </c>
      <c r="L510" s="3">
        <f t="shared" si="91"/>
        <v>1.7871999999999999</v>
      </c>
      <c r="M510" s="3">
        <f>AVERAGE('[2]Ashed teabags wet'!$J$809:$J$813,'[2]Ashed teabags wet'!$J$817:$J$818,'[2]Ashed teabags wet'!$J$820:$J$821)</f>
        <v>5.5094158734921841</v>
      </c>
      <c r="N510" s="3">
        <f t="shared" si="84"/>
        <v>1.6887357195089476</v>
      </c>
      <c r="O510" s="3">
        <f t="shared" si="92"/>
        <v>1.8342000000000001</v>
      </c>
      <c r="P510" s="3">
        <f>AVERAGE('[2]Ashed teabags wet'!$J$814:$J$816)</f>
        <v>2.2816647271287041</v>
      </c>
      <c r="Q510" s="3">
        <f t="shared" si="85"/>
        <v>1.7923497055750053</v>
      </c>
      <c r="R510" s="7">
        <f>IF('[2]WetLitterbags placem_collection'!G217="N.A","",'[2]WetLitterbags placem_collection'!G217)</f>
        <v>42814</v>
      </c>
      <c r="S510" s="3">
        <f>IF(IFERROR(INDEX('[2]Both teabags AfterWet'!$D$1:$D$839,MATCH(H510,'[2]Both teabags AfterWet'!$B$1:$B$839,0)),"")="N.A","",(IFERROR(INDEX('[2]Both teabags AfterWet'!$D$1:$D$839,MATCH(H510,'[2]Both teabags AfterWet'!$B$1:$B$839,0)),"")))</f>
        <v>0.67769999999999997</v>
      </c>
      <c r="T510" s="3">
        <f>IFERROR(INDEX('[2]Both teabags AfterWet'!$D$1:$D$839,MATCH(I510,'[2]Both teabags AfterWet'!$B$1:$B$839,0)),"")</f>
        <v>1.5467</v>
      </c>
      <c r="U510" s="3">
        <f t="shared" si="93"/>
        <v>0.5270999999999999</v>
      </c>
      <c r="V510" s="3">
        <f t="shared" si="94"/>
        <v>1.3960999999999999</v>
      </c>
      <c r="W510" s="3">
        <f>IFERROR(INDEX('[2]Ashed teabags wet'!$J$2:$J$825,MATCH(H510,'[2]Ashed teabags wet'!$B$2:$B$825,0)),"")</f>
        <v>7.2942336126168659</v>
      </c>
      <c r="X510" s="3">
        <f>IFERROR(INDEX('[2]Ashed teabags wet'!$J$2:$J$825,MATCH(I510,'[2]Ashed teabags wet'!$B$2:$B$825,0)),"")</f>
        <v>2.1484374999999396</v>
      </c>
      <c r="Y510" s="3">
        <f t="shared" si="86"/>
        <v>0.48865209462789638</v>
      </c>
      <c r="Z510" s="3">
        <f t="shared" si="87"/>
        <v>1.3661056640625007</v>
      </c>
      <c r="AA510" s="3">
        <f t="shared" si="88"/>
        <v>0.71064028019139247</v>
      </c>
      <c r="AB510" s="3">
        <f t="shared" si="95"/>
        <v>0.4658829390328369</v>
      </c>
      <c r="AC510" s="3">
        <f t="shared" si="89"/>
        <v>0.76218701061143601</v>
      </c>
      <c r="AD510">
        <f t="shared" si="90"/>
        <v>45</v>
      </c>
      <c r="AE510" s="3">
        <f t="shared" si="96"/>
        <v>0.15600916841877377</v>
      </c>
      <c r="AF510" s="3">
        <f t="shared" si="97"/>
        <v>1.5872933781980535E-2</v>
      </c>
      <c r="AG510" s="67" t="str">
        <f>IF(ISNUMBER(SEARCH("C", '[2]WetLitterbags placem_collection'!Y217)),"YES","")</f>
        <v/>
      </c>
      <c r="AH510" s="67" t="str">
        <f>IF(ISNUMBER(SEARCH("H", '[2]WetLitterbags placem_collection'!Y217)),"YES","")</f>
        <v/>
      </c>
      <c r="AI510" s="67" t="str">
        <f>IF(ISNUMBER(SEARCH("R", '[2]WetLitterbags placem_collection'!Y217)),"YES","")</f>
        <v>YES</v>
      </c>
      <c r="AJ510" s="67" t="str">
        <f>IF(ISNUMBER(SEARCH("C", '[2]WetLitterbags placem_collection'!X217)),"YES","")</f>
        <v/>
      </c>
      <c r="AK510" s="67" t="str">
        <f>IF(ISNUMBER(SEARCH("H", '[2]WetLitterbags placem_collection'!X217)),"YES","")</f>
        <v/>
      </c>
      <c r="AL510" s="67" t="str">
        <f>IF(ISNUMBER(SEARCH("R", '[2]WetLitterbags placem_collection'!X217)),"YES","")</f>
        <v>YES</v>
      </c>
    </row>
    <row r="511" spans="2:38">
      <c r="B511" t="str">
        <f>'[2]Final data_for_R_analysis_Wetse'!A657</f>
        <v>Wet</v>
      </c>
      <c r="C511" s="4">
        <f>'[2]Final data_for_R_analysis_Wetse'!B657</f>
        <v>216</v>
      </c>
      <c r="D511" t="s">
        <v>153</v>
      </c>
      <c r="E511" t="s">
        <v>32</v>
      </c>
      <c r="F511" s="68">
        <v>4</v>
      </c>
      <c r="G511" s="7">
        <f>'[2]WetLitterbags placem_collection'!E218</f>
        <v>42769</v>
      </c>
      <c r="H511" s="1" t="str">
        <f>'[2]Final data_for_R_analysis_Wetse'!J657</f>
        <v>G613</v>
      </c>
      <c r="I511" t="str">
        <f>'[2]Final data_for_R_analysis_Wetse'!J877</f>
        <v>R457</v>
      </c>
      <c r="J511">
        <f>IFERROR(INDEX('[2]Green_rooibos initial weight'!$C$5:$C$1749,MATCH(H511, '[2]Green_rooibos initial weight'!$A$5:$A$1749,0)),"")</f>
        <v>2.0339999999999998</v>
      </c>
      <c r="K511">
        <f>IFERROR(INDEX('[2]Green_rooibos initial weight'!$C$5:$C$1749,MATCH(I511, '[2]Green_rooibos initial weight'!$A$5:$A$1749,0)),"")</f>
        <v>2.2410000000000001</v>
      </c>
      <c r="L511" s="3">
        <f t="shared" si="91"/>
        <v>1.7841999999999998</v>
      </c>
      <c r="M511" s="3">
        <f>AVERAGE('[2]Ashed teabags wet'!$J$809:$J$813,'[2]Ashed teabags wet'!$J$817:$J$818,'[2]Ashed teabags wet'!$J$820:$J$821)</f>
        <v>5.5094158734921841</v>
      </c>
      <c r="N511" s="3">
        <f t="shared" si="84"/>
        <v>1.6859010019851524</v>
      </c>
      <c r="O511" s="3">
        <f t="shared" si="92"/>
        <v>1.9912000000000001</v>
      </c>
      <c r="P511" s="3">
        <f>AVERAGE('[2]Ashed teabags wet'!$J$814:$J$816)</f>
        <v>2.2816647271287041</v>
      </c>
      <c r="Q511" s="3">
        <f t="shared" si="85"/>
        <v>1.9457674919534134</v>
      </c>
      <c r="R511" s="7">
        <f>IF('[2]WetLitterbags placem_collection'!G218="N.A","",'[2]WetLitterbags placem_collection'!G218)</f>
        <v>42814</v>
      </c>
      <c r="S511" s="3">
        <f>IF(IFERROR(INDEX('[2]Both teabags AfterWet'!$D$1:$D$839,MATCH(H511,'[2]Both teabags AfterWet'!$B$1:$B$839,0)),"")="N.A","",(IFERROR(INDEX('[2]Both teabags AfterWet'!$D$1:$D$839,MATCH(H511,'[2]Both teabags AfterWet'!$B$1:$B$839,0)),"")))</f>
        <v>0.82499999999999996</v>
      </c>
      <c r="T511" s="3">
        <f>IFERROR(INDEX('[2]Both teabags AfterWet'!$D$1:$D$839,MATCH(I511,'[2]Both teabags AfterWet'!$B$1:$B$839,0)),"")</f>
        <v>1.5940000000000001</v>
      </c>
      <c r="U511" s="3">
        <f t="shared" si="93"/>
        <v>0.67439999999999989</v>
      </c>
      <c r="V511" s="3">
        <f t="shared" si="94"/>
        <v>1.4434</v>
      </c>
      <c r="W511" s="3">
        <f>IFERROR(INDEX('[2]Ashed teabags wet'!$J$2:$J$825,MATCH(H511,'[2]Ashed teabags wet'!$B$2:$B$825,0)),"")</f>
        <v>7.3429951690818136</v>
      </c>
      <c r="X511" s="3">
        <f>IFERROR(INDEX('[2]Ashed teabags wet'!$J$2:$J$825,MATCH(I511,'[2]Ashed teabags wet'!$B$2:$B$825,0)),"")</f>
        <v>3.2951289398278099</v>
      </c>
      <c r="Y511" s="3">
        <f t="shared" si="86"/>
        <v>0.6248788405797121</v>
      </c>
      <c r="Z511" s="3">
        <f t="shared" si="87"/>
        <v>1.3958381088825254</v>
      </c>
      <c r="AA511" s="3">
        <f t="shared" si="88"/>
        <v>0.62935021697957594</v>
      </c>
      <c r="AB511" s="3">
        <f t="shared" si="95"/>
        <v>0.41259064106024462</v>
      </c>
      <c r="AC511" s="3">
        <f t="shared" si="89"/>
        <v>0.71737148177000443</v>
      </c>
      <c r="AD511">
        <f t="shared" si="90"/>
        <v>45</v>
      </c>
      <c r="AE511" s="3">
        <f t="shared" si="96"/>
        <v>0.2525531864850642</v>
      </c>
      <c r="AF511" s="3">
        <f t="shared" si="97"/>
        <v>2.5671397164067036E-2</v>
      </c>
      <c r="AG511" s="67" t="str">
        <f>IF(ISNUMBER(SEARCH("C", '[2]WetLitterbags placem_collection'!Y218)),"YES","")</f>
        <v/>
      </c>
      <c r="AH511" s="67" t="str">
        <f>IF(ISNUMBER(SEARCH("H", '[2]WetLitterbags placem_collection'!Y218)),"YES","")</f>
        <v/>
      </c>
      <c r="AI511" s="67" t="str">
        <f>IF(ISNUMBER(SEARCH("R", '[2]WetLitterbags placem_collection'!Y218)),"YES","")</f>
        <v>YES</v>
      </c>
      <c r="AJ511" s="67" t="str">
        <f>IF(ISNUMBER(SEARCH("C", '[2]WetLitterbags placem_collection'!X218)),"YES","")</f>
        <v/>
      </c>
      <c r="AK511" s="67" t="str">
        <f>IF(ISNUMBER(SEARCH("H", '[2]WetLitterbags placem_collection'!X218)),"YES","")</f>
        <v/>
      </c>
      <c r="AL511" s="67" t="str">
        <f>IF(ISNUMBER(SEARCH("R", '[2]WetLitterbags placem_collection'!X218)),"YES","")</f>
        <v>YES</v>
      </c>
    </row>
    <row r="512" spans="2:38">
      <c r="B512" t="str">
        <f>'[2]Final data_for_R_analysis_Wetse'!A658</f>
        <v>Wet</v>
      </c>
      <c r="C512" s="4">
        <f>'[2]Final data_for_R_analysis_Wetse'!B658</f>
        <v>217</v>
      </c>
      <c r="D512" t="s">
        <v>154</v>
      </c>
      <c r="E512" t="s">
        <v>32</v>
      </c>
      <c r="F512" s="68">
        <v>1</v>
      </c>
      <c r="G512" s="7">
        <f>'[2]WetLitterbags placem_collection'!E219</f>
        <v>42769</v>
      </c>
      <c r="H512" s="1" t="str">
        <f>'[2]Final data_for_R_analysis_Wetse'!J658</f>
        <v>G804</v>
      </c>
      <c r="I512" t="str">
        <f>'[2]Final data_for_R_analysis_Wetse'!J878</f>
        <v>R410</v>
      </c>
      <c r="J512">
        <f>IFERROR(INDEX('[2]Green_rooibos initial weight'!$C$5:$C$1749,MATCH(H512, '[2]Green_rooibos initial weight'!$A$5:$A$1749,0)),"")</f>
        <v>2.028</v>
      </c>
      <c r="K512">
        <f>IFERROR(INDEX('[2]Green_rooibos initial weight'!$C$5:$C$1749,MATCH(I512, '[2]Green_rooibos initial weight'!$A$5:$A$1749,0)),"")</f>
        <v>2.1930000000000001</v>
      </c>
      <c r="L512" s="3">
        <f t="shared" si="91"/>
        <v>1.7782</v>
      </c>
      <c r="M512" s="3">
        <f>AVERAGE('[2]Ashed teabags wet'!$J$809:$J$813,'[2]Ashed teabags wet'!$J$817:$J$818,'[2]Ashed teabags wet'!$J$820:$J$821)</f>
        <v>5.5094158734921841</v>
      </c>
      <c r="N512" s="3">
        <f t="shared" si="84"/>
        <v>1.680231566937562</v>
      </c>
      <c r="O512" s="3">
        <f t="shared" si="92"/>
        <v>1.9432</v>
      </c>
      <c r="P512" s="3">
        <f>AVERAGE('[2]Ashed teabags wet'!$J$814:$J$816)</f>
        <v>2.2816647271287041</v>
      </c>
      <c r="Q512" s="3">
        <f t="shared" si="85"/>
        <v>1.8988626910224351</v>
      </c>
      <c r="R512" s="7">
        <f>IF('[2]WetLitterbags placem_collection'!G219="N.A","",'[2]WetLitterbags placem_collection'!G219)</f>
        <v>42814</v>
      </c>
      <c r="S512" s="3">
        <f>IF(IFERROR(INDEX('[2]Both teabags AfterWet'!$D$1:$D$839,MATCH(H512,'[2]Both teabags AfterWet'!$B$1:$B$839,0)),"")="N.A","",(IFERROR(INDEX('[2]Both teabags AfterWet'!$D$1:$D$839,MATCH(H512,'[2]Both teabags AfterWet'!$B$1:$B$839,0)),"")))</f>
        <v>0.66200000000000003</v>
      </c>
      <c r="T512" s="3">
        <f>IFERROR(INDEX('[2]Both teabags AfterWet'!$D$1:$D$839,MATCH(I512,'[2]Both teabags AfterWet'!$B$1:$B$839,0)),"")</f>
        <v>1.488</v>
      </c>
      <c r="U512" s="3">
        <f t="shared" si="93"/>
        <v>0.51140000000000008</v>
      </c>
      <c r="V512" s="3">
        <f t="shared" si="94"/>
        <v>1.3373999999999999</v>
      </c>
      <c r="W512" s="3">
        <f>IFERROR(INDEX('[2]Ashed teabags wet'!$J$2:$J$825,MATCH(H512,'[2]Ashed teabags wet'!$B$2:$B$825,0)),"")</f>
        <v>8.5770946950907749</v>
      </c>
      <c r="X512" s="3">
        <f>IFERROR(INDEX('[2]Ashed teabags wet'!$J$2:$J$825,MATCH(I512,'[2]Ashed teabags wet'!$B$2:$B$825,0)),"")</f>
        <v>4.277286135692731</v>
      </c>
      <c r="Y512" s="3">
        <f t="shared" si="86"/>
        <v>0.46753673772930582</v>
      </c>
      <c r="Z512" s="3">
        <f t="shared" si="87"/>
        <v>1.2801955752212453</v>
      </c>
      <c r="AA512" s="3">
        <f t="shared" si="88"/>
        <v>0.72174267706358375</v>
      </c>
      <c r="AB512" s="3">
        <f t="shared" si="95"/>
        <v>0.47316146999892911</v>
      </c>
      <c r="AC512" s="3">
        <f t="shared" si="89"/>
        <v>0.67419070440102702</v>
      </c>
      <c r="AD512">
        <f t="shared" si="90"/>
        <v>45</v>
      </c>
      <c r="AE512" s="3">
        <f t="shared" si="96"/>
        <v>0.14282342391498359</v>
      </c>
      <c r="AF512" s="3">
        <f t="shared" si="97"/>
        <v>2.5924694192570746E-2</v>
      </c>
      <c r="AG512" s="67" t="str">
        <f>IF(ISNUMBER(SEARCH("C", '[2]WetLitterbags placem_collection'!Y219)),"YES","")</f>
        <v/>
      </c>
      <c r="AH512" s="67" t="str">
        <f>IF(ISNUMBER(SEARCH("H", '[2]WetLitterbags placem_collection'!Y219)),"YES","")</f>
        <v/>
      </c>
      <c r="AI512" s="67" t="str">
        <f>IF(ISNUMBER(SEARCH("R", '[2]WetLitterbags placem_collection'!Y219)),"YES","")</f>
        <v/>
      </c>
      <c r="AJ512" s="67" t="str">
        <f>IF(ISNUMBER(SEARCH("C", '[2]WetLitterbags placem_collection'!X219)),"YES","")</f>
        <v/>
      </c>
      <c r="AK512" s="67" t="str">
        <f>IF(ISNUMBER(SEARCH("H", '[2]WetLitterbags placem_collection'!X219)),"YES","")</f>
        <v/>
      </c>
      <c r="AL512" s="67" t="str">
        <f>IF(ISNUMBER(SEARCH("R", '[2]WetLitterbags placem_collection'!X219)),"YES","")</f>
        <v>YES</v>
      </c>
    </row>
    <row r="513" spans="2:38">
      <c r="B513" t="str">
        <f>'[2]Final data_for_R_analysis_Wetse'!A659</f>
        <v>Wet</v>
      </c>
      <c r="C513" s="4">
        <f>'[2]Final data_for_R_analysis_Wetse'!B659</f>
        <v>218</v>
      </c>
      <c r="D513" t="s">
        <v>155</v>
      </c>
      <c r="E513" t="s">
        <v>32</v>
      </c>
      <c r="F513" s="68">
        <v>2</v>
      </c>
      <c r="G513" s="7">
        <f>'[2]WetLitterbags placem_collection'!E220</f>
        <v>42769</v>
      </c>
      <c r="H513" s="1" t="str">
        <f>'[2]Final data_for_R_analysis_Wetse'!J659</f>
        <v>G587</v>
      </c>
      <c r="I513" t="str">
        <f>'[2]Final data_for_R_analysis_Wetse'!J879</f>
        <v>R103</v>
      </c>
      <c r="J513">
        <f>IFERROR(INDEX('[2]Green_rooibos initial weight'!$C$5:$C$1749,MATCH(H513, '[2]Green_rooibos initial weight'!$A$5:$A$1749,0)),"")</f>
        <v>2.0640000000000001</v>
      </c>
      <c r="K513">
        <f>IFERROR(INDEX('[2]Green_rooibos initial weight'!$C$5:$C$1749,MATCH(I513, '[2]Green_rooibos initial weight'!$A$5:$A$1749,0)),"")</f>
        <v>2.246</v>
      </c>
      <c r="L513" s="3">
        <f t="shared" si="91"/>
        <v>1.8142</v>
      </c>
      <c r="M513" s="3">
        <f>AVERAGE('[2]Ashed teabags wet'!$J$809:$J$813,'[2]Ashed teabags wet'!$J$817:$J$818,'[2]Ashed teabags wet'!$J$820:$J$821)</f>
        <v>5.5094158734921841</v>
      </c>
      <c r="N513" s="3">
        <f t="shared" si="84"/>
        <v>1.7142481772231049</v>
      </c>
      <c r="O513" s="3">
        <f t="shared" si="92"/>
        <v>1.9962</v>
      </c>
      <c r="P513" s="3">
        <f>AVERAGE('[2]Ashed teabags wet'!$J$814:$J$816)</f>
        <v>2.2816647271287041</v>
      </c>
      <c r="Q513" s="3">
        <f t="shared" si="85"/>
        <v>1.9506534087170568</v>
      </c>
      <c r="R513" s="7">
        <f>IF('[2]WetLitterbags placem_collection'!G220="N.A","",'[2]WetLitterbags placem_collection'!G220)</f>
        <v>42814</v>
      </c>
      <c r="S513" s="3">
        <f>IF(IFERROR(INDEX('[2]Both teabags AfterWet'!$D$1:$D$839,MATCH(H513,'[2]Both teabags AfterWet'!$B$1:$B$839,0)),"")="N.A","",(IFERROR(INDEX('[2]Both teabags AfterWet'!$D$1:$D$839,MATCH(H513,'[2]Both teabags AfterWet'!$B$1:$B$839,0)),"")))</f>
        <v>0.7167</v>
      </c>
      <c r="T513" s="3">
        <f>IFERROR(INDEX('[2]Both teabags AfterWet'!$D$1:$D$839,MATCH(I513,'[2]Both teabags AfterWet'!$B$1:$B$839,0)),"")</f>
        <v>1.4296</v>
      </c>
      <c r="U513" s="3">
        <f t="shared" si="93"/>
        <v>0.56610000000000005</v>
      </c>
      <c r="V513" s="3">
        <f t="shared" si="94"/>
        <v>1.2789999999999999</v>
      </c>
      <c r="W513" s="3">
        <f>IFERROR(INDEX('[2]Ashed teabags wet'!$J$2:$J$825,MATCH(H513,'[2]Ashed teabags wet'!$B$2:$B$825,0)),"")</f>
        <v>13.067061143984493</v>
      </c>
      <c r="X513" s="3">
        <f>IFERROR(INDEX('[2]Ashed teabags wet'!$J$2:$J$825,MATCH(I513,'[2]Ashed teabags wet'!$B$2:$B$825,0)),"")</f>
        <v>5.6706114398422001</v>
      </c>
      <c r="Y513" s="3">
        <f t="shared" si="86"/>
        <v>0.49212736686390379</v>
      </c>
      <c r="Z513" s="3">
        <f t="shared" si="87"/>
        <v>1.2064728796844182</v>
      </c>
      <c r="AA513" s="3">
        <f t="shared" si="88"/>
        <v>0.71291941656831948</v>
      </c>
      <c r="AB513" s="3">
        <f t="shared" si="95"/>
        <v>0.46737709969799573</v>
      </c>
      <c r="AC513" s="3">
        <f t="shared" si="89"/>
        <v>0.61849679409624825</v>
      </c>
      <c r="AD513">
        <f t="shared" si="90"/>
        <v>45</v>
      </c>
      <c r="AE513" s="3">
        <f t="shared" si="96"/>
        <v>0.15330235561957306</v>
      </c>
      <c r="AF513" s="3">
        <f t="shared" si="97"/>
        <v>3.7650145709829337E-2</v>
      </c>
      <c r="AG513" s="67" t="str">
        <f>IF(ISNUMBER(SEARCH("C", '[2]WetLitterbags placem_collection'!Y220)),"YES","")</f>
        <v/>
      </c>
      <c r="AH513" s="67" t="str">
        <f>IF(ISNUMBER(SEARCH("H", '[2]WetLitterbags placem_collection'!Y220)),"YES","")</f>
        <v/>
      </c>
      <c r="AI513" s="67" t="str">
        <f>IF(ISNUMBER(SEARCH("R", '[2]WetLitterbags placem_collection'!Y220)),"YES","")</f>
        <v>YES</v>
      </c>
      <c r="AJ513" s="67" t="str">
        <f>IF(ISNUMBER(SEARCH("C", '[2]WetLitterbags placem_collection'!X220)),"YES","")</f>
        <v/>
      </c>
      <c r="AK513" s="67" t="str">
        <f>IF(ISNUMBER(SEARCH("H", '[2]WetLitterbags placem_collection'!X220)),"YES","")</f>
        <v/>
      </c>
      <c r="AL513" s="67" t="str">
        <f>IF(ISNUMBER(SEARCH("R", '[2]WetLitterbags placem_collection'!X220)),"YES","")</f>
        <v>YES</v>
      </c>
    </row>
    <row r="514" spans="2:38">
      <c r="B514" t="str">
        <f>'[2]Final data_for_R_analysis_Wetse'!A660</f>
        <v>Wet</v>
      </c>
      <c r="C514" s="4">
        <f>'[2]Final data_for_R_analysis_Wetse'!B660</f>
        <v>219</v>
      </c>
      <c r="D514" t="s">
        <v>156</v>
      </c>
      <c r="E514" t="s">
        <v>32</v>
      </c>
      <c r="F514" s="68">
        <v>3</v>
      </c>
      <c r="G514" s="7">
        <f>'[2]WetLitterbags placem_collection'!E221</f>
        <v>42769</v>
      </c>
      <c r="H514" s="1" t="str">
        <f>'[2]Final data_for_R_analysis_Wetse'!J660</f>
        <v>G491</v>
      </c>
      <c r="I514" t="str">
        <f>'[2]Final data_for_R_analysis_Wetse'!J880</f>
        <v>R356</v>
      </c>
      <c r="J514">
        <f>IFERROR(INDEX('[2]Green_rooibos initial weight'!$C$5:$C$1749,MATCH(H514, '[2]Green_rooibos initial weight'!$A$5:$A$1749,0)),"")</f>
        <v>2.0249999999999999</v>
      </c>
      <c r="K514">
        <f>IFERROR(INDEX('[2]Green_rooibos initial weight'!$C$5:$C$1749,MATCH(I514, '[2]Green_rooibos initial weight'!$A$5:$A$1749,0)),"")</f>
        <v>2.1619999999999999</v>
      </c>
      <c r="L514" s="3">
        <f t="shared" si="91"/>
        <v>1.7751999999999999</v>
      </c>
      <c r="M514" s="3">
        <f>AVERAGE('[2]Ashed teabags wet'!$J$809:$J$813,'[2]Ashed teabags wet'!$J$817:$J$818,'[2]Ashed teabags wet'!$J$820:$J$821)</f>
        <v>5.5094158734921841</v>
      </c>
      <c r="N514" s="3">
        <f t="shared" si="84"/>
        <v>1.6773968494137665</v>
      </c>
      <c r="O514" s="3">
        <f t="shared" si="92"/>
        <v>1.9121999999999999</v>
      </c>
      <c r="P514" s="3">
        <f>AVERAGE('[2]Ashed teabags wet'!$J$814:$J$816)</f>
        <v>2.2816647271287041</v>
      </c>
      <c r="Q514" s="3">
        <f t="shared" si="85"/>
        <v>1.8685700070878448</v>
      </c>
      <c r="R514" s="7">
        <f>IF('[2]WetLitterbags placem_collection'!G221="N.A","",'[2]WetLitterbags placem_collection'!G221)</f>
        <v>42813</v>
      </c>
      <c r="S514" s="3">
        <f>IF(IFERROR(INDEX('[2]Both teabags AfterWet'!$D$1:$D$839,MATCH(H514,'[2]Both teabags AfterWet'!$B$1:$B$839,0)),"")="N.A","",(IFERROR(INDEX('[2]Both teabags AfterWet'!$D$1:$D$839,MATCH(H514,'[2]Both teabags AfterWet'!$B$1:$B$839,0)),"")))</f>
        <v>0.65569999999999995</v>
      </c>
      <c r="T514" s="3">
        <f>IFERROR(INDEX('[2]Both teabags AfterWet'!$D$1:$D$839,MATCH(I514,'[2]Both teabags AfterWet'!$B$1:$B$839,0)),"")</f>
        <v>1.4823</v>
      </c>
      <c r="U514" s="3">
        <f t="shared" si="93"/>
        <v>0.50509999999999988</v>
      </c>
      <c r="V514" s="3">
        <f t="shared" si="94"/>
        <v>1.3316999999999999</v>
      </c>
      <c r="W514" s="3">
        <f>IFERROR(INDEX('[2]Ashed teabags wet'!$J$2:$J$825,MATCH(H514,'[2]Ashed teabags wet'!$B$2:$B$825,0)),"")</f>
        <v>11.643835616438309</v>
      </c>
      <c r="X514" s="3">
        <f>IFERROR(INDEX('[2]Ashed teabags wet'!$J$2:$J$825,MATCH(I514,'[2]Ashed teabags wet'!$B$2:$B$825,0)),"")</f>
        <v>7.426928605653603</v>
      </c>
      <c r="Y514" s="3">
        <f t="shared" si="86"/>
        <v>0.44628698630136998</v>
      </c>
      <c r="Z514" s="3">
        <f t="shared" si="87"/>
        <v>1.2327955917585109</v>
      </c>
      <c r="AA514" s="3">
        <f t="shared" si="88"/>
        <v>0.73394072699174151</v>
      </c>
      <c r="AB514" s="3">
        <f t="shared" si="95"/>
        <v>0.48115829132950283</v>
      </c>
      <c r="AC514" s="3">
        <f t="shared" si="89"/>
        <v>0.65975349442743947</v>
      </c>
      <c r="AD514">
        <f t="shared" si="90"/>
        <v>44</v>
      </c>
      <c r="AE514" s="3">
        <f t="shared" si="96"/>
        <v>0.12833642875090079</v>
      </c>
      <c r="AF514" s="3">
        <f t="shared" si="97"/>
        <v>2.7910505507103903E-2</v>
      </c>
      <c r="AG514" s="67" t="str">
        <f>IF(ISNUMBER(SEARCH("C", '[2]WetLitterbags placem_collection'!Y221)),"YES","")</f>
        <v/>
      </c>
      <c r="AH514" s="67" t="str">
        <f>IF(ISNUMBER(SEARCH("H", '[2]WetLitterbags placem_collection'!Y221)),"YES","")</f>
        <v/>
      </c>
      <c r="AI514" s="67" t="str">
        <f>IF(ISNUMBER(SEARCH("R", '[2]WetLitterbags placem_collection'!Y221)),"YES","")</f>
        <v/>
      </c>
      <c r="AJ514" s="67" t="str">
        <f>IF(ISNUMBER(SEARCH("C", '[2]WetLitterbags placem_collection'!X221)),"YES","")</f>
        <v/>
      </c>
      <c r="AK514" s="67" t="str">
        <f>IF(ISNUMBER(SEARCH("H", '[2]WetLitterbags placem_collection'!X221)),"YES","")</f>
        <v/>
      </c>
      <c r="AL514" s="67" t="str">
        <f>IF(ISNUMBER(SEARCH("R", '[2]WetLitterbags placem_collection'!X221)),"YES","")</f>
        <v>YES</v>
      </c>
    </row>
    <row r="515" spans="2:38">
      <c r="B515" t="str">
        <f>'[2]Final data_for_R_analysis_Wetse'!A661</f>
        <v>Wet</v>
      </c>
      <c r="C515" s="5">
        <f>'[2]Final data_for_R_analysis_Wetse'!B661</f>
        <v>220</v>
      </c>
      <c r="D515" t="s">
        <v>157</v>
      </c>
      <c r="E515" t="s">
        <v>32</v>
      </c>
      <c r="F515" s="68">
        <v>4</v>
      </c>
      <c r="G515" s="2">
        <f>'[2]WetLitterbags placem_collection'!E222</f>
        <v>42769</v>
      </c>
      <c r="H515" s="1" t="str">
        <f>'[2]Final data_for_R_analysis_Wetse'!J661</f>
        <v>G849</v>
      </c>
      <c r="I515" s="1" t="str">
        <f>'[2]Final data_for_R_analysis_Wetse'!J881</f>
        <v>R319</v>
      </c>
      <c r="J515" s="1">
        <f>IFERROR(INDEX('[2]Green_rooibos initial weight'!$C$5:$C$1749,MATCH(H515, '[2]Green_rooibos initial weight'!$A$5:$A$1749,0)),"")</f>
        <v>2.1070000000000002</v>
      </c>
      <c r="K515" s="1">
        <f>IFERROR(INDEX('[2]Green_rooibos initial weight'!$C$5:$C$1749,MATCH(I515, '[2]Green_rooibos initial weight'!$A$5:$A$1749,0)),"")</f>
        <v>2.1709999999999998</v>
      </c>
      <c r="L515" s="3">
        <f t="shared" si="91"/>
        <v>1.8572000000000002</v>
      </c>
      <c r="M515" s="6">
        <f>AVERAGE('[2]Ashed teabags wet'!$J$809:$J$813,'[2]Ashed teabags wet'!$J$817:$J$818,'[2]Ashed teabags wet'!$J$820:$J$821)</f>
        <v>5.5094158734921841</v>
      </c>
      <c r="N515" s="6">
        <f t="shared" si="84"/>
        <v>1.7548791283975034</v>
      </c>
      <c r="O515" s="3">
        <f t="shared" si="92"/>
        <v>1.9211999999999998</v>
      </c>
      <c r="P515" s="6">
        <f>AVERAGE('[2]Ashed teabags wet'!$J$814:$J$816)</f>
        <v>2.2816647271287041</v>
      </c>
      <c r="Q515" s="6">
        <f t="shared" si="85"/>
        <v>1.8773646572624032</v>
      </c>
      <c r="R515" s="2">
        <f>IF('[2]WetLitterbags placem_collection'!G222="N.A","",'[2]WetLitterbags placem_collection'!G222)</f>
        <v>42813</v>
      </c>
      <c r="S515" s="6">
        <f>IF(IFERROR(INDEX('[2]Both teabags AfterWet'!$D$1:$D$839,MATCH(H515,'[2]Both teabags AfterWet'!$B$1:$B$839,0)),"")="N.A","",(IFERROR(INDEX('[2]Both teabags AfterWet'!$D$1:$D$839,MATCH(H515,'[2]Both teabags AfterWet'!$B$1:$B$839,0)),"")))</f>
        <v>0.65239999999999998</v>
      </c>
      <c r="T515" s="3">
        <f>IFERROR(INDEX('[2]Both teabags AfterWet'!$D$1:$D$839,MATCH(I515,'[2]Both teabags AfterWet'!$B$1:$B$839,0)),"")</f>
        <v>1.5328999999999999</v>
      </c>
      <c r="U515" s="3">
        <f t="shared" si="93"/>
        <v>0.50180000000000002</v>
      </c>
      <c r="V515" s="3">
        <f t="shared" si="94"/>
        <v>1.3822999999999999</v>
      </c>
      <c r="W515" s="6">
        <f>IFERROR(INDEX('[2]Ashed teabags wet'!$J$2:$J$825,MATCH(H515,'[2]Ashed teabags wet'!$B$2:$B$825,0)),"")</f>
        <v>11.566979733070331</v>
      </c>
      <c r="X515" s="6">
        <f>IFERROR(INDEX('[2]Ashed teabags wet'!$J$2:$J$825,MATCH(I515,'[2]Ashed teabags wet'!$B$2:$B$825,0)),"")</f>
        <v>5.0223769269016794</v>
      </c>
      <c r="Y515" s="6">
        <f t="shared" si="86"/>
        <v>0.44375689569945309</v>
      </c>
      <c r="Z515" s="6">
        <f t="shared" si="87"/>
        <v>1.312875683739438</v>
      </c>
      <c r="AA515" s="3">
        <f t="shared" si="88"/>
        <v>0.74712965211189397</v>
      </c>
      <c r="AB515" s="3">
        <f t="shared" si="95"/>
        <v>0.48980471254841512</v>
      </c>
      <c r="AC515" s="3">
        <f t="shared" si="89"/>
        <v>0.69931841885949309</v>
      </c>
      <c r="AD515" s="1">
        <f t="shared" si="90"/>
        <v>44</v>
      </c>
      <c r="AE515" s="3">
        <f t="shared" si="96"/>
        <v>0.11267262219490026</v>
      </c>
      <c r="AF515" s="3">
        <f t="shared" si="97"/>
        <v>2.162746531775071E-2</v>
      </c>
      <c r="AG515" s="67" t="str">
        <f>IF(ISNUMBER(SEARCH("C", '[2]WetLitterbags placem_collection'!Y222)),"YES","")</f>
        <v/>
      </c>
      <c r="AH515" s="67" t="str">
        <f>IF(ISNUMBER(SEARCH("H", '[2]WetLitterbags placem_collection'!Y222)),"YES","")</f>
        <v/>
      </c>
      <c r="AI515" s="67" t="str">
        <f>IF(ISNUMBER(SEARCH("R", '[2]WetLitterbags placem_collection'!Y222)),"YES","")</f>
        <v/>
      </c>
      <c r="AJ515" s="67" t="str">
        <f>IF(ISNUMBER(SEARCH("C", '[2]WetLitterbags placem_collection'!X222)),"YES","")</f>
        <v/>
      </c>
      <c r="AK515" s="67" t="str">
        <f>IF(ISNUMBER(SEARCH("H", '[2]WetLitterbags placem_collection'!X222)),"YES","")</f>
        <v/>
      </c>
      <c r="AL515" s="67" t="str">
        <f>IF(ISNUMBER(SEARCH("R", '[2]WetLitterbags placem_collection'!X222)),"YES","")</f>
        <v>YES</v>
      </c>
    </row>
  </sheetData>
  <mergeCells count="51">
    <mergeCell ref="B68:E68"/>
    <mergeCell ref="B69:E69"/>
    <mergeCell ref="B70:E70"/>
    <mergeCell ref="L59:M59"/>
    <mergeCell ref="L60:M60"/>
    <mergeCell ref="L61:M61"/>
    <mergeCell ref="L62:M62"/>
    <mergeCell ref="AG74:AL74"/>
    <mergeCell ref="L51:M51"/>
    <mergeCell ref="L52:M52"/>
    <mergeCell ref="L53:M53"/>
    <mergeCell ref="E37:F37"/>
    <mergeCell ref="B26:E26"/>
    <mergeCell ref="B27:E27"/>
    <mergeCell ref="B28:E28"/>
    <mergeCell ref="B29:E29"/>
    <mergeCell ref="B30:E30"/>
    <mergeCell ref="B31:E31"/>
    <mergeCell ref="B37:D37"/>
    <mergeCell ref="B32:E32"/>
    <mergeCell ref="B20:E20"/>
    <mergeCell ref="B12:E12"/>
    <mergeCell ref="B14:E14"/>
    <mergeCell ref="B19:E19"/>
    <mergeCell ref="B25:E25"/>
    <mergeCell ref="B13:E13"/>
    <mergeCell ref="B15:E15"/>
    <mergeCell ref="B16:E16"/>
    <mergeCell ref="B17:E17"/>
    <mergeCell ref="B18:E18"/>
    <mergeCell ref="K37:R37"/>
    <mergeCell ref="L40:M40"/>
    <mergeCell ref="L41:M41"/>
    <mergeCell ref="L42:M42"/>
    <mergeCell ref="L43:M43"/>
    <mergeCell ref="F70:N70"/>
    <mergeCell ref="D73:H74"/>
    <mergeCell ref="O38:P38"/>
    <mergeCell ref="L54:M54"/>
    <mergeCell ref="L55:M55"/>
    <mergeCell ref="L56:M56"/>
    <mergeCell ref="L57:M57"/>
    <mergeCell ref="L58:M58"/>
    <mergeCell ref="L44:M44"/>
    <mergeCell ref="L45:M45"/>
    <mergeCell ref="L46:M46"/>
    <mergeCell ref="L47:M47"/>
    <mergeCell ref="L48:M48"/>
    <mergeCell ref="L49:M49"/>
    <mergeCell ref="L50:M50"/>
    <mergeCell ref="B38:D38"/>
  </mergeCells>
  <dataValidations count="7">
    <dataValidation type="list" allowBlank="1" showInputMessage="1" showErrorMessage="1" sqref="T39:T63" xr:uid="{03F1FEBA-5DA0-4CA3-85FE-E8A404150A42}">
      <formula1>aspect</formula1>
    </dataValidation>
    <dataValidation type="list" allowBlank="1" showInputMessage="1" showErrorMessage="1" sqref="S39:S63" xr:uid="{57721802-3D95-456B-9B47-22B12FEC937E}">
      <formula1>slope</formula1>
    </dataValidation>
    <dataValidation type="list" allowBlank="1" showInputMessage="1" showErrorMessage="1" sqref="R39:R63" xr:uid="{2FF3A845-4E45-44A4-BF15-827F1069AF49}">
      <formula1>rootingdepth</formula1>
    </dataValidation>
    <dataValidation type="list" allowBlank="1" showInputMessage="1" showErrorMessage="1" sqref="Q39:Q63" xr:uid="{37140A4F-1B65-4F8C-A971-85049B797F77}">
      <formula1>soildepth</formula1>
    </dataValidation>
    <dataValidation type="list" allowBlank="1" showInputMessage="1" showErrorMessage="1" sqref="O39:O63" xr:uid="{8BAEFD11-C189-4351-86EA-BD60EB9CA8B1}">
      <formula1>ecosystem</formula1>
    </dataValidation>
    <dataValidation type="list" allowBlank="1" showInputMessage="1" showErrorMessage="1" sqref="L39:L63" xr:uid="{0CA778DA-2EBF-42A7-9D75-0900DD5801E5}">
      <formula1>human_impact</formula1>
    </dataValidation>
    <dataValidation type="list" allowBlank="1" showInputMessage="1" showErrorMessage="1" sqref="K39:K63" xr:uid="{FE64EB48-D822-4DDB-9359-78258E44D496}">
      <formula1>shading</formula1>
    </dataValidation>
  </dataValidations>
  <hyperlinks>
    <hyperlink ref="F16" r:id="rId1" xr:uid="{8BF0A7B8-4BB1-400D-A490-6DADB3729E07}"/>
    <hyperlink ref="F15" r:id="rId2" xr:uid="{75D1BBE2-D26E-4914-A9CA-0DE446B0858C}"/>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453D2-FBE0-4317-B1F0-AF129D5828D9}">
  <dimension ref="A1:AO515"/>
  <sheetViews>
    <sheetView topLeftCell="A5" zoomScale="55" zoomScaleNormal="55" workbookViewId="0">
      <selection activeCell="F20" sqref="F20"/>
    </sheetView>
  </sheetViews>
  <sheetFormatPr baseColWidth="10" defaultRowHeight="14.4"/>
  <cols>
    <col min="3" max="3" width="9.6640625" customWidth="1"/>
    <col min="4" max="4" width="23" customWidth="1"/>
    <col min="5" max="5" width="22.21875" customWidth="1"/>
    <col min="6" max="6" width="20.33203125" customWidth="1"/>
    <col min="7" max="7" width="18.33203125" customWidth="1"/>
    <col min="8" max="8" width="18.77734375" customWidth="1"/>
    <col min="9" max="9" width="13.77734375" customWidth="1"/>
    <col min="11" max="11" width="25.44140625" customWidth="1"/>
    <col min="14" max="14" width="25.77734375" customWidth="1"/>
    <col min="15" max="15" width="15.44140625" customWidth="1"/>
    <col min="16" max="16" width="27.33203125" customWidth="1"/>
    <col min="17" max="17" width="17.21875" customWidth="1"/>
    <col min="18" max="18" width="15.21875" customWidth="1"/>
  </cols>
  <sheetData>
    <row r="1" spans="2:13" s="14" customFormat="1">
      <c r="B1" s="14" t="s">
        <v>42</v>
      </c>
      <c r="D1" s="14" t="s">
        <v>43</v>
      </c>
      <c r="E1" s="15"/>
      <c r="K1" s="15"/>
      <c r="L1" s="16"/>
      <c r="M1" s="16"/>
    </row>
    <row r="2" spans="2:13" s="14" customFormat="1">
      <c r="B2" s="17" t="s">
        <v>44</v>
      </c>
      <c r="E2" s="15"/>
      <c r="K2" s="15"/>
      <c r="L2" s="16"/>
      <c r="M2" s="16"/>
    </row>
    <row r="3" spans="2:13" s="18" customFormat="1" ht="30" customHeight="1">
      <c r="B3" s="19" t="s">
        <v>45</v>
      </c>
      <c r="E3" s="20"/>
      <c r="K3" s="20"/>
      <c r="L3" s="21"/>
      <c r="M3" s="21"/>
    </row>
    <row r="4" spans="2:13" s="22" customFormat="1">
      <c r="B4" s="23" t="s">
        <v>46</v>
      </c>
      <c r="E4" s="24"/>
      <c r="K4" s="24"/>
      <c r="L4" s="25"/>
      <c r="M4" s="25"/>
    </row>
    <row r="5" spans="2:13" s="22" customFormat="1">
      <c r="B5" s="22" t="s">
        <v>47</v>
      </c>
      <c r="E5" s="24"/>
      <c r="K5" s="24"/>
      <c r="L5" s="25"/>
      <c r="M5" s="25"/>
    </row>
    <row r="6" spans="2:13" s="23" customFormat="1">
      <c r="B6" s="23" t="s">
        <v>48</v>
      </c>
      <c r="E6" s="26"/>
      <c r="K6" s="26"/>
      <c r="L6" s="27"/>
      <c r="M6" s="27"/>
    </row>
    <row r="7" spans="2:13" s="14" customFormat="1">
      <c r="B7" s="10" t="s">
        <v>49</v>
      </c>
      <c r="C7" s="28"/>
      <c r="D7" s="28"/>
      <c r="E7" s="29"/>
      <c r="G7" s="28"/>
      <c r="K7" s="15"/>
      <c r="L7" s="16"/>
      <c r="M7" s="16"/>
    </row>
    <row r="8" spans="2:13" s="14" customFormat="1">
      <c r="B8" s="28"/>
      <c r="C8" s="28"/>
      <c r="D8" s="28"/>
      <c r="E8" s="29"/>
      <c r="G8" s="28"/>
      <c r="K8" s="15"/>
      <c r="L8" s="16"/>
      <c r="M8" s="16"/>
    </row>
    <row r="9" spans="2:13" s="14" customFormat="1">
      <c r="B9" s="28"/>
      <c r="C9" s="28"/>
      <c r="D9" s="28"/>
      <c r="E9" s="29"/>
      <c r="G9" s="28"/>
      <c r="K9" s="15"/>
      <c r="L9" s="16"/>
      <c r="M9" s="16"/>
    </row>
    <row r="10" spans="2:13" s="28" customFormat="1">
      <c r="B10" s="30" t="s">
        <v>163</v>
      </c>
      <c r="C10" s="30"/>
      <c r="E10" s="29"/>
      <c r="K10" s="29"/>
      <c r="L10" s="31"/>
      <c r="M10" s="31"/>
    </row>
    <row r="11" spans="2:13" s="28" customFormat="1" ht="15" thickBot="1">
      <c r="B11" s="30" t="s">
        <v>50</v>
      </c>
      <c r="C11" s="30"/>
      <c r="E11" s="29"/>
      <c r="F11" s="28" t="s">
        <v>51</v>
      </c>
      <c r="K11" s="29"/>
      <c r="L11" s="31"/>
      <c r="M11" s="31"/>
    </row>
    <row r="12" spans="2:13" s="10" customFormat="1">
      <c r="B12" s="217" t="s">
        <v>52</v>
      </c>
      <c r="C12" s="211"/>
      <c r="D12" s="211"/>
      <c r="E12" s="211"/>
      <c r="F12" s="32" t="s">
        <v>65</v>
      </c>
      <c r="G12" s="35"/>
      <c r="H12" s="35"/>
      <c r="I12" s="35"/>
      <c r="K12" s="11"/>
      <c r="L12" s="12"/>
      <c r="M12" s="12"/>
    </row>
    <row r="13" spans="2:13" s="10" customFormat="1">
      <c r="B13" s="218" t="s">
        <v>66</v>
      </c>
      <c r="C13" s="219"/>
      <c r="D13" s="219"/>
      <c r="E13" s="219"/>
      <c r="F13" s="78" t="s">
        <v>53</v>
      </c>
      <c r="G13" s="35"/>
      <c r="H13" s="35"/>
      <c r="I13" s="35"/>
      <c r="K13" s="11"/>
      <c r="L13" s="12"/>
      <c r="M13" s="12"/>
    </row>
    <row r="14" spans="2:13" s="10" customFormat="1">
      <c r="B14" s="218" t="s">
        <v>54</v>
      </c>
      <c r="C14" s="219"/>
      <c r="D14" s="219"/>
      <c r="E14" s="219"/>
      <c r="F14" s="79" t="s">
        <v>55</v>
      </c>
      <c r="G14" s="75"/>
      <c r="H14" s="60"/>
      <c r="I14" s="60"/>
      <c r="J14" s="60"/>
      <c r="K14" s="11"/>
      <c r="L14" s="12"/>
      <c r="M14" s="12"/>
    </row>
    <row r="15" spans="2:13" s="10" customFormat="1">
      <c r="B15" s="218" t="s">
        <v>56</v>
      </c>
      <c r="C15" s="219"/>
      <c r="D15" s="219"/>
      <c r="E15" s="219"/>
      <c r="F15" s="80" t="s">
        <v>162</v>
      </c>
      <c r="G15" s="76"/>
      <c r="H15" s="37"/>
      <c r="I15" s="37"/>
      <c r="K15" s="11"/>
      <c r="L15" s="12"/>
      <c r="M15" s="12"/>
    </row>
    <row r="16" spans="2:13" s="10" customFormat="1">
      <c r="B16" s="218" t="s">
        <v>58</v>
      </c>
      <c r="C16" s="219"/>
      <c r="D16" s="219"/>
      <c r="E16" s="219"/>
      <c r="F16" s="36" t="s">
        <v>57</v>
      </c>
      <c r="G16" s="37"/>
      <c r="H16" s="37"/>
      <c r="I16" s="37"/>
      <c r="K16" s="11"/>
      <c r="L16" s="12"/>
      <c r="M16" s="12"/>
    </row>
    <row r="17" spans="2:14" s="10" customFormat="1">
      <c r="B17" s="218" t="s">
        <v>59</v>
      </c>
      <c r="C17" s="219"/>
      <c r="D17" s="219"/>
      <c r="E17" s="219"/>
      <c r="F17" s="38" t="s">
        <v>166</v>
      </c>
      <c r="G17" s="37"/>
      <c r="H17" s="37"/>
      <c r="I17" s="37"/>
      <c r="K17" s="11"/>
      <c r="L17" s="12"/>
      <c r="M17" s="12"/>
    </row>
    <row r="18" spans="2:14" s="10" customFormat="1">
      <c r="B18" s="218" t="s">
        <v>60</v>
      </c>
      <c r="C18" s="219"/>
      <c r="D18" s="219"/>
      <c r="E18" s="219"/>
      <c r="F18" s="38" t="s">
        <v>61</v>
      </c>
      <c r="G18" s="37"/>
      <c r="H18" s="37"/>
      <c r="I18" s="37"/>
      <c r="K18" s="11"/>
      <c r="L18" s="12"/>
      <c r="M18" s="12"/>
    </row>
    <row r="19" spans="2:14" s="10" customFormat="1">
      <c r="B19" s="218" t="s">
        <v>62</v>
      </c>
      <c r="C19" s="219"/>
      <c r="D19" s="219"/>
      <c r="E19" s="219"/>
      <c r="F19" s="79" t="s">
        <v>67</v>
      </c>
      <c r="G19" s="76"/>
      <c r="H19" s="61"/>
      <c r="I19" s="61"/>
      <c r="J19" s="61"/>
      <c r="K19" s="61"/>
      <c r="L19" s="61"/>
      <c r="M19" s="61"/>
      <c r="N19" s="61"/>
    </row>
    <row r="20" spans="2:14" s="10" customFormat="1" ht="15" thickBot="1">
      <c r="B20" s="215" t="s">
        <v>63</v>
      </c>
      <c r="C20" s="216"/>
      <c r="D20" s="216"/>
      <c r="E20" s="216"/>
      <c r="F20" s="57" t="s">
        <v>408</v>
      </c>
      <c r="G20" s="37"/>
      <c r="H20" s="37"/>
      <c r="I20" s="37"/>
      <c r="K20" s="11"/>
      <c r="L20" s="12"/>
      <c r="M20" s="12"/>
    </row>
    <row r="21" spans="2:14">
      <c r="B21" s="35" t="s">
        <v>64</v>
      </c>
      <c r="C21" s="35"/>
      <c r="D21" s="35"/>
      <c r="E21" s="35"/>
      <c r="F21" s="37"/>
    </row>
    <row r="23" spans="2:14">
      <c r="B23" s="41" t="s">
        <v>68</v>
      </c>
      <c r="C23" s="35"/>
      <c r="D23" s="42"/>
      <c r="E23" s="43"/>
      <c r="F23" s="10"/>
      <c r="G23" s="10"/>
      <c r="H23" s="10"/>
      <c r="I23" s="10"/>
    </row>
    <row r="24" spans="2:14" ht="15" thickBot="1">
      <c r="B24" s="41" t="s">
        <v>69</v>
      </c>
      <c r="C24" s="35"/>
      <c r="D24" s="42"/>
      <c r="E24" s="43"/>
      <c r="F24" s="10" t="s">
        <v>51</v>
      </c>
      <c r="G24" s="10"/>
      <c r="H24" s="10"/>
      <c r="I24" s="10"/>
    </row>
    <row r="25" spans="2:14">
      <c r="B25" s="217" t="s">
        <v>70</v>
      </c>
      <c r="C25" s="211"/>
      <c r="D25" s="211"/>
      <c r="E25" s="211"/>
      <c r="F25" s="44">
        <v>0.84199999999999997</v>
      </c>
      <c r="G25" s="10"/>
      <c r="H25" s="10"/>
      <c r="I25" s="10"/>
    </row>
    <row r="26" spans="2:14">
      <c r="B26" s="218" t="s">
        <v>71</v>
      </c>
      <c r="C26" s="219"/>
      <c r="D26" s="219"/>
      <c r="E26" s="219"/>
      <c r="F26" s="45">
        <v>0.55200000000000005</v>
      </c>
      <c r="G26" s="10"/>
      <c r="H26" s="10"/>
      <c r="I26" s="10"/>
    </row>
    <row r="27" spans="2:14">
      <c r="B27" s="218" t="s">
        <v>5</v>
      </c>
      <c r="C27" s="219"/>
      <c r="D27" s="219"/>
      <c r="E27" s="219"/>
      <c r="F27" s="46">
        <v>0.12180000000000001</v>
      </c>
      <c r="G27" s="10"/>
      <c r="H27" s="10"/>
      <c r="I27" s="10"/>
    </row>
    <row r="28" spans="2:14">
      <c r="B28" s="218" t="s">
        <v>4</v>
      </c>
      <c r="C28" s="219"/>
      <c r="D28" s="219"/>
      <c r="E28" s="219"/>
      <c r="F28" s="46">
        <v>2.8799999999999999E-2</v>
      </c>
      <c r="G28" s="10"/>
      <c r="H28" s="10"/>
      <c r="I28" s="10"/>
    </row>
    <row r="29" spans="2:14">
      <c r="B29" s="218" t="s">
        <v>3</v>
      </c>
      <c r="C29" s="219"/>
      <c r="D29" s="219"/>
      <c r="E29" s="219"/>
      <c r="F29" s="47">
        <f>F27+F28</f>
        <v>0.15060000000000001</v>
      </c>
      <c r="G29" s="10"/>
      <c r="H29" s="10"/>
      <c r="I29" s="10"/>
    </row>
    <row r="30" spans="2:14">
      <c r="B30" s="218" t="s">
        <v>2</v>
      </c>
      <c r="C30" s="219"/>
      <c r="D30" s="219"/>
      <c r="E30" s="219"/>
      <c r="F30" s="46">
        <v>9.9199999999999997E-2</v>
      </c>
      <c r="G30" s="10"/>
      <c r="H30" s="10"/>
      <c r="I30" s="10"/>
    </row>
    <row r="31" spans="2:14">
      <c r="B31" s="218" t="s">
        <v>1</v>
      </c>
      <c r="C31" s="219"/>
      <c r="D31" s="219"/>
      <c r="E31" s="219"/>
      <c r="F31" s="46">
        <v>1</v>
      </c>
      <c r="G31" s="10" t="s">
        <v>72</v>
      </c>
      <c r="H31" s="10"/>
      <c r="I31" s="10"/>
    </row>
    <row r="32" spans="2:14" ht="15" thickBot="1">
      <c r="B32" s="215" t="s">
        <v>0</v>
      </c>
      <c r="C32" s="216"/>
      <c r="D32" s="216"/>
      <c r="E32" s="216"/>
      <c r="F32" s="48">
        <v>1</v>
      </c>
      <c r="G32" s="10"/>
      <c r="H32" s="10"/>
      <c r="I32" s="10"/>
    </row>
    <row r="33" spans="1:24">
      <c r="A33" s="10"/>
      <c r="B33" s="35"/>
      <c r="C33" s="35"/>
      <c r="D33" s="35"/>
      <c r="E33" s="35"/>
      <c r="F33" s="49"/>
      <c r="G33" s="10"/>
      <c r="H33" s="10"/>
      <c r="I33" s="10"/>
      <c r="J33" s="10"/>
      <c r="K33" s="11"/>
      <c r="L33" s="12"/>
      <c r="M33" s="12"/>
      <c r="N33" s="10"/>
      <c r="O33" s="10"/>
      <c r="P33" s="10"/>
      <c r="Q33" s="10"/>
      <c r="R33" s="10"/>
      <c r="S33" s="10"/>
      <c r="T33" s="10"/>
      <c r="U33" s="10"/>
      <c r="V33" s="10"/>
      <c r="W33" s="10"/>
      <c r="X33" s="10"/>
    </row>
    <row r="34" spans="1:24">
      <c r="A34" s="10"/>
      <c r="B34" s="50" t="s">
        <v>73</v>
      </c>
      <c r="C34" s="37"/>
      <c r="D34" s="10"/>
      <c r="E34" s="11"/>
      <c r="F34" s="10"/>
      <c r="G34" s="10"/>
      <c r="H34" s="10"/>
      <c r="I34" s="10"/>
      <c r="J34" s="10"/>
      <c r="K34" s="11"/>
      <c r="L34" s="12"/>
      <c r="M34" s="12"/>
      <c r="N34" s="10"/>
      <c r="O34" s="10"/>
      <c r="P34" s="10"/>
      <c r="Q34" s="10"/>
      <c r="R34" s="10"/>
      <c r="S34" s="10"/>
      <c r="T34" s="10"/>
      <c r="U34" s="10"/>
      <c r="V34" s="10"/>
      <c r="W34" s="10"/>
      <c r="X34" s="10"/>
    </row>
    <row r="35" spans="1:24">
      <c r="A35" s="14"/>
      <c r="B35" s="14"/>
      <c r="C35" s="14"/>
      <c r="D35" s="14"/>
      <c r="E35" s="14"/>
      <c r="F35" s="15"/>
      <c r="G35" s="14"/>
      <c r="H35" s="28"/>
      <c r="I35" s="28"/>
      <c r="J35" s="14"/>
      <c r="K35" s="14"/>
      <c r="L35" s="14"/>
      <c r="M35" s="14"/>
      <c r="N35" s="14"/>
      <c r="O35" s="14"/>
      <c r="P35" s="14"/>
      <c r="Q35" s="14"/>
      <c r="R35" s="14"/>
      <c r="S35" s="14"/>
      <c r="T35" s="14"/>
      <c r="U35" s="14"/>
      <c r="V35" s="14"/>
      <c r="W35" s="14"/>
      <c r="X35" s="14"/>
    </row>
    <row r="36" spans="1:24" ht="15" thickBot="1">
      <c r="A36" s="10"/>
      <c r="B36" s="50" t="s">
        <v>74</v>
      </c>
      <c r="C36" s="10"/>
      <c r="D36" s="10"/>
      <c r="E36" s="11"/>
      <c r="F36" s="11"/>
      <c r="G36" s="10"/>
      <c r="H36" s="10" t="s">
        <v>75</v>
      </c>
      <c r="I36" s="10"/>
      <c r="J36" s="10"/>
      <c r="K36" s="10"/>
      <c r="L36" s="10"/>
      <c r="M36" s="10"/>
      <c r="N36" s="10"/>
      <c r="O36" s="10"/>
      <c r="P36" s="10"/>
      <c r="Q36" s="10"/>
      <c r="R36" s="10"/>
      <c r="S36" s="10"/>
      <c r="T36" s="10"/>
      <c r="U36" s="10"/>
      <c r="V36" s="10"/>
      <c r="W36" s="10"/>
      <c r="X36" s="10"/>
    </row>
    <row r="37" spans="1:24" ht="15" customHeight="1" thickBot="1">
      <c r="A37" s="37"/>
      <c r="B37" s="224" t="s">
        <v>76</v>
      </c>
      <c r="C37" s="225"/>
      <c r="D37" s="225"/>
      <c r="E37" s="222" t="s">
        <v>77</v>
      </c>
      <c r="F37" s="223"/>
      <c r="G37" s="51" t="s">
        <v>78</v>
      </c>
      <c r="H37" s="65"/>
      <c r="I37" s="65"/>
      <c r="J37" s="52"/>
      <c r="K37" s="212" t="s">
        <v>79</v>
      </c>
      <c r="L37" s="213"/>
      <c r="M37" s="213"/>
      <c r="N37" s="213"/>
      <c r="O37" s="213"/>
      <c r="P37" s="213"/>
      <c r="Q37" s="213"/>
      <c r="R37" s="214"/>
    </row>
    <row r="38" spans="1:24" ht="15" thickBot="1">
      <c r="A38" s="37"/>
      <c r="B38" s="220" t="s">
        <v>80</v>
      </c>
      <c r="C38" s="221"/>
      <c r="D38" s="221"/>
      <c r="E38" s="59" t="s">
        <v>81</v>
      </c>
      <c r="F38" s="62" t="s">
        <v>82</v>
      </c>
      <c r="G38" s="87" t="s">
        <v>113</v>
      </c>
      <c r="H38" s="88" t="s">
        <v>114</v>
      </c>
      <c r="I38" s="88" t="s">
        <v>115</v>
      </c>
      <c r="J38" s="88" t="s">
        <v>116</v>
      </c>
      <c r="K38" s="51" t="s">
        <v>168</v>
      </c>
      <c r="L38" s="52" t="s">
        <v>169</v>
      </c>
      <c r="M38" s="52"/>
      <c r="N38" s="52" t="s">
        <v>170</v>
      </c>
      <c r="O38" s="211" t="s">
        <v>171</v>
      </c>
      <c r="P38" s="211"/>
      <c r="Q38" s="52" t="s">
        <v>172</v>
      </c>
      <c r="R38" s="52" t="s">
        <v>173</v>
      </c>
      <c r="S38" s="52" t="s">
        <v>174</v>
      </c>
      <c r="T38" s="44" t="s">
        <v>175</v>
      </c>
    </row>
    <row r="39" spans="1:24">
      <c r="A39" s="37"/>
      <c r="B39" s="89" t="s">
        <v>89</v>
      </c>
      <c r="C39" s="90"/>
      <c r="D39" s="91" t="s">
        <v>117</v>
      </c>
      <c r="E39" s="92">
        <v>-3.3978609999999998</v>
      </c>
      <c r="F39" s="39">
        <v>34.837608000000003</v>
      </c>
      <c r="G39" s="102">
        <v>12.565665055683967</v>
      </c>
      <c r="H39" s="103">
        <v>0.9665896196679955</v>
      </c>
      <c r="I39" s="103">
        <v>86.467745324648035</v>
      </c>
      <c r="J39" s="104">
        <v>1.0225726959093147</v>
      </c>
      <c r="K39" s="92" t="s">
        <v>184</v>
      </c>
      <c r="L39" s="93" t="s">
        <v>185</v>
      </c>
      <c r="M39" s="93"/>
      <c r="N39" s="93" t="s">
        <v>126</v>
      </c>
      <c r="O39" s="93" t="s">
        <v>178</v>
      </c>
      <c r="P39" s="93"/>
      <c r="Q39" s="93" t="s">
        <v>179</v>
      </c>
      <c r="R39" s="93" t="s">
        <v>179</v>
      </c>
      <c r="S39" s="93" t="s">
        <v>180</v>
      </c>
      <c r="T39" s="32" t="s">
        <v>181</v>
      </c>
    </row>
    <row r="40" spans="1:24">
      <c r="A40" s="37"/>
      <c r="B40" s="94" t="s">
        <v>90</v>
      </c>
      <c r="C40" s="63"/>
      <c r="D40" s="64" t="s">
        <v>117</v>
      </c>
      <c r="E40" s="66">
        <v>-3.3978290019999999</v>
      </c>
      <c r="F40" s="40">
        <v>34.837011969999999</v>
      </c>
      <c r="G40" s="105">
        <v>21.13063730679653</v>
      </c>
      <c r="H40" s="106">
        <v>3.0912555579081076</v>
      </c>
      <c r="I40" s="106">
        <v>75.778107135295357</v>
      </c>
      <c r="J40" s="107">
        <v>0.46131099063578063</v>
      </c>
      <c r="K40" s="66" t="s">
        <v>184</v>
      </c>
      <c r="L40" s="208" t="s">
        <v>185</v>
      </c>
      <c r="M40" s="208"/>
      <c r="N40" s="77" t="s">
        <v>124</v>
      </c>
      <c r="O40" s="77" t="s">
        <v>178</v>
      </c>
      <c r="P40" s="77"/>
      <c r="Q40" s="77" t="s">
        <v>179</v>
      </c>
      <c r="R40" s="77" t="s">
        <v>179</v>
      </c>
      <c r="S40" s="77" t="s">
        <v>180</v>
      </c>
      <c r="T40" s="78" t="s">
        <v>181</v>
      </c>
    </row>
    <row r="41" spans="1:24">
      <c r="A41" s="37"/>
      <c r="B41" s="94" t="s">
        <v>88</v>
      </c>
      <c r="C41" s="63"/>
      <c r="D41" s="64" t="s">
        <v>117</v>
      </c>
      <c r="E41" s="66">
        <v>-3.3854090330000002</v>
      </c>
      <c r="F41" s="40">
        <v>34.818901029999999</v>
      </c>
      <c r="G41" s="105">
        <v>54.080969906906262</v>
      </c>
      <c r="H41" s="106">
        <v>21.264484651351896</v>
      </c>
      <c r="I41" s="106">
        <v>24.654545441741845</v>
      </c>
      <c r="J41" s="107">
        <v>1.8433218334154755</v>
      </c>
      <c r="K41" s="66" t="s">
        <v>184</v>
      </c>
      <c r="L41" s="208" t="s">
        <v>185</v>
      </c>
      <c r="M41" s="208"/>
      <c r="N41" s="77" t="s">
        <v>127</v>
      </c>
      <c r="O41" s="77" t="s">
        <v>178</v>
      </c>
      <c r="P41" s="77"/>
      <c r="Q41" s="77" t="s">
        <v>179</v>
      </c>
      <c r="R41" s="77" t="s">
        <v>179</v>
      </c>
      <c r="S41" s="77" t="s">
        <v>180</v>
      </c>
      <c r="T41" s="78" t="s">
        <v>181</v>
      </c>
    </row>
    <row r="42" spans="1:24">
      <c r="A42" s="37"/>
      <c r="B42" s="94" t="s">
        <v>91</v>
      </c>
      <c r="C42" s="63"/>
      <c r="D42" s="64" t="s">
        <v>117</v>
      </c>
      <c r="E42" s="66">
        <v>-3.3849129919999998</v>
      </c>
      <c r="F42" s="40">
        <v>34.818899020000003</v>
      </c>
      <c r="G42" s="105">
        <v>51.960000000000008</v>
      </c>
      <c r="H42" s="106">
        <v>18.919999999999995</v>
      </c>
      <c r="I42" s="106">
        <v>29.120000000000005</v>
      </c>
      <c r="J42" s="107">
        <v>1.85293247905372</v>
      </c>
      <c r="K42" s="66" t="s">
        <v>184</v>
      </c>
      <c r="L42" s="208" t="s">
        <v>185</v>
      </c>
      <c r="M42" s="208"/>
      <c r="N42" s="77" t="s">
        <v>127</v>
      </c>
      <c r="O42" s="77" t="s">
        <v>178</v>
      </c>
      <c r="P42" s="77"/>
      <c r="Q42" s="77" t="s">
        <v>179</v>
      </c>
      <c r="R42" s="77" t="s">
        <v>179</v>
      </c>
      <c r="S42" s="77" t="s">
        <v>180</v>
      </c>
      <c r="T42" s="78" t="s">
        <v>181</v>
      </c>
    </row>
    <row r="43" spans="1:24">
      <c r="A43" s="37"/>
      <c r="B43" s="94" t="s">
        <v>92</v>
      </c>
      <c r="C43" s="63"/>
      <c r="D43" s="64" t="s">
        <v>118</v>
      </c>
      <c r="E43" s="66">
        <v>-3.4092039989999998</v>
      </c>
      <c r="F43" s="40">
        <v>34.852751009999999</v>
      </c>
      <c r="G43" s="105">
        <v>23.96</v>
      </c>
      <c r="H43" s="106">
        <v>0.91999999999999804</v>
      </c>
      <c r="I43" s="106">
        <v>75.12</v>
      </c>
      <c r="J43" s="107">
        <v>1.2493839329719072</v>
      </c>
      <c r="K43" s="66" t="s">
        <v>184</v>
      </c>
      <c r="L43" s="208" t="s">
        <v>188</v>
      </c>
      <c r="M43" s="208"/>
      <c r="N43" s="77" t="s">
        <v>124</v>
      </c>
      <c r="O43" s="77" t="s">
        <v>178</v>
      </c>
      <c r="P43" s="77"/>
      <c r="Q43" s="77" t="s">
        <v>179</v>
      </c>
      <c r="R43" s="77" t="s">
        <v>179</v>
      </c>
      <c r="S43" s="77" t="s">
        <v>180</v>
      </c>
      <c r="T43" s="78" t="s">
        <v>181</v>
      </c>
    </row>
    <row r="44" spans="1:24">
      <c r="A44" s="37"/>
      <c r="B44" s="94" t="s">
        <v>93</v>
      </c>
      <c r="C44" s="63"/>
      <c r="D44" s="64" t="s">
        <v>118</v>
      </c>
      <c r="E44" s="66">
        <v>-3.4083420040000001</v>
      </c>
      <c r="F44" s="40">
        <v>34.850283040000001</v>
      </c>
      <c r="G44" s="105">
        <v>19.96</v>
      </c>
      <c r="H44" s="106">
        <v>4.9199999999999982</v>
      </c>
      <c r="I44" s="106">
        <v>75.12</v>
      </c>
      <c r="J44" s="107">
        <v>1.641498275012321</v>
      </c>
      <c r="K44" s="66" t="s">
        <v>184</v>
      </c>
      <c r="L44" s="208" t="s">
        <v>188</v>
      </c>
      <c r="M44" s="208"/>
      <c r="N44" s="77" t="s">
        <v>125</v>
      </c>
      <c r="O44" s="77" t="s">
        <v>178</v>
      </c>
      <c r="P44" s="77"/>
      <c r="Q44" s="77" t="s">
        <v>179</v>
      </c>
      <c r="R44" s="77" t="s">
        <v>179</v>
      </c>
      <c r="S44" s="77" t="s">
        <v>180</v>
      </c>
      <c r="T44" s="78" t="s">
        <v>181</v>
      </c>
    </row>
    <row r="45" spans="1:24">
      <c r="A45" s="37"/>
      <c r="B45" s="94" t="s">
        <v>94</v>
      </c>
      <c r="C45" s="63"/>
      <c r="D45" s="64" t="s">
        <v>118</v>
      </c>
      <c r="E45" s="66">
        <v>-3.406225992</v>
      </c>
      <c r="F45" s="40">
        <v>34.85055998</v>
      </c>
      <c r="G45" s="105">
        <v>21.96</v>
      </c>
      <c r="H45" s="106">
        <v>8.9199999999999982</v>
      </c>
      <c r="I45" s="106">
        <v>69.12</v>
      </c>
      <c r="J45" s="107">
        <v>1.7491375061606702</v>
      </c>
      <c r="K45" s="66" t="s">
        <v>184</v>
      </c>
      <c r="L45" s="208" t="s">
        <v>188</v>
      </c>
      <c r="M45" s="208"/>
      <c r="N45" s="77" t="s">
        <v>124</v>
      </c>
      <c r="O45" s="77" t="s">
        <v>178</v>
      </c>
      <c r="P45" s="77"/>
      <c r="Q45" s="77" t="s">
        <v>179</v>
      </c>
      <c r="R45" s="77" t="s">
        <v>179</v>
      </c>
      <c r="S45" s="77" t="s">
        <v>180</v>
      </c>
      <c r="T45" s="78" t="s">
        <v>181</v>
      </c>
    </row>
    <row r="46" spans="1:24">
      <c r="A46" s="37"/>
      <c r="B46" s="94" t="s">
        <v>95</v>
      </c>
      <c r="C46" s="63"/>
      <c r="D46" s="64" t="s">
        <v>118</v>
      </c>
      <c r="E46" s="66">
        <v>-3.4064239729999999</v>
      </c>
      <c r="F46" s="40">
        <v>34.851213010000002</v>
      </c>
      <c r="G46" s="105">
        <v>25.96</v>
      </c>
      <c r="H46" s="106">
        <v>6.9200000000000008</v>
      </c>
      <c r="I46" s="106">
        <v>67.12</v>
      </c>
      <c r="J46" s="107">
        <v>1.7568260226712666</v>
      </c>
      <c r="K46" s="66" t="s">
        <v>184</v>
      </c>
      <c r="L46" s="208" t="s">
        <v>188</v>
      </c>
      <c r="M46" s="208"/>
      <c r="N46" s="77" t="s">
        <v>124</v>
      </c>
      <c r="O46" s="77" t="s">
        <v>178</v>
      </c>
      <c r="P46" s="77"/>
      <c r="Q46" s="77" t="s">
        <v>179</v>
      </c>
      <c r="R46" s="77" t="s">
        <v>179</v>
      </c>
      <c r="S46" s="77" t="s">
        <v>180</v>
      </c>
      <c r="T46" s="78" t="s">
        <v>181</v>
      </c>
    </row>
    <row r="47" spans="1:24">
      <c r="A47" s="37"/>
      <c r="B47" s="94" t="s">
        <v>96</v>
      </c>
      <c r="C47" s="63"/>
      <c r="D47" s="64" t="s">
        <v>119</v>
      </c>
      <c r="E47" s="66">
        <v>-3.2993960379999998</v>
      </c>
      <c r="F47" s="40">
        <v>34.848240959999998</v>
      </c>
      <c r="G47" s="105">
        <v>47.96</v>
      </c>
      <c r="H47" s="106">
        <v>22.919999999999995</v>
      </c>
      <c r="I47" s="106">
        <v>29.120000000000012</v>
      </c>
      <c r="J47" s="107">
        <v>2.8831936914736325</v>
      </c>
      <c r="K47" s="66" t="s">
        <v>184</v>
      </c>
      <c r="L47" s="208" t="s">
        <v>187</v>
      </c>
      <c r="M47" s="208"/>
      <c r="N47" s="77" t="s">
        <v>127</v>
      </c>
      <c r="O47" s="77" t="s">
        <v>178</v>
      </c>
      <c r="P47" s="77"/>
      <c r="Q47" s="77" t="s">
        <v>179</v>
      </c>
      <c r="R47" s="77" t="s">
        <v>179</v>
      </c>
      <c r="S47" s="77" t="s">
        <v>180</v>
      </c>
      <c r="T47" s="78" t="s">
        <v>181</v>
      </c>
    </row>
    <row r="48" spans="1:24">
      <c r="A48" s="37"/>
      <c r="B48" s="94" t="s">
        <v>97</v>
      </c>
      <c r="C48" s="63"/>
      <c r="D48" s="64" t="s">
        <v>119</v>
      </c>
      <c r="E48" s="66">
        <v>-3.3025860229999999</v>
      </c>
      <c r="F48" s="40">
        <v>34.848048009999999</v>
      </c>
      <c r="G48" s="105">
        <v>45.272914521112256</v>
      </c>
      <c r="H48" s="106">
        <v>23.604531410916575</v>
      </c>
      <c r="I48" s="106">
        <v>31.122554067971166</v>
      </c>
      <c r="J48" s="107">
        <v>2.0547560374568752</v>
      </c>
      <c r="K48" s="66" t="s">
        <v>184</v>
      </c>
      <c r="L48" s="208" t="s">
        <v>187</v>
      </c>
      <c r="M48" s="208"/>
      <c r="N48" s="77" t="s">
        <v>127</v>
      </c>
      <c r="O48" s="77" t="s">
        <v>178</v>
      </c>
      <c r="P48" s="77"/>
      <c r="Q48" s="77" t="s">
        <v>179</v>
      </c>
      <c r="R48" s="77" t="s">
        <v>179</v>
      </c>
      <c r="S48" s="77" t="s">
        <v>180</v>
      </c>
      <c r="T48" s="78" t="s">
        <v>181</v>
      </c>
    </row>
    <row r="49" spans="1:20">
      <c r="A49" s="37"/>
      <c r="B49" s="94" t="s">
        <v>98</v>
      </c>
      <c r="C49" s="63"/>
      <c r="D49" s="64" t="s">
        <v>119</v>
      </c>
      <c r="E49" s="66">
        <v>-3.2957159630000001</v>
      </c>
      <c r="F49" s="40">
        <v>34.852460999999998</v>
      </c>
      <c r="G49" s="105">
        <v>38.691629007962128</v>
      </c>
      <c r="H49" s="106">
        <v>26.81299763288143</v>
      </c>
      <c r="I49" s="106">
        <v>34.495373359156439</v>
      </c>
      <c r="J49" s="107">
        <v>2.5483587974371611</v>
      </c>
      <c r="K49" s="66" t="s">
        <v>184</v>
      </c>
      <c r="L49" s="208" t="s">
        <v>187</v>
      </c>
      <c r="M49" s="208"/>
      <c r="N49" s="77" t="s">
        <v>128</v>
      </c>
      <c r="O49" s="77" t="s">
        <v>178</v>
      </c>
      <c r="P49" s="77"/>
      <c r="Q49" s="77" t="s">
        <v>179</v>
      </c>
      <c r="R49" s="77" t="s">
        <v>179</v>
      </c>
      <c r="S49" s="77" t="s">
        <v>180</v>
      </c>
      <c r="T49" s="78" t="s">
        <v>181</v>
      </c>
    </row>
    <row r="50" spans="1:20">
      <c r="A50" s="37"/>
      <c r="B50" s="94" t="s">
        <v>99</v>
      </c>
      <c r="C50" s="63"/>
      <c r="D50" s="64" t="s">
        <v>119</v>
      </c>
      <c r="E50" s="66">
        <v>-3.2966709980000002</v>
      </c>
      <c r="F50" s="40">
        <v>34.854407019999996</v>
      </c>
      <c r="G50" s="105">
        <v>28.145762029394</v>
      </c>
      <c r="H50" s="106">
        <v>25.085564727199518</v>
      </c>
      <c r="I50" s="106">
        <v>46.768673243406489</v>
      </c>
      <c r="J50" s="107">
        <v>2.1716214884179394</v>
      </c>
      <c r="K50" s="66" t="s">
        <v>184</v>
      </c>
      <c r="L50" s="208" t="s">
        <v>187</v>
      </c>
      <c r="M50" s="208"/>
      <c r="N50" s="77" t="s">
        <v>124</v>
      </c>
      <c r="O50" s="77" t="s">
        <v>178</v>
      </c>
      <c r="P50" s="77"/>
      <c r="Q50" s="77" t="s">
        <v>179</v>
      </c>
      <c r="R50" s="77" t="s">
        <v>179</v>
      </c>
      <c r="S50" s="77" t="s">
        <v>180</v>
      </c>
      <c r="T50" s="78" t="s">
        <v>181</v>
      </c>
    </row>
    <row r="51" spans="1:20">
      <c r="A51" s="10"/>
      <c r="B51" s="94" t="s">
        <v>100</v>
      </c>
      <c r="C51" s="63"/>
      <c r="D51" s="64" t="s">
        <v>120</v>
      </c>
      <c r="E51" s="66">
        <v>-2.3691620310000001</v>
      </c>
      <c r="F51" s="40">
        <v>34.06028104</v>
      </c>
      <c r="G51" s="105">
        <v>45.96</v>
      </c>
      <c r="H51" s="106">
        <v>14.920000000000003</v>
      </c>
      <c r="I51" s="106">
        <v>39.119999999999997</v>
      </c>
      <c r="J51" s="107">
        <v>2.0374568753080333</v>
      </c>
      <c r="K51" s="66" t="s">
        <v>184</v>
      </c>
      <c r="L51" s="208" t="s">
        <v>185</v>
      </c>
      <c r="M51" s="208"/>
      <c r="N51" s="77" t="s">
        <v>127</v>
      </c>
      <c r="O51" s="77" t="s">
        <v>178</v>
      </c>
      <c r="P51" s="77"/>
      <c r="Q51" s="77" t="s">
        <v>179</v>
      </c>
      <c r="R51" s="77" t="s">
        <v>179</v>
      </c>
      <c r="S51" s="77" t="s">
        <v>180</v>
      </c>
      <c r="T51" s="78" t="s">
        <v>181</v>
      </c>
    </row>
    <row r="52" spans="1:20">
      <c r="A52" s="10"/>
      <c r="B52" s="94" t="s">
        <v>101</v>
      </c>
      <c r="C52" s="63"/>
      <c r="D52" s="64" t="s">
        <v>120</v>
      </c>
      <c r="E52" s="66">
        <v>-2.3698080240000001</v>
      </c>
      <c r="F52" s="40">
        <v>34.059671010000002</v>
      </c>
      <c r="G52" s="105">
        <v>34.344660194174757</v>
      </c>
      <c r="H52" s="106">
        <v>19.22727272727273</v>
      </c>
      <c r="I52" s="106">
        <v>46.428067078552509</v>
      </c>
      <c r="J52" s="107">
        <v>1.7452932479053718</v>
      </c>
      <c r="K52" s="66" t="s">
        <v>184</v>
      </c>
      <c r="L52" s="208" t="s">
        <v>185</v>
      </c>
      <c r="M52" s="208"/>
      <c r="N52" s="77" t="s">
        <v>124</v>
      </c>
      <c r="O52" s="77" t="s">
        <v>178</v>
      </c>
      <c r="P52" s="77"/>
      <c r="Q52" s="77" t="s">
        <v>179</v>
      </c>
      <c r="R52" s="77" t="s">
        <v>179</v>
      </c>
      <c r="S52" s="77" t="s">
        <v>180</v>
      </c>
      <c r="T52" s="78" t="s">
        <v>181</v>
      </c>
    </row>
    <row r="53" spans="1:20">
      <c r="A53" s="10"/>
      <c r="B53" s="94" t="s">
        <v>102</v>
      </c>
      <c r="C53" s="63"/>
      <c r="D53" s="64" t="s">
        <v>120</v>
      </c>
      <c r="E53" s="66">
        <v>-2.3487199940000001</v>
      </c>
      <c r="F53" s="40">
        <v>34.051391029999998</v>
      </c>
      <c r="G53" s="105">
        <v>27.96</v>
      </c>
      <c r="H53" s="106">
        <v>4.9200000000000017</v>
      </c>
      <c r="I53" s="106">
        <v>67.12</v>
      </c>
      <c r="J53" s="107">
        <v>0.88610152784622953</v>
      </c>
      <c r="K53" s="66" t="s">
        <v>184</v>
      </c>
      <c r="L53" s="208" t="s">
        <v>185</v>
      </c>
      <c r="M53" s="208"/>
      <c r="N53" s="77" t="s">
        <v>124</v>
      </c>
      <c r="O53" s="77" t="s">
        <v>178</v>
      </c>
      <c r="P53" s="77"/>
      <c r="Q53" s="77" t="s">
        <v>179</v>
      </c>
      <c r="R53" s="77" t="s">
        <v>179</v>
      </c>
      <c r="S53" s="77" t="s">
        <v>180</v>
      </c>
      <c r="T53" s="78" t="s">
        <v>181</v>
      </c>
    </row>
    <row r="54" spans="1:20">
      <c r="A54" s="10"/>
      <c r="B54" s="94" t="s">
        <v>103</v>
      </c>
      <c r="C54" s="63"/>
      <c r="D54" s="64" t="s">
        <v>120</v>
      </c>
      <c r="E54" s="66">
        <v>-2.3492639789999998</v>
      </c>
      <c r="F54" s="40">
        <v>34.051464029999998</v>
      </c>
      <c r="G54" s="105">
        <v>17.96</v>
      </c>
      <c r="H54" s="106">
        <v>4.9199999999999982</v>
      </c>
      <c r="I54" s="106">
        <v>77.12</v>
      </c>
      <c r="J54" s="107">
        <v>2.0220798422868409</v>
      </c>
      <c r="K54" s="66" t="s">
        <v>184</v>
      </c>
      <c r="L54" s="208" t="s">
        <v>185</v>
      </c>
      <c r="M54" s="208"/>
      <c r="N54" s="77" t="s">
        <v>125</v>
      </c>
      <c r="O54" s="77" t="s">
        <v>178</v>
      </c>
      <c r="P54" s="77"/>
      <c r="Q54" s="77" t="s">
        <v>179</v>
      </c>
      <c r="R54" s="77" t="s">
        <v>179</v>
      </c>
      <c r="S54" s="77" t="s">
        <v>180</v>
      </c>
      <c r="T54" s="78" t="s">
        <v>181</v>
      </c>
    </row>
    <row r="55" spans="1:20">
      <c r="B55" s="94" t="s">
        <v>104</v>
      </c>
      <c r="C55" s="63"/>
      <c r="D55" s="64" t="s">
        <v>121</v>
      </c>
      <c r="E55" s="66">
        <v>-2.3503360249999998</v>
      </c>
      <c r="F55" s="40">
        <v>34.049662009999999</v>
      </c>
      <c r="G55" s="105">
        <v>31.214836424255054</v>
      </c>
      <c r="H55" s="106">
        <v>11.377370285476141</v>
      </c>
      <c r="I55" s="106">
        <v>57.407793290268799</v>
      </c>
      <c r="J55" s="107">
        <v>1.7337604731394776</v>
      </c>
      <c r="K55" s="66" t="s">
        <v>184</v>
      </c>
      <c r="L55" s="208" t="s">
        <v>188</v>
      </c>
      <c r="M55" s="208"/>
      <c r="N55" s="77" t="s">
        <v>124</v>
      </c>
      <c r="O55" s="77" t="s">
        <v>178</v>
      </c>
      <c r="P55" s="77"/>
      <c r="Q55" s="77" t="s">
        <v>179</v>
      </c>
      <c r="R55" s="77" t="s">
        <v>179</v>
      </c>
      <c r="S55" s="77" t="s">
        <v>180</v>
      </c>
      <c r="T55" s="78" t="s">
        <v>181</v>
      </c>
    </row>
    <row r="56" spans="1:20">
      <c r="B56" s="94" t="s">
        <v>105</v>
      </c>
      <c r="C56" s="63"/>
      <c r="D56" s="64" t="s">
        <v>121</v>
      </c>
      <c r="E56" s="66">
        <v>-2.348596025</v>
      </c>
      <c r="F56" s="40">
        <v>34.050070959999999</v>
      </c>
      <c r="G56" s="105">
        <v>33.96</v>
      </c>
      <c r="H56" s="106">
        <v>8.9200000000000017</v>
      </c>
      <c r="I56" s="106">
        <v>57.12</v>
      </c>
      <c r="J56" s="107">
        <v>2.072055199605717</v>
      </c>
      <c r="K56" s="66" t="s">
        <v>184</v>
      </c>
      <c r="L56" s="208" t="s">
        <v>188</v>
      </c>
      <c r="M56" s="208"/>
      <c r="N56" s="77" t="s">
        <v>124</v>
      </c>
      <c r="O56" s="77" t="s">
        <v>178</v>
      </c>
      <c r="P56" s="77"/>
      <c r="Q56" s="77" t="s">
        <v>179</v>
      </c>
      <c r="R56" s="77" t="s">
        <v>179</v>
      </c>
      <c r="S56" s="77" t="s">
        <v>180</v>
      </c>
      <c r="T56" s="78" t="s">
        <v>181</v>
      </c>
    </row>
    <row r="57" spans="1:20">
      <c r="B57" s="94" t="s">
        <v>106</v>
      </c>
      <c r="C57" s="63"/>
      <c r="D57" s="64" t="s">
        <v>121</v>
      </c>
      <c r="E57" s="66">
        <v>-2.3675269729999999</v>
      </c>
      <c r="F57" s="40">
        <v>34.06035799</v>
      </c>
      <c r="G57" s="105">
        <v>39.96</v>
      </c>
      <c r="H57" s="106">
        <v>12.920000000000002</v>
      </c>
      <c r="I57" s="106">
        <v>47.12</v>
      </c>
      <c r="J57" s="107">
        <v>1.6549531789058647</v>
      </c>
      <c r="K57" s="66" t="s">
        <v>184</v>
      </c>
      <c r="L57" s="208" t="s">
        <v>188</v>
      </c>
      <c r="M57" s="208"/>
      <c r="N57" s="77" t="s">
        <v>129</v>
      </c>
      <c r="O57" s="77" t="s">
        <v>178</v>
      </c>
      <c r="P57" s="77"/>
      <c r="Q57" s="77" t="s">
        <v>179</v>
      </c>
      <c r="R57" s="77" t="s">
        <v>179</v>
      </c>
      <c r="S57" s="77" t="s">
        <v>180</v>
      </c>
      <c r="T57" s="78" t="s">
        <v>181</v>
      </c>
    </row>
    <row r="58" spans="1:20">
      <c r="B58" s="94" t="s">
        <v>107</v>
      </c>
      <c r="C58" s="63"/>
      <c r="D58" s="64" t="s">
        <v>121</v>
      </c>
      <c r="E58" s="66">
        <v>-2.3676780150000001</v>
      </c>
      <c r="F58" s="40">
        <v>34.05937797</v>
      </c>
      <c r="G58" s="105">
        <v>27.96</v>
      </c>
      <c r="H58" s="106">
        <v>4.9200000000000017</v>
      </c>
      <c r="I58" s="106">
        <v>67.12</v>
      </c>
      <c r="J58" s="107">
        <v>1.0437161163134547</v>
      </c>
      <c r="K58" s="66" t="s">
        <v>184</v>
      </c>
      <c r="L58" s="208" t="s">
        <v>188</v>
      </c>
      <c r="M58" s="208"/>
      <c r="N58" s="77" t="s">
        <v>124</v>
      </c>
      <c r="O58" s="77" t="s">
        <v>178</v>
      </c>
      <c r="P58" s="77"/>
      <c r="Q58" s="77" t="s">
        <v>179</v>
      </c>
      <c r="R58" s="77" t="s">
        <v>179</v>
      </c>
      <c r="S58" s="77" t="s">
        <v>180</v>
      </c>
      <c r="T58" s="78" t="s">
        <v>181</v>
      </c>
    </row>
    <row r="59" spans="1:20">
      <c r="B59" s="94" t="s">
        <v>108</v>
      </c>
      <c r="C59" s="63"/>
      <c r="D59" s="64" t="s">
        <v>122</v>
      </c>
      <c r="E59" s="66">
        <v>-2.272751033</v>
      </c>
      <c r="F59" s="40">
        <v>34.023176030000002</v>
      </c>
      <c r="G59" s="105">
        <v>21.96</v>
      </c>
      <c r="H59" s="106">
        <v>4.9199999999999982</v>
      </c>
      <c r="I59" s="106">
        <v>73.12</v>
      </c>
      <c r="J59" s="107">
        <v>1.2416954164613114</v>
      </c>
      <c r="K59" s="66" t="s">
        <v>184</v>
      </c>
      <c r="L59" s="208" t="s">
        <v>187</v>
      </c>
      <c r="M59" s="208"/>
      <c r="N59" s="77" t="s">
        <v>124</v>
      </c>
      <c r="O59" s="77" t="s">
        <v>178</v>
      </c>
      <c r="P59" s="77"/>
      <c r="Q59" s="77" t="s">
        <v>179</v>
      </c>
      <c r="R59" s="77" t="s">
        <v>179</v>
      </c>
      <c r="S59" s="77" t="s">
        <v>180</v>
      </c>
      <c r="T59" s="78" t="s">
        <v>181</v>
      </c>
    </row>
    <row r="60" spans="1:20">
      <c r="B60" s="94" t="s">
        <v>109</v>
      </c>
      <c r="C60" s="63"/>
      <c r="D60" s="64" t="s">
        <v>122</v>
      </c>
      <c r="E60" s="66">
        <v>-2.2784290180000002</v>
      </c>
      <c r="F60" s="40">
        <v>34.024240030000001</v>
      </c>
      <c r="G60" s="105">
        <v>23.96</v>
      </c>
      <c r="H60" s="106">
        <v>4.9199999999999982</v>
      </c>
      <c r="I60" s="106">
        <v>71.12</v>
      </c>
      <c r="J60" s="107">
        <v>3.30913750616067</v>
      </c>
      <c r="K60" s="66" t="s">
        <v>184</v>
      </c>
      <c r="L60" s="208" t="s">
        <v>187</v>
      </c>
      <c r="M60" s="208"/>
      <c r="N60" s="77" t="s">
        <v>124</v>
      </c>
      <c r="O60" s="77" t="s">
        <v>178</v>
      </c>
      <c r="P60" s="77"/>
      <c r="Q60" s="77" t="s">
        <v>179</v>
      </c>
      <c r="R60" s="77" t="s">
        <v>179</v>
      </c>
      <c r="S60" s="77" t="s">
        <v>180</v>
      </c>
      <c r="T60" s="78" t="s">
        <v>181</v>
      </c>
    </row>
    <row r="61" spans="1:20">
      <c r="B61" s="94" t="s">
        <v>110</v>
      </c>
      <c r="C61" s="63"/>
      <c r="D61" s="64" t="s">
        <v>122</v>
      </c>
      <c r="E61" s="66">
        <v>-2.277740026</v>
      </c>
      <c r="F61" s="40">
        <v>34.027640990000002</v>
      </c>
      <c r="G61" s="105">
        <v>25.96</v>
      </c>
      <c r="H61" s="106">
        <v>8.9200000000000017</v>
      </c>
      <c r="I61" s="106">
        <v>65.12</v>
      </c>
      <c r="J61" s="107">
        <v>1.614588467225234</v>
      </c>
      <c r="K61" s="66" t="s">
        <v>184</v>
      </c>
      <c r="L61" s="208" t="s">
        <v>187</v>
      </c>
      <c r="M61" s="208"/>
      <c r="N61" s="77" t="s">
        <v>124</v>
      </c>
      <c r="O61" s="77" t="s">
        <v>178</v>
      </c>
      <c r="P61" s="77"/>
      <c r="Q61" s="77" t="s">
        <v>179</v>
      </c>
      <c r="R61" s="77" t="s">
        <v>179</v>
      </c>
      <c r="S61" s="77" t="s">
        <v>180</v>
      </c>
      <c r="T61" s="78" t="s">
        <v>181</v>
      </c>
    </row>
    <row r="62" spans="1:20">
      <c r="B62" s="94" t="s">
        <v>111</v>
      </c>
      <c r="C62" s="63"/>
      <c r="D62" s="64" t="s">
        <v>122</v>
      </c>
      <c r="E62" s="66">
        <v>-2.2787330300000002</v>
      </c>
      <c r="F62" s="40">
        <v>34.032136029999997</v>
      </c>
      <c r="G62" s="105">
        <v>25.96</v>
      </c>
      <c r="H62" s="106">
        <v>8.9200000000000017</v>
      </c>
      <c r="I62" s="106">
        <v>65.12</v>
      </c>
      <c r="J62" s="107">
        <v>1.6991621488417901</v>
      </c>
      <c r="K62" s="66" t="s">
        <v>184</v>
      </c>
      <c r="L62" s="208" t="s">
        <v>187</v>
      </c>
      <c r="M62" s="208"/>
      <c r="N62" s="77" t="s">
        <v>124</v>
      </c>
      <c r="O62" s="77" t="s">
        <v>178</v>
      </c>
      <c r="P62" s="77"/>
      <c r="Q62" s="77" t="s">
        <v>179</v>
      </c>
      <c r="R62" s="77" t="s">
        <v>179</v>
      </c>
      <c r="S62" s="77" t="s">
        <v>180</v>
      </c>
      <c r="T62" s="78" t="s">
        <v>181</v>
      </c>
    </row>
    <row r="63" spans="1:20" ht="15" thickBot="1">
      <c r="B63" s="95" t="s">
        <v>112</v>
      </c>
      <c r="C63" s="96"/>
      <c r="D63" s="97" t="s">
        <v>123</v>
      </c>
      <c r="E63" s="98">
        <v>-2.439403972</v>
      </c>
      <c r="F63" s="99">
        <v>34.838404959999998</v>
      </c>
      <c r="G63" s="108">
        <v>22.017293559158162</v>
      </c>
      <c r="H63" s="109">
        <v>6.5855206693798616</v>
      </c>
      <c r="I63" s="109">
        <v>71.397185771461977</v>
      </c>
      <c r="J63" s="110">
        <v>1.1393420404139967</v>
      </c>
      <c r="K63" s="98" t="s">
        <v>184</v>
      </c>
      <c r="L63" s="100" t="s">
        <v>187</v>
      </c>
      <c r="M63" s="100"/>
      <c r="N63" s="100" t="s">
        <v>124</v>
      </c>
      <c r="O63" s="100" t="s">
        <v>178</v>
      </c>
      <c r="P63" s="100"/>
      <c r="Q63" s="100" t="s">
        <v>179</v>
      </c>
      <c r="R63" s="100" t="s">
        <v>179</v>
      </c>
      <c r="S63" s="100" t="s">
        <v>180</v>
      </c>
      <c r="T63" s="101" t="s">
        <v>181</v>
      </c>
    </row>
    <row r="64" spans="1:20">
      <c r="B64" s="50" t="s">
        <v>83</v>
      </c>
    </row>
    <row r="67" spans="2:41" ht="15" thickBot="1">
      <c r="B67" s="50" t="s">
        <v>84</v>
      </c>
      <c r="C67" s="37"/>
      <c r="D67" s="37"/>
      <c r="E67" s="37"/>
      <c r="F67" s="54"/>
      <c r="G67" s="54"/>
      <c r="H67" s="54"/>
      <c r="I67" s="54"/>
      <c r="J67" s="37"/>
      <c r="K67" s="55"/>
      <c r="L67" s="56"/>
    </row>
    <row r="68" spans="2:41" ht="15" thickBot="1">
      <c r="B68" s="227" t="s">
        <v>85</v>
      </c>
      <c r="C68" s="228"/>
      <c r="D68" s="228"/>
      <c r="E68" s="228"/>
      <c r="F68" s="81" t="s">
        <v>86</v>
      </c>
      <c r="G68" s="53"/>
      <c r="H68" s="53"/>
      <c r="I68" s="53"/>
      <c r="J68" s="53"/>
      <c r="K68" s="53"/>
      <c r="L68" s="82"/>
    </row>
    <row r="69" spans="2:41">
      <c r="B69" s="229" t="s">
        <v>41</v>
      </c>
      <c r="C69" s="230"/>
      <c r="D69" s="230"/>
      <c r="E69" s="230"/>
      <c r="F69" s="83" t="s">
        <v>165</v>
      </c>
      <c r="G69" s="84"/>
      <c r="H69" s="84"/>
      <c r="I69" s="84"/>
      <c r="J69" s="84"/>
      <c r="K69" s="84"/>
      <c r="L69" s="85"/>
    </row>
    <row r="70" spans="2:41" ht="15" thickBot="1">
      <c r="B70" s="231" t="s">
        <v>32</v>
      </c>
      <c r="C70" s="232"/>
      <c r="D70" s="232"/>
      <c r="E70" s="232"/>
      <c r="F70" s="207" t="s">
        <v>167</v>
      </c>
      <c r="G70" s="208"/>
      <c r="H70" s="208"/>
      <c r="I70" s="208"/>
      <c r="J70" s="208"/>
      <c r="K70" s="208"/>
      <c r="L70" s="208"/>
      <c r="M70" s="208"/>
      <c r="N70" s="208"/>
    </row>
    <row r="71" spans="2:41">
      <c r="B71" s="50" t="s">
        <v>87</v>
      </c>
    </row>
    <row r="72" spans="2:41" ht="18">
      <c r="AO72" s="71"/>
    </row>
    <row r="73" spans="2:41">
      <c r="D73" s="209" t="s">
        <v>406</v>
      </c>
      <c r="E73" s="209"/>
      <c r="F73" s="209"/>
      <c r="G73" s="209"/>
      <c r="H73" s="209"/>
    </row>
    <row r="74" spans="2:41" ht="18.600000000000001" thickBot="1">
      <c r="B74" s="9" t="s">
        <v>34</v>
      </c>
      <c r="D74" s="210"/>
      <c r="E74" s="210"/>
      <c r="F74" s="210"/>
      <c r="G74" s="210"/>
      <c r="H74" s="210"/>
      <c r="Y74" s="226" t="s">
        <v>161</v>
      </c>
      <c r="Z74" s="226"/>
      <c r="AA74" s="226"/>
      <c r="AB74" s="226"/>
      <c r="AC74" s="226"/>
      <c r="AD74" s="226"/>
    </row>
    <row r="75" spans="2:41" ht="87" thickBot="1">
      <c r="B75" s="13" t="s">
        <v>33</v>
      </c>
      <c r="C75" s="8" t="s">
        <v>35</v>
      </c>
      <c r="D75" s="8" t="s">
        <v>160</v>
      </c>
      <c r="E75" s="8" t="s">
        <v>32</v>
      </c>
      <c r="F75" s="8" t="s">
        <v>36</v>
      </c>
      <c r="G75" s="72" t="s">
        <v>14</v>
      </c>
      <c r="H75" s="8" t="s">
        <v>31</v>
      </c>
      <c r="I75" s="8" t="s">
        <v>30</v>
      </c>
      <c r="J75" s="8" t="s">
        <v>29</v>
      </c>
      <c r="K75" s="8" t="s">
        <v>28</v>
      </c>
      <c r="L75" s="8" t="s">
        <v>27</v>
      </c>
      <c r="M75" s="8" t="s">
        <v>25</v>
      </c>
      <c r="N75" s="72" t="s">
        <v>13</v>
      </c>
      <c r="O75" s="8" t="s">
        <v>22</v>
      </c>
      <c r="P75" s="8" t="s">
        <v>21</v>
      </c>
      <c r="Q75" s="8" t="s">
        <v>20</v>
      </c>
      <c r="R75" s="8" t="s">
        <v>19</v>
      </c>
      <c r="S75" s="8" t="s">
        <v>159</v>
      </c>
      <c r="T75" s="8" t="s">
        <v>37</v>
      </c>
      <c r="U75" s="8" t="s">
        <v>38</v>
      </c>
      <c r="V75" s="8" t="s">
        <v>12</v>
      </c>
      <c r="W75" s="8" t="s">
        <v>39</v>
      </c>
      <c r="X75" s="73" t="s">
        <v>40</v>
      </c>
      <c r="Y75" s="70" t="s">
        <v>11</v>
      </c>
      <c r="Z75" s="70" t="s">
        <v>10</v>
      </c>
      <c r="AA75" s="70" t="s">
        <v>9</v>
      </c>
      <c r="AB75" s="70" t="s">
        <v>8</v>
      </c>
      <c r="AC75" s="70" t="s">
        <v>7</v>
      </c>
      <c r="AD75" s="69" t="s">
        <v>6</v>
      </c>
    </row>
    <row r="76" spans="2:41">
      <c r="B76" t="str">
        <f>'[2]Final data_for_R_analysis_Wetse'!A2</f>
        <v>Wet</v>
      </c>
      <c r="C76" s="4">
        <f>'[2]Final data_for_R_analysis_Wetse'!B2</f>
        <v>1</v>
      </c>
      <c r="D76" t="s">
        <v>89</v>
      </c>
      <c r="E76" t="s">
        <v>41</v>
      </c>
      <c r="F76" s="5">
        <v>1</v>
      </c>
      <c r="G76" s="7">
        <f>'[2]WetLitterbags placem_collection'!E3</f>
        <v>42766</v>
      </c>
      <c r="H76" t="str">
        <f>'[2]Final data_for_R_analysis_Wetse'!J2</f>
        <v>G436</v>
      </c>
      <c r="I76" t="str">
        <f>'[2]Final data_for_R_analysis_Wetse'!J222</f>
        <v>R17</v>
      </c>
      <c r="J76">
        <f>IFERROR(INDEX('[2]Green_rooibos initial weight'!$C$5:$C$1749,MATCH(H76, '[2]Green_rooibos initial weight'!$A$5:$A$1749,0)),"")</f>
        <v>2.0329999999999999</v>
      </c>
      <c r="K76">
        <f>IFERROR(INDEX('[2]Green_rooibos initial weight'!$C$5:$C$1749,MATCH(I76, '[2]Green_rooibos initial weight'!$A$5:$A$1749,0)),"")</f>
        <v>2.169</v>
      </c>
      <c r="L76" s="3">
        <f>IF(J76&gt;0,(J76*$F$31-($F$29+$F$30)),"")</f>
        <v>1.7831999999999999</v>
      </c>
      <c r="M76" s="3">
        <f t="shared" ref="M76:M139" si="0">IF(K76&gt;0,(K76*$F$32-($F$29+$F$30)),"")</f>
        <v>1.9192</v>
      </c>
      <c r="N76" s="7">
        <f>IF('[2]WetLitterbags placem_collection'!G3="N.A","",'[2]WetLitterbags placem_collection'!G3)</f>
        <v>42818</v>
      </c>
      <c r="O76" s="3">
        <f>IF(IFERROR(INDEX('[2]Both teabags AfterWet'!$D$1:$D$839,MATCH(H76,'[2]Both teabags AfterWet'!$B$1:$B$839,0)),"")="N.A","",(IFERROR(INDEX('[2]Both teabags AfterWet'!$D$1:$D$839,MATCH(H76,'[2]Both teabags AfterWet'!$B$1:$B$839,0)),"")))</f>
        <v>0.43290000000000001</v>
      </c>
      <c r="P76" s="3">
        <f>IFERROR(INDEX('[2]Both teabags AfterWet'!$D$1:$D$839,MATCH(I76,'[2]Both teabags AfterWet'!$B$1:$B$839,0)),"")</f>
        <v>1.0208999999999999</v>
      </c>
      <c r="Q76" s="3">
        <f>IFERROR(IF(O76&gt;0,O76-($F$29),""),"")</f>
        <v>0.2823</v>
      </c>
      <c r="R76" s="3">
        <f>IFERROR(IF(P76&gt;0,P76-($F$29),""),"")</f>
        <v>0.87029999999999985</v>
      </c>
      <c r="S76" s="3">
        <f>IFERROR(1-Q76/L76,"")</f>
        <v>0.84168909825033644</v>
      </c>
      <c r="T76" s="3">
        <f>IFERROR($F$26*(1-W76),"")</f>
        <v>0.55179617842539874</v>
      </c>
      <c r="U76" s="3">
        <f>IFERROR(R76/M76,"")</f>
        <v>0.45347019591496451</v>
      </c>
      <c r="V76">
        <f>IF((N76-G76)&gt;0,(IFERROR(N76-G76,"")),"")</f>
        <v>52</v>
      </c>
      <c r="W76" s="3">
        <f>IFERROR(1-(S76/$F$25),"")</f>
        <v>3.6924198297327848E-4</v>
      </c>
      <c r="X76" s="3">
        <f>IFERROR(LN(T76/(U76-(1-T76)))/V76,"")</f>
        <v>8.9458395986105416E-2</v>
      </c>
      <c r="Y76" s="58" t="str">
        <f>IF(ISNUMBER(SEARCH("C", '[2]WetLitterbags placem_collection'!W3)),"YES","")</f>
        <v/>
      </c>
      <c r="Z76" s="58" t="str">
        <f>IF(ISNUMBER(SEARCH("H", '[2]WetLitterbags placem_collection'!W3)),"YES","")</f>
        <v>YES</v>
      </c>
      <c r="AA76" s="58" t="str">
        <f>IF(ISNUMBER(SEARCH("R", '[2]WetLitterbags placem_collection'!W3)),"YES","")</f>
        <v/>
      </c>
      <c r="AB76" s="58" t="str">
        <f>IF(ISNUMBER(SEARCH("C", '[2]WetLitterbags placem_collection'!V3)),"YES","")</f>
        <v/>
      </c>
      <c r="AC76" s="58" t="str">
        <f>IF(ISNUMBER(SEARCH("H", '[2]WetLitterbags placem_collection'!V3)),"YES","")</f>
        <v>YES</v>
      </c>
      <c r="AD76" s="58" t="str">
        <f>IF(ISNUMBER(SEARCH("R", '[2]WetLitterbags placem_collection'!V3)),"YES","")</f>
        <v/>
      </c>
    </row>
    <row r="77" spans="2:41">
      <c r="B77" t="str">
        <f>'[2]Final data_for_R_analysis_Wetse'!A3</f>
        <v>Wet</v>
      </c>
      <c r="C77" s="4">
        <f>'[2]Final data_for_R_analysis_Wetse'!B3</f>
        <v>2</v>
      </c>
      <c r="D77" t="s">
        <v>89</v>
      </c>
      <c r="E77" t="s">
        <v>41</v>
      </c>
      <c r="F77" s="5">
        <v>2</v>
      </c>
      <c r="G77" s="7">
        <f>'[2]WetLitterbags placem_collection'!E4</f>
        <v>42766</v>
      </c>
      <c r="H77" t="str">
        <f>'[2]Final data_for_R_analysis_Wetse'!J3</f>
        <v>G568</v>
      </c>
      <c r="I77" t="str">
        <f>'[2]Final data_for_R_analysis_Wetse'!J223</f>
        <v>R121</v>
      </c>
      <c r="J77">
        <f>IFERROR(INDEX('[2]Green_rooibos initial weight'!$C$5:$C$1749,MATCH(H77, '[2]Green_rooibos initial weight'!$A$5:$A$1749,0)),"")</f>
        <v>2.0059999999999998</v>
      </c>
      <c r="K77">
        <f>IFERROR(INDEX('[2]Green_rooibos initial weight'!$C$5:$C$1749,MATCH(I77, '[2]Green_rooibos initial weight'!$A$5:$A$1749,0)),"")</f>
        <v>2.165</v>
      </c>
      <c r="L77" s="3">
        <f t="shared" ref="L77:L140" si="1">IF(J77&gt;0,(J77*$F$31-($F$29+$F$30)),"")</f>
        <v>1.7561999999999998</v>
      </c>
      <c r="M77" s="3">
        <f t="shared" si="0"/>
        <v>1.9152</v>
      </c>
      <c r="N77" s="7">
        <f>IF('[2]WetLitterbags placem_collection'!G4="N.A","",'[2]WetLitterbags placem_collection'!G4)</f>
        <v>42818</v>
      </c>
      <c r="O77" s="3">
        <f>IF(IFERROR(INDEX('[2]Both teabags AfterWet'!$D$1:$D$839,MATCH(H77,'[2]Both teabags AfterWet'!$B$1:$B$839,0)),"")="N.A","",(IFERROR(INDEX('[2]Both teabags AfterWet'!$D$1:$D$839,MATCH(H77,'[2]Both teabags AfterWet'!$B$1:$B$839,0)),"")))</f>
        <v>0.629</v>
      </c>
      <c r="P77" s="3">
        <f>IFERROR(INDEX('[2]Both teabags AfterWet'!$D$1:$D$839,MATCH(I77,'[2]Both teabags AfterWet'!$B$1:$B$839,0)),"")</f>
        <v>1.3073999999999999</v>
      </c>
      <c r="Q77" s="3">
        <f t="shared" ref="Q77:R140" si="2">IFERROR(IF(O77&gt;0,O77-($F$29),""),"")</f>
        <v>0.47839999999999999</v>
      </c>
      <c r="R77" s="3">
        <f t="shared" si="2"/>
        <v>1.1567999999999998</v>
      </c>
      <c r="S77" s="3">
        <f t="shared" ref="S77:S140" si="3">IFERROR(1-Q77/L77,"")</f>
        <v>0.72759366814713577</v>
      </c>
      <c r="T77" s="3">
        <f t="shared" ref="T77:T140" si="4">IFERROR($F$26*(1-W77),"")</f>
        <v>0.47699727412971377</v>
      </c>
      <c r="U77" s="3">
        <f t="shared" ref="U77:U140" si="5">IFERROR(R77/M77,"")</f>
        <v>0.60401002506265655</v>
      </c>
      <c r="V77">
        <f t="shared" ref="V77:V140" si="6">IF((N77-G77)&gt;0,(IFERROR(N77-G77,"")),"")</f>
        <v>52</v>
      </c>
      <c r="W77" s="3">
        <f t="shared" ref="W77:W140" si="7">IFERROR(1-(S77/$F$25),"")</f>
        <v>0.13587450338819973</v>
      </c>
      <c r="X77" s="3">
        <f t="shared" ref="X77:X140" si="8">IFERROR(LN(T77/(U77-(1-T77)))/V77,"")</f>
        <v>3.4095606003091118E-2</v>
      </c>
      <c r="Y77" s="58" t="str">
        <f>IF(ISNUMBER(SEARCH("C", '[2]WetLitterbags placem_collection'!W4)),"YES","")</f>
        <v/>
      </c>
      <c r="Z77" s="58" t="str">
        <f>IF(ISNUMBER(SEARCH("H", '[2]WetLitterbags placem_collection'!W4)),"YES","")</f>
        <v/>
      </c>
      <c r="AA77" s="58" t="str">
        <f>IF(ISNUMBER(SEARCH("R", '[2]WetLitterbags placem_collection'!W4)),"YES","")</f>
        <v/>
      </c>
      <c r="AB77" s="58" t="str">
        <f>IF(ISNUMBER(SEARCH("C", '[2]WetLitterbags placem_collection'!V4)),"YES","")</f>
        <v/>
      </c>
      <c r="AC77" s="58" t="str">
        <f>IF(ISNUMBER(SEARCH("H", '[2]WetLitterbags placem_collection'!V4)),"YES","")</f>
        <v/>
      </c>
      <c r="AD77" s="58" t="str">
        <f>IF(ISNUMBER(SEARCH("R", '[2]WetLitterbags placem_collection'!V4)),"YES","")</f>
        <v/>
      </c>
    </row>
    <row r="78" spans="2:41">
      <c r="B78" t="str">
        <f>'[2]Final data_for_R_analysis_Wetse'!A4</f>
        <v>Wet</v>
      </c>
      <c r="C78" s="4">
        <f>'[2]Final data_for_R_analysis_Wetse'!B4</f>
        <v>3</v>
      </c>
      <c r="D78" t="s">
        <v>89</v>
      </c>
      <c r="E78" t="s">
        <v>41</v>
      </c>
      <c r="F78" s="5">
        <v>3</v>
      </c>
      <c r="G78" s="7">
        <f>'[2]WetLitterbags placem_collection'!E5</f>
        <v>42766</v>
      </c>
      <c r="H78" t="str">
        <f>'[2]Final data_for_R_analysis_Wetse'!J4</f>
        <v>G631</v>
      </c>
      <c r="I78" t="str">
        <f>'[2]Final data_for_R_analysis_Wetse'!J224</f>
        <v>R158</v>
      </c>
      <c r="J78">
        <f>IFERROR(INDEX('[2]Green_rooibos initial weight'!$C$5:$C$1749,MATCH(H78, '[2]Green_rooibos initial weight'!$A$5:$A$1749,0)),"")</f>
        <v>1.99</v>
      </c>
      <c r="K78">
        <f>IFERROR(INDEX('[2]Green_rooibos initial weight'!$C$5:$C$1749,MATCH(I78, '[2]Green_rooibos initial weight'!$A$5:$A$1749,0)),"")</f>
        <v>2.2959999999999998</v>
      </c>
      <c r="L78" s="3">
        <f t="shared" si="1"/>
        <v>1.7402</v>
      </c>
      <c r="M78" s="3">
        <f t="shared" si="0"/>
        <v>2.0461999999999998</v>
      </c>
      <c r="N78" s="7">
        <f>IF('[2]WetLitterbags placem_collection'!G5="N.A","",'[2]WetLitterbags placem_collection'!G5)</f>
        <v>0</v>
      </c>
      <c r="O78" s="3" t="str">
        <f>IF(IFERROR(INDEX('[2]Both teabags AfterWet'!$D$1:$D$839,MATCH(H78,'[2]Both teabags AfterWet'!$B$1:$B$839,0)),"")="N.A","",(IFERROR(INDEX('[2]Both teabags AfterWet'!$D$1:$D$839,MATCH(H78,'[2]Both teabags AfterWet'!$B$1:$B$839,0)),"")))</f>
        <v/>
      </c>
      <c r="P78" s="3" t="str">
        <f>IFERROR(INDEX('[2]Both teabags AfterWet'!$D$1:$D$839,MATCH(I78,'[2]Both teabags AfterWet'!$B$1:$B$839,0)),"")</f>
        <v/>
      </c>
      <c r="Q78" s="3" t="str">
        <f t="shared" si="2"/>
        <v/>
      </c>
      <c r="R78" s="3" t="str">
        <f t="shared" si="2"/>
        <v/>
      </c>
      <c r="S78" s="3" t="str">
        <f t="shared" si="3"/>
        <v/>
      </c>
      <c r="T78" s="3" t="str">
        <f t="shared" si="4"/>
        <v/>
      </c>
      <c r="U78" s="3" t="str">
        <f t="shared" si="5"/>
        <v/>
      </c>
      <c r="V78" t="str">
        <f t="shared" si="6"/>
        <v/>
      </c>
      <c r="W78" s="3" t="str">
        <f t="shared" si="7"/>
        <v/>
      </c>
      <c r="X78" s="3" t="str">
        <f t="shared" si="8"/>
        <v/>
      </c>
      <c r="Y78" s="58" t="str">
        <f>IF(ISNUMBER(SEARCH("C", '[2]WetLitterbags placem_collection'!W5)),"YES","")</f>
        <v/>
      </c>
      <c r="Z78" s="58" t="str">
        <f>IF(ISNUMBER(SEARCH("H", '[2]WetLitterbags placem_collection'!W5)),"YES","")</f>
        <v/>
      </c>
      <c r="AA78" s="58" t="str">
        <f>IF(ISNUMBER(SEARCH("R", '[2]WetLitterbags placem_collection'!W5)),"YES","")</f>
        <v/>
      </c>
      <c r="AB78" s="58" t="str">
        <f>IF(ISNUMBER(SEARCH("C", '[2]WetLitterbags placem_collection'!V5)),"YES","")</f>
        <v/>
      </c>
      <c r="AC78" s="58" t="str">
        <f>IF(ISNUMBER(SEARCH("H", '[2]WetLitterbags placem_collection'!V5)),"YES","")</f>
        <v/>
      </c>
      <c r="AD78" s="58" t="str">
        <f>IF(ISNUMBER(SEARCH("R", '[2]WetLitterbags placem_collection'!V5)),"YES","")</f>
        <v/>
      </c>
    </row>
    <row r="79" spans="2:41">
      <c r="B79" t="str">
        <f>'[2]Final data_for_R_analysis_Wetse'!A5</f>
        <v>Wet</v>
      </c>
      <c r="C79" s="4">
        <f>'[2]Final data_for_R_analysis_Wetse'!B5</f>
        <v>4</v>
      </c>
      <c r="D79" t="s">
        <v>89</v>
      </c>
      <c r="E79" t="s">
        <v>41</v>
      </c>
      <c r="F79" s="68">
        <v>4</v>
      </c>
      <c r="G79" s="7">
        <f>'[2]WetLitterbags placem_collection'!E6</f>
        <v>42766</v>
      </c>
      <c r="H79" t="str">
        <f>'[2]Final data_for_R_analysis_Wetse'!J5</f>
        <v>G652</v>
      </c>
      <c r="I79" t="str">
        <f>'[2]Final data_for_R_analysis_Wetse'!J225</f>
        <v>R115</v>
      </c>
      <c r="J79">
        <f>IFERROR(INDEX('[2]Green_rooibos initial weight'!$C$5:$C$1749,MATCH(H79, '[2]Green_rooibos initial weight'!$A$5:$A$1749,0)),"")</f>
        <v>2.024</v>
      </c>
      <c r="K79">
        <f>IFERROR(INDEX('[2]Green_rooibos initial weight'!$C$5:$C$1749,MATCH(I79, '[2]Green_rooibos initial weight'!$A$5:$A$1749,0)),"")</f>
        <v>2.3119999999999998</v>
      </c>
      <c r="L79" s="3">
        <f t="shared" si="1"/>
        <v>1.7742</v>
      </c>
      <c r="M79" s="3">
        <f t="shared" si="0"/>
        <v>2.0621999999999998</v>
      </c>
      <c r="N79" s="7">
        <f>IF('[2]WetLitterbags placem_collection'!G6="N.A","",'[2]WetLitterbags placem_collection'!G6)</f>
        <v>42818</v>
      </c>
      <c r="O79" s="3" t="str">
        <f>IF(IFERROR(INDEX('[2]Both teabags AfterWet'!$D$1:$D$839,MATCH(H79,'[2]Both teabags AfterWet'!$B$1:$B$839,0)),"")="N.A","",(IFERROR(INDEX('[2]Both teabags AfterWet'!$D$1:$D$839,MATCH(H79,'[2]Both teabags AfterWet'!$B$1:$B$839,0)),"")))</f>
        <v/>
      </c>
      <c r="P79" s="3">
        <f>IFERROR(INDEX('[2]Both teabags AfterWet'!$D$1:$D$839,MATCH(I79,'[2]Both teabags AfterWet'!$B$1:$B$839,0)),"")</f>
        <v>1.4075</v>
      </c>
      <c r="Q79" s="3" t="str">
        <f t="shared" si="2"/>
        <v/>
      </c>
      <c r="R79" s="3">
        <f t="shared" si="2"/>
        <v>1.2568999999999999</v>
      </c>
      <c r="S79" s="3" t="str">
        <f t="shared" si="3"/>
        <v/>
      </c>
      <c r="T79" s="3" t="str">
        <f t="shared" si="4"/>
        <v/>
      </c>
      <c r="U79" s="3">
        <f t="shared" si="5"/>
        <v>0.60949471438269809</v>
      </c>
      <c r="V79">
        <f t="shared" si="6"/>
        <v>52</v>
      </c>
      <c r="W79" s="3" t="str">
        <f t="shared" si="7"/>
        <v/>
      </c>
      <c r="X79" s="3" t="str">
        <f t="shared" si="8"/>
        <v/>
      </c>
      <c r="Y79" s="58" t="str">
        <f>IF(ISNUMBER(SEARCH("C", '[2]WetLitterbags placem_collection'!W6)),"YES","")</f>
        <v/>
      </c>
      <c r="Z79" s="58" t="str">
        <f>IF(ISNUMBER(SEARCH("H", '[2]WetLitterbags placem_collection'!W6)),"YES","")</f>
        <v/>
      </c>
      <c r="AA79" s="58" t="str">
        <f>IF(ISNUMBER(SEARCH("R", '[2]WetLitterbags placem_collection'!W6)),"YES","")</f>
        <v>YES</v>
      </c>
      <c r="AB79" s="58" t="str">
        <f>IF(ISNUMBER(SEARCH("C", '[2]WetLitterbags placem_collection'!V6)),"YES","")</f>
        <v/>
      </c>
      <c r="AC79" s="58" t="str">
        <f>IF(ISNUMBER(SEARCH("H", '[2]WetLitterbags placem_collection'!V6)),"YES","")</f>
        <v/>
      </c>
      <c r="AD79" s="58" t="str">
        <f>IF(ISNUMBER(SEARCH("R", '[2]WetLitterbags placem_collection'!V6)),"YES","")</f>
        <v/>
      </c>
    </row>
    <row r="80" spans="2:41">
      <c r="B80" t="str">
        <f>'[2]Final data_for_R_analysis_Wetse'!A6</f>
        <v>Wet</v>
      </c>
      <c r="C80" s="4">
        <f>'[2]Final data_for_R_analysis_Wetse'!B6</f>
        <v>5</v>
      </c>
      <c r="D80" t="s">
        <v>89</v>
      </c>
      <c r="E80" t="s">
        <v>41</v>
      </c>
      <c r="F80" s="68">
        <v>5</v>
      </c>
      <c r="G80" s="7">
        <f>'[2]WetLitterbags placem_collection'!E7</f>
        <v>42766</v>
      </c>
      <c r="H80" t="str">
        <f>'[2]Final data_for_R_analysis_Wetse'!J6</f>
        <v>G497</v>
      </c>
      <c r="I80" t="str">
        <f>'[2]Final data_for_R_analysis_Wetse'!J226</f>
        <v>R502</v>
      </c>
      <c r="J80">
        <f>IFERROR(INDEX('[2]Green_rooibos initial weight'!$C$5:$C$1749,MATCH(H80, '[2]Green_rooibos initial weight'!$A$5:$A$1749,0)),"")</f>
        <v>2.0019999999999998</v>
      </c>
      <c r="K80">
        <f>IFERROR(INDEX('[2]Green_rooibos initial weight'!$C$5:$C$1749,MATCH(I80, '[2]Green_rooibos initial weight'!$A$5:$A$1749,0)),"")</f>
        <v>2.1840000000000002</v>
      </c>
      <c r="L80" s="3">
        <f t="shared" si="1"/>
        <v>1.7521999999999998</v>
      </c>
      <c r="M80" s="3">
        <f t="shared" si="0"/>
        <v>1.9342000000000001</v>
      </c>
      <c r="N80" s="7">
        <f>IF('[2]WetLitterbags placem_collection'!G7="N.A","",'[2]WetLitterbags placem_collection'!G7)</f>
        <v>42818</v>
      </c>
      <c r="O80" s="3">
        <f>IF(IFERROR(INDEX('[2]Both teabags AfterWet'!$D$1:$D$839,MATCH(H80,'[2]Both teabags AfterWet'!$B$1:$B$839,0)),"")="N.A","",(IFERROR(INDEX('[2]Both teabags AfterWet'!$D$1:$D$839,MATCH(H80,'[2]Both teabags AfterWet'!$B$1:$B$839,0)),"")))</f>
        <v>0.46</v>
      </c>
      <c r="P80" s="3">
        <f>IFERROR(INDEX('[2]Both teabags AfterWet'!$D$1:$D$839,MATCH(I80,'[2]Both teabags AfterWet'!$B$1:$B$839,0)),"")</f>
        <v>1.3823000000000001</v>
      </c>
      <c r="Q80" s="3">
        <f t="shared" si="2"/>
        <v>0.30940000000000001</v>
      </c>
      <c r="R80" s="3">
        <f t="shared" si="2"/>
        <v>1.2317</v>
      </c>
      <c r="S80" s="3">
        <f t="shared" si="3"/>
        <v>0.82342198379180453</v>
      </c>
      <c r="T80" s="3">
        <f t="shared" si="4"/>
        <v>0.53982058794902155</v>
      </c>
      <c r="U80" s="3">
        <f t="shared" si="5"/>
        <v>0.63680074449384749</v>
      </c>
      <c r="V80">
        <f t="shared" si="6"/>
        <v>52</v>
      </c>
      <c r="W80" s="3">
        <f t="shared" si="7"/>
        <v>2.2064152266265347E-2</v>
      </c>
      <c r="X80" s="3">
        <f t="shared" si="8"/>
        <v>2.1485168532299852E-2</v>
      </c>
      <c r="Y80" s="58" t="str">
        <f>IF(ISNUMBER(SEARCH("C", '[2]WetLitterbags placem_collection'!W7)),"YES","")</f>
        <v/>
      </c>
      <c r="Z80" s="58" t="str">
        <f>IF(ISNUMBER(SEARCH("H", '[2]WetLitterbags placem_collection'!W7)),"YES","")</f>
        <v/>
      </c>
      <c r="AA80" s="58" t="str">
        <f>IF(ISNUMBER(SEARCH("R", '[2]WetLitterbags placem_collection'!W7)),"YES","")</f>
        <v/>
      </c>
      <c r="AB80" s="58" t="str">
        <f>IF(ISNUMBER(SEARCH("C", '[2]WetLitterbags placem_collection'!V7)),"YES","")</f>
        <v/>
      </c>
      <c r="AC80" s="58" t="str">
        <f>IF(ISNUMBER(SEARCH("H", '[2]WetLitterbags placem_collection'!V7)),"YES","")</f>
        <v/>
      </c>
      <c r="AD80" s="58" t="str">
        <f>IF(ISNUMBER(SEARCH("R", '[2]WetLitterbags placem_collection'!V7)),"YES","")</f>
        <v/>
      </c>
    </row>
    <row r="81" spans="2:30">
      <c r="B81" t="str">
        <f>'[2]Final data_for_R_analysis_Wetse'!A7</f>
        <v>Wet</v>
      </c>
      <c r="C81" s="4">
        <f>'[2]Final data_for_R_analysis_Wetse'!B7</f>
        <v>6</v>
      </c>
      <c r="D81" t="s">
        <v>89</v>
      </c>
      <c r="E81" t="s">
        <v>41</v>
      </c>
      <c r="F81" s="68">
        <v>6</v>
      </c>
      <c r="G81" s="7">
        <f>'[2]WetLitterbags placem_collection'!E8</f>
        <v>42766</v>
      </c>
      <c r="H81" t="str">
        <f>'[2]Final data_for_R_analysis_Wetse'!J7</f>
        <v>G447</v>
      </c>
      <c r="I81" t="str">
        <f>'[2]Final data_for_R_analysis_Wetse'!J227</f>
        <v>R177</v>
      </c>
      <c r="J81">
        <f>IFERROR(INDEX('[2]Green_rooibos initial weight'!$C$5:$C$1749,MATCH(H81, '[2]Green_rooibos initial weight'!$A$5:$A$1749,0)),"")</f>
        <v>2.0579999999999998</v>
      </c>
      <c r="K81">
        <f>IFERROR(INDEX('[2]Green_rooibos initial weight'!$C$5:$C$1749,MATCH(I81, '[2]Green_rooibos initial weight'!$A$5:$A$1749,0)),"")</f>
        <v>2.153</v>
      </c>
      <c r="L81" s="3">
        <f t="shared" si="1"/>
        <v>1.8081999999999998</v>
      </c>
      <c r="M81" s="3">
        <f t="shared" si="0"/>
        <v>1.9032</v>
      </c>
      <c r="N81" s="7">
        <f>IF('[2]WetLitterbags placem_collection'!G8="N.A","",'[2]WetLitterbags placem_collection'!G8)</f>
        <v>42818</v>
      </c>
      <c r="O81" s="3">
        <f>IF(IFERROR(INDEX('[2]Both teabags AfterWet'!$D$1:$D$839,MATCH(H81,'[2]Both teabags AfterWet'!$B$1:$B$839,0)),"")="N.A","",(IFERROR(INDEX('[2]Both teabags AfterWet'!$D$1:$D$839,MATCH(H81,'[2]Both teabags AfterWet'!$B$1:$B$839,0)),"")))</f>
        <v>0.67749999999999999</v>
      </c>
      <c r="P81" s="3">
        <f>IFERROR(INDEX('[2]Both teabags AfterWet'!$D$1:$D$839,MATCH(I81,'[2]Both teabags AfterWet'!$B$1:$B$839,0)),"")</f>
        <v>1.4271</v>
      </c>
      <c r="Q81" s="3">
        <f t="shared" si="2"/>
        <v>0.52689999999999992</v>
      </c>
      <c r="R81" s="3">
        <f t="shared" si="2"/>
        <v>1.2765</v>
      </c>
      <c r="S81" s="3">
        <f t="shared" si="3"/>
        <v>0.70860524278287795</v>
      </c>
      <c r="T81" s="3">
        <f t="shared" si="4"/>
        <v>0.46454880524483216</v>
      </c>
      <c r="U81" s="3">
        <f t="shared" si="5"/>
        <v>0.67071248423707441</v>
      </c>
      <c r="V81">
        <f t="shared" si="6"/>
        <v>52</v>
      </c>
      <c r="W81" s="3">
        <f t="shared" si="7"/>
        <v>0.15842607745501425</v>
      </c>
      <c r="X81" s="3">
        <f t="shared" si="8"/>
        <v>2.3728043034048699E-2</v>
      </c>
      <c r="Y81" s="58" t="str">
        <f>IF(ISNUMBER(SEARCH("C", '[2]WetLitterbags placem_collection'!W8)),"YES","")</f>
        <v/>
      </c>
      <c r="Z81" s="58" t="str">
        <f>IF(ISNUMBER(SEARCH("H", '[2]WetLitterbags placem_collection'!W8)),"YES","")</f>
        <v/>
      </c>
      <c r="AA81" s="58" t="str">
        <f>IF(ISNUMBER(SEARCH("R", '[2]WetLitterbags placem_collection'!W8)),"YES","")</f>
        <v>YES</v>
      </c>
      <c r="AB81" s="58" t="str">
        <f>IF(ISNUMBER(SEARCH("C", '[2]WetLitterbags placem_collection'!V8)),"YES","")</f>
        <v/>
      </c>
      <c r="AC81" s="58" t="str">
        <f>IF(ISNUMBER(SEARCH("H", '[2]WetLitterbags placem_collection'!V8)),"YES","")</f>
        <v/>
      </c>
      <c r="AD81" s="58" t="str">
        <f>IF(ISNUMBER(SEARCH("R", '[2]WetLitterbags placem_collection'!V8)),"YES","")</f>
        <v/>
      </c>
    </row>
    <row r="82" spans="2:30">
      <c r="B82" t="str">
        <f>'[2]Final data_for_R_analysis_Wetse'!A8</f>
        <v>Wet</v>
      </c>
      <c r="C82" s="4">
        <f>'[2]Final data_for_R_analysis_Wetse'!B8</f>
        <v>7</v>
      </c>
      <c r="D82" t="s">
        <v>89</v>
      </c>
      <c r="E82" t="s">
        <v>41</v>
      </c>
      <c r="F82" s="68">
        <v>7</v>
      </c>
      <c r="G82" s="7">
        <f>'[2]WetLitterbags placem_collection'!E9</f>
        <v>42766</v>
      </c>
      <c r="H82" t="str">
        <f>'[2]Final data_for_R_analysis_Wetse'!J8</f>
        <v>G452</v>
      </c>
      <c r="I82" t="str">
        <f>'[2]Final data_for_R_analysis_Wetse'!J228</f>
        <v>R531</v>
      </c>
      <c r="J82">
        <f>IFERROR(INDEX('[2]Green_rooibos initial weight'!$C$5:$C$1749,MATCH(H82, '[2]Green_rooibos initial weight'!$A$5:$A$1749,0)),"")</f>
        <v>2.0550000000000002</v>
      </c>
      <c r="K82">
        <f>IFERROR(INDEX('[2]Green_rooibos initial weight'!$C$5:$C$1749,MATCH(I82, '[2]Green_rooibos initial weight'!$A$5:$A$1749,0)),"")</f>
        <v>2.101</v>
      </c>
      <c r="L82" s="3">
        <f t="shared" si="1"/>
        <v>1.8052000000000001</v>
      </c>
      <c r="M82" s="3">
        <f t="shared" si="0"/>
        <v>1.8512</v>
      </c>
      <c r="N82" s="7">
        <f>IF('[2]WetLitterbags placem_collection'!G9="N.A","",'[2]WetLitterbags placem_collection'!G9)</f>
        <v>42818</v>
      </c>
      <c r="O82" s="3">
        <f>IF(IFERROR(INDEX('[2]Both teabags AfterWet'!$D$1:$D$839,MATCH(H82,'[2]Both teabags AfterWet'!$B$1:$B$839,0)),"")="N.A","",(IFERROR(INDEX('[2]Both teabags AfterWet'!$D$1:$D$839,MATCH(H82,'[2]Both teabags AfterWet'!$B$1:$B$839,0)),"")))</f>
        <v>0.67900000000000005</v>
      </c>
      <c r="P82" s="3">
        <f>IFERROR(INDEX('[2]Both teabags AfterWet'!$D$1:$D$839,MATCH(I82,'[2]Both teabags AfterWet'!$B$1:$B$839,0)),"")</f>
        <v>1.4430000000000001</v>
      </c>
      <c r="Q82" s="3">
        <f t="shared" si="2"/>
        <v>0.52839999999999998</v>
      </c>
      <c r="R82" s="3">
        <f t="shared" si="2"/>
        <v>1.2924</v>
      </c>
      <c r="S82" s="3">
        <f t="shared" si="3"/>
        <v>0.7072900509638822</v>
      </c>
      <c r="T82" s="3">
        <f t="shared" si="4"/>
        <v>0.46368658923047862</v>
      </c>
      <c r="U82" s="3">
        <f t="shared" si="5"/>
        <v>0.69814174589455491</v>
      </c>
      <c r="V82">
        <f t="shared" si="6"/>
        <v>52</v>
      </c>
      <c r="W82" s="3">
        <f t="shared" si="7"/>
        <v>0.1599880629882634</v>
      </c>
      <c r="X82" s="3">
        <f t="shared" si="8"/>
        <v>2.0243706847798783E-2</v>
      </c>
      <c r="Y82" s="58" t="str">
        <f>IF(ISNUMBER(SEARCH("C", '[2]WetLitterbags placem_collection'!W9)),"YES","")</f>
        <v/>
      </c>
      <c r="Z82" s="58" t="str">
        <f>IF(ISNUMBER(SEARCH("H", '[2]WetLitterbags placem_collection'!W9)),"YES","")</f>
        <v/>
      </c>
      <c r="AA82" s="58" t="str">
        <f>IF(ISNUMBER(SEARCH("R", '[2]WetLitterbags placem_collection'!W9)),"YES","")</f>
        <v/>
      </c>
      <c r="AB82" s="58" t="str">
        <f>IF(ISNUMBER(SEARCH("C", '[2]WetLitterbags placem_collection'!V9)),"YES","")</f>
        <v/>
      </c>
      <c r="AC82" s="58" t="str">
        <f>IF(ISNUMBER(SEARCH("H", '[2]WetLitterbags placem_collection'!V9)),"YES","")</f>
        <v/>
      </c>
      <c r="AD82" s="58" t="str">
        <f>IF(ISNUMBER(SEARCH("R", '[2]WetLitterbags placem_collection'!V9)),"YES","")</f>
        <v/>
      </c>
    </row>
    <row r="83" spans="2:30">
      <c r="B83" t="str">
        <f>'[2]Final data_for_R_analysis_Wetse'!A9</f>
        <v>Wet</v>
      </c>
      <c r="C83" s="4">
        <f>'[2]Final data_for_R_analysis_Wetse'!B9</f>
        <v>8</v>
      </c>
      <c r="D83" t="s">
        <v>89</v>
      </c>
      <c r="E83" t="s">
        <v>41</v>
      </c>
      <c r="F83" s="68">
        <v>8</v>
      </c>
      <c r="G83" s="7">
        <f>'[2]WetLitterbags placem_collection'!E10</f>
        <v>42766</v>
      </c>
      <c r="H83" t="str">
        <f>'[2]Final data_for_R_analysis_Wetse'!J9</f>
        <v>G389</v>
      </c>
      <c r="I83" t="str">
        <f>'[2]Final data_for_R_analysis_Wetse'!J229</f>
        <v>R406</v>
      </c>
      <c r="J83">
        <f>IFERROR(INDEX('[2]Green_rooibos initial weight'!$C$5:$C$1749,MATCH(H83, '[2]Green_rooibos initial weight'!$A$5:$A$1749,0)),"")</f>
        <v>1.9710000000000001</v>
      </c>
      <c r="K83">
        <f>IFERROR(INDEX('[2]Green_rooibos initial weight'!$C$5:$C$1749,MATCH(I83, '[2]Green_rooibos initial weight'!$A$5:$A$1749,0)),"")</f>
        <v>2.1739999999999999</v>
      </c>
      <c r="L83" s="3">
        <f t="shared" si="1"/>
        <v>1.7212000000000001</v>
      </c>
      <c r="M83" s="3">
        <f t="shared" si="0"/>
        <v>1.9241999999999999</v>
      </c>
      <c r="N83" s="7">
        <f>IF('[2]WetLitterbags placem_collection'!G10="N.A","",'[2]WetLitterbags placem_collection'!G10)</f>
        <v>42818</v>
      </c>
      <c r="O83" s="3">
        <f>IF(IFERROR(INDEX('[2]Both teabags AfterWet'!$D$1:$D$839,MATCH(H83,'[2]Both teabags AfterWet'!$B$1:$B$839,0)),"")="N.A","",(IFERROR(INDEX('[2]Both teabags AfterWet'!$D$1:$D$839,MATCH(H83,'[2]Both teabags AfterWet'!$B$1:$B$839,0)),"")))</f>
        <v>0.61950000000000005</v>
      </c>
      <c r="P83" s="3">
        <f>IFERROR(INDEX('[2]Both teabags AfterWet'!$D$1:$D$839,MATCH(I83,'[2]Both teabags AfterWet'!$B$1:$B$839,0)),"")</f>
        <v>1.4278999999999999</v>
      </c>
      <c r="Q83" s="3">
        <f t="shared" si="2"/>
        <v>0.46890000000000004</v>
      </c>
      <c r="R83" s="3">
        <f t="shared" si="2"/>
        <v>1.2772999999999999</v>
      </c>
      <c r="S83" s="3">
        <f t="shared" si="3"/>
        <v>0.72757378573088549</v>
      </c>
      <c r="T83" s="3">
        <f t="shared" si="4"/>
        <v>0.47698423957654257</v>
      </c>
      <c r="U83" s="3">
        <f t="shared" si="5"/>
        <v>0.66380833593181576</v>
      </c>
      <c r="V83">
        <f t="shared" si="6"/>
        <v>52</v>
      </c>
      <c r="W83" s="3">
        <f t="shared" si="7"/>
        <v>0.13589811670916208</v>
      </c>
      <c r="X83" s="3">
        <f t="shared" si="8"/>
        <v>2.3465302654871581E-2</v>
      </c>
      <c r="Y83" s="58" t="str">
        <f>IF(ISNUMBER(SEARCH("C", '[2]WetLitterbags placem_collection'!W10)),"YES","")</f>
        <v/>
      </c>
      <c r="Z83" s="58" t="str">
        <f>IF(ISNUMBER(SEARCH("H", '[2]WetLitterbags placem_collection'!W10)),"YES","")</f>
        <v/>
      </c>
      <c r="AA83" s="58" t="str">
        <f>IF(ISNUMBER(SEARCH("R", '[2]WetLitterbags placem_collection'!W10)),"YES","")</f>
        <v>YES</v>
      </c>
      <c r="AB83" s="58" t="str">
        <f>IF(ISNUMBER(SEARCH("C", '[2]WetLitterbags placem_collection'!V10)),"YES","")</f>
        <v/>
      </c>
      <c r="AC83" s="58" t="str">
        <f>IF(ISNUMBER(SEARCH("H", '[2]WetLitterbags placem_collection'!V10)),"YES","")</f>
        <v>YES</v>
      </c>
      <c r="AD83" s="58" t="str">
        <f>IF(ISNUMBER(SEARCH("R", '[2]WetLitterbags placem_collection'!V10)),"YES","")</f>
        <v/>
      </c>
    </row>
    <row r="84" spans="2:30">
      <c r="B84" t="str">
        <f>'[2]Final data_for_R_analysis_Wetse'!A10</f>
        <v>Wet</v>
      </c>
      <c r="C84" s="4">
        <f>'[2]Final data_for_R_analysis_Wetse'!B10</f>
        <v>9</v>
      </c>
      <c r="D84" t="s">
        <v>90</v>
      </c>
      <c r="E84" t="s">
        <v>41</v>
      </c>
      <c r="F84" s="5">
        <v>1</v>
      </c>
      <c r="G84" s="7">
        <f>'[2]WetLitterbags placem_collection'!E11</f>
        <v>42766</v>
      </c>
      <c r="H84" t="str">
        <f>'[2]Final data_for_R_analysis_Wetse'!J10</f>
        <v>G514</v>
      </c>
      <c r="I84" t="str">
        <f>'[2]Final data_for_R_analysis_Wetse'!J230</f>
        <v>R169</v>
      </c>
      <c r="J84">
        <f>IFERROR(INDEX('[2]Green_rooibos initial weight'!$C$5:$C$1749,MATCH(H84, '[2]Green_rooibos initial weight'!$A$5:$A$1749,0)),"")</f>
        <v>1.9350000000000001</v>
      </c>
      <c r="K84">
        <f>IFERROR(INDEX('[2]Green_rooibos initial weight'!$C$5:$C$1749,MATCH(I84, '[2]Green_rooibos initial weight'!$A$5:$A$1749,0)),"")</f>
        <v>2.2010000000000001</v>
      </c>
      <c r="L84" s="3">
        <f t="shared" si="1"/>
        <v>1.6852</v>
      </c>
      <c r="M84" s="3">
        <f t="shared" si="0"/>
        <v>1.9512</v>
      </c>
      <c r="N84" s="7">
        <f>IF('[2]WetLitterbags placem_collection'!G11="N.A","",'[2]WetLitterbags placem_collection'!G11)</f>
        <v>42818</v>
      </c>
      <c r="O84" s="3" t="str">
        <f>IF(IFERROR(INDEX('[2]Both teabags AfterWet'!$D$1:$D$839,MATCH(H84,'[2]Both teabags AfterWet'!$B$1:$B$839,0)),"")="N.A","",(IFERROR(INDEX('[2]Both teabags AfterWet'!$D$1:$D$839,MATCH(H84,'[2]Both teabags AfterWet'!$B$1:$B$839,0)),"")))</f>
        <v/>
      </c>
      <c r="P84" s="3">
        <f>IFERROR(INDEX('[2]Both teabags AfterWet'!$D$1:$D$839,MATCH(I84,'[2]Both teabags AfterWet'!$B$1:$B$839,0)),"")</f>
        <v>2.8336999999999999</v>
      </c>
      <c r="Q84" s="3" t="str">
        <f t="shared" si="2"/>
        <v/>
      </c>
      <c r="R84" s="3">
        <f t="shared" si="2"/>
        <v>2.6831</v>
      </c>
      <c r="S84" s="3" t="str">
        <f t="shared" si="3"/>
        <v/>
      </c>
      <c r="T84" s="3" t="str">
        <f t="shared" si="4"/>
        <v/>
      </c>
      <c r="U84" s="3">
        <f t="shared" si="5"/>
        <v>1.3751025010250102</v>
      </c>
      <c r="V84">
        <f t="shared" si="6"/>
        <v>52</v>
      </c>
      <c r="W84" s="3" t="str">
        <f t="shared" si="7"/>
        <v/>
      </c>
      <c r="X84" s="3" t="str">
        <f t="shared" si="8"/>
        <v/>
      </c>
      <c r="Y84" s="58" t="str">
        <f>IF(ISNUMBER(SEARCH("C", '[2]WetLitterbags placem_collection'!W11)),"YES","")</f>
        <v>YES</v>
      </c>
      <c r="Z84" s="58" t="str">
        <f>IF(ISNUMBER(SEARCH("H", '[2]WetLitterbags placem_collection'!W11)),"YES","")</f>
        <v>YES</v>
      </c>
      <c r="AA84" s="58" t="str">
        <f>IF(ISNUMBER(SEARCH("R", '[2]WetLitterbags placem_collection'!W11)),"YES","")</f>
        <v/>
      </c>
      <c r="AB84" s="58" t="str">
        <f>IF(ISNUMBER(SEARCH("C", '[2]WetLitterbags placem_collection'!V11)),"YES","")</f>
        <v/>
      </c>
      <c r="AC84" s="58" t="str">
        <f>IF(ISNUMBER(SEARCH("H", '[2]WetLitterbags placem_collection'!V11)),"YES","")</f>
        <v/>
      </c>
      <c r="AD84" s="58" t="str">
        <f>IF(ISNUMBER(SEARCH("R", '[2]WetLitterbags placem_collection'!V11)),"YES","")</f>
        <v>YES</v>
      </c>
    </row>
    <row r="85" spans="2:30">
      <c r="B85" t="str">
        <f>'[2]Final data_for_R_analysis_Wetse'!A11</f>
        <v>Wet</v>
      </c>
      <c r="C85" s="4">
        <f>'[2]Final data_for_R_analysis_Wetse'!B11</f>
        <v>10</v>
      </c>
      <c r="D85" t="s">
        <v>90</v>
      </c>
      <c r="E85" t="s">
        <v>41</v>
      </c>
      <c r="F85" s="5">
        <v>2</v>
      </c>
      <c r="G85" s="7">
        <f>'[2]WetLitterbags placem_collection'!E12</f>
        <v>42766</v>
      </c>
      <c r="H85" t="str">
        <f>'[2]Final data_for_R_analysis_Wetse'!J11</f>
        <v>G286</v>
      </c>
      <c r="I85" t="str">
        <f>'[2]Final data_for_R_analysis_Wetse'!J231</f>
        <v>R91</v>
      </c>
      <c r="J85">
        <f>IFERROR(INDEX('[2]Green_rooibos initial weight'!$C$5:$C$1749,MATCH(H85, '[2]Green_rooibos initial weight'!$A$5:$A$1749,0)),"")</f>
        <v>2.0710000000000002</v>
      </c>
      <c r="K85">
        <f>IFERROR(INDEX('[2]Green_rooibos initial weight'!$C$5:$C$1749,MATCH(I85, '[2]Green_rooibos initial weight'!$A$5:$A$1749,0)),"")</f>
        <v>2.133</v>
      </c>
      <c r="L85" s="3">
        <f t="shared" si="1"/>
        <v>1.8212000000000002</v>
      </c>
      <c r="M85" s="3">
        <f t="shared" si="0"/>
        <v>1.8832</v>
      </c>
      <c r="N85" s="7">
        <f>IF('[2]WetLitterbags placem_collection'!G12="N.A","",'[2]WetLitterbags placem_collection'!G12)</f>
        <v>42818</v>
      </c>
      <c r="O85" s="3">
        <f>IF(IFERROR(INDEX('[2]Both teabags AfterWet'!$D$1:$D$839,MATCH(H85,'[2]Both teabags AfterWet'!$B$1:$B$839,0)),"")="N.A","",(IFERROR(INDEX('[2]Both teabags AfterWet'!$D$1:$D$839,MATCH(H85,'[2]Both teabags AfterWet'!$B$1:$B$839,0)),"")))</f>
        <v>0.80200000000000005</v>
      </c>
      <c r="P85" s="3">
        <f>IFERROR(INDEX('[2]Both teabags AfterWet'!$D$1:$D$839,MATCH(I85,'[2]Both teabags AfterWet'!$B$1:$B$839,0)),"")</f>
        <v>1.3628</v>
      </c>
      <c r="Q85" s="3">
        <f t="shared" si="2"/>
        <v>0.65139999999999998</v>
      </c>
      <c r="R85" s="3">
        <f t="shared" si="2"/>
        <v>1.2121999999999999</v>
      </c>
      <c r="S85" s="3">
        <f t="shared" si="3"/>
        <v>0.64232374258730518</v>
      </c>
      <c r="T85" s="3">
        <f t="shared" si="4"/>
        <v>0.42109585024725954</v>
      </c>
      <c r="U85" s="3">
        <f t="shared" si="5"/>
        <v>0.64369158878504673</v>
      </c>
      <c r="V85">
        <f t="shared" si="6"/>
        <v>52</v>
      </c>
      <c r="W85" s="3">
        <f t="shared" si="7"/>
        <v>0.23714519882742846</v>
      </c>
      <c r="X85" s="3">
        <f t="shared" si="8"/>
        <v>3.5995168040208123E-2</v>
      </c>
      <c r="Y85" s="58" t="str">
        <f>IF(ISNUMBER(SEARCH("C", '[2]WetLitterbags placem_collection'!W12)),"YES","")</f>
        <v/>
      </c>
      <c r="Z85" s="58" t="str">
        <f>IF(ISNUMBER(SEARCH("H", '[2]WetLitterbags placem_collection'!W12)),"YES","")</f>
        <v/>
      </c>
      <c r="AA85" s="58" t="str">
        <f>IF(ISNUMBER(SEARCH("R", '[2]WetLitterbags placem_collection'!W12)),"YES","")</f>
        <v/>
      </c>
      <c r="AB85" s="58" t="str">
        <f>IF(ISNUMBER(SEARCH("C", '[2]WetLitterbags placem_collection'!V12)),"YES","")</f>
        <v/>
      </c>
      <c r="AC85" s="58" t="str">
        <f>IF(ISNUMBER(SEARCH("H", '[2]WetLitterbags placem_collection'!V12)),"YES","")</f>
        <v/>
      </c>
      <c r="AD85" s="58" t="str">
        <f>IF(ISNUMBER(SEARCH("R", '[2]WetLitterbags placem_collection'!V12)),"YES","")</f>
        <v/>
      </c>
    </row>
    <row r="86" spans="2:30">
      <c r="B86" t="str">
        <f>'[2]Final data_for_R_analysis_Wetse'!A12</f>
        <v>Wet</v>
      </c>
      <c r="C86" s="4">
        <f>'[2]Final data_for_R_analysis_Wetse'!B12</f>
        <v>11</v>
      </c>
      <c r="D86" t="s">
        <v>90</v>
      </c>
      <c r="E86" t="s">
        <v>41</v>
      </c>
      <c r="F86" s="5">
        <v>3</v>
      </c>
      <c r="G86" s="7">
        <f>'[2]WetLitterbags placem_collection'!E13</f>
        <v>42766</v>
      </c>
      <c r="H86" t="str">
        <f>'[2]Final data_for_R_analysis_Wetse'!J12</f>
        <v>G543</v>
      </c>
      <c r="I86" t="str">
        <f>'[2]Final data_for_R_analysis_Wetse'!J232</f>
        <v>R446</v>
      </c>
      <c r="J86">
        <f>IFERROR(INDEX('[2]Green_rooibos initial weight'!$C$5:$C$1749,MATCH(H86, '[2]Green_rooibos initial weight'!$A$5:$A$1749,0)),"")</f>
        <v>2.0920000000000001</v>
      </c>
      <c r="K86">
        <f>IFERROR(INDEX('[2]Green_rooibos initial weight'!$C$5:$C$1749,MATCH(I86, '[2]Green_rooibos initial weight'!$A$5:$A$1749,0)),"")</f>
        <v>2.2679999999999998</v>
      </c>
      <c r="L86" s="3">
        <f t="shared" si="1"/>
        <v>1.8422000000000001</v>
      </c>
      <c r="M86" s="3">
        <f t="shared" si="0"/>
        <v>2.0181999999999998</v>
      </c>
      <c r="N86" s="7">
        <f>IF('[2]WetLitterbags placem_collection'!G13="N.A","",'[2]WetLitterbags placem_collection'!G13)</f>
        <v>42818</v>
      </c>
      <c r="O86" s="3">
        <f>IF(IFERROR(INDEX('[2]Both teabags AfterWet'!$D$1:$D$839,MATCH(H86,'[2]Both teabags AfterWet'!$B$1:$B$839,0)),"")="N.A","",(IFERROR(INDEX('[2]Both teabags AfterWet'!$D$1:$D$839,MATCH(H86,'[2]Both teabags AfterWet'!$B$1:$B$839,0)),"")))</f>
        <v>0.71650000000000003</v>
      </c>
      <c r="P86" s="3">
        <f>IFERROR(INDEX('[2]Both teabags AfterWet'!$D$1:$D$839,MATCH(I86,'[2]Both teabags AfterWet'!$B$1:$B$839,0)),"")</f>
        <v>1.4224000000000001</v>
      </c>
      <c r="Q86" s="3">
        <f t="shared" si="2"/>
        <v>0.56590000000000007</v>
      </c>
      <c r="R86" s="3">
        <f t="shared" si="2"/>
        <v>1.2718</v>
      </c>
      <c r="S86" s="3">
        <f t="shared" si="3"/>
        <v>0.69281294104874602</v>
      </c>
      <c r="T86" s="3">
        <f t="shared" si="4"/>
        <v>0.45419565731461736</v>
      </c>
      <c r="U86" s="3">
        <f t="shared" si="5"/>
        <v>0.63016549400455857</v>
      </c>
      <c r="V86">
        <f t="shared" si="6"/>
        <v>52</v>
      </c>
      <c r="W86" s="3">
        <f t="shared" si="7"/>
        <v>0.17718178022714248</v>
      </c>
      <c r="X86" s="3">
        <f t="shared" si="8"/>
        <v>3.2373482023911687E-2</v>
      </c>
      <c r="Y86" s="58" t="str">
        <f>IF(ISNUMBER(SEARCH("C", '[2]WetLitterbags placem_collection'!W13)),"YES","")</f>
        <v/>
      </c>
      <c r="Z86" s="58" t="str">
        <f>IF(ISNUMBER(SEARCH("H", '[2]WetLitterbags placem_collection'!W13)),"YES","")</f>
        <v/>
      </c>
      <c r="AA86" s="58" t="str">
        <f>IF(ISNUMBER(SEARCH("R", '[2]WetLitterbags placem_collection'!W13)),"YES","")</f>
        <v/>
      </c>
      <c r="AB86" s="58" t="str">
        <f>IF(ISNUMBER(SEARCH("C", '[2]WetLitterbags placem_collection'!V13)),"YES","")</f>
        <v/>
      </c>
      <c r="AC86" s="58" t="str">
        <f>IF(ISNUMBER(SEARCH("H", '[2]WetLitterbags placem_collection'!V13)),"YES","")</f>
        <v/>
      </c>
      <c r="AD86" s="58" t="str">
        <f>IF(ISNUMBER(SEARCH("R", '[2]WetLitterbags placem_collection'!V13)),"YES","")</f>
        <v>YES</v>
      </c>
    </row>
    <row r="87" spans="2:30">
      <c r="B87" t="str">
        <f>'[2]Final data_for_R_analysis_Wetse'!A13</f>
        <v>Wet</v>
      </c>
      <c r="C87" s="4">
        <f>'[2]Final data_for_R_analysis_Wetse'!B13</f>
        <v>12</v>
      </c>
      <c r="D87" t="s">
        <v>90</v>
      </c>
      <c r="E87" t="s">
        <v>41</v>
      </c>
      <c r="F87" s="68">
        <v>4</v>
      </c>
      <c r="G87" s="7">
        <f>'[2]WetLitterbags placem_collection'!E14</f>
        <v>42766</v>
      </c>
      <c r="H87" t="str">
        <f>'[2]Final data_for_R_analysis_Wetse'!J13</f>
        <v>G590</v>
      </c>
      <c r="I87" t="str">
        <f>'[2]Final data_for_R_analysis_Wetse'!J233</f>
        <v>R409</v>
      </c>
      <c r="J87">
        <f>IFERROR(INDEX('[2]Green_rooibos initial weight'!$C$5:$C$1749,MATCH(H87, '[2]Green_rooibos initial weight'!$A$5:$A$1749,0)),"")</f>
        <v>2.0830000000000002</v>
      </c>
      <c r="K87">
        <f>IFERROR(INDEX('[2]Green_rooibos initial weight'!$C$5:$C$1749,MATCH(I87, '[2]Green_rooibos initial weight'!$A$5:$A$1749,0)),"")</f>
        <v>2.2000000000000002</v>
      </c>
      <c r="L87" s="3">
        <f t="shared" si="1"/>
        <v>1.8332000000000002</v>
      </c>
      <c r="M87" s="3">
        <f t="shared" si="0"/>
        <v>1.9502000000000002</v>
      </c>
      <c r="N87" s="7">
        <f>IF('[2]WetLitterbags placem_collection'!G14="N.A","",'[2]WetLitterbags placem_collection'!G14)</f>
        <v>0</v>
      </c>
      <c r="O87" s="3" t="str">
        <f>IF(IFERROR(INDEX('[2]Both teabags AfterWet'!$D$1:$D$839,MATCH(H87,'[2]Both teabags AfterWet'!$B$1:$B$839,0)),"")="N.A","",(IFERROR(INDEX('[2]Both teabags AfterWet'!$D$1:$D$839,MATCH(H87,'[2]Both teabags AfterWet'!$B$1:$B$839,0)),"")))</f>
        <v/>
      </c>
      <c r="P87" s="3" t="str">
        <f>IFERROR(INDEX('[2]Both teabags AfterWet'!$D$1:$D$839,MATCH(I87,'[2]Both teabags AfterWet'!$B$1:$B$839,0)),"")</f>
        <v/>
      </c>
      <c r="Q87" s="3" t="str">
        <f t="shared" si="2"/>
        <v/>
      </c>
      <c r="R87" s="3" t="str">
        <f t="shared" si="2"/>
        <v/>
      </c>
      <c r="S87" s="3" t="str">
        <f t="shared" si="3"/>
        <v/>
      </c>
      <c r="T87" s="3" t="str">
        <f t="shared" si="4"/>
        <v/>
      </c>
      <c r="U87" s="3" t="str">
        <f t="shared" si="5"/>
        <v/>
      </c>
      <c r="V87" t="str">
        <f t="shared" si="6"/>
        <v/>
      </c>
      <c r="W87" s="3" t="str">
        <f t="shared" si="7"/>
        <v/>
      </c>
      <c r="X87" s="3" t="str">
        <f t="shared" si="8"/>
        <v/>
      </c>
      <c r="Y87" s="58" t="str">
        <f>IF(ISNUMBER(SEARCH("C", '[2]WetLitterbags placem_collection'!W14)),"YES","")</f>
        <v/>
      </c>
      <c r="Z87" s="58" t="str">
        <f>IF(ISNUMBER(SEARCH("H", '[2]WetLitterbags placem_collection'!W14)),"YES","")</f>
        <v/>
      </c>
      <c r="AA87" s="58" t="str">
        <f>IF(ISNUMBER(SEARCH("R", '[2]WetLitterbags placem_collection'!W14)),"YES","")</f>
        <v/>
      </c>
      <c r="AB87" s="58" t="str">
        <f>IF(ISNUMBER(SEARCH("C", '[2]WetLitterbags placem_collection'!V14)),"YES","")</f>
        <v/>
      </c>
      <c r="AC87" s="58" t="str">
        <f>IF(ISNUMBER(SEARCH("H", '[2]WetLitterbags placem_collection'!V14)),"YES","")</f>
        <v/>
      </c>
      <c r="AD87" s="58" t="str">
        <f>IF(ISNUMBER(SEARCH("R", '[2]WetLitterbags placem_collection'!V14)),"YES","")</f>
        <v/>
      </c>
    </row>
    <row r="88" spans="2:30">
      <c r="B88" t="str">
        <f>'[2]Final data_for_R_analysis_Wetse'!A14</f>
        <v>Wet</v>
      </c>
      <c r="C88" s="4">
        <f>'[2]Final data_for_R_analysis_Wetse'!B14</f>
        <v>13</v>
      </c>
      <c r="D88" t="s">
        <v>90</v>
      </c>
      <c r="E88" t="s">
        <v>41</v>
      </c>
      <c r="F88" s="68">
        <v>5</v>
      </c>
      <c r="G88" s="7">
        <f>'[2]WetLitterbags placem_collection'!E15</f>
        <v>42766</v>
      </c>
      <c r="H88" t="str">
        <f>'[2]Final data_for_R_analysis_Wetse'!J14</f>
        <v>G595</v>
      </c>
      <c r="I88" t="str">
        <f>'[2]Final data_for_R_analysis_Wetse'!J234</f>
        <v>R450</v>
      </c>
      <c r="J88">
        <f>IFERROR(INDEX('[2]Green_rooibos initial weight'!$C$5:$C$1749,MATCH(H88, '[2]Green_rooibos initial weight'!$A$5:$A$1749,0)),"")</f>
        <v>2.1160000000000001</v>
      </c>
      <c r="K88">
        <f>IFERROR(INDEX('[2]Green_rooibos initial weight'!$C$5:$C$1749,MATCH(I88, '[2]Green_rooibos initial weight'!$A$5:$A$1749,0)),"")</f>
        <v>2.2250000000000001</v>
      </c>
      <c r="L88" s="3">
        <f t="shared" si="1"/>
        <v>1.8662000000000001</v>
      </c>
      <c r="M88" s="3">
        <f t="shared" si="0"/>
        <v>1.9752000000000001</v>
      </c>
      <c r="N88" s="7">
        <f>IF('[2]WetLitterbags placem_collection'!G15="N.A","",'[2]WetLitterbags placem_collection'!G15)</f>
        <v>42818</v>
      </c>
      <c r="O88" s="3">
        <f>IF(IFERROR(INDEX('[2]Both teabags AfterWet'!$D$1:$D$839,MATCH(H88,'[2]Both teabags AfterWet'!$B$1:$B$839,0)),"")="N.A","",(IFERROR(INDEX('[2]Both teabags AfterWet'!$D$1:$D$839,MATCH(H88,'[2]Both teabags AfterWet'!$B$1:$B$839,0)),"")))</f>
        <v>0.62809999999999999</v>
      </c>
      <c r="P88" s="3">
        <f>IFERROR(INDEX('[2]Both teabags AfterWet'!$D$1:$D$839,MATCH(I88,'[2]Both teabags AfterWet'!$B$1:$B$839,0)),"")</f>
        <v>0.91920000000000002</v>
      </c>
      <c r="Q88" s="3">
        <f t="shared" si="2"/>
        <v>0.47749999999999998</v>
      </c>
      <c r="R88" s="3">
        <f t="shared" si="2"/>
        <v>0.76859999999999995</v>
      </c>
      <c r="S88" s="3">
        <f t="shared" si="3"/>
        <v>0.74413246168685032</v>
      </c>
      <c r="T88" s="3">
        <f t="shared" si="4"/>
        <v>0.48783980861180692</v>
      </c>
      <c r="U88" s="3">
        <f t="shared" si="5"/>
        <v>0.38912515188335356</v>
      </c>
      <c r="V88">
        <f t="shared" si="6"/>
        <v>52</v>
      </c>
      <c r="W88" s="3">
        <f t="shared" si="7"/>
        <v>0.11623223077571221</v>
      </c>
      <c r="X88" s="3" t="str">
        <f t="shared" si="8"/>
        <v/>
      </c>
      <c r="Y88" s="58" t="str">
        <f>IF(ISNUMBER(SEARCH("C", '[2]WetLitterbags placem_collection'!W15)),"YES","")</f>
        <v/>
      </c>
      <c r="Z88" s="58" t="str">
        <f>IF(ISNUMBER(SEARCH("H", '[2]WetLitterbags placem_collection'!W15)),"YES","")</f>
        <v>YES</v>
      </c>
      <c r="AA88" s="58" t="str">
        <f>IF(ISNUMBER(SEARCH("R", '[2]WetLitterbags placem_collection'!W15)),"YES","")</f>
        <v>YES</v>
      </c>
      <c r="AB88" s="58" t="str">
        <f>IF(ISNUMBER(SEARCH("C", '[2]WetLitterbags placem_collection'!V15)),"YES","")</f>
        <v/>
      </c>
      <c r="AC88" s="58" t="str">
        <f>IF(ISNUMBER(SEARCH("H", '[2]WetLitterbags placem_collection'!V15)),"YES","")</f>
        <v>YES</v>
      </c>
      <c r="AD88" s="58" t="str">
        <f>IF(ISNUMBER(SEARCH("R", '[2]WetLitterbags placem_collection'!V15)),"YES","")</f>
        <v/>
      </c>
    </row>
    <row r="89" spans="2:30">
      <c r="B89" t="str">
        <f>'[2]Final data_for_R_analysis_Wetse'!A15</f>
        <v>Wet</v>
      </c>
      <c r="C89" s="4">
        <f>'[2]Final data_for_R_analysis_Wetse'!B15</f>
        <v>14</v>
      </c>
      <c r="D89" t="s">
        <v>90</v>
      </c>
      <c r="E89" t="s">
        <v>41</v>
      </c>
      <c r="F89" s="68">
        <v>6</v>
      </c>
      <c r="G89" s="7">
        <f>'[2]WetLitterbags placem_collection'!E16</f>
        <v>42766</v>
      </c>
      <c r="H89" t="str">
        <f>'[2]Final data_for_R_analysis_Wetse'!J15</f>
        <v>G609</v>
      </c>
      <c r="I89" t="str">
        <f>'[2]Final data_for_R_analysis_Wetse'!J235</f>
        <v>R382</v>
      </c>
      <c r="J89">
        <f>IFERROR(INDEX('[2]Green_rooibos initial weight'!$C$5:$C$1749,MATCH(H89, '[2]Green_rooibos initial weight'!$A$5:$A$1749,0)),"")</f>
        <v>2.089</v>
      </c>
      <c r="K89">
        <f>IFERROR(INDEX('[2]Green_rooibos initial weight'!$C$5:$C$1749,MATCH(I89, '[2]Green_rooibos initial weight'!$A$5:$A$1749,0)),"")</f>
        <v>2.2210000000000001</v>
      </c>
      <c r="L89" s="3">
        <f t="shared" si="1"/>
        <v>1.8391999999999999</v>
      </c>
      <c r="M89" s="3">
        <f t="shared" si="0"/>
        <v>1.9712000000000001</v>
      </c>
      <c r="N89" s="7">
        <f>IF('[2]WetLitterbags placem_collection'!G16="N.A","",'[2]WetLitterbags placem_collection'!G16)</f>
        <v>42818</v>
      </c>
      <c r="O89" s="3">
        <f>IF(IFERROR(INDEX('[2]Both teabags AfterWet'!$D$1:$D$839,MATCH(H89,'[2]Both teabags AfterWet'!$B$1:$B$839,0)),"")="N.A","",(IFERROR(INDEX('[2]Both teabags AfterWet'!$D$1:$D$839,MATCH(H89,'[2]Both teabags AfterWet'!$B$1:$B$839,0)),"")))</f>
        <v>0.498</v>
      </c>
      <c r="P89" s="3">
        <f>IFERROR(INDEX('[2]Both teabags AfterWet'!$D$1:$D$839,MATCH(I89,'[2]Both teabags AfterWet'!$B$1:$B$839,0)),"")</f>
        <v>1.794</v>
      </c>
      <c r="Q89" s="3">
        <f t="shared" si="2"/>
        <v>0.34739999999999999</v>
      </c>
      <c r="R89" s="3">
        <f t="shared" si="2"/>
        <v>1.6434</v>
      </c>
      <c r="S89" s="3">
        <f t="shared" si="3"/>
        <v>0.81111352762070466</v>
      </c>
      <c r="T89" s="3">
        <f t="shared" si="4"/>
        <v>0.53175138627865681</v>
      </c>
      <c r="U89" s="3">
        <f t="shared" si="5"/>
        <v>0.8337053571428571</v>
      </c>
      <c r="V89">
        <f t="shared" si="6"/>
        <v>52</v>
      </c>
      <c r="W89" s="3">
        <f t="shared" si="7"/>
        <v>3.6682271234317443E-2</v>
      </c>
      <c r="X89" s="3">
        <f t="shared" si="8"/>
        <v>7.2120795760559787E-3</v>
      </c>
      <c r="Y89" s="58" t="str">
        <f>IF(ISNUMBER(SEARCH("C", '[2]WetLitterbags placem_collection'!W16)),"YES","")</f>
        <v/>
      </c>
      <c r="Z89" s="58" t="str">
        <f>IF(ISNUMBER(SEARCH("H", '[2]WetLitterbags placem_collection'!W16)),"YES","")</f>
        <v>YES</v>
      </c>
      <c r="AA89" s="58" t="str">
        <f>IF(ISNUMBER(SEARCH("R", '[2]WetLitterbags placem_collection'!W16)),"YES","")</f>
        <v>YES</v>
      </c>
      <c r="AB89" s="58" t="str">
        <f>IF(ISNUMBER(SEARCH("C", '[2]WetLitterbags placem_collection'!V16)),"YES","")</f>
        <v/>
      </c>
      <c r="AC89" s="58" t="str">
        <f>IF(ISNUMBER(SEARCH("H", '[2]WetLitterbags placem_collection'!V16)),"YES","")</f>
        <v/>
      </c>
      <c r="AD89" s="58" t="str">
        <f>IF(ISNUMBER(SEARCH("R", '[2]WetLitterbags placem_collection'!V16)),"YES","")</f>
        <v/>
      </c>
    </row>
    <row r="90" spans="2:30">
      <c r="B90" t="str">
        <f>'[2]Final data_for_R_analysis_Wetse'!A16</f>
        <v>Wet</v>
      </c>
      <c r="C90" s="4">
        <f>'[2]Final data_for_R_analysis_Wetse'!B16</f>
        <v>15</v>
      </c>
      <c r="D90" t="s">
        <v>90</v>
      </c>
      <c r="E90" t="s">
        <v>41</v>
      </c>
      <c r="F90" s="68">
        <v>7</v>
      </c>
      <c r="G90" s="7">
        <f>'[2]WetLitterbags placem_collection'!E17</f>
        <v>42766</v>
      </c>
      <c r="H90" t="str">
        <f>'[2]Final data_for_R_analysis_Wetse'!J16</f>
        <v>G222</v>
      </c>
      <c r="I90" t="str">
        <f>'[2]Final data_for_R_analysis_Wetse'!J236</f>
        <v>R415</v>
      </c>
      <c r="J90">
        <f>IFERROR(INDEX('[2]Green_rooibos initial weight'!$C$5:$C$1749,MATCH(H90, '[2]Green_rooibos initial weight'!$A$5:$A$1749,0)),"")</f>
        <v>1.889</v>
      </c>
      <c r="K90">
        <f>IFERROR(INDEX('[2]Green_rooibos initial weight'!$C$5:$C$1749,MATCH(I90, '[2]Green_rooibos initial weight'!$A$5:$A$1749,0)),"")</f>
        <v>2.2160000000000002</v>
      </c>
      <c r="L90" s="3">
        <f t="shared" si="1"/>
        <v>1.6392</v>
      </c>
      <c r="M90" s="3">
        <f t="shared" si="0"/>
        <v>1.9662000000000002</v>
      </c>
      <c r="N90" s="7">
        <f>IF('[2]WetLitterbags placem_collection'!G17="N.A","",'[2]WetLitterbags placem_collection'!G17)</f>
        <v>42818</v>
      </c>
      <c r="O90" s="3">
        <f>IF(IFERROR(INDEX('[2]Both teabags AfterWet'!$D$1:$D$839,MATCH(H90,'[2]Both teabags AfterWet'!$B$1:$B$839,0)),"")="N.A","",(IFERROR(INDEX('[2]Both teabags AfterWet'!$D$1:$D$839,MATCH(H90,'[2]Both teabags AfterWet'!$B$1:$B$839,0)),"")))</f>
        <v>0.67100000000000004</v>
      </c>
      <c r="P90" s="3">
        <f>IFERROR(INDEX('[2]Both teabags AfterWet'!$D$1:$D$839,MATCH(I90,'[2]Both teabags AfterWet'!$B$1:$B$839,0)),"")</f>
        <v>2.96</v>
      </c>
      <c r="Q90" s="3">
        <f t="shared" si="2"/>
        <v>0.52039999999999997</v>
      </c>
      <c r="R90" s="3">
        <f t="shared" si="2"/>
        <v>2.8094000000000001</v>
      </c>
      <c r="S90" s="3">
        <f t="shared" si="3"/>
        <v>0.68252806246949738</v>
      </c>
      <c r="T90" s="3">
        <f t="shared" si="4"/>
        <v>0.4474530765833285</v>
      </c>
      <c r="U90" s="3">
        <f t="shared" si="5"/>
        <v>1.4288475231410842</v>
      </c>
      <c r="V90">
        <f t="shared" si="6"/>
        <v>52</v>
      </c>
      <c r="W90" s="3">
        <f t="shared" si="7"/>
        <v>0.18939660039252093</v>
      </c>
      <c r="X90" s="3">
        <f t="shared" si="8"/>
        <v>-1.2925721288924656E-2</v>
      </c>
      <c r="Y90" s="58" t="str">
        <f>IF(ISNUMBER(SEARCH("C", '[2]WetLitterbags placem_collection'!W17)),"YES","")</f>
        <v>YES</v>
      </c>
      <c r="Z90" s="58" t="str">
        <f>IF(ISNUMBER(SEARCH("H", '[2]WetLitterbags placem_collection'!W17)),"YES","")</f>
        <v>YES</v>
      </c>
      <c r="AA90" s="58" t="str">
        <f>IF(ISNUMBER(SEARCH("R", '[2]WetLitterbags placem_collection'!W17)),"YES","")</f>
        <v>YES</v>
      </c>
      <c r="AB90" s="58" t="str">
        <f>IF(ISNUMBER(SEARCH("C", '[2]WetLitterbags placem_collection'!V17)),"YES","")</f>
        <v/>
      </c>
      <c r="AC90" s="58" t="str">
        <f>IF(ISNUMBER(SEARCH("H", '[2]WetLitterbags placem_collection'!V17)),"YES","")</f>
        <v/>
      </c>
      <c r="AD90" s="58" t="str">
        <f>IF(ISNUMBER(SEARCH("R", '[2]WetLitterbags placem_collection'!V17)),"YES","")</f>
        <v/>
      </c>
    </row>
    <row r="91" spans="2:30">
      <c r="B91" t="str">
        <f>'[2]Final data_for_R_analysis_Wetse'!A17</f>
        <v>Wet</v>
      </c>
      <c r="C91" s="4">
        <f>'[2]Final data_for_R_analysis_Wetse'!B17</f>
        <v>16</v>
      </c>
      <c r="D91" t="s">
        <v>90</v>
      </c>
      <c r="E91" t="s">
        <v>41</v>
      </c>
      <c r="F91" s="68">
        <v>8</v>
      </c>
      <c r="G91" s="7">
        <f>'[2]WetLitterbags placem_collection'!E18</f>
        <v>42766</v>
      </c>
      <c r="H91" t="str">
        <f>'[2]Final data_for_R_analysis_Wetse'!J17</f>
        <v>G405</v>
      </c>
      <c r="I91" t="str">
        <f>'[2]Final data_for_R_analysis_Wetse'!J237</f>
        <v>R519</v>
      </c>
      <c r="J91">
        <f>IFERROR(INDEX('[2]Green_rooibos initial weight'!$C$5:$C$1749,MATCH(H91, '[2]Green_rooibos initial weight'!$A$5:$A$1749,0)),"")</f>
        <v>2.056</v>
      </c>
      <c r="K91">
        <f>IFERROR(INDEX('[2]Green_rooibos initial weight'!$C$5:$C$1749,MATCH(I91, '[2]Green_rooibos initial weight'!$A$5:$A$1749,0)),"")</f>
        <v>2.21</v>
      </c>
      <c r="L91" s="3">
        <f t="shared" si="1"/>
        <v>1.8062</v>
      </c>
      <c r="M91" s="3">
        <f t="shared" si="0"/>
        <v>1.9601999999999999</v>
      </c>
      <c r="N91" s="7">
        <f>IF('[2]WetLitterbags placem_collection'!G18="N.A","",'[2]WetLitterbags placem_collection'!G18)</f>
        <v>42818</v>
      </c>
      <c r="O91" s="3">
        <f>IF(IFERROR(INDEX('[2]Both teabags AfterWet'!$D$1:$D$839,MATCH(H91,'[2]Both teabags AfterWet'!$B$1:$B$839,0)),"")="N.A","",(IFERROR(INDEX('[2]Both teabags AfterWet'!$D$1:$D$839,MATCH(H91,'[2]Both teabags AfterWet'!$B$1:$B$839,0)),"")))</f>
        <v>0.70150000000000001</v>
      </c>
      <c r="P91" s="3">
        <f>IFERROR(INDEX('[2]Both teabags AfterWet'!$D$1:$D$839,MATCH(I91,'[2]Both teabags AfterWet'!$B$1:$B$839,0)),"")</f>
        <v>1.4281999999999999</v>
      </c>
      <c r="Q91" s="3">
        <f t="shared" si="2"/>
        <v>0.55089999999999995</v>
      </c>
      <c r="R91" s="3">
        <f t="shared" si="2"/>
        <v>1.2775999999999998</v>
      </c>
      <c r="S91" s="3">
        <f t="shared" si="3"/>
        <v>0.69499501716310497</v>
      </c>
      <c r="T91" s="3">
        <f t="shared" si="4"/>
        <v>0.45562618702379337</v>
      </c>
      <c r="U91" s="3">
        <f t="shared" si="5"/>
        <v>0.65177022752780323</v>
      </c>
      <c r="V91">
        <f t="shared" si="6"/>
        <v>52</v>
      </c>
      <c r="W91" s="3">
        <f t="shared" si="7"/>
        <v>0.17459024089892516</v>
      </c>
      <c r="X91" s="3">
        <f t="shared" si="8"/>
        <v>2.7791267510965615E-2</v>
      </c>
      <c r="Y91" s="58" t="str">
        <f>IF(ISNUMBER(SEARCH("C", '[2]WetLitterbags placem_collection'!W18)),"YES","")</f>
        <v/>
      </c>
      <c r="Z91" s="58" t="str">
        <f>IF(ISNUMBER(SEARCH("H", '[2]WetLitterbags placem_collection'!W18)),"YES","")</f>
        <v>YES</v>
      </c>
      <c r="AA91" s="58" t="str">
        <f>IF(ISNUMBER(SEARCH("R", '[2]WetLitterbags placem_collection'!W18)),"YES","")</f>
        <v>YES</v>
      </c>
      <c r="AB91" s="58" t="str">
        <f>IF(ISNUMBER(SEARCH("C", '[2]WetLitterbags placem_collection'!V18)),"YES","")</f>
        <v/>
      </c>
      <c r="AC91" s="58" t="str">
        <f>IF(ISNUMBER(SEARCH("H", '[2]WetLitterbags placem_collection'!V18)),"YES","")</f>
        <v>YES</v>
      </c>
      <c r="AD91" s="58" t="str">
        <f>IF(ISNUMBER(SEARCH("R", '[2]WetLitterbags placem_collection'!V18)),"YES","")</f>
        <v>YES</v>
      </c>
    </row>
    <row r="92" spans="2:30">
      <c r="B92" t="str">
        <f>'[2]Final data_for_R_analysis_Wetse'!A18</f>
        <v>Wet</v>
      </c>
      <c r="C92" s="4">
        <f>'[2]Final data_for_R_analysis_Wetse'!B18</f>
        <v>17</v>
      </c>
      <c r="D92" t="s">
        <v>88</v>
      </c>
      <c r="E92" t="s">
        <v>41</v>
      </c>
      <c r="F92" s="5">
        <v>1</v>
      </c>
      <c r="G92" s="7">
        <f>'[2]WetLitterbags placem_collection'!E19</f>
        <v>42767</v>
      </c>
      <c r="H92" t="str">
        <f>'[2]Final data_for_R_analysis_Wetse'!J18</f>
        <v>G571</v>
      </c>
      <c r="I92" t="str">
        <f>'[2]Final data_for_R_analysis_Wetse'!J238</f>
        <v>R542</v>
      </c>
      <c r="J92">
        <f>IFERROR(INDEX('[2]Green_rooibos initial weight'!$C$5:$C$1749,MATCH(H92, '[2]Green_rooibos initial weight'!$A$5:$A$1749,0)),"")</f>
        <v>2.0489999999999999</v>
      </c>
      <c r="K92">
        <f>IFERROR(INDEX('[2]Green_rooibos initial weight'!$C$5:$C$1749,MATCH(I92, '[2]Green_rooibos initial weight'!$A$5:$A$1749,0)),"")</f>
        <v>2.2010000000000001</v>
      </c>
      <c r="L92" s="3">
        <f t="shared" si="1"/>
        <v>1.7991999999999999</v>
      </c>
      <c r="M92" s="3">
        <f t="shared" si="0"/>
        <v>1.9512</v>
      </c>
      <c r="N92" s="7">
        <f>IF('[2]WetLitterbags placem_collection'!G19="N.A","",'[2]WetLitterbags placem_collection'!G19)</f>
        <v>42818</v>
      </c>
      <c r="O92" s="3">
        <f>IF(IFERROR(INDEX('[2]Both teabags AfterWet'!$D$1:$D$839,MATCH(H92,'[2]Both teabags AfterWet'!$B$1:$B$839,0)),"")="N.A","",(IFERROR(INDEX('[2]Both teabags AfterWet'!$D$1:$D$839,MATCH(H92,'[2]Both teabags AfterWet'!$B$1:$B$839,0)),"")))</f>
        <v>0.67520000000000002</v>
      </c>
      <c r="P92" s="3">
        <f>IFERROR(INDEX('[2]Both teabags AfterWet'!$D$1:$D$839,MATCH(I92,'[2]Both teabags AfterWet'!$B$1:$B$839,0)),"")</f>
        <v>1.6227</v>
      </c>
      <c r="Q92" s="3">
        <f t="shared" si="2"/>
        <v>0.52459999999999996</v>
      </c>
      <c r="R92" s="3">
        <f t="shared" si="2"/>
        <v>1.4721</v>
      </c>
      <c r="S92" s="3">
        <f t="shared" si="3"/>
        <v>0.70842596709648742</v>
      </c>
      <c r="T92" s="3">
        <f t="shared" si="4"/>
        <v>0.46443127534116524</v>
      </c>
      <c r="U92" s="3">
        <f t="shared" si="5"/>
        <v>0.75445879458794585</v>
      </c>
      <c r="V92">
        <f t="shared" si="6"/>
        <v>51</v>
      </c>
      <c r="W92" s="3">
        <f t="shared" si="7"/>
        <v>0.15863899394716452</v>
      </c>
      <c r="X92" s="3">
        <f t="shared" si="8"/>
        <v>1.474988143638249E-2</v>
      </c>
      <c r="Y92" s="58" t="str">
        <f>IF(ISNUMBER(SEARCH("C", '[2]WetLitterbags placem_collection'!W19)),"YES","")</f>
        <v/>
      </c>
      <c r="Z92" s="58" t="str">
        <f>IF(ISNUMBER(SEARCH("H", '[2]WetLitterbags placem_collection'!W19)),"YES","")</f>
        <v/>
      </c>
      <c r="AA92" s="58" t="str">
        <f>IF(ISNUMBER(SEARCH("R", '[2]WetLitterbags placem_collection'!W19)),"YES","")</f>
        <v>YES</v>
      </c>
      <c r="AB92" s="58" t="str">
        <f>IF(ISNUMBER(SEARCH("C", '[2]WetLitterbags placem_collection'!V19)),"YES","")</f>
        <v/>
      </c>
      <c r="AC92" s="58" t="str">
        <f>IF(ISNUMBER(SEARCH("H", '[2]WetLitterbags placem_collection'!V19)),"YES","")</f>
        <v/>
      </c>
      <c r="AD92" s="58" t="str">
        <f>IF(ISNUMBER(SEARCH("R", '[2]WetLitterbags placem_collection'!V19)),"YES","")</f>
        <v/>
      </c>
    </row>
    <row r="93" spans="2:30">
      <c r="B93" t="str">
        <f>'[2]Final data_for_R_analysis_Wetse'!A19</f>
        <v>Wet</v>
      </c>
      <c r="C93" s="4">
        <f>'[2]Final data_for_R_analysis_Wetse'!B19</f>
        <v>18</v>
      </c>
      <c r="D93" t="s">
        <v>88</v>
      </c>
      <c r="E93" t="s">
        <v>41</v>
      </c>
      <c r="F93" s="5">
        <v>2</v>
      </c>
      <c r="G93" s="7">
        <f>'[2]WetLitterbags placem_collection'!E20</f>
        <v>42767</v>
      </c>
      <c r="H93" t="str">
        <f>'[2]Final data_for_R_analysis_Wetse'!J19</f>
        <v>G419</v>
      </c>
      <c r="I93" t="str">
        <f>'[2]Final data_for_R_analysis_Wetse'!J239</f>
        <v>R128</v>
      </c>
      <c r="J93">
        <f>IFERROR(INDEX('[2]Green_rooibos initial weight'!$C$5:$C$1749,MATCH(H93, '[2]Green_rooibos initial weight'!$A$5:$A$1749,0)),"")</f>
        <v>2.0779999999999998</v>
      </c>
      <c r="K93">
        <f>IFERROR(INDEX('[2]Green_rooibos initial weight'!$C$5:$C$1749,MATCH(I93, '[2]Green_rooibos initial weight'!$A$5:$A$1749,0)),"")</f>
        <v>2.2370000000000001</v>
      </c>
      <c r="L93" s="3">
        <f t="shared" si="1"/>
        <v>1.8281999999999998</v>
      </c>
      <c r="M93" s="3">
        <f t="shared" si="0"/>
        <v>1.9872000000000001</v>
      </c>
      <c r="N93" s="7">
        <f>IF('[2]WetLitterbags placem_collection'!G20="N.A","",'[2]WetLitterbags placem_collection'!G20)</f>
        <v>42818</v>
      </c>
      <c r="O93" s="3">
        <f>IF(IFERROR(INDEX('[2]Both teabags AfterWet'!$D$1:$D$839,MATCH(H93,'[2]Both teabags AfterWet'!$B$1:$B$839,0)),"")="N.A","",(IFERROR(INDEX('[2]Both teabags AfterWet'!$D$1:$D$839,MATCH(H93,'[2]Both teabags AfterWet'!$B$1:$B$839,0)),"")))</f>
        <v>0.79100000000000004</v>
      </c>
      <c r="P93" s="3">
        <f>IFERROR(INDEX('[2]Both teabags AfterWet'!$D$1:$D$839,MATCH(I93,'[2]Both teabags AfterWet'!$B$1:$B$839,0)),"")</f>
        <v>1.79</v>
      </c>
      <c r="Q93" s="3">
        <f t="shared" si="2"/>
        <v>0.64040000000000008</v>
      </c>
      <c r="R93" s="3">
        <f t="shared" si="2"/>
        <v>1.6394</v>
      </c>
      <c r="S93" s="3">
        <f t="shared" si="3"/>
        <v>0.64971009736352681</v>
      </c>
      <c r="T93" s="3">
        <f t="shared" si="4"/>
        <v>0.42593821109817914</v>
      </c>
      <c r="U93" s="3">
        <f t="shared" si="5"/>
        <v>0.82497987117552329</v>
      </c>
      <c r="V93">
        <f t="shared" si="6"/>
        <v>51</v>
      </c>
      <c r="W93" s="3">
        <f t="shared" si="7"/>
        <v>0.22837280598155962</v>
      </c>
      <c r="X93" s="3">
        <f t="shared" si="8"/>
        <v>1.0375838646262188E-2</v>
      </c>
      <c r="Y93" s="58" t="str">
        <f>IF(ISNUMBER(SEARCH("C", '[2]WetLitterbags placem_collection'!W20)),"YES","")</f>
        <v/>
      </c>
      <c r="Z93" s="58" t="str">
        <f>IF(ISNUMBER(SEARCH("H", '[2]WetLitterbags placem_collection'!W20)),"YES","")</f>
        <v/>
      </c>
      <c r="AA93" s="58" t="str">
        <f>IF(ISNUMBER(SEARCH("R", '[2]WetLitterbags placem_collection'!W20)),"YES","")</f>
        <v/>
      </c>
      <c r="AB93" s="58" t="str">
        <f>IF(ISNUMBER(SEARCH("C", '[2]WetLitterbags placem_collection'!V20)),"YES","")</f>
        <v/>
      </c>
      <c r="AC93" s="58" t="str">
        <f>IF(ISNUMBER(SEARCH("H", '[2]WetLitterbags placem_collection'!V20)),"YES","")</f>
        <v/>
      </c>
      <c r="AD93" s="58" t="str">
        <f>IF(ISNUMBER(SEARCH("R", '[2]WetLitterbags placem_collection'!V20)),"YES","")</f>
        <v>YES</v>
      </c>
    </row>
    <row r="94" spans="2:30">
      <c r="B94" t="str">
        <f>'[2]Final data_for_R_analysis_Wetse'!A20</f>
        <v>Wet</v>
      </c>
      <c r="C94" s="4">
        <f>'[2]Final data_for_R_analysis_Wetse'!B20</f>
        <v>19</v>
      </c>
      <c r="D94" t="s">
        <v>88</v>
      </c>
      <c r="E94" t="s">
        <v>41</v>
      </c>
      <c r="F94" s="5">
        <v>3</v>
      </c>
      <c r="G94" s="7">
        <f>'[2]WetLitterbags placem_collection'!E21</f>
        <v>42767</v>
      </c>
      <c r="H94" t="str">
        <f>'[2]Final data_for_R_analysis_Wetse'!J20</f>
        <v>G240</v>
      </c>
      <c r="I94" t="str">
        <f>'[2]Final data_for_R_analysis_Wetse'!J240</f>
        <v>R82</v>
      </c>
      <c r="J94">
        <f>IFERROR(INDEX('[2]Green_rooibos initial weight'!$C$5:$C$1749,MATCH(H94, '[2]Green_rooibos initial weight'!$A$5:$A$1749,0)),"")</f>
        <v>2.117</v>
      </c>
      <c r="K94">
        <f>IFERROR(INDEX('[2]Green_rooibos initial weight'!$C$5:$C$1749,MATCH(I94, '[2]Green_rooibos initial weight'!$A$5:$A$1749,0)),"")</f>
        <v>2.2490000000000001</v>
      </c>
      <c r="L94" s="3">
        <f t="shared" si="1"/>
        <v>1.8672</v>
      </c>
      <c r="M94" s="3">
        <f t="shared" si="0"/>
        <v>1.9992000000000001</v>
      </c>
      <c r="N94" s="7">
        <f>IF('[2]WetLitterbags placem_collection'!G21="N.A","",'[2]WetLitterbags placem_collection'!G21)</f>
        <v>42818</v>
      </c>
      <c r="O94" s="3">
        <f>IF(IFERROR(INDEX('[2]Both teabags AfterWet'!$D$1:$D$839,MATCH(H94,'[2]Both teabags AfterWet'!$B$1:$B$839,0)),"")="N.A","",(IFERROR(INDEX('[2]Both teabags AfterWet'!$D$1:$D$839,MATCH(H94,'[2]Both teabags AfterWet'!$B$1:$B$839,0)),"")))</f>
        <v>0.88690000000000002</v>
      </c>
      <c r="P94" s="3">
        <f>IFERROR(INDEX('[2]Both teabags AfterWet'!$D$1:$D$839,MATCH(I94,'[2]Both teabags AfterWet'!$B$1:$B$839,0)),"")</f>
        <v>1.514</v>
      </c>
      <c r="Q94" s="3">
        <f t="shared" si="2"/>
        <v>0.73629999999999995</v>
      </c>
      <c r="R94" s="3">
        <f t="shared" si="2"/>
        <v>1.3633999999999999</v>
      </c>
      <c r="S94" s="3">
        <f t="shared" si="3"/>
        <v>0.60566623821765209</v>
      </c>
      <c r="T94" s="3">
        <f t="shared" si="4"/>
        <v>0.39706385213318768</v>
      </c>
      <c r="U94" s="3">
        <f t="shared" si="5"/>
        <v>0.68197278911564618</v>
      </c>
      <c r="V94">
        <f t="shared" si="6"/>
        <v>51</v>
      </c>
      <c r="W94" s="3">
        <f t="shared" si="7"/>
        <v>0.28068142729494994</v>
      </c>
      <c r="X94" s="3">
        <f t="shared" si="8"/>
        <v>3.1650696983267168E-2</v>
      </c>
      <c r="Y94" s="58" t="str">
        <f>IF(ISNUMBER(SEARCH("C", '[2]WetLitterbags placem_collection'!W21)),"YES","")</f>
        <v/>
      </c>
      <c r="Z94" s="58" t="str">
        <f>IF(ISNUMBER(SEARCH("H", '[2]WetLitterbags placem_collection'!W21)),"YES","")</f>
        <v/>
      </c>
      <c r="AA94" s="58" t="str">
        <f>IF(ISNUMBER(SEARCH("R", '[2]WetLitterbags placem_collection'!W21)),"YES","")</f>
        <v/>
      </c>
      <c r="AB94" s="58" t="str">
        <f>IF(ISNUMBER(SEARCH("C", '[2]WetLitterbags placem_collection'!V21)),"YES","")</f>
        <v/>
      </c>
      <c r="AC94" s="58" t="str">
        <f>IF(ISNUMBER(SEARCH("H", '[2]WetLitterbags placem_collection'!V21)),"YES","")</f>
        <v/>
      </c>
      <c r="AD94" s="58" t="str">
        <f>IF(ISNUMBER(SEARCH("R", '[2]WetLitterbags placem_collection'!V21)),"YES","")</f>
        <v/>
      </c>
    </row>
    <row r="95" spans="2:30">
      <c r="B95" t="str">
        <f>'[2]Final data_for_R_analysis_Wetse'!A21</f>
        <v>Wet</v>
      </c>
      <c r="C95" s="4">
        <f>'[2]Final data_for_R_analysis_Wetse'!B21</f>
        <v>20</v>
      </c>
      <c r="D95" t="s">
        <v>88</v>
      </c>
      <c r="E95" t="s">
        <v>41</v>
      </c>
      <c r="F95" s="68">
        <v>4</v>
      </c>
      <c r="G95" s="7">
        <f>'[2]WetLitterbags placem_collection'!E22</f>
        <v>42767</v>
      </c>
      <c r="H95" t="str">
        <f>'[2]Final data_for_R_analysis_Wetse'!J21</f>
        <v>G524</v>
      </c>
      <c r="I95" t="str">
        <f>'[2]Final data_for_R_analysis_Wetse'!J241</f>
        <v>R50</v>
      </c>
      <c r="J95">
        <f>IFERROR(INDEX('[2]Green_rooibos initial weight'!$C$5:$C$1749,MATCH(H95, '[2]Green_rooibos initial weight'!$A$5:$A$1749,0)),"")</f>
        <v>1.962</v>
      </c>
      <c r="K95">
        <f>IFERROR(INDEX('[2]Green_rooibos initial weight'!$C$5:$C$1749,MATCH(I95, '[2]Green_rooibos initial weight'!$A$5:$A$1749,0)),"")</f>
        <v>2.2490000000000001</v>
      </c>
      <c r="L95" s="3">
        <f t="shared" si="1"/>
        <v>1.7121999999999999</v>
      </c>
      <c r="M95" s="3">
        <f t="shared" si="0"/>
        <v>1.9992000000000001</v>
      </c>
      <c r="N95" s="7">
        <f>IF('[2]WetLitterbags placem_collection'!G22="N.A","",'[2]WetLitterbags placem_collection'!G22)</f>
        <v>42818</v>
      </c>
      <c r="O95" s="3">
        <f>IF(IFERROR(INDEX('[2]Both teabags AfterWet'!$D$1:$D$839,MATCH(H95,'[2]Both teabags AfterWet'!$B$1:$B$839,0)),"")="N.A","",(IFERROR(INDEX('[2]Both teabags AfterWet'!$D$1:$D$839,MATCH(H95,'[2]Both teabags AfterWet'!$B$1:$B$839,0)),"")))</f>
        <v>0.71609999999999996</v>
      </c>
      <c r="P95" s="3">
        <f>IFERROR(INDEX('[2]Both teabags AfterWet'!$D$1:$D$839,MATCH(I95,'[2]Both teabags AfterWet'!$B$1:$B$839,0)),"")</f>
        <v>1.51</v>
      </c>
      <c r="Q95" s="3">
        <f t="shared" si="2"/>
        <v>0.56549999999999989</v>
      </c>
      <c r="R95" s="3">
        <f t="shared" si="2"/>
        <v>1.3593999999999999</v>
      </c>
      <c r="S95" s="3">
        <f t="shared" si="3"/>
        <v>0.66972316318187131</v>
      </c>
      <c r="T95" s="3">
        <f t="shared" si="4"/>
        <v>0.43905841576768762</v>
      </c>
      <c r="U95" s="3">
        <f t="shared" si="5"/>
        <v>0.67997198879551812</v>
      </c>
      <c r="V95">
        <f t="shared" si="6"/>
        <v>51</v>
      </c>
      <c r="W95" s="3">
        <f t="shared" si="7"/>
        <v>0.20460431926143552</v>
      </c>
      <c r="X95" s="3">
        <f t="shared" si="8"/>
        <v>2.5593206053819834E-2</v>
      </c>
      <c r="Y95" s="58" t="str">
        <f>IF(ISNUMBER(SEARCH("C", '[2]WetLitterbags placem_collection'!W22)),"YES","")</f>
        <v/>
      </c>
      <c r="Z95" s="58" t="str">
        <f>IF(ISNUMBER(SEARCH("H", '[2]WetLitterbags placem_collection'!W22)),"YES","")</f>
        <v/>
      </c>
      <c r="AA95" s="58" t="str">
        <f>IF(ISNUMBER(SEARCH("R", '[2]WetLitterbags placem_collection'!W22)),"YES","")</f>
        <v/>
      </c>
      <c r="AB95" s="58" t="str">
        <f>IF(ISNUMBER(SEARCH("C", '[2]WetLitterbags placem_collection'!V22)),"YES","")</f>
        <v/>
      </c>
      <c r="AC95" s="58" t="str">
        <f>IF(ISNUMBER(SEARCH("H", '[2]WetLitterbags placem_collection'!V22)),"YES","")</f>
        <v/>
      </c>
      <c r="AD95" s="58" t="str">
        <f>IF(ISNUMBER(SEARCH("R", '[2]WetLitterbags placem_collection'!V22)),"YES","")</f>
        <v/>
      </c>
    </row>
    <row r="96" spans="2:30">
      <c r="B96" t="str">
        <f>'[2]Final data_for_R_analysis_Wetse'!A22</f>
        <v>Wet</v>
      </c>
      <c r="C96" s="4">
        <f>'[2]Final data_for_R_analysis_Wetse'!B22</f>
        <v>21</v>
      </c>
      <c r="D96" t="s">
        <v>88</v>
      </c>
      <c r="E96" t="s">
        <v>41</v>
      </c>
      <c r="F96" s="68">
        <v>5</v>
      </c>
      <c r="G96" s="7">
        <f>'[2]WetLitterbags placem_collection'!E23</f>
        <v>42767</v>
      </c>
      <c r="H96" t="str">
        <f>'[2]Final data_for_R_analysis_Wetse'!J22</f>
        <v>G699</v>
      </c>
      <c r="I96" t="str">
        <f>'[2]Final data_for_R_analysis_Wetse'!J242</f>
        <v>R529</v>
      </c>
      <c r="J96">
        <f>IFERROR(INDEX('[2]Green_rooibos initial weight'!$C$5:$C$1749,MATCH(H96, '[2]Green_rooibos initial weight'!$A$5:$A$1749,0)),"")</f>
        <v>1.984</v>
      </c>
      <c r="K96">
        <f>IFERROR(INDEX('[2]Green_rooibos initial weight'!$C$5:$C$1749,MATCH(I96, '[2]Green_rooibos initial weight'!$A$5:$A$1749,0)),"")</f>
        <v>2.157</v>
      </c>
      <c r="L96" s="3">
        <f t="shared" si="1"/>
        <v>1.7342</v>
      </c>
      <c r="M96" s="3">
        <f t="shared" si="0"/>
        <v>1.9072</v>
      </c>
      <c r="N96" s="7">
        <f>IF('[2]WetLitterbags placem_collection'!G23="N.A","",'[2]WetLitterbags placem_collection'!G23)</f>
        <v>42818</v>
      </c>
      <c r="O96" s="3">
        <f>IF(IFERROR(INDEX('[2]Both teabags AfterWet'!$D$1:$D$839,MATCH(H96,'[2]Both teabags AfterWet'!$B$1:$B$839,0)),"")="N.A","",(IFERROR(INDEX('[2]Both teabags AfterWet'!$D$1:$D$839,MATCH(H96,'[2]Both teabags AfterWet'!$B$1:$B$839,0)),"")))</f>
        <v>0.7389</v>
      </c>
      <c r="P96" s="3">
        <f>IFERROR(INDEX('[2]Both teabags AfterWet'!$D$1:$D$839,MATCH(I96,'[2]Both teabags AfterWet'!$B$1:$B$839,0)),"")</f>
        <v>1.4387000000000001</v>
      </c>
      <c r="Q96" s="3">
        <f t="shared" si="2"/>
        <v>0.58830000000000005</v>
      </c>
      <c r="R96" s="3">
        <f t="shared" si="2"/>
        <v>1.2881</v>
      </c>
      <c r="S96" s="3">
        <f t="shared" si="3"/>
        <v>0.66076577096067346</v>
      </c>
      <c r="T96" s="3">
        <f t="shared" si="4"/>
        <v>0.43318611112861255</v>
      </c>
      <c r="U96" s="3">
        <f t="shared" si="5"/>
        <v>0.6753880033557047</v>
      </c>
      <c r="V96">
        <f t="shared" si="6"/>
        <v>51</v>
      </c>
      <c r="W96" s="3">
        <f t="shared" si="7"/>
        <v>0.21524255230323819</v>
      </c>
      <c r="X96" s="3">
        <f t="shared" si="8"/>
        <v>2.7132047665016409E-2</v>
      </c>
      <c r="Y96" s="58" t="str">
        <f>IF(ISNUMBER(SEARCH("C", '[2]WetLitterbags placem_collection'!W23)),"YES","")</f>
        <v/>
      </c>
      <c r="Z96" s="58" t="str">
        <f>IF(ISNUMBER(SEARCH("H", '[2]WetLitterbags placem_collection'!W23)),"YES","")</f>
        <v/>
      </c>
      <c r="AA96" s="58" t="str">
        <f>IF(ISNUMBER(SEARCH("R", '[2]WetLitterbags placem_collection'!W23)),"YES","")</f>
        <v>YES</v>
      </c>
      <c r="AB96" s="58" t="str">
        <f>IF(ISNUMBER(SEARCH("C", '[2]WetLitterbags placem_collection'!V23)),"YES","")</f>
        <v/>
      </c>
      <c r="AC96" s="58" t="str">
        <f>IF(ISNUMBER(SEARCH("H", '[2]WetLitterbags placem_collection'!V23)),"YES","")</f>
        <v/>
      </c>
      <c r="AD96" s="58" t="str">
        <f>IF(ISNUMBER(SEARCH("R", '[2]WetLitterbags placem_collection'!V23)),"YES","")</f>
        <v>YES</v>
      </c>
    </row>
    <row r="97" spans="2:30">
      <c r="B97" t="str">
        <f>'[2]Final data_for_R_analysis_Wetse'!A23</f>
        <v>Wet</v>
      </c>
      <c r="C97" s="4">
        <f>'[2]Final data_for_R_analysis_Wetse'!B23</f>
        <v>22</v>
      </c>
      <c r="D97" t="s">
        <v>88</v>
      </c>
      <c r="E97" t="s">
        <v>41</v>
      </c>
      <c r="F97" s="68">
        <v>6</v>
      </c>
      <c r="G97" s="7">
        <f>'[2]WetLitterbags placem_collection'!E24</f>
        <v>42767</v>
      </c>
      <c r="H97" t="str">
        <f>'[2]Final data_for_R_analysis_Wetse'!J23</f>
        <v>G575</v>
      </c>
      <c r="I97" t="str">
        <f>'[2]Final data_for_R_analysis_Wetse'!J243</f>
        <v>R363</v>
      </c>
      <c r="J97">
        <f>IFERROR(INDEX('[2]Green_rooibos initial weight'!$C$5:$C$1749,MATCH(H97, '[2]Green_rooibos initial weight'!$A$5:$A$1749,0)),"")</f>
        <v>1.9970000000000001</v>
      </c>
      <c r="K97">
        <f>IFERROR(INDEX('[2]Green_rooibos initial weight'!$C$5:$C$1749,MATCH(I97, '[2]Green_rooibos initial weight'!$A$5:$A$1749,0)),"")</f>
        <v>2.1659999999999999</v>
      </c>
      <c r="L97" s="3">
        <f t="shared" si="1"/>
        <v>1.7472000000000001</v>
      </c>
      <c r="M97" s="3">
        <f t="shared" si="0"/>
        <v>1.9161999999999999</v>
      </c>
      <c r="N97" s="7">
        <f>IF('[2]WetLitterbags placem_collection'!G24="N.A","",'[2]WetLitterbags placem_collection'!G24)</f>
        <v>42818</v>
      </c>
      <c r="O97" s="3">
        <f>IF(IFERROR(INDEX('[2]Both teabags AfterWet'!$D$1:$D$839,MATCH(H97,'[2]Both teabags AfterWet'!$B$1:$B$839,0)),"")="N.A","",(IFERROR(INDEX('[2]Both teabags AfterWet'!$D$1:$D$839,MATCH(H97,'[2]Both teabags AfterWet'!$B$1:$B$839,0)),"")))</f>
        <v>0.74019999999999997</v>
      </c>
      <c r="P97" s="3">
        <f>IFERROR(INDEX('[2]Both teabags AfterWet'!$D$1:$D$839,MATCH(I97,'[2]Both teabags AfterWet'!$B$1:$B$839,0)),"")</f>
        <v>1.5164</v>
      </c>
      <c r="Q97" s="3">
        <f t="shared" si="2"/>
        <v>0.5895999999999999</v>
      </c>
      <c r="R97" s="3">
        <f t="shared" si="2"/>
        <v>1.3657999999999999</v>
      </c>
      <c r="S97" s="3">
        <f t="shared" si="3"/>
        <v>0.66254578754578763</v>
      </c>
      <c r="T97" s="3">
        <f t="shared" si="4"/>
        <v>0.43435305786849737</v>
      </c>
      <c r="U97" s="3">
        <f t="shared" si="5"/>
        <v>0.71276484709320531</v>
      </c>
      <c r="V97">
        <f t="shared" si="6"/>
        <v>51</v>
      </c>
      <c r="W97" s="3">
        <f t="shared" si="7"/>
        <v>0.21312851835417146</v>
      </c>
      <c r="X97" s="3">
        <f t="shared" si="8"/>
        <v>2.1227909037752256E-2</v>
      </c>
      <c r="Y97" s="58" t="str">
        <f>IF(ISNUMBER(SEARCH("C", '[2]WetLitterbags placem_collection'!W24)),"YES","")</f>
        <v/>
      </c>
      <c r="Z97" s="58" t="str">
        <f>IF(ISNUMBER(SEARCH("H", '[2]WetLitterbags placem_collection'!W24)),"YES","")</f>
        <v/>
      </c>
      <c r="AA97" s="58" t="str">
        <f>IF(ISNUMBER(SEARCH("R", '[2]WetLitterbags placem_collection'!W24)),"YES","")</f>
        <v/>
      </c>
      <c r="AB97" s="58" t="str">
        <f>IF(ISNUMBER(SEARCH("C", '[2]WetLitterbags placem_collection'!V24)),"YES","")</f>
        <v/>
      </c>
      <c r="AC97" s="58" t="str">
        <f>IF(ISNUMBER(SEARCH("H", '[2]WetLitterbags placem_collection'!V24)),"YES","")</f>
        <v/>
      </c>
      <c r="AD97" s="58" t="str">
        <f>IF(ISNUMBER(SEARCH("R", '[2]WetLitterbags placem_collection'!V24)),"YES","")</f>
        <v>YES</v>
      </c>
    </row>
    <row r="98" spans="2:30">
      <c r="B98" t="str">
        <f>'[2]Final data_for_R_analysis_Wetse'!A24</f>
        <v>Wet</v>
      </c>
      <c r="C98" s="4">
        <f>'[2]Final data_for_R_analysis_Wetse'!B24</f>
        <v>23</v>
      </c>
      <c r="D98" t="s">
        <v>88</v>
      </c>
      <c r="E98" t="s">
        <v>41</v>
      </c>
      <c r="F98" s="68">
        <v>7</v>
      </c>
      <c r="G98" s="7">
        <f>'[2]WetLitterbags placem_collection'!E25</f>
        <v>42767</v>
      </c>
      <c r="H98" t="str">
        <f>'[2]Final data_for_R_analysis_Wetse'!J24</f>
        <v>G492</v>
      </c>
      <c r="I98" t="str">
        <f>'[2]Final data_for_R_analysis_Wetse'!J244</f>
        <v>R190</v>
      </c>
      <c r="J98">
        <f>IFERROR(INDEX('[2]Green_rooibos initial weight'!$C$5:$C$1749,MATCH(H98, '[2]Green_rooibos initial weight'!$A$5:$A$1749,0)),"")</f>
        <v>1.948</v>
      </c>
      <c r="K98">
        <f>IFERROR(INDEX('[2]Green_rooibos initial weight'!$C$5:$C$1749,MATCH(I98, '[2]Green_rooibos initial weight'!$A$5:$A$1749,0)),"")</f>
        <v>2.2240000000000002</v>
      </c>
      <c r="L98" s="3">
        <f t="shared" si="1"/>
        <v>1.6981999999999999</v>
      </c>
      <c r="M98" s="3">
        <f t="shared" si="0"/>
        <v>1.9742000000000002</v>
      </c>
      <c r="N98" s="7">
        <f>IF('[2]WetLitterbags placem_collection'!G25="N.A","",'[2]WetLitterbags placem_collection'!G25)</f>
        <v>42818</v>
      </c>
      <c r="O98" s="3">
        <f>IF(IFERROR(INDEX('[2]Both teabags AfterWet'!$D$1:$D$839,MATCH(H98,'[2]Both teabags AfterWet'!$B$1:$B$839,0)),"")="N.A","",(IFERROR(INDEX('[2]Both teabags AfterWet'!$D$1:$D$839,MATCH(H98,'[2]Both teabags AfterWet'!$B$1:$B$839,0)),"")))</f>
        <v>0.76959999999999995</v>
      </c>
      <c r="P98" s="3">
        <f>IFERROR(INDEX('[2]Both teabags AfterWet'!$D$1:$D$839,MATCH(I98,'[2]Both teabags AfterWet'!$B$1:$B$839,0)),"")</f>
        <v>1.5019</v>
      </c>
      <c r="Q98" s="3">
        <f t="shared" si="2"/>
        <v>0.61899999999999999</v>
      </c>
      <c r="R98" s="3">
        <f t="shared" si="2"/>
        <v>1.3512999999999999</v>
      </c>
      <c r="S98" s="3">
        <f t="shared" si="3"/>
        <v>0.63549640796137086</v>
      </c>
      <c r="T98" s="3">
        <f t="shared" si="4"/>
        <v>0.41661997291529307</v>
      </c>
      <c r="U98" s="3">
        <f t="shared" si="5"/>
        <v>0.68447978928173425</v>
      </c>
      <c r="V98">
        <f t="shared" si="6"/>
        <v>51</v>
      </c>
      <c r="W98" s="3">
        <f t="shared" si="7"/>
        <v>0.24525367225490391</v>
      </c>
      <c r="X98" s="3">
        <f t="shared" si="8"/>
        <v>2.7766013656422357E-2</v>
      </c>
      <c r="Y98" s="58" t="str">
        <f>IF(ISNUMBER(SEARCH("C", '[2]WetLitterbags placem_collection'!W25)),"YES","")</f>
        <v/>
      </c>
      <c r="Z98" s="58" t="str">
        <f>IF(ISNUMBER(SEARCH("H", '[2]WetLitterbags placem_collection'!W25)),"YES","")</f>
        <v/>
      </c>
      <c r="AA98" s="58" t="str">
        <f>IF(ISNUMBER(SEARCH("R", '[2]WetLitterbags placem_collection'!W25)),"YES","")</f>
        <v/>
      </c>
      <c r="AB98" s="58" t="str">
        <f>IF(ISNUMBER(SEARCH("C", '[2]WetLitterbags placem_collection'!V25)),"YES","")</f>
        <v/>
      </c>
      <c r="AC98" s="58" t="str">
        <f>IF(ISNUMBER(SEARCH("H", '[2]WetLitterbags placem_collection'!V25)),"YES","")</f>
        <v/>
      </c>
      <c r="AD98" s="58" t="str">
        <f>IF(ISNUMBER(SEARCH("R", '[2]WetLitterbags placem_collection'!V25)),"YES","")</f>
        <v>YES</v>
      </c>
    </row>
    <row r="99" spans="2:30">
      <c r="B99" t="str">
        <f>'[2]Final data_for_R_analysis_Wetse'!A25</f>
        <v>Wet</v>
      </c>
      <c r="C99" s="4">
        <f>'[2]Final data_for_R_analysis_Wetse'!B25</f>
        <v>24</v>
      </c>
      <c r="D99" t="s">
        <v>88</v>
      </c>
      <c r="E99" t="s">
        <v>41</v>
      </c>
      <c r="F99" s="68">
        <v>8</v>
      </c>
      <c r="G99" s="7">
        <f>'[2]WetLitterbags placem_collection'!E26</f>
        <v>42767</v>
      </c>
      <c r="H99" t="str">
        <f>'[2]Final data_for_R_analysis_Wetse'!J25</f>
        <v>G813</v>
      </c>
      <c r="I99" t="str">
        <f>'[2]Final data_for_R_analysis_Wetse'!J245</f>
        <v>R144</v>
      </c>
      <c r="J99">
        <f>IFERROR(INDEX('[2]Green_rooibos initial weight'!$C$5:$C$1749,MATCH(H99, '[2]Green_rooibos initial weight'!$A$5:$A$1749,0)),"")</f>
        <v>1.9550000000000001</v>
      </c>
      <c r="K99">
        <f>IFERROR(INDEX('[2]Green_rooibos initial weight'!$C$5:$C$1749,MATCH(I99, '[2]Green_rooibos initial weight'!$A$5:$A$1749,0)),"")</f>
        <v>2.1429999999999998</v>
      </c>
      <c r="L99" s="3">
        <f t="shared" si="1"/>
        <v>1.7052</v>
      </c>
      <c r="M99" s="3">
        <f t="shared" si="0"/>
        <v>1.8931999999999998</v>
      </c>
      <c r="N99" s="7">
        <f>IF('[2]WetLitterbags placem_collection'!G26="N.A","",'[2]WetLitterbags placem_collection'!G26)</f>
        <v>42818</v>
      </c>
      <c r="O99" s="3">
        <f>IF(IFERROR(INDEX('[2]Both teabags AfterWet'!$D$1:$D$839,MATCH(H99,'[2]Both teabags AfterWet'!$B$1:$B$839,0)),"")="N.A","",(IFERROR(INDEX('[2]Both teabags AfterWet'!$D$1:$D$839,MATCH(H99,'[2]Both teabags AfterWet'!$B$1:$B$839,0)),"")))</f>
        <v>0.74790000000000001</v>
      </c>
      <c r="P99" s="3">
        <f>IFERROR(INDEX('[2]Both teabags AfterWet'!$D$1:$D$839,MATCH(I99,'[2]Both teabags AfterWet'!$B$1:$B$839,0)),"")</f>
        <v>1.6077999999999999</v>
      </c>
      <c r="Q99" s="3">
        <f t="shared" si="2"/>
        <v>0.59729999999999994</v>
      </c>
      <c r="R99" s="3">
        <f t="shared" si="2"/>
        <v>1.4571999999999998</v>
      </c>
      <c r="S99" s="3">
        <f t="shared" si="3"/>
        <v>0.64971850809289244</v>
      </c>
      <c r="T99" s="3">
        <f t="shared" si="4"/>
        <v>0.42594372502051864</v>
      </c>
      <c r="U99" s="3">
        <f t="shared" si="5"/>
        <v>0.76970209169659831</v>
      </c>
      <c r="V99">
        <f t="shared" si="6"/>
        <v>51</v>
      </c>
      <c r="W99" s="3">
        <f t="shared" si="7"/>
        <v>0.22836281699181415</v>
      </c>
      <c r="X99" s="3">
        <f t="shared" si="8"/>
        <v>1.5254926856585081E-2</v>
      </c>
      <c r="Y99" s="58" t="str">
        <f>IF(ISNUMBER(SEARCH("C", '[2]WetLitterbags placem_collection'!W26)),"YES","")</f>
        <v/>
      </c>
      <c r="Z99" s="58" t="str">
        <f>IF(ISNUMBER(SEARCH("H", '[2]WetLitterbags placem_collection'!W26)),"YES","")</f>
        <v/>
      </c>
      <c r="AA99" s="58" t="str">
        <f>IF(ISNUMBER(SEARCH("R", '[2]WetLitterbags placem_collection'!W26)),"YES","")</f>
        <v>YES</v>
      </c>
      <c r="AB99" s="58" t="str">
        <f>IF(ISNUMBER(SEARCH("C", '[2]WetLitterbags placem_collection'!V26)),"YES","")</f>
        <v/>
      </c>
      <c r="AC99" s="58" t="str">
        <f>IF(ISNUMBER(SEARCH("H", '[2]WetLitterbags placem_collection'!V26)),"YES","")</f>
        <v/>
      </c>
      <c r="AD99" s="58" t="str">
        <f>IF(ISNUMBER(SEARCH("R", '[2]WetLitterbags placem_collection'!V26)),"YES","")</f>
        <v>YES</v>
      </c>
    </row>
    <row r="100" spans="2:30">
      <c r="B100" t="str">
        <f>'[2]Final data_for_R_analysis_Wetse'!A26</f>
        <v>Wet</v>
      </c>
      <c r="C100" s="4">
        <f>'[2]Final data_for_R_analysis_Wetse'!B26</f>
        <v>25</v>
      </c>
      <c r="D100" t="s">
        <v>91</v>
      </c>
      <c r="E100" t="s">
        <v>41</v>
      </c>
      <c r="F100" s="5">
        <v>1</v>
      </c>
      <c r="G100" s="7">
        <f>'[2]WetLitterbags placem_collection'!E27</f>
        <v>42767</v>
      </c>
      <c r="H100" t="str">
        <f>'[2]Final data_for_R_analysis_Wetse'!J26</f>
        <v>G406</v>
      </c>
      <c r="I100" t="str">
        <f>'[2]Final data_for_R_analysis_Wetse'!J246</f>
        <v>R279</v>
      </c>
      <c r="J100">
        <f>IFERROR(INDEX('[2]Green_rooibos initial weight'!$C$5:$C$1749,MATCH(H100, '[2]Green_rooibos initial weight'!$A$5:$A$1749,0)),"")</f>
        <v>2.0910000000000002</v>
      </c>
      <c r="K100">
        <f>IFERROR(INDEX('[2]Green_rooibos initial weight'!$C$5:$C$1749,MATCH(I100, '[2]Green_rooibos initial weight'!$A$5:$A$1749,0)),"")</f>
        <v>2.161</v>
      </c>
      <c r="L100" s="3">
        <f t="shared" si="1"/>
        <v>1.8412000000000002</v>
      </c>
      <c r="M100" s="3">
        <f t="shared" si="0"/>
        <v>1.9112</v>
      </c>
      <c r="N100" s="7">
        <f>IF('[2]WetLitterbags placem_collection'!G27="N.A","",'[2]WetLitterbags placem_collection'!G27)</f>
        <v>42818</v>
      </c>
      <c r="O100" s="3">
        <f>IF(IFERROR(INDEX('[2]Both teabags AfterWet'!$D$1:$D$839,MATCH(H100,'[2]Both teabags AfterWet'!$B$1:$B$839,0)),"")="N.A","",(IFERROR(INDEX('[2]Both teabags AfterWet'!$D$1:$D$839,MATCH(H100,'[2]Both teabags AfterWet'!$B$1:$B$839,0)),"")))</f>
        <v>0.68400000000000005</v>
      </c>
      <c r="P100" s="3" t="str">
        <f>IFERROR(INDEX('[2]Both teabags AfterWet'!$D$1:$D$839,MATCH(I100,'[2]Both teabags AfterWet'!$B$1:$B$839,0)),"")</f>
        <v/>
      </c>
      <c r="Q100" s="3">
        <f t="shared" si="2"/>
        <v>0.5334000000000001</v>
      </c>
      <c r="R100" s="3" t="str">
        <f t="shared" si="2"/>
        <v/>
      </c>
      <c r="S100" s="3">
        <f t="shared" si="3"/>
        <v>0.71029763197914408</v>
      </c>
      <c r="T100" s="3">
        <f t="shared" si="4"/>
        <v>0.4656583050504603</v>
      </c>
      <c r="U100" s="3" t="str">
        <f t="shared" si="5"/>
        <v/>
      </c>
      <c r="V100">
        <f t="shared" si="6"/>
        <v>51</v>
      </c>
      <c r="W100" s="3">
        <f t="shared" si="7"/>
        <v>0.15641611403902123</v>
      </c>
      <c r="X100" s="3" t="str">
        <f t="shared" si="8"/>
        <v/>
      </c>
      <c r="Y100" s="58" t="str">
        <f>IF(ISNUMBER(SEARCH("C", '[2]WetLitterbags placem_collection'!W27)),"YES","")</f>
        <v/>
      </c>
      <c r="Z100" s="58" t="str">
        <f>IF(ISNUMBER(SEARCH("H", '[2]WetLitterbags placem_collection'!W27)),"YES","")</f>
        <v/>
      </c>
      <c r="AA100" s="58" t="str">
        <f>IF(ISNUMBER(SEARCH("R", '[2]WetLitterbags placem_collection'!W27)),"YES","")</f>
        <v/>
      </c>
      <c r="AB100" s="58" t="str">
        <f>IF(ISNUMBER(SEARCH("C", '[2]WetLitterbags placem_collection'!V27)),"YES","")</f>
        <v/>
      </c>
      <c r="AC100" s="58" t="str">
        <f>IF(ISNUMBER(SEARCH("H", '[2]WetLitterbags placem_collection'!V27)),"YES","")</f>
        <v/>
      </c>
      <c r="AD100" s="58" t="str">
        <f>IF(ISNUMBER(SEARCH("R", '[2]WetLitterbags placem_collection'!V27)),"YES","")</f>
        <v/>
      </c>
    </row>
    <row r="101" spans="2:30">
      <c r="B101" t="str">
        <f>'[2]Final data_for_R_analysis_Wetse'!A27</f>
        <v>Wet</v>
      </c>
      <c r="C101" s="4">
        <f>'[2]Final data_for_R_analysis_Wetse'!B27</f>
        <v>26</v>
      </c>
      <c r="D101" t="s">
        <v>91</v>
      </c>
      <c r="E101" t="s">
        <v>41</v>
      </c>
      <c r="F101" s="5">
        <v>2</v>
      </c>
      <c r="G101" s="7">
        <f>'[2]WetLitterbags placem_collection'!E28</f>
        <v>42767</v>
      </c>
      <c r="H101" t="str">
        <f>'[2]Final data_for_R_analysis_Wetse'!J27</f>
        <v>G651</v>
      </c>
      <c r="I101" t="str">
        <f>'[2]Final data_for_R_analysis_Wetse'!J247</f>
        <v>R148</v>
      </c>
      <c r="J101">
        <f>IFERROR(INDEX('[2]Green_rooibos initial weight'!$C$5:$C$1749,MATCH(H101, '[2]Green_rooibos initial weight'!$A$5:$A$1749,0)),"")</f>
        <v>1.97</v>
      </c>
      <c r="K101">
        <f>IFERROR(INDEX('[2]Green_rooibos initial weight'!$C$5:$C$1749,MATCH(I101, '[2]Green_rooibos initial weight'!$A$5:$A$1749,0)),"")</f>
        <v>2.149</v>
      </c>
      <c r="L101" s="3">
        <f t="shared" si="1"/>
        <v>1.7202</v>
      </c>
      <c r="M101" s="3">
        <f t="shared" si="0"/>
        <v>1.8992</v>
      </c>
      <c r="N101" s="7">
        <f>IF('[2]WetLitterbags placem_collection'!G28="N.A","",'[2]WetLitterbags placem_collection'!G28)</f>
        <v>42818</v>
      </c>
      <c r="O101" s="3">
        <f>IF(IFERROR(INDEX('[2]Both teabags AfterWet'!$D$1:$D$839,MATCH(H101,'[2]Both teabags AfterWet'!$B$1:$B$839,0)),"")="N.A","",(IFERROR(INDEX('[2]Both teabags AfterWet'!$D$1:$D$839,MATCH(H101,'[2]Both teabags AfterWet'!$B$1:$B$839,0)),"")))</f>
        <v>0.77580000000000005</v>
      </c>
      <c r="P101" s="3">
        <f>IFERROR(INDEX('[2]Both teabags AfterWet'!$D$1:$D$839,MATCH(I101,'[2]Both teabags AfterWet'!$B$1:$B$839,0)),"")</f>
        <v>1.5741000000000001</v>
      </c>
      <c r="Q101" s="3">
        <f t="shared" si="2"/>
        <v>0.62519999999999998</v>
      </c>
      <c r="R101" s="3">
        <f t="shared" si="2"/>
        <v>1.4235</v>
      </c>
      <c r="S101" s="3">
        <f t="shared" si="3"/>
        <v>0.63655388908266475</v>
      </c>
      <c r="T101" s="3">
        <f t="shared" si="4"/>
        <v>0.41731323844849288</v>
      </c>
      <c r="U101" s="3">
        <f t="shared" si="5"/>
        <v>0.74952611625947763</v>
      </c>
      <c r="V101">
        <f t="shared" si="6"/>
        <v>51</v>
      </c>
      <c r="W101" s="3">
        <f t="shared" si="7"/>
        <v>0.24399775643388977</v>
      </c>
      <c r="X101" s="3">
        <f t="shared" si="8"/>
        <v>1.7976582540364727E-2</v>
      </c>
      <c r="Y101" s="58" t="str">
        <f>IF(ISNUMBER(SEARCH("C", '[2]WetLitterbags placem_collection'!W28)),"YES","")</f>
        <v/>
      </c>
      <c r="Z101" s="58" t="str">
        <f>IF(ISNUMBER(SEARCH("H", '[2]WetLitterbags placem_collection'!W28)),"YES","")</f>
        <v/>
      </c>
      <c r="AA101" s="58" t="str">
        <f>IF(ISNUMBER(SEARCH("R", '[2]WetLitterbags placem_collection'!W28)),"YES","")</f>
        <v/>
      </c>
      <c r="AB101" s="58" t="str">
        <f>IF(ISNUMBER(SEARCH("C", '[2]WetLitterbags placem_collection'!V28)),"YES","")</f>
        <v/>
      </c>
      <c r="AC101" s="58" t="str">
        <f>IF(ISNUMBER(SEARCH("H", '[2]WetLitterbags placem_collection'!V28)),"YES","")</f>
        <v/>
      </c>
      <c r="AD101" s="58" t="str">
        <f>IF(ISNUMBER(SEARCH("R", '[2]WetLitterbags placem_collection'!V28)),"YES","")</f>
        <v>YES</v>
      </c>
    </row>
    <row r="102" spans="2:30">
      <c r="B102" t="str">
        <f>'[2]Final data_for_R_analysis_Wetse'!A28</f>
        <v>Wet</v>
      </c>
      <c r="C102" s="4">
        <f>'[2]Final data_for_R_analysis_Wetse'!B28</f>
        <v>27</v>
      </c>
      <c r="D102" t="s">
        <v>91</v>
      </c>
      <c r="E102" t="s">
        <v>41</v>
      </c>
      <c r="F102" s="5">
        <v>3</v>
      </c>
      <c r="G102" s="7">
        <f>'[2]WetLitterbags placem_collection'!E29</f>
        <v>42767</v>
      </c>
      <c r="H102" t="str">
        <f>'[2]Final data_for_R_analysis_Wetse'!J28</f>
        <v>G583</v>
      </c>
      <c r="I102" t="str">
        <f>'[2]Final data_for_R_analysis_Wetse'!J248</f>
        <v>R112</v>
      </c>
      <c r="J102">
        <f>IFERROR(INDEX('[2]Green_rooibos initial weight'!$C$5:$C$1749,MATCH(H102, '[2]Green_rooibos initial weight'!$A$5:$A$1749,0)),"")</f>
        <v>2.1829999999999998</v>
      </c>
      <c r="K102">
        <f>IFERROR(INDEX('[2]Green_rooibos initial weight'!$C$5:$C$1749,MATCH(I102, '[2]Green_rooibos initial weight'!$A$5:$A$1749,0)),"")</f>
        <v>2.2610000000000001</v>
      </c>
      <c r="L102" s="3">
        <f t="shared" si="1"/>
        <v>1.9331999999999998</v>
      </c>
      <c r="M102" s="3">
        <f t="shared" si="0"/>
        <v>2.0112000000000001</v>
      </c>
      <c r="N102" s="7">
        <f>IF('[2]WetLitterbags placem_collection'!G29="N.A","",'[2]WetLitterbags placem_collection'!G29)</f>
        <v>42818</v>
      </c>
      <c r="O102" s="3">
        <f>IF(IFERROR(INDEX('[2]Both teabags AfterWet'!$D$1:$D$839,MATCH(H102,'[2]Both teabags AfterWet'!$B$1:$B$839,0)),"")="N.A","",(IFERROR(INDEX('[2]Both teabags AfterWet'!$D$1:$D$839,MATCH(H102,'[2]Both teabags AfterWet'!$B$1:$B$839,0)),"")))</f>
        <v>0.66169999999999995</v>
      </c>
      <c r="P102" s="3">
        <f>IFERROR(INDEX('[2]Both teabags AfterWet'!$D$1:$D$839,MATCH(I102,'[2]Both teabags AfterWet'!$B$1:$B$839,0)),"")</f>
        <v>1.3584000000000001</v>
      </c>
      <c r="Q102" s="3">
        <f t="shared" si="2"/>
        <v>0.51109999999999989</v>
      </c>
      <c r="R102" s="3">
        <f t="shared" si="2"/>
        <v>1.2078</v>
      </c>
      <c r="S102" s="3">
        <f t="shared" si="3"/>
        <v>0.73561969791020076</v>
      </c>
      <c r="T102" s="3">
        <f t="shared" si="4"/>
        <v>0.48225899435443093</v>
      </c>
      <c r="U102" s="3">
        <f t="shared" si="5"/>
        <v>0.60053699284009543</v>
      </c>
      <c r="V102">
        <f t="shared" si="6"/>
        <v>51</v>
      </c>
      <c r="W102" s="3">
        <f t="shared" si="7"/>
        <v>0.12634240153182807</v>
      </c>
      <c r="X102" s="3">
        <f t="shared" si="8"/>
        <v>3.4551013843961691E-2</v>
      </c>
      <c r="Y102" s="58" t="str">
        <f>IF(ISNUMBER(SEARCH("C", '[2]WetLitterbags placem_collection'!W29)),"YES","")</f>
        <v/>
      </c>
      <c r="Z102" s="58" t="str">
        <f>IF(ISNUMBER(SEARCH("H", '[2]WetLitterbags placem_collection'!W29)),"YES","")</f>
        <v/>
      </c>
      <c r="AA102" s="58" t="str">
        <f>IF(ISNUMBER(SEARCH("R", '[2]WetLitterbags placem_collection'!W29)),"YES","")</f>
        <v/>
      </c>
      <c r="AB102" s="58" t="str">
        <f>IF(ISNUMBER(SEARCH("C", '[2]WetLitterbags placem_collection'!V29)),"YES","")</f>
        <v/>
      </c>
      <c r="AC102" s="58" t="str">
        <f>IF(ISNUMBER(SEARCH("H", '[2]WetLitterbags placem_collection'!V29)),"YES","")</f>
        <v/>
      </c>
      <c r="AD102" s="58" t="str">
        <f>IF(ISNUMBER(SEARCH("R", '[2]WetLitterbags placem_collection'!V29)),"YES","")</f>
        <v/>
      </c>
    </row>
    <row r="103" spans="2:30">
      <c r="B103" t="str">
        <f>'[2]Final data_for_R_analysis_Wetse'!A29</f>
        <v>Wet</v>
      </c>
      <c r="C103" s="4">
        <f>'[2]Final data_for_R_analysis_Wetse'!B29</f>
        <v>28</v>
      </c>
      <c r="D103" t="s">
        <v>91</v>
      </c>
      <c r="E103" t="s">
        <v>41</v>
      </c>
      <c r="F103" s="68">
        <v>4</v>
      </c>
      <c r="G103" s="7">
        <f>'[2]WetLitterbags placem_collection'!E30</f>
        <v>42767</v>
      </c>
      <c r="H103" t="str">
        <f>'[2]Final data_for_R_analysis_Wetse'!J29</f>
        <v>G702</v>
      </c>
      <c r="I103" t="str">
        <f>'[2]Final data_for_R_analysis_Wetse'!J249</f>
        <v>R436</v>
      </c>
      <c r="J103">
        <f>IFERROR(INDEX('[2]Green_rooibos initial weight'!$C$5:$C$1749,MATCH(H103, '[2]Green_rooibos initial weight'!$A$5:$A$1749,0)),"")</f>
        <v>2.109</v>
      </c>
      <c r="K103">
        <f>IFERROR(INDEX('[2]Green_rooibos initial weight'!$C$5:$C$1749,MATCH(I103, '[2]Green_rooibos initial weight'!$A$5:$A$1749,0)),"")</f>
        <v>2.2240000000000002</v>
      </c>
      <c r="L103" s="3">
        <f t="shared" si="1"/>
        <v>1.8592</v>
      </c>
      <c r="M103" s="3">
        <f t="shared" si="0"/>
        <v>1.9742000000000002</v>
      </c>
      <c r="N103" s="7">
        <f>IF('[2]WetLitterbags placem_collection'!G30="N.A","",'[2]WetLitterbags placem_collection'!G30)</f>
        <v>42818</v>
      </c>
      <c r="O103" s="3">
        <f>IF(IFERROR(INDEX('[2]Both teabags AfterWet'!$D$1:$D$839,MATCH(H103,'[2]Both teabags AfterWet'!$B$1:$B$839,0)),"")="N.A","",(IFERROR(INDEX('[2]Both teabags AfterWet'!$D$1:$D$839,MATCH(H103,'[2]Both teabags AfterWet'!$B$1:$B$839,0)),"")))</f>
        <v>0.73699999999999999</v>
      </c>
      <c r="P103" s="3">
        <f>IFERROR(INDEX('[2]Both teabags AfterWet'!$D$1:$D$839,MATCH(I103,'[2]Both teabags AfterWet'!$B$1:$B$839,0)),"")</f>
        <v>1.5295000000000001</v>
      </c>
      <c r="Q103" s="3">
        <f t="shared" si="2"/>
        <v>0.58640000000000003</v>
      </c>
      <c r="R103" s="3">
        <f t="shared" si="2"/>
        <v>1.3789</v>
      </c>
      <c r="S103" s="3">
        <f t="shared" si="3"/>
        <v>0.68459552495697074</v>
      </c>
      <c r="T103" s="3">
        <f t="shared" si="4"/>
        <v>0.44880846766775284</v>
      </c>
      <c r="U103" s="3">
        <f t="shared" si="5"/>
        <v>0.69846013575119026</v>
      </c>
      <c r="V103">
        <f t="shared" si="6"/>
        <v>51</v>
      </c>
      <c r="W103" s="3">
        <f t="shared" si="7"/>
        <v>0.18694118176131735</v>
      </c>
      <c r="X103" s="3">
        <f t="shared" si="8"/>
        <v>2.1849766035748872E-2</v>
      </c>
      <c r="Y103" s="58" t="str">
        <f>IF(ISNUMBER(SEARCH("C", '[2]WetLitterbags placem_collection'!W30)),"YES","")</f>
        <v/>
      </c>
      <c r="Z103" s="58" t="str">
        <f>IF(ISNUMBER(SEARCH("H", '[2]WetLitterbags placem_collection'!W30)),"YES","")</f>
        <v/>
      </c>
      <c r="AA103" s="58" t="str">
        <f>IF(ISNUMBER(SEARCH("R", '[2]WetLitterbags placem_collection'!W30)),"YES","")</f>
        <v/>
      </c>
      <c r="AB103" s="58" t="str">
        <f>IF(ISNUMBER(SEARCH("C", '[2]WetLitterbags placem_collection'!V30)),"YES","")</f>
        <v/>
      </c>
      <c r="AC103" s="58" t="str">
        <f>IF(ISNUMBER(SEARCH("H", '[2]WetLitterbags placem_collection'!V30)),"YES","")</f>
        <v/>
      </c>
      <c r="AD103" s="58" t="str">
        <f>IF(ISNUMBER(SEARCH("R", '[2]WetLitterbags placem_collection'!V30)),"YES","")</f>
        <v/>
      </c>
    </row>
    <row r="104" spans="2:30">
      <c r="B104" t="str">
        <f>'[2]Final data_for_R_analysis_Wetse'!A30</f>
        <v>Wet</v>
      </c>
      <c r="C104" s="4">
        <f>'[2]Final data_for_R_analysis_Wetse'!B30</f>
        <v>29</v>
      </c>
      <c r="D104" t="s">
        <v>91</v>
      </c>
      <c r="E104" t="s">
        <v>41</v>
      </c>
      <c r="F104" s="68">
        <v>5</v>
      </c>
      <c r="G104" s="7">
        <f>'[2]WetLitterbags placem_collection'!E31</f>
        <v>42767</v>
      </c>
      <c r="H104" t="str">
        <f>'[2]Final data_for_R_analysis_Wetse'!J30</f>
        <v>G838</v>
      </c>
      <c r="I104" t="str">
        <f>'[2]Final data_for_R_analysis_Wetse'!J250</f>
        <v>R386</v>
      </c>
      <c r="J104">
        <f>IFERROR(INDEX('[2]Green_rooibos initial weight'!$C$5:$C$1749,MATCH(H104, '[2]Green_rooibos initial weight'!$A$5:$A$1749,0)),"")</f>
        <v>2.0369999999999999</v>
      </c>
      <c r="K104">
        <f>IFERROR(INDEX('[2]Green_rooibos initial weight'!$C$5:$C$1749,MATCH(I104, '[2]Green_rooibos initial weight'!$A$5:$A$1749,0)),"")</f>
        <v>2.2309999999999999</v>
      </c>
      <c r="L104" s="3">
        <f t="shared" si="1"/>
        <v>1.7871999999999999</v>
      </c>
      <c r="M104" s="3">
        <f t="shared" si="0"/>
        <v>1.9811999999999999</v>
      </c>
      <c r="N104" s="7">
        <f>IF('[2]WetLitterbags placem_collection'!G31="N.A","",'[2]WetLitterbags placem_collection'!G31)</f>
        <v>42818</v>
      </c>
      <c r="O104" s="3">
        <f>IF(IFERROR(INDEX('[2]Both teabags AfterWet'!$D$1:$D$839,MATCH(H104,'[2]Both teabags AfterWet'!$B$1:$B$839,0)),"")="N.A","",(IFERROR(INDEX('[2]Both teabags AfterWet'!$D$1:$D$839,MATCH(H104,'[2]Both teabags AfterWet'!$B$1:$B$839,0)),"")))</f>
        <v>0.70830000000000004</v>
      </c>
      <c r="P104" s="3">
        <f>IFERROR(INDEX('[2]Both teabags AfterWet'!$D$1:$D$839,MATCH(I104,'[2]Both teabags AfterWet'!$B$1:$B$839,0)),"")</f>
        <v>1.5941000000000001</v>
      </c>
      <c r="Q104" s="3">
        <f t="shared" si="2"/>
        <v>0.55770000000000008</v>
      </c>
      <c r="R104" s="3">
        <f t="shared" si="2"/>
        <v>1.4435</v>
      </c>
      <c r="S104" s="3">
        <f t="shared" si="3"/>
        <v>0.68794762757385852</v>
      </c>
      <c r="T104" s="3">
        <f t="shared" si="4"/>
        <v>0.45100604563036811</v>
      </c>
      <c r="U104" s="3">
        <f t="shared" si="5"/>
        <v>0.72859882899252981</v>
      </c>
      <c r="V104">
        <f t="shared" si="6"/>
        <v>51</v>
      </c>
      <c r="W104" s="3">
        <f t="shared" si="7"/>
        <v>0.182960062263826</v>
      </c>
      <c r="X104" s="3">
        <f t="shared" si="8"/>
        <v>1.8053361711873699E-2</v>
      </c>
      <c r="Y104" s="58" t="str">
        <f>IF(ISNUMBER(SEARCH("C", '[2]WetLitterbags placem_collection'!W31)),"YES","")</f>
        <v/>
      </c>
      <c r="Z104" s="58" t="str">
        <f>IF(ISNUMBER(SEARCH("H", '[2]WetLitterbags placem_collection'!W31)),"YES","")</f>
        <v>YES</v>
      </c>
      <c r="AA104" s="58" t="str">
        <f>IF(ISNUMBER(SEARCH("R", '[2]WetLitterbags placem_collection'!W31)),"YES","")</f>
        <v>YES</v>
      </c>
      <c r="AB104" s="58" t="str">
        <f>IF(ISNUMBER(SEARCH("C", '[2]WetLitterbags placem_collection'!V31)),"YES","")</f>
        <v/>
      </c>
      <c r="AC104" s="58" t="str">
        <f>IF(ISNUMBER(SEARCH("H", '[2]WetLitterbags placem_collection'!V31)),"YES","")</f>
        <v/>
      </c>
      <c r="AD104" s="58" t="str">
        <f>IF(ISNUMBER(SEARCH("R", '[2]WetLitterbags placem_collection'!V31)),"YES","")</f>
        <v>YES</v>
      </c>
    </row>
    <row r="105" spans="2:30">
      <c r="B105" t="str">
        <f>'[2]Final data_for_R_analysis_Wetse'!A31</f>
        <v>Wet</v>
      </c>
      <c r="C105" s="4">
        <f>'[2]Final data_for_R_analysis_Wetse'!B31</f>
        <v>30</v>
      </c>
      <c r="D105" t="s">
        <v>91</v>
      </c>
      <c r="E105" t="s">
        <v>41</v>
      </c>
      <c r="F105" s="68">
        <v>6</v>
      </c>
      <c r="G105" s="7">
        <f>'[2]WetLitterbags placem_collection'!E32</f>
        <v>42767</v>
      </c>
      <c r="H105" t="str">
        <f>'[2]Final data_for_R_analysis_Wetse'!J31</f>
        <v>G518</v>
      </c>
      <c r="I105" t="str">
        <f>'[2]Final data_for_R_analysis_Wetse'!J251</f>
        <v>R507</v>
      </c>
      <c r="J105">
        <f>IFERROR(INDEX('[2]Green_rooibos initial weight'!$C$5:$C$1749,MATCH(H105, '[2]Green_rooibos initial weight'!$A$5:$A$1749,0)),"")</f>
        <v>1.9950000000000001</v>
      </c>
      <c r="K105">
        <f>IFERROR(INDEX('[2]Green_rooibos initial weight'!$C$5:$C$1749,MATCH(I105, '[2]Green_rooibos initial weight'!$A$5:$A$1749,0)),"")</f>
        <v>2.1920000000000002</v>
      </c>
      <c r="L105" s="3">
        <f t="shared" si="1"/>
        <v>1.7452000000000001</v>
      </c>
      <c r="M105" s="3">
        <f t="shared" si="0"/>
        <v>1.9422000000000001</v>
      </c>
      <c r="N105" s="7">
        <f>IF('[2]WetLitterbags placem_collection'!G32="N.A","",'[2]WetLitterbags placem_collection'!G32)</f>
        <v>42818</v>
      </c>
      <c r="O105" s="3">
        <f>IF(IFERROR(INDEX('[2]Both teabags AfterWet'!$D$1:$D$839,MATCH(H105,'[2]Both teabags AfterWet'!$B$1:$B$839,0)),"")="N.A","",(IFERROR(INDEX('[2]Both teabags AfterWet'!$D$1:$D$839,MATCH(H105,'[2]Both teabags AfterWet'!$B$1:$B$839,0)),"")))</f>
        <v>0.68200000000000005</v>
      </c>
      <c r="P105" s="3">
        <f>IFERROR(INDEX('[2]Both teabags AfterWet'!$D$1:$D$839,MATCH(I105,'[2]Both teabags AfterWet'!$B$1:$B$839,0)),"")</f>
        <v>1.3523000000000001</v>
      </c>
      <c r="Q105" s="3">
        <f t="shared" si="2"/>
        <v>0.53140000000000009</v>
      </c>
      <c r="R105" s="3">
        <f t="shared" si="2"/>
        <v>1.2017</v>
      </c>
      <c r="S105" s="3">
        <f t="shared" si="3"/>
        <v>0.69550767820307124</v>
      </c>
      <c r="T105" s="3">
        <f t="shared" si="4"/>
        <v>0.45596227834690661</v>
      </c>
      <c r="U105" s="3">
        <f t="shared" si="5"/>
        <v>0.61873133559880544</v>
      </c>
      <c r="V105">
        <f t="shared" si="6"/>
        <v>51</v>
      </c>
      <c r="W105" s="3">
        <f t="shared" si="7"/>
        <v>0.17398137980632866</v>
      </c>
      <c r="X105" s="3">
        <f t="shared" si="8"/>
        <v>3.5470891843779495E-2</v>
      </c>
      <c r="Y105" s="58" t="str">
        <f>IF(ISNUMBER(SEARCH("C", '[2]WetLitterbags placem_collection'!W32)),"YES","")</f>
        <v/>
      </c>
      <c r="Z105" s="58" t="str">
        <f>IF(ISNUMBER(SEARCH("H", '[2]WetLitterbags placem_collection'!W32)),"YES","")</f>
        <v/>
      </c>
      <c r="AA105" s="58" t="str">
        <f>IF(ISNUMBER(SEARCH("R", '[2]WetLitterbags placem_collection'!W32)),"YES","")</f>
        <v>YES</v>
      </c>
      <c r="AB105" s="58" t="str">
        <f>IF(ISNUMBER(SEARCH("C", '[2]WetLitterbags placem_collection'!V32)),"YES","")</f>
        <v/>
      </c>
      <c r="AC105" s="58" t="str">
        <f>IF(ISNUMBER(SEARCH("H", '[2]WetLitterbags placem_collection'!V32)),"YES","")</f>
        <v/>
      </c>
      <c r="AD105" s="58" t="str">
        <f>IF(ISNUMBER(SEARCH("R", '[2]WetLitterbags placem_collection'!V32)),"YES","")</f>
        <v>YES</v>
      </c>
    </row>
    <row r="106" spans="2:30">
      <c r="B106" t="str">
        <f>'[2]Final data_for_R_analysis_Wetse'!A32</f>
        <v>Wet</v>
      </c>
      <c r="C106" s="4">
        <f>'[2]Final data_for_R_analysis_Wetse'!B32</f>
        <v>31</v>
      </c>
      <c r="D106" t="s">
        <v>91</v>
      </c>
      <c r="E106" t="s">
        <v>41</v>
      </c>
      <c r="F106" s="68">
        <v>7</v>
      </c>
      <c r="G106" s="7">
        <f>'[2]WetLitterbags placem_collection'!E33</f>
        <v>42767</v>
      </c>
      <c r="H106" t="str">
        <f>'[2]Final data_for_R_analysis_Wetse'!J32</f>
        <v>G404</v>
      </c>
      <c r="I106" t="str">
        <f>'[2]Final data_for_R_analysis_Wetse'!J252</f>
        <v>R141</v>
      </c>
      <c r="J106">
        <f>IFERROR(INDEX('[2]Green_rooibos initial weight'!$C$5:$C$1749,MATCH(H106, '[2]Green_rooibos initial weight'!$A$5:$A$1749,0)),"")</f>
        <v>2.113</v>
      </c>
      <c r="K106">
        <f>IFERROR(INDEX('[2]Green_rooibos initial weight'!$C$5:$C$1749,MATCH(I106, '[2]Green_rooibos initial weight'!$A$5:$A$1749,0)),"")</f>
        <v>2.2029999999999998</v>
      </c>
      <c r="L106" s="3">
        <f t="shared" si="1"/>
        <v>1.8632</v>
      </c>
      <c r="M106" s="3">
        <f t="shared" si="0"/>
        <v>1.9531999999999998</v>
      </c>
      <c r="N106" s="7">
        <f>IF('[2]WetLitterbags placem_collection'!G33="N.A","",'[2]WetLitterbags placem_collection'!G33)</f>
        <v>42818</v>
      </c>
      <c r="O106" s="3">
        <f>IF(IFERROR(INDEX('[2]Both teabags AfterWet'!$D$1:$D$839,MATCH(H106,'[2]Both teabags AfterWet'!$B$1:$B$839,0)),"")="N.A","",(IFERROR(INDEX('[2]Both teabags AfterWet'!$D$1:$D$839,MATCH(H106,'[2]Both teabags AfterWet'!$B$1:$B$839,0)),"")))</f>
        <v>0.75349999999999995</v>
      </c>
      <c r="P106" s="3">
        <f>IFERROR(INDEX('[2]Both teabags AfterWet'!$D$1:$D$839,MATCH(I106,'[2]Both teabags AfterWet'!$B$1:$B$839,0)),"")</f>
        <v>1.3197000000000001</v>
      </c>
      <c r="Q106" s="3">
        <f t="shared" si="2"/>
        <v>0.60289999999999999</v>
      </c>
      <c r="R106" s="3">
        <f t="shared" si="2"/>
        <v>1.1691</v>
      </c>
      <c r="S106" s="3">
        <f t="shared" si="3"/>
        <v>0.67641691713181618</v>
      </c>
      <c r="T106" s="3">
        <f t="shared" si="4"/>
        <v>0.44344672001990804</v>
      </c>
      <c r="U106" s="3">
        <f t="shared" si="5"/>
        <v>0.59855621544132709</v>
      </c>
      <c r="V106">
        <f t="shared" si="6"/>
        <v>51</v>
      </c>
      <c r="W106" s="3">
        <f t="shared" si="7"/>
        <v>0.19665449271755797</v>
      </c>
      <c r="X106" s="3">
        <f t="shared" si="8"/>
        <v>4.6212512774804121E-2</v>
      </c>
      <c r="Y106" s="58" t="str">
        <f>IF(ISNUMBER(SEARCH("C", '[2]WetLitterbags placem_collection'!W33)),"YES","")</f>
        <v/>
      </c>
      <c r="Z106" s="58" t="str">
        <f>IF(ISNUMBER(SEARCH("H", '[2]WetLitterbags placem_collection'!W33)),"YES","")</f>
        <v/>
      </c>
      <c r="AA106" s="58" t="str">
        <f>IF(ISNUMBER(SEARCH("R", '[2]WetLitterbags placem_collection'!W33)),"YES","")</f>
        <v>YES</v>
      </c>
      <c r="AB106" s="58" t="str">
        <f>IF(ISNUMBER(SEARCH("C", '[2]WetLitterbags placem_collection'!V33)),"YES","")</f>
        <v/>
      </c>
      <c r="AC106" s="58" t="str">
        <f>IF(ISNUMBER(SEARCH("H", '[2]WetLitterbags placem_collection'!V33)),"YES","")</f>
        <v/>
      </c>
      <c r="AD106" s="58" t="str">
        <f>IF(ISNUMBER(SEARCH("R", '[2]WetLitterbags placem_collection'!V33)),"YES","")</f>
        <v>YES</v>
      </c>
    </row>
    <row r="107" spans="2:30">
      <c r="B107" t="str">
        <f>'[2]Final data_for_R_analysis_Wetse'!A33</f>
        <v>Wet</v>
      </c>
      <c r="C107" s="4">
        <f>'[2]Final data_for_R_analysis_Wetse'!B33</f>
        <v>32</v>
      </c>
      <c r="D107" t="s">
        <v>91</v>
      </c>
      <c r="E107" t="s">
        <v>41</v>
      </c>
      <c r="F107" s="68">
        <v>8</v>
      </c>
      <c r="G107" s="7">
        <f>'[2]WetLitterbags placem_collection'!E34</f>
        <v>42767</v>
      </c>
      <c r="H107" t="str">
        <f>'[2]Final data_for_R_analysis_Wetse'!J33</f>
        <v>G527</v>
      </c>
      <c r="I107" t="str">
        <f>'[2]Final data_for_R_analysis_Wetse'!J253</f>
        <v>R396</v>
      </c>
      <c r="J107">
        <f>IFERROR(INDEX('[2]Green_rooibos initial weight'!$C$5:$C$1749,MATCH(H107, '[2]Green_rooibos initial weight'!$A$5:$A$1749,0)),"")</f>
        <v>1.913</v>
      </c>
      <c r="K107">
        <f>IFERROR(INDEX('[2]Green_rooibos initial weight'!$C$5:$C$1749,MATCH(I107, '[2]Green_rooibos initial weight'!$A$5:$A$1749,0)),"")</f>
        <v>2.14</v>
      </c>
      <c r="L107" s="3">
        <f t="shared" si="1"/>
        <v>1.6632</v>
      </c>
      <c r="M107" s="3">
        <f t="shared" si="0"/>
        <v>1.8902000000000001</v>
      </c>
      <c r="N107" s="7">
        <f>IF('[2]WetLitterbags placem_collection'!G34="N.A","",'[2]WetLitterbags placem_collection'!G34)</f>
        <v>42818</v>
      </c>
      <c r="O107" s="3">
        <f>IF(IFERROR(INDEX('[2]Both teabags AfterWet'!$D$1:$D$839,MATCH(H107,'[2]Both teabags AfterWet'!$B$1:$B$839,0)),"")="N.A","",(IFERROR(INDEX('[2]Both teabags AfterWet'!$D$1:$D$839,MATCH(H107,'[2]Both teabags AfterWet'!$B$1:$B$839,0)),"")))</f>
        <v>0.66439999999999999</v>
      </c>
      <c r="P107" s="3">
        <f>IFERROR(INDEX('[2]Both teabags AfterWet'!$D$1:$D$839,MATCH(I107,'[2]Both teabags AfterWet'!$B$1:$B$839,0)),"")</f>
        <v>1.3464</v>
      </c>
      <c r="Q107" s="3">
        <f t="shared" si="2"/>
        <v>0.51380000000000003</v>
      </c>
      <c r="R107" s="3">
        <f t="shared" si="2"/>
        <v>1.1958</v>
      </c>
      <c r="S107" s="3">
        <f t="shared" si="3"/>
        <v>0.69107744107744107</v>
      </c>
      <c r="T107" s="3">
        <f t="shared" si="4"/>
        <v>0.45305789486312054</v>
      </c>
      <c r="U107" s="3">
        <f t="shared" si="5"/>
        <v>0.63263146756956934</v>
      </c>
      <c r="V107">
        <f t="shared" si="6"/>
        <v>51</v>
      </c>
      <c r="W107" s="3">
        <f t="shared" si="7"/>
        <v>0.17924294408854979</v>
      </c>
      <c r="X107" s="3">
        <f t="shared" si="8"/>
        <v>3.265276918209397E-2</v>
      </c>
      <c r="Y107" s="58" t="str">
        <f>IF(ISNUMBER(SEARCH("C", '[2]WetLitterbags placem_collection'!W34)),"YES","")</f>
        <v/>
      </c>
      <c r="Z107" s="58" t="str">
        <f>IF(ISNUMBER(SEARCH("H", '[2]WetLitterbags placem_collection'!W34)),"YES","")</f>
        <v/>
      </c>
      <c r="AA107" s="58" t="str">
        <f>IF(ISNUMBER(SEARCH("R", '[2]WetLitterbags placem_collection'!W34)),"YES","")</f>
        <v>YES</v>
      </c>
      <c r="AB107" s="58" t="str">
        <f>IF(ISNUMBER(SEARCH("C", '[2]WetLitterbags placem_collection'!V34)),"YES","")</f>
        <v/>
      </c>
      <c r="AC107" s="58" t="str">
        <f>IF(ISNUMBER(SEARCH("H", '[2]WetLitterbags placem_collection'!V34)),"YES","")</f>
        <v/>
      </c>
      <c r="AD107" s="58" t="str">
        <f>IF(ISNUMBER(SEARCH("R", '[2]WetLitterbags placem_collection'!V34)),"YES","")</f>
        <v>YES</v>
      </c>
    </row>
    <row r="108" spans="2:30">
      <c r="B108" t="str">
        <f>'[2]Final data_for_R_analysis_Wetse'!A34</f>
        <v>Wet</v>
      </c>
      <c r="C108" s="4">
        <f>'[2]Final data_for_R_analysis_Wetse'!B34</f>
        <v>33</v>
      </c>
      <c r="D108" t="s">
        <v>92</v>
      </c>
      <c r="E108" t="s">
        <v>41</v>
      </c>
      <c r="F108" s="5">
        <v>1</v>
      </c>
      <c r="G108" s="7">
        <f>'[2]WetLitterbags placem_collection'!E35</f>
        <v>42765</v>
      </c>
      <c r="H108" t="str">
        <f>'[2]Final data_for_R_analysis_Wetse'!J34</f>
        <v>G366</v>
      </c>
      <c r="I108" t="str">
        <f>'[2]Final data_for_R_analysis_Wetse'!J254</f>
        <v>R109</v>
      </c>
      <c r="J108">
        <f>IFERROR(INDEX('[2]Green_rooibos initial weight'!$C$5:$C$1749,MATCH(H108, '[2]Green_rooibos initial weight'!$A$5:$A$1749,0)),"")</f>
        <v>2.1070000000000002</v>
      </c>
      <c r="K108">
        <f>IFERROR(INDEX('[2]Green_rooibos initial weight'!$C$5:$C$1749,MATCH(I108, '[2]Green_rooibos initial weight'!$A$5:$A$1749,0)),"")</f>
        <v>2.2090000000000001</v>
      </c>
      <c r="L108" s="3">
        <f t="shared" si="1"/>
        <v>1.8572000000000002</v>
      </c>
      <c r="M108" s="3">
        <f t="shared" si="0"/>
        <v>1.9592000000000001</v>
      </c>
      <c r="N108" s="7">
        <f>IF('[2]WetLitterbags placem_collection'!G35="N.A","",'[2]WetLitterbags placem_collection'!G35)</f>
        <v>42820</v>
      </c>
      <c r="O108" s="3">
        <f>IF(IFERROR(INDEX('[2]Both teabags AfterWet'!$D$1:$D$839,MATCH(H108,'[2]Both teabags AfterWet'!$B$1:$B$839,0)),"")="N.A","",(IFERROR(INDEX('[2]Both teabags AfterWet'!$D$1:$D$839,MATCH(H108,'[2]Both teabags AfterWet'!$B$1:$B$839,0)),"")))</f>
        <v>0.76700000000000002</v>
      </c>
      <c r="P108" s="3">
        <f>IFERROR(INDEX('[2]Both teabags AfterWet'!$D$1:$D$839,MATCH(I108,'[2]Both teabags AfterWet'!$B$1:$B$839,0)),"")</f>
        <v>0.41499999999999998</v>
      </c>
      <c r="Q108" s="3">
        <f t="shared" si="2"/>
        <v>0.61640000000000006</v>
      </c>
      <c r="R108" s="3">
        <f t="shared" si="2"/>
        <v>0.26439999999999997</v>
      </c>
      <c r="S108" s="3">
        <f t="shared" si="3"/>
        <v>0.66810251992246394</v>
      </c>
      <c r="T108" s="3">
        <f t="shared" si="4"/>
        <v>0.43799595130308805</v>
      </c>
      <c r="U108" s="3">
        <f t="shared" si="5"/>
        <v>0.13495304205798284</v>
      </c>
      <c r="V108">
        <f t="shared" si="6"/>
        <v>55</v>
      </c>
      <c r="W108" s="3">
        <f t="shared" si="7"/>
        <v>0.20652907372628981</v>
      </c>
      <c r="X108" s="3" t="str">
        <f t="shared" si="8"/>
        <v/>
      </c>
      <c r="Y108" s="58" t="str">
        <f>IF(ISNUMBER(SEARCH("C", '[2]WetLitterbags placem_collection'!W35)),"YES","")</f>
        <v>YES</v>
      </c>
      <c r="Z108" s="58" t="str">
        <f>IF(ISNUMBER(SEARCH("H", '[2]WetLitterbags placem_collection'!W35)),"YES","")</f>
        <v>YES</v>
      </c>
      <c r="AA108" s="58" t="str">
        <f>IF(ISNUMBER(SEARCH("R", '[2]WetLitterbags placem_collection'!W35)),"YES","")</f>
        <v/>
      </c>
      <c r="AB108" s="58" t="str">
        <f>IF(ISNUMBER(SEARCH("C", '[2]WetLitterbags placem_collection'!V35)),"YES","")</f>
        <v/>
      </c>
      <c r="AC108" s="58" t="str">
        <f>IF(ISNUMBER(SEARCH("H", '[2]WetLitterbags placem_collection'!V35)),"YES","")</f>
        <v/>
      </c>
      <c r="AD108" s="58" t="str">
        <f>IF(ISNUMBER(SEARCH("R", '[2]WetLitterbags placem_collection'!V35)),"YES","")</f>
        <v>YES</v>
      </c>
    </row>
    <row r="109" spans="2:30">
      <c r="B109" t="str">
        <f>'[2]Final data_for_R_analysis_Wetse'!A35</f>
        <v>Wet</v>
      </c>
      <c r="C109" s="4">
        <f>'[2]Final data_for_R_analysis_Wetse'!B35</f>
        <v>34</v>
      </c>
      <c r="D109" t="s">
        <v>92</v>
      </c>
      <c r="E109" t="s">
        <v>41</v>
      </c>
      <c r="F109" s="5">
        <v>2</v>
      </c>
      <c r="G109" s="7">
        <f>'[2]WetLitterbags placem_collection'!E36</f>
        <v>42765</v>
      </c>
      <c r="H109" t="str">
        <f>'[2]Final data_for_R_analysis_Wetse'!J35</f>
        <v>G516</v>
      </c>
      <c r="I109" t="str">
        <f>'[2]Final data_for_R_analysis_Wetse'!J255</f>
        <v>R153</v>
      </c>
      <c r="J109">
        <f>IFERROR(INDEX('[2]Green_rooibos initial weight'!$C$5:$C$1749,MATCH(H109, '[2]Green_rooibos initial weight'!$A$5:$A$1749,0)),"")</f>
        <v>2.1160000000000001</v>
      </c>
      <c r="K109">
        <f>IFERROR(INDEX('[2]Green_rooibos initial weight'!$C$5:$C$1749,MATCH(I109, '[2]Green_rooibos initial weight'!$A$5:$A$1749,0)),"")</f>
        <v>2.2200000000000002</v>
      </c>
      <c r="L109" s="3">
        <f t="shared" si="1"/>
        <v>1.8662000000000001</v>
      </c>
      <c r="M109" s="3">
        <f t="shared" si="0"/>
        <v>1.9702000000000002</v>
      </c>
      <c r="N109" s="7">
        <f>IF('[2]WetLitterbags placem_collection'!G36="N.A","",'[2]WetLitterbags placem_collection'!G36)</f>
        <v>42820</v>
      </c>
      <c r="O109" s="3">
        <f>IF(IFERROR(INDEX('[2]Both teabags AfterWet'!$D$1:$D$839,MATCH(H109,'[2]Both teabags AfterWet'!$B$1:$B$839,0)),"")="N.A","",(IFERROR(INDEX('[2]Both teabags AfterWet'!$D$1:$D$839,MATCH(H109,'[2]Both teabags AfterWet'!$B$1:$B$839,0)),"")))</f>
        <v>0.87270000000000003</v>
      </c>
      <c r="P109" s="3">
        <f>IFERROR(INDEX('[2]Both teabags AfterWet'!$D$1:$D$839,MATCH(I109,'[2]Both teabags AfterWet'!$B$1:$B$839,0)),"")</f>
        <v>0.34520000000000001</v>
      </c>
      <c r="Q109" s="3">
        <f t="shared" si="2"/>
        <v>0.72209999999999996</v>
      </c>
      <c r="R109" s="3">
        <f t="shared" si="2"/>
        <v>0.1946</v>
      </c>
      <c r="S109" s="3">
        <f t="shared" si="3"/>
        <v>0.61306398028078446</v>
      </c>
      <c r="T109" s="3">
        <f t="shared" si="4"/>
        <v>0.40191367828383973</v>
      </c>
      <c r="U109" s="3">
        <f t="shared" si="5"/>
        <v>9.8771698304740627E-2</v>
      </c>
      <c r="V109">
        <f t="shared" si="6"/>
        <v>55</v>
      </c>
      <c r="W109" s="3">
        <f t="shared" si="7"/>
        <v>0.27189551035536286</v>
      </c>
      <c r="X109" s="3" t="str">
        <f t="shared" si="8"/>
        <v/>
      </c>
      <c r="Y109" s="58" t="str">
        <f>IF(ISNUMBER(SEARCH("C", '[2]WetLitterbags placem_collection'!W36)),"YES","")</f>
        <v>YES</v>
      </c>
      <c r="Z109" s="58" t="str">
        <f>IF(ISNUMBER(SEARCH("H", '[2]WetLitterbags placem_collection'!W36)),"YES","")</f>
        <v>YES</v>
      </c>
      <c r="AA109" s="58" t="str">
        <f>IF(ISNUMBER(SEARCH("R", '[2]WetLitterbags placem_collection'!W36)),"YES","")</f>
        <v/>
      </c>
      <c r="AB109" s="58" t="str">
        <f>IF(ISNUMBER(SEARCH("C", '[2]WetLitterbags placem_collection'!V36)),"YES","")</f>
        <v>YES</v>
      </c>
      <c r="AC109" s="58" t="str">
        <f>IF(ISNUMBER(SEARCH("H", '[2]WetLitterbags placem_collection'!V36)),"YES","")</f>
        <v>YES</v>
      </c>
      <c r="AD109" s="58" t="str">
        <f>IF(ISNUMBER(SEARCH("R", '[2]WetLitterbags placem_collection'!V36)),"YES","")</f>
        <v>YES</v>
      </c>
    </row>
    <row r="110" spans="2:30">
      <c r="B110" t="str">
        <f>'[2]Final data_for_R_analysis_Wetse'!A36</f>
        <v>Wet</v>
      </c>
      <c r="C110" s="4">
        <f>'[2]Final data_for_R_analysis_Wetse'!B36</f>
        <v>35</v>
      </c>
      <c r="D110" t="s">
        <v>92</v>
      </c>
      <c r="E110" t="s">
        <v>41</v>
      </c>
      <c r="F110" s="5">
        <v>3</v>
      </c>
      <c r="G110" s="7">
        <f>'[2]WetLitterbags placem_collection'!E37</f>
        <v>42765</v>
      </c>
      <c r="H110" t="str">
        <f>'[2]Final data_for_R_analysis_Wetse'!J36</f>
        <v>G670</v>
      </c>
      <c r="I110" t="str">
        <f>'[2]Final data_for_R_analysis_Wetse'!J256</f>
        <v>R64</v>
      </c>
      <c r="J110">
        <f>IFERROR(INDEX('[2]Green_rooibos initial weight'!$C$5:$C$1749,MATCH(H110, '[2]Green_rooibos initial weight'!$A$5:$A$1749,0)),"")</f>
        <v>2.0950000000000002</v>
      </c>
      <c r="K110">
        <f>IFERROR(INDEX('[2]Green_rooibos initial weight'!$C$5:$C$1749,MATCH(I110, '[2]Green_rooibos initial weight'!$A$5:$A$1749,0)),"")</f>
        <v>2.2879999999999998</v>
      </c>
      <c r="L110" s="3">
        <f t="shared" si="1"/>
        <v>1.8452000000000002</v>
      </c>
      <c r="M110" s="3">
        <f t="shared" si="0"/>
        <v>2.0381999999999998</v>
      </c>
      <c r="N110" s="7">
        <f>IF('[2]WetLitterbags placem_collection'!G37="N.A","",'[2]WetLitterbags placem_collection'!G37)</f>
        <v>42820</v>
      </c>
      <c r="O110" s="3">
        <f>IF(IFERROR(INDEX('[2]Both teabags AfterWet'!$D$1:$D$839,MATCH(H110,'[2]Both teabags AfterWet'!$B$1:$B$839,0)),"")="N.A","",(IFERROR(INDEX('[2]Both teabags AfterWet'!$D$1:$D$839,MATCH(H110,'[2]Both teabags AfterWet'!$B$1:$B$839,0)),"")))</f>
        <v>0.81699999999999995</v>
      </c>
      <c r="P110" s="3">
        <f>IFERROR(INDEX('[2]Both teabags AfterWet'!$D$1:$D$839,MATCH(I110,'[2]Both teabags AfterWet'!$B$1:$B$839,0)),"")</f>
        <v>1.615</v>
      </c>
      <c r="Q110" s="3">
        <f t="shared" si="2"/>
        <v>0.66639999999999988</v>
      </c>
      <c r="R110" s="3">
        <f t="shared" si="2"/>
        <v>1.4643999999999999</v>
      </c>
      <c r="S110" s="3">
        <f t="shared" si="3"/>
        <v>0.63884673748103205</v>
      </c>
      <c r="T110" s="3">
        <f t="shared" si="4"/>
        <v>0.41881638846737501</v>
      </c>
      <c r="U110" s="3">
        <f t="shared" si="5"/>
        <v>0.718477087626337</v>
      </c>
      <c r="V110">
        <f t="shared" si="6"/>
        <v>55</v>
      </c>
      <c r="W110" s="3">
        <f t="shared" si="7"/>
        <v>0.24127465857359609</v>
      </c>
      <c r="X110" s="3">
        <f t="shared" si="8"/>
        <v>2.0278396622849085E-2</v>
      </c>
      <c r="Y110" s="58" t="str">
        <f>IF(ISNUMBER(SEARCH("C", '[2]WetLitterbags placem_collection'!W37)),"YES","")</f>
        <v/>
      </c>
      <c r="Z110" s="58" t="str">
        <f>IF(ISNUMBER(SEARCH("H", '[2]WetLitterbags placem_collection'!W37)),"YES","")</f>
        <v/>
      </c>
      <c r="AA110" s="58" t="str">
        <f>IF(ISNUMBER(SEARCH("R", '[2]WetLitterbags placem_collection'!W37)),"YES","")</f>
        <v/>
      </c>
      <c r="AB110" s="58" t="str">
        <f>IF(ISNUMBER(SEARCH("C", '[2]WetLitterbags placem_collection'!V37)),"YES","")</f>
        <v/>
      </c>
      <c r="AC110" s="58" t="str">
        <f>IF(ISNUMBER(SEARCH("H", '[2]WetLitterbags placem_collection'!V37)),"YES","")</f>
        <v/>
      </c>
      <c r="AD110" s="58" t="str">
        <f>IF(ISNUMBER(SEARCH("R", '[2]WetLitterbags placem_collection'!V37)),"YES","")</f>
        <v/>
      </c>
    </row>
    <row r="111" spans="2:30">
      <c r="B111" t="str">
        <f>'[2]Final data_for_R_analysis_Wetse'!A37</f>
        <v>Wet</v>
      </c>
      <c r="C111" s="4">
        <f>'[2]Final data_for_R_analysis_Wetse'!B37</f>
        <v>36</v>
      </c>
      <c r="D111" t="s">
        <v>92</v>
      </c>
      <c r="E111" t="s">
        <v>41</v>
      </c>
      <c r="F111" s="68">
        <v>4</v>
      </c>
      <c r="G111" s="7">
        <f>'[2]WetLitterbags placem_collection'!E38</f>
        <v>42765</v>
      </c>
      <c r="H111" t="str">
        <f>'[2]Final data_for_R_analysis_Wetse'!J37</f>
        <v>G507</v>
      </c>
      <c r="I111" t="str">
        <f>'[2]Final data_for_R_analysis_Wetse'!J257</f>
        <v>R126</v>
      </c>
      <c r="J111">
        <f>IFERROR(INDEX('[2]Green_rooibos initial weight'!$C$5:$C$1749,MATCH(H111, '[2]Green_rooibos initial weight'!$A$5:$A$1749,0)),"")</f>
        <v>1.99</v>
      </c>
      <c r="K111">
        <f>IFERROR(INDEX('[2]Green_rooibos initial weight'!$C$5:$C$1749,MATCH(I111, '[2]Green_rooibos initial weight'!$A$5:$A$1749,0)),"")</f>
        <v>2.2400000000000002</v>
      </c>
      <c r="L111" s="3">
        <f t="shared" si="1"/>
        <v>1.7402</v>
      </c>
      <c r="M111" s="3">
        <f t="shared" si="0"/>
        <v>1.9902000000000002</v>
      </c>
      <c r="N111" s="7">
        <f>IF('[2]WetLitterbags placem_collection'!G38="N.A","",'[2]WetLitterbags placem_collection'!G38)</f>
        <v>42820</v>
      </c>
      <c r="O111" s="3">
        <f>IF(IFERROR(INDEX('[2]Both teabags AfterWet'!$D$1:$D$839,MATCH(H111,'[2]Both teabags AfterWet'!$B$1:$B$839,0)),"")="N.A","",(IFERROR(INDEX('[2]Both teabags AfterWet'!$D$1:$D$839,MATCH(H111,'[2]Both teabags AfterWet'!$B$1:$B$839,0)),"")))</f>
        <v>0.68100000000000005</v>
      </c>
      <c r="P111" s="3">
        <f>IFERROR(INDEX('[2]Both teabags AfterWet'!$D$1:$D$839,MATCH(I111,'[2]Both teabags AfterWet'!$B$1:$B$839,0)),"")</f>
        <v>1.6180000000000001</v>
      </c>
      <c r="Q111" s="3">
        <f t="shared" si="2"/>
        <v>0.53039999999999998</v>
      </c>
      <c r="R111" s="3">
        <f t="shared" si="2"/>
        <v>1.4674</v>
      </c>
      <c r="S111" s="3">
        <f t="shared" si="3"/>
        <v>0.69520744741983687</v>
      </c>
      <c r="T111" s="3">
        <f t="shared" si="4"/>
        <v>0.45576545246526129</v>
      </c>
      <c r="U111" s="3">
        <f t="shared" si="5"/>
        <v>0.73731283288111737</v>
      </c>
      <c r="V111">
        <f t="shared" si="6"/>
        <v>55</v>
      </c>
      <c r="W111" s="3">
        <f t="shared" si="7"/>
        <v>0.17433794843249772</v>
      </c>
      <c r="X111" s="3">
        <f t="shared" si="8"/>
        <v>1.561604706071891E-2</v>
      </c>
      <c r="Y111" s="58" t="str">
        <f>IF(ISNUMBER(SEARCH("C", '[2]WetLitterbags placem_collection'!W38)),"YES","")</f>
        <v>YES</v>
      </c>
      <c r="Z111" s="58" t="str">
        <f>IF(ISNUMBER(SEARCH("H", '[2]WetLitterbags placem_collection'!W38)),"YES","")</f>
        <v/>
      </c>
      <c r="AA111" s="58" t="str">
        <f>IF(ISNUMBER(SEARCH("R", '[2]WetLitterbags placem_collection'!W38)),"YES","")</f>
        <v>YES</v>
      </c>
      <c r="AB111" s="58" t="str">
        <f>IF(ISNUMBER(SEARCH("C", '[2]WetLitterbags placem_collection'!V38)),"YES","")</f>
        <v/>
      </c>
      <c r="AC111" s="58" t="str">
        <f>IF(ISNUMBER(SEARCH("H", '[2]WetLitterbags placem_collection'!V38)),"YES","")</f>
        <v/>
      </c>
      <c r="AD111" s="58" t="str">
        <f>IF(ISNUMBER(SEARCH("R", '[2]WetLitterbags placem_collection'!V38)),"YES","")</f>
        <v>YES</v>
      </c>
    </row>
    <row r="112" spans="2:30">
      <c r="B112" t="str">
        <f>'[2]Final data_for_R_analysis_Wetse'!A38</f>
        <v>Wet</v>
      </c>
      <c r="C112" s="4">
        <f>'[2]Final data_for_R_analysis_Wetse'!B38</f>
        <v>37</v>
      </c>
      <c r="D112" t="s">
        <v>92</v>
      </c>
      <c r="E112" t="s">
        <v>41</v>
      </c>
      <c r="F112" s="68">
        <v>5</v>
      </c>
      <c r="G112" s="7">
        <f>'[2]WetLitterbags placem_collection'!E39</f>
        <v>42765</v>
      </c>
      <c r="H112" t="str">
        <f>'[2]Final data_for_R_analysis_Wetse'!J38</f>
        <v>G359</v>
      </c>
      <c r="I112" t="str">
        <f>'[2]Final data_for_R_analysis_Wetse'!J258</f>
        <v>R63</v>
      </c>
      <c r="J112">
        <f>IFERROR(INDEX('[2]Green_rooibos initial weight'!$C$5:$C$1749,MATCH(H112, '[2]Green_rooibos initial weight'!$A$5:$A$1749,0)),"")</f>
        <v>1.9790000000000001</v>
      </c>
      <c r="K112">
        <f>IFERROR(INDEX('[2]Green_rooibos initial weight'!$C$5:$C$1749,MATCH(I112, '[2]Green_rooibos initial weight'!$A$5:$A$1749,0)),"")</f>
        <v>2.1749999999999998</v>
      </c>
      <c r="L112" s="3">
        <f t="shared" si="1"/>
        <v>1.7292000000000001</v>
      </c>
      <c r="M112" s="3">
        <f t="shared" si="0"/>
        <v>1.9251999999999998</v>
      </c>
      <c r="N112" s="7">
        <f>IF('[2]WetLitterbags placem_collection'!G39="N.A","",'[2]WetLitterbags placem_collection'!G39)</f>
        <v>42820</v>
      </c>
      <c r="O112" s="3">
        <f>IF(IFERROR(INDEX('[2]Both teabags AfterWet'!$D$1:$D$839,MATCH(H112,'[2]Both teabags AfterWet'!$B$1:$B$839,0)),"")="N.A","",(IFERROR(INDEX('[2]Both teabags AfterWet'!$D$1:$D$839,MATCH(H112,'[2]Both teabags AfterWet'!$B$1:$B$839,0)),"")))</f>
        <v>0.94699999999999995</v>
      </c>
      <c r="P112" s="3">
        <f>IFERROR(INDEX('[2]Both teabags AfterWet'!$D$1:$D$839,MATCH(I112,'[2]Both teabags AfterWet'!$B$1:$B$839,0)),"")</f>
        <v>1.3620000000000001</v>
      </c>
      <c r="Q112" s="3">
        <f t="shared" si="2"/>
        <v>0.7964</v>
      </c>
      <c r="R112" s="3">
        <f t="shared" si="2"/>
        <v>1.2114</v>
      </c>
      <c r="S112" s="3">
        <f t="shared" si="3"/>
        <v>0.53944020356234101</v>
      </c>
      <c r="T112" s="3">
        <f t="shared" si="4"/>
        <v>0.35364725934253244</v>
      </c>
      <c r="U112" s="3">
        <f t="shared" si="5"/>
        <v>0.62923332640764607</v>
      </c>
      <c r="V112">
        <f t="shared" si="6"/>
        <v>55</v>
      </c>
      <c r="W112" s="3">
        <f t="shared" si="7"/>
        <v>0.35933467510410799</v>
      </c>
      <c r="X112" s="3" t="str">
        <f t="shared" si="8"/>
        <v/>
      </c>
      <c r="Y112" s="58" t="str">
        <f>IF(ISNUMBER(SEARCH("C", '[2]WetLitterbags placem_collection'!W39)),"YES","")</f>
        <v>YES</v>
      </c>
      <c r="Z112" s="58" t="str">
        <f>IF(ISNUMBER(SEARCH("H", '[2]WetLitterbags placem_collection'!W39)),"YES","")</f>
        <v>YES</v>
      </c>
      <c r="AA112" s="58" t="str">
        <f>IF(ISNUMBER(SEARCH("R", '[2]WetLitterbags placem_collection'!W39)),"YES","")</f>
        <v>YES</v>
      </c>
      <c r="AB112" s="58" t="str">
        <f>IF(ISNUMBER(SEARCH("C", '[2]WetLitterbags placem_collection'!V39)),"YES","")</f>
        <v>YES</v>
      </c>
      <c r="AC112" s="58" t="str">
        <f>IF(ISNUMBER(SEARCH("H", '[2]WetLitterbags placem_collection'!V39)),"YES","")</f>
        <v>YES</v>
      </c>
      <c r="AD112" s="58" t="str">
        <f>IF(ISNUMBER(SEARCH("R", '[2]WetLitterbags placem_collection'!V39)),"YES","")</f>
        <v/>
      </c>
    </row>
    <row r="113" spans="2:30">
      <c r="B113" t="str">
        <f>'[2]Final data_for_R_analysis_Wetse'!A39</f>
        <v>Wet</v>
      </c>
      <c r="C113" s="4">
        <f>'[2]Final data_for_R_analysis_Wetse'!B39</f>
        <v>38</v>
      </c>
      <c r="D113" t="s">
        <v>92</v>
      </c>
      <c r="E113" t="s">
        <v>41</v>
      </c>
      <c r="F113" s="68">
        <v>6</v>
      </c>
      <c r="G113" s="7">
        <f>'[2]WetLitterbags placem_collection'!E40</f>
        <v>42765</v>
      </c>
      <c r="H113" t="str">
        <f>'[2]Final data_for_R_analysis_Wetse'!J39</f>
        <v>G499</v>
      </c>
      <c r="I113" t="str">
        <f>'[2]Final data_for_R_analysis_Wetse'!J259</f>
        <v>R87</v>
      </c>
      <c r="J113">
        <f>IFERROR(INDEX('[2]Green_rooibos initial weight'!$C$5:$C$1749,MATCH(H113, '[2]Green_rooibos initial weight'!$A$5:$A$1749,0)),"")</f>
        <v>1.9419999999999999</v>
      </c>
      <c r="K113">
        <f>IFERROR(INDEX('[2]Green_rooibos initial weight'!$C$5:$C$1749,MATCH(I113, '[2]Green_rooibos initial weight'!$A$5:$A$1749,0)),"")</f>
        <v>2.2930000000000001</v>
      </c>
      <c r="L113" s="3">
        <f t="shared" si="1"/>
        <v>1.6921999999999999</v>
      </c>
      <c r="M113" s="3">
        <f t="shared" si="0"/>
        <v>2.0432000000000001</v>
      </c>
      <c r="N113" s="7">
        <f>IF('[2]WetLitterbags placem_collection'!G40="N.A","",'[2]WetLitterbags placem_collection'!G40)</f>
        <v>42820</v>
      </c>
      <c r="O113" s="3" t="str">
        <f>IF(IFERROR(INDEX('[2]Both teabags AfterWet'!$D$1:$D$839,MATCH(H113,'[2]Both teabags AfterWet'!$B$1:$B$839,0)),"")="N.A","",(IFERROR(INDEX('[2]Both teabags AfterWet'!$D$1:$D$839,MATCH(H113,'[2]Both teabags AfterWet'!$B$1:$B$839,0)),"")))</f>
        <v/>
      </c>
      <c r="P113" s="3">
        <f>IFERROR(INDEX('[2]Both teabags AfterWet'!$D$1:$D$839,MATCH(I113,'[2]Both teabags AfterWet'!$B$1:$B$839,0)),"")</f>
        <v>1.1399999999999999</v>
      </c>
      <c r="Q113" s="3" t="str">
        <f t="shared" si="2"/>
        <v/>
      </c>
      <c r="R113" s="3">
        <f t="shared" si="2"/>
        <v>0.98939999999999984</v>
      </c>
      <c r="S113" s="3" t="str">
        <f t="shared" si="3"/>
        <v/>
      </c>
      <c r="T113" s="3" t="str">
        <f t="shared" si="4"/>
        <v/>
      </c>
      <c r="U113" s="3">
        <f t="shared" si="5"/>
        <v>0.48424040720438516</v>
      </c>
      <c r="V113">
        <f t="shared" si="6"/>
        <v>55</v>
      </c>
      <c r="W113" s="3" t="str">
        <f t="shared" si="7"/>
        <v/>
      </c>
      <c r="X113" s="3" t="str">
        <f t="shared" si="8"/>
        <v/>
      </c>
      <c r="Y113" s="58" t="str">
        <f>IF(ISNUMBER(SEARCH("C", '[2]WetLitterbags placem_collection'!W40)),"YES","")</f>
        <v>YES</v>
      </c>
      <c r="Z113" s="58" t="str">
        <f>IF(ISNUMBER(SEARCH("H", '[2]WetLitterbags placem_collection'!W40)),"YES","")</f>
        <v>YES</v>
      </c>
      <c r="AA113" s="58" t="str">
        <f>IF(ISNUMBER(SEARCH("R", '[2]WetLitterbags placem_collection'!W40)),"YES","")</f>
        <v/>
      </c>
      <c r="AB113" s="58" t="str">
        <f>IF(ISNUMBER(SEARCH("C", '[2]WetLitterbags placem_collection'!V40)),"YES","")</f>
        <v>YES</v>
      </c>
      <c r="AC113" s="58" t="str">
        <f>IF(ISNUMBER(SEARCH("H", '[2]WetLitterbags placem_collection'!V40)),"YES","")</f>
        <v>YES</v>
      </c>
      <c r="AD113" s="58" t="str">
        <f>IF(ISNUMBER(SEARCH("R", '[2]WetLitterbags placem_collection'!V40)),"YES","")</f>
        <v>YES</v>
      </c>
    </row>
    <row r="114" spans="2:30">
      <c r="B114" t="str">
        <f>'[2]Final data_for_R_analysis_Wetse'!A40</f>
        <v>Wet</v>
      </c>
      <c r="C114" s="4">
        <f>'[2]Final data_for_R_analysis_Wetse'!B40</f>
        <v>39</v>
      </c>
      <c r="D114" t="s">
        <v>92</v>
      </c>
      <c r="E114" t="s">
        <v>41</v>
      </c>
      <c r="F114" s="68">
        <v>7</v>
      </c>
      <c r="G114" s="7">
        <f>'[2]WetLitterbags placem_collection'!E41</f>
        <v>42765</v>
      </c>
      <c r="H114" t="str">
        <f>'[2]Final data_for_R_analysis_Wetse'!J40</f>
        <v>G214</v>
      </c>
      <c r="I114" t="str">
        <f>'[2]Final data_for_R_analysis_Wetse'!J260</f>
        <v>R437</v>
      </c>
      <c r="J114">
        <f>IFERROR(INDEX('[2]Green_rooibos initial weight'!$C$5:$C$1749,MATCH(H114, '[2]Green_rooibos initial weight'!$A$5:$A$1749,0)),"")</f>
        <v>1.9850000000000001</v>
      </c>
      <c r="K114">
        <f>IFERROR(INDEX('[2]Green_rooibos initial weight'!$C$5:$C$1749,MATCH(I114, '[2]Green_rooibos initial weight'!$A$5:$A$1749,0)),"")</f>
        <v>2.1970000000000001</v>
      </c>
      <c r="L114" s="3">
        <f t="shared" si="1"/>
        <v>1.7352000000000001</v>
      </c>
      <c r="M114" s="3">
        <f t="shared" si="0"/>
        <v>1.9472</v>
      </c>
      <c r="N114" s="7">
        <f>IF('[2]WetLitterbags placem_collection'!G41="N.A","",'[2]WetLitterbags placem_collection'!G41)</f>
        <v>42820</v>
      </c>
      <c r="O114" s="3">
        <f>IF(IFERROR(INDEX('[2]Both teabags AfterWet'!$D$1:$D$839,MATCH(H114,'[2]Both teabags AfterWet'!$B$1:$B$839,0)),"")="N.A","",(IFERROR(INDEX('[2]Both teabags AfterWet'!$D$1:$D$839,MATCH(H114,'[2]Both teabags AfterWet'!$B$1:$B$839,0)),"")))</f>
        <v>0.8327</v>
      </c>
      <c r="P114" s="3">
        <f>IFERROR(INDEX('[2]Both teabags AfterWet'!$D$1:$D$839,MATCH(I114,'[2]Both teabags AfterWet'!$B$1:$B$839,0)),"")</f>
        <v>1.4531000000000001</v>
      </c>
      <c r="Q114" s="3">
        <f t="shared" si="2"/>
        <v>0.68209999999999993</v>
      </c>
      <c r="R114" s="3">
        <f t="shared" si="2"/>
        <v>1.3025</v>
      </c>
      <c r="S114" s="3">
        <f t="shared" si="3"/>
        <v>0.60690410327339794</v>
      </c>
      <c r="T114" s="3">
        <f t="shared" si="4"/>
        <v>0.39787537411747709</v>
      </c>
      <c r="U114" s="3">
        <f t="shared" si="5"/>
        <v>0.66890920295809364</v>
      </c>
      <c r="V114">
        <f t="shared" si="6"/>
        <v>55</v>
      </c>
      <c r="W114" s="3">
        <f t="shared" si="7"/>
        <v>0.27921127877268648</v>
      </c>
      <c r="X114" s="3">
        <f t="shared" si="8"/>
        <v>3.2448484620141875E-2</v>
      </c>
      <c r="Y114" s="58" t="str">
        <f>IF(ISNUMBER(SEARCH("C", '[2]WetLitterbags placem_collection'!W41)),"YES","")</f>
        <v/>
      </c>
      <c r="Z114" s="58" t="str">
        <f>IF(ISNUMBER(SEARCH("H", '[2]WetLitterbags placem_collection'!W41)),"YES","")</f>
        <v/>
      </c>
      <c r="AA114" s="58" t="str">
        <f>IF(ISNUMBER(SEARCH("R", '[2]WetLitterbags placem_collection'!W41)),"YES","")</f>
        <v>YES</v>
      </c>
      <c r="AB114" s="58" t="str">
        <f>IF(ISNUMBER(SEARCH("C", '[2]WetLitterbags placem_collection'!V41)),"YES","")</f>
        <v/>
      </c>
      <c r="AC114" s="58" t="str">
        <f>IF(ISNUMBER(SEARCH("H", '[2]WetLitterbags placem_collection'!V41)),"YES","")</f>
        <v/>
      </c>
      <c r="AD114" s="58" t="str">
        <f>IF(ISNUMBER(SEARCH("R", '[2]WetLitterbags placem_collection'!V41)),"YES","")</f>
        <v>YES</v>
      </c>
    </row>
    <row r="115" spans="2:30">
      <c r="B115" t="str">
        <f>'[2]Final data_for_R_analysis_Wetse'!A41</f>
        <v>Wet</v>
      </c>
      <c r="C115" s="4">
        <f>'[2]Final data_for_R_analysis_Wetse'!B41</f>
        <v>40</v>
      </c>
      <c r="D115" t="s">
        <v>92</v>
      </c>
      <c r="E115" t="s">
        <v>41</v>
      </c>
      <c r="F115" s="68">
        <v>8</v>
      </c>
      <c r="G115" s="7">
        <f>'[2]WetLitterbags placem_collection'!E42</f>
        <v>42765</v>
      </c>
      <c r="H115" t="str">
        <f>'[2]Final data_for_R_analysis_Wetse'!J41</f>
        <v>G582</v>
      </c>
      <c r="I115" t="str">
        <f>'[2]Final data_for_R_analysis_Wetse'!J261</f>
        <v>R114</v>
      </c>
      <c r="J115">
        <f>IFERROR(INDEX('[2]Green_rooibos initial weight'!$C$5:$C$1749,MATCH(H115, '[2]Green_rooibos initial weight'!$A$5:$A$1749,0)),"")</f>
        <v>2.0219999999999998</v>
      </c>
      <c r="K115">
        <f>IFERROR(INDEX('[2]Green_rooibos initial weight'!$C$5:$C$1749,MATCH(I115, '[2]Green_rooibos initial weight'!$A$5:$A$1749,0)),"")</f>
        <v>2.2450000000000001</v>
      </c>
      <c r="L115" s="3">
        <f t="shared" si="1"/>
        <v>1.7721999999999998</v>
      </c>
      <c r="M115" s="3">
        <f t="shared" si="0"/>
        <v>1.9952000000000001</v>
      </c>
      <c r="N115" s="7">
        <f>IF('[2]WetLitterbags placem_collection'!G42="N.A","",'[2]WetLitterbags placem_collection'!G42)</f>
        <v>42820</v>
      </c>
      <c r="O115" s="3">
        <f>IF(IFERROR(INDEX('[2]Both teabags AfterWet'!$D$1:$D$839,MATCH(H115,'[2]Both teabags AfterWet'!$B$1:$B$839,0)),"")="N.A","",(IFERROR(INDEX('[2]Both teabags AfterWet'!$D$1:$D$839,MATCH(H115,'[2]Both teabags AfterWet'!$B$1:$B$839,0)),"")))</f>
        <v>0.89800000000000002</v>
      </c>
      <c r="P115" s="3">
        <f>IFERROR(INDEX('[2]Both teabags AfterWet'!$D$1:$D$839,MATCH(I115,'[2]Both teabags AfterWet'!$B$1:$B$839,0)),"")</f>
        <v>2.2269999999999999</v>
      </c>
      <c r="Q115" s="3">
        <f t="shared" si="2"/>
        <v>0.74740000000000006</v>
      </c>
      <c r="R115" s="3">
        <f t="shared" si="2"/>
        <v>2.0764</v>
      </c>
      <c r="S115" s="3">
        <f t="shared" si="3"/>
        <v>0.57826430425459874</v>
      </c>
      <c r="T115" s="3">
        <f t="shared" si="4"/>
        <v>0.37909963889375126</v>
      </c>
      <c r="U115" s="3">
        <f t="shared" si="5"/>
        <v>1.0406976744186047</v>
      </c>
      <c r="V115">
        <f t="shared" si="6"/>
        <v>55</v>
      </c>
      <c r="W115" s="3">
        <f t="shared" si="7"/>
        <v>0.31322529185914638</v>
      </c>
      <c r="X115" s="3">
        <f t="shared" si="8"/>
        <v>-1.8540534083072672E-3</v>
      </c>
      <c r="Y115" s="58" t="str">
        <f>IF(ISNUMBER(SEARCH("C", '[2]WetLitterbags placem_collection'!W42)),"YES","")</f>
        <v/>
      </c>
      <c r="Z115" s="58" t="str">
        <f>IF(ISNUMBER(SEARCH("H", '[2]WetLitterbags placem_collection'!W42)),"YES","")</f>
        <v>YES</v>
      </c>
      <c r="AA115" s="58" t="str">
        <f>IF(ISNUMBER(SEARCH("R", '[2]WetLitterbags placem_collection'!W42)),"YES","")</f>
        <v/>
      </c>
      <c r="AB115" s="58" t="str">
        <f>IF(ISNUMBER(SEARCH("C", '[2]WetLitterbags placem_collection'!V42)),"YES","")</f>
        <v/>
      </c>
      <c r="AC115" s="58" t="str">
        <f>IF(ISNUMBER(SEARCH("H", '[2]WetLitterbags placem_collection'!V42)),"YES","")</f>
        <v>YES</v>
      </c>
      <c r="AD115" s="58" t="str">
        <f>IF(ISNUMBER(SEARCH("R", '[2]WetLitterbags placem_collection'!V42)),"YES","")</f>
        <v/>
      </c>
    </row>
    <row r="116" spans="2:30">
      <c r="B116" t="str">
        <f>'[2]Final data_for_R_analysis_Wetse'!A42</f>
        <v>Wet</v>
      </c>
      <c r="C116" s="4">
        <f>'[2]Final data_for_R_analysis_Wetse'!B42</f>
        <v>41</v>
      </c>
      <c r="D116" t="s">
        <v>93</v>
      </c>
      <c r="E116" t="s">
        <v>41</v>
      </c>
      <c r="F116" s="5">
        <v>1</v>
      </c>
      <c r="G116" s="7">
        <f>'[2]WetLitterbags placem_collection'!E43</f>
        <v>42766</v>
      </c>
      <c r="H116" t="str">
        <f>'[2]Final data_for_R_analysis_Wetse'!J42</f>
        <v>G453</v>
      </c>
      <c r="I116" t="str">
        <f>'[2]Final data_for_R_analysis_Wetse'!J262</f>
        <v>R521</v>
      </c>
      <c r="J116">
        <f>IFERROR(INDEX('[2]Green_rooibos initial weight'!$C$5:$C$1749,MATCH(H116, '[2]Green_rooibos initial weight'!$A$5:$A$1749,0)),"")</f>
        <v>2.0790000000000002</v>
      </c>
      <c r="K116">
        <f>IFERROR(INDEX('[2]Green_rooibos initial weight'!$C$5:$C$1749,MATCH(I116, '[2]Green_rooibos initial weight'!$A$5:$A$1749,0)),"")</f>
        <v>2.1440000000000001</v>
      </c>
      <c r="L116" s="3">
        <f t="shared" si="1"/>
        <v>1.8292000000000002</v>
      </c>
      <c r="M116" s="3">
        <f t="shared" si="0"/>
        <v>1.8942000000000001</v>
      </c>
      <c r="N116" s="7">
        <f>IF('[2]WetLitterbags placem_collection'!G43="N.A","",'[2]WetLitterbags placem_collection'!G43)</f>
        <v>42820</v>
      </c>
      <c r="O116" s="3">
        <f>IF(IFERROR(INDEX('[2]Both teabags AfterWet'!$D$1:$D$839,MATCH(H116,'[2]Both teabags AfterWet'!$B$1:$B$839,0)),"")="N.A","",(IFERROR(INDEX('[2]Both teabags AfterWet'!$D$1:$D$839,MATCH(H116,'[2]Both teabags AfterWet'!$B$1:$B$839,0)),"")))</f>
        <v>1.0509999999999999</v>
      </c>
      <c r="P116" s="3">
        <f>IFERROR(INDEX('[2]Both teabags AfterWet'!$D$1:$D$839,MATCH(I116,'[2]Both teabags AfterWet'!$B$1:$B$839,0)),"")</f>
        <v>1.512</v>
      </c>
      <c r="Q116" s="3">
        <f t="shared" si="2"/>
        <v>0.90039999999999987</v>
      </c>
      <c r="R116" s="3">
        <f t="shared" si="2"/>
        <v>1.3613999999999999</v>
      </c>
      <c r="S116" s="3">
        <f t="shared" si="3"/>
        <v>0.50776295648370884</v>
      </c>
      <c r="T116" s="3">
        <f t="shared" si="4"/>
        <v>0.33288022800357164</v>
      </c>
      <c r="U116" s="3">
        <f t="shared" si="5"/>
        <v>0.71872030408615772</v>
      </c>
      <c r="V116">
        <f t="shared" si="6"/>
        <v>54</v>
      </c>
      <c r="W116" s="3">
        <f t="shared" si="7"/>
        <v>0.39695610868918185</v>
      </c>
      <c r="X116" s="3">
        <f t="shared" si="8"/>
        <v>3.4523162321590306E-2</v>
      </c>
      <c r="Y116" s="58" t="str">
        <f>IF(ISNUMBER(SEARCH("C", '[2]WetLitterbags placem_collection'!W43)),"YES","")</f>
        <v/>
      </c>
      <c r="Z116" s="58" t="str">
        <f>IF(ISNUMBER(SEARCH("H", '[2]WetLitterbags placem_collection'!W43)),"YES","")</f>
        <v/>
      </c>
      <c r="AA116" s="58" t="str">
        <f>IF(ISNUMBER(SEARCH("R", '[2]WetLitterbags placem_collection'!W43)),"YES","")</f>
        <v/>
      </c>
      <c r="AB116" s="58" t="str">
        <f>IF(ISNUMBER(SEARCH("C", '[2]WetLitterbags placem_collection'!V43)),"YES","")</f>
        <v/>
      </c>
      <c r="AC116" s="58" t="str">
        <f>IF(ISNUMBER(SEARCH("H", '[2]WetLitterbags placem_collection'!V43)),"YES","")</f>
        <v>YES</v>
      </c>
      <c r="AD116" s="58" t="str">
        <f>IF(ISNUMBER(SEARCH("R", '[2]WetLitterbags placem_collection'!V43)),"YES","")</f>
        <v>YES</v>
      </c>
    </row>
    <row r="117" spans="2:30">
      <c r="B117" t="str">
        <f>'[2]Final data_for_R_analysis_Wetse'!A43</f>
        <v>Wet</v>
      </c>
      <c r="C117" s="4">
        <f>'[2]Final data_for_R_analysis_Wetse'!B43</f>
        <v>42</v>
      </c>
      <c r="D117" t="s">
        <v>93</v>
      </c>
      <c r="E117" t="s">
        <v>41</v>
      </c>
      <c r="F117" s="5">
        <v>2</v>
      </c>
      <c r="G117" s="7">
        <f>'[2]WetLitterbags placem_collection'!E44</f>
        <v>42766</v>
      </c>
      <c r="H117" t="str">
        <f>'[2]Final data_for_R_analysis_Wetse'!J43</f>
        <v>G764</v>
      </c>
      <c r="I117" t="str">
        <f>'[2]Final data_for_R_analysis_Wetse'!J263</f>
        <v>R371</v>
      </c>
      <c r="J117">
        <f>IFERROR(INDEX('[2]Green_rooibos initial weight'!$C$5:$C$1749,MATCH(H117, '[2]Green_rooibos initial weight'!$A$5:$A$1749,0)),"")</f>
        <v>1.9510000000000001</v>
      </c>
      <c r="K117">
        <f>IFERROR(INDEX('[2]Green_rooibos initial weight'!$C$5:$C$1749,MATCH(I117, '[2]Green_rooibos initial weight'!$A$5:$A$1749,0)),"")</f>
        <v>2.2530000000000001</v>
      </c>
      <c r="L117" s="3">
        <f t="shared" si="1"/>
        <v>1.7012</v>
      </c>
      <c r="M117" s="3">
        <f t="shared" si="0"/>
        <v>2.0032000000000001</v>
      </c>
      <c r="N117" s="7">
        <f>IF('[2]WetLitterbags placem_collection'!G44="N.A","",'[2]WetLitterbags placem_collection'!G44)</f>
        <v>42820</v>
      </c>
      <c r="O117" s="3">
        <f>IF(IFERROR(INDEX('[2]Both teabags AfterWet'!$D$1:$D$839,MATCH(H117,'[2]Both teabags AfterWet'!$B$1:$B$839,0)),"")="N.A","",(IFERROR(INDEX('[2]Both teabags AfterWet'!$D$1:$D$839,MATCH(H117,'[2]Both teabags AfterWet'!$B$1:$B$839,0)),"")))</f>
        <v>0.72199999999999998</v>
      </c>
      <c r="P117" s="3">
        <f>IFERROR(INDEX('[2]Both teabags AfterWet'!$D$1:$D$839,MATCH(I117,'[2]Both teabags AfterWet'!$B$1:$B$839,0)),"")</f>
        <v>1.649</v>
      </c>
      <c r="Q117" s="3">
        <f t="shared" si="2"/>
        <v>0.57139999999999991</v>
      </c>
      <c r="R117" s="3">
        <f t="shared" si="2"/>
        <v>1.4984</v>
      </c>
      <c r="S117" s="3">
        <f t="shared" si="3"/>
        <v>0.66411944509757825</v>
      </c>
      <c r="T117" s="3">
        <f t="shared" si="4"/>
        <v>0.43538471935138151</v>
      </c>
      <c r="U117" s="3">
        <f t="shared" si="5"/>
        <v>0.7480031948881789</v>
      </c>
      <c r="V117">
        <f t="shared" si="6"/>
        <v>54</v>
      </c>
      <c r="W117" s="3">
        <f t="shared" si="7"/>
        <v>0.21125956639242482</v>
      </c>
      <c r="X117" s="3">
        <f t="shared" si="8"/>
        <v>1.6011599874893426E-2</v>
      </c>
      <c r="Y117" s="58" t="str">
        <f>IF(ISNUMBER(SEARCH("C", '[2]WetLitterbags placem_collection'!W44)),"YES","")</f>
        <v/>
      </c>
      <c r="Z117" s="58" t="str">
        <f>IF(ISNUMBER(SEARCH("H", '[2]WetLitterbags placem_collection'!W44)),"YES","")</f>
        <v/>
      </c>
      <c r="AA117" s="58" t="str">
        <f>IF(ISNUMBER(SEARCH("R", '[2]WetLitterbags placem_collection'!W44)),"YES","")</f>
        <v/>
      </c>
      <c r="AB117" s="58" t="str">
        <f>IF(ISNUMBER(SEARCH("C", '[2]WetLitterbags placem_collection'!V44)),"YES","")</f>
        <v/>
      </c>
      <c r="AC117" s="58" t="str">
        <f>IF(ISNUMBER(SEARCH("H", '[2]WetLitterbags placem_collection'!V44)),"YES","")</f>
        <v>YES</v>
      </c>
      <c r="AD117" s="58" t="str">
        <f>IF(ISNUMBER(SEARCH("R", '[2]WetLitterbags placem_collection'!V44)),"YES","")</f>
        <v/>
      </c>
    </row>
    <row r="118" spans="2:30">
      <c r="B118" t="str">
        <f>'[2]Final data_for_R_analysis_Wetse'!A44</f>
        <v>Wet</v>
      </c>
      <c r="C118" s="4">
        <f>'[2]Final data_for_R_analysis_Wetse'!B44</f>
        <v>43</v>
      </c>
      <c r="D118" t="s">
        <v>93</v>
      </c>
      <c r="E118" t="s">
        <v>41</v>
      </c>
      <c r="F118" s="5">
        <v>3</v>
      </c>
      <c r="G118" s="7">
        <f>'[2]WetLitterbags placem_collection'!E45</f>
        <v>42766</v>
      </c>
      <c r="H118" t="str">
        <f>'[2]Final data_for_R_analysis_Wetse'!J44</f>
        <v>G690</v>
      </c>
      <c r="I118" t="str">
        <f>'[2]Final data_for_R_analysis_Wetse'!J264</f>
        <v>R376</v>
      </c>
      <c r="J118">
        <f>IFERROR(INDEX('[2]Green_rooibos initial weight'!$C$5:$C$1749,MATCH(H118, '[2]Green_rooibos initial weight'!$A$5:$A$1749,0)),"")</f>
        <v>2.0739999999999998</v>
      </c>
      <c r="K118">
        <f>IFERROR(INDEX('[2]Green_rooibos initial weight'!$C$5:$C$1749,MATCH(I118, '[2]Green_rooibos initial weight'!$A$5:$A$1749,0)),"")</f>
        <v>2.177</v>
      </c>
      <c r="L118" s="3">
        <f t="shared" si="1"/>
        <v>1.8241999999999998</v>
      </c>
      <c r="M118" s="3">
        <f t="shared" si="0"/>
        <v>1.9272</v>
      </c>
      <c r="N118" s="7">
        <f>IF('[2]WetLitterbags placem_collection'!G45="N.A","",'[2]WetLitterbags placem_collection'!G45)</f>
        <v>42820</v>
      </c>
      <c r="O118" s="3">
        <f>IF(IFERROR(INDEX('[2]Both teabags AfterWet'!$D$1:$D$839,MATCH(H118,'[2]Both teabags AfterWet'!$B$1:$B$839,0)),"")="N.A","",(IFERROR(INDEX('[2]Both teabags AfterWet'!$D$1:$D$839,MATCH(H118,'[2]Both teabags AfterWet'!$B$1:$B$839,0)),"")))</f>
        <v>0.71519999999999995</v>
      </c>
      <c r="P118" s="3">
        <f>IFERROR(INDEX('[2]Both teabags AfterWet'!$D$1:$D$839,MATCH(I118,'[2]Both teabags AfterWet'!$B$1:$B$839,0)),"")</f>
        <v>1.3532999999999999</v>
      </c>
      <c r="Q118" s="3">
        <f t="shared" si="2"/>
        <v>0.56459999999999999</v>
      </c>
      <c r="R118" s="3">
        <f t="shared" si="2"/>
        <v>1.2026999999999999</v>
      </c>
      <c r="S118" s="3">
        <f t="shared" si="3"/>
        <v>0.69049446332638964</v>
      </c>
      <c r="T118" s="3">
        <f t="shared" si="4"/>
        <v>0.45267570517359518</v>
      </c>
      <c r="U118" s="3">
        <f t="shared" si="5"/>
        <v>0.62406600249065991</v>
      </c>
      <c r="V118">
        <f t="shared" si="6"/>
        <v>54</v>
      </c>
      <c r="W118" s="3">
        <f t="shared" si="7"/>
        <v>0.17993531671450158</v>
      </c>
      <c r="X118" s="3">
        <f t="shared" si="8"/>
        <v>3.2865382394999997E-2</v>
      </c>
      <c r="Y118" s="58" t="str">
        <f>IF(ISNUMBER(SEARCH("C", '[2]WetLitterbags placem_collection'!W45)),"YES","")</f>
        <v>YES</v>
      </c>
      <c r="Z118" s="58" t="str">
        <f>IF(ISNUMBER(SEARCH("H", '[2]WetLitterbags placem_collection'!W45)),"YES","")</f>
        <v>YES</v>
      </c>
      <c r="AA118" s="58" t="str">
        <f>IF(ISNUMBER(SEARCH("R", '[2]WetLitterbags placem_collection'!W45)),"YES","")</f>
        <v/>
      </c>
      <c r="AB118" s="58" t="str">
        <f>IF(ISNUMBER(SEARCH("C", '[2]WetLitterbags placem_collection'!V45)),"YES","")</f>
        <v/>
      </c>
      <c r="AC118" s="58" t="str">
        <f>IF(ISNUMBER(SEARCH("H", '[2]WetLitterbags placem_collection'!V45)),"YES","")</f>
        <v>YES</v>
      </c>
      <c r="AD118" s="58" t="str">
        <f>IF(ISNUMBER(SEARCH("R", '[2]WetLitterbags placem_collection'!V45)),"YES","")</f>
        <v>YES</v>
      </c>
    </row>
    <row r="119" spans="2:30">
      <c r="B119" t="str">
        <f>'[2]Final data_for_R_analysis_Wetse'!A45</f>
        <v>Wet</v>
      </c>
      <c r="C119" s="4">
        <f>'[2]Final data_for_R_analysis_Wetse'!B45</f>
        <v>44</v>
      </c>
      <c r="D119" t="s">
        <v>93</v>
      </c>
      <c r="E119" t="s">
        <v>41</v>
      </c>
      <c r="F119" s="68">
        <v>4</v>
      </c>
      <c r="G119" s="7">
        <f>'[2]WetLitterbags placem_collection'!E46</f>
        <v>42766</v>
      </c>
      <c r="H119" t="str">
        <f>'[2]Final data_for_R_analysis_Wetse'!J45</f>
        <v>G774</v>
      </c>
      <c r="I119" t="str">
        <f>'[2]Final data_for_R_analysis_Wetse'!J265</f>
        <v>R166</v>
      </c>
      <c r="J119">
        <f>IFERROR(INDEX('[2]Green_rooibos initial weight'!$C$5:$C$1749,MATCH(H119, '[2]Green_rooibos initial weight'!$A$5:$A$1749,0)),"")</f>
        <v>2.0049999999999999</v>
      </c>
      <c r="K119">
        <f>IFERROR(INDEX('[2]Green_rooibos initial weight'!$C$5:$C$1749,MATCH(I119, '[2]Green_rooibos initial weight'!$A$5:$A$1749,0)),"")</f>
        <v>2.222</v>
      </c>
      <c r="L119" s="3">
        <f t="shared" si="1"/>
        <v>1.7551999999999999</v>
      </c>
      <c r="M119" s="3">
        <f t="shared" si="0"/>
        <v>1.9722</v>
      </c>
      <c r="N119" s="7">
        <f>IF('[2]WetLitterbags placem_collection'!G46="N.A","",'[2]WetLitterbags placem_collection'!G46)</f>
        <v>42820</v>
      </c>
      <c r="O119" s="3">
        <f>IF(IFERROR(INDEX('[2]Both teabags AfterWet'!$D$1:$D$839,MATCH(H119,'[2]Both teabags AfterWet'!$B$1:$B$839,0)),"")="N.A","",(IFERROR(INDEX('[2]Both teabags AfterWet'!$D$1:$D$839,MATCH(H119,'[2]Both teabags AfterWet'!$B$1:$B$839,0)),"")))</f>
        <v>0.89559999999999995</v>
      </c>
      <c r="P119" s="3">
        <f>IFERROR(INDEX('[2]Both teabags AfterWet'!$D$1:$D$839,MATCH(I119,'[2]Both teabags AfterWet'!$B$1:$B$839,0)),"")</f>
        <v>1.6101000000000001</v>
      </c>
      <c r="Q119" s="3">
        <f t="shared" si="2"/>
        <v>0.74499999999999988</v>
      </c>
      <c r="R119" s="3">
        <f t="shared" si="2"/>
        <v>1.4595</v>
      </c>
      <c r="S119" s="3">
        <f t="shared" si="3"/>
        <v>0.57554694621695535</v>
      </c>
      <c r="T119" s="3">
        <f t="shared" si="4"/>
        <v>0.37731818801871658</v>
      </c>
      <c r="U119" s="3">
        <f t="shared" si="5"/>
        <v>0.74003650745360516</v>
      </c>
      <c r="V119">
        <f t="shared" si="6"/>
        <v>54</v>
      </c>
      <c r="W119" s="3">
        <f t="shared" si="7"/>
        <v>0.31645255793710769</v>
      </c>
      <c r="X119" s="3">
        <f t="shared" si="8"/>
        <v>2.1627553657165281E-2</v>
      </c>
      <c r="Y119" s="58" t="str">
        <f>IF(ISNUMBER(SEARCH("C", '[2]WetLitterbags placem_collection'!W46)),"YES","")</f>
        <v/>
      </c>
      <c r="Z119" s="58" t="str">
        <f>IF(ISNUMBER(SEARCH("H", '[2]WetLitterbags placem_collection'!W46)),"YES","")</f>
        <v/>
      </c>
      <c r="AA119" s="58" t="str">
        <f>IF(ISNUMBER(SEARCH("R", '[2]WetLitterbags placem_collection'!W46)),"YES","")</f>
        <v>YES</v>
      </c>
      <c r="AB119" s="58" t="str">
        <f>IF(ISNUMBER(SEARCH("C", '[2]WetLitterbags placem_collection'!V46)),"YES","")</f>
        <v/>
      </c>
      <c r="AC119" s="58" t="str">
        <f>IF(ISNUMBER(SEARCH("H", '[2]WetLitterbags placem_collection'!V46)),"YES","")</f>
        <v/>
      </c>
      <c r="AD119" s="58" t="str">
        <f>IF(ISNUMBER(SEARCH("R", '[2]WetLitterbags placem_collection'!V46)),"YES","")</f>
        <v>YES</v>
      </c>
    </row>
    <row r="120" spans="2:30">
      <c r="B120" t="str">
        <f>'[2]Final data_for_R_analysis_Wetse'!A46</f>
        <v>Wet</v>
      </c>
      <c r="C120" s="4">
        <f>'[2]Final data_for_R_analysis_Wetse'!B46</f>
        <v>45</v>
      </c>
      <c r="D120" t="s">
        <v>93</v>
      </c>
      <c r="E120" t="s">
        <v>41</v>
      </c>
      <c r="F120" s="68">
        <v>5</v>
      </c>
      <c r="G120" s="7">
        <f>'[2]WetLitterbags placem_collection'!E47</f>
        <v>42766</v>
      </c>
      <c r="H120" t="str">
        <f>'[2]Final data_for_R_analysis_Wetse'!J46</f>
        <v>G519</v>
      </c>
      <c r="I120" t="str">
        <f>'[2]Final data_for_R_analysis_Wetse'!J266</f>
        <v>R469</v>
      </c>
      <c r="J120">
        <f>IFERROR(INDEX('[2]Green_rooibos initial weight'!$C$5:$C$1749,MATCH(H120, '[2]Green_rooibos initial weight'!$A$5:$A$1749,0)),"")</f>
        <v>2.1429999999999998</v>
      </c>
      <c r="K120">
        <f>IFERROR(INDEX('[2]Green_rooibos initial weight'!$C$5:$C$1749,MATCH(I120, '[2]Green_rooibos initial weight'!$A$5:$A$1749,0)),"")</f>
        <v>2.2309999999999999</v>
      </c>
      <c r="L120" s="3">
        <f t="shared" si="1"/>
        <v>1.8931999999999998</v>
      </c>
      <c r="M120" s="3">
        <f t="shared" si="0"/>
        <v>1.9811999999999999</v>
      </c>
      <c r="N120" s="7">
        <f>IF('[2]WetLitterbags placem_collection'!G47="N.A","",'[2]WetLitterbags placem_collection'!G47)</f>
        <v>42820</v>
      </c>
      <c r="O120" s="3">
        <f>IF(IFERROR(INDEX('[2]Both teabags AfterWet'!$D$1:$D$839,MATCH(H120,'[2]Both teabags AfterWet'!$B$1:$B$839,0)),"")="N.A","",(IFERROR(INDEX('[2]Both teabags AfterWet'!$D$1:$D$839,MATCH(H120,'[2]Both teabags AfterWet'!$B$1:$B$839,0)),"")))</f>
        <v>0.77569999999999995</v>
      </c>
      <c r="P120" s="3">
        <f>IFERROR(INDEX('[2]Both teabags AfterWet'!$D$1:$D$839,MATCH(I120,'[2]Both teabags AfterWet'!$B$1:$B$839,0)),"")</f>
        <v>1.5804</v>
      </c>
      <c r="Q120" s="3">
        <f t="shared" si="2"/>
        <v>0.62509999999999999</v>
      </c>
      <c r="R120" s="3">
        <f t="shared" si="2"/>
        <v>1.4298</v>
      </c>
      <c r="S120" s="3">
        <f t="shared" si="3"/>
        <v>0.66981829706317342</v>
      </c>
      <c r="T120" s="3">
        <f t="shared" si="4"/>
        <v>0.43912078382288805</v>
      </c>
      <c r="U120" s="3">
        <f t="shared" si="5"/>
        <v>0.72168382798304065</v>
      </c>
      <c r="V120">
        <f t="shared" si="6"/>
        <v>54</v>
      </c>
      <c r="W120" s="3">
        <f t="shared" si="7"/>
        <v>0.20449133365418837</v>
      </c>
      <c r="X120" s="3">
        <f t="shared" si="8"/>
        <v>1.8603416157536037E-2</v>
      </c>
      <c r="Y120" s="58" t="str">
        <f>IF(ISNUMBER(SEARCH("C", '[2]WetLitterbags placem_collection'!W47)),"YES","")</f>
        <v/>
      </c>
      <c r="Z120" s="58" t="str">
        <f>IF(ISNUMBER(SEARCH("H", '[2]WetLitterbags placem_collection'!W47)),"YES","")</f>
        <v/>
      </c>
      <c r="AA120" s="58" t="str">
        <f>IF(ISNUMBER(SEARCH("R", '[2]WetLitterbags placem_collection'!W47)),"YES","")</f>
        <v/>
      </c>
      <c r="AB120" s="58" t="str">
        <f>IF(ISNUMBER(SEARCH("C", '[2]WetLitterbags placem_collection'!V47)),"YES","")</f>
        <v/>
      </c>
      <c r="AC120" s="58" t="str">
        <f>IF(ISNUMBER(SEARCH("H", '[2]WetLitterbags placem_collection'!V47)),"YES","")</f>
        <v/>
      </c>
      <c r="AD120" s="58" t="str">
        <f>IF(ISNUMBER(SEARCH("R", '[2]WetLitterbags placem_collection'!V47)),"YES","")</f>
        <v>YES</v>
      </c>
    </row>
    <row r="121" spans="2:30">
      <c r="B121" t="str">
        <f>'[2]Final data_for_R_analysis_Wetse'!A47</f>
        <v>Wet</v>
      </c>
      <c r="C121" s="4">
        <f>'[2]Final data_for_R_analysis_Wetse'!B47</f>
        <v>46</v>
      </c>
      <c r="D121" t="s">
        <v>93</v>
      </c>
      <c r="E121" t="s">
        <v>41</v>
      </c>
      <c r="F121" s="68">
        <v>6</v>
      </c>
      <c r="G121" s="7">
        <f>'[2]WetLitterbags placem_collection'!E48</f>
        <v>42766</v>
      </c>
      <c r="H121" t="str">
        <f>'[2]Final data_for_R_analysis_Wetse'!J47</f>
        <v>G635</v>
      </c>
      <c r="I121" t="str">
        <f>'[2]Final data_for_R_analysis_Wetse'!J267</f>
        <v>R86</v>
      </c>
      <c r="J121">
        <f>IFERROR(INDEX('[2]Green_rooibos initial weight'!$C$5:$C$1749,MATCH(H121, '[2]Green_rooibos initial weight'!$A$5:$A$1749,0)),"")</f>
        <v>2.073</v>
      </c>
      <c r="K121">
        <f>IFERROR(INDEX('[2]Green_rooibos initial weight'!$C$5:$C$1749,MATCH(I121, '[2]Green_rooibos initial weight'!$A$5:$A$1749,0)),"")</f>
        <v>2.242</v>
      </c>
      <c r="L121" s="3">
        <f t="shared" si="1"/>
        <v>1.8231999999999999</v>
      </c>
      <c r="M121" s="3">
        <f t="shared" si="0"/>
        <v>1.9922</v>
      </c>
      <c r="N121" s="7">
        <f>IF('[2]WetLitterbags placem_collection'!G48="N.A","",'[2]WetLitterbags placem_collection'!G48)</f>
        <v>42820</v>
      </c>
      <c r="O121" s="3" t="str">
        <f>IF(IFERROR(INDEX('[2]Both teabags AfterWet'!$D$1:$D$839,MATCH(H121,'[2]Both teabags AfterWet'!$B$1:$B$839,0)),"")="N.A","",(IFERROR(INDEX('[2]Both teabags AfterWet'!$D$1:$D$839,MATCH(H121,'[2]Both teabags AfterWet'!$B$1:$B$839,0)),"")))</f>
        <v/>
      </c>
      <c r="P121" s="3" t="str">
        <f>IFERROR(INDEX('[2]Both teabags AfterWet'!$D$1:$D$839,MATCH(I121,'[2]Both teabags AfterWet'!$B$1:$B$839,0)),"")</f>
        <v/>
      </c>
      <c r="Q121" s="3" t="str">
        <f t="shared" si="2"/>
        <v/>
      </c>
      <c r="R121" s="3" t="str">
        <f t="shared" si="2"/>
        <v/>
      </c>
      <c r="S121" s="3" t="str">
        <f t="shared" si="3"/>
        <v/>
      </c>
      <c r="T121" s="3" t="str">
        <f t="shared" si="4"/>
        <v/>
      </c>
      <c r="U121" s="3" t="str">
        <f t="shared" si="5"/>
        <v/>
      </c>
      <c r="V121">
        <f t="shared" si="6"/>
        <v>54</v>
      </c>
      <c r="W121" s="3" t="str">
        <f t="shared" si="7"/>
        <v/>
      </c>
      <c r="X121" s="3" t="str">
        <f t="shared" si="8"/>
        <v/>
      </c>
      <c r="Y121" s="58" t="str">
        <f>IF(ISNUMBER(SEARCH("C", '[2]WetLitterbags placem_collection'!W48)),"YES","")</f>
        <v/>
      </c>
      <c r="Z121" s="58" t="str">
        <f>IF(ISNUMBER(SEARCH("H", '[2]WetLitterbags placem_collection'!W48)),"YES","")</f>
        <v/>
      </c>
      <c r="AA121" s="58" t="str">
        <f>IF(ISNUMBER(SEARCH("R", '[2]WetLitterbags placem_collection'!W48)),"YES","")</f>
        <v/>
      </c>
      <c r="AB121" s="58" t="str">
        <f>IF(ISNUMBER(SEARCH("C", '[2]WetLitterbags placem_collection'!V48)),"YES","")</f>
        <v/>
      </c>
      <c r="AC121" s="58" t="str">
        <f>IF(ISNUMBER(SEARCH("H", '[2]WetLitterbags placem_collection'!V48)),"YES","")</f>
        <v/>
      </c>
      <c r="AD121" s="58" t="str">
        <f>IF(ISNUMBER(SEARCH("R", '[2]WetLitterbags placem_collection'!V48)),"YES","")</f>
        <v/>
      </c>
    </row>
    <row r="122" spans="2:30">
      <c r="B122" t="str">
        <f>'[2]Final data_for_R_analysis_Wetse'!A48</f>
        <v>Wet</v>
      </c>
      <c r="C122" s="4">
        <f>'[2]Final data_for_R_analysis_Wetse'!B48</f>
        <v>47</v>
      </c>
      <c r="D122" t="s">
        <v>93</v>
      </c>
      <c r="E122" t="s">
        <v>41</v>
      </c>
      <c r="F122" s="68">
        <v>7</v>
      </c>
      <c r="G122" s="7">
        <f>'[2]WetLitterbags placem_collection'!E49</f>
        <v>42766</v>
      </c>
      <c r="H122" t="str">
        <f>'[2]Final data_for_R_analysis_Wetse'!J48</f>
        <v>G539</v>
      </c>
      <c r="I122" t="str">
        <f>'[2]Final data_for_R_analysis_Wetse'!J268</f>
        <v>R146</v>
      </c>
      <c r="J122">
        <f>IFERROR(INDEX('[2]Green_rooibos initial weight'!$C$5:$C$1749,MATCH(H122, '[2]Green_rooibos initial weight'!$A$5:$A$1749,0)),"")</f>
        <v>2.1219999999999999</v>
      </c>
      <c r="K122">
        <f>IFERROR(INDEX('[2]Green_rooibos initial weight'!$C$5:$C$1749,MATCH(I122, '[2]Green_rooibos initial weight'!$A$5:$A$1749,0)),"")</f>
        <v>2.2010000000000001</v>
      </c>
      <c r="L122" s="3">
        <f t="shared" si="1"/>
        <v>1.8721999999999999</v>
      </c>
      <c r="M122" s="3">
        <f t="shared" si="0"/>
        <v>1.9512</v>
      </c>
      <c r="N122" s="7">
        <f>IF('[2]WetLitterbags placem_collection'!G49="N.A","",'[2]WetLitterbags placem_collection'!G49)</f>
        <v>42820</v>
      </c>
      <c r="O122" s="3">
        <f>IF(IFERROR(INDEX('[2]Both teabags AfterWet'!$D$1:$D$839,MATCH(H122,'[2]Both teabags AfterWet'!$B$1:$B$839,0)),"")="N.A","",(IFERROR(INDEX('[2]Both teabags AfterWet'!$D$1:$D$839,MATCH(H122,'[2]Both teabags AfterWet'!$B$1:$B$839,0)),"")))</f>
        <v>0.80700000000000005</v>
      </c>
      <c r="P122" s="3">
        <f>IFERROR(INDEX('[2]Both teabags AfterWet'!$D$1:$D$839,MATCH(I122,'[2]Both teabags AfterWet'!$B$1:$B$839,0)),"")</f>
        <v>1.651</v>
      </c>
      <c r="Q122" s="3">
        <f t="shared" si="2"/>
        <v>0.65640000000000009</v>
      </c>
      <c r="R122" s="3">
        <f t="shared" si="2"/>
        <v>1.5004</v>
      </c>
      <c r="S122" s="3">
        <f t="shared" si="3"/>
        <v>0.64939643200512753</v>
      </c>
      <c r="T122" s="3">
        <f t="shared" si="4"/>
        <v>0.42573257775158008</v>
      </c>
      <c r="U122" s="3">
        <f t="shared" si="5"/>
        <v>0.76896268962689618</v>
      </c>
      <c r="V122">
        <f t="shared" si="6"/>
        <v>54</v>
      </c>
      <c r="W122" s="3">
        <f t="shared" si="7"/>
        <v>0.22874533016018106</v>
      </c>
      <c r="X122" s="3">
        <f t="shared" si="8"/>
        <v>1.4488440602979479E-2</v>
      </c>
      <c r="Y122" s="58" t="str">
        <f>IF(ISNUMBER(SEARCH("C", '[2]WetLitterbags placem_collection'!W49)),"YES","")</f>
        <v/>
      </c>
      <c r="Z122" s="58" t="str">
        <f>IF(ISNUMBER(SEARCH("H", '[2]WetLitterbags placem_collection'!W49)),"YES","")</f>
        <v>YES</v>
      </c>
      <c r="AA122" s="58" t="str">
        <f>IF(ISNUMBER(SEARCH("R", '[2]WetLitterbags placem_collection'!W49)),"YES","")</f>
        <v>YES</v>
      </c>
      <c r="AB122" s="58" t="str">
        <f>IF(ISNUMBER(SEARCH("C", '[2]WetLitterbags placem_collection'!V49)),"YES","")</f>
        <v/>
      </c>
      <c r="AC122" s="58" t="str">
        <f>IF(ISNUMBER(SEARCH("H", '[2]WetLitterbags placem_collection'!V49)),"YES","")</f>
        <v/>
      </c>
      <c r="AD122" s="58" t="str">
        <f>IF(ISNUMBER(SEARCH("R", '[2]WetLitterbags placem_collection'!V49)),"YES","")</f>
        <v>YES</v>
      </c>
    </row>
    <row r="123" spans="2:30">
      <c r="B123" t="str">
        <f>'[2]Final data_for_R_analysis_Wetse'!A49</f>
        <v>Wet</v>
      </c>
      <c r="C123" s="4">
        <f>'[2]Final data_for_R_analysis_Wetse'!B49</f>
        <v>48</v>
      </c>
      <c r="D123" t="s">
        <v>93</v>
      </c>
      <c r="E123" t="s">
        <v>41</v>
      </c>
      <c r="F123" s="68">
        <v>8</v>
      </c>
      <c r="G123" s="7">
        <f>'[2]WetLitterbags placem_collection'!E50</f>
        <v>42766</v>
      </c>
      <c r="H123" t="str">
        <f>'[2]Final data_for_R_analysis_Wetse'!J49</f>
        <v>G679</v>
      </c>
      <c r="I123" t="str">
        <f>'[2]Final data_for_R_analysis_Wetse'!J269</f>
        <v>R72</v>
      </c>
      <c r="J123">
        <f>IFERROR(INDEX('[2]Green_rooibos initial weight'!$C$5:$C$1749,MATCH(H123, '[2]Green_rooibos initial weight'!$A$5:$A$1749,0)),"")</f>
        <v>2.052</v>
      </c>
      <c r="K123">
        <f>IFERROR(INDEX('[2]Green_rooibos initial weight'!$C$5:$C$1749,MATCH(I123, '[2]Green_rooibos initial weight'!$A$5:$A$1749,0)),"")</f>
        <v>2.2349999999999999</v>
      </c>
      <c r="L123" s="3">
        <f t="shared" si="1"/>
        <v>1.8022</v>
      </c>
      <c r="M123" s="3">
        <f t="shared" si="0"/>
        <v>1.9851999999999999</v>
      </c>
      <c r="N123" s="7">
        <f>IF('[2]WetLitterbags placem_collection'!G50="N.A","",'[2]WetLitterbags placem_collection'!G50)</f>
        <v>42820</v>
      </c>
      <c r="O123" s="3">
        <f>IF(IFERROR(INDEX('[2]Both teabags AfterWet'!$D$1:$D$839,MATCH(H123,'[2]Both teabags AfterWet'!$B$1:$B$839,0)),"")="N.A","",(IFERROR(INDEX('[2]Both teabags AfterWet'!$D$1:$D$839,MATCH(H123,'[2]Both teabags AfterWet'!$B$1:$B$839,0)),"")))</f>
        <v>0.83199999999999996</v>
      </c>
      <c r="P123" s="3">
        <f>IFERROR(INDEX('[2]Both teabags AfterWet'!$D$1:$D$839,MATCH(I123,'[2]Both teabags AfterWet'!$B$1:$B$839,0)),"")</f>
        <v>1.6359999999999999</v>
      </c>
      <c r="Q123" s="3">
        <f t="shared" si="2"/>
        <v>0.68140000000000001</v>
      </c>
      <c r="R123" s="3">
        <f t="shared" si="2"/>
        <v>1.4853999999999998</v>
      </c>
      <c r="S123" s="3">
        <f t="shared" si="3"/>
        <v>0.62190655865053823</v>
      </c>
      <c r="T123" s="3">
        <f t="shared" si="4"/>
        <v>0.40771071303455714</v>
      </c>
      <c r="U123" s="3">
        <f t="shared" si="5"/>
        <v>0.74823695345557117</v>
      </c>
      <c r="V123">
        <f t="shared" si="6"/>
        <v>54</v>
      </c>
      <c r="W123" s="3">
        <f t="shared" si="7"/>
        <v>0.26139363580696173</v>
      </c>
      <c r="X123" s="3">
        <f t="shared" si="8"/>
        <v>1.7796989009063176E-2</v>
      </c>
      <c r="Y123" s="58" t="str">
        <f>IF(ISNUMBER(SEARCH("C", '[2]WetLitterbags placem_collection'!W50)),"YES","")</f>
        <v/>
      </c>
      <c r="Z123" s="58" t="str">
        <f>IF(ISNUMBER(SEARCH("H", '[2]WetLitterbags placem_collection'!W50)),"YES","")</f>
        <v/>
      </c>
      <c r="AA123" s="58" t="str">
        <f>IF(ISNUMBER(SEARCH("R", '[2]WetLitterbags placem_collection'!W50)),"YES","")</f>
        <v>YES</v>
      </c>
      <c r="AB123" s="58" t="str">
        <f>IF(ISNUMBER(SEARCH("C", '[2]WetLitterbags placem_collection'!V50)),"YES","")</f>
        <v/>
      </c>
      <c r="AC123" s="58" t="str">
        <f>IF(ISNUMBER(SEARCH("H", '[2]WetLitterbags placem_collection'!V50)),"YES","")</f>
        <v/>
      </c>
      <c r="AD123" s="58" t="str">
        <f>IF(ISNUMBER(SEARCH("R", '[2]WetLitterbags placem_collection'!V50)),"YES","")</f>
        <v>YES</v>
      </c>
    </row>
    <row r="124" spans="2:30">
      <c r="B124" t="str">
        <f>'[2]Final data_for_R_analysis_Wetse'!A50</f>
        <v>Wet</v>
      </c>
      <c r="C124" s="4">
        <f>'[2]Final data_for_R_analysis_Wetse'!B50</f>
        <v>49</v>
      </c>
      <c r="D124" t="s">
        <v>94</v>
      </c>
      <c r="E124" t="s">
        <v>41</v>
      </c>
      <c r="F124" s="5">
        <v>1</v>
      </c>
      <c r="G124" s="7">
        <f>'[2]WetLitterbags placem_collection'!E51</f>
        <v>42766</v>
      </c>
      <c r="H124" t="str">
        <f>'[2]Final data_for_R_analysis_Wetse'!J50</f>
        <v>G346</v>
      </c>
      <c r="I124" t="str">
        <f>'[2]Final data_for_R_analysis_Wetse'!J270</f>
        <v>R28</v>
      </c>
      <c r="J124">
        <f>IFERROR(INDEX('[2]Green_rooibos initial weight'!$C$5:$C$1749,MATCH(H124, '[2]Green_rooibos initial weight'!$A$5:$A$1749,0)),"")</f>
        <v>2.012</v>
      </c>
      <c r="K124">
        <f>IFERROR(INDEX('[2]Green_rooibos initial weight'!$C$5:$C$1749,MATCH(I124, '[2]Green_rooibos initial weight'!$A$5:$A$1749,0)),"")</f>
        <v>2.1030000000000002</v>
      </c>
      <c r="L124" s="3">
        <f t="shared" si="1"/>
        <v>1.7622</v>
      </c>
      <c r="M124" s="3">
        <f t="shared" si="0"/>
        <v>1.8532000000000002</v>
      </c>
      <c r="N124" s="7">
        <f>IF('[2]WetLitterbags placem_collection'!G51="N.A","",'[2]WetLitterbags placem_collection'!G51)</f>
        <v>42820</v>
      </c>
      <c r="O124" s="3">
        <f>IF(IFERROR(INDEX('[2]Both teabags AfterWet'!$D$1:$D$839,MATCH(H124,'[2]Both teabags AfterWet'!$B$1:$B$839,0)),"")="N.A","",(IFERROR(INDEX('[2]Both teabags AfterWet'!$D$1:$D$839,MATCH(H124,'[2]Both teabags AfterWet'!$B$1:$B$839,0)),"")))</f>
        <v>1.0001</v>
      </c>
      <c r="P124" s="3">
        <f>IFERROR(INDEX('[2]Both teabags AfterWet'!$D$1:$D$839,MATCH(I124,'[2]Both teabags AfterWet'!$B$1:$B$839,0)),"")</f>
        <v>1.5992999999999999</v>
      </c>
      <c r="Q124" s="3">
        <f t="shared" si="2"/>
        <v>0.84949999999999992</v>
      </c>
      <c r="R124" s="3">
        <f t="shared" si="2"/>
        <v>1.4486999999999999</v>
      </c>
      <c r="S124" s="3">
        <f t="shared" si="3"/>
        <v>0.51793213029168084</v>
      </c>
      <c r="T124" s="3">
        <f t="shared" si="4"/>
        <v>0.33954695477554375</v>
      </c>
      <c r="U124" s="3">
        <f t="shared" si="5"/>
        <v>0.78172890135980988</v>
      </c>
      <c r="V124">
        <f t="shared" si="6"/>
        <v>54</v>
      </c>
      <c r="W124" s="3">
        <f t="shared" si="7"/>
        <v>0.38487870511676858</v>
      </c>
      <c r="X124" s="3">
        <f t="shared" si="8"/>
        <v>1.9065638695299446E-2</v>
      </c>
      <c r="Y124" s="58" t="str">
        <f>IF(ISNUMBER(SEARCH("C", '[2]WetLitterbags placem_collection'!W51)),"YES","")</f>
        <v/>
      </c>
      <c r="Z124" s="58" t="str">
        <f>IF(ISNUMBER(SEARCH("H", '[2]WetLitterbags placem_collection'!W51)),"YES","")</f>
        <v>YES</v>
      </c>
      <c r="AA124" s="58" t="str">
        <f>IF(ISNUMBER(SEARCH("R", '[2]WetLitterbags placem_collection'!W51)),"YES","")</f>
        <v>YES</v>
      </c>
      <c r="AB124" s="58" t="str">
        <f>IF(ISNUMBER(SEARCH("C", '[2]WetLitterbags placem_collection'!V51)),"YES","")</f>
        <v/>
      </c>
      <c r="AC124" s="58" t="str">
        <f>IF(ISNUMBER(SEARCH("H", '[2]WetLitterbags placem_collection'!V51)),"YES","")</f>
        <v/>
      </c>
      <c r="AD124" s="58" t="str">
        <f>IF(ISNUMBER(SEARCH("R", '[2]WetLitterbags placem_collection'!V51)),"YES","")</f>
        <v>YES</v>
      </c>
    </row>
    <row r="125" spans="2:30">
      <c r="B125" t="str">
        <f>'[2]Final data_for_R_analysis_Wetse'!A51</f>
        <v>Wet</v>
      </c>
      <c r="C125" s="4">
        <f>'[2]Final data_for_R_analysis_Wetse'!B51</f>
        <v>50</v>
      </c>
      <c r="D125" t="s">
        <v>94</v>
      </c>
      <c r="E125" t="s">
        <v>41</v>
      </c>
      <c r="F125" s="5">
        <v>2</v>
      </c>
      <c r="G125" s="7">
        <f>'[2]WetLitterbags placem_collection'!E52</f>
        <v>42766</v>
      </c>
      <c r="H125" t="str">
        <f>'[2]Final data_for_R_analysis_Wetse'!J51</f>
        <v>G418</v>
      </c>
      <c r="I125" t="str">
        <f>'[2]Final data_for_R_analysis_Wetse'!J271</f>
        <v>R5</v>
      </c>
      <c r="J125">
        <f>IFERROR(INDEX('[2]Green_rooibos initial weight'!$C$5:$C$1749,MATCH(H125, '[2]Green_rooibos initial weight'!$A$5:$A$1749,0)),"")</f>
        <v>2.016</v>
      </c>
      <c r="K125">
        <f>IFERROR(INDEX('[2]Green_rooibos initial weight'!$C$5:$C$1749,MATCH(I125, '[2]Green_rooibos initial weight'!$A$5:$A$1749,0)),"")</f>
        <v>2.1800000000000002</v>
      </c>
      <c r="L125" s="3">
        <f t="shared" si="1"/>
        <v>1.7662</v>
      </c>
      <c r="M125" s="3">
        <f t="shared" si="0"/>
        <v>1.9302000000000001</v>
      </c>
      <c r="N125" s="7">
        <f>IF('[2]WetLitterbags placem_collection'!G52="N.A","",'[2]WetLitterbags placem_collection'!G52)</f>
        <v>42820</v>
      </c>
      <c r="O125" s="3" t="str">
        <f>IF(IFERROR(INDEX('[2]Both teabags AfterWet'!$D$1:$D$839,MATCH(H125,'[2]Both teabags AfterWet'!$B$1:$B$839,0)),"")="N.A","",(IFERROR(INDEX('[2]Both teabags AfterWet'!$D$1:$D$839,MATCH(H125,'[2]Both teabags AfterWet'!$B$1:$B$839,0)),"")))</f>
        <v/>
      </c>
      <c r="P125" s="3" t="str">
        <f>IFERROR(INDEX('[2]Both teabags AfterWet'!$D$1:$D$839,MATCH(I125,'[2]Both teabags AfterWet'!$B$1:$B$839,0)),"")</f>
        <v/>
      </c>
      <c r="Q125" s="3" t="str">
        <f t="shared" si="2"/>
        <v/>
      </c>
      <c r="R125" s="3" t="str">
        <f t="shared" si="2"/>
        <v/>
      </c>
      <c r="S125" s="3" t="str">
        <f t="shared" si="3"/>
        <v/>
      </c>
      <c r="T125" s="3" t="str">
        <f t="shared" si="4"/>
        <v/>
      </c>
      <c r="U125" s="3" t="str">
        <f t="shared" si="5"/>
        <v/>
      </c>
      <c r="V125">
        <f t="shared" si="6"/>
        <v>54</v>
      </c>
      <c r="W125" s="3" t="str">
        <f t="shared" si="7"/>
        <v/>
      </c>
      <c r="X125" s="3" t="str">
        <f t="shared" si="8"/>
        <v/>
      </c>
      <c r="Y125" s="58" t="str">
        <f>IF(ISNUMBER(SEARCH("C", '[2]WetLitterbags placem_collection'!W52)),"YES","")</f>
        <v/>
      </c>
      <c r="Z125" s="58" t="str">
        <f>IF(ISNUMBER(SEARCH("H", '[2]WetLitterbags placem_collection'!W52)),"YES","")</f>
        <v/>
      </c>
      <c r="AA125" s="58" t="str">
        <f>IF(ISNUMBER(SEARCH("R", '[2]WetLitterbags placem_collection'!W52)),"YES","")</f>
        <v/>
      </c>
      <c r="AB125" s="58" t="str">
        <f>IF(ISNUMBER(SEARCH("C", '[2]WetLitterbags placem_collection'!V52)),"YES","")</f>
        <v/>
      </c>
      <c r="AC125" s="58" t="str">
        <f>IF(ISNUMBER(SEARCH("H", '[2]WetLitterbags placem_collection'!V52)),"YES","")</f>
        <v/>
      </c>
      <c r="AD125" s="58" t="str">
        <f>IF(ISNUMBER(SEARCH("R", '[2]WetLitterbags placem_collection'!V52)),"YES","")</f>
        <v/>
      </c>
    </row>
    <row r="126" spans="2:30">
      <c r="B126" t="str">
        <f>'[2]Final data_for_R_analysis_Wetse'!A52</f>
        <v>Wet</v>
      </c>
      <c r="C126" s="4">
        <f>'[2]Final data_for_R_analysis_Wetse'!B52</f>
        <v>51</v>
      </c>
      <c r="D126" t="s">
        <v>94</v>
      </c>
      <c r="E126" t="s">
        <v>41</v>
      </c>
      <c r="F126" s="5">
        <v>3</v>
      </c>
      <c r="G126" s="7">
        <f>'[2]WetLitterbags placem_collection'!E53</f>
        <v>42766</v>
      </c>
      <c r="H126" t="str">
        <f>'[2]Final data_for_R_analysis_Wetse'!J52</f>
        <v>G548</v>
      </c>
      <c r="I126" t="str">
        <f>'[2]Final data_for_R_analysis_Wetse'!J272</f>
        <v>R85</v>
      </c>
      <c r="J126">
        <f>IFERROR(INDEX('[2]Green_rooibos initial weight'!$C$5:$C$1749,MATCH(H126, '[2]Green_rooibos initial weight'!$A$5:$A$1749,0)),"")</f>
        <v>2.169</v>
      </c>
      <c r="K126">
        <f>IFERROR(INDEX('[2]Green_rooibos initial weight'!$C$5:$C$1749,MATCH(I126, '[2]Green_rooibos initial weight'!$A$5:$A$1749,0)),"")</f>
        <v>2.1930000000000001</v>
      </c>
      <c r="L126" s="3">
        <f t="shared" si="1"/>
        <v>1.9192</v>
      </c>
      <c r="M126" s="3">
        <f t="shared" si="0"/>
        <v>1.9432</v>
      </c>
      <c r="N126" s="7">
        <f>IF('[2]WetLitterbags placem_collection'!G53="N.A","",'[2]WetLitterbags placem_collection'!G53)</f>
        <v>42820</v>
      </c>
      <c r="O126" s="3">
        <f>IF(IFERROR(INDEX('[2]Both teabags AfterWet'!$D$1:$D$839,MATCH(H126,'[2]Both teabags AfterWet'!$B$1:$B$839,0)),"")="N.A","",(IFERROR(INDEX('[2]Both teabags AfterWet'!$D$1:$D$839,MATCH(H126,'[2]Both teabags AfterWet'!$B$1:$B$839,0)),"")))</f>
        <v>0.86399999999999999</v>
      </c>
      <c r="P126" s="3">
        <f>IFERROR(INDEX('[2]Both teabags AfterWet'!$D$1:$D$839,MATCH(I126,'[2]Both teabags AfterWet'!$B$1:$B$839,0)),"")</f>
        <v>1.599</v>
      </c>
      <c r="Q126" s="3">
        <f t="shared" si="2"/>
        <v>0.71340000000000003</v>
      </c>
      <c r="R126" s="3">
        <f t="shared" si="2"/>
        <v>1.4483999999999999</v>
      </c>
      <c r="S126" s="3">
        <f t="shared" si="3"/>
        <v>0.62828261775739891</v>
      </c>
      <c r="T126" s="3">
        <f t="shared" si="4"/>
        <v>0.41189074228276035</v>
      </c>
      <c r="U126" s="3">
        <f t="shared" si="5"/>
        <v>0.74536846438863724</v>
      </c>
      <c r="V126">
        <f t="shared" si="6"/>
        <v>54</v>
      </c>
      <c r="W126" s="3">
        <f t="shared" si="7"/>
        <v>0.25382111905297045</v>
      </c>
      <c r="X126" s="3">
        <f t="shared" si="8"/>
        <v>1.7830790438708017E-2</v>
      </c>
      <c r="Y126" s="58" t="str">
        <f>IF(ISNUMBER(SEARCH("C", '[2]WetLitterbags placem_collection'!W53)),"YES","")</f>
        <v/>
      </c>
      <c r="Z126" s="58" t="str">
        <f>IF(ISNUMBER(SEARCH("H", '[2]WetLitterbags placem_collection'!W53)),"YES","")</f>
        <v/>
      </c>
      <c r="AA126" s="58" t="str">
        <f>IF(ISNUMBER(SEARCH("R", '[2]WetLitterbags placem_collection'!W53)),"YES","")</f>
        <v>YES</v>
      </c>
      <c r="AB126" s="58" t="str">
        <f>IF(ISNUMBER(SEARCH("C", '[2]WetLitterbags placem_collection'!V53)),"YES","")</f>
        <v/>
      </c>
      <c r="AC126" s="58" t="str">
        <f>IF(ISNUMBER(SEARCH("H", '[2]WetLitterbags placem_collection'!V53)),"YES","")</f>
        <v/>
      </c>
      <c r="AD126" s="58" t="str">
        <f>IF(ISNUMBER(SEARCH("R", '[2]WetLitterbags placem_collection'!V53)),"YES","")</f>
        <v>YES</v>
      </c>
    </row>
    <row r="127" spans="2:30">
      <c r="B127" t="str">
        <f>'[2]Final data_for_R_analysis_Wetse'!A53</f>
        <v>Wet</v>
      </c>
      <c r="C127" s="4">
        <f>'[2]Final data_for_R_analysis_Wetse'!B53</f>
        <v>52</v>
      </c>
      <c r="D127" t="s">
        <v>94</v>
      </c>
      <c r="E127" t="s">
        <v>41</v>
      </c>
      <c r="F127" s="68">
        <v>4</v>
      </c>
      <c r="G127" s="7">
        <f>'[2]WetLitterbags placem_collection'!E54</f>
        <v>42766</v>
      </c>
      <c r="H127" t="str">
        <f>'[2]Final data_for_R_analysis_Wetse'!J53</f>
        <v>G638</v>
      </c>
      <c r="I127" t="str">
        <f>'[2]Final data_for_R_analysis_Wetse'!J273</f>
        <v>R513</v>
      </c>
      <c r="J127">
        <f>IFERROR(INDEX('[2]Green_rooibos initial weight'!$C$5:$C$1749,MATCH(H127, '[2]Green_rooibos initial weight'!$A$5:$A$1749,0)),"")</f>
        <v>2.0409999999999999</v>
      </c>
      <c r="K127">
        <f>IFERROR(INDEX('[2]Green_rooibos initial weight'!$C$5:$C$1749,MATCH(I127, '[2]Green_rooibos initial weight'!$A$5:$A$1749,0)),"")</f>
        <v>2.1389999999999998</v>
      </c>
      <c r="L127" s="3">
        <f t="shared" si="1"/>
        <v>1.7911999999999999</v>
      </c>
      <c r="M127" s="3">
        <f t="shared" si="0"/>
        <v>1.8891999999999998</v>
      </c>
      <c r="N127" s="7">
        <f>IF('[2]WetLitterbags placem_collection'!G54="N.A","",'[2]WetLitterbags placem_collection'!G54)</f>
        <v>42820</v>
      </c>
      <c r="O127" s="3">
        <f>IF(IFERROR(INDEX('[2]Both teabags AfterWet'!$D$1:$D$839,MATCH(H127,'[2]Both teabags AfterWet'!$B$1:$B$839,0)),"")="N.A","",(IFERROR(INDEX('[2]Both teabags AfterWet'!$D$1:$D$839,MATCH(H127,'[2]Both teabags AfterWet'!$B$1:$B$839,0)),"")))</f>
        <v>1.075</v>
      </c>
      <c r="P127" s="3">
        <f>IFERROR(INDEX('[2]Both teabags AfterWet'!$D$1:$D$839,MATCH(I127,'[2]Both teabags AfterWet'!$B$1:$B$839,0)),"")</f>
        <v>1.6279999999999999</v>
      </c>
      <c r="Q127" s="3">
        <f t="shared" si="2"/>
        <v>0.92439999999999989</v>
      </c>
      <c r="R127" s="3">
        <f t="shared" si="2"/>
        <v>1.4773999999999998</v>
      </c>
      <c r="S127" s="3">
        <f t="shared" si="3"/>
        <v>0.4839213934792318</v>
      </c>
      <c r="T127" s="3">
        <f t="shared" si="4"/>
        <v>0.31725012969184796</v>
      </c>
      <c r="U127" s="3">
        <f t="shared" si="5"/>
        <v>0.78202413720093167</v>
      </c>
      <c r="V127">
        <f t="shared" si="6"/>
        <v>54</v>
      </c>
      <c r="W127" s="3">
        <f t="shared" si="7"/>
        <v>0.42527150418143489</v>
      </c>
      <c r="X127" s="3">
        <f t="shared" si="8"/>
        <v>2.1514891166947162E-2</v>
      </c>
      <c r="Y127" s="58" t="str">
        <f>IF(ISNUMBER(SEARCH("C", '[2]WetLitterbags placem_collection'!W54)),"YES","")</f>
        <v/>
      </c>
      <c r="Z127" s="58" t="str">
        <f>IF(ISNUMBER(SEARCH("H", '[2]WetLitterbags placem_collection'!W54)),"YES","")</f>
        <v>YES</v>
      </c>
      <c r="AA127" s="58" t="str">
        <f>IF(ISNUMBER(SEARCH("R", '[2]WetLitterbags placem_collection'!W54)),"YES","")</f>
        <v/>
      </c>
      <c r="AB127" s="58" t="str">
        <f>IF(ISNUMBER(SEARCH("C", '[2]WetLitterbags placem_collection'!V54)),"YES","")</f>
        <v/>
      </c>
      <c r="AC127" s="58" t="str">
        <f>IF(ISNUMBER(SEARCH("H", '[2]WetLitterbags placem_collection'!V54)),"YES","")</f>
        <v>YES</v>
      </c>
      <c r="AD127" s="58" t="str">
        <f>IF(ISNUMBER(SEARCH("R", '[2]WetLitterbags placem_collection'!V54)),"YES","")</f>
        <v>YES</v>
      </c>
    </row>
    <row r="128" spans="2:30">
      <c r="B128" t="str">
        <f>'[2]Final data_for_R_analysis_Wetse'!A54</f>
        <v>Wet</v>
      </c>
      <c r="C128" s="4">
        <f>'[2]Final data_for_R_analysis_Wetse'!B54</f>
        <v>53</v>
      </c>
      <c r="D128" t="s">
        <v>94</v>
      </c>
      <c r="E128" t="s">
        <v>41</v>
      </c>
      <c r="F128" s="68">
        <v>5</v>
      </c>
      <c r="G128" s="7">
        <f>'[2]WetLitterbags placem_collection'!E55</f>
        <v>42766</v>
      </c>
      <c r="H128" t="str">
        <f>'[2]Final data_for_R_analysis_Wetse'!J54</f>
        <v>G426</v>
      </c>
      <c r="I128" t="str">
        <f>'[2]Final data_for_R_analysis_Wetse'!J274</f>
        <v>R399</v>
      </c>
      <c r="J128">
        <f>IFERROR(INDEX('[2]Green_rooibos initial weight'!$C$5:$C$1749,MATCH(H128, '[2]Green_rooibos initial weight'!$A$5:$A$1749,0)),"")</f>
        <v>2.0230000000000001</v>
      </c>
      <c r="K128">
        <f>IFERROR(INDEX('[2]Green_rooibos initial weight'!$C$5:$C$1749,MATCH(I128, '[2]Green_rooibos initial weight'!$A$5:$A$1749,0)),"")</f>
        <v>2.1389999999999998</v>
      </c>
      <c r="L128" s="3">
        <f t="shared" si="1"/>
        <v>1.7732000000000001</v>
      </c>
      <c r="M128" s="3">
        <f t="shared" si="0"/>
        <v>1.8891999999999998</v>
      </c>
      <c r="N128" s="7">
        <f>IF('[2]WetLitterbags placem_collection'!G55="N.A","",'[2]WetLitterbags placem_collection'!G55)</f>
        <v>42820</v>
      </c>
      <c r="O128" s="3" t="str">
        <f>IF(IFERROR(INDEX('[2]Both teabags AfterWet'!$D$1:$D$839,MATCH(H128,'[2]Both teabags AfterWet'!$B$1:$B$839,0)),"")="N.A","",(IFERROR(INDEX('[2]Both teabags AfterWet'!$D$1:$D$839,MATCH(H128,'[2]Both teabags AfterWet'!$B$1:$B$839,0)),"")))</f>
        <v/>
      </c>
      <c r="P128" s="3" t="str">
        <f>IFERROR(INDEX('[2]Both teabags AfterWet'!$D$1:$D$839,MATCH(I128,'[2]Both teabags AfterWet'!$B$1:$B$839,0)),"")</f>
        <v/>
      </c>
      <c r="Q128" s="3" t="str">
        <f t="shared" si="2"/>
        <v/>
      </c>
      <c r="R128" s="3" t="str">
        <f t="shared" si="2"/>
        <v/>
      </c>
      <c r="S128" s="3" t="str">
        <f t="shared" si="3"/>
        <v/>
      </c>
      <c r="T128" s="3" t="str">
        <f t="shared" si="4"/>
        <v/>
      </c>
      <c r="U128" s="3" t="str">
        <f t="shared" si="5"/>
        <v/>
      </c>
      <c r="V128">
        <f t="shared" si="6"/>
        <v>54</v>
      </c>
      <c r="W128" s="3" t="str">
        <f t="shared" si="7"/>
        <v/>
      </c>
      <c r="X128" s="3" t="str">
        <f t="shared" si="8"/>
        <v/>
      </c>
      <c r="Y128" s="58" t="str">
        <f>IF(ISNUMBER(SEARCH("C", '[2]WetLitterbags placem_collection'!W55)),"YES","")</f>
        <v/>
      </c>
      <c r="Z128" s="58" t="str">
        <f>IF(ISNUMBER(SEARCH("H", '[2]WetLitterbags placem_collection'!W55)),"YES","")</f>
        <v/>
      </c>
      <c r="AA128" s="58" t="str">
        <f>IF(ISNUMBER(SEARCH("R", '[2]WetLitterbags placem_collection'!W55)),"YES","")</f>
        <v/>
      </c>
      <c r="AB128" s="58" t="str">
        <f>IF(ISNUMBER(SEARCH("C", '[2]WetLitterbags placem_collection'!V55)),"YES","")</f>
        <v/>
      </c>
      <c r="AC128" s="58" t="str">
        <f>IF(ISNUMBER(SEARCH("H", '[2]WetLitterbags placem_collection'!V55)),"YES","")</f>
        <v/>
      </c>
      <c r="AD128" s="58" t="str">
        <f>IF(ISNUMBER(SEARCH("R", '[2]WetLitterbags placem_collection'!V55)),"YES","")</f>
        <v/>
      </c>
    </row>
    <row r="129" spans="2:30">
      <c r="B129" t="str">
        <f>'[2]Final data_for_R_analysis_Wetse'!A55</f>
        <v>Wet</v>
      </c>
      <c r="C129" s="4">
        <f>'[2]Final data_for_R_analysis_Wetse'!B55</f>
        <v>54</v>
      </c>
      <c r="D129" t="s">
        <v>94</v>
      </c>
      <c r="E129" t="s">
        <v>41</v>
      </c>
      <c r="F129" s="68">
        <v>6</v>
      </c>
      <c r="G129" s="7">
        <f>'[2]WetLitterbags placem_collection'!E56</f>
        <v>42766</v>
      </c>
      <c r="H129" t="str">
        <f>'[2]Final data_for_R_analysis_Wetse'!J55</f>
        <v>G589</v>
      </c>
      <c r="I129" t="str">
        <f>'[2]Final data_for_R_analysis_Wetse'!J275</f>
        <v>R400</v>
      </c>
      <c r="J129">
        <f>IFERROR(INDEX('[2]Green_rooibos initial weight'!$C$5:$C$1749,MATCH(H129, '[2]Green_rooibos initial weight'!$A$5:$A$1749,0)),"")</f>
        <v>2.0419999999999998</v>
      </c>
      <c r="K129">
        <f>IFERROR(INDEX('[2]Green_rooibos initial weight'!$C$5:$C$1749,MATCH(I129, '[2]Green_rooibos initial weight'!$A$5:$A$1749,0)),"")</f>
        <v>2.181</v>
      </c>
      <c r="L129" s="3">
        <f t="shared" si="1"/>
        <v>1.7921999999999998</v>
      </c>
      <c r="M129" s="3">
        <f t="shared" si="0"/>
        <v>1.9312</v>
      </c>
      <c r="N129" s="7">
        <f>IF('[2]WetLitterbags placem_collection'!G56="N.A","",'[2]WetLitterbags placem_collection'!G56)</f>
        <v>42820</v>
      </c>
      <c r="O129" s="3" t="str">
        <f>IF(IFERROR(INDEX('[2]Both teabags AfterWet'!$D$1:$D$839,MATCH(H129,'[2]Both teabags AfterWet'!$B$1:$B$839,0)),"")="N.A","",(IFERROR(INDEX('[2]Both teabags AfterWet'!$D$1:$D$839,MATCH(H129,'[2]Both teabags AfterWet'!$B$1:$B$839,0)),"")))</f>
        <v/>
      </c>
      <c r="P129" s="3" t="str">
        <f>IFERROR(INDEX('[2]Both teabags AfterWet'!$D$1:$D$839,MATCH(I129,'[2]Both teabags AfterWet'!$B$1:$B$839,0)),"")</f>
        <v/>
      </c>
      <c r="Q129" s="3" t="str">
        <f t="shared" si="2"/>
        <v/>
      </c>
      <c r="R129" s="3" t="str">
        <f t="shared" si="2"/>
        <v/>
      </c>
      <c r="S129" s="3" t="str">
        <f t="shared" si="3"/>
        <v/>
      </c>
      <c r="T129" s="3" t="str">
        <f t="shared" si="4"/>
        <v/>
      </c>
      <c r="U129" s="3" t="str">
        <f t="shared" si="5"/>
        <v/>
      </c>
      <c r="V129">
        <f t="shared" si="6"/>
        <v>54</v>
      </c>
      <c r="W129" s="3" t="str">
        <f t="shared" si="7"/>
        <v/>
      </c>
      <c r="X129" s="3" t="str">
        <f t="shared" si="8"/>
        <v/>
      </c>
      <c r="Y129" s="58" t="str">
        <f>IF(ISNUMBER(SEARCH("C", '[2]WetLitterbags placem_collection'!W56)),"YES","")</f>
        <v/>
      </c>
      <c r="Z129" s="58" t="str">
        <f>IF(ISNUMBER(SEARCH("H", '[2]WetLitterbags placem_collection'!W56)),"YES","")</f>
        <v/>
      </c>
      <c r="AA129" s="58" t="str">
        <f>IF(ISNUMBER(SEARCH("R", '[2]WetLitterbags placem_collection'!W56)),"YES","")</f>
        <v/>
      </c>
      <c r="AB129" s="58" t="str">
        <f>IF(ISNUMBER(SEARCH("C", '[2]WetLitterbags placem_collection'!V56)),"YES","")</f>
        <v/>
      </c>
      <c r="AC129" s="58" t="str">
        <f>IF(ISNUMBER(SEARCH("H", '[2]WetLitterbags placem_collection'!V56)),"YES","")</f>
        <v/>
      </c>
      <c r="AD129" s="58" t="str">
        <f>IF(ISNUMBER(SEARCH("R", '[2]WetLitterbags placem_collection'!V56)),"YES","")</f>
        <v/>
      </c>
    </row>
    <row r="130" spans="2:30">
      <c r="B130" t="str">
        <f>'[2]Final data_for_R_analysis_Wetse'!A56</f>
        <v>Wet</v>
      </c>
      <c r="C130" s="4">
        <f>'[2]Final data_for_R_analysis_Wetse'!B56</f>
        <v>55</v>
      </c>
      <c r="D130" t="s">
        <v>94</v>
      </c>
      <c r="E130" t="s">
        <v>41</v>
      </c>
      <c r="F130" s="68">
        <v>7</v>
      </c>
      <c r="G130" s="7">
        <f>'[2]WetLitterbags placem_collection'!E57</f>
        <v>42766</v>
      </c>
      <c r="H130" t="str">
        <f>'[2]Final data_for_R_analysis_Wetse'!J56</f>
        <v>G622</v>
      </c>
      <c r="I130" t="str">
        <f>'[2]Final data_for_R_analysis_Wetse'!J276</f>
        <v>R19</v>
      </c>
      <c r="J130">
        <f>IFERROR(INDEX('[2]Green_rooibos initial weight'!$C$5:$C$1749,MATCH(H130, '[2]Green_rooibos initial weight'!$A$5:$A$1749,0)),"")</f>
        <v>1.978</v>
      </c>
      <c r="K130">
        <f>IFERROR(INDEX('[2]Green_rooibos initial weight'!$C$5:$C$1749,MATCH(I130, '[2]Green_rooibos initial weight'!$A$5:$A$1749,0)),"")</f>
        <v>2.2589999999999999</v>
      </c>
      <c r="L130" s="3">
        <f t="shared" si="1"/>
        <v>1.7282</v>
      </c>
      <c r="M130" s="3">
        <f t="shared" si="0"/>
        <v>2.0091999999999999</v>
      </c>
      <c r="N130" s="7">
        <f>IF('[2]WetLitterbags placem_collection'!G57="N.A","",'[2]WetLitterbags placem_collection'!G57)</f>
        <v>42820</v>
      </c>
      <c r="O130" s="3" t="str">
        <f>IF(IFERROR(INDEX('[2]Both teabags AfterWet'!$D$1:$D$839,MATCH(H130,'[2]Both teabags AfterWet'!$B$1:$B$839,0)),"")="N.A","",(IFERROR(INDEX('[2]Both teabags AfterWet'!$D$1:$D$839,MATCH(H130,'[2]Both teabags AfterWet'!$B$1:$B$839,0)),"")))</f>
        <v/>
      </c>
      <c r="P130" s="3">
        <f>IFERROR(INDEX('[2]Both teabags AfterWet'!$D$1:$D$839,MATCH(I130,'[2]Both teabags AfterWet'!$B$1:$B$839,0)),"")</f>
        <v>0.22600000000000001</v>
      </c>
      <c r="Q130" s="3" t="str">
        <f t="shared" si="2"/>
        <v/>
      </c>
      <c r="R130" s="3">
        <f t="shared" si="2"/>
        <v>7.5399999999999995E-2</v>
      </c>
      <c r="S130" s="3" t="str">
        <f t="shared" si="3"/>
        <v/>
      </c>
      <c r="T130" s="3" t="str">
        <f t="shared" si="4"/>
        <v/>
      </c>
      <c r="U130" s="3">
        <f t="shared" si="5"/>
        <v>3.7527374079235516E-2</v>
      </c>
      <c r="V130">
        <f t="shared" si="6"/>
        <v>54</v>
      </c>
      <c r="W130" s="3" t="str">
        <f t="shared" si="7"/>
        <v/>
      </c>
      <c r="X130" s="3" t="str">
        <f t="shared" si="8"/>
        <v/>
      </c>
      <c r="Y130" s="58" t="str">
        <f>IF(ISNUMBER(SEARCH("C", '[2]WetLitterbags placem_collection'!W57)),"YES","")</f>
        <v/>
      </c>
      <c r="Z130" s="58" t="str">
        <f>IF(ISNUMBER(SEARCH("H", '[2]WetLitterbags placem_collection'!W57)),"YES","")</f>
        <v>YES</v>
      </c>
      <c r="AA130" s="58" t="str">
        <f>IF(ISNUMBER(SEARCH("R", '[2]WetLitterbags placem_collection'!W57)),"YES","")</f>
        <v/>
      </c>
      <c r="AB130" s="58" t="str">
        <f>IF(ISNUMBER(SEARCH("C", '[2]WetLitterbags placem_collection'!V57)),"YES","")</f>
        <v/>
      </c>
      <c r="AC130" s="58" t="str">
        <f>IF(ISNUMBER(SEARCH("H", '[2]WetLitterbags placem_collection'!V57)),"YES","")</f>
        <v/>
      </c>
      <c r="AD130" s="58" t="str">
        <f>IF(ISNUMBER(SEARCH("R", '[2]WetLitterbags placem_collection'!V57)),"YES","")</f>
        <v/>
      </c>
    </row>
    <row r="131" spans="2:30">
      <c r="B131" t="str">
        <f>'[2]Final data_for_R_analysis_Wetse'!A57</f>
        <v>Wet</v>
      </c>
      <c r="C131" s="4">
        <f>'[2]Final data_for_R_analysis_Wetse'!B57</f>
        <v>56</v>
      </c>
      <c r="D131" t="s">
        <v>94</v>
      </c>
      <c r="E131" t="s">
        <v>41</v>
      </c>
      <c r="F131" s="68">
        <v>8</v>
      </c>
      <c r="G131" s="7">
        <f>'[2]WetLitterbags placem_collection'!E58</f>
        <v>42766</v>
      </c>
      <c r="H131" t="str">
        <f>'[2]Final data_for_R_analysis_Wetse'!J57</f>
        <v>G538</v>
      </c>
      <c r="I131" t="str">
        <f>'[2]Final data_for_R_analysis_Wetse'!J277</f>
        <v>R60</v>
      </c>
      <c r="J131">
        <f>IFERROR(INDEX('[2]Green_rooibos initial weight'!$C$5:$C$1749,MATCH(H131, '[2]Green_rooibos initial weight'!$A$5:$A$1749,0)),"")</f>
        <v>2.1760000000000002</v>
      </c>
      <c r="K131">
        <f>IFERROR(INDEX('[2]Green_rooibos initial weight'!$C$5:$C$1749,MATCH(I131, '[2]Green_rooibos initial weight'!$A$5:$A$1749,0)),"")</f>
        <v>2.3220000000000001</v>
      </c>
      <c r="L131" s="3">
        <f t="shared" si="1"/>
        <v>1.9262000000000001</v>
      </c>
      <c r="M131" s="3">
        <f t="shared" si="0"/>
        <v>2.0722</v>
      </c>
      <c r="N131" s="7">
        <f>IF('[2]WetLitterbags placem_collection'!G58="N.A","",'[2]WetLitterbags placem_collection'!G58)</f>
        <v>42820</v>
      </c>
      <c r="O131" s="3">
        <f>IF(IFERROR(INDEX('[2]Both teabags AfterWet'!$D$1:$D$839,MATCH(H131,'[2]Both teabags AfterWet'!$B$1:$B$839,0)),"")="N.A","",(IFERROR(INDEX('[2]Both teabags AfterWet'!$D$1:$D$839,MATCH(H131,'[2]Both teabags AfterWet'!$B$1:$B$839,0)),"")))</f>
        <v>0.81</v>
      </c>
      <c r="P131" s="3">
        <f>IFERROR(INDEX('[2]Both teabags AfterWet'!$D$1:$D$839,MATCH(I131,'[2]Both teabags AfterWet'!$B$1:$B$839,0)),"")</f>
        <v>2.2909999999999999</v>
      </c>
      <c r="Q131" s="3">
        <f t="shared" si="2"/>
        <v>0.65939999999999999</v>
      </c>
      <c r="R131" s="3">
        <f t="shared" si="2"/>
        <v>2.1404000000000001</v>
      </c>
      <c r="S131" s="3">
        <f t="shared" si="3"/>
        <v>0.65766794725366007</v>
      </c>
      <c r="T131" s="3">
        <f t="shared" si="4"/>
        <v>0.43115523382900289</v>
      </c>
      <c r="U131" s="3">
        <f t="shared" si="5"/>
        <v>1.0329118810925586</v>
      </c>
      <c r="V131">
        <f t="shared" si="6"/>
        <v>54</v>
      </c>
      <c r="W131" s="3">
        <f t="shared" si="7"/>
        <v>0.21892167784600935</v>
      </c>
      <c r="X131" s="3">
        <f t="shared" si="8"/>
        <v>-1.3622405451697067E-3</v>
      </c>
      <c r="Y131" s="58" t="str">
        <f>IF(ISNUMBER(SEARCH("C", '[2]WetLitterbags placem_collection'!W58)),"YES","")</f>
        <v>YES</v>
      </c>
      <c r="Z131" s="58" t="str">
        <f>IF(ISNUMBER(SEARCH("H", '[2]WetLitterbags placem_collection'!W58)),"YES","")</f>
        <v>YES</v>
      </c>
      <c r="AA131" s="58" t="str">
        <f>IF(ISNUMBER(SEARCH("R", '[2]WetLitterbags placem_collection'!W58)),"YES","")</f>
        <v/>
      </c>
      <c r="AB131" s="58" t="str">
        <f>IF(ISNUMBER(SEARCH("C", '[2]WetLitterbags placem_collection'!V58)),"YES","")</f>
        <v/>
      </c>
      <c r="AC131" s="58" t="str">
        <f>IF(ISNUMBER(SEARCH("H", '[2]WetLitterbags placem_collection'!V58)),"YES","")</f>
        <v>YES</v>
      </c>
      <c r="AD131" s="58" t="str">
        <f>IF(ISNUMBER(SEARCH("R", '[2]WetLitterbags placem_collection'!V58)),"YES","")</f>
        <v>YES</v>
      </c>
    </row>
    <row r="132" spans="2:30">
      <c r="B132" t="str">
        <f>'[2]Final data_for_R_analysis_Wetse'!A58</f>
        <v>Wet</v>
      </c>
      <c r="C132" s="4">
        <f>'[2]Final data_for_R_analysis_Wetse'!B58</f>
        <v>57</v>
      </c>
      <c r="D132" t="s">
        <v>95</v>
      </c>
      <c r="E132" t="s">
        <v>41</v>
      </c>
      <c r="F132" s="5">
        <v>1</v>
      </c>
      <c r="G132" s="7">
        <f>'[2]WetLitterbags placem_collection'!E59</f>
        <v>42766</v>
      </c>
      <c r="H132" t="str">
        <f>'[2]Final data_for_R_analysis_Wetse'!J58</f>
        <v>G540</v>
      </c>
      <c r="I132" t="str">
        <f>'[2]Final data_for_R_analysis_Wetse'!J278</f>
        <v>R161</v>
      </c>
      <c r="J132">
        <f>IFERROR(INDEX('[2]Green_rooibos initial weight'!$C$5:$C$1749,MATCH(H132, '[2]Green_rooibos initial weight'!$A$5:$A$1749,0)),"")</f>
        <v>2.0830000000000002</v>
      </c>
      <c r="K132">
        <f>IFERROR(INDEX('[2]Green_rooibos initial weight'!$C$5:$C$1749,MATCH(I132, '[2]Green_rooibos initial weight'!$A$5:$A$1749,0)),"")</f>
        <v>2.1829999999999998</v>
      </c>
      <c r="L132" s="3">
        <f t="shared" si="1"/>
        <v>1.8332000000000002</v>
      </c>
      <c r="M132" s="3">
        <f t="shared" si="0"/>
        <v>1.9331999999999998</v>
      </c>
      <c r="N132" s="7">
        <f>IF('[2]WetLitterbags placem_collection'!G59="N.A","",'[2]WetLitterbags placem_collection'!G59)</f>
        <v>42820</v>
      </c>
      <c r="O132" s="3">
        <f>IF(IFERROR(INDEX('[2]Both teabags AfterWet'!$D$1:$D$839,MATCH(H132,'[2]Both teabags AfterWet'!$B$1:$B$839,0)),"")="N.A","",(IFERROR(INDEX('[2]Both teabags AfterWet'!$D$1:$D$839,MATCH(H132,'[2]Both teabags AfterWet'!$B$1:$B$839,0)),"")))</f>
        <v>0.73299999999999998</v>
      </c>
      <c r="P132" s="3">
        <f>IFERROR(INDEX('[2]Both teabags AfterWet'!$D$1:$D$839,MATCH(I132,'[2]Both teabags AfterWet'!$B$1:$B$839,0)),"")</f>
        <v>1.266</v>
      </c>
      <c r="Q132" s="3">
        <f t="shared" si="2"/>
        <v>0.58240000000000003</v>
      </c>
      <c r="R132" s="3">
        <f t="shared" si="2"/>
        <v>1.1153999999999999</v>
      </c>
      <c r="S132" s="3">
        <f t="shared" si="3"/>
        <v>0.68230416757582368</v>
      </c>
      <c r="T132" s="3">
        <f t="shared" si="4"/>
        <v>0.44730629513284409</v>
      </c>
      <c r="U132" s="3">
        <f t="shared" si="5"/>
        <v>0.57697082557417756</v>
      </c>
      <c r="V132">
        <f t="shared" si="6"/>
        <v>54</v>
      </c>
      <c r="W132" s="3">
        <f t="shared" si="7"/>
        <v>0.1896625088173115</v>
      </c>
      <c r="X132" s="3">
        <f t="shared" si="8"/>
        <v>5.3957577996884963E-2</v>
      </c>
      <c r="Y132" s="58" t="str">
        <f>IF(ISNUMBER(SEARCH("C", '[2]WetLitterbags placem_collection'!W59)),"YES","")</f>
        <v/>
      </c>
      <c r="Z132" s="58" t="str">
        <f>IF(ISNUMBER(SEARCH("H", '[2]WetLitterbags placem_collection'!W59)),"YES","")</f>
        <v>YES</v>
      </c>
      <c r="AA132" s="58" t="str">
        <f>IF(ISNUMBER(SEARCH("R", '[2]WetLitterbags placem_collection'!W59)),"YES","")</f>
        <v>YES</v>
      </c>
      <c r="AB132" s="58" t="str">
        <f>IF(ISNUMBER(SEARCH("C", '[2]WetLitterbags placem_collection'!V59)),"YES","")</f>
        <v/>
      </c>
      <c r="AC132" s="58" t="str">
        <f>IF(ISNUMBER(SEARCH("H", '[2]WetLitterbags placem_collection'!V59)),"YES","")</f>
        <v/>
      </c>
      <c r="AD132" s="58" t="str">
        <f>IF(ISNUMBER(SEARCH("R", '[2]WetLitterbags placem_collection'!V59)),"YES","")</f>
        <v>YES</v>
      </c>
    </row>
    <row r="133" spans="2:30">
      <c r="B133" t="str">
        <f>'[2]Final data_for_R_analysis_Wetse'!A59</f>
        <v>Wet</v>
      </c>
      <c r="C133" s="4">
        <f>'[2]Final data_for_R_analysis_Wetse'!B59</f>
        <v>58</v>
      </c>
      <c r="D133" t="s">
        <v>95</v>
      </c>
      <c r="E133" t="s">
        <v>41</v>
      </c>
      <c r="F133" s="5">
        <v>2</v>
      </c>
      <c r="G133" s="7">
        <f>'[2]WetLitterbags placem_collection'!E60</f>
        <v>42766</v>
      </c>
      <c r="H133" t="str">
        <f>'[2]Final data_for_R_analysis_Wetse'!J59</f>
        <v>G513</v>
      </c>
      <c r="I133" t="str">
        <f>'[2]Final data_for_R_analysis_Wetse'!J279</f>
        <v>R48</v>
      </c>
      <c r="J133">
        <f>IFERROR(INDEX('[2]Green_rooibos initial weight'!$C$5:$C$1749,MATCH(H133, '[2]Green_rooibos initial weight'!$A$5:$A$1749,0)),"")</f>
        <v>2.0179999999999998</v>
      </c>
      <c r="K133">
        <f>IFERROR(INDEX('[2]Green_rooibos initial weight'!$C$5:$C$1749,MATCH(I133, '[2]Green_rooibos initial weight'!$A$5:$A$1749,0)),"")</f>
        <v>2.2149999999999999</v>
      </c>
      <c r="L133" s="3">
        <f t="shared" si="1"/>
        <v>1.7681999999999998</v>
      </c>
      <c r="M133" s="3">
        <f t="shared" si="0"/>
        <v>1.9651999999999998</v>
      </c>
      <c r="N133" s="7">
        <f>IF('[2]WetLitterbags placem_collection'!G60="N.A","",'[2]WetLitterbags placem_collection'!G60)</f>
        <v>42820</v>
      </c>
      <c r="O133" s="3">
        <f>IF(IFERROR(INDEX('[2]Both teabags AfterWet'!$D$1:$D$839,MATCH(H133,'[2]Both teabags AfterWet'!$B$1:$B$839,0)),"")="N.A","",(IFERROR(INDEX('[2]Both teabags AfterWet'!$D$1:$D$839,MATCH(H133,'[2]Both teabags AfterWet'!$B$1:$B$839,0)),"")))</f>
        <v>0.93279999999999996</v>
      </c>
      <c r="P133" s="3">
        <f>IFERROR(INDEX('[2]Both teabags AfterWet'!$D$1:$D$839,MATCH(I133,'[2]Both teabags AfterWet'!$B$1:$B$839,0)),"")</f>
        <v>0.74880000000000002</v>
      </c>
      <c r="Q133" s="3">
        <f t="shared" si="2"/>
        <v>0.78220000000000001</v>
      </c>
      <c r="R133" s="3">
        <f t="shared" si="2"/>
        <v>0.59820000000000007</v>
      </c>
      <c r="S133" s="3">
        <f t="shared" si="3"/>
        <v>0.55762922746295662</v>
      </c>
      <c r="T133" s="3">
        <f t="shared" si="4"/>
        <v>0.36557165505885048</v>
      </c>
      <c r="U133" s="3">
        <f t="shared" si="5"/>
        <v>0.30439649908406274</v>
      </c>
      <c r="V133">
        <f t="shared" si="6"/>
        <v>54</v>
      </c>
      <c r="W133" s="3">
        <f t="shared" si="7"/>
        <v>0.33773250895135787</v>
      </c>
      <c r="X133" s="3" t="str">
        <f t="shared" si="8"/>
        <v/>
      </c>
      <c r="Y133" s="58" t="str">
        <f>IF(ISNUMBER(SEARCH("C", '[2]WetLitterbags placem_collection'!W60)),"YES","")</f>
        <v/>
      </c>
      <c r="Z133" s="58" t="str">
        <f>IF(ISNUMBER(SEARCH("H", '[2]WetLitterbags placem_collection'!W60)),"YES","")</f>
        <v>YES</v>
      </c>
      <c r="AA133" s="58" t="str">
        <f>IF(ISNUMBER(SEARCH("R", '[2]WetLitterbags placem_collection'!W60)),"YES","")</f>
        <v/>
      </c>
      <c r="AB133" s="58" t="str">
        <f>IF(ISNUMBER(SEARCH("C", '[2]WetLitterbags placem_collection'!V60)),"YES","")</f>
        <v/>
      </c>
      <c r="AC133" s="58" t="str">
        <f>IF(ISNUMBER(SEARCH("H", '[2]WetLitterbags placem_collection'!V60)),"YES","")</f>
        <v>YES</v>
      </c>
      <c r="AD133" s="58" t="str">
        <f>IF(ISNUMBER(SEARCH("R", '[2]WetLitterbags placem_collection'!V60)),"YES","")</f>
        <v>YES</v>
      </c>
    </row>
    <row r="134" spans="2:30">
      <c r="B134" t="str">
        <f>'[2]Final data_for_R_analysis_Wetse'!A60</f>
        <v>Wet</v>
      </c>
      <c r="C134" s="4">
        <f>'[2]Final data_for_R_analysis_Wetse'!B60</f>
        <v>59</v>
      </c>
      <c r="D134" t="s">
        <v>95</v>
      </c>
      <c r="E134" t="s">
        <v>41</v>
      </c>
      <c r="F134" s="5">
        <v>3</v>
      </c>
      <c r="G134" s="7">
        <f>'[2]WetLitterbags placem_collection'!E61</f>
        <v>42766</v>
      </c>
      <c r="H134" t="str">
        <f>'[2]Final data_for_R_analysis_Wetse'!J60</f>
        <v>G489</v>
      </c>
      <c r="I134" t="str">
        <f>'[2]Final data_for_R_analysis_Wetse'!J280</f>
        <v>R23</v>
      </c>
      <c r="J134">
        <f>IFERROR(INDEX('[2]Green_rooibos initial weight'!$C$5:$C$1749,MATCH(H134, '[2]Green_rooibos initial weight'!$A$5:$A$1749,0)),"")</f>
        <v>1.9</v>
      </c>
      <c r="K134">
        <f>IFERROR(INDEX('[2]Green_rooibos initial weight'!$C$5:$C$1749,MATCH(I134, '[2]Green_rooibos initial weight'!$A$5:$A$1749,0)),"")</f>
        <v>2.2770000000000001</v>
      </c>
      <c r="L134" s="3">
        <f t="shared" si="1"/>
        <v>1.6501999999999999</v>
      </c>
      <c r="M134" s="3">
        <f t="shared" si="0"/>
        <v>2.0272000000000001</v>
      </c>
      <c r="N134" s="7">
        <f>IF('[2]WetLitterbags placem_collection'!G61="N.A","",'[2]WetLitterbags placem_collection'!G61)</f>
        <v>42820</v>
      </c>
      <c r="O134" s="3">
        <f>IF(IFERROR(INDEX('[2]Both teabags AfterWet'!$D$1:$D$839,MATCH(H134,'[2]Both teabags AfterWet'!$B$1:$B$839,0)),"")="N.A","",(IFERROR(INDEX('[2]Both teabags AfterWet'!$D$1:$D$839,MATCH(H134,'[2]Both teabags AfterWet'!$B$1:$B$839,0)),"")))</f>
        <v>0.88400000000000001</v>
      </c>
      <c r="P134" s="3">
        <f>IFERROR(INDEX('[2]Both teabags AfterWet'!$D$1:$D$839,MATCH(I134,'[2]Both teabags AfterWet'!$B$1:$B$839,0)),"")</f>
        <v>1.38</v>
      </c>
      <c r="Q134" s="3">
        <f t="shared" si="2"/>
        <v>0.73340000000000005</v>
      </c>
      <c r="R134" s="3">
        <f t="shared" si="2"/>
        <v>1.2293999999999998</v>
      </c>
      <c r="S134" s="3">
        <f t="shared" si="3"/>
        <v>0.55556902193673485</v>
      </c>
      <c r="T134" s="3">
        <f t="shared" si="4"/>
        <v>0.36422102150721819</v>
      </c>
      <c r="U134" s="3">
        <f t="shared" si="5"/>
        <v>0.60645224940805043</v>
      </c>
      <c r="V134">
        <f t="shared" si="6"/>
        <v>54</v>
      </c>
      <c r="W134" s="3">
        <f t="shared" si="7"/>
        <v>0.34017930886373526</v>
      </c>
      <c r="X134" s="3" t="str">
        <f t="shared" si="8"/>
        <v/>
      </c>
      <c r="Y134" s="58" t="str">
        <f>IF(ISNUMBER(SEARCH("C", '[2]WetLitterbags placem_collection'!W61)),"YES","")</f>
        <v/>
      </c>
      <c r="Z134" s="58" t="str">
        <f>IF(ISNUMBER(SEARCH("H", '[2]WetLitterbags placem_collection'!W61)),"YES","")</f>
        <v/>
      </c>
      <c r="AA134" s="58" t="str">
        <f>IF(ISNUMBER(SEARCH("R", '[2]WetLitterbags placem_collection'!W61)),"YES","")</f>
        <v/>
      </c>
      <c r="AB134" s="58" t="str">
        <f>IF(ISNUMBER(SEARCH("C", '[2]WetLitterbags placem_collection'!V61)),"YES","")</f>
        <v/>
      </c>
      <c r="AC134" s="58" t="str">
        <f>IF(ISNUMBER(SEARCH("H", '[2]WetLitterbags placem_collection'!V61)),"YES","")</f>
        <v/>
      </c>
      <c r="AD134" s="58" t="str">
        <f>IF(ISNUMBER(SEARCH("R", '[2]WetLitterbags placem_collection'!V61)),"YES","")</f>
        <v/>
      </c>
    </row>
    <row r="135" spans="2:30">
      <c r="B135" t="str">
        <f>'[2]Final data_for_R_analysis_Wetse'!A61</f>
        <v>Wet</v>
      </c>
      <c r="C135" s="4">
        <f>'[2]Final data_for_R_analysis_Wetse'!B61</f>
        <v>60</v>
      </c>
      <c r="D135" t="s">
        <v>95</v>
      </c>
      <c r="E135" t="s">
        <v>41</v>
      </c>
      <c r="F135" s="68">
        <v>4</v>
      </c>
      <c r="G135" s="7">
        <f>'[2]WetLitterbags placem_collection'!E62</f>
        <v>42766</v>
      </c>
      <c r="H135" t="str">
        <f>'[2]Final data_for_R_analysis_Wetse'!J61</f>
        <v>G633</v>
      </c>
      <c r="I135" t="str">
        <f>'[2]Final data_for_R_analysis_Wetse'!J281</f>
        <v>R78</v>
      </c>
      <c r="J135">
        <f>IFERROR(INDEX('[2]Green_rooibos initial weight'!$C$5:$C$1749,MATCH(H135, '[2]Green_rooibos initial weight'!$A$5:$A$1749,0)),"")</f>
        <v>2.0630000000000002</v>
      </c>
      <c r="K135">
        <f>IFERROR(INDEX('[2]Green_rooibos initial weight'!$C$5:$C$1749,MATCH(I135, '[2]Green_rooibos initial weight'!$A$5:$A$1749,0)),"")</f>
        <v>2.2200000000000002</v>
      </c>
      <c r="L135" s="3">
        <f t="shared" si="1"/>
        <v>1.8132000000000001</v>
      </c>
      <c r="M135" s="3">
        <f t="shared" si="0"/>
        <v>1.9702000000000002</v>
      </c>
      <c r="N135" s="7">
        <f>IF('[2]WetLitterbags placem_collection'!G62="N.A","",'[2]WetLitterbags placem_collection'!G62)</f>
        <v>42820</v>
      </c>
      <c r="O135" s="3">
        <f>IF(IFERROR(INDEX('[2]Both teabags AfterWet'!$D$1:$D$839,MATCH(H135,'[2]Both teabags AfterWet'!$B$1:$B$839,0)),"")="N.A","",(IFERROR(INDEX('[2]Both teabags AfterWet'!$D$1:$D$839,MATCH(H135,'[2]Both teabags AfterWet'!$B$1:$B$839,0)),"")))</f>
        <v>0.874</v>
      </c>
      <c r="P135" s="3">
        <f>IFERROR(INDEX('[2]Both teabags AfterWet'!$D$1:$D$839,MATCH(I135,'[2]Both teabags AfterWet'!$B$1:$B$839,0)),"")</f>
        <v>1.665</v>
      </c>
      <c r="Q135" s="3">
        <f t="shared" si="2"/>
        <v>0.72340000000000004</v>
      </c>
      <c r="R135" s="3">
        <f t="shared" si="2"/>
        <v>1.5144</v>
      </c>
      <c r="S135" s="3">
        <f t="shared" si="3"/>
        <v>0.60103684094418708</v>
      </c>
      <c r="T135" s="3">
        <f t="shared" si="4"/>
        <v>0.39402890285177111</v>
      </c>
      <c r="U135" s="3">
        <f t="shared" si="5"/>
        <v>0.76865292863668655</v>
      </c>
      <c r="V135">
        <f t="shared" si="6"/>
        <v>54</v>
      </c>
      <c r="W135" s="3">
        <f t="shared" si="7"/>
        <v>0.28617952381925527</v>
      </c>
      <c r="X135" s="3">
        <f t="shared" si="8"/>
        <v>1.6381998609185364E-2</v>
      </c>
      <c r="Y135" s="58" t="str">
        <f>IF(ISNUMBER(SEARCH("C", '[2]WetLitterbags placem_collection'!W62)),"YES","")</f>
        <v/>
      </c>
      <c r="Z135" s="58" t="str">
        <f>IF(ISNUMBER(SEARCH("H", '[2]WetLitterbags placem_collection'!W62)),"YES","")</f>
        <v/>
      </c>
      <c r="AA135" s="58" t="str">
        <f>IF(ISNUMBER(SEARCH("R", '[2]WetLitterbags placem_collection'!W62)),"YES","")</f>
        <v/>
      </c>
      <c r="AB135" s="58" t="str">
        <f>IF(ISNUMBER(SEARCH("C", '[2]WetLitterbags placem_collection'!V62)),"YES","")</f>
        <v/>
      </c>
      <c r="AC135" s="58" t="str">
        <f>IF(ISNUMBER(SEARCH("H", '[2]WetLitterbags placem_collection'!V62)),"YES","")</f>
        <v/>
      </c>
      <c r="AD135" s="58" t="str">
        <f>IF(ISNUMBER(SEARCH("R", '[2]WetLitterbags placem_collection'!V62)),"YES","")</f>
        <v>YES</v>
      </c>
    </row>
    <row r="136" spans="2:30">
      <c r="B136" t="str">
        <f>'[2]Final data_for_R_analysis_Wetse'!A62</f>
        <v>Wet</v>
      </c>
      <c r="C136" s="4">
        <f>'[2]Final data_for_R_analysis_Wetse'!B62</f>
        <v>61</v>
      </c>
      <c r="D136" t="s">
        <v>95</v>
      </c>
      <c r="E136" t="s">
        <v>41</v>
      </c>
      <c r="F136" s="68">
        <v>5</v>
      </c>
      <c r="G136" s="7">
        <f>'[2]WetLitterbags placem_collection'!E63</f>
        <v>42766</v>
      </c>
      <c r="H136" t="str">
        <f>'[2]Final data_for_R_analysis_Wetse'!J62</f>
        <v>G541</v>
      </c>
      <c r="I136" t="str">
        <f>'[2]Final data_for_R_analysis_Wetse'!J282</f>
        <v>R42</v>
      </c>
      <c r="J136">
        <f>IFERROR(INDEX('[2]Green_rooibos initial weight'!$C$5:$C$1749,MATCH(H136, '[2]Green_rooibos initial weight'!$A$5:$A$1749,0)),"")</f>
        <v>1.978</v>
      </c>
      <c r="K136">
        <f>IFERROR(INDEX('[2]Green_rooibos initial weight'!$C$5:$C$1749,MATCH(I136, '[2]Green_rooibos initial weight'!$A$5:$A$1749,0)),"")</f>
        <v>2.2389999999999999</v>
      </c>
      <c r="L136" s="3">
        <f t="shared" si="1"/>
        <v>1.7282</v>
      </c>
      <c r="M136" s="3">
        <f t="shared" si="0"/>
        <v>1.9891999999999999</v>
      </c>
      <c r="N136" s="7">
        <f>IF('[2]WetLitterbags placem_collection'!G63="N.A","",'[2]WetLitterbags placem_collection'!G63)</f>
        <v>42820</v>
      </c>
      <c r="O136" s="3">
        <f>IF(IFERROR(INDEX('[2]Both teabags AfterWet'!$D$1:$D$839,MATCH(H136,'[2]Both teabags AfterWet'!$B$1:$B$839,0)),"")="N.A","",(IFERROR(INDEX('[2]Both teabags AfterWet'!$D$1:$D$839,MATCH(H136,'[2]Both teabags AfterWet'!$B$1:$B$839,0)),"")))</f>
        <v>0.78600000000000003</v>
      </c>
      <c r="P136" s="3">
        <f>IFERROR(INDEX('[2]Both teabags AfterWet'!$D$1:$D$839,MATCH(I136,'[2]Both teabags AfterWet'!$B$1:$B$839,0)),"")</f>
        <v>0.182</v>
      </c>
      <c r="Q136" s="3">
        <f t="shared" si="2"/>
        <v>0.63539999999999996</v>
      </c>
      <c r="R136" s="3">
        <f t="shared" si="2"/>
        <v>3.1399999999999983E-2</v>
      </c>
      <c r="S136" s="3">
        <f t="shared" si="3"/>
        <v>0.63233422057632227</v>
      </c>
      <c r="T136" s="3">
        <f t="shared" si="4"/>
        <v>0.41454689995027305</v>
      </c>
      <c r="U136" s="3">
        <f t="shared" si="5"/>
        <v>1.578524029760707E-2</v>
      </c>
      <c r="V136">
        <f t="shared" si="6"/>
        <v>54</v>
      </c>
      <c r="W136" s="3">
        <f t="shared" si="7"/>
        <v>0.24900923922051987</v>
      </c>
      <c r="X136" s="3" t="str">
        <f t="shared" si="8"/>
        <v/>
      </c>
      <c r="Y136" s="58" t="str">
        <f>IF(ISNUMBER(SEARCH("C", '[2]WetLitterbags placem_collection'!W63)),"YES","")</f>
        <v>YES</v>
      </c>
      <c r="Z136" s="58" t="str">
        <f>IF(ISNUMBER(SEARCH("H", '[2]WetLitterbags placem_collection'!W63)),"YES","")</f>
        <v>YES</v>
      </c>
      <c r="AA136" s="58" t="str">
        <f>IF(ISNUMBER(SEARCH("R", '[2]WetLitterbags placem_collection'!W63)),"YES","")</f>
        <v/>
      </c>
      <c r="AB136" s="58" t="str">
        <f>IF(ISNUMBER(SEARCH("C", '[2]WetLitterbags placem_collection'!V63)),"YES","")</f>
        <v>YES</v>
      </c>
      <c r="AC136" s="58" t="str">
        <f>IF(ISNUMBER(SEARCH("H", '[2]WetLitterbags placem_collection'!V63)),"YES","")</f>
        <v>YES</v>
      </c>
      <c r="AD136" s="58" t="str">
        <f>IF(ISNUMBER(SEARCH("R", '[2]WetLitterbags placem_collection'!V63)),"YES","")</f>
        <v/>
      </c>
    </row>
    <row r="137" spans="2:30">
      <c r="B137" t="str">
        <f>'[2]Final data_for_R_analysis_Wetse'!A63</f>
        <v>Wet</v>
      </c>
      <c r="C137" s="4">
        <f>'[2]Final data_for_R_analysis_Wetse'!B63</f>
        <v>62</v>
      </c>
      <c r="D137" t="s">
        <v>95</v>
      </c>
      <c r="E137" t="s">
        <v>41</v>
      </c>
      <c r="F137" s="68">
        <v>6</v>
      </c>
      <c r="G137" s="7">
        <f>'[2]WetLitterbags placem_collection'!E64</f>
        <v>42766</v>
      </c>
      <c r="H137" t="str">
        <f>'[2]Final data_for_R_analysis_Wetse'!J63</f>
        <v>G565</v>
      </c>
      <c r="I137" t="str">
        <f>'[2]Final data_for_R_analysis_Wetse'!J283</f>
        <v>R119</v>
      </c>
      <c r="J137">
        <f>IFERROR(INDEX('[2]Green_rooibos initial weight'!$C$5:$C$1749,MATCH(H137, '[2]Green_rooibos initial weight'!$A$5:$A$1749,0)),"")</f>
        <v>2.109</v>
      </c>
      <c r="K137">
        <f>IFERROR(INDEX('[2]Green_rooibos initial weight'!$C$5:$C$1749,MATCH(I137, '[2]Green_rooibos initial weight'!$A$5:$A$1749,0)),"")</f>
        <v>2.1589999999999998</v>
      </c>
      <c r="L137" s="3">
        <f t="shared" si="1"/>
        <v>1.8592</v>
      </c>
      <c r="M137" s="3">
        <f t="shared" si="0"/>
        <v>1.9091999999999998</v>
      </c>
      <c r="N137" s="7">
        <f>IF('[2]WetLitterbags placem_collection'!G64="N.A","",'[2]WetLitterbags placem_collection'!G64)</f>
        <v>42820</v>
      </c>
      <c r="O137" s="3">
        <f>IF(IFERROR(INDEX('[2]Both teabags AfterWet'!$D$1:$D$839,MATCH(H137,'[2]Both teabags AfterWet'!$B$1:$B$839,0)),"")="N.A","",(IFERROR(INDEX('[2]Both teabags AfterWet'!$D$1:$D$839,MATCH(H137,'[2]Both teabags AfterWet'!$B$1:$B$839,0)),"")))</f>
        <v>0.9224</v>
      </c>
      <c r="P137" s="3">
        <f>IFERROR(INDEX('[2]Both teabags AfterWet'!$D$1:$D$839,MATCH(I137,'[2]Both teabags AfterWet'!$B$1:$B$839,0)),"")</f>
        <v>1.6374</v>
      </c>
      <c r="Q137" s="3">
        <f t="shared" si="2"/>
        <v>0.77180000000000004</v>
      </c>
      <c r="R137" s="3">
        <f t="shared" si="2"/>
        <v>1.4867999999999999</v>
      </c>
      <c r="S137" s="3">
        <f t="shared" si="3"/>
        <v>0.58487521514629948</v>
      </c>
      <c r="T137" s="3">
        <f t="shared" si="4"/>
        <v>0.38343363273249093</v>
      </c>
      <c r="U137" s="3">
        <f t="shared" si="5"/>
        <v>0.77875549968573232</v>
      </c>
      <c r="V137">
        <f t="shared" si="6"/>
        <v>54</v>
      </c>
      <c r="W137" s="3">
        <f t="shared" si="7"/>
        <v>0.30537385374548753</v>
      </c>
      <c r="X137" s="3">
        <f t="shared" si="8"/>
        <v>1.5933396495466514E-2</v>
      </c>
      <c r="Y137" s="58" t="str">
        <f>IF(ISNUMBER(SEARCH("C", '[2]WetLitterbags placem_collection'!W64)),"YES","")</f>
        <v/>
      </c>
      <c r="Z137" s="58" t="str">
        <f>IF(ISNUMBER(SEARCH("H", '[2]WetLitterbags placem_collection'!W64)),"YES","")</f>
        <v>YES</v>
      </c>
      <c r="AA137" s="58" t="str">
        <f>IF(ISNUMBER(SEARCH("R", '[2]WetLitterbags placem_collection'!W64)),"YES","")</f>
        <v/>
      </c>
      <c r="AB137" s="58" t="str">
        <f>IF(ISNUMBER(SEARCH("C", '[2]WetLitterbags placem_collection'!V64)),"YES","")</f>
        <v/>
      </c>
      <c r="AC137" s="58" t="str">
        <f>IF(ISNUMBER(SEARCH("H", '[2]WetLitterbags placem_collection'!V64)),"YES","")</f>
        <v>YES</v>
      </c>
      <c r="AD137" s="58" t="str">
        <f>IF(ISNUMBER(SEARCH("R", '[2]WetLitterbags placem_collection'!V64)),"YES","")</f>
        <v/>
      </c>
    </row>
    <row r="138" spans="2:30">
      <c r="B138" t="str">
        <f>'[2]Final data_for_R_analysis_Wetse'!A64</f>
        <v>Wet</v>
      </c>
      <c r="C138" s="4">
        <f>'[2]Final data_for_R_analysis_Wetse'!B64</f>
        <v>63</v>
      </c>
      <c r="D138" t="s">
        <v>95</v>
      </c>
      <c r="E138" t="s">
        <v>41</v>
      </c>
      <c r="F138" s="68">
        <v>7</v>
      </c>
      <c r="G138" s="7">
        <f>'[2]WetLitterbags placem_collection'!E65</f>
        <v>42766</v>
      </c>
      <c r="H138" t="str">
        <f>'[2]Final data_for_R_analysis_Wetse'!J64</f>
        <v>G387</v>
      </c>
      <c r="I138" t="str">
        <f>'[2]Final data_for_R_analysis_Wetse'!J284</f>
        <v>R185</v>
      </c>
      <c r="J138">
        <f>IFERROR(INDEX('[2]Green_rooibos initial weight'!$C$5:$C$1749,MATCH(H138, '[2]Green_rooibos initial weight'!$A$5:$A$1749,0)),"")</f>
        <v>2.0139999999999998</v>
      </c>
      <c r="K138">
        <f>IFERROR(INDEX('[2]Green_rooibos initial weight'!$C$5:$C$1749,MATCH(I138, '[2]Green_rooibos initial weight'!$A$5:$A$1749,0)),"")</f>
        <v>2.2909999999999999</v>
      </c>
      <c r="L138" s="3">
        <f t="shared" si="1"/>
        <v>1.7641999999999998</v>
      </c>
      <c r="M138" s="3">
        <f t="shared" si="0"/>
        <v>2.0411999999999999</v>
      </c>
      <c r="N138" s="7">
        <f>IF('[2]WetLitterbags placem_collection'!G65="N.A","",'[2]WetLitterbags placem_collection'!G65)</f>
        <v>42820</v>
      </c>
      <c r="O138" s="3">
        <f>IF(IFERROR(INDEX('[2]Both teabags AfterWet'!$D$1:$D$839,MATCH(H138,'[2]Both teabags AfterWet'!$B$1:$B$839,0)),"")="N.A","",(IFERROR(INDEX('[2]Both teabags AfterWet'!$D$1:$D$839,MATCH(H138,'[2]Both teabags AfterWet'!$B$1:$B$839,0)),"")))</f>
        <v>1.083</v>
      </c>
      <c r="P138" s="3">
        <f>IFERROR(INDEX('[2]Both teabags AfterWet'!$D$1:$D$839,MATCH(I138,'[2]Both teabags AfterWet'!$B$1:$B$839,0)),"")</f>
        <v>1.6850000000000001</v>
      </c>
      <c r="Q138" s="3">
        <f t="shared" si="2"/>
        <v>0.9323999999999999</v>
      </c>
      <c r="R138" s="3">
        <f t="shared" si="2"/>
        <v>1.5344</v>
      </c>
      <c r="S138" s="3">
        <f t="shared" si="3"/>
        <v>0.47148849336809884</v>
      </c>
      <c r="T138" s="3">
        <f t="shared" si="4"/>
        <v>0.30909934482089146</v>
      </c>
      <c r="U138" s="3">
        <f t="shared" si="5"/>
        <v>0.75171467764060362</v>
      </c>
      <c r="V138">
        <f t="shared" si="6"/>
        <v>54</v>
      </c>
      <c r="W138" s="3">
        <f t="shared" si="7"/>
        <v>0.44003741880273295</v>
      </c>
      <c r="X138" s="3">
        <f t="shared" si="8"/>
        <v>3.0108191380188106E-2</v>
      </c>
      <c r="Y138" s="58" t="str">
        <f>IF(ISNUMBER(SEARCH("C", '[2]WetLitterbags placem_collection'!W65)),"YES","")</f>
        <v/>
      </c>
      <c r="Z138" s="58" t="str">
        <f>IF(ISNUMBER(SEARCH("H", '[2]WetLitterbags placem_collection'!W65)),"YES","")</f>
        <v/>
      </c>
      <c r="AA138" s="58" t="str">
        <f>IF(ISNUMBER(SEARCH("R", '[2]WetLitterbags placem_collection'!W65)),"YES","")</f>
        <v>YES</v>
      </c>
      <c r="AB138" s="58" t="str">
        <f>IF(ISNUMBER(SEARCH("C", '[2]WetLitterbags placem_collection'!V65)),"YES","")</f>
        <v/>
      </c>
      <c r="AC138" s="58" t="str">
        <f>IF(ISNUMBER(SEARCH("H", '[2]WetLitterbags placem_collection'!V65)),"YES","")</f>
        <v/>
      </c>
      <c r="AD138" s="58" t="str">
        <f>IF(ISNUMBER(SEARCH("R", '[2]WetLitterbags placem_collection'!V65)),"YES","")</f>
        <v>YES</v>
      </c>
    </row>
    <row r="139" spans="2:30">
      <c r="B139" t="str">
        <f>'[2]Final data_for_R_analysis_Wetse'!A65</f>
        <v>Wet</v>
      </c>
      <c r="C139" s="4">
        <f>'[2]Final data_for_R_analysis_Wetse'!B65</f>
        <v>64</v>
      </c>
      <c r="D139" t="s">
        <v>95</v>
      </c>
      <c r="E139" t="s">
        <v>41</v>
      </c>
      <c r="F139" s="68">
        <v>8</v>
      </c>
      <c r="G139" s="7">
        <f>'[2]WetLitterbags placem_collection'!E66</f>
        <v>42766</v>
      </c>
      <c r="H139" t="str">
        <f>'[2]Final data_for_R_analysis_Wetse'!J65</f>
        <v>G554</v>
      </c>
      <c r="I139" t="str">
        <f>'[2]Final data_for_R_analysis_Wetse'!J285</f>
        <v>R159</v>
      </c>
      <c r="J139">
        <f>IFERROR(INDEX('[2]Green_rooibos initial weight'!$C$5:$C$1749,MATCH(H139, '[2]Green_rooibos initial weight'!$A$5:$A$1749,0)),"")</f>
        <v>2.0840000000000001</v>
      </c>
      <c r="K139">
        <f>IFERROR(INDEX('[2]Green_rooibos initial weight'!$C$5:$C$1749,MATCH(I139, '[2]Green_rooibos initial weight'!$A$5:$A$1749,0)),"")</f>
        <v>2.2930000000000001</v>
      </c>
      <c r="L139" s="3">
        <f t="shared" si="1"/>
        <v>1.8342000000000001</v>
      </c>
      <c r="M139" s="3">
        <f t="shared" si="0"/>
        <v>2.0432000000000001</v>
      </c>
      <c r="N139" s="7">
        <f>IF('[2]WetLitterbags placem_collection'!G66="N.A","",'[2]WetLitterbags placem_collection'!G66)</f>
        <v>42820</v>
      </c>
      <c r="O139" s="3">
        <f>IF(IFERROR(INDEX('[2]Both teabags AfterWet'!$D$1:$D$839,MATCH(H139,'[2]Both teabags AfterWet'!$B$1:$B$839,0)),"")="N.A","",(IFERROR(INDEX('[2]Both teabags AfterWet'!$D$1:$D$839,MATCH(H139,'[2]Both teabags AfterWet'!$B$1:$B$839,0)),"")))</f>
        <v>1.29</v>
      </c>
      <c r="P139" s="3">
        <f>IFERROR(INDEX('[2]Both teabags AfterWet'!$D$1:$D$839,MATCH(I139,'[2]Both teabags AfterWet'!$B$1:$B$839,0)),"")</f>
        <v>1.3160000000000001</v>
      </c>
      <c r="Q139" s="3">
        <f t="shared" si="2"/>
        <v>1.1394</v>
      </c>
      <c r="R139" s="3">
        <f t="shared" si="2"/>
        <v>1.1654</v>
      </c>
      <c r="S139" s="3">
        <f t="shared" si="3"/>
        <v>0.37880274779195289</v>
      </c>
      <c r="T139" s="3">
        <f t="shared" si="4"/>
        <v>0.24833624320802619</v>
      </c>
      <c r="U139" s="3">
        <f t="shared" si="5"/>
        <v>0.57037979639780734</v>
      </c>
      <c r="V139">
        <f t="shared" si="6"/>
        <v>54</v>
      </c>
      <c r="W139" s="3">
        <f t="shared" si="7"/>
        <v>0.5501155014347352</v>
      </c>
      <c r="X139" s="3" t="str">
        <f t="shared" si="8"/>
        <v/>
      </c>
      <c r="Y139" s="58" t="str">
        <f>IF(ISNUMBER(SEARCH("C", '[2]WetLitterbags placem_collection'!W66)),"YES","")</f>
        <v>YES</v>
      </c>
      <c r="Z139" s="58" t="str">
        <f>IF(ISNUMBER(SEARCH("H", '[2]WetLitterbags placem_collection'!W66)),"YES","")</f>
        <v>YES</v>
      </c>
      <c r="AA139" s="58" t="str">
        <f>IF(ISNUMBER(SEARCH("R", '[2]WetLitterbags placem_collection'!W66)),"YES","")</f>
        <v/>
      </c>
      <c r="AB139" s="58" t="str">
        <f>IF(ISNUMBER(SEARCH("C", '[2]WetLitterbags placem_collection'!V66)),"YES","")</f>
        <v/>
      </c>
      <c r="AC139" s="58" t="str">
        <f>IF(ISNUMBER(SEARCH("H", '[2]WetLitterbags placem_collection'!V66)),"YES","")</f>
        <v>YES</v>
      </c>
      <c r="AD139" s="58" t="str">
        <f>IF(ISNUMBER(SEARCH("R", '[2]WetLitterbags placem_collection'!V66)),"YES","")</f>
        <v>YES</v>
      </c>
    </row>
    <row r="140" spans="2:30">
      <c r="B140" t="str">
        <f>'[2]Final data_for_R_analysis_Wetse'!A66</f>
        <v>Wet</v>
      </c>
      <c r="C140" s="4">
        <f>'[2]Final data_for_R_analysis_Wetse'!B66</f>
        <v>65</v>
      </c>
      <c r="D140" t="s">
        <v>96</v>
      </c>
      <c r="E140" t="s">
        <v>41</v>
      </c>
      <c r="F140" s="5">
        <v>1</v>
      </c>
      <c r="G140" s="7">
        <f>'[2]WetLitterbags placem_collection'!E67</f>
        <v>42767</v>
      </c>
      <c r="H140" t="str">
        <f>'[2]Final data_for_R_analysis_Wetse'!J66</f>
        <v>G614</v>
      </c>
      <c r="I140" t="str">
        <f>'[2]Final data_for_R_analysis_Wetse'!J286</f>
        <v>R525</v>
      </c>
      <c r="J140">
        <f>IFERROR(INDEX('[2]Green_rooibos initial weight'!$C$5:$C$1749,MATCH(H140, '[2]Green_rooibos initial weight'!$A$5:$A$1749,0)),"")</f>
        <v>2.1709999999999998</v>
      </c>
      <c r="K140">
        <f>IFERROR(INDEX('[2]Green_rooibos initial weight'!$C$5:$C$1749,MATCH(I140, '[2]Green_rooibos initial weight'!$A$5:$A$1749,0)),"")</f>
        <v>2.1469999999999998</v>
      </c>
      <c r="L140" s="3">
        <f t="shared" si="1"/>
        <v>1.9211999999999998</v>
      </c>
      <c r="M140" s="3">
        <f t="shared" ref="M140:M203" si="9">IF(K140&gt;0,(K140*$F$32-($F$29+$F$30)),"")</f>
        <v>1.8971999999999998</v>
      </c>
      <c r="N140" s="7">
        <f>IF('[2]WetLitterbags placem_collection'!G67="N.A","",'[2]WetLitterbags placem_collection'!G67)</f>
        <v>42818</v>
      </c>
      <c r="O140" s="3">
        <f>IF(IFERROR(INDEX('[2]Both teabags AfterWet'!$D$1:$D$839,MATCH(H140,'[2]Both teabags AfterWet'!$B$1:$B$839,0)),"")="N.A","",(IFERROR(INDEX('[2]Both teabags AfterWet'!$D$1:$D$839,MATCH(H140,'[2]Both teabags AfterWet'!$B$1:$B$839,0)),"")))</f>
        <v>0.96099999999999997</v>
      </c>
      <c r="P140" s="3">
        <f>IFERROR(INDEX('[2]Both teabags AfterWet'!$D$1:$D$839,MATCH(I140,'[2]Both teabags AfterWet'!$B$1:$B$839,0)),"")</f>
        <v>1.704</v>
      </c>
      <c r="Q140" s="3">
        <f t="shared" si="2"/>
        <v>0.81040000000000001</v>
      </c>
      <c r="R140" s="3">
        <f t="shared" si="2"/>
        <v>1.5533999999999999</v>
      </c>
      <c r="S140" s="3">
        <f t="shared" si="3"/>
        <v>0.57818030397668119</v>
      </c>
      <c r="T140" s="3">
        <f t="shared" si="4"/>
        <v>0.37904456982794305</v>
      </c>
      <c r="U140" s="3">
        <f t="shared" si="5"/>
        <v>0.81878557874762814</v>
      </c>
      <c r="V140">
        <f t="shared" si="6"/>
        <v>51</v>
      </c>
      <c r="W140" s="3">
        <f t="shared" si="7"/>
        <v>0.31332505465952354</v>
      </c>
      <c r="X140" s="3">
        <f t="shared" si="8"/>
        <v>1.2749901364562137E-2</v>
      </c>
      <c r="Y140" s="58" t="str">
        <f>IF(ISNUMBER(SEARCH("C", '[2]WetLitterbags placem_collection'!W67)),"YES","")</f>
        <v/>
      </c>
      <c r="Z140" s="58" t="str">
        <f>IF(ISNUMBER(SEARCH("H", '[2]WetLitterbags placem_collection'!W67)),"YES","")</f>
        <v/>
      </c>
      <c r="AA140" s="58" t="str">
        <f>IF(ISNUMBER(SEARCH("R", '[2]WetLitterbags placem_collection'!W67)),"YES","")</f>
        <v/>
      </c>
      <c r="AB140" s="58" t="str">
        <f>IF(ISNUMBER(SEARCH("C", '[2]WetLitterbags placem_collection'!V67)),"YES","")</f>
        <v/>
      </c>
      <c r="AC140" s="58" t="str">
        <f>IF(ISNUMBER(SEARCH("H", '[2]WetLitterbags placem_collection'!V67)),"YES","")</f>
        <v/>
      </c>
      <c r="AD140" s="58" t="str">
        <f>IF(ISNUMBER(SEARCH("R", '[2]WetLitterbags placem_collection'!V67)),"YES","")</f>
        <v>YES</v>
      </c>
    </row>
    <row r="141" spans="2:30">
      <c r="B141" t="str">
        <f>'[2]Final data_for_R_analysis_Wetse'!A67</f>
        <v>Wet</v>
      </c>
      <c r="C141" s="4">
        <f>'[2]Final data_for_R_analysis_Wetse'!B67</f>
        <v>66</v>
      </c>
      <c r="D141" t="s">
        <v>96</v>
      </c>
      <c r="E141" t="s">
        <v>41</v>
      </c>
      <c r="F141" s="5">
        <v>2</v>
      </c>
      <c r="G141" s="7">
        <f>'[2]WetLitterbags placem_collection'!E68</f>
        <v>42767</v>
      </c>
      <c r="H141" t="str">
        <f>'[2]Final data_for_R_analysis_Wetse'!J67</f>
        <v>G282</v>
      </c>
      <c r="I141" t="str">
        <f>'[2]Final data_for_R_analysis_Wetse'!J287</f>
        <v>R150</v>
      </c>
      <c r="J141">
        <f>IFERROR(INDEX('[2]Green_rooibos initial weight'!$C$5:$C$1749,MATCH(H141, '[2]Green_rooibos initial weight'!$A$5:$A$1749,0)),"")</f>
        <v>1.9730000000000001</v>
      </c>
      <c r="K141">
        <f>IFERROR(INDEX('[2]Green_rooibos initial weight'!$C$5:$C$1749,MATCH(I141, '[2]Green_rooibos initial weight'!$A$5:$A$1749,0)),"")</f>
        <v>2.1469999999999998</v>
      </c>
      <c r="L141" s="3">
        <f t="shared" ref="L141:L204" si="10">IF(J141&gt;0,(J141*$F$31-($F$29+$F$30)),"")</f>
        <v>1.7232000000000001</v>
      </c>
      <c r="M141" s="3">
        <f t="shared" si="9"/>
        <v>1.8971999999999998</v>
      </c>
      <c r="N141" s="7">
        <f>IF('[2]WetLitterbags placem_collection'!G68="N.A","",'[2]WetLitterbags placem_collection'!G68)</f>
        <v>42818</v>
      </c>
      <c r="O141" s="3">
        <f>IF(IFERROR(INDEX('[2]Both teabags AfterWet'!$D$1:$D$839,MATCH(H141,'[2]Both teabags AfterWet'!$B$1:$B$839,0)),"")="N.A","",(IFERROR(INDEX('[2]Both teabags AfterWet'!$D$1:$D$839,MATCH(H141,'[2]Both teabags AfterWet'!$B$1:$B$839,0)),"")))</f>
        <v>1.1456</v>
      </c>
      <c r="P141" s="3">
        <f>IFERROR(INDEX('[2]Both teabags AfterWet'!$D$1:$D$839,MATCH(I141,'[2]Both teabags AfterWet'!$B$1:$B$839,0)),"")</f>
        <v>0.21360000000000001</v>
      </c>
      <c r="Q141" s="3">
        <f t="shared" ref="Q141:R204" si="11">IFERROR(IF(O141&gt;0,O141-($F$29),""),"")</f>
        <v>0.99499999999999988</v>
      </c>
      <c r="R141" s="3">
        <f t="shared" si="11"/>
        <v>6.3E-2</v>
      </c>
      <c r="S141" s="3">
        <f t="shared" ref="S141:S204" si="12">IFERROR(1-Q141/L141,"")</f>
        <v>0.42258588672237707</v>
      </c>
      <c r="T141" s="3">
        <f t="shared" ref="T141:T204" si="13">IFERROR($F$26*(1-W141),"")</f>
        <v>0.27703967870635648</v>
      </c>
      <c r="U141" s="3">
        <f t="shared" ref="U141:U204" si="14">IFERROR(R141/M141,"")</f>
        <v>3.3206831119544596E-2</v>
      </c>
      <c r="V141">
        <f t="shared" ref="V141:V204" si="15">IF((N141-G141)&gt;0,(IFERROR(N141-G141,"")),"")</f>
        <v>51</v>
      </c>
      <c r="W141" s="3">
        <f t="shared" ref="W141:W204" si="16">IFERROR(1-(S141/$F$25),"")</f>
        <v>0.49811652408268758</v>
      </c>
      <c r="X141" s="3" t="str">
        <f t="shared" ref="X141:X204" si="17">IFERROR(LN(T141/(U141-(1-T141)))/V141,"")</f>
        <v/>
      </c>
      <c r="Y141" s="58" t="str">
        <f>IF(ISNUMBER(SEARCH("C", '[2]WetLitterbags placem_collection'!W68)),"YES","")</f>
        <v/>
      </c>
      <c r="Z141" s="58" t="str">
        <f>IF(ISNUMBER(SEARCH("H", '[2]WetLitterbags placem_collection'!W68)),"YES","")</f>
        <v>YES</v>
      </c>
      <c r="AA141" s="58" t="str">
        <f>IF(ISNUMBER(SEARCH("R", '[2]WetLitterbags placem_collection'!W68)),"YES","")</f>
        <v/>
      </c>
      <c r="AB141" s="58" t="str">
        <f>IF(ISNUMBER(SEARCH("C", '[2]WetLitterbags placem_collection'!V68)),"YES","")</f>
        <v/>
      </c>
      <c r="AC141" s="58" t="str">
        <f>IF(ISNUMBER(SEARCH("H", '[2]WetLitterbags placem_collection'!V68)),"YES","")</f>
        <v/>
      </c>
      <c r="AD141" s="58" t="str">
        <f>IF(ISNUMBER(SEARCH("R", '[2]WetLitterbags placem_collection'!V68)),"YES","")</f>
        <v>YES</v>
      </c>
    </row>
    <row r="142" spans="2:30">
      <c r="B142" t="str">
        <f>'[2]Final data_for_R_analysis_Wetse'!A68</f>
        <v>Wet</v>
      </c>
      <c r="C142" s="4">
        <f>'[2]Final data_for_R_analysis_Wetse'!B68</f>
        <v>67</v>
      </c>
      <c r="D142" t="s">
        <v>96</v>
      </c>
      <c r="E142" t="s">
        <v>41</v>
      </c>
      <c r="F142" s="5">
        <v>3</v>
      </c>
      <c r="G142" s="7">
        <f>'[2]WetLitterbags placem_collection'!E69</f>
        <v>42767</v>
      </c>
      <c r="H142" t="str">
        <f>'[2]Final data_for_R_analysis_Wetse'!J68</f>
        <v>G450</v>
      </c>
      <c r="I142" t="str">
        <f>'[2]Final data_for_R_analysis_Wetse'!J288</f>
        <v>R165</v>
      </c>
      <c r="J142">
        <f>IFERROR(INDEX('[2]Green_rooibos initial weight'!$C$5:$C$1749,MATCH(H142, '[2]Green_rooibos initial weight'!$A$5:$A$1749,0)),"")</f>
        <v>2.1629999999999998</v>
      </c>
      <c r="K142">
        <f>IFERROR(INDEX('[2]Green_rooibos initial weight'!$C$5:$C$1749,MATCH(I142, '[2]Green_rooibos initial weight'!$A$5:$A$1749,0)),"")</f>
        <v>2.169</v>
      </c>
      <c r="L142" s="3">
        <f t="shared" si="10"/>
        <v>1.9131999999999998</v>
      </c>
      <c r="M142" s="3">
        <f t="shared" si="9"/>
        <v>1.9192</v>
      </c>
      <c r="N142" s="7">
        <f>IF('[2]WetLitterbags placem_collection'!G69="N.A","",'[2]WetLitterbags placem_collection'!G69)</f>
        <v>42818</v>
      </c>
      <c r="O142" s="3">
        <f>IF(IFERROR(INDEX('[2]Both teabags AfterWet'!$D$1:$D$839,MATCH(H142,'[2]Both teabags AfterWet'!$B$1:$B$839,0)),"")="N.A","",(IFERROR(INDEX('[2]Both teabags AfterWet'!$D$1:$D$839,MATCH(H142,'[2]Both teabags AfterWet'!$B$1:$B$839,0)),"")))</f>
        <v>0.89059999999999995</v>
      </c>
      <c r="P142" s="3">
        <f>IFERROR(INDEX('[2]Both teabags AfterWet'!$D$1:$D$839,MATCH(I142,'[2]Both teabags AfterWet'!$B$1:$B$839,0)),"")</f>
        <v>1.4942</v>
      </c>
      <c r="Q142" s="3">
        <f t="shared" si="11"/>
        <v>0.74</v>
      </c>
      <c r="R142" s="3">
        <f t="shared" si="11"/>
        <v>1.3435999999999999</v>
      </c>
      <c r="S142" s="3">
        <f t="shared" si="12"/>
        <v>0.61321346435291657</v>
      </c>
      <c r="T142" s="3">
        <f t="shared" si="13"/>
        <v>0.40201167734300475</v>
      </c>
      <c r="U142" s="3">
        <f t="shared" si="14"/>
        <v>0.70008336807002913</v>
      </c>
      <c r="V142">
        <f t="shared" si="15"/>
        <v>51</v>
      </c>
      <c r="W142" s="3">
        <f t="shared" si="16"/>
        <v>0.27171797582789003</v>
      </c>
      <c r="X142" s="3">
        <f t="shared" si="17"/>
        <v>2.6874057629953419E-2</v>
      </c>
      <c r="Y142" s="58" t="str">
        <f>IF(ISNUMBER(SEARCH("C", '[2]WetLitterbags placem_collection'!W69)),"YES","")</f>
        <v/>
      </c>
      <c r="Z142" s="58" t="str">
        <f>IF(ISNUMBER(SEARCH("H", '[2]WetLitterbags placem_collection'!W69)),"YES","")</f>
        <v/>
      </c>
      <c r="AA142" s="58" t="str">
        <f>IF(ISNUMBER(SEARCH("R", '[2]WetLitterbags placem_collection'!W69)),"YES","")</f>
        <v/>
      </c>
      <c r="AB142" s="58" t="str">
        <f>IF(ISNUMBER(SEARCH("C", '[2]WetLitterbags placem_collection'!V69)),"YES","")</f>
        <v/>
      </c>
      <c r="AC142" s="58" t="str">
        <f>IF(ISNUMBER(SEARCH("H", '[2]WetLitterbags placem_collection'!V69)),"YES","")</f>
        <v>YES</v>
      </c>
      <c r="AD142" s="58" t="str">
        <f>IF(ISNUMBER(SEARCH("R", '[2]WetLitterbags placem_collection'!V69)),"YES","")</f>
        <v>YES</v>
      </c>
    </row>
    <row r="143" spans="2:30">
      <c r="B143" t="str">
        <f>'[2]Final data_for_R_analysis_Wetse'!A69</f>
        <v>Wet</v>
      </c>
      <c r="C143" s="4">
        <f>'[2]Final data_for_R_analysis_Wetse'!B69</f>
        <v>68</v>
      </c>
      <c r="D143" t="s">
        <v>96</v>
      </c>
      <c r="E143" t="s">
        <v>41</v>
      </c>
      <c r="F143" s="68">
        <v>4</v>
      </c>
      <c r="G143" s="7">
        <f>'[2]WetLitterbags placem_collection'!E70</f>
        <v>42767</v>
      </c>
      <c r="H143" t="str">
        <f>'[2]Final data_for_R_analysis_Wetse'!J69</f>
        <v>G269</v>
      </c>
      <c r="I143" t="str">
        <f>'[2]Final data_for_R_analysis_Wetse'!J289</f>
        <v>R129</v>
      </c>
      <c r="J143">
        <f>IFERROR(INDEX('[2]Green_rooibos initial weight'!$C$5:$C$1749,MATCH(H143, '[2]Green_rooibos initial weight'!$A$5:$A$1749,0)),"")</f>
        <v>2.0419999999999998</v>
      </c>
      <c r="K143">
        <f>IFERROR(INDEX('[2]Green_rooibos initial weight'!$C$5:$C$1749,MATCH(I143, '[2]Green_rooibos initial weight'!$A$5:$A$1749,0)),"")</f>
        <v>2.2829999999999999</v>
      </c>
      <c r="L143" s="3">
        <f t="shared" si="10"/>
        <v>1.7921999999999998</v>
      </c>
      <c r="M143" s="3">
        <f t="shared" si="9"/>
        <v>2.0331999999999999</v>
      </c>
      <c r="N143" s="7">
        <f>IF('[2]WetLitterbags placem_collection'!G70="N.A","",'[2]WetLitterbags placem_collection'!G70)</f>
        <v>42818</v>
      </c>
      <c r="O143" s="3">
        <f>IF(IFERROR(INDEX('[2]Both teabags AfterWet'!$D$1:$D$839,MATCH(H143,'[2]Both teabags AfterWet'!$B$1:$B$839,0)),"")="N.A","",(IFERROR(INDEX('[2]Both teabags AfterWet'!$D$1:$D$839,MATCH(H143,'[2]Both teabags AfterWet'!$B$1:$B$839,0)),"")))</f>
        <v>1.018</v>
      </c>
      <c r="P143" s="3">
        <f>IFERROR(INDEX('[2]Both teabags AfterWet'!$D$1:$D$839,MATCH(I143,'[2]Both teabags AfterWet'!$B$1:$B$839,0)),"")</f>
        <v>1.885</v>
      </c>
      <c r="Q143" s="3">
        <f t="shared" si="11"/>
        <v>0.86739999999999995</v>
      </c>
      <c r="R143" s="3">
        <f t="shared" si="11"/>
        <v>1.7343999999999999</v>
      </c>
      <c r="S143" s="3">
        <f t="shared" si="12"/>
        <v>0.51601383774132348</v>
      </c>
      <c r="T143" s="3">
        <f t="shared" si="13"/>
        <v>0.33828935680903865</v>
      </c>
      <c r="U143" s="3">
        <f t="shared" si="14"/>
        <v>0.85303954357662803</v>
      </c>
      <c r="V143">
        <f t="shared" si="15"/>
        <v>51</v>
      </c>
      <c r="W143" s="3">
        <f t="shared" si="16"/>
        <v>0.38715696230246621</v>
      </c>
      <c r="X143" s="3">
        <f t="shared" si="17"/>
        <v>1.1174660310154306E-2</v>
      </c>
      <c r="Y143" s="58" t="str">
        <f>IF(ISNUMBER(SEARCH("C", '[2]WetLitterbags placem_collection'!W70)),"YES","")</f>
        <v/>
      </c>
      <c r="Z143" s="58" t="str">
        <f>IF(ISNUMBER(SEARCH("H", '[2]WetLitterbags placem_collection'!W70)),"YES","")</f>
        <v/>
      </c>
      <c r="AA143" s="58" t="str">
        <f>IF(ISNUMBER(SEARCH("R", '[2]WetLitterbags placem_collection'!W70)),"YES","")</f>
        <v/>
      </c>
      <c r="AB143" s="58" t="str">
        <f>IF(ISNUMBER(SEARCH("C", '[2]WetLitterbags placem_collection'!V70)),"YES","")</f>
        <v/>
      </c>
      <c r="AC143" s="58" t="str">
        <f>IF(ISNUMBER(SEARCH("H", '[2]WetLitterbags placem_collection'!V70)),"YES","")</f>
        <v/>
      </c>
      <c r="AD143" s="58" t="str">
        <f>IF(ISNUMBER(SEARCH("R", '[2]WetLitterbags placem_collection'!V70)),"YES","")</f>
        <v>YES</v>
      </c>
    </row>
    <row r="144" spans="2:30">
      <c r="B144" t="str">
        <f>'[2]Final data_for_R_analysis_Wetse'!A70</f>
        <v>Wet</v>
      </c>
      <c r="C144" s="4">
        <f>'[2]Final data_for_R_analysis_Wetse'!B70</f>
        <v>69</v>
      </c>
      <c r="D144" t="s">
        <v>96</v>
      </c>
      <c r="E144" t="s">
        <v>41</v>
      </c>
      <c r="F144" s="68">
        <v>5</v>
      </c>
      <c r="G144" s="7">
        <f>'[2]WetLitterbags placem_collection'!E71</f>
        <v>42767</v>
      </c>
      <c r="H144" t="str">
        <f>'[2]Final data_for_R_analysis_Wetse'!J70</f>
        <v>G448</v>
      </c>
      <c r="I144" t="str">
        <f>'[2]Final data_for_R_analysis_Wetse'!J290</f>
        <v>R414</v>
      </c>
      <c r="J144">
        <f>IFERROR(INDEX('[2]Green_rooibos initial weight'!$C$5:$C$1749,MATCH(H144, '[2]Green_rooibos initial weight'!$A$5:$A$1749,0)),"")</f>
        <v>2.0179999999999998</v>
      </c>
      <c r="K144">
        <f>IFERROR(INDEX('[2]Green_rooibos initial weight'!$C$5:$C$1749,MATCH(I144, '[2]Green_rooibos initial weight'!$A$5:$A$1749,0)),"")</f>
        <v>2.1349999999999998</v>
      </c>
      <c r="L144" s="3">
        <f t="shared" si="10"/>
        <v>1.7681999999999998</v>
      </c>
      <c r="M144" s="3">
        <f t="shared" si="9"/>
        <v>1.8851999999999998</v>
      </c>
      <c r="N144" s="7">
        <f>IF('[2]WetLitterbags placem_collection'!G71="N.A","",'[2]WetLitterbags placem_collection'!G71)</f>
        <v>42818</v>
      </c>
      <c r="O144" s="3" t="str">
        <f>IF(IFERROR(INDEX('[2]Both teabags AfterWet'!$D$1:$D$839,MATCH(H144,'[2]Both teabags AfterWet'!$B$1:$B$839,0)),"")="N.A","",(IFERROR(INDEX('[2]Both teabags AfterWet'!$D$1:$D$839,MATCH(H144,'[2]Both teabags AfterWet'!$B$1:$B$839,0)),"")))</f>
        <v/>
      </c>
      <c r="P144" s="3">
        <f>IFERROR(INDEX('[2]Both teabags AfterWet'!$D$1:$D$839,MATCH(I144,'[2]Both teabags AfterWet'!$B$1:$B$839,0)),"")</f>
        <v>2.403</v>
      </c>
      <c r="Q144" s="3" t="str">
        <f t="shared" si="11"/>
        <v/>
      </c>
      <c r="R144" s="3">
        <f t="shared" si="11"/>
        <v>2.2524000000000002</v>
      </c>
      <c r="S144" s="3" t="str">
        <f t="shared" si="12"/>
        <v/>
      </c>
      <c r="T144" s="3" t="str">
        <f t="shared" si="13"/>
        <v/>
      </c>
      <c r="U144" s="3">
        <f t="shared" si="14"/>
        <v>1.1947803946530875</v>
      </c>
      <c r="V144">
        <f t="shared" si="15"/>
        <v>51</v>
      </c>
      <c r="W144" s="3" t="str">
        <f t="shared" si="16"/>
        <v/>
      </c>
      <c r="X144" s="3" t="str">
        <f t="shared" si="17"/>
        <v/>
      </c>
      <c r="Y144" s="58" t="str">
        <f>IF(ISNUMBER(SEARCH("C", '[2]WetLitterbags placem_collection'!W71)),"YES","")</f>
        <v/>
      </c>
      <c r="Z144" s="58" t="str">
        <f>IF(ISNUMBER(SEARCH("H", '[2]WetLitterbags placem_collection'!W71)),"YES","")</f>
        <v/>
      </c>
      <c r="AA144" s="58" t="str">
        <f>IF(ISNUMBER(SEARCH("R", '[2]WetLitterbags placem_collection'!W71)),"YES","")</f>
        <v/>
      </c>
      <c r="AB144" s="58" t="str">
        <f>IF(ISNUMBER(SEARCH("C", '[2]WetLitterbags placem_collection'!V71)),"YES","")</f>
        <v/>
      </c>
      <c r="AC144" s="58" t="str">
        <f>IF(ISNUMBER(SEARCH("H", '[2]WetLitterbags placem_collection'!V71)),"YES","")</f>
        <v/>
      </c>
      <c r="AD144" s="58" t="str">
        <f>IF(ISNUMBER(SEARCH("R", '[2]WetLitterbags placem_collection'!V71)),"YES","")</f>
        <v/>
      </c>
    </row>
    <row r="145" spans="2:30">
      <c r="B145" t="str">
        <f>'[2]Final data_for_R_analysis_Wetse'!A71</f>
        <v>Wet</v>
      </c>
      <c r="C145" s="4">
        <f>'[2]Final data_for_R_analysis_Wetse'!B71</f>
        <v>70</v>
      </c>
      <c r="D145" t="s">
        <v>96</v>
      </c>
      <c r="E145" t="s">
        <v>41</v>
      </c>
      <c r="F145" s="68">
        <v>6</v>
      </c>
      <c r="G145" s="7">
        <f>'[2]WetLitterbags placem_collection'!E72</f>
        <v>42767</v>
      </c>
      <c r="H145" t="str">
        <f>'[2]Final data_for_R_analysis_Wetse'!J71</f>
        <v>G358</v>
      </c>
      <c r="I145" t="str">
        <f>'[2]Final data_for_R_analysis_Wetse'!J291</f>
        <v>R151</v>
      </c>
      <c r="J145">
        <f>IFERROR(INDEX('[2]Green_rooibos initial weight'!$C$5:$C$1749,MATCH(H145, '[2]Green_rooibos initial weight'!$A$5:$A$1749,0)),"")</f>
        <v>2.016</v>
      </c>
      <c r="K145">
        <f>IFERROR(INDEX('[2]Green_rooibos initial weight'!$C$5:$C$1749,MATCH(I145, '[2]Green_rooibos initial weight'!$A$5:$A$1749,0)),"")</f>
        <v>2.1920000000000002</v>
      </c>
      <c r="L145" s="3">
        <f t="shared" si="10"/>
        <v>1.7662</v>
      </c>
      <c r="M145" s="3">
        <f t="shared" si="9"/>
        <v>1.9422000000000001</v>
      </c>
      <c r="N145" s="7">
        <f>IF('[2]WetLitterbags placem_collection'!G72="N.A","",'[2]WetLitterbags placem_collection'!G72)</f>
        <v>42818</v>
      </c>
      <c r="O145" s="3">
        <f>IF(IFERROR(INDEX('[2]Both teabags AfterWet'!$D$1:$D$839,MATCH(H145,'[2]Both teabags AfterWet'!$B$1:$B$839,0)),"")="N.A","",(IFERROR(INDEX('[2]Both teabags AfterWet'!$D$1:$D$839,MATCH(H145,'[2]Both teabags AfterWet'!$B$1:$B$839,0)),"")))</f>
        <v>0.84299999999999997</v>
      </c>
      <c r="P145" s="3">
        <f>IFERROR(INDEX('[2]Both teabags AfterWet'!$D$1:$D$839,MATCH(I145,'[2]Both teabags AfterWet'!$B$1:$B$839,0)),"")</f>
        <v>1.536</v>
      </c>
      <c r="Q145" s="3">
        <f t="shared" si="11"/>
        <v>0.6923999999999999</v>
      </c>
      <c r="R145" s="3">
        <f t="shared" si="11"/>
        <v>1.3854</v>
      </c>
      <c r="S145" s="3">
        <f t="shared" si="12"/>
        <v>0.60797191711018006</v>
      </c>
      <c r="T145" s="3">
        <f t="shared" si="13"/>
        <v>0.3985754135924221</v>
      </c>
      <c r="U145" s="3">
        <f t="shared" si="14"/>
        <v>0.713314797652147</v>
      </c>
      <c r="V145">
        <f t="shared" si="15"/>
        <v>51</v>
      </c>
      <c r="W145" s="3">
        <f t="shared" si="16"/>
        <v>0.27794309131807593</v>
      </c>
      <c r="X145" s="3">
        <f t="shared" si="17"/>
        <v>2.4909384121300952E-2</v>
      </c>
      <c r="Y145" s="58" t="str">
        <f>IF(ISNUMBER(SEARCH("C", '[2]WetLitterbags placem_collection'!W72)),"YES","")</f>
        <v>YES</v>
      </c>
      <c r="Z145" s="58" t="str">
        <f>IF(ISNUMBER(SEARCH("H", '[2]WetLitterbags placem_collection'!W72)),"YES","")</f>
        <v>YES</v>
      </c>
      <c r="AA145" s="58" t="str">
        <f>IF(ISNUMBER(SEARCH("R", '[2]WetLitterbags placem_collection'!W72)),"YES","")</f>
        <v>YES</v>
      </c>
      <c r="AB145" s="58" t="str">
        <f>IF(ISNUMBER(SEARCH("C", '[2]WetLitterbags placem_collection'!V72)),"YES","")</f>
        <v>YES</v>
      </c>
      <c r="AC145" s="58" t="str">
        <f>IF(ISNUMBER(SEARCH("H", '[2]WetLitterbags placem_collection'!V72)),"YES","")</f>
        <v>YES</v>
      </c>
      <c r="AD145" s="58" t="str">
        <f>IF(ISNUMBER(SEARCH("R", '[2]WetLitterbags placem_collection'!V72)),"YES","")</f>
        <v>YES</v>
      </c>
    </row>
    <row r="146" spans="2:30">
      <c r="B146" t="str">
        <f>'[2]Final data_for_R_analysis_Wetse'!A72</f>
        <v>Wet</v>
      </c>
      <c r="C146" s="4">
        <f>'[2]Final data_for_R_analysis_Wetse'!B72</f>
        <v>71</v>
      </c>
      <c r="D146" t="s">
        <v>96</v>
      </c>
      <c r="E146" t="s">
        <v>41</v>
      </c>
      <c r="F146" s="68">
        <v>7</v>
      </c>
      <c r="G146" s="7">
        <f>'[2]WetLitterbags placem_collection'!E73</f>
        <v>42767</v>
      </c>
      <c r="H146" t="str">
        <f>'[2]Final data_for_R_analysis_Wetse'!J72</f>
        <v>G511</v>
      </c>
      <c r="I146" t="str">
        <f>'[2]Final data_for_R_analysis_Wetse'!J292</f>
        <v>R95</v>
      </c>
      <c r="J146">
        <f>IFERROR(INDEX('[2]Green_rooibos initial weight'!$C$5:$C$1749,MATCH(H146, '[2]Green_rooibos initial weight'!$A$5:$A$1749,0)),"")</f>
        <v>1.9930000000000001</v>
      </c>
      <c r="K146">
        <f>IFERROR(INDEX('[2]Green_rooibos initial weight'!$C$5:$C$1749,MATCH(I146, '[2]Green_rooibos initial weight'!$A$5:$A$1749,0)),"")</f>
        <v>2.2160000000000002</v>
      </c>
      <c r="L146" s="3">
        <f t="shared" si="10"/>
        <v>1.7432000000000001</v>
      </c>
      <c r="M146" s="3">
        <f t="shared" si="9"/>
        <v>1.9662000000000002</v>
      </c>
      <c r="N146" s="7">
        <f>IF('[2]WetLitterbags placem_collection'!G73="N.A","",'[2]WetLitterbags placem_collection'!G73)</f>
        <v>42818</v>
      </c>
      <c r="O146" s="3">
        <f>IF(IFERROR(INDEX('[2]Both teabags AfterWet'!$D$1:$D$839,MATCH(H146,'[2]Both teabags AfterWet'!$B$1:$B$839,0)),"")="N.A","",(IFERROR(INDEX('[2]Both teabags AfterWet'!$D$1:$D$839,MATCH(H146,'[2]Both teabags AfterWet'!$B$1:$B$839,0)),"")))</f>
        <v>0.83740000000000003</v>
      </c>
      <c r="P146" s="3">
        <f>IFERROR(INDEX('[2]Both teabags AfterWet'!$D$1:$D$839,MATCH(I146,'[2]Both teabags AfterWet'!$B$1:$B$839,0)),"")</f>
        <v>1.6388</v>
      </c>
      <c r="Q146" s="3">
        <f t="shared" si="11"/>
        <v>0.68680000000000008</v>
      </c>
      <c r="R146" s="3">
        <f t="shared" si="11"/>
        <v>1.4882</v>
      </c>
      <c r="S146" s="3">
        <f t="shared" si="12"/>
        <v>0.60601193207893522</v>
      </c>
      <c r="T146" s="3">
        <f t="shared" si="13"/>
        <v>0.39729048278809059</v>
      </c>
      <c r="U146" s="3">
        <f t="shared" si="14"/>
        <v>0.75689146577153887</v>
      </c>
      <c r="V146">
        <f t="shared" si="15"/>
        <v>51</v>
      </c>
      <c r="W146" s="3">
        <f t="shared" si="16"/>
        <v>0.2802708645143287</v>
      </c>
      <c r="X146" s="3">
        <f t="shared" si="17"/>
        <v>1.8559496444030359E-2</v>
      </c>
      <c r="Y146" s="58" t="str">
        <f>IF(ISNUMBER(SEARCH("C", '[2]WetLitterbags placem_collection'!W73)),"YES","")</f>
        <v/>
      </c>
      <c r="Z146" s="58" t="str">
        <f>IF(ISNUMBER(SEARCH("H", '[2]WetLitterbags placem_collection'!W73)),"YES","")</f>
        <v/>
      </c>
      <c r="AA146" s="58" t="str">
        <f>IF(ISNUMBER(SEARCH("R", '[2]WetLitterbags placem_collection'!W73)),"YES","")</f>
        <v>YES</v>
      </c>
      <c r="AB146" s="58" t="str">
        <f>IF(ISNUMBER(SEARCH("C", '[2]WetLitterbags placem_collection'!V73)),"YES","")</f>
        <v/>
      </c>
      <c r="AC146" s="58" t="str">
        <f>IF(ISNUMBER(SEARCH("H", '[2]WetLitterbags placem_collection'!V73)),"YES","")</f>
        <v/>
      </c>
      <c r="AD146" s="58" t="str">
        <f>IF(ISNUMBER(SEARCH("R", '[2]WetLitterbags placem_collection'!V73)),"YES","")</f>
        <v>YES</v>
      </c>
    </row>
    <row r="147" spans="2:30">
      <c r="B147" t="str">
        <f>'[2]Final data_for_R_analysis_Wetse'!A73</f>
        <v>Wet</v>
      </c>
      <c r="C147" s="4">
        <f>'[2]Final data_for_R_analysis_Wetse'!B73</f>
        <v>72</v>
      </c>
      <c r="D147" t="s">
        <v>96</v>
      </c>
      <c r="E147" t="s">
        <v>41</v>
      </c>
      <c r="F147" s="68">
        <v>8</v>
      </c>
      <c r="G147" s="7">
        <f>'[2]WetLitterbags placem_collection'!E74</f>
        <v>42767</v>
      </c>
      <c r="H147" t="str">
        <f>'[2]Final data_for_R_analysis_Wetse'!J73</f>
        <v>G383</v>
      </c>
      <c r="I147" t="str">
        <f>'[2]Final data_for_R_analysis_Wetse'!J293</f>
        <v>R546</v>
      </c>
      <c r="J147">
        <f>IFERROR(INDEX('[2]Green_rooibos initial weight'!$C$5:$C$1749,MATCH(H147, '[2]Green_rooibos initial weight'!$A$5:$A$1749,0)),"")</f>
        <v>1.956</v>
      </c>
      <c r="K147">
        <f>IFERROR(INDEX('[2]Green_rooibos initial weight'!$C$5:$C$1749,MATCH(I147, '[2]Green_rooibos initial weight'!$A$5:$A$1749,0)),"")</f>
        <v>2.2250000000000001</v>
      </c>
      <c r="L147" s="3">
        <f t="shared" si="10"/>
        <v>1.7061999999999999</v>
      </c>
      <c r="M147" s="3">
        <f t="shared" si="9"/>
        <v>1.9752000000000001</v>
      </c>
      <c r="N147" s="7">
        <f>IF('[2]WetLitterbags placem_collection'!G74="N.A","",'[2]WetLitterbags placem_collection'!G74)</f>
        <v>42818</v>
      </c>
      <c r="O147" s="3">
        <f>IF(IFERROR(INDEX('[2]Both teabags AfterWet'!$D$1:$D$839,MATCH(H147,'[2]Both teabags AfterWet'!$B$1:$B$839,0)),"")="N.A","",(IFERROR(INDEX('[2]Both teabags AfterWet'!$D$1:$D$839,MATCH(H147,'[2]Both teabags AfterWet'!$B$1:$B$839,0)),"")))</f>
        <v>0.82550000000000001</v>
      </c>
      <c r="P147" s="3" t="str">
        <f>IFERROR(INDEX('[2]Both teabags AfterWet'!$D$1:$D$839,MATCH(I147,'[2]Both teabags AfterWet'!$B$1:$B$839,0)),"")</f>
        <v/>
      </c>
      <c r="Q147" s="3">
        <f t="shared" si="11"/>
        <v>0.67490000000000006</v>
      </c>
      <c r="R147" s="3" t="str">
        <f t="shared" si="11"/>
        <v/>
      </c>
      <c r="S147" s="3">
        <f t="shared" si="12"/>
        <v>0.60444262102918755</v>
      </c>
      <c r="T147" s="3">
        <f t="shared" si="13"/>
        <v>0.39626167079348168</v>
      </c>
      <c r="U147" s="3" t="str">
        <f t="shared" si="14"/>
        <v/>
      </c>
      <c r="V147">
        <f t="shared" si="15"/>
        <v>51</v>
      </c>
      <c r="W147" s="3">
        <f t="shared" si="16"/>
        <v>0.2821346543596347</v>
      </c>
      <c r="X147" s="3" t="str">
        <f t="shared" si="17"/>
        <v/>
      </c>
      <c r="Y147" s="58" t="str">
        <f>IF(ISNUMBER(SEARCH("C", '[2]WetLitterbags placem_collection'!W74)),"YES","")</f>
        <v/>
      </c>
      <c r="Z147" s="58" t="str">
        <f>IF(ISNUMBER(SEARCH("H", '[2]WetLitterbags placem_collection'!W74)),"YES","")</f>
        <v/>
      </c>
      <c r="AA147" s="58" t="str">
        <f>IF(ISNUMBER(SEARCH("R", '[2]WetLitterbags placem_collection'!W74)),"YES","")</f>
        <v/>
      </c>
      <c r="AB147" s="58" t="str">
        <f>IF(ISNUMBER(SEARCH("C", '[2]WetLitterbags placem_collection'!V74)),"YES","")</f>
        <v/>
      </c>
      <c r="AC147" s="58" t="str">
        <f>IF(ISNUMBER(SEARCH("H", '[2]WetLitterbags placem_collection'!V74)),"YES","")</f>
        <v/>
      </c>
      <c r="AD147" s="58" t="str">
        <f>IF(ISNUMBER(SEARCH("R", '[2]WetLitterbags placem_collection'!V74)),"YES","")</f>
        <v>YES</v>
      </c>
    </row>
    <row r="148" spans="2:30">
      <c r="B148" t="str">
        <f>'[2]Final data_for_R_analysis_Wetse'!A74</f>
        <v>Wet</v>
      </c>
      <c r="C148" s="4">
        <f>'[2]Final data_for_R_analysis_Wetse'!B74</f>
        <v>73</v>
      </c>
      <c r="D148" t="s">
        <v>97</v>
      </c>
      <c r="E148" t="s">
        <v>41</v>
      </c>
      <c r="F148" s="5">
        <v>1</v>
      </c>
      <c r="G148" s="7">
        <f>'[2]WetLitterbags placem_collection'!E75</f>
        <v>42767</v>
      </c>
      <c r="H148" t="str">
        <f>'[2]Final data_for_R_analysis_Wetse'!J74</f>
        <v>G549</v>
      </c>
      <c r="I148" t="str">
        <f>'[2]Final data_for_R_analysis_Wetse'!J294</f>
        <v>R438</v>
      </c>
      <c r="J148">
        <f>IFERROR(INDEX('[2]Green_rooibos initial weight'!$C$5:$C$1749,MATCH(H148, '[2]Green_rooibos initial weight'!$A$5:$A$1749,0)),"")</f>
        <v>2.016</v>
      </c>
      <c r="K148">
        <f>IFERROR(INDEX('[2]Green_rooibos initial weight'!$C$5:$C$1749,MATCH(I148, '[2]Green_rooibos initial weight'!$A$5:$A$1749,0)),"")</f>
        <v>2.1829999999999998</v>
      </c>
      <c r="L148" s="3">
        <f t="shared" si="10"/>
        <v>1.7662</v>
      </c>
      <c r="M148" s="3">
        <f t="shared" si="9"/>
        <v>1.9331999999999998</v>
      </c>
      <c r="N148" s="7">
        <f>IF('[2]WetLitterbags placem_collection'!G75="N.A","",'[2]WetLitterbags placem_collection'!G75)</f>
        <v>42818</v>
      </c>
      <c r="O148" s="3">
        <f>IF(IFERROR(INDEX('[2]Both teabags AfterWet'!$D$1:$D$839,MATCH(H148,'[2]Both teabags AfterWet'!$B$1:$B$839,0)),"")="N.A","",(IFERROR(INDEX('[2]Both teabags AfterWet'!$D$1:$D$839,MATCH(H148,'[2]Both teabags AfterWet'!$B$1:$B$839,0)),"")))</f>
        <v>0.74199999999999999</v>
      </c>
      <c r="P148" s="3">
        <f>IFERROR(INDEX('[2]Both teabags AfterWet'!$D$1:$D$839,MATCH(I148,'[2]Both teabags AfterWet'!$B$1:$B$839,0)),"")</f>
        <v>0.17480000000000001</v>
      </c>
      <c r="Q148" s="3">
        <f t="shared" si="11"/>
        <v>0.59139999999999993</v>
      </c>
      <c r="R148" s="3">
        <f t="shared" si="11"/>
        <v>2.4199999999999999E-2</v>
      </c>
      <c r="S148" s="3">
        <f t="shared" si="12"/>
        <v>0.66515683388064772</v>
      </c>
      <c r="T148" s="3">
        <f t="shared" si="13"/>
        <v>0.43606481271035341</v>
      </c>
      <c r="U148" s="3">
        <f t="shared" si="14"/>
        <v>1.2518104696875648E-2</v>
      </c>
      <c r="V148">
        <f t="shared" si="15"/>
        <v>51</v>
      </c>
      <c r="W148" s="3">
        <f t="shared" si="16"/>
        <v>0.21002751320588153</v>
      </c>
      <c r="X148" s="3" t="str">
        <f t="shared" si="17"/>
        <v/>
      </c>
      <c r="Y148" s="58" t="str">
        <f>IF(ISNUMBER(SEARCH("C", '[2]WetLitterbags placem_collection'!W75)),"YES","")</f>
        <v/>
      </c>
      <c r="Z148" s="58" t="str">
        <f>IF(ISNUMBER(SEARCH("H", '[2]WetLitterbags placem_collection'!W75)),"YES","")</f>
        <v>YES</v>
      </c>
      <c r="AA148" s="58" t="str">
        <f>IF(ISNUMBER(SEARCH("R", '[2]WetLitterbags placem_collection'!W75)),"YES","")</f>
        <v>YES</v>
      </c>
      <c r="AB148" s="58" t="str">
        <f>IF(ISNUMBER(SEARCH("C", '[2]WetLitterbags placem_collection'!V75)),"YES","")</f>
        <v/>
      </c>
      <c r="AC148" s="58" t="str">
        <f>IF(ISNUMBER(SEARCH("H", '[2]WetLitterbags placem_collection'!V75)),"YES","")</f>
        <v>YES</v>
      </c>
      <c r="AD148" s="58" t="str">
        <f>IF(ISNUMBER(SEARCH("R", '[2]WetLitterbags placem_collection'!V75)),"YES","")</f>
        <v>YES</v>
      </c>
    </row>
    <row r="149" spans="2:30">
      <c r="B149" t="str">
        <f>'[2]Final data_for_R_analysis_Wetse'!A75</f>
        <v>Wet</v>
      </c>
      <c r="C149" s="4">
        <f>'[2]Final data_for_R_analysis_Wetse'!B75</f>
        <v>74</v>
      </c>
      <c r="D149" t="s">
        <v>97</v>
      </c>
      <c r="E149" t="s">
        <v>41</v>
      </c>
      <c r="F149" s="5">
        <v>2</v>
      </c>
      <c r="G149" s="7">
        <f>'[2]WetLitterbags placem_collection'!E76</f>
        <v>42767</v>
      </c>
      <c r="H149" t="str">
        <f>'[2]Final data_for_R_analysis_Wetse'!J75</f>
        <v>G605</v>
      </c>
      <c r="I149" t="str">
        <f>'[2]Final data_for_R_analysis_Wetse'!J295</f>
        <v>R122</v>
      </c>
      <c r="J149">
        <f>IFERROR(INDEX('[2]Green_rooibos initial weight'!$C$5:$C$1749,MATCH(H149, '[2]Green_rooibos initial weight'!$A$5:$A$1749,0)),"")</f>
        <v>2.0459999999999998</v>
      </c>
      <c r="K149">
        <f>IFERROR(INDEX('[2]Green_rooibos initial weight'!$C$5:$C$1749,MATCH(I149, '[2]Green_rooibos initial weight'!$A$5:$A$1749,0)),"")</f>
        <v>2.2189999999999999</v>
      </c>
      <c r="L149" s="3">
        <f t="shared" si="10"/>
        <v>1.7961999999999998</v>
      </c>
      <c r="M149" s="3">
        <f t="shared" si="9"/>
        <v>1.9691999999999998</v>
      </c>
      <c r="N149" s="7">
        <f>IF('[2]WetLitterbags placem_collection'!G76="N.A","",'[2]WetLitterbags placem_collection'!G76)</f>
        <v>42818</v>
      </c>
      <c r="O149" s="3">
        <f>IF(IFERROR(INDEX('[2]Both teabags AfterWet'!$D$1:$D$839,MATCH(H149,'[2]Both teabags AfterWet'!$B$1:$B$839,0)),"")="N.A","",(IFERROR(INDEX('[2]Both teabags AfterWet'!$D$1:$D$839,MATCH(H149,'[2]Both teabags AfterWet'!$B$1:$B$839,0)),"")))</f>
        <v>1.1950000000000001</v>
      </c>
      <c r="P149" s="3">
        <f>IFERROR(INDEX('[2]Both teabags AfterWet'!$D$1:$D$839,MATCH(I149,'[2]Both teabags AfterWet'!$B$1:$B$839,0)),"")</f>
        <v>0.35499999999999998</v>
      </c>
      <c r="Q149" s="3">
        <f t="shared" si="11"/>
        <v>1.0444</v>
      </c>
      <c r="R149" s="3">
        <f t="shared" si="11"/>
        <v>0.20439999999999997</v>
      </c>
      <c r="S149" s="3">
        <f t="shared" si="12"/>
        <v>0.41855027279812929</v>
      </c>
      <c r="T149" s="3">
        <f t="shared" si="13"/>
        <v>0.27439400306955747</v>
      </c>
      <c r="U149" s="3">
        <f t="shared" si="14"/>
        <v>0.10379849685151329</v>
      </c>
      <c r="V149">
        <f t="shared" si="15"/>
        <v>51</v>
      </c>
      <c r="W149" s="3">
        <f t="shared" si="16"/>
        <v>0.50290941472906259</v>
      </c>
      <c r="X149" s="3" t="str">
        <f t="shared" si="17"/>
        <v/>
      </c>
      <c r="Y149" s="58" t="str">
        <f>IF(ISNUMBER(SEARCH("C", '[2]WetLitterbags placem_collection'!W76)),"YES","")</f>
        <v>YES</v>
      </c>
      <c r="Z149" s="58" t="str">
        <f>IF(ISNUMBER(SEARCH("H", '[2]WetLitterbags placem_collection'!W76)),"YES","")</f>
        <v>YES</v>
      </c>
      <c r="AA149" s="58" t="str">
        <f>IF(ISNUMBER(SEARCH("R", '[2]WetLitterbags placem_collection'!W76)),"YES","")</f>
        <v/>
      </c>
      <c r="AB149" s="58" t="str">
        <f>IF(ISNUMBER(SEARCH("C", '[2]WetLitterbags placem_collection'!V76)),"YES","")</f>
        <v/>
      </c>
      <c r="AC149" s="58" t="str">
        <f>IF(ISNUMBER(SEARCH("H", '[2]WetLitterbags placem_collection'!V76)),"YES","")</f>
        <v>YES</v>
      </c>
      <c r="AD149" s="58" t="str">
        <f>IF(ISNUMBER(SEARCH("R", '[2]WetLitterbags placem_collection'!V76)),"YES","")</f>
        <v>YES</v>
      </c>
    </row>
    <row r="150" spans="2:30">
      <c r="B150" t="str">
        <f>'[2]Final data_for_R_analysis_Wetse'!A76</f>
        <v>Wet</v>
      </c>
      <c r="C150" s="4">
        <f>'[2]Final data_for_R_analysis_Wetse'!B76</f>
        <v>75</v>
      </c>
      <c r="D150" t="s">
        <v>97</v>
      </c>
      <c r="E150" t="s">
        <v>41</v>
      </c>
      <c r="F150" s="5">
        <v>3</v>
      </c>
      <c r="G150" s="7">
        <f>'[2]WetLitterbags placem_collection'!E77</f>
        <v>42767</v>
      </c>
      <c r="H150" t="str">
        <f>'[2]Final data_for_R_analysis_Wetse'!J76</f>
        <v>G408</v>
      </c>
      <c r="I150" t="str">
        <f>'[2]Final data_for_R_analysis_Wetse'!J296</f>
        <v>R404</v>
      </c>
      <c r="J150">
        <f>IFERROR(INDEX('[2]Green_rooibos initial weight'!$C$5:$C$1749,MATCH(H150, '[2]Green_rooibos initial weight'!$A$5:$A$1749,0)),"")</f>
        <v>2.044</v>
      </c>
      <c r="K150">
        <f>IFERROR(INDEX('[2]Green_rooibos initial weight'!$C$5:$C$1749,MATCH(I150, '[2]Green_rooibos initial weight'!$A$5:$A$1749,0)),"")</f>
        <v>2.1779999999999999</v>
      </c>
      <c r="L150" s="3">
        <f t="shared" si="10"/>
        <v>1.7942</v>
      </c>
      <c r="M150" s="3">
        <f t="shared" si="9"/>
        <v>1.9281999999999999</v>
      </c>
      <c r="N150" s="7">
        <f>IF('[2]WetLitterbags placem_collection'!G77="N.A","",'[2]WetLitterbags placem_collection'!G77)</f>
        <v>42818</v>
      </c>
      <c r="O150" s="3">
        <f>IF(IFERROR(INDEX('[2]Both teabags AfterWet'!$D$1:$D$839,MATCH(H150,'[2]Both teabags AfterWet'!$B$1:$B$839,0)),"")="N.A","",(IFERROR(INDEX('[2]Both teabags AfterWet'!$D$1:$D$839,MATCH(H150,'[2]Both teabags AfterWet'!$B$1:$B$839,0)),"")))</f>
        <v>0.85780000000000001</v>
      </c>
      <c r="P150" s="3">
        <f>IFERROR(INDEX('[2]Both teabags AfterWet'!$D$1:$D$839,MATCH(I150,'[2]Both teabags AfterWet'!$B$1:$B$839,0)),"")</f>
        <v>0.15579999999999999</v>
      </c>
      <c r="Q150" s="3">
        <f t="shared" si="11"/>
        <v>0.70720000000000005</v>
      </c>
      <c r="R150" s="3">
        <f t="shared" si="11"/>
        <v>5.1999999999999824E-3</v>
      </c>
      <c r="S150" s="3">
        <f t="shared" si="12"/>
        <v>0.605841043361944</v>
      </c>
      <c r="T150" s="3">
        <f t="shared" si="13"/>
        <v>0.39717845123015816</v>
      </c>
      <c r="U150" s="3">
        <f t="shared" si="14"/>
        <v>2.6968156830204245E-3</v>
      </c>
      <c r="V150">
        <f t="shared" si="15"/>
        <v>51</v>
      </c>
      <c r="W150" s="3">
        <f t="shared" si="16"/>
        <v>0.28047382023522083</v>
      </c>
      <c r="X150" s="3" t="str">
        <f t="shared" si="17"/>
        <v/>
      </c>
      <c r="Y150" s="58" t="str">
        <f>IF(ISNUMBER(SEARCH("C", '[2]WetLitterbags placem_collection'!W77)),"YES","")</f>
        <v/>
      </c>
      <c r="Z150" s="58" t="str">
        <f>IF(ISNUMBER(SEARCH("H", '[2]WetLitterbags placem_collection'!W77)),"YES","")</f>
        <v>YES</v>
      </c>
      <c r="AA150" s="58" t="str">
        <f>IF(ISNUMBER(SEARCH("R", '[2]WetLitterbags placem_collection'!W77)),"YES","")</f>
        <v>YES</v>
      </c>
      <c r="AB150" s="58" t="str">
        <f>IF(ISNUMBER(SEARCH("C", '[2]WetLitterbags placem_collection'!V77)),"YES","")</f>
        <v/>
      </c>
      <c r="AC150" s="58" t="str">
        <f>IF(ISNUMBER(SEARCH("H", '[2]WetLitterbags placem_collection'!V77)),"YES","")</f>
        <v>YES</v>
      </c>
      <c r="AD150" s="58" t="str">
        <f>IF(ISNUMBER(SEARCH("R", '[2]WetLitterbags placem_collection'!V77)),"YES","")</f>
        <v>YES</v>
      </c>
    </row>
    <row r="151" spans="2:30">
      <c r="B151" t="str">
        <f>'[2]Final data_for_R_analysis_Wetse'!A77</f>
        <v>Wet</v>
      </c>
      <c r="C151" s="4">
        <f>'[2]Final data_for_R_analysis_Wetse'!B77</f>
        <v>76</v>
      </c>
      <c r="D151" t="s">
        <v>97</v>
      </c>
      <c r="E151" t="s">
        <v>41</v>
      </c>
      <c r="F151" s="68">
        <v>4</v>
      </c>
      <c r="G151" s="7">
        <f>'[2]WetLitterbags placem_collection'!E78</f>
        <v>42767</v>
      </c>
      <c r="H151" t="str">
        <f>'[2]Final data_for_R_analysis_Wetse'!J77</f>
        <v>G416</v>
      </c>
      <c r="I151" t="str">
        <f>'[2]Final data_for_R_analysis_Wetse'!J297</f>
        <v>R501</v>
      </c>
      <c r="J151">
        <f>IFERROR(INDEX('[2]Green_rooibos initial weight'!$C$5:$C$1749,MATCH(H151, '[2]Green_rooibos initial weight'!$A$5:$A$1749,0)),"")</f>
        <v>2.1819999999999999</v>
      </c>
      <c r="K151">
        <f>IFERROR(INDEX('[2]Green_rooibos initial weight'!$C$5:$C$1749,MATCH(I151, '[2]Green_rooibos initial weight'!$A$5:$A$1749,0)),"")</f>
        <v>2.1379999999999999</v>
      </c>
      <c r="L151" s="3">
        <f t="shared" si="10"/>
        <v>1.9321999999999999</v>
      </c>
      <c r="M151" s="3">
        <f t="shared" si="9"/>
        <v>1.8881999999999999</v>
      </c>
      <c r="N151" s="7">
        <f>IF('[2]WetLitterbags placem_collection'!G78="N.A","",'[2]WetLitterbags placem_collection'!G78)</f>
        <v>42818</v>
      </c>
      <c r="O151" s="3">
        <f>IF(IFERROR(INDEX('[2]Both teabags AfterWet'!$D$1:$D$839,MATCH(H151,'[2]Both teabags AfterWet'!$B$1:$B$839,0)),"")="N.A","",(IFERROR(INDEX('[2]Both teabags AfterWet'!$D$1:$D$839,MATCH(H151,'[2]Both teabags AfterWet'!$B$1:$B$839,0)),"")))</f>
        <v>0.94399999999999995</v>
      </c>
      <c r="P151" s="3">
        <f>IFERROR(INDEX('[2]Both teabags AfterWet'!$D$1:$D$839,MATCH(I151,'[2]Both teabags AfterWet'!$B$1:$B$839,0)),"")</f>
        <v>0.29499999999999998</v>
      </c>
      <c r="Q151" s="3">
        <f t="shared" si="11"/>
        <v>0.79339999999999988</v>
      </c>
      <c r="R151" s="3">
        <f t="shared" si="11"/>
        <v>0.14439999999999997</v>
      </c>
      <c r="S151" s="3">
        <f t="shared" si="12"/>
        <v>0.58937998136838843</v>
      </c>
      <c r="T151" s="3">
        <f t="shared" si="13"/>
        <v>0.38638687614649697</v>
      </c>
      <c r="U151" s="3">
        <f t="shared" si="14"/>
        <v>7.6474949687533086E-2</v>
      </c>
      <c r="V151">
        <f t="shared" si="15"/>
        <v>51</v>
      </c>
      <c r="W151" s="3">
        <f t="shared" si="16"/>
        <v>0.30002377509692579</v>
      </c>
      <c r="X151" s="3" t="str">
        <f t="shared" si="17"/>
        <v/>
      </c>
      <c r="Y151" s="58" t="str">
        <f>IF(ISNUMBER(SEARCH("C", '[2]WetLitterbags placem_collection'!W78)),"YES","")</f>
        <v/>
      </c>
      <c r="Z151" s="58" t="str">
        <f>IF(ISNUMBER(SEARCH("H", '[2]WetLitterbags placem_collection'!W78)),"YES","")</f>
        <v>YES</v>
      </c>
      <c r="AA151" s="58" t="str">
        <f>IF(ISNUMBER(SEARCH("R", '[2]WetLitterbags placem_collection'!W78)),"YES","")</f>
        <v/>
      </c>
      <c r="AB151" s="58" t="str">
        <f>IF(ISNUMBER(SEARCH("C", '[2]WetLitterbags placem_collection'!V78)),"YES","")</f>
        <v/>
      </c>
      <c r="AC151" s="58" t="str">
        <f>IF(ISNUMBER(SEARCH("H", '[2]WetLitterbags placem_collection'!V78)),"YES","")</f>
        <v>YES</v>
      </c>
      <c r="AD151" s="58" t="str">
        <f>IF(ISNUMBER(SEARCH("R", '[2]WetLitterbags placem_collection'!V78)),"YES","")</f>
        <v/>
      </c>
    </row>
    <row r="152" spans="2:30">
      <c r="B152" t="str">
        <f>'[2]Final data_for_R_analysis_Wetse'!A78</f>
        <v>Wet</v>
      </c>
      <c r="C152" s="4">
        <f>'[2]Final data_for_R_analysis_Wetse'!B78</f>
        <v>77</v>
      </c>
      <c r="D152" t="s">
        <v>97</v>
      </c>
      <c r="E152" t="s">
        <v>41</v>
      </c>
      <c r="F152" s="68">
        <v>5</v>
      </c>
      <c r="G152" s="7">
        <f>'[2]WetLitterbags placem_collection'!E79</f>
        <v>42767</v>
      </c>
      <c r="H152" t="str">
        <f>'[2]Final data_for_R_analysis_Wetse'!J78</f>
        <v>G594</v>
      </c>
      <c r="I152" t="str">
        <f>'[2]Final data_for_R_analysis_Wetse'!J298</f>
        <v>R137</v>
      </c>
      <c r="J152">
        <f>IFERROR(INDEX('[2]Green_rooibos initial weight'!$C$5:$C$1749,MATCH(H152, '[2]Green_rooibos initial weight'!$A$5:$A$1749,0)),"")</f>
        <v>2.0680000000000001</v>
      </c>
      <c r="K152">
        <f>IFERROR(INDEX('[2]Green_rooibos initial weight'!$C$5:$C$1749,MATCH(I152, '[2]Green_rooibos initial weight'!$A$5:$A$1749,0)),"")</f>
        <v>2.198</v>
      </c>
      <c r="L152" s="3">
        <f t="shared" si="10"/>
        <v>1.8182</v>
      </c>
      <c r="M152" s="3">
        <f t="shared" si="9"/>
        <v>1.9481999999999999</v>
      </c>
      <c r="N152" s="7">
        <f>IF('[2]WetLitterbags placem_collection'!G79="N.A","",'[2]WetLitterbags placem_collection'!G79)</f>
        <v>42818</v>
      </c>
      <c r="O152" s="3">
        <f>IF(IFERROR(INDEX('[2]Both teabags AfterWet'!$D$1:$D$839,MATCH(H152,'[2]Both teabags AfterWet'!$B$1:$B$839,0)),"")="N.A","",(IFERROR(INDEX('[2]Both teabags AfterWet'!$D$1:$D$839,MATCH(H152,'[2]Both teabags AfterWet'!$B$1:$B$839,0)),"")))</f>
        <v>0.94699999999999995</v>
      </c>
      <c r="P152" s="3">
        <f>IFERROR(INDEX('[2]Both teabags AfterWet'!$D$1:$D$839,MATCH(I152,'[2]Both teabags AfterWet'!$B$1:$B$839,0)),"")</f>
        <v>1.698</v>
      </c>
      <c r="Q152" s="3">
        <f t="shared" si="11"/>
        <v>0.7964</v>
      </c>
      <c r="R152" s="3">
        <f t="shared" si="11"/>
        <v>1.5473999999999999</v>
      </c>
      <c r="S152" s="3">
        <f t="shared" si="12"/>
        <v>0.56198438015619845</v>
      </c>
      <c r="T152" s="3">
        <f t="shared" si="13"/>
        <v>0.36842681454420612</v>
      </c>
      <c r="U152" s="3">
        <f t="shared" si="14"/>
        <v>0.79427163535571299</v>
      </c>
      <c r="V152">
        <f t="shared" si="15"/>
        <v>51</v>
      </c>
      <c r="W152" s="3">
        <f t="shared" si="16"/>
        <v>0.33256011857933676</v>
      </c>
      <c r="X152" s="3">
        <f t="shared" si="17"/>
        <v>1.6026345125444878E-2</v>
      </c>
      <c r="Y152" s="58" t="str">
        <f>IF(ISNUMBER(SEARCH("C", '[2]WetLitterbags placem_collection'!W79)),"YES","")</f>
        <v/>
      </c>
      <c r="Z152" s="58" t="str">
        <f>IF(ISNUMBER(SEARCH("H", '[2]WetLitterbags placem_collection'!W79)),"YES","")</f>
        <v/>
      </c>
      <c r="AA152" s="58" t="str">
        <f>IF(ISNUMBER(SEARCH("R", '[2]WetLitterbags placem_collection'!W79)),"YES","")</f>
        <v>YES</v>
      </c>
      <c r="AB152" s="58" t="str">
        <f>IF(ISNUMBER(SEARCH("C", '[2]WetLitterbags placem_collection'!V79)),"YES","")</f>
        <v/>
      </c>
      <c r="AC152" s="58" t="str">
        <f>IF(ISNUMBER(SEARCH("H", '[2]WetLitterbags placem_collection'!V79)),"YES","")</f>
        <v/>
      </c>
      <c r="AD152" s="58" t="str">
        <f>IF(ISNUMBER(SEARCH("R", '[2]WetLitterbags placem_collection'!V79)),"YES","")</f>
        <v>YES</v>
      </c>
    </row>
    <row r="153" spans="2:30">
      <c r="B153" t="str">
        <f>'[2]Final data_for_R_analysis_Wetse'!A79</f>
        <v>Wet</v>
      </c>
      <c r="C153" s="4">
        <f>'[2]Final data_for_R_analysis_Wetse'!B79</f>
        <v>78</v>
      </c>
      <c r="D153" t="s">
        <v>97</v>
      </c>
      <c r="E153" t="s">
        <v>41</v>
      </c>
      <c r="F153" s="68">
        <v>6</v>
      </c>
      <c r="G153" s="7">
        <f>'[2]WetLitterbags placem_collection'!E80</f>
        <v>42767</v>
      </c>
      <c r="H153" t="str">
        <f>'[2]Final data_for_R_analysis_Wetse'!J79</f>
        <v>G460</v>
      </c>
      <c r="I153" t="str">
        <f>'[2]Final data_for_R_analysis_Wetse'!J299</f>
        <v>R278</v>
      </c>
      <c r="J153">
        <f>IFERROR(INDEX('[2]Green_rooibos initial weight'!$C$5:$C$1749,MATCH(H153, '[2]Green_rooibos initial weight'!$A$5:$A$1749,0)),"")</f>
        <v>2.1560000000000001</v>
      </c>
      <c r="K153">
        <f>IFERROR(INDEX('[2]Green_rooibos initial weight'!$C$5:$C$1749,MATCH(I153, '[2]Green_rooibos initial weight'!$A$5:$A$1749,0)),"")</f>
        <v>2.198</v>
      </c>
      <c r="L153" s="3">
        <f t="shared" si="10"/>
        <v>1.9062000000000001</v>
      </c>
      <c r="M153" s="3">
        <f t="shared" si="9"/>
        <v>1.9481999999999999</v>
      </c>
      <c r="N153" s="7">
        <f>IF('[2]WetLitterbags placem_collection'!G80="N.A","",'[2]WetLitterbags placem_collection'!G80)</f>
        <v>42818</v>
      </c>
      <c r="O153" s="3">
        <f>IF(IFERROR(INDEX('[2]Both teabags AfterWet'!$D$1:$D$839,MATCH(H153,'[2]Both teabags AfterWet'!$B$1:$B$839,0)),"")="N.A","",(IFERROR(INDEX('[2]Both teabags AfterWet'!$D$1:$D$839,MATCH(H153,'[2]Both teabags AfterWet'!$B$1:$B$839,0)),"")))</f>
        <v>0.90669999999999995</v>
      </c>
      <c r="P153" s="3">
        <f>IFERROR(INDEX('[2]Both teabags AfterWet'!$D$1:$D$839,MATCH(I153,'[2]Both teabags AfterWet'!$B$1:$B$839,0)),"")</f>
        <v>1.6845000000000001</v>
      </c>
      <c r="Q153" s="3">
        <f t="shared" si="11"/>
        <v>0.75609999999999999</v>
      </c>
      <c r="R153" s="3">
        <f t="shared" si="11"/>
        <v>1.5339</v>
      </c>
      <c r="S153" s="3">
        <f t="shared" si="12"/>
        <v>0.60334697303535834</v>
      </c>
      <c r="T153" s="3">
        <f t="shared" si="13"/>
        <v>0.39554338374764592</v>
      </c>
      <c r="U153" s="3">
        <f t="shared" si="14"/>
        <v>0.78734216199568841</v>
      </c>
      <c r="V153">
        <f t="shared" si="15"/>
        <v>51</v>
      </c>
      <c r="W153" s="3">
        <f t="shared" si="16"/>
        <v>0.2834358990078879</v>
      </c>
      <c r="X153" s="3">
        <f t="shared" si="17"/>
        <v>1.5125489226115613E-2</v>
      </c>
      <c r="Y153" s="58" t="str">
        <f>IF(ISNUMBER(SEARCH("C", '[2]WetLitterbags placem_collection'!W80)),"YES","")</f>
        <v/>
      </c>
      <c r="Z153" s="58" t="str">
        <f>IF(ISNUMBER(SEARCH("H", '[2]WetLitterbags placem_collection'!W80)),"YES","")</f>
        <v/>
      </c>
      <c r="AA153" s="58" t="str">
        <f>IF(ISNUMBER(SEARCH("R", '[2]WetLitterbags placem_collection'!W80)),"YES","")</f>
        <v>YES</v>
      </c>
      <c r="AB153" s="58" t="str">
        <f>IF(ISNUMBER(SEARCH("C", '[2]WetLitterbags placem_collection'!V80)),"YES","")</f>
        <v/>
      </c>
      <c r="AC153" s="58" t="str">
        <f>IF(ISNUMBER(SEARCH("H", '[2]WetLitterbags placem_collection'!V80)),"YES","")</f>
        <v/>
      </c>
      <c r="AD153" s="58" t="str">
        <f>IF(ISNUMBER(SEARCH("R", '[2]WetLitterbags placem_collection'!V80)),"YES","")</f>
        <v>YES</v>
      </c>
    </row>
    <row r="154" spans="2:30">
      <c r="B154" t="str">
        <f>'[2]Final data_for_R_analysis_Wetse'!A80</f>
        <v>Wet</v>
      </c>
      <c r="C154" s="4">
        <f>'[2]Final data_for_R_analysis_Wetse'!B80</f>
        <v>79</v>
      </c>
      <c r="D154" t="s">
        <v>97</v>
      </c>
      <c r="E154" t="s">
        <v>41</v>
      </c>
      <c r="F154" s="68">
        <v>7</v>
      </c>
      <c r="G154" s="7">
        <f>'[2]WetLitterbags placem_collection'!E81</f>
        <v>42767</v>
      </c>
      <c r="H154" t="str">
        <f>'[2]Final data_for_R_analysis_Wetse'!J80</f>
        <v>G217</v>
      </c>
      <c r="I154" t="str">
        <f>'[2]Final data_for_R_analysis_Wetse'!J300</f>
        <v>R235</v>
      </c>
      <c r="J154">
        <f>IFERROR(INDEX('[2]Green_rooibos initial weight'!$C$5:$C$1749,MATCH(H154, '[2]Green_rooibos initial weight'!$A$5:$A$1749,0)),"")</f>
        <v>1.944</v>
      </c>
      <c r="K154">
        <f>IFERROR(INDEX('[2]Green_rooibos initial weight'!$C$5:$C$1749,MATCH(I154, '[2]Green_rooibos initial weight'!$A$5:$A$1749,0)),"")</f>
        <v>2.169</v>
      </c>
      <c r="L154" s="3">
        <f t="shared" si="10"/>
        <v>1.6941999999999999</v>
      </c>
      <c r="M154" s="3">
        <f t="shared" si="9"/>
        <v>1.9192</v>
      </c>
      <c r="N154" s="7">
        <f>IF('[2]WetLitterbags placem_collection'!G81="N.A","",'[2]WetLitterbags placem_collection'!G81)</f>
        <v>42818</v>
      </c>
      <c r="O154" s="3">
        <f>IF(IFERROR(INDEX('[2]Both teabags AfterWet'!$D$1:$D$839,MATCH(H154,'[2]Both teabags AfterWet'!$B$1:$B$839,0)),"")="N.A","",(IFERROR(INDEX('[2]Both teabags AfterWet'!$D$1:$D$839,MATCH(H154,'[2]Both teabags AfterWet'!$B$1:$B$839,0)),"")))</f>
        <v>0.85370000000000001</v>
      </c>
      <c r="P154" s="3">
        <f>IFERROR(INDEX('[2]Both teabags AfterWet'!$D$1:$D$839,MATCH(I154,'[2]Both teabags AfterWet'!$B$1:$B$839,0)),"")</f>
        <v>1.5528</v>
      </c>
      <c r="Q154" s="3">
        <f t="shared" si="11"/>
        <v>0.70310000000000006</v>
      </c>
      <c r="R154" s="3">
        <f t="shared" si="11"/>
        <v>1.4021999999999999</v>
      </c>
      <c r="S154" s="3">
        <f t="shared" si="12"/>
        <v>0.58499586825640415</v>
      </c>
      <c r="T154" s="3">
        <f t="shared" si="13"/>
        <v>0.38351273073341463</v>
      </c>
      <c r="U154" s="3">
        <f t="shared" si="14"/>
        <v>0.73061692371821585</v>
      </c>
      <c r="V154">
        <f t="shared" si="15"/>
        <v>51</v>
      </c>
      <c r="W154" s="3">
        <f t="shared" si="16"/>
        <v>0.30523056026555329</v>
      </c>
      <c r="X154" s="3">
        <f t="shared" si="17"/>
        <v>2.3765444991071194E-2</v>
      </c>
      <c r="Y154" s="58" t="str">
        <f>IF(ISNUMBER(SEARCH("C", '[2]WetLitterbags placem_collection'!W81)),"YES","")</f>
        <v/>
      </c>
      <c r="Z154" s="58" t="str">
        <f>IF(ISNUMBER(SEARCH("H", '[2]WetLitterbags placem_collection'!W81)),"YES","")</f>
        <v/>
      </c>
      <c r="AA154" s="58" t="str">
        <f>IF(ISNUMBER(SEARCH("R", '[2]WetLitterbags placem_collection'!W81)),"YES","")</f>
        <v>YES</v>
      </c>
      <c r="AB154" s="58" t="str">
        <f>IF(ISNUMBER(SEARCH("C", '[2]WetLitterbags placem_collection'!V81)),"YES","")</f>
        <v/>
      </c>
      <c r="AC154" s="58" t="str">
        <f>IF(ISNUMBER(SEARCH("H", '[2]WetLitterbags placem_collection'!V81)),"YES","")</f>
        <v/>
      </c>
      <c r="AD154" s="58" t="str">
        <f>IF(ISNUMBER(SEARCH("R", '[2]WetLitterbags placem_collection'!V81)),"YES","")</f>
        <v>YES</v>
      </c>
    </row>
    <row r="155" spans="2:30">
      <c r="B155" t="str">
        <f>'[2]Final data_for_R_analysis_Wetse'!A81</f>
        <v>Wet</v>
      </c>
      <c r="C155" s="4">
        <f>'[2]Final data_for_R_analysis_Wetse'!B81</f>
        <v>80</v>
      </c>
      <c r="D155" t="s">
        <v>97</v>
      </c>
      <c r="E155" t="s">
        <v>41</v>
      </c>
      <c r="F155" s="68">
        <v>8</v>
      </c>
      <c r="G155" s="7">
        <f>'[2]WetLitterbags placem_collection'!E82</f>
        <v>42767</v>
      </c>
      <c r="H155" t="str">
        <f>'[2]Final data_for_R_analysis_Wetse'!J81</f>
        <v>G607</v>
      </c>
      <c r="I155" t="str">
        <f>'[2]Final data_for_R_analysis_Wetse'!J301</f>
        <v>R181</v>
      </c>
      <c r="J155">
        <f>IFERROR(INDEX('[2]Green_rooibos initial weight'!$C$5:$C$1749,MATCH(H155, '[2]Green_rooibos initial weight'!$A$5:$A$1749,0)),"")</f>
        <v>1.9450000000000001</v>
      </c>
      <c r="K155">
        <f>IFERROR(INDEX('[2]Green_rooibos initial weight'!$C$5:$C$1749,MATCH(I155, '[2]Green_rooibos initial weight'!$A$5:$A$1749,0)),"")</f>
        <v>2.1749999999999998</v>
      </c>
      <c r="L155" s="3">
        <f t="shared" si="10"/>
        <v>1.6952</v>
      </c>
      <c r="M155" s="3">
        <f t="shared" si="9"/>
        <v>1.9251999999999998</v>
      </c>
      <c r="N155" s="7">
        <f>IF('[2]WetLitterbags placem_collection'!G82="N.A","",'[2]WetLitterbags placem_collection'!G82)</f>
        <v>42818</v>
      </c>
      <c r="O155" s="3">
        <f>IF(IFERROR(INDEX('[2]Both teabags AfterWet'!$D$1:$D$839,MATCH(H155,'[2]Both teabags AfterWet'!$B$1:$B$839,0)),"")="N.A","",(IFERROR(INDEX('[2]Both teabags AfterWet'!$D$1:$D$839,MATCH(H155,'[2]Both teabags AfterWet'!$B$1:$B$839,0)),"")))</f>
        <v>0.92400000000000004</v>
      </c>
      <c r="P155" s="3">
        <f>IFERROR(INDEX('[2]Both teabags AfterWet'!$D$1:$D$839,MATCH(I155,'[2]Both teabags AfterWet'!$B$1:$B$839,0)),"")</f>
        <v>0.23799999999999999</v>
      </c>
      <c r="Q155" s="3">
        <f t="shared" si="11"/>
        <v>0.77340000000000009</v>
      </c>
      <c r="R155" s="3">
        <f t="shared" si="11"/>
        <v>8.7399999999999978E-2</v>
      </c>
      <c r="S155" s="3">
        <f t="shared" si="12"/>
        <v>0.54377064653138274</v>
      </c>
      <c r="T155" s="3">
        <f t="shared" si="13"/>
        <v>0.3564862195787688</v>
      </c>
      <c r="U155" s="3">
        <f t="shared" si="14"/>
        <v>4.5397880739663402E-2</v>
      </c>
      <c r="V155">
        <f t="shared" si="15"/>
        <v>51</v>
      </c>
      <c r="W155" s="3">
        <f t="shared" si="16"/>
        <v>0.35419163119788266</v>
      </c>
      <c r="X155" s="3" t="str">
        <f t="shared" si="17"/>
        <v/>
      </c>
      <c r="Y155" s="58" t="str">
        <f>IF(ISNUMBER(SEARCH("C", '[2]WetLitterbags placem_collection'!W82)),"YES","")</f>
        <v/>
      </c>
      <c r="Z155" s="58" t="str">
        <f>IF(ISNUMBER(SEARCH("H", '[2]WetLitterbags placem_collection'!W82)),"YES","")</f>
        <v>YES</v>
      </c>
      <c r="AA155" s="58" t="str">
        <f>IF(ISNUMBER(SEARCH("R", '[2]WetLitterbags placem_collection'!W82)),"YES","")</f>
        <v/>
      </c>
      <c r="AB155" s="58" t="str">
        <f>IF(ISNUMBER(SEARCH("C", '[2]WetLitterbags placem_collection'!V82)),"YES","")</f>
        <v>YES</v>
      </c>
      <c r="AC155" s="58" t="str">
        <f>IF(ISNUMBER(SEARCH("H", '[2]WetLitterbags placem_collection'!V82)),"YES","")</f>
        <v>YES</v>
      </c>
      <c r="AD155" s="58" t="str">
        <f>IF(ISNUMBER(SEARCH("R", '[2]WetLitterbags placem_collection'!V82)),"YES","")</f>
        <v/>
      </c>
    </row>
    <row r="156" spans="2:30">
      <c r="B156" t="str">
        <f>'[2]Final data_for_R_analysis_Wetse'!A82</f>
        <v>Wet</v>
      </c>
      <c r="C156" s="4">
        <f>'[2]Final data_for_R_analysis_Wetse'!B82</f>
        <v>81</v>
      </c>
      <c r="D156" t="s">
        <v>98</v>
      </c>
      <c r="E156" t="s">
        <v>41</v>
      </c>
      <c r="F156" s="5">
        <v>1</v>
      </c>
      <c r="G156" s="7">
        <f>'[2]WetLitterbags placem_collection'!E83</f>
        <v>42767</v>
      </c>
      <c r="H156" t="str">
        <f>'[2]Final data_for_R_analysis_Wetse'!J82</f>
        <v>G542</v>
      </c>
      <c r="I156" t="str">
        <f>'[2]Final data_for_R_analysis_Wetse'!J302</f>
        <v>R187</v>
      </c>
      <c r="J156">
        <f>IFERROR(INDEX('[2]Green_rooibos initial weight'!$C$5:$C$1749,MATCH(H156, '[2]Green_rooibos initial weight'!$A$5:$A$1749,0)),"")</f>
        <v>2.0779999999999998</v>
      </c>
      <c r="K156">
        <f>IFERROR(INDEX('[2]Green_rooibos initial weight'!$C$5:$C$1749,MATCH(I156, '[2]Green_rooibos initial weight'!$A$5:$A$1749,0)),"")</f>
        <v>2.2210000000000001</v>
      </c>
      <c r="L156" s="3">
        <f t="shared" si="10"/>
        <v>1.8281999999999998</v>
      </c>
      <c r="M156" s="3">
        <f t="shared" si="9"/>
        <v>1.9712000000000001</v>
      </c>
      <c r="N156" s="7">
        <f>IF('[2]WetLitterbags placem_collection'!G83="N.A","",'[2]WetLitterbags placem_collection'!G83)</f>
        <v>42818</v>
      </c>
      <c r="O156" s="3">
        <f>IF(IFERROR(INDEX('[2]Both teabags AfterWet'!$D$1:$D$839,MATCH(H156,'[2]Both teabags AfterWet'!$B$1:$B$839,0)),"")="N.A","",(IFERROR(INDEX('[2]Both teabags AfterWet'!$D$1:$D$839,MATCH(H156,'[2]Both teabags AfterWet'!$B$1:$B$839,0)),"")))</f>
        <v>0.85099999999999998</v>
      </c>
      <c r="P156" s="3">
        <f>IFERROR(INDEX('[2]Both teabags AfterWet'!$D$1:$D$839,MATCH(I156,'[2]Both teabags AfterWet'!$B$1:$B$839,0)),"")</f>
        <v>1.8420000000000001</v>
      </c>
      <c r="Q156" s="3">
        <f t="shared" si="11"/>
        <v>0.70039999999999991</v>
      </c>
      <c r="R156" s="3">
        <f t="shared" si="11"/>
        <v>1.6914</v>
      </c>
      <c r="S156" s="3">
        <f t="shared" si="12"/>
        <v>0.61689093097035341</v>
      </c>
      <c r="T156" s="3">
        <f t="shared" si="13"/>
        <v>0.40442255807082561</v>
      </c>
      <c r="U156" s="3">
        <f t="shared" si="14"/>
        <v>0.85805600649350644</v>
      </c>
      <c r="V156">
        <f t="shared" si="15"/>
        <v>51</v>
      </c>
      <c r="W156" s="3">
        <f t="shared" si="16"/>
        <v>0.26735043827748994</v>
      </c>
      <c r="X156" s="3">
        <f t="shared" si="17"/>
        <v>8.4762911230470001E-3</v>
      </c>
      <c r="Y156" s="58" t="str">
        <f>IF(ISNUMBER(SEARCH("C", '[2]WetLitterbags placem_collection'!W83)),"YES","")</f>
        <v/>
      </c>
      <c r="Z156" s="58" t="str">
        <f>IF(ISNUMBER(SEARCH("H", '[2]WetLitterbags placem_collection'!W83)),"YES","")</f>
        <v/>
      </c>
      <c r="AA156" s="58" t="str">
        <f>IF(ISNUMBER(SEARCH("R", '[2]WetLitterbags placem_collection'!W83)),"YES","")</f>
        <v/>
      </c>
      <c r="AB156" s="58" t="str">
        <f>IF(ISNUMBER(SEARCH("C", '[2]WetLitterbags placem_collection'!V83)),"YES","")</f>
        <v/>
      </c>
      <c r="AC156" s="58" t="str">
        <f>IF(ISNUMBER(SEARCH("H", '[2]WetLitterbags placem_collection'!V83)),"YES","")</f>
        <v>YES</v>
      </c>
      <c r="AD156" s="58" t="str">
        <f>IF(ISNUMBER(SEARCH("R", '[2]WetLitterbags placem_collection'!V83)),"YES","")</f>
        <v>YES</v>
      </c>
    </row>
    <row r="157" spans="2:30">
      <c r="B157" t="str">
        <f>'[2]Final data_for_R_analysis_Wetse'!A83</f>
        <v>Wet</v>
      </c>
      <c r="C157" s="4">
        <f>'[2]Final data_for_R_analysis_Wetse'!B83</f>
        <v>82</v>
      </c>
      <c r="D157" t="s">
        <v>98</v>
      </c>
      <c r="E157" t="s">
        <v>41</v>
      </c>
      <c r="F157" s="5">
        <v>2</v>
      </c>
      <c r="G157" s="7">
        <f>'[2]WetLitterbags placem_collection'!E84</f>
        <v>42767</v>
      </c>
      <c r="H157" t="str">
        <f>'[2]Final data_for_R_analysis_Wetse'!J83</f>
        <v>G536</v>
      </c>
      <c r="I157" t="str">
        <f>'[2]Final data_for_R_analysis_Wetse'!J303</f>
        <v>R83</v>
      </c>
      <c r="J157">
        <f>IFERROR(INDEX('[2]Green_rooibos initial weight'!$C$5:$C$1749,MATCH(H157, '[2]Green_rooibos initial weight'!$A$5:$A$1749,0)),"")</f>
        <v>2.0510000000000002</v>
      </c>
      <c r="K157">
        <f>IFERROR(INDEX('[2]Green_rooibos initial weight'!$C$5:$C$1749,MATCH(I157, '[2]Green_rooibos initial weight'!$A$5:$A$1749,0)),"")</f>
        <v>2.0390000000000001</v>
      </c>
      <c r="L157" s="3">
        <f t="shared" si="10"/>
        <v>1.8012000000000001</v>
      </c>
      <c r="M157" s="3">
        <f t="shared" si="9"/>
        <v>1.7892000000000001</v>
      </c>
      <c r="N157" s="7">
        <f>IF('[2]WetLitterbags placem_collection'!G84="N.A","",'[2]WetLitterbags placem_collection'!G84)</f>
        <v>42819</v>
      </c>
      <c r="O157" s="3">
        <f>IF(IFERROR(INDEX('[2]Both teabags AfterWet'!$D$1:$D$839,MATCH(H157,'[2]Both teabags AfterWet'!$B$1:$B$839,0)),"")="N.A","",(IFERROR(INDEX('[2]Both teabags AfterWet'!$D$1:$D$839,MATCH(H157,'[2]Both teabags AfterWet'!$B$1:$B$839,0)),"")))</f>
        <v>0.748</v>
      </c>
      <c r="P157" s="3">
        <f>IFERROR(INDEX('[2]Both teabags AfterWet'!$D$1:$D$839,MATCH(I157,'[2]Both teabags AfterWet'!$B$1:$B$839,0)),"")</f>
        <v>1.5940000000000001</v>
      </c>
      <c r="Q157" s="3">
        <f t="shared" si="11"/>
        <v>0.59739999999999993</v>
      </c>
      <c r="R157" s="3">
        <f t="shared" si="11"/>
        <v>1.4434</v>
      </c>
      <c r="S157" s="3">
        <f t="shared" si="12"/>
        <v>0.66833222296246952</v>
      </c>
      <c r="T157" s="3">
        <f t="shared" si="13"/>
        <v>0.4381465404694575</v>
      </c>
      <c r="U157" s="3">
        <f t="shared" si="14"/>
        <v>0.80672926447574334</v>
      </c>
      <c r="V157">
        <f t="shared" si="15"/>
        <v>52</v>
      </c>
      <c r="W157" s="3">
        <f t="shared" si="16"/>
        <v>0.20625626726547563</v>
      </c>
      <c r="X157" s="3">
        <f t="shared" si="17"/>
        <v>1.1188504966848371E-2</v>
      </c>
      <c r="Y157" s="58" t="str">
        <f>IF(ISNUMBER(SEARCH("C", '[2]WetLitterbags placem_collection'!W84)),"YES","")</f>
        <v/>
      </c>
      <c r="Z157" s="58" t="str">
        <f>IF(ISNUMBER(SEARCH("H", '[2]WetLitterbags placem_collection'!W84)),"YES","")</f>
        <v>YES</v>
      </c>
      <c r="AA157" s="58" t="str">
        <f>IF(ISNUMBER(SEARCH("R", '[2]WetLitterbags placem_collection'!W84)),"YES","")</f>
        <v>YES</v>
      </c>
      <c r="AB157" s="58" t="str">
        <f>IF(ISNUMBER(SEARCH("C", '[2]WetLitterbags placem_collection'!V84)),"YES","")</f>
        <v/>
      </c>
      <c r="AC157" s="58" t="str">
        <f>IF(ISNUMBER(SEARCH("H", '[2]WetLitterbags placem_collection'!V84)),"YES","")</f>
        <v>YES</v>
      </c>
      <c r="AD157" s="58" t="str">
        <f>IF(ISNUMBER(SEARCH("R", '[2]WetLitterbags placem_collection'!V84)),"YES","")</f>
        <v>YES</v>
      </c>
    </row>
    <row r="158" spans="2:30">
      <c r="B158" t="str">
        <f>'[2]Final data_for_R_analysis_Wetse'!A84</f>
        <v>Wet</v>
      </c>
      <c r="C158" s="4">
        <f>'[2]Final data_for_R_analysis_Wetse'!B84</f>
        <v>83</v>
      </c>
      <c r="D158" t="s">
        <v>98</v>
      </c>
      <c r="E158" t="s">
        <v>41</v>
      </c>
      <c r="F158" s="5">
        <v>3</v>
      </c>
      <c r="G158" s="7">
        <f>'[2]WetLitterbags placem_collection'!E85</f>
        <v>42767</v>
      </c>
      <c r="H158" t="str">
        <f>'[2]Final data_for_R_analysis_Wetse'!J84</f>
        <v>G494</v>
      </c>
      <c r="I158" t="str">
        <f>'[2]Final data_for_R_analysis_Wetse'!J304</f>
        <v>R134</v>
      </c>
      <c r="J158">
        <f>IFERROR(INDEX('[2]Green_rooibos initial weight'!$C$5:$C$1749,MATCH(H158, '[2]Green_rooibos initial weight'!$A$5:$A$1749,0)),"")</f>
        <v>1.903</v>
      </c>
      <c r="K158">
        <f>IFERROR(INDEX('[2]Green_rooibos initial weight'!$C$5:$C$1749,MATCH(I158, '[2]Green_rooibos initial weight'!$A$5:$A$1749,0)),"")</f>
        <v>2.21</v>
      </c>
      <c r="L158" s="3">
        <f t="shared" si="10"/>
        <v>1.6532</v>
      </c>
      <c r="M158" s="3">
        <f t="shared" si="9"/>
        <v>1.9601999999999999</v>
      </c>
      <c r="N158" s="7">
        <f>IF('[2]WetLitterbags placem_collection'!G85="N.A","",'[2]WetLitterbags placem_collection'!G85)</f>
        <v>42819</v>
      </c>
      <c r="O158" s="3">
        <f>IF(IFERROR(INDEX('[2]Both teabags AfterWet'!$D$1:$D$839,MATCH(H158,'[2]Both teabags AfterWet'!$B$1:$B$839,0)),"")="N.A","",(IFERROR(INDEX('[2]Both teabags AfterWet'!$D$1:$D$839,MATCH(H158,'[2]Both teabags AfterWet'!$B$1:$B$839,0)),"")))</f>
        <v>0.90200000000000002</v>
      </c>
      <c r="P158" s="3">
        <f>IFERROR(INDEX('[2]Both teabags AfterWet'!$D$1:$D$839,MATCH(I158,'[2]Both teabags AfterWet'!$B$1:$B$839,0)),"")</f>
        <v>0.98799999999999999</v>
      </c>
      <c r="Q158" s="3">
        <f t="shared" si="11"/>
        <v>0.75140000000000007</v>
      </c>
      <c r="R158" s="3">
        <f t="shared" si="11"/>
        <v>0.83739999999999992</v>
      </c>
      <c r="S158" s="3">
        <f t="shared" si="12"/>
        <v>0.54548753931768679</v>
      </c>
      <c r="T158" s="3">
        <f t="shared" si="13"/>
        <v>0.35761178349568068</v>
      </c>
      <c r="U158" s="3">
        <f t="shared" si="14"/>
        <v>0.42720130598918477</v>
      </c>
      <c r="V158">
        <f t="shared" si="15"/>
        <v>52</v>
      </c>
      <c r="W158" s="3">
        <f t="shared" si="16"/>
        <v>0.35215256613101331</v>
      </c>
      <c r="X158" s="3" t="str">
        <f t="shared" si="17"/>
        <v/>
      </c>
      <c r="Y158" s="58" t="str">
        <f>IF(ISNUMBER(SEARCH("C", '[2]WetLitterbags placem_collection'!W85)),"YES","")</f>
        <v/>
      </c>
      <c r="Z158" s="58" t="str">
        <f>IF(ISNUMBER(SEARCH("H", '[2]WetLitterbags placem_collection'!W85)),"YES","")</f>
        <v>YES</v>
      </c>
      <c r="AA158" s="58" t="str">
        <f>IF(ISNUMBER(SEARCH("R", '[2]WetLitterbags placem_collection'!W85)),"YES","")</f>
        <v/>
      </c>
      <c r="AB158" s="58" t="str">
        <f>IF(ISNUMBER(SEARCH("C", '[2]WetLitterbags placem_collection'!V85)),"YES","")</f>
        <v/>
      </c>
      <c r="AC158" s="58" t="str">
        <f>IF(ISNUMBER(SEARCH("H", '[2]WetLitterbags placem_collection'!V85)),"YES","")</f>
        <v/>
      </c>
      <c r="AD158" s="58" t="str">
        <f>IF(ISNUMBER(SEARCH("R", '[2]WetLitterbags placem_collection'!V85)),"YES","")</f>
        <v>YES</v>
      </c>
    </row>
    <row r="159" spans="2:30">
      <c r="B159" t="str">
        <f>'[2]Final data_for_R_analysis_Wetse'!A85</f>
        <v>Wet</v>
      </c>
      <c r="C159" s="4">
        <f>'[2]Final data_for_R_analysis_Wetse'!B85</f>
        <v>84</v>
      </c>
      <c r="D159" t="s">
        <v>98</v>
      </c>
      <c r="E159" t="s">
        <v>41</v>
      </c>
      <c r="F159" s="68">
        <v>4</v>
      </c>
      <c r="G159" s="7">
        <f>'[2]WetLitterbags placem_collection'!E86</f>
        <v>42767</v>
      </c>
      <c r="H159" t="str">
        <f>'[2]Final data_for_R_analysis_Wetse'!J85</f>
        <v>G291</v>
      </c>
      <c r="I159" t="str">
        <f>'[2]Final data_for_R_analysis_Wetse'!J305</f>
        <v>R49</v>
      </c>
      <c r="J159">
        <f>IFERROR(INDEX('[2]Green_rooibos initial weight'!$C$5:$C$1749,MATCH(H159, '[2]Green_rooibos initial weight'!$A$5:$A$1749,0)),"")</f>
        <v>2.0880000000000001</v>
      </c>
      <c r="K159">
        <f>IFERROR(INDEX('[2]Green_rooibos initial weight'!$C$5:$C$1749,MATCH(I159, '[2]Green_rooibos initial weight'!$A$5:$A$1749,0)),"")</f>
        <v>2.2999999999999998</v>
      </c>
      <c r="L159" s="3">
        <f t="shared" si="10"/>
        <v>1.8382000000000001</v>
      </c>
      <c r="M159" s="3">
        <f t="shared" si="9"/>
        <v>2.0501999999999998</v>
      </c>
      <c r="N159" s="7">
        <f>IF('[2]WetLitterbags placem_collection'!G86="N.A","",'[2]WetLitterbags placem_collection'!G86)</f>
        <v>42819</v>
      </c>
      <c r="O159" s="3">
        <f>IF(IFERROR(INDEX('[2]Both teabags AfterWet'!$D$1:$D$839,MATCH(H159,'[2]Both teabags AfterWet'!$B$1:$B$839,0)),"")="N.A","",(IFERROR(INDEX('[2]Both teabags AfterWet'!$D$1:$D$839,MATCH(H159,'[2]Both teabags AfterWet'!$B$1:$B$839,0)),"")))</f>
        <v>0.90300000000000002</v>
      </c>
      <c r="P159" s="3">
        <f>IFERROR(INDEX('[2]Both teabags AfterWet'!$D$1:$D$839,MATCH(I159,'[2]Both teabags AfterWet'!$B$1:$B$839,0)),"")</f>
        <v>1.6379999999999999</v>
      </c>
      <c r="Q159" s="3">
        <f t="shared" si="11"/>
        <v>0.75239999999999996</v>
      </c>
      <c r="R159" s="3">
        <f t="shared" si="11"/>
        <v>1.4873999999999998</v>
      </c>
      <c r="S159" s="3">
        <f t="shared" si="12"/>
        <v>0.5906865411815907</v>
      </c>
      <c r="T159" s="3">
        <f t="shared" si="13"/>
        <v>0.38724343317367949</v>
      </c>
      <c r="U159" s="3">
        <f t="shared" si="14"/>
        <v>0.72549019607843135</v>
      </c>
      <c r="V159">
        <f t="shared" si="15"/>
        <v>52</v>
      </c>
      <c r="W159" s="3">
        <f t="shared" si="16"/>
        <v>0.29847204135202998</v>
      </c>
      <c r="X159" s="3">
        <f t="shared" si="17"/>
        <v>2.3731264400509981E-2</v>
      </c>
      <c r="Y159" s="58" t="str">
        <f>IF(ISNUMBER(SEARCH("C", '[2]WetLitterbags placem_collection'!W86)),"YES","")</f>
        <v/>
      </c>
      <c r="Z159" s="58" t="str">
        <f>IF(ISNUMBER(SEARCH("H", '[2]WetLitterbags placem_collection'!W86)),"YES","")</f>
        <v/>
      </c>
      <c r="AA159" s="58" t="str">
        <f>IF(ISNUMBER(SEARCH("R", '[2]WetLitterbags placem_collection'!W86)),"YES","")</f>
        <v>YES</v>
      </c>
      <c r="AB159" s="58" t="str">
        <f>IF(ISNUMBER(SEARCH("C", '[2]WetLitterbags placem_collection'!V86)),"YES","")</f>
        <v/>
      </c>
      <c r="AC159" s="58" t="str">
        <f>IF(ISNUMBER(SEARCH("H", '[2]WetLitterbags placem_collection'!V86)),"YES","")</f>
        <v/>
      </c>
      <c r="AD159" s="58" t="str">
        <f>IF(ISNUMBER(SEARCH("R", '[2]WetLitterbags placem_collection'!V86)),"YES","")</f>
        <v>YES</v>
      </c>
    </row>
    <row r="160" spans="2:30">
      <c r="B160" t="str">
        <f>'[2]Final data_for_R_analysis_Wetse'!A86</f>
        <v>Wet</v>
      </c>
      <c r="C160" s="4">
        <f>'[2]Final data_for_R_analysis_Wetse'!B86</f>
        <v>85</v>
      </c>
      <c r="D160" t="s">
        <v>98</v>
      </c>
      <c r="E160" t="s">
        <v>41</v>
      </c>
      <c r="F160" s="68">
        <v>5</v>
      </c>
      <c r="G160" s="7">
        <f>'[2]WetLitterbags placem_collection'!E87</f>
        <v>42767</v>
      </c>
      <c r="H160" t="str">
        <f>'[2]Final data_for_R_analysis_Wetse'!J86</f>
        <v>G308</v>
      </c>
      <c r="I160" t="str">
        <f>'[2]Final data_for_R_analysis_Wetse'!J306</f>
        <v>R315</v>
      </c>
      <c r="J160">
        <f>IFERROR(INDEX('[2]Green_rooibos initial weight'!$C$5:$C$1749,MATCH(H160, '[2]Green_rooibos initial weight'!$A$5:$A$1749,0)),"")</f>
        <v>1.982</v>
      </c>
      <c r="K160">
        <f>IFERROR(INDEX('[2]Green_rooibos initial weight'!$C$5:$C$1749,MATCH(I160, '[2]Green_rooibos initial weight'!$A$5:$A$1749,0)),"")</f>
        <v>2.2440000000000002</v>
      </c>
      <c r="L160" s="3">
        <f t="shared" si="10"/>
        <v>1.7322</v>
      </c>
      <c r="M160" s="3">
        <f t="shared" si="9"/>
        <v>1.9942000000000002</v>
      </c>
      <c r="N160" s="7">
        <f>IF('[2]WetLitterbags placem_collection'!G87="N.A","",'[2]WetLitterbags placem_collection'!G87)</f>
        <v>42819</v>
      </c>
      <c r="O160" s="3" t="str">
        <f>IF(IFERROR(INDEX('[2]Both teabags AfterWet'!$D$1:$D$839,MATCH(H160,'[2]Both teabags AfterWet'!$B$1:$B$839,0)),"")="N.A","",(IFERROR(INDEX('[2]Both teabags AfterWet'!$D$1:$D$839,MATCH(H160,'[2]Both teabags AfterWet'!$B$1:$B$839,0)),"")))</f>
        <v/>
      </c>
      <c r="P160" s="3">
        <f>IFERROR(INDEX('[2]Both teabags AfterWet'!$D$1:$D$839,MATCH(I160,'[2]Both teabags AfterWet'!$B$1:$B$839,0)),"")</f>
        <v>1.4850000000000001</v>
      </c>
      <c r="Q160" s="3" t="str">
        <f t="shared" si="11"/>
        <v/>
      </c>
      <c r="R160" s="3">
        <f t="shared" si="11"/>
        <v>1.3344</v>
      </c>
      <c r="S160" s="3" t="str">
        <f t="shared" si="12"/>
        <v/>
      </c>
      <c r="T160" s="3" t="str">
        <f t="shared" si="13"/>
        <v/>
      </c>
      <c r="U160" s="3">
        <f t="shared" si="14"/>
        <v>0.66914050747166776</v>
      </c>
      <c r="V160">
        <f t="shared" si="15"/>
        <v>52</v>
      </c>
      <c r="W160" s="3" t="str">
        <f t="shared" si="16"/>
        <v/>
      </c>
      <c r="X160" s="3" t="str">
        <f t="shared" si="17"/>
        <v/>
      </c>
      <c r="Y160" s="58" t="str">
        <f>IF(ISNUMBER(SEARCH("C", '[2]WetLitterbags placem_collection'!W87)),"YES","")</f>
        <v>YES</v>
      </c>
      <c r="Z160" s="58" t="str">
        <f>IF(ISNUMBER(SEARCH("H", '[2]WetLitterbags placem_collection'!W87)),"YES","")</f>
        <v>YES</v>
      </c>
      <c r="AA160" s="58" t="str">
        <f>IF(ISNUMBER(SEARCH("R", '[2]WetLitterbags placem_collection'!W87)),"YES","")</f>
        <v>YES</v>
      </c>
      <c r="AB160" s="58" t="str">
        <f>IF(ISNUMBER(SEARCH("C", '[2]WetLitterbags placem_collection'!V87)),"YES","")</f>
        <v/>
      </c>
      <c r="AC160" s="58" t="str">
        <f>IF(ISNUMBER(SEARCH("H", '[2]WetLitterbags placem_collection'!V87)),"YES","")</f>
        <v>YES</v>
      </c>
      <c r="AD160" s="58" t="str">
        <f>IF(ISNUMBER(SEARCH("R", '[2]WetLitterbags placem_collection'!V87)),"YES","")</f>
        <v>YES</v>
      </c>
    </row>
    <row r="161" spans="2:30">
      <c r="B161" t="str">
        <f>'[2]Final data_for_R_analysis_Wetse'!A87</f>
        <v>Wet</v>
      </c>
      <c r="C161" s="4">
        <f>'[2]Final data_for_R_analysis_Wetse'!B87</f>
        <v>86</v>
      </c>
      <c r="D161" t="s">
        <v>98</v>
      </c>
      <c r="E161" t="s">
        <v>41</v>
      </c>
      <c r="F161" s="68">
        <v>6</v>
      </c>
      <c r="G161" s="7">
        <f>'[2]WetLitterbags placem_collection'!E88</f>
        <v>42767</v>
      </c>
      <c r="H161" t="str">
        <f>'[2]Final data_for_R_analysis_Wetse'!J87</f>
        <v>G723</v>
      </c>
      <c r="I161" t="str">
        <f>'[2]Final data_for_R_analysis_Wetse'!J307</f>
        <v>R1</v>
      </c>
      <c r="J161">
        <f>IFERROR(INDEX('[2]Green_rooibos initial weight'!$C$5:$C$1749,MATCH(H161, '[2]Green_rooibos initial weight'!$A$5:$A$1749,0)),"")</f>
        <v>2.0129999999999999</v>
      </c>
      <c r="K161">
        <f>IFERROR(INDEX('[2]Green_rooibos initial weight'!$C$5:$C$1749,MATCH(I161, '[2]Green_rooibos initial weight'!$A$5:$A$1749,0)),"")</f>
        <v>2.2109999999999999</v>
      </c>
      <c r="L161" s="3">
        <f t="shared" si="10"/>
        <v>1.7631999999999999</v>
      </c>
      <c r="M161" s="3">
        <f t="shared" si="9"/>
        <v>1.9611999999999998</v>
      </c>
      <c r="N161" s="7">
        <f>IF('[2]WetLitterbags placem_collection'!G88="N.A","",'[2]WetLitterbags placem_collection'!G88)</f>
        <v>42819</v>
      </c>
      <c r="O161" s="3">
        <f>IF(IFERROR(INDEX('[2]Both teabags AfterWet'!$D$1:$D$839,MATCH(H161,'[2]Both teabags AfterWet'!$B$1:$B$839,0)),"")="N.A","",(IFERROR(INDEX('[2]Both teabags AfterWet'!$D$1:$D$839,MATCH(H161,'[2]Both teabags AfterWet'!$B$1:$B$839,0)),"")))</f>
        <v>0.78249999999999997</v>
      </c>
      <c r="P161" s="3">
        <f>IFERROR(INDEX('[2]Both teabags AfterWet'!$D$1:$D$839,MATCH(I161,'[2]Both teabags AfterWet'!$B$1:$B$839,0)),"")</f>
        <v>0.38169999999999998</v>
      </c>
      <c r="Q161" s="3">
        <f t="shared" si="11"/>
        <v>0.63189999999999991</v>
      </c>
      <c r="R161" s="3">
        <f t="shared" si="11"/>
        <v>0.23109999999999997</v>
      </c>
      <c r="S161" s="3">
        <f t="shared" si="12"/>
        <v>0.64161751361161534</v>
      </c>
      <c r="T161" s="3">
        <f t="shared" si="13"/>
        <v>0.42063285927982386</v>
      </c>
      <c r="U161" s="3">
        <f t="shared" si="14"/>
        <v>0.11783601876402203</v>
      </c>
      <c r="V161">
        <f t="shared" si="15"/>
        <v>52</v>
      </c>
      <c r="W161" s="3">
        <f t="shared" si="16"/>
        <v>0.2379839505800293</v>
      </c>
      <c r="X161" s="3" t="str">
        <f t="shared" si="17"/>
        <v/>
      </c>
      <c r="Y161" s="58" t="str">
        <f>IF(ISNUMBER(SEARCH("C", '[2]WetLitterbags placem_collection'!W88)),"YES","")</f>
        <v>YES</v>
      </c>
      <c r="Z161" s="58" t="str">
        <f>IF(ISNUMBER(SEARCH("H", '[2]WetLitterbags placem_collection'!W88)),"YES","")</f>
        <v>YES</v>
      </c>
      <c r="AA161" s="58" t="str">
        <f>IF(ISNUMBER(SEARCH("R", '[2]WetLitterbags placem_collection'!W88)),"YES","")</f>
        <v>YES</v>
      </c>
      <c r="AB161" s="58" t="str">
        <f>IF(ISNUMBER(SEARCH("C", '[2]WetLitterbags placem_collection'!V88)),"YES","")</f>
        <v/>
      </c>
      <c r="AC161" s="58" t="str">
        <f>IF(ISNUMBER(SEARCH("H", '[2]WetLitterbags placem_collection'!V88)),"YES","")</f>
        <v/>
      </c>
      <c r="AD161" s="58" t="str">
        <f>IF(ISNUMBER(SEARCH("R", '[2]WetLitterbags placem_collection'!V88)),"YES","")</f>
        <v>YES</v>
      </c>
    </row>
    <row r="162" spans="2:30">
      <c r="B162" t="str">
        <f>'[2]Final data_for_R_analysis_Wetse'!A88</f>
        <v>Wet</v>
      </c>
      <c r="C162" s="4">
        <f>'[2]Final data_for_R_analysis_Wetse'!B88</f>
        <v>87</v>
      </c>
      <c r="D162" t="s">
        <v>98</v>
      </c>
      <c r="E162" t="s">
        <v>41</v>
      </c>
      <c r="F162" s="68">
        <v>7</v>
      </c>
      <c r="G162" s="7">
        <f>'[2]WetLitterbags placem_collection'!E89</f>
        <v>42767</v>
      </c>
      <c r="H162" t="str">
        <f>'[2]Final data_for_R_analysis_Wetse'!J88</f>
        <v>G628</v>
      </c>
      <c r="I162" t="str">
        <f>'[2]Final data_for_R_analysis_Wetse'!J308</f>
        <v>R408</v>
      </c>
      <c r="J162">
        <f>IFERROR(INDEX('[2]Green_rooibos initial weight'!$C$5:$C$1749,MATCH(H162, '[2]Green_rooibos initial weight'!$A$5:$A$1749,0)),"")</f>
        <v>2.0739999999999998</v>
      </c>
      <c r="K162">
        <f>IFERROR(INDEX('[2]Green_rooibos initial weight'!$C$5:$C$1749,MATCH(I162, '[2]Green_rooibos initial weight'!$A$5:$A$1749,0)),"")</f>
        <v>2.2480000000000002</v>
      </c>
      <c r="L162" s="3">
        <f t="shared" si="10"/>
        <v>1.8241999999999998</v>
      </c>
      <c r="M162" s="3">
        <f t="shared" si="9"/>
        <v>1.9982000000000002</v>
      </c>
      <c r="N162" s="7">
        <f>IF('[2]WetLitterbags placem_collection'!G89="N.A","",'[2]WetLitterbags placem_collection'!G89)</f>
        <v>42819</v>
      </c>
      <c r="O162" s="3">
        <f>IF(IFERROR(INDEX('[2]Both teabags AfterWet'!$D$1:$D$839,MATCH(H162,'[2]Both teabags AfterWet'!$B$1:$B$839,0)),"")="N.A","",(IFERROR(INDEX('[2]Both teabags AfterWet'!$D$1:$D$839,MATCH(H162,'[2]Both teabags AfterWet'!$B$1:$B$839,0)),"")))</f>
        <v>0.8639</v>
      </c>
      <c r="P162" s="3">
        <f>IFERROR(INDEX('[2]Both teabags AfterWet'!$D$1:$D$839,MATCH(I162,'[2]Both teabags AfterWet'!$B$1:$B$839,0)),"")</f>
        <v>0.3599</v>
      </c>
      <c r="Q162" s="3">
        <f t="shared" si="11"/>
        <v>0.71330000000000005</v>
      </c>
      <c r="R162" s="3">
        <f t="shared" si="11"/>
        <v>0.20929999999999999</v>
      </c>
      <c r="S162" s="3">
        <f t="shared" si="12"/>
        <v>0.60897927858787404</v>
      </c>
      <c r="T162" s="3">
        <f t="shared" si="13"/>
        <v>0.39923582159205045</v>
      </c>
      <c r="U162" s="3">
        <f t="shared" si="14"/>
        <v>0.10474426984285856</v>
      </c>
      <c r="V162">
        <f t="shared" si="15"/>
        <v>52</v>
      </c>
      <c r="W162" s="3">
        <f t="shared" si="16"/>
        <v>0.27674670001440138</v>
      </c>
      <c r="X162" s="3" t="str">
        <f t="shared" si="17"/>
        <v/>
      </c>
      <c r="Y162" s="58" t="str">
        <f>IF(ISNUMBER(SEARCH("C", '[2]WetLitterbags placem_collection'!W89)),"YES","")</f>
        <v>YES</v>
      </c>
      <c r="Z162" s="58" t="str">
        <f>IF(ISNUMBER(SEARCH("H", '[2]WetLitterbags placem_collection'!W89)),"YES","")</f>
        <v/>
      </c>
      <c r="AA162" s="58" t="str">
        <f>IF(ISNUMBER(SEARCH("R", '[2]WetLitterbags placem_collection'!W89)),"YES","")</f>
        <v>YES</v>
      </c>
      <c r="AB162" s="58" t="str">
        <f>IF(ISNUMBER(SEARCH("C", '[2]WetLitterbags placem_collection'!V89)),"YES","")</f>
        <v>YES</v>
      </c>
      <c r="AC162" s="58" t="str">
        <f>IF(ISNUMBER(SEARCH("H", '[2]WetLitterbags placem_collection'!V89)),"YES","")</f>
        <v>YES</v>
      </c>
      <c r="AD162" s="58" t="str">
        <f>IF(ISNUMBER(SEARCH("R", '[2]WetLitterbags placem_collection'!V89)),"YES","")</f>
        <v>YES</v>
      </c>
    </row>
    <row r="163" spans="2:30">
      <c r="B163" t="str">
        <f>'[2]Final data_for_R_analysis_Wetse'!A89</f>
        <v>Wet</v>
      </c>
      <c r="C163" s="4">
        <f>'[2]Final data_for_R_analysis_Wetse'!B89</f>
        <v>88</v>
      </c>
      <c r="D163" t="s">
        <v>98</v>
      </c>
      <c r="E163" t="s">
        <v>41</v>
      </c>
      <c r="F163" s="68">
        <v>8</v>
      </c>
      <c r="G163" s="7">
        <f>'[2]WetLitterbags placem_collection'!E90</f>
        <v>42767</v>
      </c>
      <c r="H163" t="str">
        <f>'[2]Final data_for_R_analysis_Wetse'!J89</f>
        <v>G569</v>
      </c>
      <c r="I163" t="str">
        <f>'[2]Final data_for_R_analysis_Wetse'!J309</f>
        <v>R385</v>
      </c>
      <c r="J163">
        <f>IFERROR(INDEX('[2]Green_rooibos initial weight'!$C$5:$C$1749,MATCH(H163, '[2]Green_rooibos initial weight'!$A$5:$A$1749,0)),"")</f>
        <v>1.9950000000000001</v>
      </c>
      <c r="K163">
        <f>IFERROR(INDEX('[2]Green_rooibos initial weight'!$C$5:$C$1749,MATCH(I163, '[2]Green_rooibos initial weight'!$A$5:$A$1749,0)),"")</f>
        <v>2.2559999999999998</v>
      </c>
      <c r="L163" s="3">
        <f t="shared" si="10"/>
        <v>1.7452000000000001</v>
      </c>
      <c r="M163" s="3">
        <f t="shared" si="9"/>
        <v>2.0061999999999998</v>
      </c>
      <c r="N163" s="7">
        <f>IF('[2]WetLitterbags placem_collection'!G90="N.A","",'[2]WetLitterbags placem_collection'!G90)</f>
        <v>0</v>
      </c>
      <c r="O163" s="3">
        <f>IF(IFERROR(INDEX('[2]Both teabags AfterWet'!$D$1:$D$839,MATCH(H163,'[2]Both teabags AfterWet'!$B$1:$B$839,0)),"")="N.A","",(IFERROR(INDEX('[2]Both teabags AfterWet'!$D$1:$D$839,MATCH(H163,'[2]Both teabags AfterWet'!$B$1:$B$839,0)),"")))</f>
        <v>1.012</v>
      </c>
      <c r="P163" s="3" t="str">
        <f>IFERROR(INDEX('[2]Both teabags AfterWet'!$D$1:$D$839,MATCH(I163,'[2]Both teabags AfterWet'!$B$1:$B$839,0)),"")</f>
        <v/>
      </c>
      <c r="Q163" s="3">
        <f t="shared" si="11"/>
        <v>0.86139999999999994</v>
      </c>
      <c r="R163" s="3" t="str">
        <f t="shared" si="11"/>
        <v/>
      </c>
      <c r="S163" s="3">
        <f t="shared" si="12"/>
        <v>0.50641760256704105</v>
      </c>
      <c r="T163" s="3">
        <f t="shared" si="13"/>
        <v>0.33199823826247826</v>
      </c>
      <c r="U163" s="3" t="str">
        <f t="shared" si="14"/>
        <v/>
      </c>
      <c r="V163" t="str">
        <f t="shared" si="15"/>
        <v/>
      </c>
      <c r="W163" s="3">
        <f t="shared" si="16"/>
        <v>0.39855391619116265</v>
      </c>
      <c r="X163" s="3" t="str">
        <f t="shared" si="17"/>
        <v/>
      </c>
      <c r="Y163" s="58" t="str">
        <f>IF(ISNUMBER(SEARCH("C", '[2]WetLitterbags placem_collection'!W90)),"YES","")</f>
        <v/>
      </c>
      <c r="Z163" s="58" t="str">
        <f>IF(ISNUMBER(SEARCH("H", '[2]WetLitterbags placem_collection'!W90)),"YES","")</f>
        <v/>
      </c>
      <c r="AA163" s="58" t="str">
        <f>IF(ISNUMBER(SEARCH("R", '[2]WetLitterbags placem_collection'!W90)),"YES","")</f>
        <v/>
      </c>
      <c r="AB163" s="58" t="str">
        <f>IF(ISNUMBER(SEARCH("C", '[2]WetLitterbags placem_collection'!V90)),"YES","")</f>
        <v/>
      </c>
      <c r="AC163" s="58" t="str">
        <f>IF(ISNUMBER(SEARCH("H", '[2]WetLitterbags placem_collection'!V90)),"YES","")</f>
        <v/>
      </c>
      <c r="AD163" s="58" t="str">
        <f>IF(ISNUMBER(SEARCH("R", '[2]WetLitterbags placem_collection'!V90)),"YES","")</f>
        <v/>
      </c>
    </row>
    <row r="164" spans="2:30">
      <c r="B164" t="str">
        <f>'[2]Final data_for_R_analysis_Wetse'!A90</f>
        <v>Wet</v>
      </c>
      <c r="C164" s="4">
        <f>'[2]Final data_for_R_analysis_Wetse'!B90</f>
        <v>89</v>
      </c>
      <c r="D164" t="s">
        <v>99</v>
      </c>
      <c r="E164" t="s">
        <v>41</v>
      </c>
      <c r="F164" s="5">
        <v>1</v>
      </c>
      <c r="G164" s="7">
        <f>'[2]WetLitterbags placem_collection'!E91</f>
        <v>42767</v>
      </c>
      <c r="H164" t="str">
        <f>'[2]Final data_for_R_analysis_Wetse'!J90</f>
        <v>G339</v>
      </c>
      <c r="I164" t="str">
        <f>'[2]Final data_for_R_analysis_Wetse'!J310</f>
        <v>R196</v>
      </c>
      <c r="J164">
        <f>IFERROR(INDEX('[2]Green_rooibos initial weight'!$C$5:$C$1749,MATCH(H164, '[2]Green_rooibos initial weight'!$A$5:$A$1749,0)),"")</f>
        <v>2.0219999999999998</v>
      </c>
      <c r="K164">
        <f>IFERROR(INDEX('[2]Green_rooibos initial weight'!$C$5:$C$1749,MATCH(I164, '[2]Green_rooibos initial weight'!$A$5:$A$1749,0)),"")</f>
        <v>2.242</v>
      </c>
      <c r="L164" s="3">
        <f t="shared" si="10"/>
        <v>1.7721999999999998</v>
      </c>
      <c r="M164" s="3">
        <f t="shared" si="9"/>
        <v>1.9922</v>
      </c>
      <c r="N164" s="7">
        <f>IF('[2]WetLitterbags placem_collection'!G91="N.A","",'[2]WetLitterbags placem_collection'!G91)</f>
        <v>42819</v>
      </c>
      <c r="O164" s="3" t="str">
        <f>IF(IFERROR(INDEX('[2]Both teabags AfterWet'!$D$1:$D$839,MATCH(H164,'[2]Both teabags AfterWet'!$B$1:$B$839,0)),"")="N.A","",(IFERROR(INDEX('[2]Both teabags AfterWet'!$D$1:$D$839,MATCH(H164,'[2]Both teabags AfterWet'!$B$1:$B$839,0)),"")))</f>
        <v/>
      </c>
      <c r="P164" s="3">
        <f>IFERROR(INDEX('[2]Both teabags AfterWet'!$D$1:$D$839,MATCH(I164,'[2]Both teabags AfterWet'!$B$1:$B$839,0)),"")</f>
        <v>0.17399999999999999</v>
      </c>
      <c r="Q164" s="3" t="str">
        <f t="shared" si="11"/>
        <v/>
      </c>
      <c r="R164" s="3">
        <f t="shared" si="11"/>
        <v>2.3399999999999976E-2</v>
      </c>
      <c r="S164" s="3" t="str">
        <f t="shared" si="12"/>
        <v/>
      </c>
      <c r="T164" s="3" t="str">
        <f t="shared" si="13"/>
        <v/>
      </c>
      <c r="U164" s="3">
        <f t="shared" si="14"/>
        <v>1.1745808653749612E-2</v>
      </c>
      <c r="V164">
        <f t="shared" si="15"/>
        <v>52</v>
      </c>
      <c r="W164" s="3" t="str">
        <f t="shared" si="16"/>
        <v/>
      </c>
      <c r="X164" s="3" t="str">
        <f t="shared" si="17"/>
        <v/>
      </c>
      <c r="Y164" s="58" t="str">
        <f>IF(ISNUMBER(SEARCH("C", '[2]WetLitterbags placem_collection'!W91)),"YES","")</f>
        <v/>
      </c>
      <c r="Z164" s="58" t="str">
        <f>IF(ISNUMBER(SEARCH("H", '[2]WetLitterbags placem_collection'!W91)),"YES","")</f>
        <v>YES</v>
      </c>
      <c r="AA164" s="58" t="str">
        <f>IF(ISNUMBER(SEARCH("R", '[2]WetLitterbags placem_collection'!W91)),"YES","")</f>
        <v>YES</v>
      </c>
      <c r="AB164" s="58" t="str">
        <f>IF(ISNUMBER(SEARCH("C", '[2]WetLitterbags placem_collection'!V91)),"YES","")</f>
        <v/>
      </c>
      <c r="AC164" s="58" t="str">
        <f>IF(ISNUMBER(SEARCH("H", '[2]WetLitterbags placem_collection'!V91)),"YES","")</f>
        <v/>
      </c>
      <c r="AD164" s="58" t="str">
        <f>IF(ISNUMBER(SEARCH("R", '[2]WetLitterbags placem_collection'!V91)),"YES","")</f>
        <v/>
      </c>
    </row>
    <row r="165" spans="2:30">
      <c r="B165" t="str">
        <f>'[2]Final data_for_R_analysis_Wetse'!A91</f>
        <v>Wet</v>
      </c>
      <c r="C165" s="4">
        <f>'[2]Final data_for_R_analysis_Wetse'!B91</f>
        <v>90</v>
      </c>
      <c r="D165" t="s">
        <v>99</v>
      </c>
      <c r="E165" t="s">
        <v>41</v>
      </c>
      <c r="F165" s="5">
        <v>2</v>
      </c>
      <c r="G165" s="7">
        <f>'[2]WetLitterbags placem_collection'!E92</f>
        <v>42767</v>
      </c>
      <c r="H165" t="str">
        <f>'[2]Final data_for_R_analysis_Wetse'!J91</f>
        <v>G592</v>
      </c>
      <c r="I165" t="str">
        <f>'[2]Final data_for_R_analysis_Wetse'!J311</f>
        <v>R94</v>
      </c>
      <c r="J165">
        <f>IFERROR(INDEX('[2]Green_rooibos initial weight'!$C$5:$C$1749,MATCH(H165, '[2]Green_rooibos initial weight'!$A$5:$A$1749,0)),"")</f>
        <v>2.0699999999999998</v>
      </c>
      <c r="K165">
        <f>IFERROR(INDEX('[2]Green_rooibos initial weight'!$C$5:$C$1749,MATCH(I165, '[2]Green_rooibos initial weight'!$A$5:$A$1749,0)),"")</f>
        <v>2.2770000000000001</v>
      </c>
      <c r="L165" s="3">
        <f t="shared" si="10"/>
        <v>1.8201999999999998</v>
      </c>
      <c r="M165" s="3">
        <f t="shared" si="9"/>
        <v>2.0272000000000001</v>
      </c>
      <c r="N165" s="7">
        <f>IF('[2]WetLitterbags placem_collection'!G92="N.A","",'[2]WetLitterbags placem_collection'!G92)</f>
        <v>42819</v>
      </c>
      <c r="O165" s="3">
        <f>IF(IFERROR(INDEX('[2]Both teabags AfterWet'!$D$1:$D$839,MATCH(H165,'[2]Both teabags AfterWet'!$B$1:$B$839,0)),"")="N.A","",(IFERROR(INDEX('[2]Both teabags AfterWet'!$D$1:$D$839,MATCH(H165,'[2]Both teabags AfterWet'!$B$1:$B$839,0)),"")))</f>
        <v>1.0779000000000001</v>
      </c>
      <c r="P165" s="3">
        <f>IFERROR(INDEX('[2]Both teabags AfterWet'!$D$1:$D$839,MATCH(I165,'[2]Both teabags AfterWet'!$B$1:$B$839,0)),"")</f>
        <v>1.7455000000000001</v>
      </c>
      <c r="Q165" s="3">
        <f t="shared" si="11"/>
        <v>0.92730000000000001</v>
      </c>
      <c r="R165" s="3">
        <f t="shared" si="11"/>
        <v>1.5949</v>
      </c>
      <c r="S165" s="3">
        <f t="shared" si="12"/>
        <v>0.49055048895725739</v>
      </c>
      <c r="T165" s="3">
        <f t="shared" si="13"/>
        <v>0.32159604501710942</v>
      </c>
      <c r="U165" s="3">
        <f t="shared" si="14"/>
        <v>0.78675019731649565</v>
      </c>
      <c r="V165">
        <f t="shared" si="15"/>
        <v>52</v>
      </c>
      <c r="W165" s="3">
        <f t="shared" si="16"/>
        <v>0.41739846917190326</v>
      </c>
      <c r="X165" s="3">
        <f t="shared" si="17"/>
        <v>2.0922388323686054E-2</v>
      </c>
      <c r="Y165" s="58" t="str">
        <f>IF(ISNUMBER(SEARCH("C", '[2]WetLitterbags placem_collection'!W92)),"YES","")</f>
        <v/>
      </c>
      <c r="Z165" s="58" t="str">
        <f>IF(ISNUMBER(SEARCH("H", '[2]WetLitterbags placem_collection'!W92)),"YES","")</f>
        <v/>
      </c>
      <c r="AA165" s="58" t="str">
        <f>IF(ISNUMBER(SEARCH("R", '[2]WetLitterbags placem_collection'!W92)),"YES","")</f>
        <v>YES</v>
      </c>
      <c r="AB165" s="58" t="str">
        <f>IF(ISNUMBER(SEARCH("C", '[2]WetLitterbags placem_collection'!V92)),"YES","")</f>
        <v/>
      </c>
      <c r="AC165" s="58" t="str">
        <f>IF(ISNUMBER(SEARCH("H", '[2]WetLitterbags placem_collection'!V92)),"YES","")</f>
        <v/>
      </c>
      <c r="AD165" s="58" t="str">
        <f>IF(ISNUMBER(SEARCH("R", '[2]WetLitterbags placem_collection'!V92)),"YES","")</f>
        <v/>
      </c>
    </row>
    <row r="166" spans="2:30">
      <c r="B166" t="str">
        <f>'[2]Final data_for_R_analysis_Wetse'!A92</f>
        <v>Wet</v>
      </c>
      <c r="C166" s="4">
        <f>'[2]Final data_for_R_analysis_Wetse'!B92</f>
        <v>91</v>
      </c>
      <c r="D166" t="s">
        <v>99</v>
      </c>
      <c r="E166" t="s">
        <v>41</v>
      </c>
      <c r="F166" s="5">
        <v>3</v>
      </c>
      <c r="G166" s="7">
        <f>'[2]WetLitterbags placem_collection'!E93</f>
        <v>42767</v>
      </c>
      <c r="H166" t="str">
        <f>'[2]Final data_for_R_analysis_Wetse'!J92</f>
        <v>G472</v>
      </c>
      <c r="I166" t="str">
        <f>'[2]Final data_for_R_analysis_Wetse'!J312</f>
        <v>R343</v>
      </c>
      <c r="J166">
        <f>IFERROR(INDEX('[2]Green_rooibos initial weight'!$C$5:$C$1749,MATCH(H166, '[2]Green_rooibos initial weight'!$A$5:$A$1749,0)),"")</f>
        <v>1.9710000000000001</v>
      </c>
      <c r="K166">
        <f>IFERROR(INDEX('[2]Green_rooibos initial weight'!$C$5:$C$1749,MATCH(I166, '[2]Green_rooibos initial weight'!$A$5:$A$1749,0)),"")</f>
        <v>2.2429999999999999</v>
      </c>
      <c r="L166" s="3">
        <f t="shared" si="10"/>
        <v>1.7212000000000001</v>
      </c>
      <c r="M166" s="3">
        <f t="shared" si="9"/>
        <v>1.9931999999999999</v>
      </c>
      <c r="N166" s="7">
        <f>IF('[2]WetLitterbags placem_collection'!G93="N.A","",'[2]WetLitterbags placem_collection'!G93)</f>
        <v>42819</v>
      </c>
      <c r="O166" s="3">
        <f>IF(IFERROR(INDEX('[2]Both teabags AfterWet'!$D$1:$D$839,MATCH(H166,'[2]Both teabags AfterWet'!$B$1:$B$839,0)),"")="N.A","",(IFERROR(INDEX('[2]Both teabags AfterWet'!$D$1:$D$839,MATCH(H166,'[2]Both teabags AfterWet'!$B$1:$B$839,0)),"")))</f>
        <v>0.76100000000000001</v>
      </c>
      <c r="P166" s="3">
        <f>IFERROR(INDEX('[2]Both teabags AfterWet'!$D$1:$D$839,MATCH(I166,'[2]Both teabags AfterWet'!$B$1:$B$839,0)),"")</f>
        <v>0.16200000000000001</v>
      </c>
      <c r="Q166" s="3">
        <f t="shared" si="11"/>
        <v>0.61040000000000005</v>
      </c>
      <c r="R166" s="3">
        <f t="shared" si="11"/>
        <v>1.1399999999999993E-2</v>
      </c>
      <c r="S166" s="3">
        <f t="shared" si="12"/>
        <v>0.64536369974436436</v>
      </c>
      <c r="T166" s="3">
        <f t="shared" si="13"/>
        <v>0.42308879128134108</v>
      </c>
      <c r="U166" s="3">
        <f t="shared" si="14"/>
        <v>5.7194461167971071E-3</v>
      </c>
      <c r="V166">
        <f t="shared" si="15"/>
        <v>52</v>
      </c>
      <c r="W166" s="3">
        <f t="shared" si="16"/>
        <v>0.23353479840336766</v>
      </c>
      <c r="X166" s="3" t="str">
        <f t="shared" si="17"/>
        <v/>
      </c>
      <c r="Y166" s="58" t="str">
        <f>IF(ISNUMBER(SEARCH("C", '[2]WetLitterbags placem_collection'!W93)),"YES","")</f>
        <v>YES</v>
      </c>
      <c r="Z166" s="58" t="str">
        <f>IF(ISNUMBER(SEARCH("H", '[2]WetLitterbags placem_collection'!W93)),"YES","")</f>
        <v>YES</v>
      </c>
      <c r="AA166" s="58" t="str">
        <f>IF(ISNUMBER(SEARCH("R", '[2]WetLitterbags placem_collection'!W93)),"YES","")</f>
        <v/>
      </c>
      <c r="AB166" s="58" t="str">
        <f>IF(ISNUMBER(SEARCH("C", '[2]WetLitterbags placem_collection'!V93)),"YES","")</f>
        <v/>
      </c>
      <c r="AC166" s="58" t="str">
        <f>IF(ISNUMBER(SEARCH("H", '[2]WetLitterbags placem_collection'!V93)),"YES","")</f>
        <v>YES</v>
      </c>
      <c r="AD166" s="58" t="str">
        <f>IF(ISNUMBER(SEARCH("R", '[2]WetLitterbags placem_collection'!V93)),"YES","")</f>
        <v>YES</v>
      </c>
    </row>
    <row r="167" spans="2:30">
      <c r="B167" t="str">
        <f>'[2]Final data_for_R_analysis_Wetse'!A93</f>
        <v>Wet</v>
      </c>
      <c r="C167" s="4">
        <f>'[2]Final data_for_R_analysis_Wetse'!B93</f>
        <v>92</v>
      </c>
      <c r="D167" t="s">
        <v>99</v>
      </c>
      <c r="E167" t="s">
        <v>41</v>
      </c>
      <c r="F167" s="68">
        <v>4</v>
      </c>
      <c r="G167" s="7">
        <f>'[2]WetLitterbags placem_collection'!E94</f>
        <v>42767</v>
      </c>
      <c r="H167" t="str">
        <f>'[2]Final data_for_R_analysis_Wetse'!J93</f>
        <v>G529</v>
      </c>
      <c r="I167" t="str">
        <f>'[2]Final data_for_R_analysis_Wetse'!J313</f>
        <v>R445</v>
      </c>
      <c r="J167">
        <f>IFERROR(INDEX('[2]Green_rooibos initial weight'!$C$5:$C$1749,MATCH(H167, '[2]Green_rooibos initial weight'!$A$5:$A$1749,0)),"")</f>
        <v>2.089</v>
      </c>
      <c r="K167">
        <f>IFERROR(INDEX('[2]Green_rooibos initial weight'!$C$5:$C$1749,MATCH(I167, '[2]Green_rooibos initial weight'!$A$5:$A$1749,0)),"")</f>
        <v>2.2389999999999999</v>
      </c>
      <c r="L167" s="3">
        <f t="shared" si="10"/>
        <v>1.8391999999999999</v>
      </c>
      <c r="M167" s="3">
        <f t="shared" si="9"/>
        <v>1.9891999999999999</v>
      </c>
      <c r="N167" s="7">
        <f>IF('[2]WetLitterbags placem_collection'!G94="N.A","",'[2]WetLitterbags placem_collection'!G94)</f>
        <v>42819</v>
      </c>
      <c r="O167" s="3">
        <f>IF(IFERROR(INDEX('[2]Both teabags AfterWet'!$D$1:$D$839,MATCH(H167,'[2]Both teabags AfterWet'!$B$1:$B$839,0)),"")="N.A","",(IFERROR(INDEX('[2]Both teabags AfterWet'!$D$1:$D$839,MATCH(H167,'[2]Both teabags AfterWet'!$B$1:$B$839,0)),"")))</f>
        <v>0.76500000000000001</v>
      </c>
      <c r="P167" s="3">
        <f>IFERROR(INDEX('[2]Both teabags AfterWet'!$D$1:$D$839,MATCH(I167,'[2]Both teabags AfterWet'!$B$1:$B$839,0)),"")</f>
        <v>0.31</v>
      </c>
      <c r="Q167" s="3">
        <f t="shared" si="11"/>
        <v>0.61440000000000006</v>
      </c>
      <c r="R167" s="3">
        <f t="shared" si="11"/>
        <v>0.15939999999999999</v>
      </c>
      <c r="S167" s="3">
        <f t="shared" si="12"/>
        <v>0.66594171378860367</v>
      </c>
      <c r="T167" s="3">
        <f t="shared" si="13"/>
        <v>0.43657936580915591</v>
      </c>
      <c r="U167" s="3">
        <f t="shared" si="14"/>
        <v>8.0132716670018103E-2</v>
      </c>
      <c r="V167">
        <f t="shared" si="15"/>
        <v>52</v>
      </c>
      <c r="W167" s="3">
        <f t="shared" si="16"/>
        <v>0.20909535179500749</v>
      </c>
      <c r="X167" s="3" t="str">
        <f t="shared" si="17"/>
        <v/>
      </c>
      <c r="Y167" s="58" t="str">
        <f>IF(ISNUMBER(SEARCH("C", '[2]WetLitterbags placem_collection'!W94)),"YES","")</f>
        <v>YES</v>
      </c>
      <c r="Z167" s="58" t="str">
        <f>IF(ISNUMBER(SEARCH("H", '[2]WetLitterbags placem_collection'!W94)),"YES","")</f>
        <v>YES</v>
      </c>
      <c r="AA167" s="58" t="str">
        <f>IF(ISNUMBER(SEARCH("R", '[2]WetLitterbags placem_collection'!W94)),"YES","")</f>
        <v/>
      </c>
      <c r="AB167" s="58" t="str">
        <f>IF(ISNUMBER(SEARCH("C", '[2]WetLitterbags placem_collection'!V94)),"YES","")</f>
        <v>YES</v>
      </c>
      <c r="AC167" s="58" t="str">
        <f>IF(ISNUMBER(SEARCH("H", '[2]WetLitterbags placem_collection'!V94)),"YES","")</f>
        <v>YES</v>
      </c>
      <c r="AD167" s="58" t="str">
        <f>IF(ISNUMBER(SEARCH("R", '[2]WetLitterbags placem_collection'!V94)),"YES","")</f>
        <v/>
      </c>
    </row>
    <row r="168" spans="2:30">
      <c r="B168" t="str">
        <f>'[2]Final data_for_R_analysis_Wetse'!A94</f>
        <v>Wet</v>
      </c>
      <c r="C168" s="4">
        <f>'[2]Final data_for_R_analysis_Wetse'!B94</f>
        <v>93</v>
      </c>
      <c r="D168" t="s">
        <v>99</v>
      </c>
      <c r="E168" t="s">
        <v>41</v>
      </c>
      <c r="F168" s="68">
        <v>5</v>
      </c>
      <c r="G168" s="7">
        <f>'[2]WetLitterbags placem_collection'!E95</f>
        <v>42767</v>
      </c>
      <c r="H168" t="str">
        <f>'[2]Final data_for_R_analysis_Wetse'!J94</f>
        <v>G636</v>
      </c>
      <c r="I168" t="str">
        <f>'[2]Final data_for_R_analysis_Wetse'!J314</f>
        <v>R12</v>
      </c>
      <c r="J168">
        <f>IFERROR(INDEX('[2]Green_rooibos initial weight'!$C$5:$C$1749,MATCH(H168, '[2]Green_rooibos initial weight'!$A$5:$A$1749,0)),"")</f>
        <v>2.133</v>
      </c>
      <c r="K168">
        <f>IFERROR(INDEX('[2]Green_rooibos initial weight'!$C$5:$C$1749,MATCH(I168, '[2]Green_rooibos initial weight'!$A$5:$A$1749,0)),"")</f>
        <v>2.1709999999999998</v>
      </c>
      <c r="L168" s="3">
        <f t="shared" si="10"/>
        <v>1.8832</v>
      </c>
      <c r="M168" s="3">
        <f t="shared" si="9"/>
        <v>1.9211999999999998</v>
      </c>
      <c r="N168" s="7">
        <f>IF('[2]WetLitterbags placem_collection'!G95="N.A","",'[2]WetLitterbags placem_collection'!G95)</f>
        <v>42819</v>
      </c>
      <c r="O168" s="3">
        <f>IF(IFERROR(INDEX('[2]Both teabags AfterWet'!$D$1:$D$839,MATCH(H168,'[2]Both teabags AfterWet'!$B$1:$B$839,0)),"")="N.A","",(IFERROR(INDEX('[2]Both teabags AfterWet'!$D$1:$D$839,MATCH(H168,'[2]Both teabags AfterWet'!$B$1:$B$839,0)),"")))</f>
        <v>0.79630000000000001</v>
      </c>
      <c r="P168" s="3">
        <f>IFERROR(INDEX('[2]Both teabags AfterWet'!$D$1:$D$839,MATCH(I168,'[2]Both teabags AfterWet'!$B$1:$B$839,0)),"")</f>
        <v>0.17</v>
      </c>
      <c r="Q168" s="3">
        <f t="shared" si="11"/>
        <v>0.64569999999999994</v>
      </c>
      <c r="R168" s="3">
        <f t="shared" si="11"/>
        <v>1.9400000000000001E-2</v>
      </c>
      <c r="S168" s="3">
        <f t="shared" si="12"/>
        <v>0.65712616822429903</v>
      </c>
      <c r="T168" s="3">
        <f t="shared" si="13"/>
        <v>0.43080005327768778</v>
      </c>
      <c r="U168" s="3">
        <f t="shared" si="14"/>
        <v>1.0097855506974809E-2</v>
      </c>
      <c r="V168">
        <f t="shared" si="15"/>
        <v>52</v>
      </c>
      <c r="W168" s="3">
        <f t="shared" si="16"/>
        <v>0.21956512087375413</v>
      </c>
      <c r="X168" s="3" t="str">
        <f t="shared" si="17"/>
        <v/>
      </c>
      <c r="Y168" s="58" t="str">
        <f>IF(ISNUMBER(SEARCH("C", '[2]WetLitterbags placem_collection'!W95)),"YES","")</f>
        <v/>
      </c>
      <c r="Z168" s="58" t="str">
        <f>IF(ISNUMBER(SEARCH("H", '[2]WetLitterbags placem_collection'!W95)),"YES","")</f>
        <v>YES</v>
      </c>
      <c r="AA168" s="58" t="str">
        <f>IF(ISNUMBER(SEARCH("R", '[2]WetLitterbags placem_collection'!W95)),"YES","")</f>
        <v/>
      </c>
      <c r="AB168" s="58" t="str">
        <f>IF(ISNUMBER(SEARCH("C", '[2]WetLitterbags placem_collection'!V95)),"YES","")</f>
        <v/>
      </c>
      <c r="AC168" s="58" t="str">
        <f>IF(ISNUMBER(SEARCH("H", '[2]WetLitterbags placem_collection'!V95)),"YES","")</f>
        <v/>
      </c>
      <c r="AD168" s="58" t="str">
        <f>IF(ISNUMBER(SEARCH("R", '[2]WetLitterbags placem_collection'!V95)),"YES","")</f>
        <v>YES</v>
      </c>
    </row>
    <row r="169" spans="2:30">
      <c r="B169" t="str">
        <f>'[2]Final data_for_R_analysis_Wetse'!A95</f>
        <v>Wet</v>
      </c>
      <c r="C169" s="4">
        <f>'[2]Final data_for_R_analysis_Wetse'!B95</f>
        <v>94</v>
      </c>
      <c r="D169" t="s">
        <v>99</v>
      </c>
      <c r="E169" t="s">
        <v>41</v>
      </c>
      <c r="F169" s="68">
        <v>6</v>
      </c>
      <c r="G169" s="7">
        <f>'[2]WetLitterbags placem_collection'!E96</f>
        <v>42767</v>
      </c>
      <c r="H169" t="str">
        <f>'[2]Final data_for_R_analysis_Wetse'!J95</f>
        <v>G534</v>
      </c>
      <c r="I169" t="str">
        <f>'[2]Final data_for_R_analysis_Wetse'!J315</f>
        <v>R244</v>
      </c>
      <c r="J169">
        <f>IFERROR(INDEX('[2]Green_rooibos initial weight'!$C$5:$C$1749,MATCH(H169, '[2]Green_rooibos initial weight'!$A$5:$A$1749,0)),"")</f>
        <v>2.169</v>
      </c>
      <c r="K169">
        <f>IFERROR(INDEX('[2]Green_rooibos initial weight'!$C$5:$C$1749,MATCH(I169, '[2]Green_rooibos initial weight'!$A$5:$A$1749,0)),"")</f>
        <v>2.2490000000000001</v>
      </c>
      <c r="L169" s="3">
        <f t="shared" si="10"/>
        <v>1.9192</v>
      </c>
      <c r="M169" s="3">
        <f t="shared" si="9"/>
        <v>1.9992000000000001</v>
      </c>
      <c r="N169" s="7">
        <f>IF('[2]WetLitterbags placem_collection'!G96="N.A","",'[2]WetLitterbags placem_collection'!G96)</f>
        <v>0</v>
      </c>
      <c r="O169" s="3" t="str">
        <f>IF(IFERROR(INDEX('[2]Both teabags AfterWet'!$D$1:$D$839,MATCH(H169,'[2]Both teabags AfterWet'!$B$1:$B$839,0)),"")="N.A","",(IFERROR(INDEX('[2]Both teabags AfterWet'!$D$1:$D$839,MATCH(H169,'[2]Both teabags AfterWet'!$B$1:$B$839,0)),"")))</f>
        <v/>
      </c>
      <c r="P169" s="3" t="str">
        <f>IFERROR(INDEX('[2]Both teabags AfterWet'!$D$1:$D$839,MATCH(I169,'[2]Both teabags AfterWet'!$B$1:$B$839,0)),"")</f>
        <v/>
      </c>
      <c r="Q169" s="3" t="str">
        <f t="shared" si="11"/>
        <v/>
      </c>
      <c r="R169" s="3" t="str">
        <f t="shared" si="11"/>
        <v/>
      </c>
      <c r="S169" s="3" t="str">
        <f t="shared" si="12"/>
        <v/>
      </c>
      <c r="T169" s="3" t="str">
        <f t="shared" si="13"/>
        <v/>
      </c>
      <c r="U169" s="3" t="str">
        <f t="shared" si="14"/>
        <v/>
      </c>
      <c r="V169" t="str">
        <f t="shared" si="15"/>
        <v/>
      </c>
      <c r="W169" s="3" t="str">
        <f t="shared" si="16"/>
        <v/>
      </c>
      <c r="X169" s="3" t="str">
        <f t="shared" si="17"/>
        <v/>
      </c>
      <c r="Y169" s="58" t="str">
        <f>IF(ISNUMBER(SEARCH("C", '[2]WetLitterbags placem_collection'!W96)),"YES","")</f>
        <v/>
      </c>
      <c r="Z169" s="58" t="str">
        <f>IF(ISNUMBER(SEARCH("H", '[2]WetLitterbags placem_collection'!W96)),"YES","")</f>
        <v/>
      </c>
      <c r="AA169" s="58" t="str">
        <f>IF(ISNUMBER(SEARCH("R", '[2]WetLitterbags placem_collection'!W96)),"YES","")</f>
        <v/>
      </c>
      <c r="AB169" s="58" t="str">
        <f>IF(ISNUMBER(SEARCH("C", '[2]WetLitterbags placem_collection'!V96)),"YES","")</f>
        <v/>
      </c>
      <c r="AC169" s="58" t="str">
        <f>IF(ISNUMBER(SEARCH("H", '[2]WetLitterbags placem_collection'!V96)),"YES","")</f>
        <v/>
      </c>
      <c r="AD169" s="58" t="str">
        <f>IF(ISNUMBER(SEARCH("R", '[2]WetLitterbags placem_collection'!V96)),"YES","")</f>
        <v/>
      </c>
    </row>
    <row r="170" spans="2:30">
      <c r="B170" t="str">
        <f>'[2]Final data_for_R_analysis_Wetse'!A96</f>
        <v>Wet</v>
      </c>
      <c r="C170" s="4">
        <f>'[2]Final data_for_R_analysis_Wetse'!B96</f>
        <v>95</v>
      </c>
      <c r="D170" t="s">
        <v>99</v>
      </c>
      <c r="E170" t="s">
        <v>41</v>
      </c>
      <c r="F170" s="68">
        <v>7</v>
      </c>
      <c r="G170" s="7">
        <f>'[2]WetLitterbags placem_collection'!E97</f>
        <v>42767</v>
      </c>
      <c r="H170" t="str">
        <f>'[2]Final data_for_R_analysis_Wetse'!J96</f>
        <v>G641</v>
      </c>
      <c r="I170" t="str">
        <f>'[2]Final data_for_R_analysis_Wetse'!J316</f>
        <v>R360</v>
      </c>
      <c r="J170">
        <f>IFERROR(INDEX('[2]Green_rooibos initial weight'!$C$5:$C$1749,MATCH(H170, '[2]Green_rooibos initial weight'!$A$5:$A$1749,0)),"")</f>
        <v>2.14</v>
      </c>
      <c r="K170">
        <f>IFERROR(INDEX('[2]Green_rooibos initial weight'!$C$5:$C$1749,MATCH(I170, '[2]Green_rooibos initial weight'!$A$5:$A$1749,0)),"")</f>
        <v>2.206</v>
      </c>
      <c r="L170" s="3">
        <f t="shared" si="10"/>
        <v>1.8902000000000001</v>
      </c>
      <c r="M170" s="3">
        <f t="shared" si="9"/>
        <v>1.9561999999999999</v>
      </c>
      <c r="N170" s="7">
        <f>IF('[2]WetLitterbags placem_collection'!G97="N.A","",'[2]WetLitterbags placem_collection'!G97)</f>
        <v>42819</v>
      </c>
      <c r="O170" s="3">
        <f>IF(IFERROR(INDEX('[2]Both teabags AfterWet'!$D$1:$D$839,MATCH(H170,'[2]Both teabags AfterWet'!$B$1:$B$839,0)),"")="N.A","",(IFERROR(INDEX('[2]Both teabags AfterWet'!$D$1:$D$839,MATCH(H170,'[2]Both teabags AfterWet'!$B$1:$B$839,0)),"")))</f>
        <v>1.254</v>
      </c>
      <c r="P170" s="3">
        <f>IFERROR(INDEX('[2]Both teabags AfterWet'!$D$1:$D$839,MATCH(I170,'[2]Both teabags AfterWet'!$B$1:$B$839,0)),"")</f>
        <v>0.45800000000000002</v>
      </c>
      <c r="Q170" s="3">
        <f t="shared" si="11"/>
        <v>1.1033999999999999</v>
      </c>
      <c r="R170" s="3">
        <f t="shared" si="11"/>
        <v>0.30740000000000001</v>
      </c>
      <c r="S170" s="3">
        <f t="shared" si="12"/>
        <v>0.41625224843931863</v>
      </c>
      <c r="T170" s="3">
        <f t="shared" si="13"/>
        <v>0.27288745978444645</v>
      </c>
      <c r="U170" s="3">
        <f t="shared" si="14"/>
        <v>0.15714139658521625</v>
      </c>
      <c r="V170">
        <f t="shared" si="15"/>
        <v>52</v>
      </c>
      <c r="W170" s="3">
        <f t="shared" si="16"/>
        <v>0.50563865981078548</v>
      </c>
      <c r="X170" s="3" t="str">
        <f t="shared" si="17"/>
        <v/>
      </c>
      <c r="Y170" s="58" t="str">
        <f>IF(ISNUMBER(SEARCH("C", '[2]WetLitterbags placem_collection'!W97)),"YES","")</f>
        <v/>
      </c>
      <c r="Z170" s="58" t="str">
        <f>IF(ISNUMBER(SEARCH("H", '[2]WetLitterbags placem_collection'!W97)),"YES","")</f>
        <v>YES</v>
      </c>
      <c r="AA170" s="58" t="str">
        <f>IF(ISNUMBER(SEARCH("R", '[2]WetLitterbags placem_collection'!W97)),"YES","")</f>
        <v>YES</v>
      </c>
      <c r="AB170" s="58" t="str">
        <f>IF(ISNUMBER(SEARCH("C", '[2]WetLitterbags placem_collection'!V97)),"YES","")</f>
        <v>YES</v>
      </c>
      <c r="AC170" s="58" t="str">
        <f>IF(ISNUMBER(SEARCH("H", '[2]WetLitterbags placem_collection'!V97)),"YES","")</f>
        <v>YES</v>
      </c>
      <c r="AD170" s="58" t="str">
        <f>IF(ISNUMBER(SEARCH("R", '[2]WetLitterbags placem_collection'!V97)),"YES","")</f>
        <v>YES</v>
      </c>
    </row>
    <row r="171" spans="2:30">
      <c r="B171" t="str">
        <f>'[2]Final data_for_R_analysis_Wetse'!A97</f>
        <v>Wet</v>
      </c>
      <c r="C171" s="4">
        <f>'[2]Final data_for_R_analysis_Wetse'!B97</f>
        <v>96</v>
      </c>
      <c r="D171" t="s">
        <v>99</v>
      </c>
      <c r="E171" t="s">
        <v>41</v>
      </c>
      <c r="F171" s="68">
        <v>8</v>
      </c>
      <c r="G171" s="7">
        <f>'[2]WetLitterbags placem_collection'!E98</f>
        <v>42767</v>
      </c>
      <c r="H171" t="str">
        <f>'[2]Final data_for_R_analysis_Wetse'!J97</f>
        <v>G479</v>
      </c>
      <c r="I171" t="str">
        <f>'[2]Final data_for_R_analysis_Wetse'!J317</f>
        <v>R318</v>
      </c>
      <c r="J171">
        <f>IFERROR(INDEX('[2]Green_rooibos initial weight'!$C$5:$C$1749,MATCH(H171, '[2]Green_rooibos initial weight'!$A$5:$A$1749,0)),"")</f>
        <v>1.982</v>
      </c>
      <c r="K171">
        <f>IFERROR(INDEX('[2]Green_rooibos initial weight'!$C$5:$C$1749,MATCH(I171, '[2]Green_rooibos initial weight'!$A$5:$A$1749,0)),"")</f>
        <v>2.23</v>
      </c>
      <c r="L171" s="3">
        <f t="shared" si="10"/>
        <v>1.7322</v>
      </c>
      <c r="M171" s="3">
        <f t="shared" si="9"/>
        <v>1.9802</v>
      </c>
      <c r="N171" s="7">
        <f>IF('[2]WetLitterbags placem_collection'!G98="N.A","",'[2]WetLitterbags placem_collection'!G98)</f>
        <v>42819</v>
      </c>
      <c r="O171" s="3">
        <f>IF(IFERROR(INDEX('[2]Both teabags AfterWet'!$D$1:$D$839,MATCH(H171,'[2]Both teabags AfterWet'!$B$1:$B$839,0)),"")="N.A","",(IFERROR(INDEX('[2]Both teabags AfterWet'!$D$1:$D$839,MATCH(H171,'[2]Both teabags AfterWet'!$B$1:$B$839,0)),"")))</f>
        <v>0.90410000000000001</v>
      </c>
      <c r="P171" s="3">
        <f>IFERROR(INDEX('[2]Both teabags AfterWet'!$D$1:$D$839,MATCH(I171,'[2]Both teabags AfterWet'!$B$1:$B$839,0)),"")</f>
        <v>1.748</v>
      </c>
      <c r="Q171" s="3">
        <f t="shared" si="11"/>
        <v>0.75350000000000006</v>
      </c>
      <c r="R171" s="3">
        <f t="shared" si="11"/>
        <v>1.5973999999999999</v>
      </c>
      <c r="S171" s="3">
        <f t="shared" si="12"/>
        <v>0.56500404110379865</v>
      </c>
      <c r="T171" s="3">
        <f t="shared" si="13"/>
        <v>0.37040644974975878</v>
      </c>
      <c r="U171" s="3">
        <f t="shared" si="14"/>
        <v>0.80668619331380664</v>
      </c>
      <c r="V171">
        <f t="shared" si="15"/>
        <v>52</v>
      </c>
      <c r="W171" s="3">
        <f t="shared" si="16"/>
        <v>0.32897382291710375</v>
      </c>
      <c r="X171" s="3">
        <f t="shared" si="17"/>
        <v>1.4190921399401094E-2</v>
      </c>
      <c r="Y171" s="58" t="str">
        <f>IF(ISNUMBER(SEARCH("C", '[2]WetLitterbags placem_collection'!W98)),"YES","")</f>
        <v>YES</v>
      </c>
      <c r="Z171" s="58" t="str">
        <f>IF(ISNUMBER(SEARCH("H", '[2]WetLitterbags placem_collection'!W98)),"YES","")</f>
        <v>YES</v>
      </c>
      <c r="AA171" s="58" t="str">
        <f>IF(ISNUMBER(SEARCH("R", '[2]WetLitterbags placem_collection'!W98)),"YES","")</f>
        <v/>
      </c>
      <c r="AB171" s="58" t="str">
        <f>IF(ISNUMBER(SEARCH("C", '[2]WetLitterbags placem_collection'!V98)),"YES","")</f>
        <v/>
      </c>
      <c r="AC171" s="58" t="str">
        <f>IF(ISNUMBER(SEARCH("H", '[2]WetLitterbags placem_collection'!V98)),"YES","")</f>
        <v/>
      </c>
      <c r="AD171" s="58" t="str">
        <f>IF(ISNUMBER(SEARCH("R", '[2]WetLitterbags placem_collection'!V98)),"YES","")</f>
        <v>YES</v>
      </c>
    </row>
    <row r="172" spans="2:30">
      <c r="B172" t="str">
        <f>'[2]Final data_for_R_analysis_Wetse'!A98</f>
        <v>Wet</v>
      </c>
      <c r="C172" s="4">
        <f>'[2]Final data_for_R_analysis_Wetse'!B98</f>
        <v>97</v>
      </c>
      <c r="D172" t="s">
        <v>100</v>
      </c>
      <c r="E172" t="s">
        <v>41</v>
      </c>
      <c r="F172" s="5">
        <v>1</v>
      </c>
      <c r="G172" s="7">
        <f>'[2]WetLitterbags placem_collection'!E99</f>
        <v>42762</v>
      </c>
      <c r="H172" t="str">
        <f>'[2]Final data_for_R_analysis_Wetse'!J98</f>
        <v>G741</v>
      </c>
      <c r="I172" t="str">
        <f>'[2]Final data_for_R_analysis_Wetse'!J318</f>
        <v>R518</v>
      </c>
      <c r="J172">
        <f>IFERROR(INDEX('[2]Green_rooibos initial weight'!$C$5:$C$1749,MATCH(H172, '[2]Green_rooibos initial weight'!$A$5:$A$1749,0)),"")</f>
        <v>2.1019999999999999</v>
      </c>
      <c r="K172">
        <f>IFERROR(INDEX('[2]Green_rooibos initial weight'!$C$5:$C$1749,MATCH(I172, '[2]Green_rooibos initial weight'!$A$5:$A$1749,0)),"")</f>
        <v>2.198</v>
      </c>
      <c r="L172" s="3">
        <f t="shared" si="10"/>
        <v>1.8521999999999998</v>
      </c>
      <c r="M172" s="3">
        <f t="shared" si="9"/>
        <v>1.9481999999999999</v>
      </c>
      <c r="N172" s="7">
        <f>IF('[2]WetLitterbags placem_collection'!G99="N.A","",'[2]WetLitterbags placem_collection'!G99)</f>
        <v>42816</v>
      </c>
      <c r="O172" s="3">
        <f>IF(IFERROR(INDEX('[2]Both teabags AfterWet'!$D$1:$D$839,MATCH(H172,'[2]Both teabags AfterWet'!$B$1:$B$839,0)),"")="N.A","",(IFERROR(INDEX('[2]Both teabags AfterWet'!$D$1:$D$839,MATCH(H172,'[2]Both teabags AfterWet'!$B$1:$B$839,0)),"")))</f>
        <v>0.60680000000000001</v>
      </c>
      <c r="P172" s="3">
        <f>IFERROR(INDEX('[2]Both teabags AfterWet'!$D$1:$D$839,MATCH(I172,'[2]Both teabags AfterWet'!$B$1:$B$839,0)),"")</f>
        <v>0</v>
      </c>
      <c r="Q172" s="3">
        <f t="shared" si="11"/>
        <v>0.45619999999999999</v>
      </c>
      <c r="R172" s="3" t="str">
        <f t="shared" si="11"/>
        <v/>
      </c>
      <c r="S172" s="3">
        <f t="shared" si="12"/>
        <v>0.75369830471871291</v>
      </c>
      <c r="T172" s="3">
        <f t="shared" si="13"/>
        <v>0.49411100261844371</v>
      </c>
      <c r="U172" s="3" t="str">
        <f t="shared" si="14"/>
        <v/>
      </c>
      <c r="V172">
        <f t="shared" si="15"/>
        <v>54</v>
      </c>
      <c r="W172" s="3">
        <f t="shared" si="16"/>
        <v>0.10487137206803687</v>
      </c>
      <c r="X172" s="3" t="str">
        <f t="shared" si="17"/>
        <v/>
      </c>
      <c r="Y172" s="58" t="str">
        <f>IF(ISNUMBER(SEARCH("C", '[2]WetLitterbags placem_collection'!W99)),"YES","")</f>
        <v>YES</v>
      </c>
      <c r="Z172" s="58" t="str">
        <f>IF(ISNUMBER(SEARCH("H", '[2]WetLitterbags placem_collection'!W99)),"YES","")</f>
        <v>YES</v>
      </c>
      <c r="AA172" s="58" t="str">
        <f>IF(ISNUMBER(SEARCH("R", '[2]WetLitterbags placem_collection'!W99)),"YES","")</f>
        <v/>
      </c>
      <c r="AB172" s="58" t="str">
        <f>IF(ISNUMBER(SEARCH("C", '[2]WetLitterbags placem_collection'!V99)),"YES","")</f>
        <v/>
      </c>
      <c r="AC172" s="58" t="str">
        <f>IF(ISNUMBER(SEARCH("H", '[2]WetLitterbags placem_collection'!V99)),"YES","")</f>
        <v/>
      </c>
      <c r="AD172" s="58" t="str">
        <f>IF(ISNUMBER(SEARCH("R", '[2]WetLitterbags placem_collection'!V99)),"YES","")</f>
        <v/>
      </c>
    </row>
    <row r="173" spans="2:30">
      <c r="B173" t="str">
        <f>'[2]Final data_for_R_analysis_Wetse'!A99</f>
        <v>Wet</v>
      </c>
      <c r="C173" s="4">
        <f>'[2]Final data_for_R_analysis_Wetse'!B99</f>
        <v>98</v>
      </c>
      <c r="D173" t="s">
        <v>100</v>
      </c>
      <c r="E173" t="s">
        <v>41</v>
      </c>
      <c r="F173" s="5">
        <v>2</v>
      </c>
      <c r="G173" s="7">
        <f>'[2]WetLitterbags placem_collection'!E100</f>
        <v>42762</v>
      </c>
      <c r="H173" t="str">
        <f>'[2]Final data_for_R_analysis_Wetse'!J99</f>
        <v>G610</v>
      </c>
      <c r="I173" t="str">
        <f>'[2]Final data_for_R_analysis_Wetse'!J319</f>
        <v>R489</v>
      </c>
      <c r="J173">
        <f>IFERROR(INDEX('[2]Green_rooibos initial weight'!$C$5:$C$1749,MATCH(H173, '[2]Green_rooibos initial weight'!$A$5:$A$1749,0)),"")</f>
        <v>2.0379999999999998</v>
      </c>
      <c r="K173">
        <f>IFERROR(INDEX('[2]Green_rooibos initial weight'!$C$5:$C$1749,MATCH(I173, '[2]Green_rooibos initial weight'!$A$5:$A$1749,0)),"")</f>
        <v>2.157</v>
      </c>
      <c r="L173" s="3">
        <f t="shared" si="10"/>
        <v>1.7881999999999998</v>
      </c>
      <c r="M173" s="3">
        <f t="shared" si="9"/>
        <v>1.9072</v>
      </c>
      <c r="N173" s="7">
        <f>IF('[2]WetLitterbags placem_collection'!G100="N.A","",'[2]WetLitterbags placem_collection'!G100)</f>
        <v>42816</v>
      </c>
      <c r="O173" s="3">
        <f>IF(IFERROR(INDEX('[2]Both teabags AfterWet'!$D$1:$D$839,MATCH(H173,'[2]Both teabags AfterWet'!$B$1:$B$839,0)),"")="N.A","",(IFERROR(INDEX('[2]Both teabags AfterWet'!$D$1:$D$839,MATCH(H173,'[2]Both teabags AfterWet'!$B$1:$B$839,0)),"")))</f>
        <v>0.56599999999999995</v>
      </c>
      <c r="P173" s="3">
        <f>IFERROR(INDEX('[2]Both teabags AfterWet'!$D$1:$D$839,MATCH(I173,'[2]Both teabags AfterWet'!$B$1:$B$839,0)),"")</f>
        <v>1.5389999999999999</v>
      </c>
      <c r="Q173" s="3">
        <f t="shared" si="11"/>
        <v>0.41539999999999994</v>
      </c>
      <c r="R173" s="3">
        <f t="shared" si="11"/>
        <v>1.3883999999999999</v>
      </c>
      <c r="S173" s="3">
        <f t="shared" si="12"/>
        <v>0.76769936248741755</v>
      </c>
      <c r="T173" s="3">
        <f t="shared" si="13"/>
        <v>0.50328984334091986</v>
      </c>
      <c r="U173" s="3">
        <f t="shared" si="14"/>
        <v>0.727978187919463</v>
      </c>
      <c r="V173">
        <f t="shared" si="15"/>
        <v>54</v>
      </c>
      <c r="W173" s="3">
        <f t="shared" si="16"/>
        <v>8.8243037425869919E-2</v>
      </c>
      <c r="X173" s="3">
        <f t="shared" si="17"/>
        <v>1.439979420516143E-2</v>
      </c>
      <c r="Y173" s="58" t="str">
        <f>IF(ISNUMBER(SEARCH("C", '[2]WetLitterbags placem_collection'!W100)),"YES","")</f>
        <v/>
      </c>
      <c r="Z173" s="58" t="str">
        <f>IF(ISNUMBER(SEARCH("H", '[2]WetLitterbags placem_collection'!W100)),"YES","")</f>
        <v/>
      </c>
      <c r="AA173" s="58" t="str">
        <f>IF(ISNUMBER(SEARCH("R", '[2]WetLitterbags placem_collection'!W100)),"YES","")</f>
        <v/>
      </c>
      <c r="AB173" s="58" t="str">
        <f>IF(ISNUMBER(SEARCH("C", '[2]WetLitterbags placem_collection'!V100)),"YES","")</f>
        <v/>
      </c>
      <c r="AC173" s="58" t="str">
        <f>IF(ISNUMBER(SEARCH("H", '[2]WetLitterbags placem_collection'!V100)),"YES","")</f>
        <v/>
      </c>
      <c r="AD173" s="58" t="str">
        <f>IF(ISNUMBER(SEARCH("R", '[2]WetLitterbags placem_collection'!V100)),"YES","")</f>
        <v/>
      </c>
    </row>
    <row r="174" spans="2:30">
      <c r="B174" t="str">
        <f>'[2]Final data_for_R_analysis_Wetse'!A100</f>
        <v>Wet</v>
      </c>
      <c r="C174" s="4">
        <f>'[2]Final data_for_R_analysis_Wetse'!B100</f>
        <v>99</v>
      </c>
      <c r="D174" t="s">
        <v>100</v>
      </c>
      <c r="E174" t="s">
        <v>41</v>
      </c>
      <c r="F174" s="5">
        <v>3</v>
      </c>
      <c r="G174" s="7">
        <f>'[2]WetLitterbags placem_collection'!E101</f>
        <v>42762</v>
      </c>
      <c r="H174" t="str">
        <f>'[2]Final data_for_R_analysis_Wetse'!J100</f>
        <v>G765</v>
      </c>
      <c r="I174" t="str">
        <f>'[2]Final data_for_R_analysis_Wetse'!J320</f>
        <v>R549</v>
      </c>
      <c r="J174">
        <f>IFERROR(INDEX('[2]Green_rooibos initial weight'!$C$5:$C$1749,MATCH(H174, '[2]Green_rooibos initial weight'!$A$5:$A$1749,0)),"")</f>
        <v>2.08</v>
      </c>
      <c r="K174">
        <f>IFERROR(INDEX('[2]Green_rooibos initial weight'!$C$5:$C$1749,MATCH(I174, '[2]Green_rooibos initial weight'!$A$5:$A$1749,0)),"")</f>
        <v>2.2320000000000002</v>
      </c>
      <c r="L174" s="3">
        <f t="shared" si="10"/>
        <v>1.8302</v>
      </c>
      <c r="M174" s="3">
        <f t="shared" si="9"/>
        <v>1.9822000000000002</v>
      </c>
      <c r="N174" s="7">
        <f>IF('[2]WetLitterbags placem_collection'!G101="N.A","",'[2]WetLitterbags placem_collection'!G101)</f>
        <v>42816</v>
      </c>
      <c r="O174" s="3">
        <f>IF(IFERROR(INDEX('[2]Both teabags AfterWet'!$D$1:$D$839,MATCH(H174,'[2]Both teabags AfterWet'!$B$1:$B$839,0)),"")="N.A","",(IFERROR(INDEX('[2]Both teabags AfterWet'!$D$1:$D$839,MATCH(H174,'[2]Both teabags AfterWet'!$B$1:$B$839,0)),"")))</f>
        <v>0.65149999999999997</v>
      </c>
      <c r="P174" s="3">
        <f>IFERROR(INDEX('[2]Both teabags AfterWet'!$D$1:$D$839,MATCH(I174,'[2]Both teabags AfterWet'!$B$1:$B$839,0)),"")</f>
        <v>1.5992</v>
      </c>
      <c r="Q174" s="3">
        <f t="shared" si="11"/>
        <v>0.5008999999999999</v>
      </c>
      <c r="R174" s="3">
        <f t="shared" si="11"/>
        <v>1.4485999999999999</v>
      </c>
      <c r="S174" s="3">
        <f t="shared" si="12"/>
        <v>0.72631406403671739</v>
      </c>
      <c r="T174" s="3">
        <f t="shared" si="13"/>
        <v>0.4761583887746651</v>
      </c>
      <c r="U174" s="3">
        <f t="shared" si="14"/>
        <v>0.73080415699727563</v>
      </c>
      <c r="V174">
        <f t="shared" si="15"/>
        <v>54</v>
      </c>
      <c r="W174" s="3">
        <f t="shared" si="16"/>
        <v>0.13739422323430239</v>
      </c>
      <c r="X174" s="3">
        <f t="shared" si="17"/>
        <v>1.542986499657268E-2</v>
      </c>
      <c r="Y174" s="58" t="str">
        <f>IF(ISNUMBER(SEARCH("C", '[2]WetLitterbags placem_collection'!W101)),"YES","")</f>
        <v/>
      </c>
      <c r="Z174" s="58" t="str">
        <f>IF(ISNUMBER(SEARCH("H", '[2]WetLitterbags placem_collection'!W101)),"YES","")</f>
        <v/>
      </c>
      <c r="AA174" s="58" t="str">
        <f>IF(ISNUMBER(SEARCH("R", '[2]WetLitterbags placem_collection'!W101)),"YES","")</f>
        <v>YES</v>
      </c>
      <c r="AB174" s="58" t="str">
        <f>IF(ISNUMBER(SEARCH("C", '[2]WetLitterbags placem_collection'!V101)),"YES","")</f>
        <v/>
      </c>
      <c r="AC174" s="58" t="str">
        <f>IF(ISNUMBER(SEARCH("H", '[2]WetLitterbags placem_collection'!V101)),"YES","")</f>
        <v/>
      </c>
      <c r="AD174" s="58" t="str">
        <f>IF(ISNUMBER(SEARCH("R", '[2]WetLitterbags placem_collection'!V101)),"YES","")</f>
        <v>YES</v>
      </c>
    </row>
    <row r="175" spans="2:30">
      <c r="B175" t="str">
        <f>'[2]Final data_for_R_analysis_Wetse'!A101</f>
        <v>Wet</v>
      </c>
      <c r="C175" s="4">
        <f>'[2]Final data_for_R_analysis_Wetse'!B101</f>
        <v>100</v>
      </c>
      <c r="D175" t="s">
        <v>100</v>
      </c>
      <c r="E175" t="s">
        <v>41</v>
      </c>
      <c r="F175" s="68">
        <v>4</v>
      </c>
      <c r="G175" s="7">
        <f>'[2]WetLitterbags placem_collection'!E102</f>
        <v>42762</v>
      </c>
      <c r="H175" t="str">
        <f>'[2]Final data_for_R_analysis_Wetse'!J101</f>
        <v>G728</v>
      </c>
      <c r="I175" t="str">
        <f>'[2]Final data_for_R_analysis_Wetse'!J321</f>
        <v>R500</v>
      </c>
      <c r="J175">
        <f>IFERROR(INDEX('[2]Green_rooibos initial weight'!$C$5:$C$1749,MATCH(H175, '[2]Green_rooibos initial weight'!$A$5:$A$1749,0)),"")</f>
        <v>1.962</v>
      </c>
      <c r="K175">
        <f>IFERROR(INDEX('[2]Green_rooibos initial weight'!$C$5:$C$1749,MATCH(I175, '[2]Green_rooibos initial weight'!$A$5:$A$1749,0)),"")</f>
        <v>2.2069999999999999</v>
      </c>
      <c r="L175" s="3">
        <f t="shared" si="10"/>
        <v>1.7121999999999999</v>
      </c>
      <c r="M175" s="3">
        <f t="shared" si="9"/>
        <v>1.9571999999999998</v>
      </c>
      <c r="N175" s="7">
        <f>IF('[2]WetLitterbags placem_collection'!G102="N.A","",'[2]WetLitterbags placem_collection'!G102)</f>
        <v>42816</v>
      </c>
      <c r="O175" s="3">
        <f>IF(IFERROR(INDEX('[2]Both teabags AfterWet'!$D$1:$D$839,MATCH(H175,'[2]Both teabags AfterWet'!$B$1:$B$839,0)),"")="N.A","",(IFERROR(INDEX('[2]Both teabags AfterWet'!$D$1:$D$839,MATCH(H175,'[2]Both teabags AfterWet'!$B$1:$B$839,0)),"")))</f>
        <v>0.59699999999999998</v>
      </c>
      <c r="P175" s="3">
        <f>IFERROR(INDEX('[2]Both teabags AfterWet'!$D$1:$D$839,MATCH(I175,'[2]Both teabags AfterWet'!$B$1:$B$839,0)),"")</f>
        <v>1.764</v>
      </c>
      <c r="Q175" s="3">
        <f t="shared" si="11"/>
        <v>0.44639999999999996</v>
      </c>
      <c r="R175" s="3">
        <f t="shared" si="11"/>
        <v>1.6133999999999999</v>
      </c>
      <c r="S175" s="3">
        <f t="shared" si="12"/>
        <v>0.73928279406611375</v>
      </c>
      <c r="T175" s="3">
        <f t="shared" si="13"/>
        <v>0.48466045406709601</v>
      </c>
      <c r="U175" s="3">
        <f t="shared" si="14"/>
        <v>0.8243408951563459</v>
      </c>
      <c r="V175">
        <f t="shared" si="15"/>
        <v>54</v>
      </c>
      <c r="W175" s="3">
        <f t="shared" si="16"/>
        <v>0.12199193103786965</v>
      </c>
      <c r="X175" s="3">
        <f t="shared" si="17"/>
        <v>8.3352390322704983E-3</v>
      </c>
      <c r="Y175" s="58" t="str">
        <f>IF(ISNUMBER(SEARCH("C", '[2]WetLitterbags placem_collection'!W102)),"YES","")</f>
        <v>YES</v>
      </c>
      <c r="Z175" s="58" t="str">
        <f>IF(ISNUMBER(SEARCH("H", '[2]WetLitterbags placem_collection'!W102)),"YES","")</f>
        <v>YES</v>
      </c>
      <c r="AA175" s="58" t="str">
        <f>IF(ISNUMBER(SEARCH("R", '[2]WetLitterbags placem_collection'!W102)),"YES","")</f>
        <v/>
      </c>
      <c r="AB175" s="58" t="str">
        <f>IF(ISNUMBER(SEARCH("C", '[2]WetLitterbags placem_collection'!V102)),"YES","")</f>
        <v>YES</v>
      </c>
      <c r="AC175" s="58" t="str">
        <f>IF(ISNUMBER(SEARCH("H", '[2]WetLitterbags placem_collection'!V102)),"YES","")</f>
        <v/>
      </c>
      <c r="AD175" s="58" t="str">
        <f>IF(ISNUMBER(SEARCH("R", '[2]WetLitterbags placem_collection'!V102)),"YES","")</f>
        <v/>
      </c>
    </row>
    <row r="176" spans="2:30">
      <c r="B176" t="str">
        <f>'[2]Final data_for_R_analysis_Wetse'!A102</f>
        <v>Wet</v>
      </c>
      <c r="C176" s="4">
        <f>'[2]Final data_for_R_analysis_Wetse'!B102</f>
        <v>101</v>
      </c>
      <c r="D176" t="s">
        <v>100</v>
      </c>
      <c r="E176" t="s">
        <v>41</v>
      </c>
      <c r="F176" s="68">
        <v>5</v>
      </c>
      <c r="G176" s="7">
        <f>'[2]WetLitterbags placem_collection'!E103</f>
        <v>42762</v>
      </c>
      <c r="H176" t="str">
        <f>'[2]Final data_for_R_analysis_Wetse'!J102</f>
        <v>G808</v>
      </c>
      <c r="I176" t="str">
        <f>'[2]Final data_for_R_analysis_Wetse'!J322</f>
        <v>R482</v>
      </c>
      <c r="J176">
        <f>IFERROR(INDEX('[2]Green_rooibos initial weight'!$C$5:$C$1749,MATCH(H176, '[2]Green_rooibos initial weight'!$A$5:$A$1749,0)),"")</f>
        <v>1.86</v>
      </c>
      <c r="K176">
        <f>IFERROR(INDEX('[2]Green_rooibos initial weight'!$C$5:$C$1749,MATCH(I176, '[2]Green_rooibos initial weight'!$A$5:$A$1749,0)),"")</f>
        <v>2.17</v>
      </c>
      <c r="L176" s="3">
        <f t="shared" si="10"/>
        <v>1.6102000000000001</v>
      </c>
      <c r="M176" s="3">
        <f t="shared" si="9"/>
        <v>1.9201999999999999</v>
      </c>
      <c r="N176" s="7">
        <f>IF('[2]WetLitterbags placem_collection'!G103="N.A","",'[2]WetLitterbags placem_collection'!G103)</f>
        <v>42816</v>
      </c>
      <c r="O176" s="3">
        <f>IF(IFERROR(INDEX('[2]Both teabags AfterWet'!$D$1:$D$839,MATCH(H176,'[2]Both teabags AfterWet'!$B$1:$B$839,0)),"")="N.A","",(IFERROR(INDEX('[2]Both teabags AfterWet'!$D$1:$D$839,MATCH(H176,'[2]Both teabags AfterWet'!$B$1:$B$839,0)),"")))</f>
        <v>0.54810000000000003</v>
      </c>
      <c r="P176" s="3">
        <f>IFERROR(INDEX('[2]Both teabags AfterWet'!$D$1:$D$839,MATCH(I176,'[2]Both teabags AfterWet'!$B$1:$B$839,0)),"")</f>
        <v>1.6348</v>
      </c>
      <c r="Q176" s="3">
        <f t="shared" si="11"/>
        <v>0.39750000000000002</v>
      </c>
      <c r="R176" s="3">
        <f t="shared" si="11"/>
        <v>1.4842</v>
      </c>
      <c r="S176" s="3">
        <f t="shared" si="12"/>
        <v>0.75313625636566883</v>
      </c>
      <c r="T176" s="3">
        <f t="shared" si="13"/>
        <v>0.49374253386442907</v>
      </c>
      <c r="U176" s="3">
        <f t="shared" si="14"/>
        <v>0.77294031871680036</v>
      </c>
      <c r="V176">
        <f t="shared" si="15"/>
        <v>54</v>
      </c>
      <c r="W176" s="3">
        <f t="shared" si="16"/>
        <v>0.10553888792675903</v>
      </c>
      <c r="X176" s="3">
        <f t="shared" si="17"/>
        <v>1.1406556675487834E-2</v>
      </c>
      <c r="Y176" s="58" t="str">
        <f>IF(ISNUMBER(SEARCH("C", '[2]WetLitterbags placem_collection'!W103)),"YES","")</f>
        <v/>
      </c>
      <c r="Z176" s="58" t="str">
        <f>IF(ISNUMBER(SEARCH("H", '[2]WetLitterbags placem_collection'!W103)),"YES","")</f>
        <v/>
      </c>
      <c r="AA176" s="58" t="str">
        <f>IF(ISNUMBER(SEARCH("R", '[2]WetLitterbags placem_collection'!W103)),"YES","")</f>
        <v/>
      </c>
      <c r="AB176" s="58" t="str">
        <f>IF(ISNUMBER(SEARCH("C", '[2]WetLitterbags placem_collection'!V103)),"YES","")</f>
        <v/>
      </c>
      <c r="AC176" s="58" t="str">
        <f>IF(ISNUMBER(SEARCH("H", '[2]WetLitterbags placem_collection'!V103)),"YES","")</f>
        <v>YES</v>
      </c>
      <c r="AD176" s="58" t="str">
        <f>IF(ISNUMBER(SEARCH("R", '[2]WetLitterbags placem_collection'!V103)),"YES","")</f>
        <v/>
      </c>
    </row>
    <row r="177" spans="2:30">
      <c r="B177" t="str">
        <f>'[2]Final data_for_R_analysis_Wetse'!A103</f>
        <v>Wet</v>
      </c>
      <c r="C177" s="4">
        <f>'[2]Final data_for_R_analysis_Wetse'!B103</f>
        <v>102</v>
      </c>
      <c r="D177" t="s">
        <v>100</v>
      </c>
      <c r="E177" t="s">
        <v>41</v>
      </c>
      <c r="F177" s="68">
        <v>6</v>
      </c>
      <c r="G177" s="7">
        <f>'[2]WetLitterbags placem_collection'!E104</f>
        <v>42762</v>
      </c>
      <c r="H177" t="str">
        <f>'[2]Final data_for_R_analysis_Wetse'!J103</f>
        <v>G892</v>
      </c>
      <c r="I177" t="str">
        <f>'[2]Final data_for_R_analysis_Wetse'!J323</f>
        <v>R569</v>
      </c>
      <c r="J177">
        <f>IFERROR(INDEX('[2]Green_rooibos initial weight'!$C$5:$C$1749,MATCH(H177, '[2]Green_rooibos initial weight'!$A$5:$A$1749,0)),"")</f>
        <v>1.9510000000000001</v>
      </c>
      <c r="K177">
        <f>IFERROR(INDEX('[2]Green_rooibos initial weight'!$C$5:$C$1749,MATCH(I177, '[2]Green_rooibos initial weight'!$A$5:$A$1749,0)),"")</f>
        <v>2.0960000000000001</v>
      </c>
      <c r="L177" s="3">
        <f t="shared" si="10"/>
        <v>1.7012</v>
      </c>
      <c r="M177" s="3">
        <f t="shared" si="9"/>
        <v>1.8462000000000001</v>
      </c>
      <c r="N177" s="7">
        <f>IF('[2]WetLitterbags placem_collection'!G104="N.A","",'[2]WetLitterbags placem_collection'!G104)</f>
        <v>42816</v>
      </c>
      <c r="O177" s="3">
        <f>IF(IFERROR(INDEX('[2]Both teabags AfterWet'!$D$1:$D$839,MATCH(H177,'[2]Both teabags AfterWet'!$B$1:$B$839,0)),"")="N.A","",(IFERROR(INDEX('[2]Both teabags AfterWet'!$D$1:$D$839,MATCH(H177,'[2]Both teabags AfterWet'!$B$1:$B$839,0)),"")))</f>
        <v>0.63100000000000001</v>
      </c>
      <c r="P177" s="3">
        <f>IFERROR(INDEX('[2]Both teabags AfterWet'!$D$1:$D$839,MATCH(I177,'[2]Both teabags AfterWet'!$B$1:$B$839,0)),"")</f>
        <v>1.655</v>
      </c>
      <c r="Q177" s="3">
        <f t="shared" si="11"/>
        <v>0.48039999999999999</v>
      </c>
      <c r="R177" s="3">
        <f t="shared" si="11"/>
        <v>1.5044</v>
      </c>
      <c r="S177" s="3">
        <f t="shared" si="12"/>
        <v>0.71761109804843648</v>
      </c>
      <c r="T177" s="3">
        <f t="shared" si="13"/>
        <v>0.47045288138092273</v>
      </c>
      <c r="U177" s="3">
        <f t="shared" si="14"/>
        <v>0.81486296175928929</v>
      </c>
      <c r="V177">
        <f t="shared" si="15"/>
        <v>54</v>
      </c>
      <c r="W177" s="3">
        <f t="shared" si="16"/>
        <v>0.14773028735340088</v>
      </c>
      <c r="X177" s="3">
        <f t="shared" si="17"/>
        <v>9.2610929625657219E-3</v>
      </c>
      <c r="Y177" s="58" t="str">
        <f>IF(ISNUMBER(SEARCH("C", '[2]WetLitterbags placem_collection'!W104)),"YES","")</f>
        <v/>
      </c>
      <c r="Z177" s="58" t="str">
        <f>IF(ISNUMBER(SEARCH("H", '[2]WetLitterbags placem_collection'!W104)),"YES","")</f>
        <v/>
      </c>
      <c r="AA177" s="58" t="str">
        <f>IF(ISNUMBER(SEARCH("R", '[2]WetLitterbags placem_collection'!W104)),"YES","")</f>
        <v/>
      </c>
      <c r="AB177" s="58" t="str">
        <f>IF(ISNUMBER(SEARCH("C", '[2]WetLitterbags placem_collection'!V104)),"YES","")</f>
        <v/>
      </c>
      <c r="AC177" s="58" t="str">
        <f>IF(ISNUMBER(SEARCH("H", '[2]WetLitterbags placem_collection'!V104)),"YES","")</f>
        <v/>
      </c>
      <c r="AD177" s="58" t="str">
        <f>IF(ISNUMBER(SEARCH("R", '[2]WetLitterbags placem_collection'!V104)),"YES","")</f>
        <v/>
      </c>
    </row>
    <row r="178" spans="2:30">
      <c r="B178" t="str">
        <f>'[2]Final data_for_R_analysis_Wetse'!A104</f>
        <v>Wet</v>
      </c>
      <c r="C178" s="4">
        <f>'[2]Final data_for_R_analysis_Wetse'!B104</f>
        <v>103</v>
      </c>
      <c r="D178" t="s">
        <v>100</v>
      </c>
      <c r="E178" t="s">
        <v>41</v>
      </c>
      <c r="F178" s="68">
        <v>7</v>
      </c>
      <c r="G178" s="7">
        <f>'[2]WetLitterbags placem_collection'!E105</f>
        <v>42762</v>
      </c>
      <c r="H178" t="str">
        <f>'[2]Final data_for_R_analysis_Wetse'!J104</f>
        <v>G869</v>
      </c>
      <c r="I178" t="str">
        <f>'[2]Final data_for_R_analysis_Wetse'!J324</f>
        <v>R430</v>
      </c>
      <c r="J178">
        <f>IFERROR(INDEX('[2]Green_rooibos initial weight'!$C$5:$C$1749,MATCH(H178, '[2]Green_rooibos initial weight'!$A$5:$A$1749,0)),"")</f>
        <v>2.0489999999999999</v>
      </c>
      <c r="K178">
        <f>IFERROR(INDEX('[2]Green_rooibos initial weight'!$C$5:$C$1749,MATCH(I178, '[2]Green_rooibos initial weight'!$A$5:$A$1749,0)),"")</f>
        <v>2.1829999999999998</v>
      </c>
      <c r="L178" s="3">
        <f t="shared" si="10"/>
        <v>1.7991999999999999</v>
      </c>
      <c r="M178" s="3">
        <f t="shared" si="9"/>
        <v>1.9331999999999998</v>
      </c>
      <c r="N178" s="7">
        <f>IF('[2]WetLitterbags placem_collection'!G105="N.A","",'[2]WetLitterbags placem_collection'!G105)</f>
        <v>42816</v>
      </c>
      <c r="O178" s="3">
        <f>IF(IFERROR(INDEX('[2]Both teabags AfterWet'!$D$1:$D$839,MATCH(H178,'[2]Both teabags AfterWet'!$B$1:$B$839,0)),"")="N.A","",(IFERROR(INDEX('[2]Both teabags AfterWet'!$D$1:$D$839,MATCH(H178,'[2]Both teabags AfterWet'!$B$1:$B$839,0)),"")))</f>
        <v>0.55800000000000005</v>
      </c>
      <c r="P178" s="3">
        <f>IFERROR(INDEX('[2]Both teabags AfterWet'!$D$1:$D$839,MATCH(I178,'[2]Both teabags AfterWet'!$B$1:$B$839,0)),"")</f>
        <v>1.629</v>
      </c>
      <c r="Q178" s="3">
        <f t="shared" si="11"/>
        <v>0.40740000000000004</v>
      </c>
      <c r="R178" s="3">
        <f t="shared" si="11"/>
        <v>1.4783999999999999</v>
      </c>
      <c r="S178" s="3">
        <f t="shared" si="12"/>
        <v>0.77356602934637619</v>
      </c>
      <c r="T178" s="3">
        <f t="shared" si="13"/>
        <v>0.50713592422707809</v>
      </c>
      <c r="U178" s="3">
        <f t="shared" si="14"/>
        <v>0.76474239602731231</v>
      </c>
      <c r="V178">
        <f t="shared" si="15"/>
        <v>54</v>
      </c>
      <c r="W178" s="3">
        <f t="shared" si="16"/>
        <v>8.1275499588626787E-2</v>
      </c>
      <c r="X178" s="3">
        <f t="shared" si="17"/>
        <v>1.1544897196004269E-2</v>
      </c>
      <c r="Y178" s="58" t="str">
        <f>IF(ISNUMBER(SEARCH("C", '[2]WetLitterbags placem_collection'!W105)),"YES","")</f>
        <v/>
      </c>
      <c r="Z178" s="58" t="str">
        <f>IF(ISNUMBER(SEARCH("H", '[2]WetLitterbags placem_collection'!W105)),"YES","")</f>
        <v/>
      </c>
      <c r="AA178" s="58" t="str">
        <f>IF(ISNUMBER(SEARCH("R", '[2]WetLitterbags placem_collection'!W105)),"YES","")</f>
        <v/>
      </c>
      <c r="AB178" s="58" t="str">
        <f>IF(ISNUMBER(SEARCH("C", '[2]WetLitterbags placem_collection'!V105)),"YES","")</f>
        <v/>
      </c>
      <c r="AC178" s="58" t="str">
        <f>IF(ISNUMBER(SEARCH("H", '[2]WetLitterbags placem_collection'!V105)),"YES","")</f>
        <v/>
      </c>
      <c r="AD178" s="58" t="str">
        <f>IF(ISNUMBER(SEARCH("R", '[2]WetLitterbags placem_collection'!V105)),"YES","")</f>
        <v/>
      </c>
    </row>
    <row r="179" spans="2:30">
      <c r="B179" t="str">
        <f>'[2]Final data_for_R_analysis_Wetse'!A105</f>
        <v>Wet</v>
      </c>
      <c r="C179" s="4">
        <f>'[2]Final data_for_R_analysis_Wetse'!B105</f>
        <v>104</v>
      </c>
      <c r="D179" t="s">
        <v>100</v>
      </c>
      <c r="E179" t="s">
        <v>41</v>
      </c>
      <c r="F179" s="68">
        <v>8</v>
      </c>
      <c r="G179" s="7">
        <f>'[2]WetLitterbags placem_collection'!E106</f>
        <v>42762</v>
      </c>
      <c r="H179" t="str">
        <f>'[2]Final data_for_R_analysis_Wetse'!J105</f>
        <v>G881</v>
      </c>
      <c r="I179" t="str">
        <f>'[2]Final data_for_R_analysis_Wetse'!J325</f>
        <v>R577</v>
      </c>
      <c r="J179">
        <f>IFERROR(INDEX('[2]Green_rooibos initial weight'!$C$5:$C$1749,MATCH(H179, '[2]Green_rooibos initial weight'!$A$5:$A$1749,0)),"")</f>
        <v>1.9570000000000001</v>
      </c>
      <c r="K179">
        <f>IFERROR(INDEX('[2]Green_rooibos initial weight'!$C$5:$C$1749,MATCH(I179, '[2]Green_rooibos initial weight'!$A$5:$A$1749,0)),"")</f>
        <v>2.0859999999999999</v>
      </c>
      <c r="L179" s="3">
        <f t="shared" si="10"/>
        <v>1.7072000000000001</v>
      </c>
      <c r="M179" s="3">
        <f t="shared" si="9"/>
        <v>1.8361999999999998</v>
      </c>
      <c r="N179" s="7">
        <f>IF('[2]WetLitterbags placem_collection'!G106="N.A","",'[2]WetLitterbags placem_collection'!G106)</f>
        <v>42816</v>
      </c>
      <c r="O179" s="3">
        <f>IF(IFERROR(INDEX('[2]Both teabags AfterWet'!$D$1:$D$839,MATCH(H179,'[2]Both teabags AfterWet'!$B$1:$B$839,0)),"")="N.A","",(IFERROR(INDEX('[2]Both teabags AfterWet'!$D$1:$D$839,MATCH(H179,'[2]Both teabags AfterWet'!$B$1:$B$839,0)),"")))</f>
        <v>0.61</v>
      </c>
      <c r="P179" s="3">
        <f>IFERROR(INDEX('[2]Both teabags AfterWet'!$D$1:$D$839,MATCH(I179,'[2]Both teabags AfterWet'!$B$1:$B$839,0)),"")</f>
        <v>1.4470000000000001</v>
      </c>
      <c r="Q179" s="3">
        <f t="shared" si="11"/>
        <v>0.45939999999999998</v>
      </c>
      <c r="R179" s="3">
        <f t="shared" si="11"/>
        <v>1.2964</v>
      </c>
      <c r="S179" s="3">
        <f t="shared" si="12"/>
        <v>0.73090440487347708</v>
      </c>
      <c r="T179" s="3">
        <f t="shared" si="13"/>
        <v>0.47916773336123442</v>
      </c>
      <c r="U179" s="3">
        <f t="shared" si="14"/>
        <v>0.70602330900773347</v>
      </c>
      <c r="V179">
        <f t="shared" si="15"/>
        <v>54</v>
      </c>
      <c r="W179" s="3">
        <f t="shared" si="16"/>
        <v>0.13194251202674934</v>
      </c>
      <c r="X179" s="3">
        <f t="shared" si="17"/>
        <v>1.7604865860036067E-2</v>
      </c>
      <c r="Y179" s="58" t="str">
        <f>IF(ISNUMBER(SEARCH("C", '[2]WetLitterbags placem_collection'!W106)),"YES","")</f>
        <v/>
      </c>
      <c r="Z179" s="58" t="str">
        <f>IF(ISNUMBER(SEARCH("H", '[2]WetLitterbags placem_collection'!W106)),"YES","")</f>
        <v/>
      </c>
      <c r="AA179" s="58" t="str">
        <f>IF(ISNUMBER(SEARCH("R", '[2]WetLitterbags placem_collection'!W106)),"YES","")</f>
        <v/>
      </c>
      <c r="AB179" s="58" t="str">
        <f>IF(ISNUMBER(SEARCH("C", '[2]WetLitterbags placem_collection'!V106)),"YES","")</f>
        <v/>
      </c>
      <c r="AC179" s="58" t="str">
        <f>IF(ISNUMBER(SEARCH("H", '[2]WetLitterbags placem_collection'!V106)),"YES","")</f>
        <v/>
      </c>
      <c r="AD179" s="58" t="str">
        <f>IF(ISNUMBER(SEARCH("R", '[2]WetLitterbags placem_collection'!V106)),"YES","")</f>
        <v/>
      </c>
    </row>
    <row r="180" spans="2:30">
      <c r="B180" t="str">
        <f>'[2]Final data_for_R_analysis_Wetse'!A106</f>
        <v>Wet</v>
      </c>
      <c r="C180" s="4">
        <f>'[2]Final data_for_R_analysis_Wetse'!B106</f>
        <v>105</v>
      </c>
      <c r="D180" t="s">
        <v>101</v>
      </c>
      <c r="E180" t="s">
        <v>41</v>
      </c>
      <c r="F180" s="5">
        <v>1</v>
      </c>
      <c r="G180" s="7">
        <f>'[2]WetLitterbags placem_collection'!E107</f>
        <v>42762</v>
      </c>
      <c r="H180" t="str">
        <f>'[2]Final data_for_R_analysis_Wetse'!J106</f>
        <v>G729</v>
      </c>
      <c r="I180" t="str">
        <f>'[2]Final data_for_R_analysis_Wetse'!J326</f>
        <v>R548</v>
      </c>
      <c r="J180">
        <f>IFERROR(INDEX('[2]Green_rooibos initial weight'!$C$5:$C$1749,MATCH(H180, '[2]Green_rooibos initial weight'!$A$5:$A$1749,0)),"")</f>
        <v>1.984</v>
      </c>
      <c r="K180">
        <f>IFERROR(INDEX('[2]Green_rooibos initial weight'!$C$5:$C$1749,MATCH(I180, '[2]Green_rooibos initial weight'!$A$5:$A$1749,0)),"")</f>
        <v>2.1920000000000002</v>
      </c>
      <c r="L180" s="3">
        <f t="shared" si="10"/>
        <v>1.7342</v>
      </c>
      <c r="M180" s="3">
        <f t="shared" si="9"/>
        <v>1.9422000000000001</v>
      </c>
      <c r="N180" s="7">
        <f>IF('[2]WetLitterbags placem_collection'!G107="N.A","",'[2]WetLitterbags placem_collection'!G107)</f>
        <v>42816</v>
      </c>
      <c r="O180" s="3">
        <f>IF(IFERROR(INDEX('[2]Both teabags AfterWet'!$D$1:$D$839,MATCH(H180,'[2]Both teabags AfterWet'!$B$1:$B$839,0)),"")="N.A","",(IFERROR(INDEX('[2]Both teabags AfterWet'!$D$1:$D$839,MATCH(H180,'[2]Both teabags AfterWet'!$B$1:$B$839,0)),"")))</f>
        <v>0.72399999999999998</v>
      </c>
      <c r="P180" s="3">
        <f>IFERROR(INDEX('[2]Both teabags AfterWet'!$D$1:$D$839,MATCH(I180,'[2]Both teabags AfterWet'!$B$1:$B$839,0)),"")</f>
        <v>1.859</v>
      </c>
      <c r="Q180" s="3">
        <f t="shared" si="11"/>
        <v>0.57339999999999991</v>
      </c>
      <c r="R180" s="3">
        <f t="shared" si="11"/>
        <v>1.7083999999999999</v>
      </c>
      <c r="S180" s="3">
        <f t="shared" si="12"/>
        <v>0.66935762887786887</v>
      </c>
      <c r="T180" s="3">
        <f t="shared" si="13"/>
        <v>0.43881877807670272</v>
      </c>
      <c r="U180" s="3">
        <f t="shared" si="14"/>
        <v>0.87962104829574694</v>
      </c>
      <c r="V180">
        <f t="shared" si="15"/>
        <v>54</v>
      </c>
      <c r="W180" s="3">
        <f t="shared" si="16"/>
        <v>0.20503844551321981</v>
      </c>
      <c r="X180" s="3">
        <f t="shared" si="17"/>
        <v>5.9380183827362062E-3</v>
      </c>
      <c r="Y180" s="58" t="str">
        <f>IF(ISNUMBER(SEARCH("C", '[2]WetLitterbags placem_collection'!W107)),"YES","")</f>
        <v/>
      </c>
      <c r="Z180" s="58" t="str">
        <f>IF(ISNUMBER(SEARCH("H", '[2]WetLitterbags placem_collection'!W107)),"YES","")</f>
        <v/>
      </c>
      <c r="AA180" s="58" t="str">
        <f>IF(ISNUMBER(SEARCH("R", '[2]WetLitterbags placem_collection'!W107)),"YES","")</f>
        <v>YES</v>
      </c>
      <c r="AB180" s="58" t="str">
        <f>IF(ISNUMBER(SEARCH("C", '[2]WetLitterbags placem_collection'!V107)),"YES","")</f>
        <v/>
      </c>
      <c r="AC180" s="58" t="str">
        <f>IF(ISNUMBER(SEARCH("H", '[2]WetLitterbags placem_collection'!V107)),"YES","")</f>
        <v/>
      </c>
      <c r="AD180" s="58" t="str">
        <f>IF(ISNUMBER(SEARCH("R", '[2]WetLitterbags placem_collection'!V107)),"YES","")</f>
        <v/>
      </c>
    </row>
    <row r="181" spans="2:30">
      <c r="B181" t="str">
        <f>'[2]Final data_for_R_analysis_Wetse'!A107</f>
        <v>Wet</v>
      </c>
      <c r="C181" s="4">
        <f>'[2]Final data_for_R_analysis_Wetse'!B107</f>
        <v>106</v>
      </c>
      <c r="D181" t="s">
        <v>101</v>
      </c>
      <c r="E181" t="s">
        <v>41</v>
      </c>
      <c r="F181" s="5">
        <v>2</v>
      </c>
      <c r="G181" s="7">
        <f>'[2]WetLitterbags placem_collection'!E108</f>
        <v>42762</v>
      </c>
      <c r="H181" t="str">
        <f>'[2]Final data_for_R_analysis_Wetse'!J107</f>
        <v>G837</v>
      </c>
      <c r="I181" t="str">
        <f>'[2]Final data_for_R_analysis_Wetse'!J327</f>
        <v>R590</v>
      </c>
      <c r="J181">
        <f>IFERROR(INDEX('[2]Green_rooibos initial weight'!$C$5:$C$1749,MATCH(H181, '[2]Green_rooibos initial weight'!$A$5:$A$1749,0)),"")</f>
        <v>1.1910000000000001</v>
      </c>
      <c r="K181">
        <f>IFERROR(INDEX('[2]Green_rooibos initial weight'!$C$5:$C$1749,MATCH(I181, '[2]Green_rooibos initial weight'!$A$5:$A$1749,0)),"")</f>
        <v>2.218</v>
      </c>
      <c r="L181" s="3">
        <f t="shared" si="10"/>
        <v>0.94120000000000004</v>
      </c>
      <c r="M181" s="3">
        <f t="shared" si="9"/>
        <v>1.9681999999999999</v>
      </c>
      <c r="N181" s="7">
        <f>IF('[2]WetLitterbags placem_collection'!G108="N.A","",'[2]WetLitterbags placem_collection'!G108)</f>
        <v>42816</v>
      </c>
      <c r="O181" s="3">
        <f>IF(IFERROR(INDEX('[2]Both teabags AfterWet'!$D$1:$D$839,MATCH(H181,'[2]Both teabags AfterWet'!$B$1:$B$839,0)),"")="N.A","",(IFERROR(INDEX('[2]Both teabags AfterWet'!$D$1:$D$839,MATCH(H181,'[2]Both teabags AfterWet'!$B$1:$B$839,0)),"")))</f>
        <v>0.62</v>
      </c>
      <c r="P181" s="3">
        <f>IFERROR(INDEX('[2]Both teabags AfterWet'!$D$1:$D$839,MATCH(I181,'[2]Both teabags AfterWet'!$B$1:$B$839,0)),"")</f>
        <v>1.7769999999999999</v>
      </c>
      <c r="Q181" s="3">
        <f t="shared" si="11"/>
        <v>0.46939999999999998</v>
      </c>
      <c r="R181" s="3">
        <f t="shared" si="11"/>
        <v>1.6263999999999998</v>
      </c>
      <c r="S181" s="3">
        <f t="shared" si="12"/>
        <v>0.50127496812579686</v>
      </c>
      <c r="T181" s="3">
        <f t="shared" si="13"/>
        <v>0.32862681995895476</v>
      </c>
      <c r="U181" s="3">
        <f t="shared" si="14"/>
        <v>0.82633878670866778</v>
      </c>
      <c r="V181">
        <f t="shared" si="15"/>
        <v>54</v>
      </c>
      <c r="W181" s="3">
        <f t="shared" si="16"/>
        <v>0.40466155804537185</v>
      </c>
      <c r="X181" s="3">
        <f t="shared" si="17"/>
        <v>1.3920733727902836E-2</v>
      </c>
      <c r="Y181" s="58" t="str">
        <f>IF(ISNUMBER(SEARCH("C", '[2]WetLitterbags placem_collection'!W108)),"YES","")</f>
        <v/>
      </c>
      <c r="Z181" s="58" t="str">
        <f>IF(ISNUMBER(SEARCH("H", '[2]WetLitterbags placem_collection'!W108)),"YES","")</f>
        <v/>
      </c>
      <c r="AA181" s="58" t="str">
        <f>IF(ISNUMBER(SEARCH("R", '[2]WetLitterbags placem_collection'!W108)),"YES","")</f>
        <v>YES</v>
      </c>
      <c r="AB181" s="58" t="str">
        <f>IF(ISNUMBER(SEARCH("C", '[2]WetLitterbags placem_collection'!V108)),"YES","")</f>
        <v/>
      </c>
      <c r="AC181" s="58" t="str">
        <f>IF(ISNUMBER(SEARCH("H", '[2]WetLitterbags placem_collection'!V108)),"YES","")</f>
        <v/>
      </c>
      <c r="AD181" s="58" t="str">
        <f>IF(ISNUMBER(SEARCH("R", '[2]WetLitterbags placem_collection'!V108)),"YES","")</f>
        <v>YES</v>
      </c>
    </row>
    <row r="182" spans="2:30">
      <c r="B182" t="str">
        <f>'[2]Final data_for_R_analysis_Wetse'!A108</f>
        <v>Wet</v>
      </c>
      <c r="C182" s="4">
        <f>'[2]Final data_for_R_analysis_Wetse'!B108</f>
        <v>107</v>
      </c>
      <c r="D182" t="s">
        <v>101</v>
      </c>
      <c r="E182" t="s">
        <v>41</v>
      </c>
      <c r="F182" s="5">
        <v>3</v>
      </c>
      <c r="G182" s="7">
        <f>'[2]WetLitterbags placem_collection'!E109</f>
        <v>42762</v>
      </c>
      <c r="H182" t="str">
        <f>'[2]Final data_for_R_analysis_Wetse'!J108</f>
        <v>G688</v>
      </c>
      <c r="I182" t="str">
        <f>'[2]Final data_for_R_analysis_Wetse'!J328</f>
        <v>R574</v>
      </c>
      <c r="J182">
        <f>IFERROR(INDEX('[2]Green_rooibos initial weight'!$C$5:$C$1749,MATCH(H182, '[2]Green_rooibos initial weight'!$A$5:$A$1749,0)),"")</f>
        <v>2.125</v>
      </c>
      <c r="K182">
        <f>IFERROR(INDEX('[2]Green_rooibos initial weight'!$C$5:$C$1749,MATCH(I182, '[2]Green_rooibos initial weight'!$A$5:$A$1749,0)),"")</f>
        <v>2.16</v>
      </c>
      <c r="L182" s="3">
        <f t="shared" si="10"/>
        <v>1.8752</v>
      </c>
      <c r="M182" s="3">
        <f t="shared" si="9"/>
        <v>1.9102000000000001</v>
      </c>
      <c r="N182" s="7">
        <f>IF('[2]WetLitterbags placem_collection'!G109="N.A","",'[2]WetLitterbags placem_collection'!G109)</f>
        <v>42816</v>
      </c>
      <c r="O182" s="3">
        <f>IF(IFERROR(INDEX('[2]Both teabags AfterWet'!$D$1:$D$839,MATCH(H182,'[2]Both teabags AfterWet'!$B$1:$B$839,0)),"")="N.A","",(IFERROR(INDEX('[2]Both teabags AfterWet'!$D$1:$D$839,MATCH(H182,'[2]Both teabags AfterWet'!$B$1:$B$839,0)),"")))</f>
        <v>0.60899999999999999</v>
      </c>
      <c r="P182" s="3">
        <f>IFERROR(INDEX('[2]Both teabags AfterWet'!$D$1:$D$839,MATCH(I182,'[2]Both teabags AfterWet'!$B$1:$B$839,0)),"")</f>
        <v>1.706</v>
      </c>
      <c r="Q182" s="3">
        <f t="shared" si="11"/>
        <v>0.45839999999999997</v>
      </c>
      <c r="R182" s="3">
        <f t="shared" si="11"/>
        <v>1.5553999999999999</v>
      </c>
      <c r="S182" s="3">
        <f t="shared" si="12"/>
        <v>0.75554607508532423</v>
      </c>
      <c r="T182" s="3">
        <f t="shared" si="13"/>
        <v>0.49532236751436937</v>
      </c>
      <c r="U182" s="3">
        <f t="shared" si="14"/>
        <v>0.81426028688095475</v>
      </c>
      <c r="V182">
        <f t="shared" si="15"/>
        <v>54</v>
      </c>
      <c r="W182" s="3">
        <f t="shared" si="16"/>
        <v>0.10267687044498308</v>
      </c>
      <c r="X182" s="3">
        <f t="shared" si="17"/>
        <v>8.7034015520679048E-3</v>
      </c>
      <c r="Y182" s="58" t="str">
        <f>IF(ISNUMBER(SEARCH("C", '[2]WetLitterbags placem_collection'!W109)),"YES","")</f>
        <v/>
      </c>
      <c r="Z182" s="58" t="str">
        <f>IF(ISNUMBER(SEARCH("H", '[2]WetLitterbags placem_collection'!W109)),"YES","")</f>
        <v/>
      </c>
      <c r="AA182" s="58" t="str">
        <f>IF(ISNUMBER(SEARCH("R", '[2]WetLitterbags placem_collection'!W109)),"YES","")</f>
        <v/>
      </c>
      <c r="AB182" s="58" t="str">
        <f>IF(ISNUMBER(SEARCH("C", '[2]WetLitterbags placem_collection'!V109)),"YES","")</f>
        <v/>
      </c>
      <c r="AC182" s="58" t="str">
        <f>IF(ISNUMBER(SEARCH("H", '[2]WetLitterbags placem_collection'!V109)),"YES","")</f>
        <v/>
      </c>
      <c r="AD182" s="58" t="str">
        <f>IF(ISNUMBER(SEARCH("R", '[2]WetLitterbags placem_collection'!V109)),"YES","")</f>
        <v>YES</v>
      </c>
    </row>
    <row r="183" spans="2:30">
      <c r="B183" t="str">
        <f>'[2]Final data_for_R_analysis_Wetse'!A109</f>
        <v>Wet</v>
      </c>
      <c r="C183" s="4">
        <f>'[2]Final data_for_R_analysis_Wetse'!B109</f>
        <v>108</v>
      </c>
      <c r="D183" t="s">
        <v>101</v>
      </c>
      <c r="E183" t="s">
        <v>41</v>
      </c>
      <c r="F183" s="68">
        <v>4</v>
      </c>
      <c r="G183" s="7">
        <f>'[2]WetLitterbags placem_collection'!E110</f>
        <v>42762</v>
      </c>
      <c r="H183" t="str">
        <f>'[2]Final data_for_R_analysis_Wetse'!J109</f>
        <v>G883</v>
      </c>
      <c r="I183" t="str">
        <f>'[2]Final data_for_R_analysis_Wetse'!J329</f>
        <v>R8</v>
      </c>
      <c r="J183">
        <f>IFERROR(INDEX('[2]Green_rooibos initial weight'!$C$5:$C$1749,MATCH(H183, '[2]Green_rooibos initial weight'!$A$5:$A$1749,0)),"")</f>
        <v>2.073</v>
      </c>
      <c r="K183">
        <f>IFERROR(INDEX('[2]Green_rooibos initial weight'!$C$5:$C$1749,MATCH(I183, '[2]Green_rooibos initial weight'!$A$5:$A$1749,0)),"")</f>
        <v>2.23</v>
      </c>
      <c r="L183" s="3">
        <f t="shared" si="10"/>
        <v>1.8231999999999999</v>
      </c>
      <c r="M183" s="3">
        <f t="shared" si="9"/>
        <v>1.9802</v>
      </c>
      <c r="N183" s="7">
        <f>IF('[2]WetLitterbags placem_collection'!G110="N.A","",'[2]WetLitterbags placem_collection'!G110)</f>
        <v>42816</v>
      </c>
      <c r="O183" s="3">
        <f>IF(IFERROR(INDEX('[2]Both teabags AfterWet'!$D$1:$D$839,MATCH(H183,'[2]Both teabags AfterWet'!$B$1:$B$839,0)),"")="N.A","",(IFERROR(INDEX('[2]Both teabags AfterWet'!$D$1:$D$839,MATCH(H183,'[2]Both teabags AfterWet'!$B$1:$B$839,0)),"")))</f>
        <v>0.67200000000000004</v>
      </c>
      <c r="P183" s="3">
        <f>IFERROR(INDEX('[2]Both teabags AfterWet'!$D$1:$D$839,MATCH(I183,'[2]Both teabags AfterWet'!$B$1:$B$839,0)),"")</f>
        <v>1.536</v>
      </c>
      <c r="Q183" s="3">
        <f t="shared" si="11"/>
        <v>0.52140000000000009</v>
      </c>
      <c r="R183" s="3">
        <f t="shared" si="11"/>
        <v>1.3854</v>
      </c>
      <c r="S183" s="3">
        <f t="shared" si="12"/>
        <v>0.7140193067134708</v>
      </c>
      <c r="T183" s="3">
        <f t="shared" si="13"/>
        <v>0.46809816782165786</v>
      </c>
      <c r="U183" s="3">
        <f t="shared" si="14"/>
        <v>0.69962630037369966</v>
      </c>
      <c r="V183">
        <f t="shared" si="15"/>
        <v>54</v>
      </c>
      <c r="W183" s="3">
        <f t="shared" si="16"/>
        <v>0.15199607278685179</v>
      </c>
      <c r="X183" s="3">
        <f t="shared" si="17"/>
        <v>1.900658280506929E-2</v>
      </c>
      <c r="Y183" s="58" t="str">
        <f>IF(ISNUMBER(SEARCH("C", '[2]WetLitterbags placem_collection'!W110)),"YES","")</f>
        <v/>
      </c>
      <c r="Z183" s="58" t="str">
        <f>IF(ISNUMBER(SEARCH("H", '[2]WetLitterbags placem_collection'!W110)),"YES","")</f>
        <v>YES</v>
      </c>
      <c r="AA183" s="58" t="str">
        <f>IF(ISNUMBER(SEARCH("R", '[2]WetLitterbags placem_collection'!W110)),"YES","")</f>
        <v/>
      </c>
      <c r="AB183" s="58" t="str">
        <f>IF(ISNUMBER(SEARCH("C", '[2]WetLitterbags placem_collection'!V110)),"YES","")</f>
        <v/>
      </c>
      <c r="AC183" s="58" t="str">
        <f>IF(ISNUMBER(SEARCH("H", '[2]WetLitterbags placem_collection'!V110)),"YES","")</f>
        <v/>
      </c>
      <c r="AD183" s="58" t="str">
        <f>IF(ISNUMBER(SEARCH("R", '[2]WetLitterbags placem_collection'!V110)),"YES","")</f>
        <v>YES</v>
      </c>
    </row>
    <row r="184" spans="2:30">
      <c r="B184" t="str">
        <f>'[2]Final data_for_R_analysis_Wetse'!A110</f>
        <v>Wet</v>
      </c>
      <c r="C184" s="4">
        <f>'[2]Final data_for_R_analysis_Wetse'!B110</f>
        <v>109</v>
      </c>
      <c r="D184" t="s">
        <v>101</v>
      </c>
      <c r="E184" t="s">
        <v>41</v>
      </c>
      <c r="F184" s="68">
        <v>5</v>
      </c>
      <c r="G184" s="7">
        <f>'[2]WetLitterbags placem_collection'!E111</f>
        <v>42762</v>
      </c>
      <c r="H184" t="str">
        <f>'[2]Final data_for_R_analysis_Wetse'!J110</f>
        <v>G704</v>
      </c>
      <c r="I184" t="str">
        <f>'[2]Final data_for_R_analysis_Wetse'!J330</f>
        <v>R552</v>
      </c>
      <c r="J184">
        <f>IFERROR(INDEX('[2]Green_rooibos initial weight'!$C$5:$C$1749,MATCH(H184, '[2]Green_rooibos initial weight'!$A$5:$A$1749,0)),"")</f>
        <v>2.0219999999999998</v>
      </c>
      <c r="K184">
        <f>IFERROR(INDEX('[2]Green_rooibos initial weight'!$C$5:$C$1749,MATCH(I184, '[2]Green_rooibos initial weight'!$A$5:$A$1749,0)),"")</f>
        <v>2.222</v>
      </c>
      <c r="L184" s="3">
        <f t="shared" si="10"/>
        <v>1.7721999999999998</v>
      </c>
      <c r="M184" s="3">
        <f t="shared" si="9"/>
        <v>1.9722</v>
      </c>
      <c r="N184" s="7">
        <f>IF('[2]WetLitterbags placem_collection'!G111="N.A","",'[2]WetLitterbags placem_collection'!G111)</f>
        <v>42816</v>
      </c>
      <c r="O184" s="3">
        <f>IF(IFERROR(INDEX('[2]Both teabags AfterWet'!$D$1:$D$839,MATCH(H184,'[2]Both teabags AfterWet'!$B$1:$B$839,0)),"")="N.A","",(IFERROR(INDEX('[2]Both teabags AfterWet'!$D$1:$D$839,MATCH(H184,'[2]Both teabags AfterWet'!$B$1:$B$839,0)),"")))</f>
        <v>0.63019999999999998</v>
      </c>
      <c r="P184" s="3">
        <f>IFERROR(INDEX('[2]Both teabags AfterWet'!$D$1:$D$839,MATCH(I184,'[2]Both teabags AfterWet'!$B$1:$B$839,0)),"")</f>
        <v>1.7532000000000001</v>
      </c>
      <c r="Q184" s="3">
        <f t="shared" si="11"/>
        <v>0.47959999999999997</v>
      </c>
      <c r="R184" s="3">
        <f t="shared" si="11"/>
        <v>1.6026</v>
      </c>
      <c r="S184" s="3">
        <f t="shared" si="12"/>
        <v>0.72937591693939741</v>
      </c>
      <c r="T184" s="3">
        <f t="shared" si="13"/>
        <v>0.47816568426430806</v>
      </c>
      <c r="U184" s="3">
        <f t="shared" si="14"/>
        <v>0.81259507149376331</v>
      </c>
      <c r="V184">
        <f t="shared" si="15"/>
        <v>54</v>
      </c>
      <c r="W184" s="3">
        <f t="shared" si="16"/>
        <v>0.13375781836176082</v>
      </c>
      <c r="X184" s="3">
        <f t="shared" si="17"/>
        <v>9.2121575623880722E-3</v>
      </c>
      <c r="Y184" s="58" t="str">
        <f>IF(ISNUMBER(SEARCH("C", '[2]WetLitterbags placem_collection'!W111)),"YES","")</f>
        <v/>
      </c>
      <c r="Z184" s="58" t="str">
        <f>IF(ISNUMBER(SEARCH("H", '[2]WetLitterbags placem_collection'!W111)),"YES","")</f>
        <v/>
      </c>
      <c r="AA184" s="58" t="str">
        <f>IF(ISNUMBER(SEARCH("R", '[2]WetLitterbags placem_collection'!W111)),"YES","")</f>
        <v/>
      </c>
      <c r="AB184" s="58" t="str">
        <f>IF(ISNUMBER(SEARCH("C", '[2]WetLitterbags placem_collection'!V111)),"YES","")</f>
        <v/>
      </c>
      <c r="AC184" s="58" t="str">
        <f>IF(ISNUMBER(SEARCH("H", '[2]WetLitterbags placem_collection'!V111)),"YES","")</f>
        <v>YES</v>
      </c>
      <c r="AD184" s="58" t="str">
        <f>IF(ISNUMBER(SEARCH("R", '[2]WetLitterbags placem_collection'!V111)),"YES","")</f>
        <v/>
      </c>
    </row>
    <row r="185" spans="2:30">
      <c r="B185" t="str">
        <f>'[2]Final data_for_R_analysis_Wetse'!A111</f>
        <v>Wet</v>
      </c>
      <c r="C185" s="4">
        <f>'[2]Final data_for_R_analysis_Wetse'!B111</f>
        <v>110</v>
      </c>
      <c r="D185" t="s">
        <v>101</v>
      </c>
      <c r="E185" t="s">
        <v>41</v>
      </c>
      <c r="F185" s="68">
        <v>6</v>
      </c>
      <c r="G185" s="7">
        <f>'[2]WetLitterbags placem_collection'!E112</f>
        <v>42762</v>
      </c>
      <c r="H185" t="str">
        <f>'[2]Final data_for_R_analysis_Wetse'!J111</f>
        <v>G742</v>
      </c>
      <c r="I185" t="str">
        <f>'[2]Final data_for_R_analysis_Wetse'!J331</f>
        <v>R462</v>
      </c>
      <c r="J185">
        <f>IFERROR(INDEX('[2]Green_rooibos initial weight'!$C$5:$C$1749,MATCH(H185, '[2]Green_rooibos initial weight'!$A$5:$A$1749,0)),"")</f>
        <v>2.0510000000000002</v>
      </c>
      <c r="K185">
        <f>IFERROR(INDEX('[2]Green_rooibos initial weight'!$C$5:$C$1749,MATCH(I185, '[2]Green_rooibos initial weight'!$A$5:$A$1749,0)),"")</f>
        <v>2.226</v>
      </c>
      <c r="L185" s="3">
        <f t="shared" si="10"/>
        <v>1.8012000000000001</v>
      </c>
      <c r="M185" s="3">
        <f t="shared" si="9"/>
        <v>1.9762</v>
      </c>
      <c r="N185" s="7">
        <f>IF('[2]WetLitterbags placem_collection'!G112="N.A","",'[2]WetLitterbags placem_collection'!G112)</f>
        <v>42816</v>
      </c>
      <c r="O185" s="3">
        <f>IF(IFERROR(INDEX('[2]Both teabags AfterWet'!$D$1:$D$839,MATCH(H185,'[2]Both teabags AfterWet'!$B$1:$B$839,0)),"")="N.A","",(IFERROR(INDEX('[2]Both teabags AfterWet'!$D$1:$D$839,MATCH(H185,'[2]Both teabags AfterWet'!$B$1:$B$839,0)),"")))</f>
        <v>0.57879999999999998</v>
      </c>
      <c r="P185" s="3">
        <f>IFERROR(INDEX('[2]Both teabags AfterWet'!$D$1:$D$839,MATCH(I185,'[2]Both teabags AfterWet'!$B$1:$B$839,0)),"")</f>
        <v>1.5465</v>
      </c>
      <c r="Q185" s="3">
        <f t="shared" si="11"/>
        <v>0.42819999999999997</v>
      </c>
      <c r="R185" s="3">
        <f t="shared" si="11"/>
        <v>1.3958999999999999</v>
      </c>
      <c r="S185" s="3">
        <f t="shared" si="12"/>
        <v>0.76226959804574734</v>
      </c>
      <c r="T185" s="3">
        <f t="shared" si="13"/>
        <v>0.49973018779246153</v>
      </c>
      <c r="U185" s="3">
        <f t="shared" si="14"/>
        <v>0.70635563202105045</v>
      </c>
      <c r="V185">
        <f t="shared" si="15"/>
        <v>54</v>
      </c>
      <c r="W185" s="3">
        <f t="shared" si="16"/>
        <v>9.4691688781772698E-2</v>
      </c>
      <c r="X185" s="3">
        <f t="shared" si="17"/>
        <v>1.6403252690472801E-2</v>
      </c>
      <c r="Y185" s="58" t="str">
        <f>IF(ISNUMBER(SEARCH("C", '[2]WetLitterbags placem_collection'!W112)),"YES","")</f>
        <v/>
      </c>
      <c r="Z185" s="58" t="str">
        <f>IF(ISNUMBER(SEARCH("H", '[2]WetLitterbags placem_collection'!W112)),"YES","")</f>
        <v/>
      </c>
      <c r="AA185" s="58" t="str">
        <f>IF(ISNUMBER(SEARCH("R", '[2]WetLitterbags placem_collection'!W112)),"YES","")</f>
        <v/>
      </c>
      <c r="AB185" s="58" t="str">
        <f>IF(ISNUMBER(SEARCH("C", '[2]WetLitterbags placem_collection'!V112)),"YES","")</f>
        <v/>
      </c>
      <c r="AC185" s="58" t="str">
        <f>IF(ISNUMBER(SEARCH("H", '[2]WetLitterbags placem_collection'!V112)),"YES","")</f>
        <v/>
      </c>
      <c r="AD185" s="58" t="str">
        <f>IF(ISNUMBER(SEARCH("R", '[2]WetLitterbags placem_collection'!V112)),"YES","")</f>
        <v/>
      </c>
    </row>
    <row r="186" spans="2:30">
      <c r="B186" t="str">
        <f>'[2]Final data_for_R_analysis_Wetse'!A112</f>
        <v>Wet</v>
      </c>
      <c r="C186" s="4">
        <f>'[2]Final data_for_R_analysis_Wetse'!B112</f>
        <v>111</v>
      </c>
      <c r="D186" t="s">
        <v>101</v>
      </c>
      <c r="E186" t="s">
        <v>41</v>
      </c>
      <c r="F186" s="68">
        <v>7</v>
      </c>
      <c r="G186" s="7">
        <f>'[2]WetLitterbags placem_collection'!E113</f>
        <v>42762</v>
      </c>
      <c r="H186" t="str">
        <f>'[2]Final data_for_R_analysis_Wetse'!J112</f>
        <v>G831</v>
      </c>
      <c r="I186" t="str">
        <f>'[2]Final data_for_R_analysis_Wetse'!J332</f>
        <v>R505</v>
      </c>
      <c r="J186">
        <f>IFERROR(INDEX('[2]Green_rooibos initial weight'!$C$5:$C$1749,MATCH(H186, '[2]Green_rooibos initial weight'!$A$5:$A$1749,0)),"")</f>
        <v>2.1190000000000002</v>
      </c>
      <c r="K186">
        <f>IFERROR(INDEX('[2]Green_rooibos initial weight'!$C$5:$C$1749,MATCH(I186, '[2]Green_rooibos initial weight'!$A$5:$A$1749,0)),"")</f>
        <v>2.198</v>
      </c>
      <c r="L186" s="3">
        <f t="shared" si="10"/>
        <v>1.8692000000000002</v>
      </c>
      <c r="M186" s="3">
        <f t="shared" si="9"/>
        <v>1.9481999999999999</v>
      </c>
      <c r="N186" s="7">
        <f>IF('[2]WetLitterbags placem_collection'!G113="N.A","",'[2]WetLitterbags placem_collection'!G113)</f>
        <v>42816</v>
      </c>
      <c r="O186" s="3" t="str">
        <f>IF(IFERROR(INDEX('[2]Both teabags AfterWet'!$D$1:$D$839,MATCH(H186,'[2]Both teabags AfterWet'!$B$1:$B$839,0)),"")="N.A","",(IFERROR(INDEX('[2]Both teabags AfterWet'!$D$1:$D$839,MATCH(H186,'[2]Both teabags AfterWet'!$B$1:$B$839,0)),"")))</f>
        <v/>
      </c>
      <c r="P186" s="3">
        <f>IFERROR(INDEX('[2]Both teabags AfterWet'!$D$1:$D$839,MATCH(I186,'[2]Both teabags AfterWet'!$B$1:$B$839,0)),"")</f>
        <v>1.673</v>
      </c>
      <c r="Q186" s="3" t="str">
        <f t="shared" si="11"/>
        <v/>
      </c>
      <c r="R186" s="3">
        <f t="shared" si="11"/>
        <v>1.5224</v>
      </c>
      <c r="S186" s="3" t="str">
        <f t="shared" si="12"/>
        <v/>
      </c>
      <c r="T186" s="3" t="str">
        <f t="shared" si="13"/>
        <v/>
      </c>
      <c r="U186" s="3">
        <f t="shared" si="14"/>
        <v>0.78143927728159324</v>
      </c>
      <c r="V186">
        <f t="shared" si="15"/>
        <v>54</v>
      </c>
      <c r="W186" s="3" t="str">
        <f t="shared" si="16"/>
        <v/>
      </c>
      <c r="X186" s="3" t="str">
        <f t="shared" si="17"/>
        <v/>
      </c>
      <c r="Y186" s="58" t="str">
        <f>IF(ISNUMBER(SEARCH("C", '[2]WetLitterbags placem_collection'!W113)),"YES","")</f>
        <v/>
      </c>
      <c r="Z186" s="58" t="str">
        <f>IF(ISNUMBER(SEARCH("H", '[2]WetLitterbags placem_collection'!W113)),"YES","")</f>
        <v/>
      </c>
      <c r="AA186" s="58" t="str">
        <f>IF(ISNUMBER(SEARCH("R", '[2]WetLitterbags placem_collection'!W113)),"YES","")</f>
        <v/>
      </c>
      <c r="AB186" s="58" t="str">
        <f>IF(ISNUMBER(SEARCH("C", '[2]WetLitterbags placem_collection'!V113)),"YES","")</f>
        <v/>
      </c>
      <c r="AC186" s="58" t="str">
        <f>IF(ISNUMBER(SEARCH("H", '[2]WetLitterbags placem_collection'!V113)),"YES","")</f>
        <v/>
      </c>
      <c r="AD186" s="58" t="str">
        <f>IF(ISNUMBER(SEARCH("R", '[2]WetLitterbags placem_collection'!V113)),"YES","")</f>
        <v/>
      </c>
    </row>
    <row r="187" spans="2:30">
      <c r="B187" t="str">
        <f>'[2]Final data_for_R_analysis_Wetse'!A113</f>
        <v>Wet</v>
      </c>
      <c r="C187" s="4">
        <f>'[2]Final data_for_R_analysis_Wetse'!B113</f>
        <v>112</v>
      </c>
      <c r="D187" t="s">
        <v>101</v>
      </c>
      <c r="E187" t="s">
        <v>41</v>
      </c>
      <c r="F187" s="68">
        <v>8</v>
      </c>
      <c r="G187" s="7">
        <f>'[2]WetLitterbags placem_collection'!E114</f>
        <v>42762</v>
      </c>
      <c r="H187" t="str">
        <f>'[2]Final data_for_R_analysis_Wetse'!J113</f>
        <v>G899</v>
      </c>
      <c r="I187" t="str">
        <f>'[2]Final data_for_R_analysis_Wetse'!J333</f>
        <v>R41</v>
      </c>
      <c r="J187">
        <f>IFERROR(INDEX('[2]Green_rooibos initial weight'!$C$5:$C$1749,MATCH(H187, '[2]Green_rooibos initial weight'!$A$5:$A$1749,0)),"")</f>
        <v>2.0129999999999999</v>
      </c>
      <c r="K187">
        <f>IFERROR(INDEX('[2]Green_rooibos initial weight'!$C$5:$C$1749,MATCH(I187, '[2]Green_rooibos initial weight'!$A$5:$A$1749,0)),"")</f>
        <v>2.2010000000000001</v>
      </c>
      <c r="L187" s="3">
        <f t="shared" si="10"/>
        <v>1.7631999999999999</v>
      </c>
      <c r="M187" s="3">
        <f t="shared" si="9"/>
        <v>1.9512</v>
      </c>
      <c r="N187" s="7">
        <f>IF('[2]WetLitterbags placem_collection'!G114="N.A","",'[2]WetLitterbags placem_collection'!G114)</f>
        <v>42816</v>
      </c>
      <c r="O187" s="3">
        <f>IF(IFERROR(INDEX('[2]Both teabags AfterWet'!$D$1:$D$839,MATCH(H187,'[2]Both teabags AfterWet'!$B$1:$B$839,0)),"")="N.A","",(IFERROR(INDEX('[2]Both teabags AfterWet'!$D$1:$D$839,MATCH(H187,'[2]Both teabags AfterWet'!$B$1:$B$839,0)),"")))</f>
        <v>0.71899999999999997</v>
      </c>
      <c r="P187" s="3">
        <f>IFERROR(INDEX('[2]Both teabags AfterWet'!$D$1:$D$839,MATCH(I187,'[2]Both teabags AfterWet'!$B$1:$B$839,0)),"")</f>
        <v>1.6910000000000001</v>
      </c>
      <c r="Q187" s="3">
        <f t="shared" si="11"/>
        <v>0.56840000000000002</v>
      </c>
      <c r="R187" s="3">
        <f t="shared" si="11"/>
        <v>1.5404</v>
      </c>
      <c r="S187" s="3">
        <f t="shared" si="12"/>
        <v>0.67763157894736836</v>
      </c>
      <c r="T187" s="3">
        <f t="shared" si="13"/>
        <v>0.44424303037879737</v>
      </c>
      <c r="U187" s="3">
        <f t="shared" si="14"/>
        <v>0.78946289462894625</v>
      </c>
      <c r="V187">
        <f t="shared" si="15"/>
        <v>54</v>
      </c>
      <c r="W187" s="3">
        <f t="shared" si="16"/>
        <v>0.19521190148768597</v>
      </c>
      <c r="X187" s="3">
        <f t="shared" si="17"/>
        <v>1.1894596002352088E-2</v>
      </c>
      <c r="Y187" s="58" t="str">
        <f>IF(ISNUMBER(SEARCH("C", '[2]WetLitterbags placem_collection'!W114)),"YES","")</f>
        <v/>
      </c>
      <c r="Z187" s="58" t="str">
        <f>IF(ISNUMBER(SEARCH("H", '[2]WetLitterbags placem_collection'!W114)),"YES","")</f>
        <v/>
      </c>
      <c r="AA187" s="58" t="str">
        <f>IF(ISNUMBER(SEARCH("R", '[2]WetLitterbags placem_collection'!W114)),"YES","")</f>
        <v>YES</v>
      </c>
      <c r="AB187" s="58" t="str">
        <f>IF(ISNUMBER(SEARCH("C", '[2]WetLitterbags placem_collection'!V114)),"YES","")</f>
        <v/>
      </c>
      <c r="AC187" s="58" t="str">
        <f>IF(ISNUMBER(SEARCH("H", '[2]WetLitterbags placem_collection'!V114)),"YES","")</f>
        <v>YES</v>
      </c>
      <c r="AD187" s="58" t="str">
        <f>IF(ISNUMBER(SEARCH("R", '[2]WetLitterbags placem_collection'!V114)),"YES","")</f>
        <v/>
      </c>
    </row>
    <row r="188" spans="2:30">
      <c r="B188" t="str">
        <f>'[2]Final data_for_R_analysis_Wetse'!A114</f>
        <v>Wet</v>
      </c>
      <c r="C188" s="4">
        <f>'[2]Final data_for_R_analysis_Wetse'!B114</f>
        <v>113</v>
      </c>
      <c r="D188" t="s">
        <v>102</v>
      </c>
      <c r="E188" t="s">
        <v>41</v>
      </c>
      <c r="F188" s="5">
        <v>1</v>
      </c>
      <c r="G188" s="7">
        <f>'[2]WetLitterbags placem_collection'!E115</f>
        <v>42762</v>
      </c>
      <c r="H188" t="str">
        <f>'[2]Final data_for_R_analysis_Wetse'!J114</f>
        <v>G724</v>
      </c>
      <c r="I188" t="str">
        <f>'[2]Final data_for_R_analysis_Wetse'!J334</f>
        <v>R428</v>
      </c>
      <c r="J188">
        <f>IFERROR(INDEX('[2]Green_rooibos initial weight'!$C$5:$C$1749,MATCH(H188, '[2]Green_rooibos initial weight'!$A$5:$A$1749,0)),"")</f>
        <v>2.0289999999999999</v>
      </c>
      <c r="K188">
        <f>IFERROR(INDEX('[2]Green_rooibos initial weight'!$C$5:$C$1749,MATCH(I188, '[2]Green_rooibos initial weight'!$A$5:$A$1749,0)),"")</f>
        <v>2.202</v>
      </c>
      <c r="L188" s="3">
        <f t="shared" si="10"/>
        <v>1.7791999999999999</v>
      </c>
      <c r="M188" s="3">
        <f t="shared" si="9"/>
        <v>1.9521999999999999</v>
      </c>
      <c r="N188" s="7">
        <f>IF('[2]WetLitterbags placem_collection'!G115="N.A","",'[2]WetLitterbags placem_collection'!G115)</f>
        <v>42816</v>
      </c>
      <c r="O188" s="3">
        <f>IF(IFERROR(INDEX('[2]Both teabags AfterWet'!$D$1:$D$839,MATCH(H188,'[2]Both teabags AfterWet'!$B$1:$B$839,0)),"")="N.A","",(IFERROR(INDEX('[2]Both teabags AfterWet'!$D$1:$D$839,MATCH(H188,'[2]Both teabags AfterWet'!$B$1:$B$839,0)),"")))</f>
        <v>0.61099999999999999</v>
      </c>
      <c r="P188" s="3">
        <f>IFERROR(INDEX('[2]Both teabags AfterWet'!$D$1:$D$839,MATCH(I188,'[2]Both teabags AfterWet'!$B$1:$B$839,0)),"")</f>
        <v>1.768</v>
      </c>
      <c r="Q188" s="3">
        <f t="shared" si="11"/>
        <v>0.46039999999999998</v>
      </c>
      <c r="R188" s="3">
        <f t="shared" si="11"/>
        <v>1.6173999999999999</v>
      </c>
      <c r="S188" s="3">
        <f t="shared" si="12"/>
        <v>0.74123201438848918</v>
      </c>
      <c r="T188" s="3">
        <f t="shared" si="13"/>
        <v>0.48593832772262002</v>
      </c>
      <c r="U188" s="3">
        <f t="shared" si="14"/>
        <v>0.82850117815797564</v>
      </c>
      <c r="V188">
        <f t="shared" si="15"/>
        <v>54</v>
      </c>
      <c r="W188" s="3">
        <f t="shared" si="16"/>
        <v>0.11967694253148553</v>
      </c>
      <c r="X188" s="3">
        <f t="shared" si="17"/>
        <v>8.0609261233439717E-3</v>
      </c>
      <c r="Y188" s="58" t="str">
        <f>IF(ISNUMBER(SEARCH("C", '[2]WetLitterbags placem_collection'!W115)),"YES","")</f>
        <v/>
      </c>
      <c r="Z188" s="58" t="str">
        <f>IF(ISNUMBER(SEARCH("H", '[2]WetLitterbags placem_collection'!W115)),"YES","")</f>
        <v>YES</v>
      </c>
      <c r="AA188" s="58" t="str">
        <f>IF(ISNUMBER(SEARCH("R", '[2]WetLitterbags placem_collection'!W115)),"YES","")</f>
        <v>YES</v>
      </c>
      <c r="AB188" s="58" t="str">
        <f>IF(ISNUMBER(SEARCH("C", '[2]WetLitterbags placem_collection'!V115)),"YES","")</f>
        <v>YES</v>
      </c>
      <c r="AC188" s="58" t="str">
        <f>IF(ISNUMBER(SEARCH("H", '[2]WetLitterbags placem_collection'!V115)),"YES","")</f>
        <v/>
      </c>
      <c r="AD188" s="58" t="str">
        <f>IF(ISNUMBER(SEARCH("R", '[2]WetLitterbags placem_collection'!V115)),"YES","")</f>
        <v>YES</v>
      </c>
    </row>
    <row r="189" spans="2:30">
      <c r="B189" t="str">
        <f>'[2]Final data_for_R_analysis_Wetse'!A115</f>
        <v>Wet</v>
      </c>
      <c r="C189" s="4">
        <f>'[2]Final data_for_R_analysis_Wetse'!B115</f>
        <v>114</v>
      </c>
      <c r="D189" t="s">
        <v>102</v>
      </c>
      <c r="E189" t="s">
        <v>41</v>
      </c>
      <c r="F189" s="5">
        <v>2</v>
      </c>
      <c r="G189" s="7">
        <f>'[2]WetLitterbags placem_collection'!E116</f>
        <v>42762</v>
      </c>
      <c r="H189" t="str">
        <f>'[2]Final data_for_R_analysis_Wetse'!J115</f>
        <v>G803</v>
      </c>
      <c r="I189" t="str">
        <f>'[2]Final data_for_R_analysis_Wetse'!J335</f>
        <v>R601</v>
      </c>
      <c r="J189">
        <f>IFERROR(INDEX('[2]Green_rooibos initial weight'!$C$5:$C$1749,MATCH(H189, '[2]Green_rooibos initial weight'!$A$5:$A$1749,0)),"")</f>
        <v>2.0590000000000002</v>
      </c>
      <c r="K189">
        <f>IFERROR(INDEX('[2]Green_rooibos initial weight'!$C$5:$C$1749,MATCH(I189, '[2]Green_rooibos initial weight'!$A$5:$A$1749,0)),"")</f>
        <v>2.198</v>
      </c>
      <c r="L189" s="3">
        <f t="shared" si="10"/>
        <v>1.8092000000000001</v>
      </c>
      <c r="M189" s="3">
        <f t="shared" si="9"/>
        <v>1.9481999999999999</v>
      </c>
      <c r="N189" s="7">
        <f>IF('[2]WetLitterbags placem_collection'!G116="N.A","",'[2]WetLitterbags placem_collection'!G116)</f>
        <v>42816</v>
      </c>
      <c r="O189" s="3">
        <f>IF(IFERROR(INDEX('[2]Both teabags AfterWet'!$D$1:$D$839,MATCH(H189,'[2]Both teabags AfterWet'!$B$1:$B$839,0)),"")="N.A","",(IFERROR(INDEX('[2]Both teabags AfterWet'!$D$1:$D$839,MATCH(H189,'[2]Both teabags AfterWet'!$B$1:$B$839,0)),"")))</f>
        <v>0.64300000000000002</v>
      </c>
      <c r="P189" s="3">
        <f>IFERROR(INDEX('[2]Both teabags AfterWet'!$D$1:$D$839,MATCH(I189,'[2]Both teabags AfterWet'!$B$1:$B$839,0)),"")</f>
        <v>2.7930000000000001</v>
      </c>
      <c r="Q189" s="3">
        <f t="shared" si="11"/>
        <v>0.4924</v>
      </c>
      <c r="R189" s="3">
        <f t="shared" si="11"/>
        <v>2.6424000000000003</v>
      </c>
      <c r="S189" s="3">
        <f t="shared" si="12"/>
        <v>0.72783550740658853</v>
      </c>
      <c r="T189" s="3">
        <f t="shared" si="13"/>
        <v>0.47715581958246667</v>
      </c>
      <c r="U189" s="3">
        <f t="shared" si="14"/>
        <v>1.3563289190021561</v>
      </c>
      <c r="V189">
        <f t="shared" si="15"/>
        <v>54</v>
      </c>
      <c r="W189" s="3">
        <f t="shared" si="16"/>
        <v>0.13558728336509673</v>
      </c>
      <c r="X189" s="3">
        <f t="shared" si="17"/>
        <v>-1.0329116456495362E-2</v>
      </c>
      <c r="Y189" s="58" t="str">
        <f>IF(ISNUMBER(SEARCH("C", '[2]WetLitterbags placem_collection'!W116)),"YES","")</f>
        <v/>
      </c>
      <c r="Z189" s="58" t="str">
        <f>IF(ISNUMBER(SEARCH("H", '[2]WetLitterbags placem_collection'!W116)),"YES","")</f>
        <v>YES</v>
      </c>
      <c r="AA189" s="58" t="str">
        <f>IF(ISNUMBER(SEARCH("R", '[2]WetLitterbags placem_collection'!W116)),"YES","")</f>
        <v>YES</v>
      </c>
      <c r="AB189" s="58" t="str">
        <f>IF(ISNUMBER(SEARCH("C", '[2]WetLitterbags placem_collection'!V116)),"YES","")</f>
        <v/>
      </c>
      <c r="AC189" s="58" t="str">
        <f>IF(ISNUMBER(SEARCH("H", '[2]WetLitterbags placem_collection'!V116)),"YES","")</f>
        <v>YES</v>
      </c>
      <c r="AD189" s="58" t="str">
        <f>IF(ISNUMBER(SEARCH("R", '[2]WetLitterbags placem_collection'!V116)),"YES","")</f>
        <v>YES</v>
      </c>
    </row>
    <row r="190" spans="2:30">
      <c r="B190" t="str">
        <f>'[2]Final data_for_R_analysis_Wetse'!A116</f>
        <v>Wet</v>
      </c>
      <c r="C190" s="4">
        <f>'[2]Final data_for_R_analysis_Wetse'!B116</f>
        <v>115</v>
      </c>
      <c r="D190" t="s">
        <v>102</v>
      </c>
      <c r="E190" t="s">
        <v>41</v>
      </c>
      <c r="F190" s="5">
        <v>3</v>
      </c>
      <c r="G190" s="7">
        <f>'[2]WetLitterbags placem_collection'!E117</f>
        <v>42762</v>
      </c>
      <c r="H190" t="str">
        <f>'[2]Final data_for_R_analysis_Wetse'!J116</f>
        <v>G693</v>
      </c>
      <c r="I190" t="str">
        <f>'[2]Final data_for_R_analysis_Wetse'!J336</f>
        <v>R553</v>
      </c>
      <c r="J190">
        <f>IFERROR(INDEX('[2]Green_rooibos initial weight'!$C$5:$C$1749,MATCH(H190, '[2]Green_rooibos initial weight'!$A$5:$A$1749,0)),"")</f>
        <v>2.0710000000000002</v>
      </c>
      <c r="K190">
        <f>IFERROR(INDEX('[2]Green_rooibos initial weight'!$C$5:$C$1749,MATCH(I190, '[2]Green_rooibos initial weight'!$A$5:$A$1749,0)),"")</f>
        <v>2.1949999999999998</v>
      </c>
      <c r="L190" s="3">
        <f t="shared" si="10"/>
        <v>1.8212000000000002</v>
      </c>
      <c r="M190" s="3">
        <f t="shared" si="9"/>
        <v>1.9451999999999998</v>
      </c>
      <c r="N190" s="7">
        <f>IF('[2]WetLitterbags placem_collection'!G117="N.A","",'[2]WetLitterbags placem_collection'!G117)</f>
        <v>42816</v>
      </c>
      <c r="O190" s="3">
        <f>IF(IFERROR(INDEX('[2]Both teabags AfterWet'!$D$1:$D$839,MATCH(H190,'[2]Both teabags AfterWet'!$B$1:$B$839,0)),"")="N.A","",(IFERROR(INDEX('[2]Both teabags AfterWet'!$D$1:$D$839,MATCH(H190,'[2]Both teabags AfterWet'!$B$1:$B$839,0)),"")))</f>
        <v>0.63400000000000001</v>
      </c>
      <c r="P190" s="3">
        <f>IFERROR(INDEX('[2]Both teabags AfterWet'!$D$1:$D$839,MATCH(I190,'[2]Both teabags AfterWet'!$B$1:$B$839,0)),"")</f>
        <v>0.99990000000000001</v>
      </c>
      <c r="Q190" s="3">
        <f t="shared" si="11"/>
        <v>0.4834</v>
      </c>
      <c r="R190" s="3">
        <f t="shared" si="11"/>
        <v>0.84929999999999994</v>
      </c>
      <c r="S190" s="3">
        <f t="shared" si="12"/>
        <v>0.73457061278278069</v>
      </c>
      <c r="T190" s="3">
        <f t="shared" si="13"/>
        <v>0.48157123308324823</v>
      </c>
      <c r="U190" s="3">
        <f t="shared" si="14"/>
        <v>0.43661320172732881</v>
      </c>
      <c r="V190">
        <f t="shared" si="15"/>
        <v>54</v>
      </c>
      <c r="W190" s="3">
        <f t="shared" si="16"/>
        <v>0.12758834586368084</v>
      </c>
      <c r="X190" s="3" t="str">
        <f t="shared" si="17"/>
        <v/>
      </c>
      <c r="Y190" s="58" t="str">
        <f>IF(ISNUMBER(SEARCH("C", '[2]WetLitterbags placem_collection'!W117)),"YES","")</f>
        <v/>
      </c>
      <c r="Z190" s="58" t="str">
        <f>IF(ISNUMBER(SEARCH("H", '[2]WetLitterbags placem_collection'!W117)),"YES","")</f>
        <v>YES</v>
      </c>
      <c r="AA190" s="58" t="str">
        <f>IF(ISNUMBER(SEARCH("R", '[2]WetLitterbags placem_collection'!W117)),"YES","")</f>
        <v>YES</v>
      </c>
      <c r="AB190" s="58" t="str">
        <f>IF(ISNUMBER(SEARCH("C", '[2]WetLitterbags placem_collection'!V117)),"YES","")</f>
        <v/>
      </c>
      <c r="AC190" s="58" t="str">
        <f>IF(ISNUMBER(SEARCH("H", '[2]WetLitterbags placem_collection'!V117)),"YES","")</f>
        <v/>
      </c>
      <c r="AD190" s="58" t="str">
        <f>IF(ISNUMBER(SEARCH("R", '[2]WetLitterbags placem_collection'!V117)),"YES","")</f>
        <v>YES</v>
      </c>
    </row>
    <row r="191" spans="2:30">
      <c r="B191" t="str">
        <f>'[2]Final data_for_R_analysis_Wetse'!A117</f>
        <v>Wet</v>
      </c>
      <c r="C191" s="4">
        <f>'[2]Final data_for_R_analysis_Wetse'!B117</f>
        <v>116</v>
      </c>
      <c r="D191" t="s">
        <v>102</v>
      </c>
      <c r="E191" t="s">
        <v>41</v>
      </c>
      <c r="F191" s="68">
        <v>4</v>
      </c>
      <c r="G191" s="7">
        <f>'[2]WetLitterbags placem_collection'!E118</f>
        <v>42762</v>
      </c>
      <c r="H191" t="str">
        <f>'[2]Final data_for_R_analysis_Wetse'!J117</f>
        <v>G897</v>
      </c>
      <c r="I191" t="str">
        <f>'[2]Final data_for_R_analysis_Wetse'!J337</f>
        <v>R459</v>
      </c>
      <c r="J191">
        <f>IFERROR(INDEX('[2]Green_rooibos initial weight'!$C$5:$C$1749,MATCH(H191, '[2]Green_rooibos initial weight'!$A$5:$A$1749,0)),"")</f>
        <v>2.0299999999999998</v>
      </c>
      <c r="K191">
        <f>IFERROR(INDEX('[2]Green_rooibos initial weight'!$C$5:$C$1749,MATCH(I191, '[2]Green_rooibos initial weight'!$A$5:$A$1749,0)),"")</f>
        <v>2.2090000000000001</v>
      </c>
      <c r="L191" s="3">
        <f t="shared" si="10"/>
        <v>1.7801999999999998</v>
      </c>
      <c r="M191" s="3">
        <f t="shared" si="9"/>
        <v>1.9592000000000001</v>
      </c>
      <c r="N191" s="7">
        <f>IF('[2]WetLitterbags placem_collection'!G118="N.A","",'[2]WetLitterbags placem_collection'!G118)</f>
        <v>42816</v>
      </c>
      <c r="O191" s="3">
        <f>IF(IFERROR(INDEX('[2]Both teabags AfterWet'!$D$1:$D$839,MATCH(H191,'[2]Both teabags AfterWet'!$B$1:$B$839,0)),"")="N.A","",(IFERROR(INDEX('[2]Both teabags AfterWet'!$D$1:$D$839,MATCH(H191,'[2]Both teabags AfterWet'!$B$1:$B$839,0)),"")))</f>
        <v>0.67869999999999997</v>
      </c>
      <c r="P191" s="3">
        <f>IFERROR(INDEX('[2]Both teabags AfterWet'!$D$1:$D$839,MATCH(I191,'[2]Both teabags AfterWet'!$B$1:$B$839,0)),"")</f>
        <v>0.68710000000000004</v>
      </c>
      <c r="Q191" s="3">
        <f t="shared" si="11"/>
        <v>0.52810000000000001</v>
      </c>
      <c r="R191" s="3">
        <f t="shared" si="11"/>
        <v>0.53649999999999998</v>
      </c>
      <c r="S191" s="3">
        <f t="shared" si="12"/>
        <v>0.70334793843388377</v>
      </c>
      <c r="T191" s="3">
        <f t="shared" si="13"/>
        <v>0.46110221141983837</v>
      </c>
      <c r="U191" s="3">
        <f t="shared" si="14"/>
        <v>0.27383625969783582</v>
      </c>
      <c r="V191">
        <f t="shared" si="15"/>
        <v>54</v>
      </c>
      <c r="W191" s="3">
        <f t="shared" si="16"/>
        <v>0.164669906848119</v>
      </c>
      <c r="X191" s="3" t="str">
        <f t="shared" si="17"/>
        <v/>
      </c>
      <c r="Y191" s="58" t="str">
        <f>IF(ISNUMBER(SEARCH("C", '[2]WetLitterbags placem_collection'!W118)),"YES","")</f>
        <v/>
      </c>
      <c r="Z191" s="58" t="str">
        <f>IF(ISNUMBER(SEARCH("H", '[2]WetLitterbags placem_collection'!W118)),"YES","")</f>
        <v>YES</v>
      </c>
      <c r="AA191" s="58" t="str">
        <f>IF(ISNUMBER(SEARCH("R", '[2]WetLitterbags placem_collection'!W118)),"YES","")</f>
        <v>YES</v>
      </c>
      <c r="AB191" s="58" t="str">
        <f>IF(ISNUMBER(SEARCH("C", '[2]WetLitterbags placem_collection'!V118)),"YES","")</f>
        <v/>
      </c>
      <c r="AC191" s="58" t="str">
        <f>IF(ISNUMBER(SEARCH("H", '[2]WetLitterbags placem_collection'!V118)),"YES","")</f>
        <v/>
      </c>
      <c r="AD191" s="58" t="str">
        <f>IF(ISNUMBER(SEARCH("R", '[2]WetLitterbags placem_collection'!V118)),"YES","")</f>
        <v/>
      </c>
    </row>
    <row r="192" spans="2:30">
      <c r="B192" t="str">
        <f>'[2]Final data_for_R_analysis_Wetse'!A118</f>
        <v>Wet</v>
      </c>
      <c r="C192" s="4">
        <f>'[2]Final data_for_R_analysis_Wetse'!B118</f>
        <v>117</v>
      </c>
      <c r="D192" t="s">
        <v>102</v>
      </c>
      <c r="E192" t="s">
        <v>41</v>
      </c>
      <c r="F192" s="68">
        <v>5</v>
      </c>
      <c r="G192" s="7">
        <f>'[2]WetLitterbags placem_collection'!E119</f>
        <v>42762</v>
      </c>
      <c r="H192" t="str">
        <f>'[2]Final data_for_R_analysis_Wetse'!J118</f>
        <v>G789</v>
      </c>
      <c r="I192" t="str">
        <f>'[2]Final data_for_R_analysis_Wetse'!J338</f>
        <v>R511</v>
      </c>
      <c r="J192">
        <f>IFERROR(INDEX('[2]Green_rooibos initial weight'!$C$5:$C$1749,MATCH(H192, '[2]Green_rooibos initial weight'!$A$5:$A$1749,0)),"")</f>
        <v>2.109</v>
      </c>
      <c r="K192">
        <f>IFERROR(INDEX('[2]Green_rooibos initial weight'!$C$5:$C$1749,MATCH(I192, '[2]Green_rooibos initial weight'!$A$5:$A$1749,0)),"")</f>
        <v>2.1779999999999999</v>
      </c>
      <c r="L192" s="3">
        <f t="shared" si="10"/>
        <v>1.8592</v>
      </c>
      <c r="M192" s="3">
        <f t="shared" si="9"/>
        <v>1.9281999999999999</v>
      </c>
      <c r="N192" s="7">
        <f>IF('[2]WetLitterbags placem_collection'!G119="N.A","",'[2]WetLitterbags placem_collection'!G119)</f>
        <v>42816</v>
      </c>
      <c r="O192" s="3">
        <f>IF(IFERROR(INDEX('[2]Both teabags AfterWet'!$D$1:$D$839,MATCH(H192,'[2]Both teabags AfterWet'!$B$1:$B$839,0)),"")="N.A","",(IFERROR(INDEX('[2]Both teabags AfterWet'!$D$1:$D$839,MATCH(H192,'[2]Both teabags AfterWet'!$B$1:$B$839,0)),"")))</f>
        <v>0.79800000000000004</v>
      </c>
      <c r="P192" s="3">
        <f>IFERROR(INDEX('[2]Both teabags AfterWet'!$D$1:$D$839,MATCH(I192,'[2]Both teabags AfterWet'!$B$1:$B$839,0)),"")</f>
        <v>0.39700000000000002</v>
      </c>
      <c r="Q192" s="3">
        <f t="shared" si="11"/>
        <v>0.64739999999999998</v>
      </c>
      <c r="R192" s="3">
        <f t="shared" si="11"/>
        <v>0.24640000000000001</v>
      </c>
      <c r="S192" s="3">
        <f t="shared" si="12"/>
        <v>0.6517857142857143</v>
      </c>
      <c r="T192" s="3">
        <f t="shared" si="13"/>
        <v>0.42729894808279617</v>
      </c>
      <c r="U192" s="3">
        <f t="shared" si="14"/>
        <v>0.12778757390312209</v>
      </c>
      <c r="V192">
        <f t="shared" si="15"/>
        <v>54</v>
      </c>
      <c r="W192" s="3">
        <f t="shared" si="16"/>
        <v>0.22590770274855776</v>
      </c>
      <c r="X192" s="3" t="str">
        <f t="shared" si="17"/>
        <v/>
      </c>
      <c r="Y192" s="58" t="str">
        <f>IF(ISNUMBER(SEARCH("C", '[2]WetLitterbags placem_collection'!W119)),"YES","")</f>
        <v/>
      </c>
      <c r="Z192" s="58" t="str">
        <f>IF(ISNUMBER(SEARCH("H", '[2]WetLitterbags placem_collection'!W119)),"YES","")</f>
        <v>YES</v>
      </c>
      <c r="AA192" s="58" t="str">
        <f>IF(ISNUMBER(SEARCH("R", '[2]WetLitterbags placem_collection'!W119)),"YES","")</f>
        <v>YES</v>
      </c>
      <c r="AB192" s="58" t="str">
        <f>IF(ISNUMBER(SEARCH("C", '[2]WetLitterbags placem_collection'!V119)),"YES","")</f>
        <v/>
      </c>
      <c r="AC192" s="58" t="str">
        <f>IF(ISNUMBER(SEARCH("H", '[2]WetLitterbags placem_collection'!V119)),"YES","")</f>
        <v>YES</v>
      </c>
      <c r="AD192" s="58" t="str">
        <f>IF(ISNUMBER(SEARCH("R", '[2]WetLitterbags placem_collection'!V119)),"YES","")</f>
        <v>YES</v>
      </c>
    </row>
    <row r="193" spans="2:30">
      <c r="B193" t="str">
        <f>'[2]Final data_for_R_analysis_Wetse'!A119</f>
        <v>Wet</v>
      </c>
      <c r="C193" s="4">
        <f>'[2]Final data_for_R_analysis_Wetse'!B119</f>
        <v>118</v>
      </c>
      <c r="D193" t="s">
        <v>102</v>
      </c>
      <c r="E193" t="s">
        <v>41</v>
      </c>
      <c r="F193" s="68">
        <v>6</v>
      </c>
      <c r="G193" s="7">
        <f>'[2]WetLitterbags placem_collection'!E120</f>
        <v>42762</v>
      </c>
      <c r="H193" t="str">
        <f>'[2]Final data_for_R_analysis_Wetse'!J119</f>
        <v>G681</v>
      </c>
      <c r="I193" t="str">
        <f>'[2]Final data_for_R_analysis_Wetse'!J339</f>
        <v>R495</v>
      </c>
      <c r="J193">
        <f>IFERROR(INDEX('[2]Green_rooibos initial weight'!$C$5:$C$1749,MATCH(H193, '[2]Green_rooibos initial weight'!$A$5:$A$1749,0)),"")</f>
        <v>2.0790000000000002</v>
      </c>
      <c r="K193">
        <f>IFERROR(INDEX('[2]Green_rooibos initial weight'!$C$5:$C$1749,MATCH(I193, '[2]Green_rooibos initial weight'!$A$5:$A$1749,0)),"")</f>
        <v>2.25</v>
      </c>
      <c r="L193" s="3">
        <f t="shared" si="10"/>
        <v>1.8292000000000002</v>
      </c>
      <c r="M193" s="3">
        <f t="shared" si="9"/>
        <v>2.0002</v>
      </c>
      <c r="N193" s="7">
        <f>IF('[2]WetLitterbags placem_collection'!G120="N.A","",'[2]WetLitterbags placem_collection'!G120)</f>
        <v>42816</v>
      </c>
      <c r="O193" s="3">
        <f>IF(IFERROR(INDEX('[2]Both teabags AfterWet'!$D$1:$D$839,MATCH(H193,'[2]Both teabags AfterWet'!$B$1:$B$839,0)),"")="N.A","",(IFERROR(INDEX('[2]Both teabags AfterWet'!$D$1:$D$839,MATCH(H193,'[2]Both teabags AfterWet'!$B$1:$B$839,0)),"")))</f>
        <v>0.56799999999999995</v>
      </c>
      <c r="P193" s="3">
        <f>IFERROR(INDEX('[2]Both teabags AfterWet'!$D$1:$D$839,MATCH(I193,'[2]Both teabags AfterWet'!$B$1:$B$839,0)),"")</f>
        <v>1.468</v>
      </c>
      <c r="Q193" s="3">
        <f t="shared" si="11"/>
        <v>0.41739999999999994</v>
      </c>
      <c r="R193" s="3">
        <f t="shared" si="11"/>
        <v>1.3173999999999999</v>
      </c>
      <c r="S193" s="3">
        <f t="shared" si="12"/>
        <v>0.77181281434506888</v>
      </c>
      <c r="T193" s="3">
        <f t="shared" si="13"/>
        <v>0.50598654812170796</v>
      </c>
      <c r="U193" s="3">
        <f t="shared" si="14"/>
        <v>0.65863413658634129</v>
      </c>
      <c r="V193">
        <f t="shared" si="15"/>
        <v>54</v>
      </c>
      <c r="W193" s="3">
        <f t="shared" si="16"/>
        <v>8.3357702678065415E-2</v>
      </c>
      <c r="X193" s="3">
        <f t="shared" si="17"/>
        <v>2.0793817358031954E-2</v>
      </c>
      <c r="Y193" s="58" t="str">
        <f>IF(ISNUMBER(SEARCH("C", '[2]WetLitterbags placem_collection'!W120)),"YES","")</f>
        <v/>
      </c>
      <c r="Z193" s="58" t="str">
        <f>IF(ISNUMBER(SEARCH("H", '[2]WetLitterbags placem_collection'!W120)),"YES","")</f>
        <v>YES</v>
      </c>
      <c r="AA193" s="58" t="str">
        <f>IF(ISNUMBER(SEARCH("R", '[2]WetLitterbags placem_collection'!W120)),"YES","")</f>
        <v/>
      </c>
      <c r="AB193" s="58" t="str">
        <f>IF(ISNUMBER(SEARCH("C", '[2]WetLitterbags placem_collection'!V120)),"YES","")</f>
        <v>YES</v>
      </c>
      <c r="AC193" s="58" t="str">
        <f>IF(ISNUMBER(SEARCH("H", '[2]WetLitterbags placem_collection'!V120)),"YES","")</f>
        <v>YES</v>
      </c>
      <c r="AD193" s="58" t="str">
        <f>IF(ISNUMBER(SEARCH("R", '[2]WetLitterbags placem_collection'!V120)),"YES","")</f>
        <v>YES</v>
      </c>
    </row>
    <row r="194" spans="2:30">
      <c r="B194" t="str">
        <f>'[2]Final data_for_R_analysis_Wetse'!A120</f>
        <v>Wet</v>
      </c>
      <c r="C194" s="4">
        <f>'[2]Final data_for_R_analysis_Wetse'!B120</f>
        <v>119</v>
      </c>
      <c r="D194" t="s">
        <v>102</v>
      </c>
      <c r="E194" t="s">
        <v>41</v>
      </c>
      <c r="F194" s="68">
        <v>7</v>
      </c>
      <c r="G194" s="7">
        <f>'[2]WetLitterbags placem_collection'!E121</f>
        <v>42762</v>
      </c>
      <c r="H194" t="str">
        <f>'[2]Final data_for_R_analysis_Wetse'!J120</f>
        <v>G657</v>
      </c>
      <c r="I194" t="str">
        <f>'[2]Final data_for_R_analysis_Wetse'!J340</f>
        <v>R584</v>
      </c>
      <c r="J194">
        <f>IFERROR(INDEX('[2]Green_rooibos initial weight'!$C$5:$C$1749,MATCH(H194, '[2]Green_rooibos initial weight'!$A$5:$A$1749,0)),"")</f>
        <v>1.9910000000000001</v>
      </c>
      <c r="K194">
        <f>IFERROR(INDEX('[2]Green_rooibos initial weight'!$C$5:$C$1749,MATCH(I194, '[2]Green_rooibos initial weight'!$A$5:$A$1749,0)),"")</f>
        <v>2.2170000000000001</v>
      </c>
      <c r="L194" s="3">
        <f t="shared" si="10"/>
        <v>1.7412000000000001</v>
      </c>
      <c r="M194" s="3">
        <f t="shared" si="9"/>
        <v>1.9672000000000001</v>
      </c>
      <c r="N194" s="7">
        <f>IF('[2]WetLitterbags placem_collection'!G121="N.A","",'[2]WetLitterbags placem_collection'!G121)</f>
        <v>42816</v>
      </c>
      <c r="O194" s="3">
        <f>IF(IFERROR(INDEX('[2]Both teabags AfterWet'!$D$1:$D$839,MATCH(H194,'[2]Both teabags AfterWet'!$B$1:$B$839,0)),"")="N.A","",(IFERROR(INDEX('[2]Both teabags AfterWet'!$D$1:$D$839,MATCH(H194,'[2]Both teabags AfterWet'!$B$1:$B$839,0)),"")))</f>
        <v>0.70099999999999996</v>
      </c>
      <c r="P194" s="3">
        <f>IFERROR(INDEX('[2]Both teabags AfterWet'!$D$1:$D$839,MATCH(I194,'[2]Both teabags AfterWet'!$B$1:$B$839,0)),"")</f>
        <v>0.435</v>
      </c>
      <c r="Q194" s="3">
        <f t="shared" si="11"/>
        <v>0.5504</v>
      </c>
      <c r="R194" s="3">
        <f t="shared" si="11"/>
        <v>0.28439999999999999</v>
      </c>
      <c r="S194" s="3">
        <f t="shared" si="12"/>
        <v>0.68389616356535732</v>
      </c>
      <c r="T194" s="3">
        <f t="shared" si="13"/>
        <v>0.44834997896446233</v>
      </c>
      <c r="U194" s="3">
        <f t="shared" si="14"/>
        <v>0.14457096380642537</v>
      </c>
      <c r="V194">
        <f t="shared" si="15"/>
        <v>54</v>
      </c>
      <c r="W194" s="3">
        <f t="shared" si="16"/>
        <v>0.18777177723829297</v>
      </c>
      <c r="X194" s="3" t="str">
        <f t="shared" si="17"/>
        <v/>
      </c>
      <c r="Y194" s="58" t="str">
        <f>IF(ISNUMBER(SEARCH("C", '[2]WetLitterbags placem_collection'!W121)),"YES","")</f>
        <v/>
      </c>
      <c r="Z194" s="58" t="str">
        <f>IF(ISNUMBER(SEARCH("H", '[2]WetLitterbags placem_collection'!W121)),"YES","")</f>
        <v>YES</v>
      </c>
      <c r="AA194" s="58" t="str">
        <f>IF(ISNUMBER(SEARCH("R", '[2]WetLitterbags placem_collection'!W121)),"YES","")</f>
        <v/>
      </c>
      <c r="AB194" s="58" t="str">
        <f>IF(ISNUMBER(SEARCH("C", '[2]WetLitterbags placem_collection'!V121)),"YES","")</f>
        <v/>
      </c>
      <c r="AC194" s="58" t="str">
        <f>IF(ISNUMBER(SEARCH("H", '[2]WetLitterbags placem_collection'!V121)),"YES","")</f>
        <v/>
      </c>
      <c r="AD194" s="58" t="str">
        <f>IF(ISNUMBER(SEARCH("R", '[2]WetLitterbags placem_collection'!V121)),"YES","")</f>
        <v>YES</v>
      </c>
    </row>
    <row r="195" spans="2:30">
      <c r="B195" t="str">
        <f>'[2]Final data_for_R_analysis_Wetse'!A121</f>
        <v>Wet</v>
      </c>
      <c r="C195" s="4">
        <f>'[2]Final data_for_R_analysis_Wetse'!B121</f>
        <v>120</v>
      </c>
      <c r="D195" t="s">
        <v>102</v>
      </c>
      <c r="E195" t="s">
        <v>41</v>
      </c>
      <c r="F195" s="68">
        <v>8</v>
      </c>
      <c r="G195" s="7">
        <f>'[2]WetLitterbags placem_collection'!E122</f>
        <v>42762</v>
      </c>
      <c r="H195" t="str">
        <f>'[2]Final data_for_R_analysis_Wetse'!J121</f>
        <v>G758</v>
      </c>
      <c r="I195" t="str">
        <f>'[2]Final data_for_R_analysis_Wetse'!J341</f>
        <v>R454</v>
      </c>
      <c r="J195">
        <f>IFERROR(INDEX('[2]Green_rooibos initial weight'!$C$5:$C$1749,MATCH(H195, '[2]Green_rooibos initial weight'!$A$5:$A$1749,0)),"")</f>
        <v>2.0310000000000001</v>
      </c>
      <c r="K195">
        <f>IFERROR(INDEX('[2]Green_rooibos initial weight'!$C$5:$C$1749,MATCH(I195, '[2]Green_rooibos initial weight'!$A$5:$A$1749,0)),"")</f>
        <v>2.1819999999999999</v>
      </c>
      <c r="L195" s="3">
        <f t="shared" si="10"/>
        <v>1.7812000000000001</v>
      </c>
      <c r="M195" s="3">
        <f t="shared" si="9"/>
        <v>1.9321999999999999</v>
      </c>
      <c r="N195" s="7">
        <f>IF('[2]WetLitterbags placem_collection'!G122="N.A","",'[2]WetLitterbags placem_collection'!G122)</f>
        <v>42816</v>
      </c>
      <c r="O195" s="3">
        <f>IF(IFERROR(INDEX('[2]Both teabags AfterWet'!$D$1:$D$839,MATCH(H195,'[2]Both teabags AfterWet'!$B$1:$B$839,0)),"")="N.A","",(IFERROR(INDEX('[2]Both teabags AfterWet'!$D$1:$D$839,MATCH(H195,'[2]Both teabags AfterWet'!$B$1:$B$839,0)),"")))</f>
        <v>0.67110000000000003</v>
      </c>
      <c r="P195" s="3">
        <f>IFERROR(INDEX('[2]Both teabags AfterWet'!$D$1:$D$839,MATCH(I195,'[2]Both teabags AfterWet'!$B$1:$B$839,0)),"")</f>
        <v>0.3876</v>
      </c>
      <c r="Q195" s="3">
        <f t="shared" si="11"/>
        <v>0.52049999999999996</v>
      </c>
      <c r="R195" s="3">
        <f t="shared" si="11"/>
        <v>0.23699999999999999</v>
      </c>
      <c r="S195" s="3">
        <f t="shared" si="12"/>
        <v>0.70778127105322253</v>
      </c>
      <c r="T195" s="3">
        <f t="shared" si="13"/>
        <v>0.4640086242534191</v>
      </c>
      <c r="U195" s="3">
        <f t="shared" si="14"/>
        <v>0.12265810992650865</v>
      </c>
      <c r="V195">
        <f t="shared" si="15"/>
        <v>54</v>
      </c>
      <c r="W195" s="3">
        <f t="shared" si="16"/>
        <v>0.15940466620757421</v>
      </c>
      <c r="X195" s="3" t="str">
        <f t="shared" si="17"/>
        <v/>
      </c>
      <c r="Y195" s="58" t="str">
        <f>IF(ISNUMBER(SEARCH("C", '[2]WetLitterbags placem_collection'!W122)),"YES","")</f>
        <v/>
      </c>
      <c r="Z195" s="58" t="str">
        <f>IF(ISNUMBER(SEARCH("H", '[2]WetLitterbags placem_collection'!W122)),"YES","")</f>
        <v>YES</v>
      </c>
      <c r="AA195" s="58" t="str">
        <f>IF(ISNUMBER(SEARCH("R", '[2]WetLitterbags placem_collection'!W122)),"YES","")</f>
        <v/>
      </c>
      <c r="AB195" s="58" t="str">
        <f>IF(ISNUMBER(SEARCH("C", '[2]WetLitterbags placem_collection'!V122)),"YES","")</f>
        <v/>
      </c>
      <c r="AC195" s="58" t="str">
        <f>IF(ISNUMBER(SEARCH("H", '[2]WetLitterbags placem_collection'!V122)),"YES","")</f>
        <v>YES</v>
      </c>
      <c r="AD195" s="58" t="str">
        <f>IF(ISNUMBER(SEARCH("R", '[2]WetLitterbags placem_collection'!V122)),"YES","")</f>
        <v/>
      </c>
    </row>
    <row r="196" spans="2:30">
      <c r="B196" t="str">
        <f>'[2]Final data_for_R_analysis_Wetse'!A122</f>
        <v>Wet</v>
      </c>
      <c r="C196" s="4">
        <f>'[2]Final data_for_R_analysis_Wetse'!B122</f>
        <v>121</v>
      </c>
      <c r="D196" t="s">
        <v>103</v>
      </c>
      <c r="E196" t="s">
        <v>41</v>
      </c>
      <c r="F196" s="5">
        <v>1</v>
      </c>
      <c r="G196" s="7">
        <f>'[2]WetLitterbags placem_collection'!E123</f>
        <v>42762</v>
      </c>
      <c r="H196" t="str">
        <f>'[2]Final data_for_R_analysis_Wetse'!J122</f>
        <v>G666</v>
      </c>
      <c r="I196" t="str">
        <f>'[2]Final data_for_R_analysis_Wetse'!J342</f>
        <v>R532</v>
      </c>
      <c r="J196">
        <f>IFERROR(INDEX('[2]Green_rooibos initial weight'!$C$5:$C$1749,MATCH(H196, '[2]Green_rooibos initial weight'!$A$5:$A$1749,0)),"")</f>
        <v>2.0819999999999999</v>
      </c>
      <c r="K196">
        <f>IFERROR(INDEX('[2]Green_rooibos initial weight'!$C$5:$C$1749,MATCH(I196, '[2]Green_rooibos initial weight'!$A$5:$A$1749,0)),"")</f>
        <v>2.19</v>
      </c>
      <c r="L196" s="3">
        <f t="shared" si="10"/>
        <v>1.8321999999999998</v>
      </c>
      <c r="M196" s="3">
        <f t="shared" si="9"/>
        <v>1.9401999999999999</v>
      </c>
      <c r="N196" s="7">
        <f>IF('[2]WetLitterbags placem_collection'!G123="N.A","",'[2]WetLitterbags placem_collection'!G123)</f>
        <v>42816</v>
      </c>
      <c r="O196" s="3">
        <f>IF(IFERROR(INDEX('[2]Both teabags AfterWet'!$D$1:$D$839,MATCH(H196,'[2]Both teabags AfterWet'!$B$1:$B$839,0)),"")="N.A","",(IFERROR(INDEX('[2]Both teabags AfterWet'!$D$1:$D$839,MATCH(H196,'[2]Both teabags AfterWet'!$B$1:$B$839,0)),"")))</f>
        <v>0.63500000000000001</v>
      </c>
      <c r="P196" s="3">
        <f>IFERROR(INDEX('[2]Both teabags AfterWet'!$D$1:$D$839,MATCH(I196,'[2]Both teabags AfterWet'!$B$1:$B$839,0)),"")</f>
        <v>1.7050000000000001</v>
      </c>
      <c r="Q196" s="3">
        <f t="shared" si="11"/>
        <v>0.4844</v>
      </c>
      <c r="R196" s="3">
        <f t="shared" si="11"/>
        <v>1.5544</v>
      </c>
      <c r="S196" s="3">
        <f t="shared" si="12"/>
        <v>0.73561838227267762</v>
      </c>
      <c r="T196" s="3">
        <f t="shared" si="13"/>
        <v>0.48225813184622102</v>
      </c>
      <c r="U196" s="3">
        <f t="shared" si="14"/>
        <v>0.80115452015256161</v>
      </c>
      <c r="V196">
        <f t="shared" si="15"/>
        <v>54</v>
      </c>
      <c r="W196" s="3">
        <f t="shared" si="16"/>
        <v>0.12634396404670112</v>
      </c>
      <c r="X196" s="3">
        <f t="shared" si="17"/>
        <v>9.8439915570158968E-3</v>
      </c>
      <c r="Y196" s="58" t="str">
        <f>IF(ISNUMBER(SEARCH("C", '[2]WetLitterbags placem_collection'!W123)),"YES","")</f>
        <v>YES</v>
      </c>
      <c r="Z196" s="58" t="str">
        <f>IF(ISNUMBER(SEARCH("H", '[2]WetLitterbags placem_collection'!W123)),"YES","")</f>
        <v/>
      </c>
      <c r="AA196" s="58" t="str">
        <f>IF(ISNUMBER(SEARCH("R", '[2]WetLitterbags placem_collection'!W123)),"YES","")</f>
        <v>YES</v>
      </c>
      <c r="AB196" s="58" t="str">
        <f>IF(ISNUMBER(SEARCH("C", '[2]WetLitterbags placem_collection'!V123)),"YES","")</f>
        <v/>
      </c>
      <c r="AC196" s="58" t="str">
        <f>IF(ISNUMBER(SEARCH("H", '[2]WetLitterbags placem_collection'!V123)),"YES","")</f>
        <v/>
      </c>
      <c r="AD196" s="58" t="str">
        <f>IF(ISNUMBER(SEARCH("R", '[2]WetLitterbags placem_collection'!V123)),"YES","")</f>
        <v>YES</v>
      </c>
    </row>
    <row r="197" spans="2:30">
      <c r="B197" t="str">
        <f>'[2]Final data_for_R_analysis_Wetse'!A123</f>
        <v>Wet</v>
      </c>
      <c r="C197" s="4">
        <f>'[2]Final data_for_R_analysis_Wetse'!B123</f>
        <v>122</v>
      </c>
      <c r="D197" t="s">
        <v>103</v>
      </c>
      <c r="E197" t="s">
        <v>41</v>
      </c>
      <c r="F197" s="5">
        <v>2</v>
      </c>
      <c r="G197" s="7">
        <f>'[2]WetLitterbags placem_collection'!E124</f>
        <v>42762</v>
      </c>
      <c r="H197" t="str">
        <f>'[2]Final data_for_R_analysis_Wetse'!J123</f>
        <v>G860</v>
      </c>
      <c r="I197" t="str">
        <f>'[2]Final data_for_R_analysis_Wetse'!J343</f>
        <v>R11</v>
      </c>
      <c r="J197">
        <f>IFERROR(INDEX('[2]Green_rooibos initial weight'!$C$5:$C$1749,MATCH(H197, '[2]Green_rooibos initial weight'!$A$5:$A$1749,0)),"")</f>
        <v>1.9570000000000001</v>
      </c>
      <c r="K197">
        <f>IFERROR(INDEX('[2]Green_rooibos initial weight'!$C$5:$C$1749,MATCH(I197, '[2]Green_rooibos initial weight'!$A$5:$A$1749,0)),"")</f>
        <v>2.2160000000000002</v>
      </c>
      <c r="L197" s="3">
        <f t="shared" si="10"/>
        <v>1.7072000000000001</v>
      </c>
      <c r="M197" s="3">
        <f t="shared" si="9"/>
        <v>1.9662000000000002</v>
      </c>
      <c r="N197" s="7">
        <f>IF('[2]WetLitterbags placem_collection'!G124="N.A","",'[2]WetLitterbags placem_collection'!G124)</f>
        <v>42816</v>
      </c>
      <c r="O197" s="3">
        <f>IF(IFERROR(INDEX('[2]Both teabags AfterWet'!$D$1:$D$839,MATCH(H197,'[2]Both teabags AfterWet'!$B$1:$B$839,0)),"")="N.A","",(IFERROR(INDEX('[2]Both teabags AfterWet'!$D$1:$D$839,MATCH(H197,'[2]Both teabags AfterWet'!$B$1:$B$839,0)),"")))</f>
        <v>0.76800000000000002</v>
      </c>
      <c r="P197" s="3">
        <f>IFERROR(INDEX('[2]Both teabags AfterWet'!$D$1:$D$839,MATCH(I197,'[2]Both teabags AfterWet'!$B$1:$B$839,0)),"")</f>
        <v>1.25</v>
      </c>
      <c r="Q197" s="3">
        <f t="shared" si="11"/>
        <v>0.61739999999999995</v>
      </c>
      <c r="R197" s="3">
        <f t="shared" si="11"/>
        <v>1.0993999999999999</v>
      </c>
      <c r="S197" s="3">
        <f t="shared" si="12"/>
        <v>0.63835520149953151</v>
      </c>
      <c r="T197" s="3">
        <f t="shared" si="13"/>
        <v>0.41849414635123683</v>
      </c>
      <c r="U197" s="3">
        <f t="shared" si="14"/>
        <v>0.55914962872546015</v>
      </c>
      <c r="V197">
        <f t="shared" si="15"/>
        <v>54</v>
      </c>
      <c r="W197" s="3">
        <f t="shared" si="16"/>
        <v>0.24185843052312173</v>
      </c>
      <c r="X197" s="3" t="str">
        <f t="shared" si="17"/>
        <v/>
      </c>
      <c r="Y197" s="58" t="str">
        <f>IF(ISNUMBER(SEARCH("C", '[2]WetLitterbags placem_collection'!W124)),"YES","")</f>
        <v/>
      </c>
      <c r="Z197" s="58" t="str">
        <f>IF(ISNUMBER(SEARCH("H", '[2]WetLitterbags placem_collection'!W124)),"YES","")</f>
        <v/>
      </c>
      <c r="AA197" s="58" t="str">
        <f>IF(ISNUMBER(SEARCH("R", '[2]WetLitterbags placem_collection'!W124)),"YES","")</f>
        <v>YES</v>
      </c>
      <c r="AB197" s="58" t="str">
        <f>IF(ISNUMBER(SEARCH("C", '[2]WetLitterbags placem_collection'!V124)),"YES","")</f>
        <v/>
      </c>
      <c r="AC197" s="58" t="str">
        <f>IF(ISNUMBER(SEARCH("H", '[2]WetLitterbags placem_collection'!V124)),"YES","")</f>
        <v>YES</v>
      </c>
      <c r="AD197" s="58" t="str">
        <f>IF(ISNUMBER(SEARCH("R", '[2]WetLitterbags placem_collection'!V124)),"YES","")</f>
        <v>YES</v>
      </c>
    </row>
    <row r="198" spans="2:30">
      <c r="B198" t="str">
        <f>'[2]Final data_for_R_analysis_Wetse'!A124</f>
        <v>Wet</v>
      </c>
      <c r="C198" s="4">
        <f>'[2]Final data_for_R_analysis_Wetse'!B124</f>
        <v>123</v>
      </c>
      <c r="D198" t="s">
        <v>103</v>
      </c>
      <c r="E198" t="s">
        <v>41</v>
      </c>
      <c r="F198" s="5">
        <v>3</v>
      </c>
      <c r="G198" s="7">
        <f>'[2]WetLitterbags placem_collection'!E125</f>
        <v>42762</v>
      </c>
      <c r="H198" t="str">
        <f>'[2]Final data_for_R_analysis_Wetse'!J124</f>
        <v>G694</v>
      </c>
      <c r="I198" t="str">
        <f>'[2]Final data_for_R_analysis_Wetse'!J344</f>
        <v>R575</v>
      </c>
      <c r="J198">
        <f>IFERROR(INDEX('[2]Green_rooibos initial weight'!$C$5:$C$1749,MATCH(H198, '[2]Green_rooibos initial weight'!$A$5:$A$1749,0)),"")</f>
        <v>1.992</v>
      </c>
      <c r="K198">
        <f>IFERROR(INDEX('[2]Green_rooibos initial weight'!$C$5:$C$1749,MATCH(I198, '[2]Green_rooibos initial weight'!$A$5:$A$1749,0)),"")</f>
        <v>2.0990000000000002</v>
      </c>
      <c r="L198" s="3">
        <f t="shared" si="10"/>
        <v>1.7422</v>
      </c>
      <c r="M198" s="3">
        <f t="shared" si="9"/>
        <v>1.8492000000000002</v>
      </c>
      <c r="N198" s="7">
        <f>IF('[2]WetLitterbags placem_collection'!G125="N.A","",'[2]WetLitterbags placem_collection'!G125)</f>
        <v>42816</v>
      </c>
      <c r="O198" s="3">
        <f>IF(IFERROR(INDEX('[2]Both teabags AfterWet'!$D$1:$D$839,MATCH(H198,'[2]Both teabags AfterWet'!$B$1:$B$839,0)),"")="N.A","",(IFERROR(INDEX('[2]Both teabags AfterWet'!$D$1:$D$839,MATCH(H198,'[2]Both teabags AfterWet'!$B$1:$B$839,0)),"")))</f>
        <v>0.622</v>
      </c>
      <c r="P198" s="3">
        <f>IFERROR(INDEX('[2]Both teabags AfterWet'!$D$1:$D$839,MATCH(I198,'[2]Both teabags AfterWet'!$B$1:$B$839,0)),"")</f>
        <v>1.6872</v>
      </c>
      <c r="Q198" s="3">
        <f t="shared" si="11"/>
        <v>0.47139999999999999</v>
      </c>
      <c r="R198" s="3">
        <f t="shared" si="11"/>
        <v>1.5366</v>
      </c>
      <c r="S198" s="3">
        <f t="shared" si="12"/>
        <v>0.72942256916542303</v>
      </c>
      <c r="T198" s="3">
        <f t="shared" si="13"/>
        <v>0.47819626862151254</v>
      </c>
      <c r="U198" s="3">
        <f t="shared" si="14"/>
        <v>0.83095392602206353</v>
      </c>
      <c r="V198">
        <f t="shared" si="15"/>
        <v>54</v>
      </c>
      <c r="W198" s="3">
        <f t="shared" si="16"/>
        <v>0.13370241191754983</v>
      </c>
      <c r="X198" s="3">
        <f t="shared" si="17"/>
        <v>8.0776671558193593E-3</v>
      </c>
      <c r="Y198" s="58" t="str">
        <f>IF(ISNUMBER(SEARCH("C", '[2]WetLitterbags placem_collection'!W125)),"YES","")</f>
        <v>YES</v>
      </c>
      <c r="Z198" s="58" t="str">
        <f>IF(ISNUMBER(SEARCH("H", '[2]WetLitterbags placem_collection'!W125)),"YES","")</f>
        <v>YES</v>
      </c>
      <c r="AA198" s="58" t="str">
        <f>IF(ISNUMBER(SEARCH("R", '[2]WetLitterbags placem_collection'!W125)),"YES","")</f>
        <v/>
      </c>
      <c r="AB198" s="58" t="str">
        <f>IF(ISNUMBER(SEARCH("C", '[2]WetLitterbags placem_collection'!V125)),"YES","")</f>
        <v/>
      </c>
      <c r="AC198" s="58" t="str">
        <f>IF(ISNUMBER(SEARCH("H", '[2]WetLitterbags placem_collection'!V125)),"YES","")</f>
        <v/>
      </c>
      <c r="AD198" s="58" t="str">
        <f>IF(ISNUMBER(SEARCH("R", '[2]WetLitterbags placem_collection'!V125)),"YES","")</f>
        <v>YES</v>
      </c>
    </row>
    <row r="199" spans="2:30">
      <c r="B199" t="str">
        <f>'[2]Final data_for_R_analysis_Wetse'!A125</f>
        <v>Wet</v>
      </c>
      <c r="C199" s="4">
        <f>'[2]Final data_for_R_analysis_Wetse'!B125</f>
        <v>124</v>
      </c>
      <c r="D199" t="s">
        <v>103</v>
      </c>
      <c r="E199" t="s">
        <v>41</v>
      </c>
      <c r="F199" s="68">
        <v>4</v>
      </c>
      <c r="G199" s="7">
        <f>'[2]WetLitterbags placem_collection'!E126</f>
        <v>42762</v>
      </c>
      <c r="H199" t="str">
        <f>'[2]Final data_for_R_analysis_Wetse'!J125</f>
        <v>G867</v>
      </c>
      <c r="I199" t="str">
        <f>'[2]Final data_for_R_analysis_Wetse'!J345</f>
        <v>R39</v>
      </c>
      <c r="J199">
        <f>IFERROR(INDEX('[2]Green_rooibos initial weight'!$C$5:$C$1749,MATCH(H199, '[2]Green_rooibos initial weight'!$A$5:$A$1749,0)),"")</f>
        <v>1.907</v>
      </c>
      <c r="K199">
        <f>IFERROR(INDEX('[2]Green_rooibos initial weight'!$C$5:$C$1749,MATCH(I199, '[2]Green_rooibos initial weight'!$A$5:$A$1749,0)),"")</f>
        <v>2.1429999999999998</v>
      </c>
      <c r="L199" s="3">
        <f t="shared" si="10"/>
        <v>1.6572</v>
      </c>
      <c r="M199" s="3">
        <f t="shared" si="9"/>
        <v>1.8931999999999998</v>
      </c>
      <c r="N199" s="7">
        <f>IF('[2]WetLitterbags placem_collection'!G126="N.A","",'[2]WetLitterbags placem_collection'!G126)</f>
        <v>42816</v>
      </c>
      <c r="O199" s="3" t="str">
        <f>IF(IFERROR(INDEX('[2]Both teabags AfterWet'!$D$1:$D$839,MATCH(H199,'[2]Both teabags AfterWet'!$B$1:$B$839,0)),"")="N.A","",(IFERROR(INDEX('[2]Both teabags AfterWet'!$D$1:$D$839,MATCH(H199,'[2]Both teabags AfterWet'!$B$1:$B$839,0)),"")))</f>
        <v/>
      </c>
      <c r="P199" s="3">
        <f>IFERROR(INDEX('[2]Both teabags AfterWet'!$D$1:$D$839,MATCH(I199,'[2]Both teabags AfterWet'!$B$1:$B$839,0)),"")</f>
        <v>1.4910000000000001</v>
      </c>
      <c r="Q199" s="3" t="str">
        <f t="shared" si="11"/>
        <v/>
      </c>
      <c r="R199" s="3">
        <f t="shared" si="11"/>
        <v>1.3404</v>
      </c>
      <c r="S199" s="3" t="str">
        <f t="shared" si="12"/>
        <v/>
      </c>
      <c r="T199" s="3" t="str">
        <f t="shared" si="13"/>
        <v/>
      </c>
      <c r="U199" s="3">
        <f t="shared" si="14"/>
        <v>0.70800760616944869</v>
      </c>
      <c r="V199">
        <f t="shared" si="15"/>
        <v>54</v>
      </c>
      <c r="W199" s="3" t="str">
        <f t="shared" si="16"/>
        <v/>
      </c>
      <c r="X199" s="3" t="str">
        <f t="shared" si="17"/>
        <v/>
      </c>
      <c r="Y199" s="58" t="str">
        <f>IF(ISNUMBER(SEARCH("C", '[2]WetLitterbags placem_collection'!W126)),"YES","")</f>
        <v/>
      </c>
      <c r="Z199" s="58" t="str">
        <f>IF(ISNUMBER(SEARCH("H", '[2]WetLitterbags placem_collection'!W126)),"YES","")</f>
        <v/>
      </c>
      <c r="AA199" s="58" t="str">
        <f>IF(ISNUMBER(SEARCH("R", '[2]WetLitterbags placem_collection'!W126)),"YES","")</f>
        <v>YES</v>
      </c>
      <c r="AB199" s="58" t="str">
        <f>IF(ISNUMBER(SEARCH("C", '[2]WetLitterbags placem_collection'!V126)),"YES","")</f>
        <v/>
      </c>
      <c r="AC199" s="58" t="str">
        <f>IF(ISNUMBER(SEARCH("H", '[2]WetLitterbags placem_collection'!V126)),"YES","")</f>
        <v>YES</v>
      </c>
      <c r="AD199" s="58" t="str">
        <f>IF(ISNUMBER(SEARCH("R", '[2]WetLitterbags placem_collection'!V126)),"YES","")</f>
        <v>YES</v>
      </c>
    </row>
    <row r="200" spans="2:30">
      <c r="B200" t="str">
        <f>'[2]Final data_for_R_analysis_Wetse'!A126</f>
        <v>Wet</v>
      </c>
      <c r="C200" s="4">
        <f>'[2]Final data_for_R_analysis_Wetse'!B126</f>
        <v>125</v>
      </c>
      <c r="D200" t="s">
        <v>103</v>
      </c>
      <c r="E200" t="s">
        <v>41</v>
      </c>
      <c r="F200" s="68">
        <v>5</v>
      </c>
      <c r="G200" s="7">
        <f>'[2]WetLitterbags placem_collection'!E127</f>
        <v>42762</v>
      </c>
      <c r="H200" t="str">
        <f>'[2]Final data_for_R_analysis_Wetse'!J126</f>
        <v>G793</v>
      </c>
      <c r="I200" t="str">
        <f>'[2]Final data_for_R_analysis_Wetse'!J346</f>
        <v>R560</v>
      </c>
      <c r="J200">
        <f>IFERROR(INDEX('[2]Green_rooibos initial weight'!$C$5:$C$1749,MATCH(H200, '[2]Green_rooibos initial weight'!$A$5:$A$1749,0)),"")</f>
        <v>2.0459999999999998</v>
      </c>
      <c r="K200">
        <f>IFERROR(INDEX('[2]Green_rooibos initial weight'!$C$5:$C$1749,MATCH(I200, '[2]Green_rooibos initial weight'!$A$5:$A$1749,0)),"")</f>
        <v>2.157</v>
      </c>
      <c r="L200" s="3">
        <f t="shared" si="10"/>
        <v>1.7961999999999998</v>
      </c>
      <c r="M200" s="3">
        <f t="shared" si="9"/>
        <v>1.9072</v>
      </c>
      <c r="N200" s="7">
        <f>IF('[2]WetLitterbags placem_collection'!G127="N.A","",'[2]WetLitterbags placem_collection'!G127)</f>
        <v>42816</v>
      </c>
      <c r="O200" s="3">
        <f>IF(IFERROR(INDEX('[2]Both teabags AfterWet'!$D$1:$D$839,MATCH(H200,'[2]Both teabags AfterWet'!$B$1:$B$839,0)),"")="N.A","",(IFERROR(INDEX('[2]Both teabags AfterWet'!$D$1:$D$839,MATCH(H200,'[2]Both teabags AfterWet'!$B$1:$B$839,0)),"")))</f>
        <v>0.77200000000000002</v>
      </c>
      <c r="P200" s="3">
        <f>IFERROR(INDEX('[2]Both teabags AfterWet'!$D$1:$D$839,MATCH(I200,'[2]Both teabags AfterWet'!$B$1:$B$839,0)),"")</f>
        <v>1.254</v>
      </c>
      <c r="Q200" s="3">
        <f t="shared" si="11"/>
        <v>0.62139999999999995</v>
      </c>
      <c r="R200" s="3">
        <f t="shared" si="11"/>
        <v>1.1033999999999999</v>
      </c>
      <c r="S200" s="3">
        <f t="shared" si="12"/>
        <v>0.6540474334706603</v>
      </c>
      <c r="T200" s="3">
        <f t="shared" si="13"/>
        <v>0.42878169035131175</v>
      </c>
      <c r="U200" s="3">
        <f t="shared" si="14"/>
        <v>0.57854446308724827</v>
      </c>
      <c r="V200">
        <f t="shared" si="15"/>
        <v>54</v>
      </c>
      <c r="W200" s="3">
        <f t="shared" si="16"/>
        <v>0.22322157545052224</v>
      </c>
      <c r="X200" s="3">
        <f t="shared" si="17"/>
        <v>7.5361061121904466E-2</v>
      </c>
      <c r="Y200" s="58" t="str">
        <f>IF(ISNUMBER(SEARCH("C", '[2]WetLitterbags placem_collection'!W127)),"YES","")</f>
        <v/>
      </c>
      <c r="Z200" s="58" t="str">
        <f>IF(ISNUMBER(SEARCH("H", '[2]WetLitterbags placem_collection'!W127)),"YES","")</f>
        <v>YES</v>
      </c>
      <c r="AA200" s="58" t="str">
        <f>IF(ISNUMBER(SEARCH("R", '[2]WetLitterbags placem_collection'!W127)),"YES","")</f>
        <v>YES</v>
      </c>
      <c r="AB200" s="58" t="str">
        <f>IF(ISNUMBER(SEARCH("C", '[2]WetLitterbags placem_collection'!V127)),"YES","")</f>
        <v/>
      </c>
      <c r="AC200" s="58" t="str">
        <f>IF(ISNUMBER(SEARCH("H", '[2]WetLitterbags placem_collection'!V127)),"YES","")</f>
        <v>YES</v>
      </c>
      <c r="AD200" s="58" t="str">
        <f>IF(ISNUMBER(SEARCH("R", '[2]WetLitterbags placem_collection'!V127)),"YES","")</f>
        <v>YES</v>
      </c>
    </row>
    <row r="201" spans="2:30">
      <c r="B201" t="str">
        <f>'[2]Final data_for_R_analysis_Wetse'!A127</f>
        <v>Wet</v>
      </c>
      <c r="C201" s="4">
        <f>'[2]Final data_for_R_analysis_Wetse'!B127</f>
        <v>126</v>
      </c>
      <c r="D201" t="s">
        <v>103</v>
      </c>
      <c r="E201" t="s">
        <v>41</v>
      </c>
      <c r="F201" s="68">
        <v>6</v>
      </c>
      <c r="G201" s="7">
        <f>'[2]WetLitterbags placem_collection'!E128</f>
        <v>42762</v>
      </c>
      <c r="H201" t="str">
        <f>'[2]Final data_for_R_analysis_Wetse'!J127</f>
        <v>G749</v>
      </c>
      <c r="I201" t="str">
        <f>'[2]Final data_for_R_analysis_Wetse'!J347</f>
        <v>R562</v>
      </c>
      <c r="J201">
        <f>IFERROR(INDEX('[2]Green_rooibos initial weight'!$C$5:$C$1749,MATCH(H201, '[2]Green_rooibos initial weight'!$A$5:$A$1749,0)),"")</f>
        <v>2.0179999999999998</v>
      </c>
      <c r="K201">
        <f>IFERROR(INDEX('[2]Green_rooibos initial weight'!$C$5:$C$1749,MATCH(I201, '[2]Green_rooibos initial weight'!$A$5:$A$1749,0)),"")</f>
        <v>2.2810000000000001</v>
      </c>
      <c r="L201" s="3">
        <f t="shared" si="10"/>
        <v>1.7681999999999998</v>
      </c>
      <c r="M201" s="3">
        <f t="shared" si="9"/>
        <v>2.0312000000000001</v>
      </c>
      <c r="N201" s="7">
        <f>IF('[2]WetLitterbags placem_collection'!G128="N.A","",'[2]WetLitterbags placem_collection'!G128)</f>
        <v>42816</v>
      </c>
      <c r="O201" s="3">
        <f>IF(IFERROR(INDEX('[2]Both teabags AfterWet'!$D$1:$D$839,MATCH(H201,'[2]Both teabags AfterWet'!$B$1:$B$839,0)),"")="N.A","",(IFERROR(INDEX('[2]Both teabags AfterWet'!$D$1:$D$839,MATCH(H201,'[2]Both teabags AfterWet'!$B$1:$B$839,0)),"")))</f>
        <v>0.67800000000000005</v>
      </c>
      <c r="P201" s="3">
        <f>IFERROR(INDEX('[2]Both teabags AfterWet'!$D$1:$D$839,MATCH(I201,'[2]Both teabags AfterWet'!$B$1:$B$839,0)),"")</f>
        <v>0.17599999999999999</v>
      </c>
      <c r="Q201" s="3">
        <f t="shared" si="11"/>
        <v>0.52740000000000009</v>
      </c>
      <c r="R201" s="3">
        <f t="shared" si="11"/>
        <v>2.5399999999999978E-2</v>
      </c>
      <c r="S201" s="3">
        <f t="shared" si="12"/>
        <v>0.70173057346454004</v>
      </c>
      <c r="T201" s="3">
        <f t="shared" si="13"/>
        <v>0.46004189614302393</v>
      </c>
      <c r="U201" s="3">
        <f t="shared" si="14"/>
        <v>1.250492319810948E-2</v>
      </c>
      <c r="V201">
        <f t="shared" si="15"/>
        <v>54</v>
      </c>
      <c r="W201" s="3">
        <f t="shared" si="16"/>
        <v>0.16659076785684079</v>
      </c>
      <c r="X201" s="3" t="str">
        <f t="shared" si="17"/>
        <v/>
      </c>
      <c r="Y201" s="58" t="str">
        <f>IF(ISNUMBER(SEARCH("C", '[2]WetLitterbags placem_collection'!W128)),"YES","")</f>
        <v/>
      </c>
      <c r="Z201" s="58" t="str">
        <f>IF(ISNUMBER(SEARCH("H", '[2]WetLitterbags placem_collection'!W128)),"YES","")</f>
        <v/>
      </c>
      <c r="AA201" s="58" t="str">
        <f>IF(ISNUMBER(SEARCH("R", '[2]WetLitterbags placem_collection'!W128)),"YES","")</f>
        <v/>
      </c>
      <c r="AB201" s="58" t="str">
        <f>IF(ISNUMBER(SEARCH("C", '[2]WetLitterbags placem_collection'!V128)),"YES","")</f>
        <v/>
      </c>
      <c r="AC201" s="58" t="str">
        <f>IF(ISNUMBER(SEARCH("H", '[2]WetLitterbags placem_collection'!V128)),"YES","")</f>
        <v>YES</v>
      </c>
      <c r="AD201" s="58" t="str">
        <f>IF(ISNUMBER(SEARCH("R", '[2]WetLitterbags placem_collection'!V128)),"YES","")</f>
        <v>YES</v>
      </c>
    </row>
    <row r="202" spans="2:30">
      <c r="B202" t="str">
        <f>'[2]Final data_for_R_analysis_Wetse'!A128</f>
        <v>Wet</v>
      </c>
      <c r="C202" s="4">
        <f>'[2]Final data_for_R_analysis_Wetse'!B128</f>
        <v>127</v>
      </c>
      <c r="D202" t="s">
        <v>103</v>
      </c>
      <c r="E202" t="s">
        <v>41</v>
      </c>
      <c r="F202" s="68">
        <v>7</v>
      </c>
      <c r="G202" s="7">
        <f>'[2]WetLitterbags placem_collection'!E129</f>
        <v>42762</v>
      </c>
      <c r="H202" t="str">
        <f>'[2]Final data_for_R_analysis_Wetse'!J128</f>
        <v>G898</v>
      </c>
      <c r="I202" t="str">
        <f>'[2]Final data_for_R_analysis_Wetse'!J348</f>
        <v>R506</v>
      </c>
      <c r="J202">
        <f>IFERROR(INDEX('[2]Green_rooibos initial weight'!$C$5:$C$1749,MATCH(H202, '[2]Green_rooibos initial weight'!$A$5:$A$1749,0)),"")</f>
        <v>1.893</v>
      </c>
      <c r="K202">
        <f>IFERROR(INDEX('[2]Green_rooibos initial weight'!$C$5:$C$1749,MATCH(I202, '[2]Green_rooibos initial weight'!$A$5:$A$1749,0)),"")</f>
        <v>2.1579999999999999</v>
      </c>
      <c r="L202" s="3">
        <f t="shared" si="10"/>
        <v>1.6432</v>
      </c>
      <c r="M202" s="3">
        <f t="shared" si="9"/>
        <v>1.9081999999999999</v>
      </c>
      <c r="N202" s="7">
        <f>IF('[2]WetLitterbags placem_collection'!G129="N.A","",'[2]WetLitterbags placem_collection'!G129)</f>
        <v>42816</v>
      </c>
      <c r="O202" s="3">
        <f>IF(IFERROR(INDEX('[2]Both teabags AfterWet'!$D$1:$D$839,MATCH(H202,'[2]Both teabags AfterWet'!$B$1:$B$839,0)),"")="N.A","",(IFERROR(INDEX('[2]Both teabags AfterWet'!$D$1:$D$839,MATCH(H202,'[2]Both teabags AfterWet'!$B$1:$B$839,0)),"")))</f>
        <v>0.59099999999999997</v>
      </c>
      <c r="P202" s="3">
        <f>IFERROR(INDEX('[2]Both teabags AfterWet'!$D$1:$D$839,MATCH(I202,'[2]Both teabags AfterWet'!$B$1:$B$839,0)),"")</f>
        <v>1.4710000000000001</v>
      </c>
      <c r="Q202" s="3">
        <f t="shared" si="11"/>
        <v>0.44039999999999996</v>
      </c>
      <c r="R202" s="3">
        <f t="shared" si="11"/>
        <v>1.3204</v>
      </c>
      <c r="S202" s="3">
        <f t="shared" si="12"/>
        <v>0.73198636806231743</v>
      </c>
      <c r="T202" s="3">
        <f t="shared" si="13"/>
        <v>0.47987704889596111</v>
      </c>
      <c r="U202" s="3">
        <f t="shared" si="14"/>
        <v>0.69196101037627089</v>
      </c>
      <c r="V202">
        <f t="shared" si="15"/>
        <v>54</v>
      </c>
      <c r="W202" s="3">
        <f t="shared" si="16"/>
        <v>0.1306575201160125</v>
      </c>
      <c r="X202" s="3">
        <f t="shared" si="17"/>
        <v>1.9018100101983421E-2</v>
      </c>
      <c r="Y202" s="58" t="str">
        <f>IF(ISNUMBER(SEARCH("C", '[2]WetLitterbags placem_collection'!W129)),"YES","")</f>
        <v/>
      </c>
      <c r="Z202" s="58" t="str">
        <f>IF(ISNUMBER(SEARCH("H", '[2]WetLitterbags placem_collection'!W129)),"YES","")</f>
        <v/>
      </c>
      <c r="AA202" s="58" t="str">
        <f>IF(ISNUMBER(SEARCH("R", '[2]WetLitterbags placem_collection'!W129)),"YES","")</f>
        <v/>
      </c>
      <c r="AB202" s="58" t="str">
        <f>IF(ISNUMBER(SEARCH("C", '[2]WetLitterbags placem_collection'!V129)),"YES","")</f>
        <v/>
      </c>
      <c r="AC202" s="58" t="str">
        <f>IF(ISNUMBER(SEARCH("H", '[2]WetLitterbags placem_collection'!V129)),"YES","")</f>
        <v>YES</v>
      </c>
      <c r="AD202" s="58" t="str">
        <f>IF(ISNUMBER(SEARCH("R", '[2]WetLitterbags placem_collection'!V129)),"YES","")</f>
        <v>YES</v>
      </c>
    </row>
    <row r="203" spans="2:30">
      <c r="B203" t="str">
        <f>'[2]Final data_for_R_analysis_Wetse'!A129</f>
        <v>Wet</v>
      </c>
      <c r="C203" s="4">
        <f>'[2]Final data_for_R_analysis_Wetse'!B129</f>
        <v>128</v>
      </c>
      <c r="D203" t="s">
        <v>103</v>
      </c>
      <c r="E203" t="s">
        <v>41</v>
      </c>
      <c r="F203" s="68">
        <v>8</v>
      </c>
      <c r="G203" s="7">
        <f>'[2]WetLitterbags placem_collection'!E130</f>
        <v>42762</v>
      </c>
      <c r="H203" t="str">
        <f>'[2]Final data_for_R_analysis_Wetse'!J129</f>
        <v>G834</v>
      </c>
      <c r="I203" t="str">
        <f>'[2]Final data_for_R_analysis_Wetse'!J349</f>
        <v>R554</v>
      </c>
      <c r="J203">
        <f>IFERROR(INDEX('[2]Green_rooibos initial weight'!$C$5:$C$1749,MATCH(H203, '[2]Green_rooibos initial weight'!$A$5:$A$1749,0)),"")</f>
        <v>1.956</v>
      </c>
      <c r="K203">
        <f>IFERROR(INDEX('[2]Green_rooibos initial weight'!$C$5:$C$1749,MATCH(I203, '[2]Green_rooibos initial weight'!$A$5:$A$1749,0)),"")</f>
        <v>2.1779999999999999</v>
      </c>
      <c r="L203" s="3">
        <f t="shared" si="10"/>
        <v>1.7061999999999999</v>
      </c>
      <c r="M203" s="3">
        <f t="shared" si="9"/>
        <v>1.9281999999999999</v>
      </c>
      <c r="N203" s="7">
        <f>IF('[2]WetLitterbags placem_collection'!G130="N.A","",'[2]WetLitterbags placem_collection'!G130)</f>
        <v>42816</v>
      </c>
      <c r="O203" s="3">
        <f>IF(IFERROR(INDEX('[2]Both teabags AfterWet'!$D$1:$D$839,MATCH(H203,'[2]Both teabags AfterWet'!$B$1:$B$839,0)),"")="N.A","",(IFERROR(INDEX('[2]Both teabags AfterWet'!$D$1:$D$839,MATCH(H203,'[2]Both teabags AfterWet'!$B$1:$B$839,0)),"")))</f>
        <v>0.54500000000000004</v>
      </c>
      <c r="P203" s="3">
        <f>IFERROR(INDEX('[2]Both teabags AfterWet'!$D$1:$D$839,MATCH(I203,'[2]Both teabags AfterWet'!$B$1:$B$839,0)),"")</f>
        <v>2.5259999999999998</v>
      </c>
      <c r="Q203" s="3">
        <f t="shared" si="11"/>
        <v>0.39440000000000003</v>
      </c>
      <c r="R203" s="3">
        <f t="shared" si="11"/>
        <v>2.3754</v>
      </c>
      <c r="S203" s="3">
        <f t="shared" si="12"/>
        <v>0.76884304301957562</v>
      </c>
      <c r="T203" s="3">
        <f t="shared" si="13"/>
        <v>0.50403961965178834</v>
      </c>
      <c r="U203" s="3">
        <f t="shared" si="14"/>
        <v>1.2319261487397573</v>
      </c>
      <c r="V203">
        <f t="shared" si="15"/>
        <v>54</v>
      </c>
      <c r="W203" s="3">
        <f t="shared" si="16"/>
        <v>8.6884747007629826E-2</v>
      </c>
      <c r="X203" s="3">
        <f t="shared" si="17"/>
        <v>-7.0097913316243821E-3</v>
      </c>
      <c r="Y203" s="58" t="str">
        <f>IF(ISNUMBER(SEARCH("C", '[2]WetLitterbags placem_collection'!W130)),"YES","")</f>
        <v>YES</v>
      </c>
      <c r="Z203" s="58" t="str">
        <f>IF(ISNUMBER(SEARCH("H", '[2]WetLitterbags placem_collection'!W130)),"YES","")</f>
        <v>YES</v>
      </c>
      <c r="AA203" s="58" t="str">
        <f>IF(ISNUMBER(SEARCH("R", '[2]WetLitterbags placem_collection'!W130)),"YES","")</f>
        <v>YES</v>
      </c>
      <c r="AB203" s="58" t="str">
        <f>IF(ISNUMBER(SEARCH("C", '[2]WetLitterbags placem_collection'!V130)),"YES","")</f>
        <v/>
      </c>
      <c r="AC203" s="58" t="str">
        <f>IF(ISNUMBER(SEARCH("H", '[2]WetLitterbags placem_collection'!V130)),"YES","")</f>
        <v/>
      </c>
      <c r="AD203" s="58" t="str">
        <f>IF(ISNUMBER(SEARCH("R", '[2]WetLitterbags placem_collection'!V130)),"YES","")</f>
        <v>YES</v>
      </c>
    </row>
    <row r="204" spans="2:30">
      <c r="B204" t="str">
        <f>'[2]Final data_for_R_analysis_Wetse'!A130</f>
        <v>Wet</v>
      </c>
      <c r="C204" s="4">
        <f>'[2]Final data_for_R_analysis_Wetse'!B130</f>
        <v>129</v>
      </c>
      <c r="D204" t="s">
        <v>104</v>
      </c>
      <c r="E204" t="s">
        <v>41</v>
      </c>
      <c r="F204" s="5">
        <v>1</v>
      </c>
      <c r="G204" s="7">
        <f>'[2]WetLitterbags placem_collection'!E131</f>
        <v>42762</v>
      </c>
      <c r="H204" t="str">
        <f>'[2]Final data_for_R_analysis_Wetse'!J130</f>
        <v>G819</v>
      </c>
      <c r="I204" t="str">
        <f>'[2]Final data_for_R_analysis_Wetse'!J350</f>
        <v>R46</v>
      </c>
      <c r="J204">
        <f>IFERROR(INDEX('[2]Green_rooibos initial weight'!$C$5:$C$1749,MATCH(H204, '[2]Green_rooibos initial weight'!$A$5:$A$1749,0)),"")</f>
        <v>1.9770000000000001</v>
      </c>
      <c r="K204">
        <f>IFERROR(INDEX('[2]Green_rooibos initial weight'!$C$5:$C$1749,MATCH(I204, '[2]Green_rooibos initial weight'!$A$5:$A$1749,0)),"")</f>
        <v>2.2890000000000001</v>
      </c>
      <c r="L204" s="3">
        <f t="shared" si="10"/>
        <v>1.7272000000000001</v>
      </c>
      <c r="M204" s="3">
        <f t="shared" ref="M204:M267" si="18">IF(K204&gt;0,(K204*$F$32-($F$29+$F$30)),"")</f>
        <v>2.0392000000000001</v>
      </c>
      <c r="N204" s="7">
        <f>IF('[2]WetLitterbags placem_collection'!G131="N.A","",'[2]WetLitterbags placem_collection'!G131)</f>
        <v>42816</v>
      </c>
      <c r="O204" s="3">
        <f>IF(IFERROR(INDEX('[2]Both teabags AfterWet'!$D$1:$D$839,MATCH(H204,'[2]Both teabags AfterWet'!$B$1:$B$839,0)),"")="N.A","",(IFERROR(INDEX('[2]Both teabags AfterWet'!$D$1:$D$839,MATCH(H204,'[2]Both teabags AfterWet'!$B$1:$B$839,0)),"")))</f>
        <v>0.59719999999999995</v>
      </c>
      <c r="P204" s="3">
        <f>IFERROR(INDEX('[2]Both teabags AfterWet'!$D$1:$D$839,MATCH(I204,'[2]Both teabags AfterWet'!$B$1:$B$839,0)),"")</f>
        <v>0.48970000000000002</v>
      </c>
      <c r="Q204" s="3">
        <f t="shared" si="11"/>
        <v>0.44659999999999994</v>
      </c>
      <c r="R204" s="3">
        <f t="shared" si="11"/>
        <v>0.33910000000000001</v>
      </c>
      <c r="S204" s="3">
        <f t="shared" si="12"/>
        <v>0.74143121815655399</v>
      </c>
      <c r="T204" s="3">
        <f t="shared" si="13"/>
        <v>0.48606892211688585</v>
      </c>
      <c r="U204" s="3">
        <f t="shared" si="14"/>
        <v>0.16629070223617104</v>
      </c>
      <c r="V204">
        <f t="shared" si="15"/>
        <v>54</v>
      </c>
      <c r="W204" s="3">
        <f t="shared" si="16"/>
        <v>0.11944035848390255</v>
      </c>
      <c r="X204" s="3" t="str">
        <f t="shared" si="17"/>
        <v/>
      </c>
      <c r="Y204" s="58" t="str">
        <f>IF(ISNUMBER(SEARCH("C", '[2]WetLitterbags placem_collection'!W131)),"YES","")</f>
        <v/>
      </c>
      <c r="Z204" s="58" t="str">
        <f>IF(ISNUMBER(SEARCH("H", '[2]WetLitterbags placem_collection'!W131)),"YES","")</f>
        <v>YES</v>
      </c>
      <c r="AA204" s="58" t="str">
        <f>IF(ISNUMBER(SEARCH("R", '[2]WetLitterbags placem_collection'!W131)),"YES","")</f>
        <v/>
      </c>
      <c r="AB204" s="58" t="str">
        <f>IF(ISNUMBER(SEARCH("C", '[2]WetLitterbags placem_collection'!V131)),"YES","")</f>
        <v/>
      </c>
      <c r="AC204" s="58" t="str">
        <f>IF(ISNUMBER(SEARCH("H", '[2]WetLitterbags placem_collection'!V131)),"YES","")</f>
        <v/>
      </c>
      <c r="AD204" s="58" t="str">
        <f>IF(ISNUMBER(SEARCH("R", '[2]WetLitterbags placem_collection'!V131)),"YES","")</f>
        <v/>
      </c>
    </row>
    <row r="205" spans="2:30">
      <c r="B205" t="str">
        <f>'[2]Final data_for_R_analysis_Wetse'!A131</f>
        <v>Wet</v>
      </c>
      <c r="C205" s="4">
        <f>'[2]Final data_for_R_analysis_Wetse'!B131</f>
        <v>130</v>
      </c>
      <c r="D205" t="s">
        <v>104</v>
      </c>
      <c r="E205" t="s">
        <v>41</v>
      </c>
      <c r="F205" s="5">
        <v>2</v>
      </c>
      <c r="G205" s="7">
        <f>'[2]WetLitterbags placem_collection'!E132</f>
        <v>42762</v>
      </c>
      <c r="H205" t="str">
        <f>'[2]Final data_for_R_analysis_Wetse'!J131</f>
        <v>G830</v>
      </c>
      <c r="I205" t="str">
        <f>'[2]Final data_for_R_analysis_Wetse'!J351</f>
        <v>R585</v>
      </c>
      <c r="J205">
        <f>IFERROR(INDEX('[2]Green_rooibos initial weight'!$C$5:$C$1749,MATCH(H205, '[2]Green_rooibos initial weight'!$A$5:$A$1749,0)),"")</f>
        <v>1.8939999999999999</v>
      </c>
      <c r="K205">
        <f>IFERROR(INDEX('[2]Green_rooibos initial weight'!$C$5:$C$1749,MATCH(I205, '[2]Green_rooibos initial weight'!$A$5:$A$1749,0)),"")</f>
        <v>2.17</v>
      </c>
      <c r="L205" s="3">
        <f t="shared" ref="L205:L268" si="19">IF(J205&gt;0,(J205*$F$31-($F$29+$F$30)),"")</f>
        <v>1.6441999999999999</v>
      </c>
      <c r="M205" s="3">
        <f t="shared" si="18"/>
        <v>1.9201999999999999</v>
      </c>
      <c r="N205" s="7">
        <f>IF('[2]WetLitterbags placem_collection'!G132="N.A","",'[2]WetLitterbags placem_collection'!G132)</f>
        <v>42816</v>
      </c>
      <c r="O205" s="3">
        <f>IF(IFERROR(INDEX('[2]Both teabags AfterWet'!$D$1:$D$839,MATCH(H205,'[2]Both teabags AfterWet'!$B$1:$B$839,0)),"")="N.A","",(IFERROR(INDEX('[2]Both teabags AfterWet'!$D$1:$D$839,MATCH(H205,'[2]Both teabags AfterWet'!$B$1:$B$839,0)),"")))</f>
        <v>0.54</v>
      </c>
      <c r="P205" s="3">
        <f>IFERROR(INDEX('[2]Both teabags AfterWet'!$D$1:$D$839,MATCH(I205,'[2]Both teabags AfterWet'!$B$1:$B$839,0)),"")</f>
        <v>1.6379999999999999</v>
      </c>
      <c r="Q205" s="3">
        <f t="shared" ref="Q205:R268" si="20">IFERROR(IF(O205&gt;0,O205-($F$29),""),"")</f>
        <v>0.38940000000000002</v>
      </c>
      <c r="R205" s="3">
        <f t="shared" si="20"/>
        <v>1.4873999999999998</v>
      </c>
      <c r="S205" s="3">
        <f t="shared" ref="S205:S268" si="21">IFERROR(1-Q205/L205,"")</f>
        <v>0.76316749787130522</v>
      </c>
      <c r="T205" s="3">
        <f t="shared" ref="T205:T268" si="22">IFERROR($F$26*(1-W205),"")</f>
        <v>0.50031883470897931</v>
      </c>
      <c r="U205" s="3">
        <f t="shared" ref="U205:U268" si="23">IFERROR(R205/M205,"")</f>
        <v>0.77460681179043844</v>
      </c>
      <c r="V205">
        <f t="shared" ref="V205:V268" si="24">IF((N205-G205)&gt;0,(IFERROR(N205-G205,"")),"")</f>
        <v>54</v>
      </c>
      <c r="W205" s="3">
        <f t="shared" ref="W205:W268" si="25">IFERROR(1-(S205/$F$25),"")</f>
        <v>9.3625299440254994E-2</v>
      </c>
      <c r="X205" s="3">
        <f t="shared" ref="X205:X268" si="26">IFERROR(LN(T205/(U205-(1-T205)))/V205,"")</f>
        <v>1.1087868145793659E-2</v>
      </c>
      <c r="Y205" s="58" t="str">
        <f>IF(ISNUMBER(SEARCH("C", '[2]WetLitterbags placem_collection'!W132)),"YES","")</f>
        <v/>
      </c>
      <c r="Z205" s="58" t="str">
        <f>IF(ISNUMBER(SEARCH("H", '[2]WetLitterbags placem_collection'!W132)),"YES","")</f>
        <v/>
      </c>
      <c r="AA205" s="58" t="str">
        <f>IF(ISNUMBER(SEARCH("R", '[2]WetLitterbags placem_collection'!W132)),"YES","")</f>
        <v/>
      </c>
      <c r="AB205" s="58" t="str">
        <f>IF(ISNUMBER(SEARCH("C", '[2]WetLitterbags placem_collection'!V132)),"YES","")</f>
        <v/>
      </c>
      <c r="AC205" s="58" t="str">
        <f>IF(ISNUMBER(SEARCH("H", '[2]WetLitterbags placem_collection'!V132)),"YES","")</f>
        <v/>
      </c>
      <c r="AD205" s="58" t="str">
        <f>IF(ISNUMBER(SEARCH("R", '[2]WetLitterbags placem_collection'!V132)),"YES","")</f>
        <v>YES</v>
      </c>
    </row>
    <row r="206" spans="2:30">
      <c r="B206" t="str">
        <f>'[2]Final data_for_R_analysis_Wetse'!A132</f>
        <v>Wet</v>
      </c>
      <c r="C206" s="4">
        <f>'[2]Final data_for_R_analysis_Wetse'!B132</f>
        <v>131</v>
      </c>
      <c r="D206" t="s">
        <v>104</v>
      </c>
      <c r="E206" t="s">
        <v>41</v>
      </c>
      <c r="F206" s="5">
        <v>3</v>
      </c>
      <c r="G206" s="7">
        <f>'[2]WetLitterbags placem_collection'!E133</f>
        <v>42762</v>
      </c>
      <c r="H206" t="str">
        <f>'[2]Final data_for_R_analysis_Wetse'!J132</f>
        <v>G746</v>
      </c>
      <c r="I206" t="str">
        <f>'[2]Final data_for_R_analysis_Wetse'!J352</f>
        <v>R476</v>
      </c>
      <c r="J206">
        <f>IFERROR(INDEX('[2]Green_rooibos initial weight'!$C$5:$C$1749,MATCH(H206, '[2]Green_rooibos initial weight'!$A$5:$A$1749,0)),"")</f>
        <v>2.198</v>
      </c>
      <c r="K206">
        <f>IFERROR(INDEX('[2]Green_rooibos initial weight'!$C$5:$C$1749,MATCH(I206, '[2]Green_rooibos initial weight'!$A$5:$A$1749,0)),"")</f>
        <v>2.2429999999999999</v>
      </c>
      <c r="L206" s="3">
        <f t="shared" si="19"/>
        <v>1.9481999999999999</v>
      </c>
      <c r="M206" s="3">
        <f t="shared" si="18"/>
        <v>1.9931999999999999</v>
      </c>
      <c r="N206" s="7">
        <f>IF('[2]WetLitterbags placem_collection'!G133="N.A","",'[2]WetLitterbags placem_collection'!G133)</f>
        <v>42816</v>
      </c>
      <c r="O206" s="3">
        <f>IF(IFERROR(INDEX('[2]Both teabags AfterWet'!$D$1:$D$839,MATCH(H206,'[2]Both teabags AfterWet'!$B$1:$B$839,0)),"")="N.A","",(IFERROR(INDEX('[2]Both teabags AfterWet'!$D$1:$D$839,MATCH(H206,'[2]Both teabags AfterWet'!$B$1:$B$839,0)),"")))</f>
        <v>0.6613</v>
      </c>
      <c r="P206" s="3">
        <f>IFERROR(INDEX('[2]Both teabags AfterWet'!$D$1:$D$839,MATCH(I206,'[2]Both teabags AfterWet'!$B$1:$B$839,0)),"")</f>
        <v>0.64019999999999999</v>
      </c>
      <c r="Q206" s="3">
        <f t="shared" si="20"/>
        <v>0.51069999999999993</v>
      </c>
      <c r="R206" s="3">
        <f t="shared" si="20"/>
        <v>0.48959999999999998</v>
      </c>
      <c r="S206" s="3">
        <f t="shared" si="21"/>
        <v>0.7378605892618828</v>
      </c>
      <c r="T206" s="3">
        <f t="shared" si="22"/>
        <v>0.4837280822714482</v>
      </c>
      <c r="U206" s="3">
        <f t="shared" si="23"/>
        <v>0.24563515954244433</v>
      </c>
      <c r="V206">
        <f t="shared" si="24"/>
        <v>54</v>
      </c>
      <c r="W206" s="3">
        <f t="shared" si="25"/>
        <v>0.12368101037781132</v>
      </c>
      <c r="X206" s="3" t="str">
        <f t="shared" si="26"/>
        <v/>
      </c>
      <c r="Y206" s="58" t="str">
        <f>IF(ISNUMBER(SEARCH("C", '[2]WetLitterbags placem_collection'!W133)),"YES","")</f>
        <v>YES</v>
      </c>
      <c r="Z206" s="58" t="str">
        <f>IF(ISNUMBER(SEARCH("H", '[2]WetLitterbags placem_collection'!W133)),"YES","")</f>
        <v>YES</v>
      </c>
      <c r="AA206" s="58" t="str">
        <f>IF(ISNUMBER(SEARCH("R", '[2]WetLitterbags placem_collection'!W133)),"YES","")</f>
        <v/>
      </c>
      <c r="AB206" s="58" t="str">
        <f>IF(ISNUMBER(SEARCH("C", '[2]WetLitterbags placem_collection'!V133)),"YES","")</f>
        <v/>
      </c>
      <c r="AC206" s="58" t="str">
        <f>IF(ISNUMBER(SEARCH("H", '[2]WetLitterbags placem_collection'!V133)),"YES","")</f>
        <v>YES</v>
      </c>
      <c r="AD206" s="58" t="str">
        <f>IF(ISNUMBER(SEARCH("R", '[2]WetLitterbags placem_collection'!V133)),"YES","")</f>
        <v/>
      </c>
    </row>
    <row r="207" spans="2:30">
      <c r="B207" t="str">
        <f>'[2]Final data_for_R_analysis_Wetse'!A133</f>
        <v>Wet</v>
      </c>
      <c r="C207" s="4">
        <f>'[2]Final data_for_R_analysis_Wetse'!B133</f>
        <v>132</v>
      </c>
      <c r="D207" t="s">
        <v>104</v>
      </c>
      <c r="E207" t="s">
        <v>41</v>
      </c>
      <c r="F207" s="68">
        <v>4</v>
      </c>
      <c r="G207" s="7">
        <f>'[2]WetLitterbags placem_collection'!E134</f>
        <v>42762</v>
      </c>
      <c r="H207" t="str">
        <f>'[2]Final data_for_R_analysis_Wetse'!J133</f>
        <v>G725</v>
      </c>
      <c r="I207" t="str">
        <f>'[2]Final data_for_R_analysis_Wetse'!J353</f>
        <v>R536</v>
      </c>
      <c r="J207">
        <f>IFERROR(INDEX('[2]Green_rooibos initial weight'!$C$5:$C$1749,MATCH(H207, '[2]Green_rooibos initial weight'!$A$5:$A$1749,0)),"")</f>
        <v>2.0270000000000001</v>
      </c>
      <c r="K207">
        <f>IFERROR(INDEX('[2]Green_rooibos initial weight'!$C$5:$C$1749,MATCH(I207, '[2]Green_rooibos initial weight'!$A$5:$A$1749,0)),"")</f>
        <v>2.1970000000000001</v>
      </c>
      <c r="L207" s="3">
        <f t="shared" si="19"/>
        <v>1.7772000000000001</v>
      </c>
      <c r="M207" s="3">
        <f t="shared" si="18"/>
        <v>1.9472</v>
      </c>
      <c r="N207" s="7">
        <f>IF('[2]WetLitterbags placem_collection'!G134="N.A","",'[2]WetLitterbags placem_collection'!G134)</f>
        <v>42816</v>
      </c>
      <c r="O207" s="3">
        <f>IF(IFERROR(INDEX('[2]Both teabags AfterWet'!$D$1:$D$839,MATCH(H207,'[2]Both teabags AfterWet'!$B$1:$B$839,0)),"")="N.A","",(IFERROR(INDEX('[2]Both teabags AfterWet'!$D$1:$D$839,MATCH(H207,'[2]Both teabags AfterWet'!$B$1:$B$839,0)),"")))</f>
        <v>0.56820000000000004</v>
      </c>
      <c r="P207" s="3">
        <f>IFERROR(INDEX('[2]Both teabags AfterWet'!$D$1:$D$839,MATCH(I207,'[2]Both teabags AfterWet'!$B$1:$B$839,0)),"")</f>
        <v>1.593</v>
      </c>
      <c r="Q207" s="3">
        <f t="shared" si="20"/>
        <v>0.41760000000000003</v>
      </c>
      <c r="R207" s="3">
        <f t="shared" si="20"/>
        <v>1.4423999999999999</v>
      </c>
      <c r="S207" s="3">
        <f t="shared" si="21"/>
        <v>0.76502363268062124</v>
      </c>
      <c r="T207" s="3">
        <f t="shared" si="22"/>
        <v>0.50153568318254504</v>
      </c>
      <c r="U207" s="3">
        <f t="shared" si="23"/>
        <v>0.74075595727198018</v>
      </c>
      <c r="V207">
        <f t="shared" si="24"/>
        <v>54</v>
      </c>
      <c r="W207" s="3">
        <f t="shared" si="25"/>
        <v>9.142086379973724E-2</v>
      </c>
      <c r="X207" s="3">
        <f t="shared" si="26"/>
        <v>1.3472826506602713E-2</v>
      </c>
      <c r="Y207" s="58" t="str">
        <f>IF(ISNUMBER(SEARCH("C", '[2]WetLitterbags placem_collection'!W134)),"YES","")</f>
        <v>YES</v>
      </c>
      <c r="Z207" s="58" t="str">
        <f>IF(ISNUMBER(SEARCH("H", '[2]WetLitterbags placem_collection'!W134)),"YES","")</f>
        <v>YES</v>
      </c>
      <c r="AA207" s="58" t="str">
        <f>IF(ISNUMBER(SEARCH("R", '[2]WetLitterbags placem_collection'!W134)),"YES","")</f>
        <v/>
      </c>
      <c r="AB207" s="58" t="str">
        <f>IF(ISNUMBER(SEARCH("C", '[2]WetLitterbags placem_collection'!V134)),"YES","")</f>
        <v/>
      </c>
      <c r="AC207" s="58" t="str">
        <f>IF(ISNUMBER(SEARCH("H", '[2]WetLitterbags placem_collection'!V134)),"YES","")</f>
        <v/>
      </c>
      <c r="AD207" s="58" t="str">
        <f>IF(ISNUMBER(SEARCH("R", '[2]WetLitterbags placem_collection'!V134)),"YES","")</f>
        <v/>
      </c>
    </row>
    <row r="208" spans="2:30">
      <c r="B208" t="str">
        <f>'[2]Final data_for_R_analysis_Wetse'!A134</f>
        <v>Wet</v>
      </c>
      <c r="C208" s="4">
        <f>'[2]Final data_for_R_analysis_Wetse'!B134</f>
        <v>133</v>
      </c>
      <c r="D208" t="s">
        <v>104</v>
      </c>
      <c r="E208" t="s">
        <v>41</v>
      </c>
      <c r="F208" s="68">
        <v>5</v>
      </c>
      <c r="G208" s="7">
        <f>'[2]WetLitterbags placem_collection'!E135</f>
        <v>42762</v>
      </c>
      <c r="H208" t="str">
        <f>'[2]Final data_for_R_analysis_Wetse'!J134</f>
        <v>G846</v>
      </c>
      <c r="I208" t="str">
        <f>'[2]Final data_for_R_analysis_Wetse'!J354</f>
        <v>R524</v>
      </c>
      <c r="J208">
        <f>IFERROR(INDEX('[2]Green_rooibos initial weight'!$C$5:$C$1749,MATCH(H208, '[2]Green_rooibos initial weight'!$A$5:$A$1749,0)),"")</f>
        <v>2.0350000000000001</v>
      </c>
      <c r="K208">
        <f>IFERROR(INDEX('[2]Green_rooibos initial weight'!$C$5:$C$1749,MATCH(I208, '[2]Green_rooibos initial weight'!$A$5:$A$1749,0)),"")</f>
        <v>2.1080000000000001</v>
      </c>
      <c r="L208" s="3">
        <f t="shared" si="19"/>
        <v>1.7852000000000001</v>
      </c>
      <c r="M208" s="3">
        <f t="shared" si="18"/>
        <v>1.8582000000000001</v>
      </c>
      <c r="N208" s="7">
        <f>IF('[2]WetLitterbags placem_collection'!G135="N.A","",'[2]WetLitterbags placem_collection'!G135)</f>
        <v>42816</v>
      </c>
      <c r="O208" s="3">
        <f>IF(IFERROR(INDEX('[2]Both teabags AfterWet'!$D$1:$D$839,MATCH(H208,'[2]Both teabags AfterWet'!$B$1:$B$839,0)),"")="N.A","",(IFERROR(INDEX('[2]Both teabags AfterWet'!$D$1:$D$839,MATCH(H208,'[2]Both teabags AfterWet'!$B$1:$B$839,0)),"")))</f>
        <v>0.59309999999999996</v>
      </c>
      <c r="P208" s="3">
        <f>IFERROR(INDEX('[2]Both teabags AfterWet'!$D$1:$D$839,MATCH(I208,'[2]Both teabags AfterWet'!$B$1:$B$839,0)),"")</f>
        <v>1.5687</v>
      </c>
      <c r="Q208" s="3">
        <f t="shared" si="20"/>
        <v>0.44249999999999995</v>
      </c>
      <c r="R208" s="3">
        <f t="shared" si="20"/>
        <v>1.4180999999999999</v>
      </c>
      <c r="S208" s="3">
        <f t="shared" si="21"/>
        <v>0.75212861304055578</v>
      </c>
      <c r="T208" s="3">
        <f t="shared" si="22"/>
        <v>0.49308194109072068</v>
      </c>
      <c r="U208" s="3">
        <f t="shared" si="23"/>
        <v>0.76315789473684204</v>
      </c>
      <c r="V208">
        <f t="shared" si="24"/>
        <v>54</v>
      </c>
      <c r="W208" s="3">
        <f t="shared" si="25"/>
        <v>0.10673561396608577</v>
      </c>
      <c r="X208" s="3">
        <f t="shared" si="26"/>
        <v>1.2121509346994163E-2</v>
      </c>
      <c r="Y208" s="58" t="str">
        <f>IF(ISNUMBER(SEARCH("C", '[2]WetLitterbags placem_collection'!W135)),"YES","")</f>
        <v/>
      </c>
      <c r="Z208" s="58" t="str">
        <f>IF(ISNUMBER(SEARCH("H", '[2]WetLitterbags placem_collection'!W135)),"YES","")</f>
        <v/>
      </c>
      <c r="AA208" s="58" t="str">
        <f>IF(ISNUMBER(SEARCH("R", '[2]WetLitterbags placem_collection'!W135)),"YES","")</f>
        <v/>
      </c>
      <c r="AB208" s="58" t="str">
        <f>IF(ISNUMBER(SEARCH("C", '[2]WetLitterbags placem_collection'!V135)),"YES","")</f>
        <v/>
      </c>
      <c r="AC208" s="58" t="str">
        <f>IF(ISNUMBER(SEARCH("H", '[2]WetLitterbags placem_collection'!V135)),"YES","")</f>
        <v/>
      </c>
      <c r="AD208" s="58" t="str">
        <f>IF(ISNUMBER(SEARCH("R", '[2]WetLitterbags placem_collection'!V135)),"YES","")</f>
        <v/>
      </c>
    </row>
    <row r="209" spans="2:30">
      <c r="B209" t="str">
        <f>'[2]Final data_for_R_analysis_Wetse'!A135</f>
        <v>Wet</v>
      </c>
      <c r="C209" s="4">
        <f>'[2]Final data_for_R_analysis_Wetse'!B135</f>
        <v>134</v>
      </c>
      <c r="D209" t="s">
        <v>104</v>
      </c>
      <c r="E209" t="s">
        <v>41</v>
      </c>
      <c r="F209" s="68">
        <v>6</v>
      </c>
      <c r="G209" s="7">
        <f>'[2]WetLitterbags placem_collection'!E136</f>
        <v>42762</v>
      </c>
      <c r="H209" t="str">
        <f>'[2]Final data_for_R_analysis_Wetse'!J135</f>
        <v>G756</v>
      </c>
      <c r="I209" t="str">
        <f>'[2]Final data_for_R_analysis_Wetse'!J355</f>
        <v>R600</v>
      </c>
      <c r="J209">
        <f>IFERROR(INDEX('[2]Green_rooibos initial weight'!$C$5:$C$1749,MATCH(H209, '[2]Green_rooibos initial weight'!$A$5:$A$1749,0)),"")</f>
        <v>2.1459999999999999</v>
      </c>
      <c r="K209">
        <f>IFERROR(INDEX('[2]Green_rooibos initial weight'!$C$5:$C$1749,MATCH(I209, '[2]Green_rooibos initial weight'!$A$5:$A$1749,0)),"")</f>
        <v>2.2440000000000002</v>
      </c>
      <c r="L209" s="3">
        <f t="shared" si="19"/>
        <v>1.8961999999999999</v>
      </c>
      <c r="M209" s="3">
        <f t="shared" si="18"/>
        <v>1.9942000000000002</v>
      </c>
      <c r="N209" s="7">
        <f>IF('[2]WetLitterbags placem_collection'!G136="N.A","",'[2]WetLitterbags placem_collection'!G136)</f>
        <v>42816</v>
      </c>
      <c r="O209" s="3">
        <f>IF(IFERROR(INDEX('[2]Both teabags AfterWet'!$D$1:$D$839,MATCH(H209,'[2]Both teabags AfterWet'!$B$1:$B$839,0)),"")="N.A","",(IFERROR(INDEX('[2]Both teabags AfterWet'!$D$1:$D$839,MATCH(H209,'[2]Both teabags AfterWet'!$B$1:$B$839,0)),"")))</f>
        <v>0.69399999999999995</v>
      </c>
      <c r="P209" s="3">
        <f>IFERROR(INDEX('[2]Both teabags AfterWet'!$D$1:$D$839,MATCH(I209,'[2]Both teabags AfterWet'!$B$1:$B$839,0)),"")</f>
        <v>1.4419999999999999</v>
      </c>
      <c r="Q209" s="3">
        <f t="shared" si="20"/>
        <v>0.54339999999999988</v>
      </c>
      <c r="R209" s="3">
        <f t="shared" si="20"/>
        <v>1.2913999999999999</v>
      </c>
      <c r="S209" s="3">
        <f t="shared" si="21"/>
        <v>0.71342685370741488</v>
      </c>
      <c r="T209" s="3">
        <f t="shared" si="22"/>
        <v>0.46770976632600125</v>
      </c>
      <c r="U209" s="3">
        <f t="shared" si="23"/>
        <v>0.64757797613077916</v>
      </c>
      <c r="V209">
        <f t="shared" si="24"/>
        <v>54</v>
      </c>
      <c r="W209" s="3">
        <f t="shared" si="25"/>
        <v>0.15269969868478039</v>
      </c>
      <c r="X209" s="3">
        <f t="shared" si="26"/>
        <v>2.5933645083252174E-2</v>
      </c>
      <c r="Y209" s="58" t="str">
        <f>IF(ISNUMBER(SEARCH("C", '[2]WetLitterbags placem_collection'!W136)),"YES","")</f>
        <v/>
      </c>
      <c r="Z209" s="58" t="str">
        <f>IF(ISNUMBER(SEARCH("H", '[2]WetLitterbags placem_collection'!W136)),"YES","")</f>
        <v/>
      </c>
      <c r="AA209" s="58" t="str">
        <f>IF(ISNUMBER(SEARCH("R", '[2]WetLitterbags placem_collection'!W136)),"YES","")</f>
        <v/>
      </c>
      <c r="AB209" s="58" t="str">
        <f>IF(ISNUMBER(SEARCH("C", '[2]WetLitterbags placem_collection'!V136)),"YES","")</f>
        <v/>
      </c>
      <c r="AC209" s="58" t="str">
        <f>IF(ISNUMBER(SEARCH("H", '[2]WetLitterbags placem_collection'!V136)),"YES","")</f>
        <v/>
      </c>
      <c r="AD209" s="58" t="str">
        <f>IF(ISNUMBER(SEARCH("R", '[2]WetLitterbags placem_collection'!V136)),"YES","")</f>
        <v>YES</v>
      </c>
    </row>
    <row r="210" spans="2:30">
      <c r="B210" t="str">
        <f>'[2]Final data_for_R_analysis_Wetse'!A136</f>
        <v>Wet</v>
      </c>
      <c r="C210" s="4">
        <f>'[2]Final data_for_R_analysis_Wetse'!B136</f>
        <v>135</v>
      </c>
      <c r="D210" t="s">
        <v>104</v>
      </c>
      <c r="E210" t="s">
        <v>41</v>
      </c>
      <c r="F210" s="68">
        <v>7</v>
      </c>
      <c r="G210" s="7">
        <f>'[2]WetLitterbags placem_collection'!E137</f>
        <v>42762</v>
      </c>
      <c r="H210" t="str">
        <f>'[2]Final data_for_R_analysis_Wetse'!J136</f>
        <v>G745</v>
      </c>
      <c r="I210" t="str">
        <f>'[2]Final data_for_R_analysis_Wetse'!J356</f>
        <v>R432</v>
      </c>
      <c r="J210">
        <f>IFERROR(INDEX('[2]Green_rooibos initial weight'!$C$5:$C$1749,MATCH(H210, '[2]Green_rooibos initial weight'!$A$5:$A$1749,0)),"")</f>
        <v>1.9570000000000001</v>
      </c>
      <c r="K210">
        <f>IFERROR(INDEX('[2]Green_rooibos initial weight'!$C$5:$C$1749,MATCH(I210, '[2]Green_rooibos initial weight'!$A$5:$A$1749,0)),"")</f>
        <v>2.2240000000000002</v>
      </c>
      <c r="L210" s="3">
        <f t="shared" si="19"/>
        <v>1.7072000000000001</v>
      </c>
      <c r="M210" s="3">
        <f t="shared" si="18"/>
        <v>1.9742000000000002</v>
      </c>
      <c r="N210" s="7">
        <f>IF('[2]WetLitterbags placem_collection'!G137="N.A","",'[2]WetLitterbags placem_collection'!G137)</f>
        <v>42816</v>
      </c>
      <c r="O210" s="3">
        <f>IF(IFERROR(INDEX('[2]Both teabags AfterWet'!$D$1:$D$839,MATCH(H210,'[2]Both teabags AfterWet'!$B$1:$B$839,0)),"")="N.A","",(IFERROR(INDEX('[2]Both teabags AfterWet'!$D$1:$D$839,MATCH(H210,'[2]Both teabags AfterWet'!$B$1:$B$839,0)),"")))</f>
        <v>0.61099999999999999</v>
      </c>
      <c r="P210" s="3">
        <f>IFERROR(INDEX('[2]Both teabags AfterWet'!$D$1:$D$839,MATCH(I210,'[2]Both teabags AfterWet'!$B$1:$B$839,0)),"")</f>
        <v>1.6830000000000001</v>
      </c>
      <c r="Q210" s="3">
        <f t="shared" si="20"/>
        <v>0.46039999999999998</v>
      </c>
      <c r="R210" s="3">
        <f t="shared" si="20"/>
        <v>1.5324</v>
      </c>
      <c r="S210" s="3">
        <f t="shared" si="21"/>
        <v>0.73031865042174315</v>
      </c>
      <c r="T210" s="3">
        <f t="shared" si="22"/>
        <v>0.4787837233168673</v>
      </c>
      <c r="U210" s="3">
        <f t="shared" si="23"/>
        <v>0.77621314963022991</v>
      </c>
      <c r="V210">
        <f t="shared" si="24"/>
        <v>54</v>
      </c>
      <c r="W210" s="3">
        <f t="shared" si="25"/>
        <v>0.13263818239697955</v>
      </c>
      <c r="X210" s="3">
        <f t="shared" si="26"/>
        <v>1.1666624004294877E-2</v>
      </c>
      <c r="Y210" s="58" t="str">
        <f>IF(ISNUMBER(SEARCH("C", '[2]WetLitterbags placem_collection'!W137)),"YES","")</f>
        <v/>
      </c>
      <c r="Z210" s="58" t="str">
        <f>IF(ISNUMBER(SEARCH("H", '[2]WetLitterbags placem_collection'!W137)),"YES","")</f>
        <v/>
      </c>
      <c r="AA210" s="58" t="str">
        <f>IF(ISNUMBER(SEARCH("R", '[2]WetLitterbags placem_collection'!W137)),"YES","")</f>
        <v>YES</v>
      </c>
      <c r="AB210" s="58" t="str">
        <f>IF(ISNUMBER(SEARCH("C", '[2]WetLitterbags placem_collection'!V137)),"YES","")</f>
        <v/>
      </c>
      <c r="AC210" s="58" t="str">
        <f>IF(ISNUMBER(SEARCH("H", '[2]WetLitterbags placem_collection'!V137)),"YES","")</f>
        <v/>
      </c>
      <c r="AD210" s="58" t="str">
        <f>IF(ISNUMBER(SEARCH("R", '[2]WetLitterbags placem_collection'!V137)),"YES","")</f>
        <v>YES</v>
      </c>
    </row>
    <row r="211" spans="2:30">
      <c r="B211" t="str">
        <f>'[2]Final data_for_R_analysis_Wetse'!A137</f>
        <v>Wet</v>
      </c>
      <c r="C211" s="4">
        <f>'[2]Final data_for_R_analysis_Wetse'!B137</f>
        <v>136</v>
      </c>
      <c r="D211" t="s">
        <v>104</v>
      </c>
      <c r="E211" t="s">
        <v>41</v>
      </c>
      <c r="F211" s="68">
        <v>8</v>
      </c>
      <c r="G211" s="7">
        <f>'[2]WetLitterbags placem_collection'!E138</f>
        <v>42762</v>
      </c>
      <c r="H211" t="str">
        <f>'[2]Final data_for_R_analysis_Wetse'!J137</f>
        <v>G832</v>
      </c>
      <c r="I211" t="str">
        <f>'[2]Final data_for_R_analysis_Wetse'!J357</f>
        <v>R474</v>
      </c>
      <c r="J211">
        <f>IFERROR(INDEX('[2]Green_rooibos initial weight'!$C$5:$C$1749,MATCH(H211, '[2]Green_rooibos initial weight'!$A$5:$A$1749,0)),"")</f>
        <v>2.0470000000000002</v>
      </c>
      <c r="K211">
        <f>IFERROR(INDEX('[2]Green_rooibos initial weight'!$C$5:$C$1749,MATCH(I211, '[2]Green_rooibos initial weight'!$A$5:$A$1749,0)),"")</f>
        <v>2.258</v>
      </c>
      <c r="L211" s="3">
        <f t="shared" si="19"/>
        <v>1.7972000000000001</v>
      </c>
      <c r="M211" s="3">
        <f t="shared" si="18"/>
        <v>2.0082</v>
      </c>
      <c r="N211" s="7">
        <f>IF('[2]WetLitterbags placem_collection'!G138="N.A","",'[2]WetLitterbags placem_collection'!G138)</f>
        <v>42816</v>
      </c>
      <c r="O211" s="3">
        <f>IF(IFERROR(INDEX('[2]Both teabags AfterWet'!$D$1:$D$839,MATCH(H211,'[2]Both teabags AfterWet'!$B$1:$B$839,0)),"")="N.A","",(IFERROR(INDEX('[2]Both teabags AfterWet'!$D$1:$D$839,MATCH(H211,'[2]Both teabags AfterWet'!$B$1:$B$839,0)),"")))</f>
        <v>0.5796</v>
      </c>
      <c r="P211" s="3">
        <f>IFERROR(INDEX('[2]Both teabags AfterWet'!$D$1:$D$839,MATCH(I211,'[2]Both teabags AfterWet'!$B$1:$B$839,0)),"")</f>
        <v>1.5827</v>
      </c>
      <c r="Q211" s="3">
        <f t="shared" si="20"/>
        <v>0.42899999999999999</v>
      </c>
      <c r="R211" s="3">
        <f t="shared" si="20"/>
        <v>1.4320999999999999</v>
      </c>
      <c r="S211" s="3">
        <f t="shared" si="21"/>
        <v>0.76129534831960832</v>
      </c>
      <c r="T211" s="3">
        <f t="shared" si="22"/>
        <v>0.49909148725941072</v>
      </c>
      <c r="U211" s="3">
        <f t="shared" si="23"/>
        <v>0.71312618265113037</v>
      </c>
      <c r="V211">
        <f t="shared" si="24"/>
        <v>54</v>
      </c>
      <c r="W211" s="3">
        <f t="shared" si="25"/>
        <v>9.5848754964835692E-2</v>
      </c>
      <c r="X211" s="3">
        <f t="shared" si="26"/>
        <v>1.5836609765865289E-2</v>
      </c>
      <c r="Y211" s="58" t="str">
        <f>IF(ISNUMBER(SEARCH("C", '[2]WetLitterbags placem_collection'!W138)),"YES","")</f>
        <v/>
      </c>
      <c r="Z211" s="58" t="str">
        <f>IF(ISNUMBER(SEARCH("H", '[2]WetLitterbags placem_collection'!W138)),"YES","")</f>
        <v/>
      </c>
      <c r="AA211" s="58" t="str">
        <f>IF(ISNUMBER(SEARCH("R", '[2]WetLitterbags placem_collection'!W138)),"YES","")</f>
        <v>YES</v>
      </c>
      <c r="AB211" s="58" t="str">
        <f>IF(ISNUMBER(SEARCH("C", '[2]WetLitterbags placem_collection'!V138)),"YES","")</f>
        <v/>
      </c>
      <c r="AC211" s="58" t="str">
        <f>IF(ISNUMBER(SEARCH("H", '[2]WetLitterbags placem_collection'!V138)),"YES","")</f>
        <v/>
      </c>
      <c r="AD211" s="58" t="str">
        <f>IF(ISNUMBER(SEARCH("R", '[2]WetLitterbags placem_collection'!V138)),"YES","")</f>
        <v>YES</v>
      </c>
    </row>
    <row r="212" spans="2:30">
      <c r="B212" t="str">
        <f>'[2]Final data_for_R_analysis_Wetse'!A138</f>
        <v>Wet</v>
      </c>
      <c r="C212" s="4">
        <f>'[2]Final data_for_R_analysis_Wetse'!B138</f>
        <v>137</v>
      </c>
      <c r="D212" t="s">
        <v>105</v>
      </c>
      <c r="E212" t="s">
        <v>41</v>
      </c>
      <c r="F212" s="5">
        <v>1</v>
      </c>
      <c r="G212" s="7">
        <f>'[2]WetLitterbags placem_collection'!E139</f>
        <v>42762</v>
      </c>
      <c r="H212" t="str">
        <f>'[2]Final data_for_R_analysis_Wetse'!J138</f>
        <v>G805</v>
      </c>
      <c r="I212" t="str">
        <f>'[2]Final data_for_R_analysis_Wetse'!J358</f>
        <v>R34</v>
      </c>
      <c r="J212">
        <f>IFERROR(INDEX('[2]Green_rooibos initial weight'!$C$5:$C$1749,MATCH(H212, '[2]Green_rooibos initial weight'!$A$5:$A$1749,0)),"")</f>
        <v>1.9810000000000001</v>
      </c>
      <c r="K212">
        <f>IFERROR(INDEX('[2]Green_rooibos initial weight'!$C$5:$C$1749,MATCH(I212, '[2]Green_rooibos initial weight'!$A$5:$A$1749,0)),"")</f>
        <v>2.1349999999999998</v>
      </c>
      <c r="L212" s="3">
        <f t="shared" si="19"/>
        <v>1.7312000000000001</v>
      </c>
      <c r="M212" s="3">
        <f t="shared" si="18"/>
        <v>1.8851999999999998</v>
      </c>
      <c r="N212" s="7">
        <f>IF('[2]WetLitterbags placem_collection'!G139="N.A","",'[2]WetLitterbags placem_collection'!G139)</f>
        <v>42816</v>
      </c>
      <c r="O212" s="3">
        <f>IF(IFERROR(INDEX('[2]Both teabags AfterWet'!$D$1:$D$839,MATCH(H212,'[2]Both teabags AfterWet'!$B$1:$B$839,0)),"")="N.A","",(IFERROR(INDEX('[2]Both teabags AfterWet'!$D$1:$D$839,MATCH(H212,'[2]Both teabags AfterWet'!$B$1:$B$839,0)),"")))</f>
        <v>1.5740000000000001</v>
      </c>
      <c r="P212" s="3">
        <f>IFERROR(INDEX('[2]Both teabags AfterWet'!$D$1:$D$839,MATCH(I212,'[2]Both teabags AfterWet'!$B$1:$B$839,0)),"")</f>
        <v>1.571</v>
      </c>
      <c r="Q212" s="3">
        <f t="shared" si="20"/>
        <v>1.4234</v>
      </c>
      <c r="R212" s="3">
        <f t="shared" si="20"/>
        <v>1.4203999999999999</v>
      </c>
      <c r="S212" s="3">
        <f t="shared" si="21"/>
        <v>0.17779574861367842</v>
      </c>
      <c r="T212" s="3">
        <f t="shared" si="22"/>
        <v>0.11655968317666331</v>
      </c>
      <c r="U212" s="3">
        <f t="shared" si="23"/>
        <v>0.75344791003607048</v>
      </c>
      <c r="V212">
        <f t="shared" si="24"/>
        <v>54</v>
      </c>
      <c r="W212" s="3">
        <f t="shared" si="25"/>
        <v>0.78884115366546503</v>
      </c>
      <c r="X212" s="3" t="str">
        <f t="shared" si="26"/>
        <v/>
      </c>
      <c r="Y212" s="58" t="str">
        <f>IF(ISNUMBER(SEARCH("C", '[2]WetLitterbags placem_collection'!W139)),"YES","")</f>
        <v>YES</v>
      </c>
      <c r="Z212" s="58" t="str">
        <f>IF(ISNUMBER(SEARCH("H", '[2]WetLitterbags placem_collection'!W139)),"YES","")</f>
        <v/>
      </c>
      <c r="AA212" s="58" t="str">
        <f>IF(ISNUMBER(SEARCH("R", '[2]WetLitterbags placem_collection'!W139)),"YES","")</f>
        <v/>
      </c>
      <c r="AB212" s="58" t="str">
        <f>IF(ISNUMBER(SEARCH("C", '[2]WetLitterbags placem_collection'!V139)),"YES","")</f>
        <v/>
      </c>
      <c r="AC212" s="58" t="str">
        <f>IF(ISNUMBER(SEARCH("H", '[2]WetLitterbags placem_collection'!V139)),"YES","")</f>
        <v/>
      </c>
      <c r="AD212" s="58" t="str">
        <f>IF(ISNUMBER(SEARCH("R", '[2]WetLitterbags placem_collection'!V139)),"YES","")</f>
        <v>YES</v>
      </c>
    </row>
    <row r="213" spans="2:30">
      <c r="B213" t="str">
        <f>'[2]Final data_for_R_analysis_Wetse'!A139</f>
        <v>Wet</v>
      </c>
      <c r="C213" s="4">
        <f>'[2]Final data_for_R_analysis_Wetse'!B139</f>
        <v>138</v>
      </c>
      <c r="D213" t="s">
        <v>105</v>
      </c>
      <c r="E213" t="s">
        <v>41</v>
      </c>
      <c r="F213" s="5">
        <v>2</v>
      </c>
      <c r="G213" s="7">
        <f>'[2]WetLitterbags placem_collection'!E140</f>
        <v>42762</v>
      </c>
      <c r="H213" t="str">
        <f>'[2]Final data_for_R_analysis_Wetse'!J139</f>
        <v>G815</v>
      </c>
      <c r="I213" t="str">
        <f>'[2]Final data_for_R_analysis_Wetse'!J359</f>
        <v>R426</v>
      </c>
      <c r="J213">
        <f>IFERROR(INDEX('[2]Green_rooibos initial weight'!$C$5:$C$1749,MATCH(H213, '[2]Green_rooibos initial weight'!$A$5:$A$1749,0)),"")</f>
        <v>1.998</v>
      </c>
      <c r="K213">
        <f>IFERROR(INDEX('[2]Green_rooibos initial weight'!$C$5:$C$1749,MATCH(I213, '[2]Green_rooibos initial weight'!$A$5:$A$1749,0)),"")</f>
        <v>2.153</v>
      </c>
      <c r="L213" s="3">
        <f t="shared" si="19"/>
        <v>1.7482</v>
      </c>
      <c r="M213" s="3">
        <f t="shared" si="18"/>
        <v>1.9032</v>
      </c>
      <c r="N213" s="7">
        <f>IF('[2]WetLitterbags placem_collection'!G140="N.A","",'[2]WetLitterbags placem_collection'!G140)</f>
        <v>42816</v>
      </c>
      <c r="O213" s="3">
        <f>IF(IFERROR(INDEX('[2]Both teabags AfterWet'!$D$1:$D$839,MATCH(H213,'[2]Both teabags AfterWet'!$B$1:$B$839,0)),"")="N.A","",(IFERROR(INDEX('[2]Both teabags AfterWet'!$D$1:$D$839,MATCH(H213,'[2]Both teabags AfterWet'!$B$1:$B$839,0)),"")))</f>
        <v>0.64300000000000002</v>
      </c>
      <c r="P213" s="3">
        <f>IFERROR(INDEX('[2]Both teabags AfterWet'!$D$1:$D$839,MATCH(I213,'[2]Both teabags AfterWet'!$B$1:$B$839,0)),"")</f>
        <v>1.613</v>
      </c>
      <c r="Q213" s="3">
        <f t="shared" si="20"/>
        <v>0.4924</v>
      </c>
      <c r="R213" s="3">
        <f t="shared" si="20"/>
        <v>1.4623999999999999</v>
      </c>
      <c r="S213" s="3">
        <f t="shared" si="21"/>
        <v>0.71833886283033976</v>
      </c>
      <c r="T213" s="3">
        <f t="shared" si="22"/>
        <v>0.47092999083414205</v>
      </c>
      <c r="U213" s="3">
        <f t="shared" si="23"/>
        <v>0.76839007986548968</v>
      </c>
      <c r="V213">
        <f t="shared" si="24"/>
        <v>54</v>
      </c>
      <c r="W213" s="3">
        <f t="shared" si="25"/>
        <v>0.1468659586338007</v>
      </c>
      <c r="X213" s="3">
        <f t="shared" si="26"/>
        <v>1.2535325548331875E-2</v>
      </c>
      <c r="Y213" s="58" t="str">
        <f>IF(ISNUMBER(SEARCH("C", '[2]WetLitterbags placem_collection'!W140)),"YES","")</f>
        <v/>
      </c>
      <c r="Z213" s="58" t="str">
        <f>IF(ISNUMBER(SEARCH("H", '[2]WetLitterbags placem_collection'!W140)),"YES","")</f>
        <v/>
      </c>
      <c r="AA213" s="58" t="str">
        <f>IF(ISNUMBER(SEARCH("R", '[2]WetLitterbags placem_collection'!W140)),"YES","")</f>
        <v/>
      </c>
      <c r="AB213" s="58" t="str">
        <f>IF(ISNUMBER(SEARCH("C", '[2]WetLitterbags placem_collection'!V140)),"YES","")</f>
        <v/>
      </c>
      <c r="AC213" s="58" t="str">
        <f>IF(ISNUMBER(SEARCH("H", '[2]WetLitterbags placem_collection'!V140)),"YES","")</f>
        <v/>
      </c>
      <c r="AD213" s="58" t="str">
        <f>IF(ISNUMBER(SEARCH("R", '[2]WetLitterbags placem_collection'!V140)),"YES","")</f>
        <v>YES</v>
      </c>
    </row>
    <row r="214" spans="2:30">
      <c r="B214" t="str">
        <f>'[2]Final data_for_R_analysis_Wetse'!A140</f>
        <v>Wet</v>
      </c>
      <c r="C214" s="4">
        <f>'[2]Final data_for_R_analysis_Wetse'!B140</f>
        <v>139</v>
      </c>
      <c r="D214" t="s">
        <v>105</v>
      </c>
      <c r="E214" t="s">
        <v>41</v>
      </c>
      <c r="F214" s="5">
        <v>3</v>
      </c>
      <c r="G214" s="7">
        <f>'[2]WetLitterbags placem_collection'!E141</f>
        <v>42762</v>
      </c>
      <c r="H214" t="str">
        <f>'[2]Final data_for_R_analysis_Wetse'!J140</f>
        <v>G798</v>
      </c>
      <c r="I214" t="str">
        <f>'[2]Final data_for_R_analysis_Wetse'!J360</f>
        <v>R563</v>
      </c>
      <c r="J214">
        <f>IFERROR(INDEX('[2]Green_rooibos initial weight'!$C$5:$C$1749,MATCH(H214, '[2]Green_rooibos initial weight'!$A$5:$A$1749,0)),"")</f>
        <v>2.089</v>
      </c>
      <c r="K214">
        <f>IFERROR(INDEX('[2]Green_rooibos initial weight'!$C$5:$C$1749,MATCH(I214, '[2]Green_rooibos initial weight'!$A$5:$A$1749,0)),"")</f>
        <v>2.1150000000000002</v>
      </c>
      <c r="L214" s="3">
        <f t="shared" si="19"/>
        <v>1.8391999999999999</v>
      </c>
      <c r="M214" s="3">
        <f t="shared" si="18"/>
        <v>1.8652000000000002</v>
      </c>
      <c r="N214" s="7">
        <f>IF('[2]WetLitterbags placem_collection'!G141="N.A","",'[2]WetLitterbags placem_collection'!G141)</f>
        <v>42816</v>
      </c>
      <c r="O214" s="3">
        <f>IF(IFERROR(INDEX('[2]Both teabags AfterWet'!$D$1:$D$839,MATCH(H214,'[2]Both teabags AfterWet'!$B$1:$B$839,0)),"")="N.A","",(IFERROR(INDEX('[2]Both teabags AfterWet'!$D$1:$D$839,MATCH(H214,'[2]Both teabags AfterWet'!$B$1:$B$839,0)),"")))</f>
        <v>0.73499999999999999</v>
      </c>
      <c r="P214" s="3">
        <f>IFERROR(INDEX('[2]Both teabags AfterWet'!$D$1:$D$839,MATCH(I214,'[2]Both teabags AfterWet'!$B$1:$B$839,0)),"")</f>
        <v>2.5009999999999999</v>
      </c>
      <c r="Q214" s="3">
        <f t="shared" si="20"/>
        <v>0.58440000000000003</v>
      </c>
      <c r="R214" s="3">
        <f t="shared" si="20"/>
        <v>2.3504</v>
      </c>
      <c r="S214" s="3">
        <f t="shared" si="21"/>
        <v>0.68225315354501959</v>
      </c>
      <c r="T214" s="3">
        <f t="shared" si="22"/>
        <v>0.4472728512551673</v>
      </c>
      <c r="U214" s="3">
        <f t="shared" si="23"/>
        <v>1.2601329616126955</v>
      </c>
      <c r="V214">
        <f t="shared" si="24"/>
        <v>54</v>
      </c>
      <c r="W214" s="3">
        <f t="shared" si="25"/>
        <v>0.18972309555223321</v>
      </c>
      <c r="X214" s="3">
        <f t="shared" si="26"/>
        <v>-8.4895496311529327E-3</v>
      </c>
      <c r="Y214" s="58" t="str">
        <f>IF(ISNUMBER(SEARCH("C", '[2]WetLitterbags placem_collection'!W141)),"YES","")</f>
        <v>YES</v>
      </c>
      <c r="Z214" s="58" t="str">
        <f>IF(ISNUMBER(SEARCH("H", '[2]WetLitterbags placem_collection'!W141)),"YES","")</f>
        <v>YES</v>
      </c>
      <c r="AA214" s="58" t="str">
        <f>IF(ISNUMBER(SEARCH("R", '[2]WetLitterbags placem_collection'!W141)),"YES","")</f>
        <v>YES</v>
      </c>
      <c r="AB214" s="58" t="str">
        <f>IF(ISNUMBER(SEARCH("C", '[2]WetLitterbags placem_collection'!V141)),"YES","")</f>
        <v/>
      </c>
      <c r="AC214" s="58" t="str">
        <f>IF(ISNUMBER(SEARCH("H", '[2]WetLitterbags placem_collection'!V141)),"YES","")</f>
        <v/>
      </c>
      <c r="AD214" s="58" t="str">
        <f>IF(ISNUMBER(SEARCH("R", '[2]WetLitterbags placem_collection'!V141)),"YES","")</f>
        <v/>
      </c>
    </row>
    <row r="215" spans="2:30">
      <c r="B215" t="str">
        <f>'[2]Final data_for_R_analysis_Wetse'!A141</f>
        <v>Wet</v>
      </c>
      <c r="C215" s="4">
        <f>'[2]Final data_for_R_analysis_Wetse'!B141</f>
        <v>140</v>
      </c>
      <c r="D215" t="s">
        <v>105</v>
      </c>
      <c r="E215" t="s">
        <v>41</v>
      </c>
      <c r="F215" s="68">
        <v>4</v>
      </c>
      <c r="G215" s="7">
        <f>'[2]WetLitterbags placem_collection'!E142</f>
        <v>42762</v>
      </c>
      <c r="H215" t="str">
        <f>'[2]Final data_for_R_analysis_Wetse'!J141</f>
        <v>G787</v>
      </c>
      <c r="I215" t="str">
        <f>'[2]Final data_for_R_analysis_Wetse'!J361</f>
        <v>R535</v>
      </c>
      <c r="J215">
        <f>IFERROR(INDEX('[2]Green_rooibos initial weight'!$C$5:$C$1749,MATCH(H215, '[2]Green_rooibos initial weight'!$A$5:$A$1749,0)),"")</f>
        <v>2.11</v>
      </c>
      <c r="K215">
        <f>IFERROR(INDEX('[2]Green_rooibos initial weight'!$C$5:$C$1749,MATCH(I215, '[2]Green_rooibos initial weight'!$A$5:$A$1749,0)),"")</f>
        <v>2.1259999999999999</v>
      </c>
      <c r="L215" s="3">
        <f t="shared" si="19"/>
        <v>1.8601999999999999</v>
      </c>
      <c r="M215" s="3">
        <f t="shared" si="18"/>
        <v>1.8761999999999999</v>
      </c>
      <c r="N215" s="7">
        <f>IF('[2]WetLitterbags placem_collection'!G142="N.A","",'[2]WetLitterbags placem_collection'!G142)</f>
        <v>42816</v>
      </c>
      <c r="O215" s="3">
        <f>IF(IFERROR(INDEX('[2]Both teabags AfterWet'!$D$1:$D$839,MATCH(H215,'[2]Both teabags AfterWet'!$B$1:$B$839,0)),"")="N.A","",(IFERROR(INDEX('[2]Both teabags AfterWet'!$D$1:$D$839,MATCH(H215,'[2]Both teabags AfterWet'!$B$1:$B$839,0)),"")))</f>
        <v>0.67869999999999997</v>
      </c>
      <c r="P215" s="3">
        <f>IFERROR(INDEX('[2]Both teabags AfterWet'!$D$1:$D$839,MATCH(I215,'[2]Both teabags AfterWet'!$B$1:$B$839,0)),"")</f>
        <v>1.5517000000000001</v>
      </c>
      <c r="Q215" s="3">
        <f t="shared" si="20"/>
        <v>0.52810000000000001</v>
      </c>
      <c r="R215" s="3">
        <f t="shared" si="20"/>
        <v>1.4011</v>
      </c>
      <c r="S215" s="3">
        <f t="shared" si="21"/>
        <v>0.7161057950757983</v>
      </c>
      <c r="T215" s="3">
        <f t="shared" si="22"/>
        <v>0.46946603192617659</v>
      </c>
      <c r="U215" s="3">
        <f t="shared" si="23"/>
        <v>0.74677539707920271</v>
      </c>
      <c r="V215">
        <f t="shared" si="24"/>
        <v>54</v>
      </c>
      <c r="W215" s="3">
        <f t="shared" si="25"/>
        <v>0.1495180581047526</v>
      </c>
      <c r="X215" s="3">
        <f t="shared" si="26"/>
        <v>1.4355563633271241E-2</v>
      </c>
      <c r="Y215" s="58" t="str">
        <f>IF(ISNUMBER(SEARCH("C", '[2]WetLitterbags placem_collection'!W142)),"YES","")</f>
        <v/>
      </c>
      <c r="Z215" s="58" t="str">
        <f>IF(ISNUMBER(SEARCH("H", '[2]WetLitterbags placem_collection'!W142)),"YES","")</f>
        <v/>
      </c>
      <c r="AA215" s="58" t="str">
        <f>IF(ISNUMBER(SEARCH("R", '[2]WetLitterbags placem_collection'!W142)),"YES","")</f>
        <v>YES</v>
      </c>
      <c r="AB215" s="58" t="str">
        <f>IF(ISNUMBER(SEARCH("C", '[2]WetLitterbags placem_collection'!V142)),"YES","")</f>
        <v/>
      </c>
      <c r="AC215" s="58" t="str">
        <f>IF(ISNUMBER(SEARCH("H", '[2]WetLitterbags placem_collection'!V142)),"YES","")</f>
        <v/>
      </c>
      <c r="AD215" s="58" t="str">
        <f>IF(ISNUMBER(SEARCH("R", '[2]WetLitterbags placem_collection'!V142)),"YES","")</f>
        <v/>
      </c>
    </row>
    <row r="216" spans="2:30">
      <c r="B216" t="str">
        <f>'[2]Final data_for_R_analysis_Wetse'!A142</f>
        <v>Wet</v>
      </c>
      <c r="C216" s="4">
        <f>'[2]Final data_for_R_analysis_Wetse'!B142</f>
        <v>141</v>
      </c>
      <c r="D216" t="s">
        <v>105</v>
      </c>
      <c r="E216" t="s">
        <v>41</v>
      </c>
      <c r="F216" s="68">
        <v>5</v>
      </c>
      <c r="G216" s="7">
        <f>'[2]WetLitterbags placem_collection'!E143</f>
        <v>42762</v>
      </c>
      <c r="H216" t="str">
        <f>'[2]Final data_for_R_analysis_Wetse'!J142</f>
        <v>G900</v>
      </c>
      <c r="I216" t="str">
        <f>'[2]Final data_for_R_analysis_Wetse'!J362</f>
        <v>R581</v>
      </c>
      <c r="J216">
        <f>IFERROR(INDEX('[2]Green_rooibos initial weight'!$C$5:$C$1749,MATCH(H216, '[2]Green_rooibos initial weight'!$A$5:$A$1749,0)),"")</f>
        <v>2.0910000000000002</v>
      </c>
      <c r="K216">
        <f>IFERROR(INDEX('[2]Green_rooibos initial weight'!$C$5:$C$1749,MATCH(I216, '[2]Green_rooibos initial weight'!$A$5:$A$1749,0)),"")</f>
        <v>2.069</v>
      </c>
      <c r="L216" s="3">
        <f t="shared" si="19"/>
        <v>1.8412000000000002</v>
      </c>
      <c r="M216" s="3">
        <f t="shared" si="18"/>
        <v>1.8191999999999999</v>
      </c>
      <c r="N216" s="7">
        <f>IF('[2]WetLitterbags placem_collection'!G143="N.A","",'[2]WetLitterbags placem_collection'!G143)</f>
        <v>42816</v>
      </c>
      <c r="O216" s="3">
        <f>IF(IFERROR(INDEX('[2]Both teabags AfterWet'!$D$1:$D$839,MATCH(H216,'[2]Both teabags AfterWet'!$B$1:$B$839,0)),"")="N.A","",(IFERROR(INDEX('[2]Both teabags AfterWet'!$D$1:$D$839,MATCH(H216,'[2]Both teabags AfterWet'!$B$1:$B$839,0)),"")))</f>
        <v>1.5369999999999999</v>
      </c>
      <c r="P216" s="3">
        <f>IFERROR(INDEX('[2]Both teabags AfterWet'!$D$1:$D$839,MATCH(I216,'[2]Both teabags AfterWet'!$B$1:$B$839,0)),"")</f>
        <v>1.2849999999999999</v>
      </c>
      <c r="Q216" s="3">
        <f t="shared" si="20"/>
        <v>1.3863999999999999</v>
      </c>
      <c r="R216" s="3">
        <f t="shared" si="20"/>
        <v>1.1343999999999999</v>
      </c>
      <c r="S216" s="3">
        <f t="shared" si="21"/>
        <v>0.24701281772756911</v>
      </c>
      <c r="T216" s="3">
        <f t="shared" si="22"/>
        <v>0.16193714416344199</v>
      </c>
      <c r="U216" s="3">
        <f t="shared" si="23"/>
        <v>0.6235708003518029</v>
      </c>
      <c r="V216">
        <f t="shared" si="24"/>
        <v>54</v>
      </c>
      <c r="W216" s="3">
        <f t="shared" si="25"/>
        <v>0.70663560839956163</v>
      </c>
      <c r="X216" s="3" t="str">
        <f t="shared" si="26"/>
        <v/>
      </c>
      <c r="Y216" s="58" t="str">
        <f>IF(ISNUMBER(SEARCH("C", '[2]WetLitterbags placem_collection'!W143)),"YES","")</f>
        <v>YES</v>
      </c>
      <c r="Z216" s="58" t="str">
        <f>IF(ISNUMBER(SEARCH("H", '[2]WetLitterbags placem_collection'!W143)),"YES","")</f>
        <v>YES</v>
      </c>
      <c r="AA216" s="58" t="str">
        <f>IF(ISNUMBER(SEARCH("R", '[2]WetLitterbags placem_collection'!W143)),"YES","")</f>
        <v>YES</v>
      </c>
      <c r="AB216" s="58" t="str">
        <f>IF(ISNUMBER(SEARCH("C", '[2]WetLitterbags placem_collection'!V143)),"YES","")</f>
        <v/>
      </c>
      <c r="AC216" s="58" t="str">
        <f>IF(ISNUMBER(SEARCH("H", '[2]WetLitterbags placem_collection'!V143)),"YES","")</f>
        <v>YES</v>
      </c>
      <c r="AD216" s="58" t="str">
        <f>IF(ISNUMBER(SEARCH("R", '[2]WetLitterbags placem_collection'!V143)),"YES","")</f>
        <v>YES</v>
      </c>
    </row>
    <row r="217" spans="2:30">
      <c r="B217" t="str">
        <f>'[2]Final data_for_R_analysis_Wetse'!A143</f>
        <v>Wet</v>
      </c>
      <c r="C217" s="4">
        <f>'[2]Final data_for_R_analysis_Wetse'!B143</f>
        <v>142</v>
      </c>
      <c r="D217" t="s">
        <v>105</v>
      </c>
      <c r="E217" t="s">
        <v>41</v>
      </c>
      <c r="F217" s="68">
        <v>6</v>
      </c>
      <c r="G217" s="7">
        <f>'[2]WetLitterbags placem_collection'!E144</f>
        <v>42762</v>
      </c>
      <c r="H217" t="str">
        <f>'[2]Final data_for_R_analysis_Wetse'!J143</f>
        <v>G817</v>
      </c>
      <c r="I217" t="str">
        <f>'[2]Final data_for_R_analysis_Wetse'!J363</f>
        <v>R460</v>
      </c>
      <c r="J217">
        <f>IFERROR(INDEX('[2]Green_rooibos initial weight'!$C$5:$C$1749,MATCH(H217, '[2]Green_rooibos initial weight'!$A$5:$A$1749,0)),"")</f>
        <v>1.9770000000000001</v>
      </c>
      <c r="K217">
        <f>IFERROR(INDEX('[2]Green_rooibos initial weight'!$C$5:$C$1749,MATCH(I217, '[2]Green_rooibos initial weight'!$A$5:$A$1749,0)),"")</f>
        <v>2.1659999999999999</v>
      </c>
      <c r="L217" s="3">
        <f t="shared" si="19"/>
        <v>1.7272000000000001</v>
      </c>
      <c r="M217" s="3">
        <f t="shared" si="18"/>
        <v>1.9161999999999999</v>
      </c>
      <c r="N217" s="7">
        <f>IF('[2]WetLitterbags placem_collection'!G144="N.A","",'[2]WetLitterbags placem_collection'!G144)</f>
        <v>42816</v>
      </c>
      <c r="O217" s="3" t="str">
        <f>IF(IFERROR(INDEX('[2]Both teabags AfterWet'!$D$1:$D$839,MATCH(H217,'[2]Both teabags AfterWet'!$B$1:$B$839,0)),"")="N.A","",(IFERROR(INDEX('[2]Both teabags AfterWet'!$D$1:$D$839,MATCH(H217,'[2]Both teabags AfterWet'!$B$1:$B$839,0)),"")))</f>
        <v/>
      </c>
      <c r="P217" s="3">
        <f>IFERROR(INDEX('[2]Both teabags AfterWet'!$D$1:$D$839,MATCH(I217,'[2]Both teabags AfterWet'!$B$1:$B$839,0)),"")</f>
        <v>0.14299999999999999</v>
      </c>
      <c r="Q217" s="3" t="str">
        <f t="shared" si="20"/>
        <v/>
      </c>
      <c r="R217" s="3">
        <f t="shared" si="20"/>
        <v>-7.6000000000000234E-3</v>
      </c>
      <c r="S217" s="3" t="str">
        <f t="shared" si="21"/>
        <v/>
      </c>
      <c r="T217" s="3" t="str">
        <f t="shared" si="22"/>
        <v/>
      </c>
      <c r="U217" s="3">
        <f t="shared" si="23"/>
        <v>-3.966183070660695E-3</v>
      </c>
      <c r="V217">
        <f t="shared" si="24"/>
        <v>54</v>
      </c>
      <c r="W217" s="3" t="str">
        <f t="shared" si="25"/>
        <v/>
      </c>
      <c r="X217" s="3" t="str">
        <f t="shared" si="26"/>
        <v/>
      </c>
      <c r="Y217" s="58" t="str">
        <f>IF(ISNUMBER(SEARCH("C", '[2]WetLitterbags placem_collection'!W144)),"YES","")</f>
        <v/>
      </c>
      <c r="Z217" s="58" t="str">
        <f>IF(ISNUMBER(SEARCH("H", '[2]WetLitterbags placem_collection'!W144)),"YES","")</f>
        <v>YES</v>
      </c>
      <c r="AA217" s="58" t="str">
        <f>IF(ISNUMBER(SEARCH("R", '[2]WetLitterbags placem_collection'!W144)),"YES","")</f>
        <v/>
      </c>
      <c r="AB217" s="58" t="str">
        <f>IF(ISNUMBER(SEARCH("C", '[2]WetLitterbags placem_collection'!V144)),"YES","")</f>
        <v/>
      </c>
      <c r="AC217" s="58" t="str">
        <f>IF(ISNUMBER(SEARCH("H", '[2]WetLitterbags placem_collection'!V144)),"YES","")</f>
        <v>YES</v>
      </c>
      <c r="AD217" s="58" t="str">
        <f>IF(ISNUMBER(SEARCH("R", '[2]WetLitterbags placem_collection'!V144)),"YES","")</f>
        <v/>
      </c>
    </row>
    <row r="218" spans="2:30">
      <c r="B218" t="str">
        <f>'[2]Final data_for_R_analysis_Wetse'!A144</f>
        <v>Wet</v>
      </c>
      <c r="C218" s="4">
        <f>'[2]Final data_for_R_analysis_Wetse'!B144</f>
        <v>143</v>
      </c>
      <c r="D218" t="s">
        <v>105</v>
      </c>
      <c r="E218" t="s">
        <v>41</v>
      </c>
      <c r="F218" s="68">
        <v>7</v>
      </c>
      <c r="G218" s="7">
        <f>'[2]WetLitterbags placem_collection'!E145</f>
        <v>42762</v>
      </c>
      <c r="H218" t="str">
        <f>'[2]Final data_for_R_analysis_Wetse'!J144</f>
        <v>G836</v>
      </c>
      <c r="I218" t="str">
        <f>'[2]Final data_for_R_analysis_Wetse'!J364</f>
        <v>R456</v>
      </c>
      <c r="J218">
        <f>IFERROR(INDEX('[2]Green_rooibos initial weight'!$C$5:$C$1749,MATCH(H218, '[2]Green_rooibos initial weight'!$A$5:$A$1749,0)),"")</f>
        <v>2.0419999999999998</v>
      </c>
      <c r="K218">
        <f>IFERROR(INDEX('[2]Green_rooibos initial weight'!$C$5:$C$1749,MATCH(I218, '[2]Green_rooibos initial weight'!$A$5:$A$1749,0)),"")</f>
        <v>2.23</v>
      </c>
      <c r="L218" s="3">
        <f t="shared" si="19"/>
        <v>1.7921999999999998</v>
      </c>
      <c r="M218" s="3">
        <f t="shared" si="18"/>
        <v>1.9802</v>
      </c>
      <c r="N218" s="7">
        <f>IF('[2]WetLitterbags placem_collection'!G145="N.A","",'[2]WetLitterbags placem_collection'!G145)</f>
        <v>42816</v>
      </c>
      <c r="O218" s="3">
        <f>IF(IFERROR(INDEX('[2]Both teabags AfterWet'!$D$1:$D$839,MATCH(H218,'[2]Both teabags AfterWet'!$B$1:$B$839,0)),"")="N.A","",(IFERROR(INDEX('[2]Both teabags AfterWet'!$D$1:$D$839,MATCH(H218,'[2]Both teabags AfterWet'!$B$1:$B$839,0)),"")))</f>
        <v>0.60970000000000002</v>
      </c>
      <c r="P218" s="3">
        <f>IFERROR(INDEX('[2]Both teabags AfterWet'!$D$1:$D$839,MATCH(I218,'[2]Both teabags AfterWet'!$B$1:$B$839,0)),"")</f>
        <v>1.6178999999999999</v>
      </c>
      <c r="Q218" s="3">
        <f t="shared" si="20"/>
        <v>0.45910000000000001</v>
      </c>
      <c r="R218" s="3">
        <f t="shared" si="20"/>
        <v>1.4672999999999998</v>
      </c>
      <c r="S218" s="3">
        <f t="shared" si="21"/>
        <v>0.74383439348287017</v>
      </c>
      <c r="T218" s="3">
        <f t="shared" si="22"/>
        <v>0.48764440047808122</v>
      </c>
      <c r="U218" s="3">
        <f t="shared" si="23"/>
        <v>0.74098575901424091</v>
      </c>
      <c r="V218">
        <f t="shared" si="24"/>
        <v>54</v>
      </c>
      <c r="W218" s="3">
        <f t="shared" si="25"/>
        <v>0.11658623101796883</v>
      </c>
      <c r="X218" s="3">
        <f t="shared" si="26"/>
        <v>1.4027421828525486E-2</v>
      </c>
      <c r="Y218" s="58" t="str">
        <f>IF(ISNUMBER(SEARCH("C", '[2]WetLitterbags placem_collection'!W145)),"YES","")</f>
        <v/>
      </c>
      <c r="Z218" s="58" t="str">
        <f>IF(ISNUMBER(SEARCH("H", '[2]WetLitterbags placem_collection'!W145)),"YES","")</f>
        <v/>
      </c>
      <c r="AA218" s="58" t="str">
        <f>IF(ISNUMBER(SEARCH("R", '[2]WetLitterbags placem_collection'!W145)),"YES","")</f>
        <v/>
      </c>
      <c r="AB218" s="58" t="str">
        <f>IF(ISNUMBER(SEARCH("C", '[2]WetLitterbags placem_collection'!V145)),"YES","")</f>
        <v/>
      </c>
      <c r="AC218" s="58" t="str">
        <f>IF(ISNUMBER(SEARCH("H", '[2]WetLitterbags placem_collection'!V145)),"YES","")</f>
        <v/>
      </c>
      <c r="AD218" s="58" t="str">
        <f>IF(ISNUMBER(SEARCH("R", '[2]WetLitterbags placem_collection'!V145)),"YES","")</f>
        <v>YES</v>
      </c>
    </row>
    <row r="219" spans="2:30">
      <c r="B219" t="str">
        <f>'[2]Final data_for_R_analysis_Wetse'!A145</f>
        <v>Wet</v>
      </c>
      <c r="C219" s="4">
        <f>'[2]Final data_for_R_analysis_Wetse'!B145</f>
        <v>144</v>
      </c>
      <c r="D219" t="s">
        <v>105</v>
      </c>
      <c r="E219" t="s">
        <v>41</v>
      </c>
      <c r="F219" s="68">
        <v>8</v>
      </c>
      <c r="G219" s="7">
        <f>'[2]WetLitterbags placem_collection'!E146</f>
        <v>42762</v>
      </c>
      <c r="H219" t="str">
        <f>'[2]Final data_for_R_analysis_Wetse'!J145</f>
        <v>G784</v>
      </c>
      <c r="I219" t="str">
        <f>'[2]Final data_for_R_analysis_Wetse'!J365</f>
        <v>R571</v>
      </c>
      <c r="J219">
        <f>IFERROR(INDEX('[2]Green_rooibos initial weight'!$C$5:$C$1749,MATCH(H219, '[2]Green_rooibos initial weight'!$A$5:$A$1749,0)),"")</f>
        <v>2.1070000000000002</v>
      </c>
      <c r="K219">
        <f>IFERROR(INDEX('[2]Green_rooibos initial weight'!$C$5:$C$1749,MATCH(I219, '[2]Green_rooibos initial weight'!$A$5:$A$1749,0)),"")</f>
        <v>2.117</v>
      </c>
      <c r="L219" s="3">
        <f t="shared" si="19"/>
        <v>1.8572000000000002</v>
      </c>
      <c r="M219" s="3">
        <f t="shared" si="18"/>
        <v>1.8672</v>
      </c>
      <c r="N219" s="7">
        <f>IF('[2]WetLitterbags placem_collection'!G146="N.A","",'[2]WetLitterbags placem_collection'!G146)</f>
        <v>42816</v>
      </c>
      <c r="O219" s="3">
        <f>IF(IFERROR(INDEX('[2]Both teabags AfterWet'!$D$1:$D$839,MATCH(H219,'[2]Both teabags AfterWet'!$B$1:$B$839,0)),"")="N.A","",(IFERROR(INDEX('[2]Both teabags AfterWet'!$D$1:$D$839,MATCH(H219,'[2]Both teabags AfterWet'!$B$1:$B$839,0)),"")))</f>
        <v>0.78500000000000003</v>
      </c>
      <c r="P219" s="3">
        <f>IFERROR(INDEX('[2]Both teabags AfterWet'!$D$1:$D$839,MATCH(I219,'[2]Both teabags AfterWet'!$B$1:$B$839,0)),"")</f>
        <v>1.365</v>
      </c>
      <c r="Q219" s="3">
        <f t="shared" si="20"/>
        <v>0.63440000000000007</v>
      </c>
      <c r="R219" s="3">
        <f t="shared" si="20"/>
        <v>1.2143999999999999</v>
      </c>
      <c r="S219" s="3">
        <f t="shared" si="21"/>
        <v>0.65841051044583243</v>
      </c>
      <c r="T219" s="3">
        <f t="shared" si="22"/>
        <v>0.43164204485284985</v>
      </c>
      <c r="U219" s="3">
        <f t="shared" si="23"/>
        <v>0.65038560411311053</v>
      </c>
      <c r="V219">
        <f t="shared" si="24"/>
        <v>54</v>
      </c>
      <c r="W219" s="3">
        <f t="shared" si="25"/>
        <v>0.21803977381730111</v>
      </c>
      <c r="X219" s="3">
        <f t="shared" si="26"/>
        <v>3.0750745776761141E-2</v>
      </c>
      <c r="Y219" s="58" t="str">
        <f>IF(ISNUMBER(SEARCH("C", '[2]WetLitterbags placem_collection'!W146)),"YES","")</f>
        <v/>
      </c>
      <c r="Z219" s="58" t="str">
        <f>IF(ISNUMBER(SEARCH("H", '[2]WetLitterbags placem_collection'!W146)),"YES","")</f>
        <v>YES</v>
      </c>
      <c r="AA219" s="58" t="str">
        <f>IF(ISNUMBER(SEARCH("R", '[2]WetLitterbags placem_collection'!W146)),"YES","")</f>
        <v/>
      </c>
      <c r="AB219" s="58" t="str">
        <f>IF(ISNUMBER(SEARCH("C", '[2]WetLitterbags placem_collection'!V146)),"YES","")</f>
        <v/>
      </c>
      <c r="AC219" s="58" t="str">
        <f>IF(ISNUMBER(SEARCH("H", '[2]WetLitterbags placem_collection'!V146)),"YES","")</f>
        <v/>
      </c>
      <c r="AD219" s="58" t="str">
        <f>IF(ISNUMBER(SEARCH("R", '[2]WetLitterbags placem_collection'!V146)),"YES","")</f>
        <v>YES</v>
      </c>
    </row>
    <row r="220" spans="2:30">
      <c r="B220" t="str">
        <f>'[2]Final data_for_R_analysis_Wetse'!A146</f>
        <v>Wet</v>
      </c>
      <c r="C220" s="4">
        <f>'[2]Final data_for_R_analysis_Wetse'!B146</f>
        <v>145</v>
      </c>
      <c r="D220" t="s">
        <v>106</v>
      </c>
      <c r="E220" t="s">
        <v>41</v>
      </c>
      <c r="F220" s="5">
        <v>1</v>
      </c>
      <c r="G220" s="7">
        <f>'[2]WetLitterbags placem_collection'!E147</f>
        <v>42762</v>
      </c>
      <c r="H220" t="str">
        <f>'[2]Final data_for_R_analysis_Wetse'!J146</f>
        <v>G902</v>
      </c>
      <c r="I220" t="str">
        <f>'[2]Final data_for_R_analysis_Wetse'!J366</f>
        <v>R27</v>
      </c>
      <c r="J220">
        <f>IFERROR(INDEX('[2]Green_rooibos initial weight'!$C$5:$C$1749,MATCH(H220, '[2]Green_rooibos initial weight'!$A$5:$A$1749,0)),"")</f>
        <v>2.0750000000000002</v>
      </c>
      <c r="K220">
        <f>IFERROR(INDEX('[2]Green_rooibos initial weight'!$C$5:$C$1749,MATCH(I220, '[2]Green_rooibos initial weight'!$A$5:$A$1749,0)),"")</f>
        <v>2.0550000000000002</v>
      </c>
      <c r="L220" s="3">
        <f t="shared" si="19"/>
        <v>1.8252000000000002</v>
      </c>
      <c r="M220" s="3">
        <f t="shared" si="18"/>
        <v>1.8052000000000001</v>
      </c>
      <c r="N220" s="7">
        <f>IF('[2]WetLitterbags placem_collection'!G147="N.A","",'[2]WetLitterbags placem_collection'!G147)</f>
        <v>42815</v>
      </c>
      <c r="O220" s="3">
        <f>IF(IFERROR(INDEX('[2]Both teabags AfterWet'!$D$1:$D$839,MATCH(H220,'[2]Both teabags AfterWet'!$B$1:$B$839,0)),"")="N.A","",(IFERROR(INDEX('[2]Both teabags AfterWet'!$D$1:$D$839,MATCH(H220,'[2]Both teabags AfterWet'!$B$1:$B$839,0)),"")))</f>
        <v>0.79200000000000004</v>
      </c>
      <c r="P220" s="3">
        <f>IFERROR(INDEX('[2]Both teabags AfterWet'!$D$1:$D$839,MATCH(I220,'[2]Both teabags AfterWet'!$B$1:$B$839,0)),"")</f>
        <v>1.6830000000000001</v>
      </c>
      <c r="Q220" s="3">
        <f t="shared" si="20"/>
        <v>0.64139999999999997</v>
      </c>
      <c r="R220" s="3">
        <f t="shared" si="20"/>
        <v>1.5324</v>
      </c>
      <c r="S220" s="3">
        <f t="shared" si="21"/>
        <v>0.64858645627876399</v>
      </c>
      <c r="T220" s="3">
        <f t="shared" si="22"/>
        <v>0.42520157228726574</v>
      </c>
      <c r="U220" s="3">
        <f t="shared" si="23"/>
        <v>0.84888101041435848</v>
      </c>
      <c r="V220">
        <f t="shared" si="24"/>
        <v>53</v>
      </c>
      <c r="W220" s="3">
        <f t="shared" si="25"/>
        <v>0.22970729658104039</v>
      </c>
      <c r="X220" s="3">
        <f t="shared" si="26"/>
        <v>8.28554502871366E-3</v>
      </c>
      <c r="Y220" s="58" t="str">
        <f>IF(ISNUMBER(SEARCH("C", '[2]WetLitterbags placem_collection'!W147)),"YES","")</f>
        <v/>
      </c>
      <c r="Z220" s="58" t="str">
        <f>IF(ISNUMBER(SEARCH("H", '[2]WetLitterbags placem_collection'!W147)),"YES","")</f>
        <v/>
      </c>
      <c r="AA220" s="58" t="str">
        <f>IF(ISNUMBER(SEARCH("R", '[2]WetLitterbags placem_collection'!W147)),"YES","")</f>
        <v/>
      </c>
      <c r="AB220" s="58" t="str">
        <f>IF(ISNUMBER(SEARCH("C", '[2]WetLitterbags placem_collection'!V147)),"YES","")</f>
        <v/>
      </c>
      <c r="AC220" s="58" t="str">
        <f>IF(ISNUMBER(SEARCH("H", '[2]WetLitterbags placem_collection'!V147)),"YES","")</f>
        <v/>
      </c>
      <c r="AD220" s="58" t="str">
        <f>IF(ISNUMBER(SEARCH("R", '[2]WetLitterbags placem_collection'!V147)),"YES","")</f>
        <v>YES</v>
      </c>
    </row>
    <row r="221" spans="2:30">
      <c r="B221" t="str">
        <f>'[2]Final data_for_R_analysis_Wetse'!A147</f>
        <v>Wet</v>
      </c>
      <c r="C221" s="4">
        <f>'[2]Final data_for_R_analysis_Wetse'!B147</f>
        <v>146</v>
      </c>
      <c r="D221" t="s">
        <v>106</v>
      </c>
      <c r="E221" t="s">
        <v>41</v>
      </c>
      <c r="F221" s="5">
        <v>2</v>
      </c>
      <c r="G221" s="7">
        <f>'[2]WetLitterbags placem_collection'!E148</f>
        <v>42762</v>
      </c>
      <c r="H221" t="str">
        <f>'[2]Final data_for_R_analysis_Wetse'!J147</f>
        <v>G689</v>
      </c>
      <c r="I221" t="str">
        <f>'[2]Final data_for_R_analysis_Wetse'!J367</f>
        <v>R492</v>
      </c>
      <c r="J221">
        <f>IFERROR(INDEX('[2]Green_rooibos initial weight'!$C$5:$C$1749,MATCH(H221, '[2]Green_rooibos initial weight'!$A$5:$A$1749,0)),"")</f>
        <v>2.0339999999999998</v>
      </c>
      <c r="K221">
        <f>IFERROR(INDEX('[2]Green_rooibos initial weight'!$C$5:$C$1749,MATCH(I221, '[2]Green_rooibos initial weight'!$A$5:$A$1749,0)),"")</f>
        <v>2.2519999999999998</v>
      </c>
      <c r="L221" s="3">
        <f t="shared" si="19"/>
        <v>1.7841999999999998</v>
      </c>
      <c r="M221" s="3">
        <f t="shared" si="18"/>
        <v>2.0021999999999998</v>
      </c>
      <c r="N221" s="7">
        <f>IF('[2]WetLitterbags placem_collection'!G148="N.A","",'[2]WetLitterbags placem_collection'!G148)</f>
        <v>42815</v>
      </c>
      <c r="O221" s="3">
        <f>IF(IFERROR(INDEX('[2]Both teabags AfterWet'!$D$1:$D$839,MATCH(H221,'[2]Both teabags AfterWet'!$B$1:$B$839,0)),"")="N.A","",(IFERROR(INDEX('[2]Both teabags AfterWet'!$D$1:$D$839,MATCH(H221,'[2]Both teabags AfterWet'!$B$1:$B$839,0)),"")))</f>
        <v>0.52200000000000002</v>
      </c>
      <c r="P221" s="3">
        <f>IFERROR(INDEX('[2]Both teabags AfterWet'!$D$1:$D$839,MATCH(I221,'[2]Both teabags AfterWet'!$B$1:$B$839,0)),"")</f>
        <v>1.6579999999999999</v>
      </c>
      <c r="Q221" s="3">
        <f t="shared" si="20"/>
        <v>0.37140000000000001</v>
      </c>
      <c r="R221" s="3">
        <f t="shared" si="20"/>
        <v>1.5073999999999999</v>
      </c>
      <c r="S221" s="3">
        <f t="shared" si="21"/>
        <v>0.79183947987893732</v>
      </c>
      <c r="T221" s="3">
        <f t="shared" si="22"/>
        <v>0.51911566851920832</v>
      </c>
      <c r="U221" s="3">
        <f t="shared" si="23"/>
        <v>0.75287184097492754</v>
      </c>
      <c r="V221">
        <f t="shared" si="24"/>
        <v>53</v>
      </c>
      <c r="W221" s="3">
        <f t="shared" si="25"/>
        <v>5.9573064276796539E-2</v>
      </c>
      <c r="X221" s="3">
        <f t="shared" si="26"/>
        <v>1.2195671360806844E-2</v>
      </c>
      <c r="Y221" s="58" t="str">
        <f>IF(ISNUMBER(SEARCH("C", '[2]WetLitterbags placem_collection'!W148)),"YES","")</f>
        <v/>
      </c>
      <c r="Z221" s="58" t="str">
        <f>IF(ISNUMBER(SEARCH("H", '[2]WetLitterbags placem_collection'!W148)),"YES","")</f>
        <v/>
      </c>
      <c r="AA221" s="58" t="str">
        <f>IF(ISNUMBER(SEARCH("R", '[2]WetLitterbags placem_collection'!W148)),"YES","")</f>
        <v/>
      </c>
      <c r="AB221" s="58" t="str">
        <f>IF(ISNUMBER(SEARCH("C", '[2]WetLitterbags placem_collection'!V148)),"YES","")</f>
        <v/>
      </c>
      <c r="AC221" s="58" t="str">
        <f>IF(ISNUMBER(SEARCH("H", '[2]WetLitterbags placem_collection'!V148)),"YES","")</f>
        <v>YES</v>
      </c>
      <c r="AD221" s="58" t="str">
        <f>IF(ISNUMBER(SEARCH("R", '[2]WetLitterbags placem_collection'!V148)),"YES","")</f>
        <v>YES</v>
      </c>
    </row>
    <row r="222" spans="2:30">
      <c r="B222" t="str">
        <f>'[2]Final data_for_R_analysis_Wetse'!A148</f>
        <v>Wet</v>
      </c>
      <c r="C222" s="4">
        <f>'[2]Final data_for_R_analysis_Wetse'!B148</f>
        <v>147</v>
      </c>
      <c r="D222" t="s">
        <v>106</v>
      </c>
      <c r="E222" t="s">
        <v>41</v>
      </c>
      <c r="F222" s="5">
        <v>3</v>
      </c>
      <c r="G222" s="7">
        <f>'[2]WetLitterbags placem_collection'!E149</f>
        <v>42762</v>
      </c>
      <c r="H222" t="str">
        <f>'[2]Final data_for_R_analysis_Wetse'!J148</f>
        <v>G678</v>
      </c>
      <c r="I222" t="str">
        <f>'[2]Final data_for_R_analysis_Wetse'!J368</f>
        <v>R573</v>
      </c>
      <c r="J222">
        <f>IFERROR(INDEX('[2]Green_rooibos initial weight'!$C$5:$C$1749,MATCH(H222, '[2]Green_rooibos initial weight'!$A$5:$A$1749,0)),"")</f>
        <v>2.012</v>
      </c>
      <c r="K222">
        <f>IFERROR(INDEX('[2]Green_rooibos initial weight'!$C$5:$C$1749,MATCH(I222, '[2]Green_rooibos initial weight'!$A$5:$A$1749,0)),"")</f>
        <v>2.097</v>
      </c>
      <c r="L222" s="3">
        <f t="shared" si="19"/>
        <v>1.7622</v>
      </c>
      <c r="M222" s="3">
        <f t="shared" si="18"/>
        <v>1.8472</v>
      </c>
      <c r="N222" s="7">
        <f>IF('[2]WetLitterbags placem_collection'!G149="N.A","",'[2]WetLitterbags placem_collection'!G149)</f>
        <v>42816</v>
      </c>
      <c r="O222" s="3">
        <f>IF(IFERROR(INDEX('[2]Both teabags AfterWet'!$D$1:$D$839,MATCH(H222,'[2]Both teabags AfterWet'!$B$1:$B$839,0)),"")="N.A","",(IFERROR(INDEX('[2]Both teabags AfterWet'!$D$1:$D$839,MATCH(H222,'[2]Both teabags AfterWet'!$B$1:$B$839,0)),"")))</f>
        <v>0.70199999999999996</v>
      </c>
      <c r="P222" s="3">
        <f>IFERROR(INDEX('[2]Both teabags AfterWet'!$D$1:$D$839,MATCH(I222,'[2]Both teabags AfterWet'!$B$1:$B$839,0)),"")</f>
        <v>1.746</v>
      </c>
      <c r="Q222" s="3">
        <f t="shared" si="20"/>
        <v>0.55139999999999989</v>
      </c>
      <c r="R222" s="3">
        <f t="shared" si="20"/>
        <v>1.5953999999999999</v>
      </c>
      <c r="S222" s="3">
        <f t="shared" si="21"/>
        <v>0.68709567585972087</v>
      </c>
      <c r="T222" s="3">
        <f t="shared" si="22"/>
        <v>0.45044752146623035</v>
      </c>
      <c r="U222" s="3">
        <f t="shared" si="23"/>
        <v>0.86368557817236902</v>
      </c>
      <c r="V222">
        <f t="shared" si="24"/>
        <v>54</v>
      </c>
      <c r="W222" s="3">
        <f t="shared" si="25"/>
        <v>0.18397188140175669</v>
      </c>
      <c r="X222" s="3">
        <f t="shared" si="26"/>
        <v>6.6745333414398762E-3</v>
      </c>
      <c r="Y222" s="58" t="str">
        <f>IF(ISNUMBER(SEARCH("C", '[2]WetLitterbags placem_collection'!W149)),"YES","")</f>
        <v/>
      </c>
      <c r="Z222" s="58" t="str">
        <f>IF(ISNUMBER(SEARCH("H", '[2]WetLitterbags placem_collection'!W149)),"YES","")</f>
        <v/>
      </c>
      <c r="AA222" s="58" t="str">
        <f>IF(ISNUMBER(SEARCH("R", '[2]WetLitterbags placem_collection'!W149)),"YES","")</f>
        <v/>
      </c>
      <c r="AB222" s="58" t="str">
        <f>IF(ISNUMBER(SEARCH("C", '[2]WetLitterbags placem_collection'!V149)),"YES","")</f>
        <v/>
      </c>
      <c r="AC222" s="58" t="str">
        <f>IF(ISNUMBER(SEARCH("H", '[2]WetLitterbags placem_collection'!V149)),"YES","")</f>
        <v/>
      </c>
      <c r="AD222" s="58" t="str">
        <f>IF(ISNUMBER(SEARCH("R", '[2]WetLitterbags placem_collection'!V149)),"YES","")</f>
        <v/>
      </c>
    </row>
    <row r="223" spans="2:30">
      <c r="B223" t="str">
        <f>'[2]Final data_for_R_analysis_Wetse'!A149</f>
        <v>Wet</v>
      </c>
      <c r="C223" s="4">
        <f>'[2]Final data_for_R_analysis_Wetse'!B149</f>
        <v>148</v>
      </c>
      <c r="D223" t="s">
        <v>106</v>
      </c>
      <c r="E223" t="s">
        <v>41</v>
      </c>
      <c r="F223" s="68">
        <v>4</v>
      </c>
      <c r="G223" s="7">
        <f>'[2]WetLitterbags placem_collection'!E150</f>
        <v>42762</v>
      </c>
      <c r="H223" t="str">
        <f>'[2]Final data_for_R_analysis_Wetse'!J149</f>
        <v>G835</v>
      </c>
      <c r="I223" t="str">
        <f>'[2]Final data_for_R_analysis_Wetse'!J369</f>
        <v>R472</v>
      </c>
      <c r="J223">
        <f>IFERROR(INDEX('[2]Green_rooibos initial weight'!$C$5:$C$1749,MATCH(H223, '[2]Green_rooibos initial weight'!$A$5:$A$1749,0)),"")</f>
        <v>1.819</v>
      </c>
      <c r="K223">
        <f>IFERROR(INDEX('[2]Green_rooibos initial weight'!$C$5:$C$1749,MATCH(I223, '[2]Green_rooibos initial weight'!$A$5:$A$1749,0)),"")</f>
        <v>2.2679999999999998</v>
      </c>
      <c r="L223" s="3">
        <f t="shared" si="19"/>
        <v>1.5691999999999999</v>
      </c>
      <c r="M223" s="3">
        <f t="shared" si="18"/>
        <v>2.0181999999999998</v>
      </c>
      <c r="N223" s="7">
        <f>IF('[2]WetLitterbags placem_collection'!G150="N.A","",'[2]WetLitterbags placem_collection'!G150)</f>
        <v>42816</v>
      </c>
      <c r="O223" s="3">
        <f>IF(IFERROR(INDEX('[2]Both teabags AfterWet'!$D$1:$D$839,MATCH(H223,'[2]Both teabags AfterWet'!$B$1:$B$839,0)),"")="N.A","",(IFERROR(INDEX('[2]Both teabags AfterWet'!$D$1:$D$839,MATCH(H223,'[2]Both teabags AfterWet'!$B$1:$B$839,0)),"")))</f>
        <v>0.24560000000000001</v>
      </c>
      <c r="P223" s="3">
        <f>IFERROR(INDEX('[2]Both teabags AfterWet'!$D$1:$D$839,MATCH(I223,'[2]Both teabags AfterWet'!$B$1:$B$839,0)),"")</f>
        <v>0.37559999999999999</v>
      </c>
      <c r="Q223" s="3">
        <f t="shared" si="20"/>
        <v>9.5000000000000001E-2</v>
      </c>
      <c r="R223" s="3">
        <f t="shared" si="20"/>
        <v>0.22499999999999998</v>
      </c>
      <c r="S223" s="3">
        <f t="shared" si="21"/>
        <v>0.93945959724700479</v>
      </c>
      <c r="T223" s="3">
        <f t="shared" si="22"/>
        <v>0.61589275258948539</v>
      </c>
      <c r="U223" s="3">
        <f t="shared" si="23"/>
        <v>0.11148548211277376</v>
      </c>
      <c r="V223">
        <f t="shared" si="24"/>
        <v>54</v>
      </c>
      <c r="W223" s="3">
        <f t="shared" si="25"/>
        <v>-0.11574774019834311</v>
      </c>
      <c r="X223" s="3" t="str">
        <f t="shared" si="26"/>
        <v/>
      </c>
      <c r="Y223" s="58" t="str">
        <f>IF(ISNUMBER(SEARCH("C", '[2]WetLitterbags placem_collection'!W150)),"YES","")</f>
        <v/>
      </c>
      <c r="Z223" s="58" t="str">
        <f>IF(ISNUMBER(SEARCH("H", '[2]WetLitterbags placem_collection'!W150)),"YES","")</f>
        <v>YES</v>
      </c>
      <c r="AA223" s="58" t="str">
        <f>IF(ISNUMBER(SEARCH("R", '[2]WetLitterbags placem_collection'!W150)),"YES","")</f>
        <v/>
      </c>
      <c r="AB223" s="58" t="str">
        <f>IF(ISNUMBER(SEARCH("C", '[2]WetLitterbags placem_collection'!V150)),"YES","")</f>
        <v/>
      </c>
      <c r="AC223" s="58" t="str">
        <f>IF(ISNUMBER(SEARCH("H", '[2]WetLitterbags placem_collection'!V150)),"YES","")</f>
        <v>YES</v>
      </c>
      <c r="AD223" s="58" t="str">
        <f>IF(ISNUMBER(SEARCH("R", '[2]WetLitterbags placem_collection'!V150)),"YES","")</f>
        <v/>
      </c>
    </row>
    <row r="224" spans="2:30">
      <c r="B224" t="str">
        <f>'[2]Final data_for_R_analysis_Wetse'!A150</f>
        <v>Wet</v>
      </c>
      <c r="C224" s="4">
        <f>'[2]Final data_for_R_analysis_Wetse'!B150</f>
        <v>149</v>
      </c>
      <c r="D224" t="s">
        <v>106</v>
      </c>
      <c r="E224" t="s">
        <v>41</v>
      </c>
      <c r="F224" s="68">
        <v>5</v>
      </c>
      <c r="G224" s="7">
        <f>'[2]WetLitterbags placem_collection'!E151</f>
        <v>42762</v>
      </c>
      <c r="H224" t="str">
        <f>'[2]Final data_for_R_analysis_Wetse'!J150</f>
        <v>G733</v>
      </c>
      <c r="I224" t="str">
        <f>'[2]Final data_for_R_analysis_Wetse'!J370</f>
        <v>R545</v>
      </c>
      <c r="J224">
        <f>IFERROR(INDEX('[2]Green_rooibos initial weight'!$C$5:$C$1749,MATCH(H224, '[2]Green_rooibos initial weight'!$A$5:$A$1749,0)),"")</f>
        <v>1.8280000000000001</v>
      </c>
      <c r="K224">
        <f>IFERROR(INDEX('[2]Green_rooibos initial weight'!$C$5:$C$1749,MATCH(I224, '[2]Green_rooibos initial weight'!$A$5:$A$1749,0)),"")</f>
        <v>2.2280000000000002</v>
      </c>
      <c r="L224" s="3">
        <f t="shared" si="19"/>
        <v>1.5782</v>
      </c>
      <c r="M224" s="3">
        <f t="shared" si="18"/>
        <v>1.9782000000000002</v>
      </c>
      <c r="N224" s="7">
        <f>IF('[2]WetLitterbags placem_collection'!G151="N.A","",'[2]WetLitterbags placem_collection'!G151)</f>
        <v>42816</v>
      </c>
      <c r="O224" s="3">
        <f>IF(IFERROR(INDEX('[2]Both teabags AfterWet'!$D$1:$D$839,MATCH(H224,'[2]Both teabags AfterWet'!$B$1:$B$839,0)),"")="N.A","",(IFERROR(INDEX('[2]Both teabags AfterWet'!$D$1:$D$839,MATCH(H224,'[2]Both teabags AfterWet'!$B$1:$B$839,0)),"")))</f>
        <v>0.73760000000000003</v>
      </c>
      <c r="P224" s="3">
        <f>IFERROR(INDEX('[2]Both teabags AfterWet'!$D$1:$D$839,MATCH(I224,'[2]Both teabags AfterWet'!$B$1:$B$839,0)),"")</f>
        <v>1.7096</v>
      </c>
      <c r="Q224" s="3">
        <f t="shared" si="20"/>
        <v>0.58699999999999997</v>
      </c>
      <c r="R224" s="3">
        <f t="shared" si="20"/>
        <v>1.5589999999999999</v>
      </c>
      <c r="S224" s="3">
        <f t="shared" si="21"/>
        <v>0.62805728044607778</v>
      </c>
      <c r="T224" s="3">
        <f t="shared" si="22"/>
        <v>0.41174301520930523</v>
      </c>
      <c r="U224" s="3">
        <f t="shared" si="23"/>
        <v>0.78809018299464151</v>
      </c>
      <c r="V224">
        <f t="shared" si="24"/>
        <v>54</v>
      </c>
      <c r="W224" s="3">
        <f t="shared" si="25"/>
        <v>0.25408874056285291</v>
      </c>
      <c r="X224" s="3">
        <f t="shared" si="26"/>
        <v>1.3387340660298426E-2</v>
      </c>
      <c r="Y224" s="58" t="str">
        <f>IF(ISNUMBER(SEARCH("C", '[2]WetLitterbags placem_collection'!W151)),"YES","")</f>
        <v/>
      </c>
      <c r="Z224" s="58" t="str">
        <f>IF(ISNUMBER(SEARCH("H", '[2]WetLitterbags placem_collection'!W151)),"YES","")</f>
        <v/>
      </c>
      <c r="AA224" s="58" t="str">
        <f>IF(ISNUMBER(SEARCH("R", '[2]WetLitterbags placem_collection'!W151)),"YES","")</f>
        <v/>
      </c>
      <c r="AB224" s="58" t="str">
        <f>IF(ISNUMBER(SEARCH("C", '[2]WetLitterbags placem_collection'!V151)),"YES","")</f>
        <v/>
      </c>
      <c r="AC224" s="58" t="str">
        <f>IF(ISNUMBER(SEARCH("H", '[2]WetLitterbags placem_collection'!V151)),"YES","")</f>
        <v/>
      </c>
      <c r="AD224" s="58" t="str">
        <f>IF(ISNUMBER(SEARCH("R", '[2]WetLitterbags placem_collection'!V151)),"YES","")</f>
        <v/>
      </c>
    </row>
    <row r="225" spans="2:30">
      <c r="B225" t="str">
        <f>'[2]Final data_for_R_analysis_Wetse'!A151</f>
        <v>Wet</v>
      </c>
      <c r="C225" s="4">
        <f>'[2]Final data_for_R_analysis_Wetse'!B151</f>
        <v>150</v>
      </c>
      <c r="D225" t="s">
        <v>106</v>
      </c>
      <c r="E225" t="s">
        <v>41</v>
      </c>
      <c r="F225" s="68">
        <v>6</v>
      </c>
      <c r="G225" s="7">
        <f>'[2]WetLitterbags placem_collection'!E152</f>
        <v>42762</v>
      </c>
      <c r="H225" t="str">
        <f>'[2]Final data_for_R_analysis_Wetse'!J151</f>
        <v>G658</v>
      </c>
      <c r="I225" t="str">
        <f>'[2]Final data_for_R_analysis_Wetse'!J371</f>
        <v>R7</v>
      </c>
      <c r="J225">
        <f>IFERROR(INDEX('[2]Green_rooibos initial weight'!$C$5:$C$1749,MATCH(H225, '[2]Green_rooibos initial weight'!$A$5:$A$1749,0)),"")</f>
        <v>2.129</v>
      </c>
      <c r="K225">
        <f>IFERROR(INDEX('[2]Green_rooibos initial weight'!$C$5:$C$1749,MATCH(I225, '[2]Green_rooibos initial weight'!$A$5:$A$1749,0)),"")</f>
        <v>2.2090000000000001</v>
      </c>
      <c r="L225" s="3">
        <f t="shared" si="19"/>
        <v>1.8792</v>
      </c>
      <c r="M225" s="3">
        <f t="shared" si="18"/>
        <v>1.9592000000000001</v>
      </c>
      <c r="N225" s="7">
        <f>IF('[2]WetLitterbags placem_collection'!G152="N.A","",'[2]WetLitterbags placem_collection'!G152)</f>
        <v>42816</v>
      </c>
      <c r="O225" s="3">
        <f>IF(IFERROR(INDEX('[2]Both teabags AfterWet'!$D$1:$D$839,MATCH(H225,'[2]Both teabags AfterWet'!$B$1:$B$839,0)),"")="N.A","",(IFERROR(INDEX('[2]Both teabags AfterWet'!$D$1:$D$839,MATCH(H225,'[2]Both teabags AfterWet'!$B$1:$B$839,0)),"")))</f>
        <v>0.71799999999999997</v>
      </c>
      <c r="P225" s="3">
        <f>IFERROR(INDEX('[2]Both teabags AfterWet'!$D$1:$D$839,MATCH(I225,'[2]Both teabags AfterWet'!$B$1:$B$839,0)),"")</f>
        <v>1.718</v>
      </c>
      <c r="Q225" s="3">
        <f t="shared" si="20"/>
        <v>0.5673999999999999</v>
      </c>
      <c r="R225" s="3">
        <f t="shared" si="20"/>
        <v>1.5673999999999999</v>
      </c>
      <c r="S225" s="3">
        <f t="shared" si="21"/>
        <v>0.69806300553427003</v>
      </c>
      <c r="T225" s="3">
        <f t="shared" si="22"/>
        <v>0.45763750481581605</v>
      </c>
      <c r="U225" s="3">
        <f t="shared" si="23"/>
        <v>0.80002041649652911</v>
      </c>
      <c r="V225">
        <f t="shared" si="24"/>
        <v>54</v>
      </c>
      <c r="W225" s="3">
        <f t="shared" si="25"/>
        <v>0.17094654924671016</v>
      </c>
      <c r="X225" s="3">
        <f t="shared" si="26"/>
        <v>1.0637862551140107E-2</v>
      </c>
      <c r="Y225" s="58" t="str">
        <f>IF(ISNUMBER(SEARCH("C", '[2]WetLitterbags placem_collection'!W152)),"YES","")</f>
        <v/>
      </c>
      <c r="Z225" s="58" t="str">
        <f>IF(ISNUMBER(SEARCH("H", '[2]WetLitterbags placem_collection'!W152)),"YES","")</f>
        <v/>
      </c>
      <c r="AA225" s="58" t="str">
        <f>IF(ISNUMBER(SEARCH("R", '[2]WetLitterbags placem_collection'!W152)),"YES","")</f>
        <v/>
      </c>
      <c r="AB225" s="58" t="str">
        <f>IF(ISNUMBER(SEARCH("C", '[2]WetLitterbags placem_collection'!V152)),"YES","")</f>
        <v/>
      </c>
      <c r="AC225" s="58" t="str">
        <f>IF(ISNUMBER(SEARCH("H", '[2]WetLitterbags placem_collection'!V152)),"YES","")</f>
        <v/>
      </c>
      <c r="AD225" s="58" t="str">
        <f>IF(ISNUMBER(SEARCH("R", '[2]WetLitterbags placem_collection'!V152)),"YES","")</f>
        <v/>
      </c>
    </row>
    <row r="226" spans="2:30">
      <c r="B226" t="str">
        <f>'[2]Final data_for_R_analysis_Wetse'!A152</f>
        <v>Wet</v>
      </c>
      <c r="C226" s="4">
        <f>'[2]Final data_for_R_analysis_Wetse'!B152</f>
        <v>151</v>
      </c>
      <c r="D226" t="s">
        <v>106</v>
      </c>
      <c r="E226" t="s">
        <v>41</v>
      </c>
      <c r="F226" s="68">
        <v>7</v>
      </c>
      <c r="G226" s="7">
        <f>'[2]WetLitterbags placem_collection'!E153</f>
        <v>42762</v>
      </c>
      <c r="H226" t="str">
        <f>'[2]Final data_for_R_analysis_Wetse'!J152</f>
        <v>G567</v>
      </c>
      <c r="I226" t="str">
        <f>'[2]Final data_for_R_analysis_Wetse'!J372</f>
        <v>R447</v>
      </c>
      <c r="J226">
        <f>IFERROR(INDEX('[2]Green_rooibos initial weight'!$C$5:$C$1749,MATCH(H226, '[2]Green_rooibos initial weight'!$A$5:$A$1749,0)),"")</f>
        <v>2.0569999999999999</v>
      </c>
      <c r="K226">
        <f>IFERROR(INDEX('[2]Green_rooibos initial weight'!$C$5:$C$1749,MATCH(I226, '[2]Green_rooibos initial weight'!$A$5:$A$1749,0)),"")</f>
        <v>2.206</v>
      </c>
      <c r="L226" s="3">
        <f t="shared" si="19"/>
        <v>1.8071999999999999</v>
      </c>
      <c r="M226" s="3">
        <f t="shared" si="18"/>
        <v>1.9561999999999999</v>
      </c>
      <c r="N226" s="7">
        <f>IF('[2]WetLitterbags placem_collection'!G153="N.A","",'[2]WetLitterbags placem_collection'!G153)</f>
        <v>42816</v>
      </c>
      <c r="O226" s="3">
        <f>IF(IFERROR(INDEX('[2]Both teabags AfterWet'!$D$1:$D$839,MATCH(H226,'[2]Both teabags AfterWet'!$B$1:$B$839,0)),"")="N.A","",(IFERROR(INDEX('[2]Both teabags AfterWet'!$D$1:$D$839,MATCH(H226,'[2]Both teabags AfterWet'!$B$1:$B$839,0)),"")))</f>
        <v>0.86499999999999999</v>
      </c>
      <c r="P226" s="3">
        <f>IFERROR(INDEX('[2]Both teabags AfterWet'!$D$1:$D$839,MATCH(I226,'[2]Both teabags AfterWet'!$B$1:$B$839,0)),"")</f>
        <v>1.782</v>
      </c>
      <c r="Q226" s="3">
        <f t="shared" si="20"/>
        <v>0.71439999999999992</v>
      </c>
      <c r="R226" s="3">
        <f t="shared" si="20"/>
        <v>1.6314</v>
      </c>
      <c r="S226" s="3">
        <f t="shared" si="21"/>
        <v>0.60469234174413455</v>
      </c>
      <c r="T226" s="3">
        <f t="shared" si="22"/>
        <v>0.39642538318617854</v>
      </c>
      <c r="U226" s="3">
        <f t="shared" si="23"/>
        <v>0.83396380738165832</v>
      </c>
      <c r="V226">
        <f t="shared" si="24"/>
        <v>54</v>
      </c>
      <c r="W226" s="3">
        <f t="shared" si="25"/>
        <v>0.28183807393808247</v>
      </c>
      <c r="X226" s="3">
        <f t="shared" si="26"/>
        <v>1.0050330053642531E-2</v>
      </c>
      <c r="Y226" s="58" t="str">
        <f>IF(ISNUMBER(SEARCH("C", '[2]WetLitterbags placem_collection'!W153)),"YES","")</f>
        <v/>
      </c>
      <c r="Z226" s="58" t="str">
        <f>IF(ISNUMBER(SEARCH("H", '[2]WetLitterbags placem_collection'!W153)),"YES","")</f>
        <v/>
      </c>
      <c r="AA226" s="58" t="str">
        <f>IF(ISNUMBER(SEARCH("R", '[2]WetLitterbags placem_collection'!W153)),"YES","")</f>
        <v/>
      </c>
      <c r="AB226" s="58" t="str">
        <f>IF(ISNUMBER(SEARCH("C", '[2]WetLitterbags placem_collection'!V153)),"YES","")</f>
        <v/>
      </c>
      <c r="AC226" s="58" t="str">
        <f>IF(ISNUMBER(SEARCH("H", '[2]WetLitterbags placem_collection'!V153)),"YES","")</f>
        <v/>
      </c>
      <c r="AD226" s="58" t="str">
        <f>IF(ISNUMBER(SEARCH("R", '[2]WetLitterbags placem_collection'!V153)),"YES","")</f>
        <v>YES</v>
      </c>
    </row>
    <row r="227" spans="2:30">
      <c r="B227" t="str">
        <f>'[2]Final data_for_R_analysis_Wetse'!A153</f>
        <v>Wet</v>
      </c>
      <c r="C227" s="4">
        <f>'[2]Final data_for_R_analysis_Wetse'!B153</f>
        <v>152</v>
      </c>
      <c r="D227" t="s">
        <v>106</v>
      </c>
      <c r="E227" t="s">
        <v>41</v>
      </c>
      <c r="F227" s="68">
        <v>8</v>
      </c>
      <c r="G227" s="7">
        <f>'[2]WetLitterbags placem_collection'!E154</f>
        <v>42762</v>
      </c>
      <c r="H227" t="str">
        <f>'[2]Final data_for_R_analysis_Wetse'!J153</f>
        <v>G853</v>
      </c>
      <c r="I227" t="str">
        <f>'[2]Final data_for_R_analysis_Wetse'!J373</f>
        <v>R591</v>
      </c>
      <c r="J227">
        <f>IFERROR(INDEX('[2]Green_rooibos initial weight'!$C$5:$C$1749,MATCH(H227, '[2]Green_rooibos initial weight'!$A$5:$A$1749,0)),"")</f>
        <v>1.972</v>
      </c>
      <c r="K227">
        <f>IFERROR(INDEX('[2]Green_rooibos initial weight'!$C$5:$C$1749,MATCH(I227, '[2]Green_rooibos initial weight'!$A$5:$A$1749,0)),"")</f>
        <v>2.2599999999999998</v>
      </c>
      <c r="L227" s="3">
        <f t="shared" si="19"/>
        <v>1.7222</v>
      </c>
      <c r="M227" s="3">
        <f t="shared" si="18"/>
        <v>2.0101999999999998</v>
      </c>
      <c r="N227" s="7">
        <f>IF('[2]WetLitterbags placem_collection'!G154="N.A","",'[2]WetLitterbags placem_collection'!G154)</f>
        <v>42816</v>
      </c>
      <c r="O227" s="3">
        <f>IF(IFERROR(INDEX('[2]Both teabags AfterWet'!$D$1:$D$839,MATCH(H227,'[2]Both teabags AfterWet'!$B$1:$B$839,0)),"")="N.A","",(IFERROR(INDEX('[2]Both teabags AfterWet'!$D$1:$D$839,MATCH(H227,'[2]Both teabags AfterWet'!$B$1:$B$839,0)),"")))</f>
        <v>0.58509999999999995</v>
      </c>
      <c r="P227" s="3">
        <f>IFERROR(INDEX('[2]Both teabags AfterWet'!$D$1:$D$839,MATCH(I227,'[2]Both teabags AfterWet'!$B$1:$B$839,0)),"")</f>
        <v>1.6958</v>
      </c>
      <c r="Q227" s="3">
        <f t="shared" si="20"/>
        <v>0.43449999999999994</v>
      </c>
      <c r="R227" s="3">
        <f t="shared" si="20"/>
        <v>1.5451999999999999</v>
      </c>
      <c r="S227" s="3">
        <f t="shared" si="21"/>
        <v>0.74770642201834869</v>
      </c>
      <c r="T227" s="3">
        <f t="shared" si="22"/>
        <v>0.49018283248708855</v>
      </c>
      <c r="U227" s="3">
        <f t="shared" si="23"/>
        <v>0.76867973335986473</v>
      </c>
      <c r="V227">
        <f t="shared" si="24"/>
        <v>54</v>
      </c>
      <c r="W227" s="3">
        <f t="shared" si="25"/>
        <v>0.11198762230599912</v>
      </c>
      <c r="X227" s="3">
        <f t="shared" si="26"/>
        <v>1.1823725221602318E-2</v>
      </c>
      <c r="Y227" s="58" t="str">
        <f>IF(ISNUMBER(SEARCH("C", '[2]WetLitterbags placem_collection'!W154)),"YES","")</f>
        <v/>
      </c>
      <c r="Z227" s="58" t="str">
        <f>IF(ISNUMBER(SEARCH("H", '[2]WetLitterbags placem_collection'!W154)),"YES","")</f>
        <v/>
      </c>
      <c r="AA227" s="58" t="str">
        <f>IF(ISNUMBER(SEARCH("R", '[2]WetLitterbags placem_collection'!W154)),"YES","")</f>
        <v>YES</v>
      </c>
      <c r="AB227" s="58" t="str">
        <f>IF(ISNUMBER(SEARCH("C", '[2]WetLitterbags placem_collection'!V154)),"YES","")</f>
        <v/>
      </c>
      <c r="AC227" s="58" t="str">
        <f>IF(ISNUMBER(SEARCH("H", '[2]WetLitterbags placem_collection'!V154)),"YES","")</f>
        <v/>
      </c>
      <c r="AD227" s="58" t="str">
        <f>IF(ISNUMBER(SEARCH("R", '[2]WetLitterbags placem_collection'!V154)),"YES","")</f>
        <v/>
      </c>
    </row>
    <row r="228" spans="2:30">
      <c r="B228" t="str">
        <f>'[2]Final data_for_R_analysis_Wetse'!A154</f>
        <v>Wet</v>
      </c>
      <c r="C228" s="4">
        <f>'[2]Final data_for_R_analysis_Wetse'!B154</f>
        <v>153</v>
      </c>
      <c r="D228" t="s">
        <v>107</v>
      </c>
      <c r="E228" t="s">
        <v>41</v>
      </c>
      <c r="F228" s="5">
        <v>1</v>
      </c>
      <c r="G228" s="7">
        <f>'[2]WetLitterbags placem_collection'!E155</f>
        <v>42762</v>
      </c>
      <c r="H228" t="str">
        <f>'[2]Final data_for_R_analysis_Wetse'!J154</f>
        <v>G800</v>
      </c>
      <c r="I228" t="str">
        <f>'[2]Final data_for_R_analysis_Wetse'!J374</f>
        <v>R479</v>
      </c>
      <c r="J228">
        <f>IFERROR(INDEX('[2]Green_rooibos initial weight'!$C$5:$C$1749,MATCH(H228, '[2]Green_rooibos initial weight'!$A$5:$A$1749,0)),"")</f>
        <v>2.1179999999999999</v>
      </c>
      <c r="K228">
        <f>IFERROR(INDEX('[2]Green_rooibos initial weight'!$C$5:$C$1749,MATCH(I228, '[2]Green_rooibos initial weight'!$A$5:$A$1749,0)),"")</f>
        <v>2.2749999999999999</v>
      </c>
      <c r="L228" s="3">
        <f t="shared" si="19"/>
        <v>1.8681999999999999</v>
      </c>
      <c r="M228" s="3">
        <f t="shared" si="18"/>
        <v>2.0251999999999999</v>
      </c>
      <c r="N228" s="7">
        <f>IF('[2]WetLitterbags placem_collection'!G155="N.A","",'[2]WetLitterbags placem_collection'!G155)</f>
        <v>42816</v>
      </c>
      <c r="O228" s="3">
        <f>IF(IFERROR(INDEX('[2]Both teabags AfterWet'!$D$1:$D$839,MATCH(H228,'[2]Both teabags AfterWet'!$B$1:$B$839,0)),"")="N.A","",(IFERROR(INDEX('[2]Both teabags AfterWet'!$D$1:$D$839,MATCH(H228,'[2]Both teabags AfterWet'!$B$1:$B$839,0)),"")))</f>
        <v>0.58630000000000004</v>
      </c>
      <c r="P228" s="3">
        <f>IFERROR(INDEX('[2]Both teabags AfterWet'!$D$1:$D$839,MATCH(I228,'[2]Both teabags AfterWet'!$B$1:$B$839,0)),"")</f>
        <v>1.2541</v>
      </c>
      <c r="Q228" s="3">
        <f t="shared" si="20"/>
        <v>0.43570000000000003</v>
      </c>
      <c r="R228" s="3">
        <f t="shared" si="20"/>
        <v>1.1034999999999999</v>
      </c>
      <c r="S228" s="3">
        <f t="shared" si="21"/>
        <v>0.76678085858045175</v>
      </c>
      <c r="T228" s="3">
        <f t="shared" si="22"/>
        <v>0.50268768876058123</v>
      </c>
      <c r="U228" s="3">
        <f t="shared" si="23"/>
        <v>0.5448844558562117</v>
      </c>
      <c r="V228">
        <f t="shared" si="24"/>
        <v>54</v>
      </c>
      <c r="W228" s="3">
        <f t="shared" si="25"/>
        <v>8.9333897172860111E-2</v>
      </c>
      <c r="X228" s="3">
        <f t="shared" si="26"/>
        <v>4.3661512728713804E-2</v>
      </c>
      <c r="Y228" s="58" t="str">
        <f>IF(ISNUMBER(SEARCH("C", '[2]WetLitterbags placem_collection'!W155)),"YES","")</f>
        <v/>
      </c>
      <c r="Z228" s="58" t="str">
        <f>IF(ISNUMBER(SEARCH("H", '[2]WetLitterbags placem_collection'!W155)),"YES","")</f>
        <v>YES</v>
      </c>
      <c r="AA228" s="58" t="str">
        <f>IF(ISNUMBER(SEARCH("R", '[2]WetLitterbags placem_collection'!W155)),"YES","")</f>
        <v>YES</v>
      </c>
      <c r="AB228" s="58" t="str">
        <f>IF(ISNUMBER(SEARCH("C", '[2]WetLitterbags placem_collection'!V155)),"YES","")</f>
        <v/>
      </c>
      <c r="AC228" s="58" t="str">
        <f>IF(ISNUMBER(SEARCH("H", '[2]WetLitterbags placem_collection'!V155)),"YES","")</f>
        <v/>
      </c>
      <c r="AD228" s="58" t="str">
        <f>IF(ISNUMBER(SEARCH("R", '[2]WetLitterbags placem_collection'!V155)),"YES","")</f>
        <v>YES</v>
      </c>
    </row>
    <row r="229" spans="2:30">
      <c r="B229" t="str">
        <f>'[2]Final data_for_R_analysis_Wetse'!A155</f>
        <v>Wet</v>
      </c>
      <c r="C229" s="4">
        <f>'[2]Final data_for_R_analysis_Wetse'!B155</f>
        <v>154</v>
      </c>
      <c r="D229" t="s">
        <v>107</v>
      </c>
      <c r="E229" t="s">
        <v>41</v>
      </c>
      <c r="F229" s="5">
        <v>2</v>
      </c>
      <c r="G229" s="7">
        <f>'[2]WetLitterbags placem_collection'!E156</f>
        <v>42762</v>
      </c>
      <c r="H229" t="str">
        <f>'[2]Final data_for_R_analysis_Wetse'!J155</f>
        <v>G675</v>
      </c>
      <c r="I229" t="str">
        <f>'[2]Final data_for_R_analysis_Wetse'!J375</f>
        <v>R493</v>
      </c>
      <c r="J229">
        <f>IFERROR(INDEX('[2]Green_rooibos initial weight'!$C$5:$C$1749,MATCH(H229, '[2]Green_rooibos initial weight'!$A$5:$A$1749,0)),"")</f>
        <v>1.9950000000000001</v>
      </c>
      <c r="K229">
        <f>IFERROR(INDEX('[2]Green_rooibos initial weight'!$C$5:$C$1749,MATCH(I229, '[2]Green_rooibos initial weight'!$A$5:$A$1749,0)),"")</f>
        <v>2.2410000000000001</v>
      </c>
      <c r="L229" s="3">
        <f t="shared" si="19"/>
        <v>1.7452000000000001</v>
      </c>
      <c r="M229" s="3">
        <f t="shared" si="18"/>
        <v>1.9912000000000001</v>
      </c>
      <c r="N229" s="7">
        <f>IF('[2]WetLitterbags placem_collection'!G156="N.A","",'[2]WetLitterbags placem_collection'!G156)</f>
        <v>42816</v>
      </c>
      <c r="O229" s="3">
        <f>IF(IFERROR(INDEX('[2]Both teabags AfterWet'!$D$1:$D$839,MATCH(H229,'[2]Both teabags AfterWet'!$B$1:$B$839,0)),"")="N.A","",(IFERROR(INDEX('[2]Both teabags AfterWet'!$D$1:$D$839,MATCH(H229,'[2]Both teabags AfterWet'!$B$1:$B$839,0)),"")))</f>
        <v>0.61299999999999999</v>
      </c>
      <c r="P229" s="3">
        <f>IFERROR(INDEX('[2]Both teabags AfterWet'!$D$1:$D$839,MATCH(I229,'[2]Both teabags AfterWet'!$B$1:$B$839,0)),"")</f>
        <v>0.69099999999999995</v>
      </c>
      <c r="Q229" s="3">
        <f t="shared" si="20"/>
        <v>0.46239999999999998</v>
      </c>
      <c r="R229" s="3">
        <f t="shared" si="20"/>
        <v>0.54039999999999999</v>
      </c>
      <c r="S229" s="3">
        <f t="shared" si="21"/>
        <v>0.73504469401787764</v>
      </c>
      <c r="T229" s="3">
        <f t="shared" si="22"/>
        <v>0.48188203218274167</v>
      </c>
      <c r="U229" s="3">
        <f t="shared" si="23"/>
        <v>0.2713941341904379</v>
      </c>
      <c r="V229">
        <f t="shared" si="24"/>
        <v>54</v>
      </c>
      <c r="W229" s="3">
        <f t="shared" si="25"/>
        <v>0.12702530401677237</v>
      </c>
      <c r="X229" s="3" t="str">
        <f t="shared" si="26"/>
        <v/>
      </c>
      <c r="Y229" s="58" t="str">
        <f>IF(ISNUMBER(SEARCH("C", '[2]WetLitterbags placem_collection'!W156)),"YES","")</f>
        <v>YES</v>
      </c>
      <c r="Z229" s="58" t="str">
        <f>IF(ISNUMBER(SEARCH("H", '[2]WetLitterbags placem_collection'!W156)),"YES","")</f>
        <v>YES</v>
      </c>
      <c r="AA229" s="58" t="str">
        <f>IF(ISNUMBER(SEARCH("R", '[2]WetLitterbags placem_collection'!W156)),"YES","")</f>
        <v/>
      </c>
      <c r="AB229" s="58" t="str">
        <f>IF(ISNUMBER(SEARCH("C", '[2]WetLitterbags placem_collection'!V156)),"YES","")</f>
        <v>YES</v>
      </c>
      <c r="AC229" s="58" t="str">
        <f>IF(ISNUMBER(SEARCH("H", '[2]WetLitterbags placem_collection'!V156)),"YES","")</f>
        <v>YES</v>
      </c>
      <c r="AD229" s="58" t="str">
        <f>IF(ISNUMBER(SEARCH("R", '[2]WetLitterbags placem_collection'!V156)),"YES","")</f>
        <v/>
      </c>
    </row>
    <row r="230" spans="2:30">
      <c r="B230" t="str">
        <f>'[2]Final data_for_R_analysis_Wetse'!A156</f>
        <v>Wet</v>
      </c>
      <c r="C230" s="4">
        <f>'[2]Final data_for_R_analysis_Wetse'!B156</f>
        <v>155</v>
      </c>
      <c r="D230" t="s">
        <v>107</v>
      </c>
      <c r="E230" t="s">
        <v>41</v>
      </c>
      <c r="F230" s="5">
        <v>3</v>
      </c>
      <c r="G230" s="7">
        <f>'[2]WetLitterbags placem_collection'!E157</f>
        <v>42762</v>
      </c>
      <c r="H230" t="str">
        <f>'[2]Final data_for_R_analysis_Wetse'!J156</f>
        <v>G859</v>
      </c>
      <c r="I230" t="str">
        <f>'[2]Final data_for_R_analysis_Wetse'!J376</f>
        <v>R484</v>
      </c>
      <c r="J230">
        <f>IFERROR(INDEX('[2]Green_rooibos initial weight'!$C$5:$C$1749,MATCH(H230, '[2]Green_rooibos initial weight'!$A$5:$A$1749,0)),"")</f>
        <v>2</v>
      </c>
      <c r="K230">
        <f>IFERROR(INDEX('[2]Green_rooibos initial weight'!$C$5:$C$1749,MATCH(I230, '[2]Green_rooibos initial weight'!$A$5:$A$1749,0)),"")</f>
        <v>2.1850000000000001</v>
      </c>
      <c r="L230" s="3">
        <f t="shared" si="19"/>
        <v>1.7502</v>
      </c>
      <c r="M230" s="3">
        <f t="shared" si="18"/>
        <v>1.9352</v>
      </c>
      <c r="N230" s="7">
        <f>IF('[2]WetLitterbags placem_collection'!G157="N.A","",'[2]WetLitterbags placem_collection'!G157)</f>
        <v>42816</v>
      </c>
      <c r="O230" s="3">
        <f>IF(IFERROR(INDEX('[2]Both teabags AfterWet'!$D$1:$D$839,MATCH(H230,'[2]Both teabags AfterWet'!$B$1:$B$839,0)),"")="N.A","",(IFERROR(INDEX('[2]Both teabags AfterWet'!$D$1:$D$839,MATCH(H230,'[2]Both teabags AfterWet'!$B$1:$B$839,0)),"")))</f>
        <v>0.71599999999999997</v>
      </c>
      <c r="P230" s="3">
        <f>IFERROR(INDEX('[2]Both teabags AfterWet'!$D$1:$D$839,MATCH(I230,'[2]Both teabags AfterWet'!$B$1:$B$839,0)),"")</f>
        <v>1.7509999999999999</v>
      </c>
      <c r="Q230" s="3">
        <f t="shared" si="20"/>
        <v>0.5653999999999999</v>
      </c>
      <c r="R230" s="3">
        <f t="shared" si="20"/>
        <v>1.6003999999999998</v>
      </c>
      <c r="S230" s="3">
        <f t="shared" si="21"/>
        <v>0.67695120557650568</v>
      </c>
      <c r="T230" s="3">
        <f t="shared" si="22"/>
        <v>0.44379698987913441</v>
      </c>
      <c r="U230" s="3">
        <f t="shared" si="23"/>
        <v>0.82699462587846206</v>
      </c>
      <c r="V230">
        <f t="shared" si="24"/>
        <v>54</v>
      </c>
      <c r="W230" s="3">
        <f t="shared" si="25"/>
        <v>0.19601994587113336</v>
      </c>
      <c r="X230" s="3">
        <f t="shared" si="26"/>
        <v>9.1484749689491364E-3</v>
      </c>
      <c r="Y230" s="58" t="str">
        <f>IF(ISNUMBER(SEARCH("C", '[2]WetLitterbags placem_collection'!W157)),"YES","")</f>
        <v/>
      </c>
      <c r="Z230" s="58" t="str">
        <f>IF(ISNUMBER(SEARCH("H", '[2]WetLitterbags placem_collection'!W157)),"YES","")</f>
        <v/>
      </c>
      <c r="AA230" s="58" t="str">
        <f>IF(ISNUMBER(SEARCH("R", '[2]WetLitterbags placem_collection'!W157)),"YES","")</f>
        <v>YES</v>
      </c>
      <c r="AB230" s="58" t="str">
        <f>IF(ISNUMBER(SEARCH("C", '[2]WetLitterbags placem_collection'!V157)),"YES","")</f>
        <v/>
      </c>
      <c r="AC230" s="58" t="str">
        <f>IF(ISNUMBER(SEARCH("H", '[2]WetLitterbags placem_collection'!V157)),"YES","")</f>
        <v/>
      </c>
      <c r="AD230" s="58" t="str">
        <f>IF(ISNUMBER(SEARCH("R", '[2]WetLitterbags placem_collection'!V157)),"YES","")</f>
        <v>YES</v>
      </c>
    </row>
    <row r="231" spans="2:30">
      <c r="B231" t="str">
        <f>'[2]Final data_for_R_analysis_Wetse'!A157</f>
        <v>Wet</v>
      </c>
      <c r="C231" s="4">
        <f>'[2]Final data_for_R_analysis_Wetse'!B157</f>
        <v>156</v>
      </c>
      <c r="D231" t="s">
        <v>107</v>
      </c>
      <c r="E231" t="s">
        <v>41</v>
      </c>
      <c r="F231" s="68">
        <v>4</v>
      </c>
      <c r="G231" s="7">
        <f>'[2]WetLitterbags placem_collection'!E158</f>
        <v>42762</v>
      </c>
      <c r="H231" t="str">
        <f>'[2]Final data_for_R_analysis_Wetse'!J157</f>
        <v>G654</v>
      </c>
      <c r="I231" t="str">
        <f>'[2]Final data_for_R_analysis_Wetse'!J377</f>
        <v>R598</v>
      </c>
      <c r="J231">
        <f>IFERROR(INDEX('[2]Green_rooibos initial weight'!$C$5:$C$1749,MATCH(H231, '[2]Green_rooibos initial weight'!$A$5:$A$1749,0)),"")</f>
        <v>2.0169999999999999</v>
      </c>
      <c r="K231">
        <f>IFERROR(INDEX('[2]Green_rooibos initial weight'!$C$5:$C$1749,MATCH(I231, '[2]Green_rooibos initial weight'!$A$5:$A$1749,0)),"")</f>
        <v>2.206</v>
      </c>
      <c r="L231" s="3">
        <f t="shared" si="19"/>
        <v>1.7671999999999999</v>
      </c>
      <c r="M231" s="3">
        <f t="shared" si="18"/>
        <v>1.9561999999999999</v>
      </c>
      <c r="N231" s="7">
        <f>IF('[2]WetLitterbags placem_collection'!G158="N.A","",'[2]WetLitterbags placem_collection'!G158)</f>
        <v>42816</v>
      </c>
      <c r="O231" s="3">
        <f>IF(IFERROR(INDEX('[2]Both teabags AfterWet'!$D$1:$D$839,MATCH(H231,'[2]Both teabags AfterWet'!$B$1:$B$839,0)),"")="N.A","",(IFERROR(INDEX('[2]Both teabags AfterWet'!$D$1:$D$839,MATCH(H231,'[2]Both teabags AfterWet'!$B$1:$B$839,0)),"")))</f>
        <v>0.73799999999999999</v>
      </c>
      <c r="P231" s="3">
        <f>IFERROR(INDEX('[2]Both teabags AfterWet'!$D$1:$D$839,MATCH(I231,'[2]Both teabags AfterWet'!$B$1:$B$839,0)),"")</f>
        <v>1.8080000000000001</v>
      </c>
      <c r="Q231" s="3">
        <f t="shared" si="20"/>
        <v>0.58739999999999992</v>
      </c>
      <c r="R231" s="3">
        <f t="shared" si="20"/>
        <v>1.6574</v>
      </c>
      <c r="S231" s="3">
        <f t="shared" si="21"/>
        <v>0.66760977818017198</v>
      </c>
      <c r="T231" s="3">
        <f t="shared" si="22"/>
        <v>0.43767291871194175</v>
      </c>
      <c r="U231" s="3">
        <f t="shared" si="23"/>
        <v>0.84725488191391474</v>
      </c>
      <c r="V231">
        <f t="shared" si="24"/>
        <v>54</v>
      </c>
      <c r="W231" s="3">
        <f t="shared" si="25"/>
        <v>0.20711427769575774</v>
      </c>
      <c r="X231" s="3">
        <f t="shared" si="26"/>
        <v>7.9488158044892857E-3</v>
      </c>
      <c r="Y231" s="58" t="str">
        <f>IF(ISNUMBER(SEARCH("C", '[2]WetLitterbags placem_collection'!W158)),"YES","")</f>
        <v/>
      </c>
      <c r="Z231" s="58" t="str">
        <f>IF(ISNUMBER(SEARCH("H", '[2]WetLitterbags placem_collection'!W158)),"YES","")</f>
        <v/>
      </c>
      <c r="AA231" s="58" t="str">
        <f>IF(ISNUMBER(SEARCH("R", '[2]WetLitterbags placem_collection'!W158)),"YES","")</f>
        <v>YES</v>
      </c>
      <c r="AB231" s="58" t="str">
        <f>IF(ISNUMBER(SEARCH("C", '[2]WetLitterbags placem_collection'!V158)),"YES","")</f>
        <v/>
      </c>
      <c r="AC231" s="58" t="str">
        <f>IF(ISNUMBER(SEARCH("H", '[2]WetLitterbags placem_collection'!V158)),"YES","")</f>
        <v>YES</v>
      </c>
      <c r="AD231" s="58" t="str">
        <f>IF(ISNUMBER(SEARCH("R", '[2]WetLitterbags placem_collection'!V158)),"YES","")</f>
        <v/>
      </c>
    </row>
    <row r="232" spans="2:30">
      <c r="B232" t="str">
        <f>'[2]Final data_for_R_analysis_Wetse'!A158</f>
        <v>Wet</v>
      </c>
      <c r="C232" s="4">
        <f>'[2]Final data_for_R_analysis_Wetse'!B158</f>
        <v>157</v>
      </c>
      <c r="D232" t="s">
        <v>107</v>
      </c>
      <c r="E232" t="s">
        <v>41</v>
      </c>
      <c r="F232" s="68">
        <v>5</v>
      </c>
      <c r="G232" s="7">
        <f>'[2]WetLitterbags placem_collection'!E159</f>
        <v>42762</v>
      </c>
      <c r="H232" t="str">
        <f>'[2]Final data_for_R_analysis_Wetse'!J158</f>
        <v>G890</v>
      </c>
      <c r="I232" t="str">
        <f>'[2]Final data_for_R_analysis_Wetse'!J378</f>
        <v>R30</v>
      </c>
      <c r="J232">
        <f>IFERROR(INDEX('[2]Green_rooibos initial weight'!$C$5:$C$1749,MATCH(H232, '[2]Green_rooibos initial weight'!$A$5:$A$1749,0)),"")</f>
        <v>1.9930000000000001</v>
      </c>
      <c r="K232">
        <f>IFERROR(INDEX('[2]Green_rooibos initial weight'!$C$5:$C$1749,MATCH(I232, '[2]Green_rooibos initial weight'!$A$5:$A$1749,0)),"")</f>
        <v>2.177</v>
      </c>
      <c r="L232" s="3">
        <f t="shared" si="19"/>
        <v>1.7432000000000001</v>
      </c>
      <c r="M232" s="3">
        <f t="shared" si="18"/>
        <v>1.9272</v>
      </c>
      <c r="N232" s="7">
        <f>IF('[2]WetLitterbags placem_collection'!G159="N.A","",'[2]WetLitterbags placem_collection'!G159)</f>
        <v>42816</v>
      </c>
      <c r="O232" s="3">
        <f>IF(IFERROR(INDEX('[2]Both teabags AfterWet'!$D$1:$D$839,MATCH(H232,'[2]Both teabags AfterWet'!$B$1:$B$839,0)),"")="N.A","",(IFERROR(INDEX('[2]Both teabags AfterWet'!$D$1:$D$839,MATCH(H232,'[2]Both teabags AfterWet'!$B$1:$B$839,0)),"")))</f>
        <v>0.74099999999999999</v>
      </c>
      <c r="P232" s="3">
        <f>IFERROR(INDEX('[2]Both teabags AfterWet'!$D$1:$D$839,MATCH(I232,'[2]Both teabags AfterWet'!$B$1:$B$839,0)),"")</f>
        <v>1.825</v>
      </c>
      <c r="Q232" s="3">
        <f t="shared" si="20"/>
        <v>0.59040000000000004</v>
      </c>
      <c r="R232" s="3">
        <f t="shared" si="20"/>
        <v>1.6743999999999999</v>
      </c>
      <c r="S232" s="3">
        <f t="shared" si="21"/>
        <v>0.66131252868288204</v>
      </c>
      <c r="T232" s="3">
        <f t="shared" si="22"/>
        <v>0.43354455562108191</v>
      </c>
      <c r="U232" s="3">
        <f t="shared" si="23"/>
        <v>0.86882523868825234</v>
      </c>
      <c r="V232">
        <f t="shared" si="24"/>
        <v>54</v>
      </c>
      <c r="W232" s="3">
        <f t="shared" si="25"/>
        <v>0.21459319633861984</v>
      </c>
      <c r="X232" s="3">
        <f t="shared" si="26"/>
        <v>6.6730336907153669E-3</v>
      </c>
      <c r="Y232" s="58" t="str">
        <f>IF(ISNUMBER(SEARCH("C", '[2]WetLitterbags placem_collection'!W159)),"YES","")</f>
        <v>YES</v>
      </c>
      <c r="Z232" s="58" t="str">
        <f>IF(ISNUMBER(SEARCH("H", '[2]WetLitterbags placem_collection'!W159)),"YES","")</f>
        <v/>
      </c>
      <c r="AA232" s="58" t="str">
        <f>IF(ISNUMBER(SEARCH("R", '[2]WetLitterbags placem_collection'!W159)),"YES","")</f>
        <v>YES</v>
      </c>
      <c r="AB232" s="58" t="str">
        <f>IF(ISNUMBER(SEARCH("C", '[2]WetLitterbags placem_collection'!V159)),"YES","")</f>
        <v/>
      </c>
      <c r="AC232" s="58" t="str">
        <f>IF(ISNUMBER(SEARCH("H", '[2]WetLitterbags placem_collection'!V159)),"YES","")</f>
        <v/>
      </c>
      <c r="AD232" s="58" t="str">
        <f>IF(ISNUMBER(SEARCH("R", '[2]WetLitterbags placem_collection'!V159)),"YES","")</f>
        <v>YES</v>
      </c>
    </row>
    <row r="233" spans="2:30">
      <c r="B233" t="str">
        <f>'[2]Final data_for_R_analysis_Wetse'!A159</f>
        <v>Wet</v>
      </c>
      <c r="C233" s="4">
        <f>'[2]Final data_for_R_analysis_Wetse'!B159</f>
        <v>158</v>
      </c>
      <c r="D233" t="s">
        <v>107</v>
      </c>
      <c r="E233" t="s">
        <v>41</v>
      </c>
      <c r="F233" s="68">
        <v>6</v>
      </c>
      <c r="G233" s="7">
        <f>'[2]WetLitterbags placem_collection'!E160</f>
        <v>42762</v>
      </c>
      <c r="H233" t="str">
        <f>'[2]Final data_for_R_analysis_Wetse'!J159</f>
        <v>G576</v>
      </c>
      <c r="I233" t="str">
        <f>'[2]Final data_for_R_analysis_Wetse'!J379</f>
        <v>R16</v>
      </c>
      <c r="J233">
        <f>IFERROR(INDEX('[2]Green_rooibos initial weight'!$C$5:$C$1749,MATCH(H233, '[2]Green_rooibos initial weight'!$A$5:$A$1749,0)),"")</f>
        <v>2.056</v>
      </c>
      <c r="K233">
        <f>IFERROR(INDEX('[2]Green_rooibos initial weight'!$C$5:$C$1749,MATCH(I233, '[2]Green_rooibos initial weight'!$A$5:$A$1749,0)),"")</f>
        <v>2.2629999999999999</v>
      </c>
      <c r="L233" s="3">
        <f t="shared" si="19"/>
        <v>1.8062</v>
      </c>
      <c r="M233" s="3">
        <f t="shared" si="18"/>
        <v>2.0131999999999999</v>
      </c>
      <c r="N233" s="7">
        <f>IF('[2]WetLitterbags placem_collection'!G160="N.A","",'[2]WetLitterbags placem_collection'!G160)</f>
        <v>42816</v>
      </c>
      <c r="O233" s="3">
        <f>IF(IFERROR(INDEX('[2]Both teabags AfterWet'!$D$1:$D$839,MATCH(H233,'[2]Both teabags AfterWet'!$B$1:$B$839,0)),"")="N.A","",(IFERROR(INDEX('[2]Both teabags AfterWet'!$D$1:$D$839,MATCH(H233,'[2]Both teabags AfterWet'!$B$1:$B$839,0)),"")))</f>
        <v>0.26600000000000001</v>
      </c>
      <c r="P233" s="3">
        <f>IFERROR(INDEX('[2]Both teabags AfterWet'!$D$1:$D$839,MATCH(I233,'[2]Both teabags AfterWet'!$B$1:$B$839,0)),"")</f>
        <v>1.786</v>
      </c>
      <c r="Q233" s="3">
        <f t="shared" si="20"/>
        <v>0.1154</v>
      </c>
      <c r="R233" s="3">
        <f t="shared" si="20"/>
        <v>1.6354</v>
      </c>
      <c r="S233" s="3">
        <f t="shared" si="21"/>
        <v>0.93610895803344041</v>
      </c>
      <c r="T233" s="3">
        <f t="shared" si="22"/>
        <v>0.6136961340076712</v>
      </c>
      <c r="U233" s="3">
        <f t="shared" si="23"/>
        <v>0.81233856546791183</v>
      </c>
      <c r="V233">
        <f t="shared" si="24"/>
        <v>54</v>
      </c>
      <c r="W233" s="3">
        <f t="shared" si="25"/>
        <v>-0.11176835870954926</v>
      </c>
      <c r="X233" s="3">
        <f t="shared" si="26"/>
        <v>6.7588724587527241E-3</v>
      </c>
      <c r="Y233" s="58" t="str">
        <f>IF(ISNUMBER(SEARCH("C", '[2]WetLitterbags placem_collection'!W160)),"YES","")</f>
        <v/>
      </c>
      <c r="Z233" s="58" t="str">
        <f>IF(ISNUMBER(SEARCH("H", '[2]WetLitterbags placem_collection'!W160)),"YES","")</f>
        <v/>
      </c>
      <c r="AA233" s="58" t="str">
        <f>IF(ISNUMBER(SEARCH("R", '[2]WetLitterbags placem_collection'!W160)),"YES","")</f>
        <v>YES</v>
      </c>
      <c r="AB233" s="58" t="str">
        <f>IF(ISNUMBER(SEARCH("C", '[2]WetLitterbags placem_collection'!V160)),"YES","")</f>
        <v/>
      </c>
      <c r="AC233" s="58" t="str">
        <f>IF(ISNUMBER(SEARCH("H", '[2]WetLitterbags placem_collection'!V160)),"YES","")</f>
        <v>YES</v>
      </c>
      <c r="AD233" s="58" t="str">
        <f>IF(ISNUMBER(SEARCH("R", '[2]WetLitterbags placem_collection'!V160)),"YES","")</f>
        <v>YES</v>
      </c>
    </row>
    <row r="234" spans="2:30">
      <c r="B234" t="str">
        <f>'[2]Final data_for_R_analysis_Wetse'!A160</f>
        <v>Wet</v>
      </c>
      <c r="C234" s="4">
        <f>'[2]Final data_for_R_analysis_Wetse'!B160</f>
        <v>159</v>
      </c>
      <c r="D234" t="s">
        <v>107</v>
      </c>
      <c r="E234" t="s">
        <v>41</v>
      </c>
      <c r="F234" s="68">
        <v>7</v>
      </c>
      <c r="G234" s="7">
        <f>'[2]WetLitterbags placem_collection'!E161</f>
        <v>42762</v>
      </c>
      <c r="H234" t="str">
        <f>'[2]Final data_for_R_analysis_Wetse'!J160</f>
        <v>G829</v>
      </c>
      <c r="I234" t="str">
        <f>'[2]Final data_for_R_analysis_Wetse'!J380</f>
        <v>R499</v>
      </c>
      <c r="J234">
        <f>IFERROR(INDEX('[2]Green_rooibos initial weight'!$C$5:$C$1749,MATCH(H234, '[2]Green_rooibos initial weight'!$A$5:$A$1749,0)),"")</f>
        <v>1.9610000000000001</v>
      </c>
      <c r="K234">
        <f>IFERROR(INDEX('[2]Green_rooibos initial weight'!$C$5:$C$1749,MATCH(I234, '[2]Green_rooibos initial weight'!$A$5:$A$1749,0)),"")</f>
        <v>2.194</v>
      </c>
      <c r="L234" s="3">
        <f t="shared" si="19"/>
        <v>1.7112000000000001</v>
      </c>
      <c r="M234" s="3">
        <f t="shared" si="18"/>
        <v>1.9441999999999999</v>
      </c>
      <c r="N234" s="7">
        <f>IF('[2]WetLitterbags placem_collection'!G161="N.A","",'[2]WetLitterbags placem_collection'!G161)</f>
        <v>42816</v>
      </c>
      <c r="O234" s="3">
        <f>IF(IFERROR(INDEX('[2]Both teabags AfterWet'!$D$1:$D$839,MATCH(H234,'[2]Both teabags AfterWet'!$B$1:$B$839,0)),"")="N.A","",(IFERROR(INDEX('[2]Both teabags AfterWet'!$D$1:$D$839,MATCH(H234,'[2]Both teabags AfterWet'!$B$1:$B$839,0)),"")))</f>
        <v>0.56499999999999995</v>
      </c>
      <c r="P234" s="3" t="str">
        <f>IFERROR(INDEX('[2]Both teabags AfterWet'!$D$1:$D$839,MATCH(I234,'[2]Both teabags AfterWet'!$B$1:$B$839,0)),"")</f>
        <v/>
      </c>
      <c r="Q234" s="3">
        <f t="shared" si="20"/>
        <v>0.41439999999999994</v>
      </c>
      <c r="R234" s="3" t="str">
        <f t="shared" si="20"/>
        <v/>
      </c>
      <c r="S234" s="3">
        <f t="shared" si="21"/>
        <v>0.75783076203833577</v>
      </c>
      <c r="T234" s="3">
        <f t="shared" si="22"/>
        <v>0.49682016703700876</v>
      </c>
      <c r="U234" s="3" t="str">
        <f t="shared" si="23"/>
        <v/>
      </c>
      <c r="V234">
        <f t="shared" si="24"/>
        <v>54</v>
      </c>
      <c r="W234" s="3">
        <f t="shared" si="25"/>
        <v>9.9963465512665328E-2</v>
      </c>
      <c r="X234" s="3" t="str">
        <f t="shared" si="26"/>
        <v/>
      </c>
      <c r="Y234" s="58" t="str">
        <f>IF(ISNUMBER(SEARCH("C", '[2]WetLitterbags placem_collection'!W161)),"YES","")</f>
        <v/>
      </c>
      <c r="Z234" s="58" t="str">
        <f>IF(ISNUMBER(SEARCH("H", '[2]WetLitterbags placem_collection'!W161)),"YES","")</f>
        <v/>
      </c>
      <c r="AA234" s="58" t="str">
        <f>IF(ISNUMBER(SEARCH("R", '[2]WetLitterbags placem_collection'!W161)),"YES","")</f>
        <v/>
      </c>
      <c r="AB234" s="58" t="str">
        <f>IF(ISNUMBER(SEARCH("C", '[2]WetLitterbags placem_collection'!V161)),"YES","")</f>
        <v/>
      </c>
      <c r="AC234" s="58" t="str">
        <f>IF(ISNUMBER(SEARCH("H", '[2]WetLitterbags placem_collection'!V161)),"YES","")</f>
        <v/>
      </c>
      <c r="AD234" s="58" t="str">
        <f>IF(ISNUMBER(SEARCH("R", '[2]WetLitterbags placem_collection'!V161)),"YES","")</f>
        <v/>
      </c>
    </row>
    <row r="235" spans="2:30">
      <c r="B235" t="str">
        <f>'[2]Final data_for_R_analysis_Wetse'!A161</f>
        <v>Wet</v>
      </c>
      <c r="C235" s="4">
        <f>'[2]Final data_for_R_analysis_Wetse'!B161</f>
        <v>160</v>
      </c>
      <c r="D235" t="s">
        <v>107</v>
      </c>
      <c r="E235" t="s">
        <v>41</v>
      </c>
      <c r="F235" s="68">
        <v>8</v>
      </c>
      <c r="G235" s="7">
        <f>'[2]WetLitterbags placem_collection'!E162</f>
        <v>42762</v>
      </c>
      <c r="H235" t="str">
        <f>'[2]Final data_for_R_analysis_Wetse'!J161</f>
        <v>G809</v>
      </c>
      <c r="I235" t="str">
        <f>'[2]Final data_for_R_analysis_Wetse'!J381</f>
        <v>R421</v>
      </c>
      <c r="J235">
        <f>IFERROR(INDEX('[2]Green_rooibos initial weight'!$C$5:$C$1749,MATCH(H235, '[2]Green_rooibos initial weight'!$A$5:$A$1749,0)),"")</f>
        <v>1.9279999999999999</v>
      </c>
      <c r="K235">
        <f>IFERROR(INDEX('[2]Green_rooibos initial weight'!$C$5:$C$1749,MATCH(I235, '[2]Green_rooibos initial weight'!$A$5:$A$1749,0)),"")</f>
        <v>2.2170000000000001</v>
      </c>
      <c r="L235" s="3">
        <f t="shared" si="19"/>
        <v>1.6781999999999999</v>
      </c>
      <c r="M235" s="3">
        <f t="shared" si="18"/>
        <v>1.9672000000000001</v>
      </c>
      <c r="N235" s="7">
        <f>IF('[2]WetLitterbags placem_collection'!G162="N.A","",'[2]WetLitterbags placem_collection'!G162)</f>
        <v>42816</v>
      </c>
      <c r="O235" s="3">
        <f>IF(IFERROR(INDEX('[2]Both teabags AfterWet'!$D$1:$D$839,MATCH(H235,'[2]Both teabags AfterWet'!$B$1:$B$839,0)),"")="N.A","",(IFERROR(INDEX('[2]Both teabags AfterWet'!$D$1:$D$839,MATCH(H235,'[2]Both teabags AfterWet'!$B$1:$B$839,0)),"")))</f>
        <v>0.72</v>
      </c>
      <c r="P235" s="3">
        <f>IFERROR(INDEX('[2]Both teabags AfterWet'!$D$1:$D$839,MATCH(I235,'[2]Both teabags AfterWet'!$B$1:$B$839,0)),"")</f>
        <v>1.744</v>
      </c>
      <c r="Q235" s="3">
        <f t="shared" si="20"/>
        <v>0.56939999999999991</v>
      </c>
      <c r="R235" s="3">
        <f t="shared" si="20"/>
        <v>1.5933999999999999</v>
      </c>
      <c r="S235" s="3">
        <f t="shared" si="21"/>
        <v>0.66070790132284596</v>
      </c>
      <c r="T235" s="3">
        <f t="shared" si="22"/>
        <v>0.43314817283873042</v>
      </c>
      <c r="U235" s="3">
        <f t="shared" si="23"/>
        <v>0.80998373322488815</v>
      </c>
      <c r="V235">
        <f t="shared" si="24"/>
        <v>54</v>
      </c>
      <c r="W235" s="3">
        <f t="shared" si="25"/>
        <v>0.21531128108925657</v>
      </c>
      <c r="X235" s="3">
        <f t="shared" si="26"/>
        <v>1.0693995382300599E-2</v>
      </c>
      <c r="Y235" s="58" t="str">
        <f>IF(ISNUMBER(SEARCH("C", '[2]WetLitterbags placem_collection'!W162)),"YES","")</f>
        <v/>
      </c>
      <c r="Z235" s="58" t="str">
        <f>IF(ISNUMBER(SEARCH("H", '[2]WetLitterbags placem_collection'!W162)),"YES","")</f>
        <v/>
      </c>
      <c r="AA235" s="58" t="str">
        <f>IF(ISNUMBER(SEARCH("R", '[2]WetLitterbags placem_collection'!W162)),"YES","")</f>
        <v>YES</v>
      </c>
      <c r="AB235" s="58" t="str">
        <f>IF(ISNUMBER(SEARCH("C", '[2]WetLitterbags placem_collection'!V162)),"YES","")</f>
        <v/>
      </c>
      <c r="AC235" s="58" t="str">
        <f>IF(ISNUMBER(SEARCH("H", '[2]WetLitterbags placem_collection'!V162)),"YES","")</f>
        <v/>
      </c>
      <c r="AD235" s="58" t="str">
        <f>IF(ISNUMBER(SEARCH("R", '[2]WetLitterbags placem_collection'!V162)),"YES","")</f>
        <v>YES</v>
      </c>
    </row>
    <row r="236" spans="2:30">
      <c r="B236" t="str">
        <f>'[2]Final data_for_R_analysis_Wetse'!A162</f>
        <v>Wet</v>
      </c>
      <c r="C236" s="4">
        <f>'[2]Final data_for_R_analysis_Wetse'!B162</f>
        <v>161</v>
      </c>
      <c r="D236" t="s">
        <v>108</v>
      </c>
      <c r="E236" t="s">
        <v>41</v>
      </c>
      <c r="F236" s="5">
        <v>1</v>
      </c>
      <c r="G236" s="7">
        <f>'[2]WetLitterbags placem_collection'!E163</f>
        <v>42763</v>
      </c>
      <c r="H236" t="str">
        <f>'[2]Final data_for_R_analysis_Wetse'!J162</f>
        <v>G252</v>
      </c>
      <c r="I236" t="str">
        <f>'[2]Final data_for_R_analysis_Wetse'!J382</f>
        <v>R124</v>
      </c>
      <c r="J236">
        <f>IFERROR(INDEX('[2]Green_rooibos initial weight'!$C$5:$C$1749,MATCH(H236, '[2]Green_rooibos initial weight'!$A$5:$A$1749,0)),"")</f>
        <v>2.0190000000000001</v>
      </c>
      <c r="K236">
        <f>IFERROR(INDEX('[2]Green_rooibos initial weight'!$C$5:$C$1749,MATCH(I236, '[2]Green_rooibos initial weight'!$A$5:$A$1749,0)),"")</f>
        <v>2.2120000000000002</v>
      </c>
      <c r="L236" s="3">
        <f t="shared" si="19"/>
        <v>1.7692000000000001</v>
      </c>
      <c r="M236" s="3">
        <f t="shared" si="18"/>
        <v>1.9622000000000002</v>
      </c>
      <c r="N236" s="7">
        <f>IF('[2]WetLitterbags placem_collection'!G163="N.A","",'[2]WetLitterbags placem_collection'!G163)</f>
        <v>42814</v>
      </c>
      <c r="O236" s="3" t="str">
        <f>IF(IFERROR(INDEX('[2]Both teabags AfterWet'!$D$1:$D$839,MATCH(H236,'[2]Both teabags AfterWet'!$B$1:$B$839,0)),"")="N.A","",(IFERROR(INDEX('[2]Both teabags AfterWet'!$D$1:$D$839,MATCH(H236,'[2]Both teabags AfterWet'!$B$1:$B$839,0)),"")))</f>
        <v/>
      </c>
      <c r="P236" s="3">
        <f>IFERROR(INDEX('[2]Both teabags AfterWet'!$D$1:$D$839,MATCH(I236,'[2]Both teabags AfterWet'!$B$1:$B$839,0)),"")</f>
        <v>1.6863999999999999</v>
      </c>
      <c r="Q236" s="3" t="str">
        <f t="shared" si="20"/>
        <v/>
      </c>
      <c r="R236" s="3">
        <f t="shared" si="20"/>
        <v>1.5357999999999998</v>
      </c>
      <c r="S236" s="3" t="str">
        <f t="shared" si="21"/>
        <v/>
      </c>
      <c r="T236" s="3" t="str">
        <f t="shared" si="22"/>
        <v/>
      </c>
      <c r="U236" s="3">
        <f t="shared" si="23"/>
        <v>0.78269289572928336</v>
      </c>
      <c r="V236">
        <f t="shared" si="24"/>
        <v>51</v>
      </c>
      <c r="W236" s="3" t="str">
        <f t="shared" si="25"/>
        <v/>
      </c>
      <c r="X236" s="3" t="str">
        <f t="shared" si="26"/>
        <v/>
      </c>
      <c r="Y236" s="58" t="str">
        <f>IF(ISNUMBER(SEARCH("C", '[2]WetLitterbags placem_collection'!W163)),"YES","")</f>
        <v/>
      </c>
      <c r="Z236" s="58" t="str">
        <f>IF(ISNUMBER(SEARCH("H", '[2]WetLitterbags placem_collection'!W163)),"YES","")</f>
        <v/>
      </c>
      <c r="AA236" s="58" t="str">
        <f>IF(ISNUMBER(SEARCH("R", '[2]WetLitterbags placem_collection'!W163)),"YES","")</f>
        <v/>
      </c>
      <c r="AB236" s="58" t="str">
        <f>IF(ISNUMBER(SEARCH("C", '[2]WetLitterbags placem_collection'!V163)),"YES","")</f>
        <v/>
      </c>
      <c r="AC236" s="58" t="str">
        <f>IF(ISNUMBER(SEARCH("H", '[2]WetLitterbags placem_collection'!V163)),"YES","")</f>
        <v/>
      </c>
      <c r="AD236" s="58" t="str">
        <f>IF(ISNUMBER(SEARCH("R", '[2]WetLitterbags placem_collection'!V163)),"YES","")</f>
        <v/>
      </c>
    </row>
    <row r="237" spans="2:30">
      <c r="B237" t="str">
        <f>'[2]Final data_for_R_analysis_Wetse'!A163</f>
        <v>Wet</v>
      </c>
      <c r="C237" s="4">
        <f>'[2]Final data_for_R_analysis_Wetse'!B163</f>
        <v>162</v>
      </c>
      <c r="D237" t="s">
        <v>108</v>
      </c>
      <c r="E237" t="s">
        <v>41</v>
      </c>
      <c r="F237" s="5">
        <v>2</v>
      </c>
      <c r="G237" s="7">
        <f>'[2]WetLitterbags placem_collection'!E164</f>
        <v>42763</v>
      </c>
      <c r="H237" t="str">
        <f>'[2]Final data_for_R_analysis_Wetse'!J163</f>
        <v>G385</v>
      </c>
      <c r="I237" t="str">
        <f>'[2]Final data_for_R_analysis_Wetse'!J383</f>
        <v>R202</v>
      </c>
      <c r="J237">
        <f>IFERROR(INDEX('[2]Green_rooibos initial weight'!$C$5:$C$1749,MATCH(H237, '[2]Green_rooibos initial weight'!$A$5:$A$1749,0)),"")</f>
        <v>1.962</v>
      </c>
      <c r="K237">
        <f>IFERROR(INDEX('[2]Green_rooibos initial weight'!$C$5:$C$1749,MATCH(I237, '[2]Green_rooibos initial weight'!$A$5:$A$1749,0)),"")</f>
        <v>2.298</v>
      </c>
      <c r="L237" s="3">
        <f t="shared" si="19"/>
        <v>1.7121999999999999</v>
      </c>
      <c r="M237" s="3">
        <f t="shared" si="18"/>
        <v>2.0482</v>
      </c>
      <c r="N237" s="7">
        <f>IF('[2]WetLitterbags placem_collection'!G164="N.A","",'[2]WetLitterbags placem_collection'!G164)</f>
        <v>42814</v>
      </c>
      <c r="O237" s="3">
        <f>IF(IFERROR(INDEX('[2]Both teabags AfterWet'!$D$1:$D$839,MATCH(H237,'[2]Both teabags AfterWet'!$B$1:$B$839,0)),"")="N.A","",(IFERROR(INDEX('[2]Both teabags AfterWet'!$D$1:$D$839,MATCH(H237,'[2]Both teabags AfterWet'!$B$1:$B$839,0)),"")))</f>
        <v>0.62280000000000002</v>
      </c>
      <c r="P237" s="3">
        <f>IFERROR(INDEX('[2]Both teabags AfterWet'!$D$1:$D$839,MATCH(I237,'[2]Both teabags AfterWet'!$B$1:$B$839,0)),"")</f>
        <v>0.52</v>
      </c>
      <c r="Q237" s="3">
        <f t="shared" si="20"/>
        <v>0.47220000000000001</v>
      </c>
      <c r="R237" s="3">
        <f t="shared" si="20"/>
        <v>0.36940000000000001</v>
      </c>
      <c r="S237" s="3">
        <f t="shared" si="21"/>
        <v>0.72421446092746167</v>
      </c>
      <c r="T237" s="3">
        <f t="shared" si="22"/>
        <v>0.47478192687881104</v>
      </c>
      <c r="U237" s="3">
        <f t="shared" si="23"/>
        <v>0.18035348110536081</v>
      </c>
      <c r="V237">
        <f t="shared" si="24"/>
        <v>51</v>
      </c>
      <c r="W237" s="3">
        <f t="shared" si="25"/>
        <v>0.13988781362534242</v>
      </c>
      <c r="X237" s="3" t="str">
        <f t="shared" si="26"/>
        <v/>
      </c>
      <c r="Y237" s="58" t="str">
        <f>IF(ISNUMBER(SEARCH("C", '[2]WetLitterbags placem_collection'!W164)),"YES","")</f>
        <v/>
      </c>
      <c r="Z237" s="58" t="str">
        <f>IF(ISNUMBER(SEARCH("H", '[2]WetLitterbags placem_collection'!W164)),"YES","")</f>
        <v>YES</v>
      </c>
      <c r="AA237" s="58" t="str">
        <f>IF(ISNUMBER(SEARCH("R", '[2]WetLitterbags placem_collection'!W164)),"YES","")</f>
        <v/>
      </c>
      <c r="AB237" s="58" t="str">
        <f>IF(ISNUMBER(SEARCH("C", '[2]WetLitterbags placem_collection'!V164)),"YES","")</f>
        <v/>
      </c>
      <c r="AC237" s="58" t="str">
        <f>IF(ISNUMBER(SEARCH("H", '[2]WetLitterbags placem_collection'!V164)),"YES","")</f>
        <v/>
      </c>
      <c r="AD237" s="58" t="str">
        <f>IF(ISNUMBER(SEARCH("R", '[2]WetLitterbags placem_collection'!V164)),"YES","")</f>
        <v/>
      </c>
    </row>
    <row r="238" spans="2:30">
      <c r="B238" t="str">
        <f>'[2]Final data_for_R_analysis_Wetse'!A164</f>
        <v>Wet</v>
      </c>
      <c r="C238" s="4">
        <f>'[2]Final data_for_R_analysis_Wetse'!B164</f>
        <v>163</v>
      </c>
      <c r="D238" t="s">
        <v>108</v>
      </c>
      <c r="E238" t="s">
        <v>41</v>
      </c>
      <c r="F238" s="5">
        <v>3</v>
      </c>
      <c r="G238" s="7">
        <f>'[2]WetLitterbags placem_collection'!E165</f>
        <v>42763</v>
      </c>
      <c r="H238" t="str">
        <f>'[2]Final data_for_R_analysis_Wetse'!J164</f>
        <v>G202</v>
      </c>
      <c r="I238" t="str">
        <f>'[2]Final data_for_R_analysis_Wetse'!J384</f>
        <v>R96</v>
      </c>
      <c r="J238">
        <f>IFERROR(INDEX('[2]Green_rooibos initial weight'!$C$5:$C$1749,MATCH(H238, '[2]Green_rooibos initial weight'!$A$5:$A$1749,0)),"")</f>
        <v>1.986</v>
      </c>
      <c r="K238">
        <f>IFERROR(INDEX('[2]Green_rooibos initial weight'!$C$5:$C$1749,MATCH(I238, '[2]Green_rooibos initial weight'!$A$5:$A$1749,0)),"")</f>
        <v>2.2309999999999999</v>
      </c>
      <c r="L238" s="3">
        <f t="shared" si="19"/>
        <v>1.7362</v>
      </c>
      <c r="M238" s="3">
        <f t="shared" si="18"/>
        <v>1.9811999999999999</v>
      </c>
      <c r="N238" s="7">
        <f>IF('[2]WetLitterbags placem_collection'!G165="N.A","",'[2]WetLitterbags placem_collection'!G165)</f>
        <v>42814</v>
      </c>
      <c r="O238" s="3">
        <f>IF(IFERROR(INDEX('[2]Both teabags AfterWet'!$D$1:$D$839,MATCH(H238,'[2]Both teabags AfterWet'!$B$1:$B$839,0)),"")="N.A","",(IFERROR(INDEX('[2]Both teabags AfterWet'!$D$1:$D$839,MATCH(H238,'[2]Both teabags AfterWet'!$B$1:$B$839,0)),"")))</f>
        <v>0.64500000000000002</v>
      </c>
      <c r="P238" s="3">
        <f>IFERROR(INDEX('[2]Both teabags AfterWet'!$D$1:$D$839,MATCH(I238,'[2]Both teabags AfterWet'!$B$1:$B$839,0)),"")</f>
        <v>1.696</v>
      </c>
      <c r="Q238" s="3">
        <f t="shared" si="20"/>
        <v>0.49440000000000001</v>
      </c>
      <c r="R238" s="3">
        <f t="shared" si="20"/>
        <v>1.5453999999999999</v>
      </c>
      <c r="S238" s="3">
        <f t="shared" si="21"/>
        <v>0.71524017970279918</v>
      </c>
      <c r="T238" s="3">
        <f t="shared" si="22"/>
        <v>0.46889855011394921</v>
      </c>
      <c r="U238" s="3">
        <f t="shared" si="23"/>
        <v>0.78003230365435094</v>
      </c>
      <c r="V238">
        <f t="shared" si="24"/>
        <v>51</v>
      </c>
      <c r="W238" s="3">
        <f t="shared" si="25"/>
        <v>0.15054610486603415</v>
      </c>
      <c r="X238" s="3">
        <f t="shared" si="26"/>
        <v>1.2415907290186552E-2</v>
      </c>
      <c r="Y238" s="58" t="str">
        <f>IF(ISNUMBER(SEARCH("C", '[2]WetLitterbags placem_collection'!W165)),"YES","")</f>
        <v/>
      </c>
      <c r="Z238" s="58" t="str">
        <f>IF(ISNUMBER(SEARCH("H", '[2]WetLitterbags placem_collection'!W165)),"YES","")</f>
        <v/>
      </c>
      <c r="AA238" s="58" t="str">
        <f>IF(ISNUMBER(SEARCH("R", '[2]WetLitterbags placem_collection'!W165)),"YES","")</f>
        <v/>
      </c>
      <c r="AB238" s="58" t="str">
        <f>IF(ISNUMBER(SEARCH("C", '[2]WetLitterbags placem_collection'!V165)),"YES","")</f>
        <v/>
      </c>
      <c r="AC238" s="58" t="str">
        <f>IF(ISNUMBER(SEARCH("H", '[2]WetLitterbags placem_collection'!V165)),"YES","")</f>
        <v>YES</v>
      </c>
      <c r="AD238" s="58" t="str">
        <f>IF(ISNUMBER(SEARCH("R", '[2]WetLitterbags placem_collection'!V165)),"YES","")</f>
        <v/>
      </c>
    </row>
    <row r="239" spans="2:30">
      <c r="B239" t="str">
        <f>'[2]Final data_for_R_analysis_Wetse'!A165</f>
        <v>Wet</v>
      </c>
      <c r="C239" s="4">
        <f>'[2]Final data_for_R_analysis_Wetse'!B165</f>
        <v>164</v>
      </c>
      <c r="D239" t="s">
        <v>108</v>
      </c>
      <c r="E239" t="s">
        <v>41</v>
      </c>
      <c r="F239" s="68">
        <v>4</v>
      </c>
      <c r="G239" s="7">
        <f>'[2]WetLitterbags placem_collection'!E166</f>
        <v>42763</v>
      </c>
      <c r="H239" t="str">
        <f>'[2]Final data_for_R_analysis_Wetse'!J165</f>
        <v>G686</v>
      </c>
      <c r="I239" t="str">
        <f>'[2]Final data_for_R_analysis_Wetse'!J385</f>
        <v>R317</v>
      </c>
      <c r="J239">
        <f>IFERROR(INDEX('[2]Green_rooibos initial weight'!$C$5:$C$1749,MATCH(H239, '[2]Green_rooibos initial weight'!$A$5:$A$1749,0)),"")</f>
        <v>1.9510000000000001</v>
      </c>
      <c r="K239">
        <f>IFERROR(INDEX('[2]Green_rooibos initial weight'!$C$5:$C$1749,MATCH(I239, '[2]Green_rooibos initial weight'!$A$5:$A$1749,0)),"")</f>
        <v>2.2240000000000002</v>
      </c>
      <c r="L239" s="3">
        <f t="shared" si="19"/>
        <v>1.7012</v>
      </c>
      <c r="M239" s="3">
        <f t="shared" si="18"/>
        <v>1.9742000000000002</v>
      </c>
      <c r="N239" s="7">
        <f>IF('[2]WetLitterbags placem_collection'!G166="N.A","",'[2]WetLitterbags placem_collection'!G166)</f>
        <v>42814</v>
      </c>
      <c r="O239" s="3">
        <f>IF(IFERROR(INDEX('[2]Both teabags AfterWet'!$D$1:$D$839,MATCH(H239,'[2]Both teabags AfterWet'!$B$1:$B$839,0)),"")="N.A","",(IFERROR(INDEX('[2]Both teabags AfterWet'!$D$1:$D$839,MATCH(H239,'[2]Both teabags AfterWet'!$B$1:$B$839,0)),"")))</f>
        <v>0.628</v>
      </c>
      <c r="P239" s="3">
        <f>IFERROR(INDEX('[2]Both teabags AfterWet'!$D$1:$D$839,MATCH(I239,'[2]Both teabags AfterWet'!$B$1:$B$839,0)),"")</f>
        <v>1.7210000000000001</v>
      </c>
      <c r="Q239" s="3">
        <f t="shared" si="20"/>
        <v>0.47739999999999999</v>
      </c>
      <c r="R239" s="3">
        <f t="shared" si="20"/>
        <v>1.5704</v>
      </c>
      <c r="S239" s="3">
        <f t="shared" si="21"/>
        <v>0.71937455913472848</v>
      </c>
      <c r="T239" s="3">
        <f t="shared" si="22"/>
        <v>0.47160897463464391</v>
      </c>
      <c r="U239" s="3">
        <f t="shared" si="23"/>
        <v>0.79546145274035041</v>
      </c>
      <c r="V239">
        <f t="shared" si="24"/>
        <v>51</v>
      </c>
      <c r="W239" s="3">
        <f t="shared" si="25"/>
        <v>0.14563591551694954</v>
      </c>
      <c r="X239" s="3">
        <f t="shared" si="26"/>
        <v>1.1149760825637843E-2</v>
      </c>
      <c r="Y239" s="58" t="str">
        <f>IF(ISNUMBER(SEARCH("C", '[2]WetLitterbags placem_collection'!W166)),"YES","")</f>
        <v/>
      </c>
      <c r="Z239" s="58" t="str">
        <f>IF(ISNUMBER(SEARCH("H", '[2]WetLitterbags placem_collection'!W166)),"YES","")</f>
        <v/>
      </c>
      <c r="AA239" s="58" t="str">
        <f>IF(ISNUMBER(SEARCH("R", '[2]WetLitterbags placem_collection'!W166)),"YES","")</f>
        <v/>
      </c>
      <c r="AB239" s="58" t="str">
        <f>IF(ISNUMBER(SEARCH("C", '[2]WetLitterbags placem_collection'!V166)),"YES","")</f>
        <v/>
      </c>
      <c r="AC239" s="58" t="str">
        <f>IF(ISNUMBER(SEARCH("H", '[2]WetLitterbags placem_collection'!V166)),"YES","")</f>
        <v/>
      </c>
      <c r="AD239" s="58" t="str">
        <f>IF(ISNUMBER(SEARCH("R", '[2]WetLitterbags placem_collection'!V166)),"YES","")</f>
        <v/>
      </c>
    </row>
    <row r="240" spans="2:30">
      <c r="B240" t="str">
        <f>'[2]Final data_for_R_analysis_Wetse'!A166</f>
        <v>Wet</v>
      </c>
      <c r="C240" s="4">
        <f>'[2]Final data_for_R_analysis_Wetse'!B166</f>
        <v>165</v>
      </c>
      <c r="D240" t="s">
        <v>108</v>
      </c>
      <c r="E240" t="s">
        <v>41</v>
      </c>
      <c r="F240" s="68">
        <v>5</v>
      </c>
      <c r="G240" s="7">
        <f>'[2]WetLitterbags placem_collection'!E167</f>
        <v>42763</v>
      </c>
      <c r="H240" t="str">
        <f>'[2]Final data_for_R_analysis_Wetse'!J166</f>
        <v>G368</v>
      </c>
      <c r="I240" t="str">
        <f>'[2]Final data_for_R_analysis_Wetse'!J386</f>
        <v>R331</v>
      </c>
      <c r="J240">
        <f>IFERROR(INDEX('[2]Green_rooibos initial weight'!$C$5:$C$1749,MATCH(H240, '[2]Green_rooibos initial weight'!$A$5:$A$1749,0)),"")</f>
        <v>2.1709999999999998</v>
      </c>
      <c r="K240">
        <f>IFERROR(INDEX('[2]Green_rooibos initial weight'!$C$5:$C$1749,MATCH(I240, '[2]Green_rooibos initial weight'!$A$5:$A$1749,0)),"")</f>
        <v>2.2410000000000001</v>
      </c>
      <c r="L240" s="3">
        <f t="shared" si="19"/>
        <v>1.9211999999999998</v>
      </c>
      <c r="M240" s="3">
        <f t="shared" si="18"/>
        <v>1.9912000000000001</v>
      </c>
      <c r="N240" s="7">
        <f>IF('[2]WetLitterbags placem_collection'!G167="N.A","",'[2]WetLitterbags placem_collection'!G167)</f>
        <v>42814</v>
      </c>
      <c r="O240" s="3">
        <f>IF(IFERROR(INDEX('[2]Both teabags AfterWet'!$D$1:$D$839,MATCH(H240,'[2]Both teabags AfterWet'!$B$1:$B$839,0)),"")="N.A","",(IFERROR(INDEX('[2]Both teabags AfterWet'!$D$1:$D$839,MATCH(H240,'[2]Both teabags AfterWet'!$B$1:$B$839,0)),"")))</f>
        <v>0.72699999999999998</v>
      </c>
      <c r="P240" s="3">
        <f>IFERROR(INDEX('[2]Both teabags AfterWet'!$D$1:$D$839,MATCH(I240,'[2]Both teabags AfterWet'!$B$1:$B$839,0)),"")</f>
        <v>1.724</v>
      </c>
      <c r="Q240" s="3">
        <f t="shared" si="20"/>
        <v>0.57640000000000002</v>
      </c>
      <c r="R240" s="3">
        <f t="shared" si="20"/>
        <v>1.5733999999999999</v>
      </c>
      <c r="S240" s="3">
        <f t="shared" si="21"/>
        <v>0.69997917967936707</v>
      </c>
      <c r="T240" s="3">
        <f t="shared" si="22"/>
        <v>0.45889371399407441</v>
      </c>
      <c r="U240" s="3">
        <f t="shared" si="23"/>
        <v>0.79017677782241857</v>
      </c>
      <c r="V240">
        <f t="shared" si="24"/>
        <v>51</v>
      </c>
      <c r="W240" s="3">
        <f t="shared" si="25"/>
        <v>0.16867080798174927</v>
      </c>
      <c r="X240" s="3">
        <f t="shared" si="26"/>
        <v>1.198201308345986E-2</v>
      </c>
      <c r="Y240" s="58" t="str">
        <f>IF(ISNUMBER(SEARCH("C", '[2]WetLitterbags placem_collection'!W167)),"YES","")</f>
        <v/>
      </c>
      <c r="Z240" s="58" t="str">
        <f>IF(ISNUMBER(SEARCH("H", '[2]WetLitterbags placem_collection'!W167)),"YES","")</f>
        <v>YES</v>
      </c>
      <c r="AA240" s="58" t="str">
        <f>IF(ISNUMBER(SEARCH("R", '[2]WetLitterbags placem_collection'!W167)),"YES","")</f>
        <v/>
      </c>
      <c r="AB240" s="58" t="str">
        <f>IF(ISNUMBER(SEARCH("C", '[2]WetLitterbags placem_collection'!V167)),"YES","")</f>
        <v/>
      </c>
      <c r="AC240" s="58" t="str">
        <f>IF(ISNUMBER(SEARCH("H", '[2]WetLitterbags placem_collection'!V167)),"YES","")</f>
        <v/>
      </c>
      <c r="AD240" s="58" t="str">
        <f>IF(ISNUMBER(SEARCH("R", '[2]WetLitterbags placem_collection'!V167)),"YES","")</f>
        <v/>
      </c>
    </row>
    <row r="241" spans="2:30">
      <c r="B241" t="str">
        <f>'[2]Final data_for_R_analysis_Wetse'!A167</f>
        <v>Wet</v>
      </c>
      <c r="C241" s="4">
        <f>'[2]Final data_for_R_analysis_Wetse'!B167</f>
        <v>166</v>
      </c>
      <c r="D241" t="s">
        <v>108</v>
      </c>
      <c r="E241" t="s">
        <v>41</v>
      </c>
      <c r="F241" s="68">
        <v>6</v>
      </c>
      <c r="G241" s="7">
        <f>'[2]WetLitterbags placem_collection'!E168</f>
        <v>42763</v>
      </c>
      <c r="H241" t="str">
        <f>'[2]Final data_for_R_analysis_Wetse'!J167</f>
        <v>G334</v>
      </c>
      <c r="I241" t="str">
        <f>'[2]Final data_for_R_analysis_Wetse'!J387</f>
        <v>R287</v>
      </c>
      <c r="J241">
        <f>IFERROR(INDEX('[2]Green_rooibos initial weight'!$C$5:$C$1749,MATCH(H241, '[2]Green_rooibos initial weight'!$A$5:$A$1749,0)),"")</f>
        <v>2.0710000000000002</v>
      </c>
      <c r="K241">
        <f>IFERROR(INDEX('[2]Green_rooibos initial weight'!$C$5:$C$1749,MATCH(I241, '[2]Green_rooibos initial weight'!$A$5:$A$1749,0)),"")</f>
        <v>2.1960000000000002</v>
      </c>
      <c r="L241" s="3">
        <f t="shared" si="19"/>
        <v>1.8212000000000002</v>
      </c>
      <c r="M241" s="3">
        <f t="shared" si="18"/>
        <v>1.9462000000000002</v>
      </c>
      <c r="N241" s="7">
        <f>IF('[2]WetLitterbags placem_collection'!G168="N.A","",'[2]WetLitterbags placem_collection'!G168)</f>
        <v>42814</v>
      </c>
      <c r="O241" s="3">
        <f>IF(IFERROR(INDEX('[2]Both teabags AfterWet'!$D$1:$D$839,MATCH(H241,'[2]Both teabags AfterWet'!$B$1:$B$839,0)),"")="N.A","",(IFERROR(INDEX('[2]Both teabags AfterWet'!$D$1:$D$839,MATCH(H241,'[2]Both teabags AfterWet'!$B$1:$B$839,0)),"")))</f>
        <v>0.80800000000000005</v>
      </c>
      <c r="P241" s="3">
        <f>IFERROR(INDEX('[2]Both teabags AfterWet'!$D$1:$D$839,MATCH(I241,'[2]Both teabags AfterWet'!$B$1:$B$839,0)),"")</f>
        <v>1.6496999999999999</v>
      </c>
      <c r="Q241" s="3">
        <f t="shared" si="20"/>
        <v>0.65739999999999998</v>
      </c>
      <c r="R241" s="3">
        <f t="shared" si="20"/>
        <v>1.4990999999999999</v>
      </c>
      <c r="S241" s="3">
        <f t="shared" si="21"/>
        <v>0.63902921150889525</v>
      </c>
      <c r="T241" s="3">
        <f t="shared" si="22"/>
        <v>0.41893601514597417</v>
      </c>
      <c r="U241" s="3">
        <f t="shared" si="23"/>
        <v>0.77027027027027017</v>
      </c>
      <c r="V241">
        <f t="shared" si="24"/>
        <v>51</v>
      </c>
      <c r="W241" s="3">
        <f t="shared" si="25"/>
        <v>0.24105794357613386</v>
      </c>
      <c r="X241" s="3">
        <f t="shared" si="26"/>
        <v>1.5585888680329124E-2</v>
      </c>
      <c r="Y241" s="58" t="str">
        <f>IF(ISNUMBER(SEARCH("C", '[2]WetLitterbags placem_collection'!W168)),"YES","")</f>
        <v/>
      </c>
      <c r="Z241" s="58" t="str">
        <f>IF(ISNUMBER(SEARCH("H", '[2]WetLitterbags placem_collection'!W168)),"YES","")</f>
        <v/>
      </c>
      <c r="AA241" s="58" t="str">
        <f>IF(ISNUMBER(SEARCH("R", '[2]WetLitterbags placem_collection'!W168)),"YES","")</f>
        <v/>
      </c>
      <c r="AB241" s="58" t="str">
        <f>IF(ISNUMBER(SEARCH("C", '[2]WetLitterbags placem_collection'!V168)),"YES","")</f>
        <v/>
      </c>
      <c r="AC241" s="58" t="str">
        <f>IF(ISNUMBER(SEARCH("H", '[2]WetLitterbags placem_collection'!V168)),"YES","")</f>
        <v/>
      </c>
      <c r="AD241" s="58" t="str">
        <f>IF(ISNUMBER(SEARCH("R", '[2]WetLitterbags placem_collection'!V168)),"YES","")</f>
        <v/>
      </c>
    </row>
    <row r="242" spans="2:30">
      <c r="B242" t="str">
        <f>'[2]Final data_for_R_analysis_Wetse'!A168</f>
        <v>Wet</v>
      </c>
      <c r="C242" s="4">
        <f>'[2]Final data_for_R_analysis_Wetse'!B168</f>
        <v>167</v>
      </c>
      <c r="D242" t="s">
        <v>108</v>
      </c>
      <c r="E242" t="s">
        <v>41</v>
      </c>
      <c r="F242" s="68">
        <v>7</v>
      </c>
      <c r="G242" s="7">
        <f>'[2]WetLitterbags placem_collection'!E169</f>
        <v>42763</v>
      </c>
      <c r="H242" t="str">
        <f>'[2]Final data_for_R_analysis_Wetse'!J168</f>
        <v>G429</v>
      </c>
      <c r="I242" t="str">
        <f>'[2]Final data_for_R_analysis_Wetse'!J388</f>
        <v>R255</v>
      </c>
      <c r="J242">
        <f>IFERROR(INDEX('[2]Green_rooibos initial weight'!$C$5:$C$1749,MATCH(H242, '[2]Green_rooibos initial weight'!$A$5:$A$1749,0)),"")</f>
        <v>1.9319999999999999</v>
      </c>
      <c r="K242">
        <f>IFERROR(INDEX('[2]Green_rooibos initial weight'!$C$5:$C$1749,MATCH(I242, '[2]Green_rooibos initial weight'!$A$5:$A$1749,0)),"")</f>
        <v>2.1859999999999999</v>
      </c>
      <c r="L242" s="3">
        <f t="shared" si="19"/>
        <v>1.6821999999999999</v>
      </c>
      <c r="M242" s="3">
        <f t="shared" si="18"/>
        <v>1.9361999999999999</v>
      </c>
      <c r="N242" s="7">
        <f>IF('[2]WetLitterbags placem_collection'!G169="N.A","",'[2]WetLitterbags placem_collection'!G169)</f>
        <v>42814</v>
      </c>
      <c r="O242" s="3">
        <f>IF(IFERROR(INDEX('[2]Both teabags AfterWet'!$D$1:$D$839,MATCH(H242,'[2]Both teabags AfterWet'!$B$1:$B$839,0)),"")="N.A","",(IFERROR(INDEX('[2]Both teabags AfterWet'!$D$1:$D$839,MATCH(H242,'[2]Both teabags AfterWet'!$B$1:$B$839,0)),"")))</f>
        <v>0.64529999999999998</v>
      </c>
      <c r="P242" s="3">
        <f>IFERROR(INDEX('[2]Both teabags AfterWet'!$D$1:$D$839,MATCH(I242,'[2]Both teabags AfterWet'!$B$1:$B$839,0)),"")</f>
        <v>1.7073</v>
      </c>
      <c r="Q242" s="3">
        <f t="shared" si="20"/>
        <v>0.49469999999999997</v>
      </c>
      <c r="R242" s="3">
        <f t="shared" si="20"/>
        <v>1.5567</v>
      </c>
      <c r="S242" s="3">
        <f t="shared" si="21"/>
        <v>0.70592081797645934</v>
      </c>
      <c r="T242" s="3">
        <f t="shared" si="22"/>
        <v>0.46278894480166938</v>
      </c>
      <c r="U242" s="3">
        <f t="shared" si="23"/>
        <v>0.80399752091726062</v>
      </c>
      <c r="V242">
        <f t="shared" si="24"/>
        <v>51</v>
      </c>
      <c r="W242" s="3">
        <f t="shared" si="25"/>
        <v>0.16161423043175849</v>
      </c>
      <c r="X242" s="3">
        <f t="shared" si="26"/>
        <v>1.08004416241673E-2</v>
      </c>
      <c r="Y242" s="58" t="str">
        <f>IF(ISNUMBER(SEARCH("C", '[2]WetLitterbags placem_collection'!W169)),"YES","")</f>
        <v/>
      </c>
      <c r="Z242" s="58" t="str">
        <f>IF(ISNUMBER(SEARCH("H", '[2]WetLitterbags placem_collection'!W169)),"YES","")</f>
        <v/>
      </c>
      <c r="AA242" s="58" t="str">
        <f>IF(ISNUMBER(SEARCH("R", '[2]WetLitterbags placem_collection'!W169)),"YES","")</f>
        <v/>
      </c>
      <c r="AB242" s="58" t="str">
        <f>IF(ISNUMBER(SEARCH("C", '[2]WetLitterbags placem_collection'!V169)),"YES","")</f>
        <v/>
      </c>
      <c r="AC242" s="58" t="str">
        <f>IF(ISNUMBER(SEARCH("H", '[2]WetLitterbags placem_collection'!V169)),"YES","")</f>
        <v/>
      </c>
      <c r="AD242" s="58" t="str">
        <f>IF(ISNUMBER(SEARCH("R", '[2]WetLitterbags placem_collection'!V169)),"YES","")</f>
        <v/>
      </c>
    </row>
    <row r="243" spans="2:30">
      <c r="B243" t="str">
        <f>'[2]Final data_for_R_analysis_Wetse'!A169</f>
        <v>Wet</v>
      </c>
      <c r="C243" s="4">
        <f>'[2]Final data_for_R_analysis_Wetse'!B169</f>
        <v>168</v>
      </c>
      <c r="D243" t="s">
        <v>108</v>
      </c>
      <c r="E243" t="s">
        <v>41</v>
      </c>
      <c r="F243" s="68">
        <v>8</v>
      </c>
      <c r="G243" s="7">
        <f>'[2]WetLitterbags placem_collection'!E170</f>
        <v>42763</v>
      </c>
      <c r="H243" t="str">
        <f>'[2]Final data_for_R_analysis_Wetse'!J169</f>
        <v>G461</v>
      </c>
      <c r="I243" t="str">
        <f>'[2]Final data_for_R_analysis_Wetse'!J389</f>
        <v>R534</v>
      </c>
      <c r="J243">
        <f>IFERROR(INDEX('[2]Green_rooibos initial weight'!$C$5:$C$1749,MATCH(H243, '[2]Green_rooibos initial weight'!$A$5:$A$1749,0)),"")</f>
        <v>2.1030000000000002</v>
      </c>
      <c r="K243">
        <f>IFERROR(INDEX('[2]Green_rooibos initial weight'!$C$5:$C$1749,MATCH(I243, '[2]Green_rooibos initial weight'!$A$5:$A$1749,0)),"")</f>
        <v>2.17</v>
      </c>
      <c r="L243" s="3">
        <f t="shared" si="19"/>
        <v>1.8532000000000002</v>
      </c>
      <c r="M243" s="3">
        <f t="shared" si="18"/>
        <v>1.9201999999999999</v>
      </c>
      <c r="N243" s="7">
        <f>IF('[2]WetLitterbags placem_collection'!G170="N.A","",'[2]WetLitterbags placem_collection'!G170)</f>
        <v>42814</v>
      </c>
      <c r="O243" s="3">
        <f>IF(IFERROR(INDEX('[2]Both teabags AfterWet'!$D$1:$D$839,MATCH(H243,'[2]Both teabags AfterWet'!$B$1:$B$839,0)),"")="N.A","",(IFERROR(INDEX('[2]Both teabags AfterWet'!$D$1:$D$839,MATCH(H243,'[2]Both teabags AfterWet'!$B$1:$B$839,0)),"")))</f>
        <v>0.79400000000000004</v>
      </c>
      <c r="P243" s="3">
        <f>IFERROR(INDEX('[2]Both teabags AfterWet'!$D$1:$D$839,MATCH(I243,'[2]Both teabags AfterWet'!$B$1:$B$839,0)),"")</f>
        <v>1.722</v>
      </c>
      <c r="Q243" s="3">
        <f t="shared" si="20"/>
        <v>0.64339999999999997</v>
      </c>
      <c r="R243" s="3">
        <f t="shared" si="20"/>
        <v>1.5713999999999999</v>
      </c>
      <c r="S243" s="3">
        <f t="shared" si="21"/>
        <v>0.65281674940643208</v>
      </c>
      <c r="T243" s="3">
        <f t="shared" si="22"/>
        <v>0.42797487609542817</v>
      </c>
      <c r="U243" s="3">
        <f t="shared" si="23"/>
        <v>0.81835225497344022</v>
      </c>
      <c r="V243">
        <f t="shared" si="24"/>
        <v>51</v>
      </c>
      <c r="W243" s="3">
        <f t="shared" si="25"/>
        <v>0.22468319547929683</v>
      </c>
      <c r="X243" s="3">
        <f t="shared" si="26"/>
        <v>1.0831451755378356E-2</v>
      </c>
      <c r="Y243" s="58" t="str">
        <f>IF(ISNUMBER(SEARCH("C", '[2]WetLitterbags placem_collection'!W170)),"YES","")</f>
        <v/>
      </c>
      <c r="Z243" s="58" t="str">
        <f>IF(ISNUMBER(SEARCH("H", '[2]WetLitterbags placem_collection'!W170)),"YES","")</f>
        <v/>
      </c>
      <c r="AA243" s="58" t="str">
        <f>IF(ISNUMBER(SEARCH("R", '[2]WetLitterbags placem_collection'!W170)),"YES","")</f>
        <v/>
      </c>
      <c r="AB243" s="58" t="str">
        <f>IF(ISNUMBER(SEARCH("C", '[2]WetLitterbags placem_collection'!V170)),"YES","")</f>
        <v>YES</v>
      </c>
      <c r="AC243" s="58" t="str">
        <f>IF(ISNUMBER(SEARCH("H", '[2]WetLitterbags placem_collection'!V170)),"YES","")</f>
        <v>YES</v>
      </c>
      <c r="AD243" s="58" t="str">
        <f>IF(ISNUMBER(SEARCH("R", '[2]WetLitterbags placem_collection'!V170)),"YES","")</f>
        <v/>
      </c>
    </row>
    <row r="244" spans="2:30">
      <c r="B244" t="str">
        <f>'[2]Final data_for_R_analysis_Wetse'!A170</f>
        <v>Wet</v>
      </c>
      <c r="C244" s="4">
        <f>'[2]Final data_for_R_analysis_Wetse'!B170</f>
        <v>169</v>
      </c>
      <c r="D244" t="s">
        <v>109</v>
      </c>
      <c r="E244" t="s">
        <v>41</v>
      </c>
      <c r="F244" s="5">
        <v>1</v>
      </c>
      <c r="G244" s="7">
        <f>'[2]WetLitterbags placem_collection'!E171</f>
        <v>42763</v>
      </c>
      <c r="H244" t="str">
        <f>'[2]Final data_for_R_analysis_Wetse'!J170</f>
        <v>G425</v>
      </c>
      <c r="I244" t="str">
        <f>'[2]Final data_for_R_analysis_Wetse'!J390</f>
        <v>R453</v>
      </c>
      <c r="J244">
        <f>IFERROR(INDEX('[2]Green_rooibos initial weight'!$C$5:$C$1749,MATCH(H244, '[2]Green_rooibos initial weight'!$A$5:$A$1749,0)),"")</f>
        <v>1.9750000000000001</v>
      </c>
      <c r="K244">
        <f>IFERROR(INDEX('[2]Green_rooibos initial weight'!$C$5:$C$1749,MATCH(I244, '[2]Green_rooibos initial weight'!$A$5:$A$1749,0)),"")</f>
        <v>2.165</v>
      </c>
      <c r="L244" s="3">
        <f t="shared" si="19"/>
        <v>1.7252000000000001</v>
      </c>
      <c r="M244" s="3">
        <f t="shared" si="18"/>
        <v>1.9152</v>
      </c>
      <c r="N244" s="7">
        <f>IF('[2]WetLitterbags placem_collection'!G171="N.A","",'[2]WetLitterbags placem_collection'!G171)</f>
        <v>42814</v>
      </c>
      <c r="O244" s="3">
        <f>IF(IFERROR(INDEX('[2]Both teabags AfterWet'!$D$1:$D$839,MATCH(H244,'[2]Both teabags AfterWet'!$B$1:$B$839,0)),"")="N.A","",(IFERROR(INDEX('[2]Both teabags AfterWet'!$D$1:$D$839,MATCH(H244,'[2]Both teabags AfterWet'!$B$1:$B$839,0)),"")))</f>
        <v>0.65800000000000003</v>
      </c>
      <c r="P244" s="3">
        <f>IFERROR(INDEX('[2]Both teabags AfterWet'!$D$1:$D$839,MATCH(I244,'[2]Both teabags AfterWet'!$B$1:$B$839,0)),"")</f>
        <v>0.14299999999999999</v>
      </c>
      <c r="Q244" s="3">
        <f t="shared" si="20"/>
        <v>0.50740000000000007</v>
      </c>
      <c r="R244" s="3">
        <f t="shared" si="20"/>
        <v>-7.6000000000000234E-3</v>
      </c>
      <c r="S244" s="3">
        <f t="shared" si="21"/>
        <v>0.70588917226988168</v>
      </c>
      <c r="T244" s="3">
        <f t="shared" si="22"/>
        <v>0.46276819844771344</v>
      </c>
      <c r="U244" s="3">
        <f t="shared" si="23"/>
        <v>-3.9682539682539802E-3</v>
      </c>
      <c r="V244">
        <f t="shared" si="24"/>
        <v>51</v>
      </c>
      <c r="W244" s="3">
        <f t="shared" si="25"/>
        <v>0.16165181440631626</v>
      </c>
      <c r="X244" s="3" t="str">
        <f t="shared" si="26"/>
        <v/>
      </c>
      <c r="Y244" s="58" t="str">
        <f>IF(ISNUMBER(SEARCH("C", '[2]WetLitterbags placem_collection'!W171)),"YES","")</f>
        <v>YES</v>
      </c>
      <c r="Z244" s="58" t="str">
        <f>IF(ISNUMBER(SEARCH("H", '[2]WetLitterbags placem_collection'!W171)),"YES","")</f>
        <v>YES</v>
      </c>
      <c r="AA244" s="58" t="str">
        <f>IF(ISNUMBER(SEARCH("R", '[2]WetLitterbags placem_collection'!W171)),"YES","")</f>
        <v/>
      </c>
      <c r="AB244" s="58" t="str">
        <f>IF(ISNUMBER(SEARCH("C", '[2]WetLitterbags placem_collection'!V171)),"YES","")</f>
        <v/>
      </c>
      <c r="AC244" s="58" t="str">
        <f>IF(ISNUMBER(SEARCH("H", '[2]WetLitterbags placem_collection'!V171)),"YES","")</f>
        <v/>
      </c>
      <c r="AD244" s="58" t="str">
        <f>IF(ISNUMBER(SEARCH("R", '[2]WetLitterbags placem_collection'!V171)),"YES","")</f>
        <v/>
      </c>
    </row>
    <row r="245" spans="2:30">
      <c r="B245" t="str">
        <f>'[2]Final data_for_R_analysis_Wetse'!A171</f>
        <v>Wet</v>
      </c>
      <c r="C245" s="4">
        <f>'[2]Final data_for_R_analysis_Wetse'!B171</f>
        <v>170</v>
      </c>
      <c r="D245" t="s">
        <v>109</v>
      </c>
      <c r="E245" t="s">
        <v>41</v>
      </c>
      <c r="F245" s="5">
        <v>2</v>
      </c>
      <c r="G245" s="7">
        <f>'[2]WetLitterbags placem_collection'!E172</f>
        <v>42763</v>
      </c>
      <c r="H245" t="str">
        <f>'[2]Final data_for_R_analysis_Wetse'!J171</f>
        <v>G433</v>
      </c>
      <c r="I245" t="str">
        <f>'[2]Final data_for_R_analysis_Wetse'!J391</f>
        <v>R330</v>
      </c>
      <c r="J245">
        <f>IFERROR(INDEX('[2]Green_rooibos initial weight'!$C$5:$C$1749,MATCH(H245, '[2]Green_rooibos initial weight'!$A$5:$A$1749,0)),"")</f>
        <v>2.06</v>
      </c>
      <c r="K245">
        <f>IFERROR(INDEX('[2]Green_rooibos initial weight'!$C$5:$C$1749,MATCH(I245, '[2]Green_rooibos initial weight'!$A$5:$A$1749,0)),"")</f>
        <v>2.12</v>
      </c>
      <c r="L245" s="3">
        <f t="shared" si="19"/>
        <v>1.8102</v>
      </c>
      <c r="M245" s="3">
        <f t="shared" si="18"/>
        <v>1.8702000000000001</v>
      </c>
      <c r="N245" s="7">
        <f>IF('[2]WetLitterbags placem_collection'!G172="N.A","",'[2]WetLitterbags placem_collection'!G172)</f>
        <v>42814</v>
      </c>
      <c r="O245" s="3">
        <f>IF(IFERROR(INDEX('[2]Both teabags AfterWet'!$D$1:$D$839,MATCH(H245,'[2]Both teabags AfterWet'!$B$1:$B$839,0)),"")="N.A","",(IFERROR(INDEX('[2]Both teabags AfterWet'!$D$1:$D$839,MATCH(H245,'[2]Both teabags AfterWet'!$B$1:$B$839,0)),"")))</f>
        <v>0.64800000000000002</v>
      </c>
      <c r="P245" s="3">
        <f>IFERROR(INDEX('[2]Both teabags AfterWet'!$D$1:$D$839,MATCH(I245,'[2]Both teabags AfterWet'!$B$1:$B$839,0)),"")</f>
        <v>1.7769999999999999</v>
      </c>
      <c r="Q245" s="3">
        <f t="shared" si="20"/>
        <v>0.49740000000000001</v>
      </c>
      <c r="R245" s="3">
        <f t="shared" si="20"/>
        <v>1.6263999999999998</v>
      </c>
      <c r="S245" s="3">
        <f t="shared" si="21"/>
        <v>0.72522373218428904</v>
      </c>
      <c r="T245" s="3">
        <f t="shared" si="22"/>
        <v>0.47544358689516342</v>
      </c>
      <c r="U245" s="3">
        <f t="shared" si="23"/>
        <v>0.8696396107368195</v>
      </c>
      <c r="V245">
        <f t="shared" si="24"/>
        <v>51</v>
      </c>
      <c r="W245" s="3">
        <f t="shared" si="25"/>
        <v>0.13868915417542871</v>
      </c>
      <c r="X245" s="3">
        <f t="shared" si="26"/>
        <v>6.2835822526370278E-3</v>
      </c>
      <c r="Y245" s="58" t="str">
        <f>IF(ISNUMBER(SEARCH("C", '[2]WetLitterbags placem_collection'!W172)),"YES","")</f>
        <v/>
      </c>
      <c r="Z245" s="58" t="str">
        <f>IF(ISNUMBER(SEARCH("H", '[2]WetLitterbags placem_collection'!W172)),"YES","")</f>
        <v/>
      </c>
      <c r="AA245" s="58" t="str">
        <f>IF(ISNUMBER(SEARCH("R", '[2]WetLitterbags placem_collection'!W172)),"YES","")</f>
        <v/>
      </c>
      <c r="AB245" s="58" t="str">
        <f>IF(ISNUMBER(SEARCH("C", '[2]WetLitterbags placem_collection'!V172)),"YES","")</f>
        <v/>
      </c>
      <c r="AC245" s="58" t="str">
        <f>IF(ISNUMBER(SEARCH("H", '[2]WetLitterbags placem_collection'!V172)),"YES","")</f>
        <v/>
      </c>
      <c r="AD245" s="58" t="str">
        <f>IF(ISNUMBER(SEARCH("R", '[2]WetLitterbags placem_collection'!V172)),"YES","")</f>
        <v/>
      </c>
    </row>
    <row r="246" spans="2:30">
      <c r="B246" t="str">
        <f>'[2]Final data_for_R_analysis_Wetse'!A172</f>
        <v>Wet</v>
      </c>
      <c r="C246" s="4">
        <f>'[2]Final data_for_R_analysis_Wetse'!B172</f>
        <v>171</v>
      </c>
      <c r="D246" t="s">
        <v>109</v>
      </c>
      <c r="E246" t="s">
        <v>41</v>
      </c>
      <c r="F246" s="5">
        <v>3</v>
      </c>
      <c r="G246" s="7">
        <f>'[2]WetLitterbags placem_collection'!E173</f>
        <v>42763</v>
      </c>
      <c r="H246" t="str">
        <f>'[2]Final data_for_R_analysis_Wetse'!J172</f>
        <v>G656</v>
      </c>
      <c r="I246" t="str">
        <f>'[2]Final data_for_R_analysis_Wetse'!J392</f>
        <v>R558</v>
      </c>
      <c r="J246">
        <f>IFERROR(INDEX('[2]Green_rooibos initial weight'!$C$5:$C$1749,MATCH(H246, '[2]Green_rooibos initial weight'!$A$5:$A$1749,0)),"")</f>
        <v>2.1320000000000001</v>
      </c>
      <c r="K246">
        <f>IFERROR(INDEX('[2]Green_rooibos initial weight'!$C$5:$C$1749,MATCH(I246, '[2]Green_rooibos initial weight'!$A$5:$A$1749,0)),"")</f>
        <v>2.1760000000000002</v>
      </c>
      <c r="L246" s="3">
        <f t="shared" si="19"/>
        <v>1.8822000000000001</v>
      </c>
      <c r="M246" s="3">
        <f t="shared" si="18"/>
        <v>1.9262000000000001</v>
      </c>
      <c r="N246" s="7">
        <f>IF('[2]WetLitterbags placem_collection'!G173="N.A","",'[2]WetLitterbags placem_collection'!G173)</f>
        <v>42814</v>
      </c>
      <c r="O246" s="3">
        <f>IF(IFERROR(INDEX('[2]Both teabags AfterWet'!$D$1:$D$839,MATCH(H246,'[2]Both teabags AfterWet'!$B$1:$B$839,0)),"")="N.A","",(IFERROR(INDEX('[2]Both teabags AfterWet'!$D$1:$D$839,MATCH(H246,'[2]Both teabags AfterWet'!$B$1:$B$839,0)),"")))</f>
        <v>0.63100000000000001</v>
      </c>
      <c r="P246" s="3">
        <f>IFERROR(INDEX('[2]Both teabags AfterWet'!$D$1:$D$839,MATCH(I246,'[2]Both teabags AfterWet'!$B$1:$B$839,0)),"")</f>
        <v>1.61</v>
      </c>
      <c r="Q246" s="3">
        <f t="shared" si="20"/>
        <v>0.48039999999999999</v>
      </c>
      <c r="R246" s="3">
        <f t="shared" si="20"/>
        <v>1.4594</v>
      </c>
      <c r="S246" s="3">
        <f t="shared" si="21"/>
        <v>0.74476676229943684</v>
      </c>
      <c r="T246" s="3">
        <f t="shared" si="22"/>
        <v>0.48825564464286125</v>
      </c>
      <c r="U246" s="3">
        <f t="shared" si="23"/>
        <v>0.75765756411587581</v>
      </c>
      <c r="V246">
        <f t="shared" si="24"/>
        <v>51</v>
      </c>
      <c r="W246" s="3">
        <f t="shared" si="25"/>
        <v>0.11547890463249777</v>
      </c>
      <c r="X246" s="3">
        <f t="shared" si="26"/>
        <v>1.344824444905837E-2</v>
      </c>
      <c r="Y246" s="58" t="str">
        <f>IF(ISNUMBER(SEARCH("C", '[2]WetLitterbags placem_collection'!W173)),"YES","")</f>
        <v/>
      </c>
      <c r="Z246" s="58" t="str">
        <f>IF(ISNUMBER(SEARCH("H", '[2]WetLitterbags placem_collection'!W173)),"YES","")</f>
        <v/>
      </c>
      <c r="AA246" s="58" t="str">
        <f>IF(ISNUMBER(SEARCH("R", '[2]WetLitterbags placem_collection'!W173)),"YES","")</f>
        <v/>
      </c>
      <c r="AB246" s="58" t="str">
        <f>IF(ISNUMBER(SEARCH("C", '[2]WetLitterbags placem_collection'!V173)),"YES","")</f>
        <v/>
      </c>
      <c r="AC246" s="58" t="str">
        <f>IF(ISNUMBER(SEARCH("H", '[2]WetLitterbags placem_collection'!V173)),"YES","")</f>
        <v/>
      </c>
      <c r="AD246" s="58" t="str">
        <f>IF(ISNUMBER(SEARCH("R", '[2]WetLitterbags placem_collection'!V173)),"YES","")</f>
        <v>YES</v>
      </c>
    </row>
    <row r="247" spans="2:30">
      <c r="B247" t="str">
        <f>'[2]Final data_for_R_analysis_Wetse'!A173</f>
        <v>Wet</v>
      </c>
      <c r="C247" s="4">
        <f>'[2]Final data_for_R_analysis_Wetse'!B173</f>
        <v>172</v>
      </c>
      <c r="D247" t="s">
        <v>109</v>
      </c>
      <c r="E247" t="s">
        <v>41</v>
      </c>
      <c r="F247" s="68">
        <v>4</v>
      </c>
      <c r="G247" s="7">
        <f>'[2]WetLitterbags placem_collection'!E174</f>
        <v>42763</v>
      </c>
      <c r="H247" t="str">
        <f>'[2]Final data_for_R_analysis_Wetse'!J173</f>
        <v>G281</v>
      </c>
      <c r="I247" t="str">
        <f>'[2]Final data_for_R_analysis_Wetse'!J393</f>
        <v>R157</v>
      </c>
      <c r="J247">
        <f>IFERROR(INDEX('[2]Green_rooibos initial weight'!$C$5:$C$1749,MATCH(H247, '[2]Green_rooibos initial weight'!$A$5:$A$1749,0)),"")</f>
        <v>2.0419999999999998</v>
      </c>
      <c r="K247">
        <f>IFERROR(INDEX('[2]Green_rooibos initial weight'!$C$5:$C$1749,MATCH(I247, '[2]Green_rooibos initial weight'!$A$5:$A$1749,0)),"")</f>
        <v>2.1819999999999999</v>
      </c>
      <c r="L247" s="3">
        <f t="shared" si="19"/>
        <v>1.7921999999999998</v>
      </c>
      <c r="M247" s="3">
        <f t="shared" si="18"/>
        <v>1.9321999999999999</v>
      </c>
      <c r="N247" s="7">
        <f>IF('[2]WetLitterbags placem_collection'!G174="N.A","",'[2]WetLitterbags placem_collection'!G174)</f>
        <v>42814</v>
      </c>
      <c r="O247" s="3">
        <f>IF(IFERROR(INDEX('[2]Both teabags AfterWet'!$D$1:$D$839,MATCH(H247,'[2]Both teabags AfterWet'!$B$1:$B$839,0)),"")="N.A","",(IFERROR(INDEX('[2]Both teabags AfterWet'!$D$1:$D$839,MATCH(H247,'[2]Both teabags AfterWet'!$B$1:$B$839,0)),"")))</f>
        <v>0.69520000000000004</v>
      </c>
      <c r="P247" s="3">
        <f>IFERROR(INDEX('[2]Both teabags AfterWet'!$D$1:$D$839,MATCH(I247,'[2]Both teabags AfterWet'!$B$1:$B$839,0)),"")</f>
        <v>1.6782000000000001</v>
      </c>
      <c r="Q247" s="3">
        <f t="shared" si="20"/>
        <v>0.54459999999999997</v>
      </c>
      <c r="R247" s="3">
        <f t="shared" si="20"/>
        <v>1.5276000000000001</v>
      </c>
      <c r="S247" s="3">
        <f t="shared" si="21"/>
        <v>0.69612766432317819</v>
      </c>
      <c r="T247" s="3">
        <f t="shared" si="22"/>
        <v>0.45636873005510026</v>
      </c>
      <c r="U247" s="3">
        <f t="shared" si="23"/>
        <v>0.79060138701997729</v>
      </c>
      <c r="V247">
        <f t="shared" si="24"/>
        <v>51</v>
      </c>
      <c r="W247" s="3">
        <f t="shared" si="25"/>
        <v>0.17324505424800685</v>
      </c>
      <c r="X247" s="3">
        <f t="shared" si="26"/>
        <v>1.2039877558691417E-2</v>
      </c>
      <c r="Y247" s="58" t="str">
        <f>IF(ISNUMBER(SEARCH("C", '[2]WetLitterbags placem_collection'!W174)),"YES","")</f>
        <v/>
      </c>
      <c r="Z247" s="58" t="str">
        <f>IF(ISNUMBER(SEARCH("H", '[2]WetLitterbags placem_collection'!W174)),"YES","")</f>
        <v/>
      </c>
      <c r="AA247" s="58" t="str">
        <f>IF(ISNUMBER(SEARCH("R", '[2]WetLitterbags placem_collection'!W174)),"YES","")</f>
        <v>YES</v>
      </c>
      <c r="AB247" s="58" t="str">
        <f>IF(ISNUMBER(SEARCH("C", '[2]WetLitterbags placem_collection'!V174)),"YES","")</f>
        <v/>
      </c>
      <c r="AC247" s="58" t="str">
        <f>IF(ISNUMBER(SEARCH("H", '[2]WetLitterbags placem_collection'!V174)),"YES","")</f>
        <v/>
      </c>
      <c r="AD247" s="58" t="str">
        <f>IF(ISNUMBER(SEARCH("R", '[2]WetLitterbags placem_collection'!V174)),"YES","")</f>
        <v>YES</v>
      </c>
    </row>
    <row r="248" spans="2:30">
      <c r="B248" t="str">
        <f>'[2]Final data_for_R_analysis_Wetse'!A174</f>
        <v>Wet</v>
      </c>
      <c r="C248" s="4">
        <f>'[2]Final data_for_R_analysis_Wetse'!B174</f>
        <v>173</v>
      </c>
      <c r="D248" t="s">
        <v>109</v>
      </c>
      <c r="E248" t="s">
        <v>41</v>
      </c>
      <c r="F248" s="68">
        <v>5</v>
      </c>
      <c r="G248" s="7">
        <f>'[2]WetLitterbags placem_collection'!E175</f>
        <v>42763</v>
      </c>
      <c r="H248" t="str">
        <f>'[2]Final data_for_R_analysis_Wetse'!J174</f>
        <v>G216</v>
      </c>
      <c r="I248" t="str">
        <f>'[2]Final data_for_R_analysis_Wetse'!J394</f>
        <v>R57</v>
      </c>
      <c r="J248">
        <f>IFERROR(INDEX('[2]Green_rooibos initial weight'!$C$5:$C$1749,MATCH(H248, '[2]Green_rooibos initial weight'!$A$5:$A$1749,0)),"")</f>
        <v>2.1150000000000002</v>
      </c>
      <c r="K248">
        <f>IFERROR(INDEX('[2]Green_rooibos initial weight'!$C$5:$C$1749,MATCH(I248, '[2]Green_rooibos initial weight'!$A$5:$A$1749,0)),"")</f>
        <v>2.1890000000000001</v>
      </c>
      <c r="L248" s="3">
        <f t="shared" si="19"/>
        <v>1.8652000000000002</v>
      </c>
      <c r="M248" s="3">
        <f t="shared" si="18"/>
        <v>1.9392</v>
      </c>
      <c r="N248" s="7">
        <f>IF('[2]WetLitterbags placem_collection'!G175="N.A","",'[2]WetLitterbags placem_collection'!G175)</f>
        <v>42814</v>
      </c>
      <c r="O248" s="3">
        <f>IF(IFERROR(INDEX('[2]Both teabags AfterWet'!$D$1:$D$839,MATCH(H248,'[2]Both teabags AfterWet'!$B$1:$B$839,0)),"")="N.A","",(IFERROR(INDEX('[2]Both teabags AfterWet'!$D$1:$D$839,MATCH(H248,'[2]Both teabags AfterWet'!$B$1:$B$839,0)),"")))</f>
        <v>0.57999999999999996</v>
      </c>
      <c r="P248" s="3" t="str">
        <f>IFERROR(INDEX('[2]Both teabags AfterWet'!$D$1:$D$839,MATCH(I248,'[2]Both teabags AfterWet'!$B$1:$B$839,0)),"")</f>
        <v/>
      </c>
      <c r="Q248" s="3">
        <f t="shared" si="20"/>
        <v>0.42939999999999995</v>
      </c>
      <c r="R248" s="3" t="str">
        <f t="shared" si="20"/>
        <v/>
      </c>
      <c r="S248" s="3">
        <f t="shared" si="21"/>
        <v>0.76978340124383449</v>
      </c>
      <c r="T248" s="3">
        <f t="shared" si="22"/>
        <v>0.50465610152802454</v>
      </c>
      <c r="U248" s="3" t="str">
        <f t="shared" si="23"/>
        <v/>
      </c>
      <c r="V248">
        <f t="shared" si="24"/>
        <v>51</v>
      </c>
      <c r="W248" s="3">
        <f t="shared" si="25"/>
        <v>8.5767932014448323E-2</v>
      </c>
      <c r="X248" s="3" t="str">
        <f t="shared" si="26"/>
        <v/>
      </c>
      <c r="Y248" s="58" t="str">
        <f>IF(ISNUMBER(SEARCH("C", '[2]WetLitterbags placem_collection'!W175)),"YES","")</f>
        <v>YES</v>
      </c>
      <c r="Z248" s="58" t="str">
        <f>IF(ISNUMBER(SEARCH("H", '[2]WetLitterbags placem_collection'!W175)),"YES","")</f>
        <v>YES</v>
      </c>
      <c r="AA248" s="58" t="str">
        <f>IF(ISNUMBER(SEARCH("R", '[2]WetLitterbags placem_collection'!W175)),"YES","")</f>
        <v/>
      </c>
      <c r="AB248" s="58" t="str">
        <f>IF(ISNUMBER(SEARCH("C", '[2]WetLitterbags placem_collection'!V175)),"YES","")</f>
        <v/>
      </c>
      <c r="AC248" s="58" t="str">
        <f>IF(ISNUMBER(SEARCH("H", '[2]WetLitterbags placem_collection'!V175)),"YES","")</f>
        <v/>
      </c>
      <c r="AD248" s="58" t="str">
        <f>IF(ISNUMBER(SEARCH("R", '[2]WetLitterbags placem_collection'!V175)),"YES","")</f>
        <v>YES</v>
      </c>
    </row>
    <row r="249" spans="2:30">
      <c r="B249" t="str">
        <f>'[2]Final data_for_R_analysis_Wetse'!A175</f>
        <v>Wet</v>
      </c>
      <c r="C249" s="4">
        <f>'[2]Final data_for_R_analysis_Wetse'!B175</f>
        <v>174</v>
      </c>
      <c r="D249" t="s">
        <v>109</v>
      </c>
      <c r="E249" t="s">
        <v>41</v>
      </c>
      <c r="F249" s="68">
        <v>6</v>
      </c>
      <c r="G249" s="7">
        <f>'[2]WetLitterbags placem_collection'!E176</f>
        <v>42763</v>
      </c>
      <c r="H249" t="str">
        <f>'[2]Final data_for_R_analysis_Wetse'!J175</f>
        <v>G655</v>
      </c>
      <c r="I249" t="str">
        <f>'[2]Final data_for_R_analysis_Wetse'!J395</f>
        <v>R307</v>
      </c>
      <c r="J249">
        <f>IFERROR(INDEX('[2]Green_rooibos initial weight'!$C$5:$C$1749,MATCH(H249, '[2]Green_rooibos initial weight'!$A$5:$A$1749,0)),"")</f>
        <v>2.0009999999999999</v>
      </c>
      <c r="K249">
        <f>IFERROR(INDEX('[2]Green_rooibos initial weight'!$C$5:$C$1749,MATCH(I249, '[2]Green_rooibos initial weight'!$A$5:$A$1749,0)),"")</f>
        <v>2.2010000000000001</v>
      </c>
      <c r="L249" s="3">
        <f t="shared" si="19"/>
        <v>1.7511999999999999</v>
      </c>
      <c r="M249" s="3">
        <f t="shared" si="18"/>
        <v>1.9512</v>
      </c>
      <c r="N249" s="7">
        <f>IF('[2]WetLitterbags placem_collection'!G176="N.A","",'[2]WetLitterbags placem_collection'!G176)</f>
        <v>42814</v>
      </c>
      <c r="O249" s="3">
        <f>IF(IFERROR(INDEX('[2]Both teabags AfterWet'!$D$1:$D$839,MATCH(H249,'[2]Both teabags AfterWet'!$B$1:$B$839,0)),"")="N.A","",(IFERROR(INDEX('[2]Both teabags AfterWet'!$D$1:$D$839,MATCH(H249,'[2]Both teabags AfterWet'!$B$1:$B$839,0)),"")))</f>
        <v>0.68300000000000005</v>
      </c>
      <c r="P249" s="3">
        <f>IFERROR(INDEX('[2]Both teabags AfterWet'!$D$1:$D$839,MATCH(I249,'[2]Both teabags AfterWet'!$B$1:$B$839,0)),"")</f>
        <v>1.724</v>
      </c>
      <c r="Q249" s="3">
        <f t="shared" si="20"/>
        <v>0.53239999999999998</v>
      </c>
      <c r="R249" s="3">
        <f t="shared" si="20"/>
        <v>1.5733999999999999</v>
      </c>
      <c r="S249" s="3">
        <f t="shared" si="21"/>
        <v>0.6959798994974874</v>
      </c>
      <c r="T249" s="3">
        <f t="shared" si="22"/>
        <v>0.45627185810286586</v>
      </c>
      <c r="U249" s="3">
        <f t="shared" si="23"/>
        <v>0.80637556375563746</v>
      </c>
      <c r="V249">
        <f t="shared" si="24"/>
        <v>51</v>
      </c>
      <c r="W249" s="3">
        <f t="shared" si="25"/>
        <v>0.17342054691509812</v>
      </c>
      <c r="X249" s="3">
        <f t="shared" si="26"/>
        <v>1.0828946675497103E-2</v>
      </c>
      <c r="Y249" s="58" t="str">
        <f>IF(ISNUMBER(SEARCH("C", '[2]WetLitterbags placem_collection'!W176)),"YES","")</f>
        <v/>
      </c>
      <c r="Z249" s="58" t="str">
        <f>IF(ISNUMBER(SEARCH("H", '[2]WetLitterbags placem_collection'!W176)),"YES","")</f>
        <v/>
      </c>
      <c r="AA249" s="58" t="str">
        <f>IF(ISNUMBER(SEARCH("R", '[2]WetLitterbags placem_collection'!W176)),"YES","")</f>
        <v>YES</v>
      </c>
      <c r="AB249" s="58" t="str">
        <f>IF(ISNUMBER(SEARCH("C", '[2]WetLitterbags placem_collection'!V176)),"YES","")</f>
        <v/>
      </c>
      <c r="AC249" s="58" t="str">
        <f>IF(ISNUMBER(SEARCH("H", '[2]WetLitterbags placem_collection'!V176)),"YES","")</f>
        <v/>
      </c>
      <c r="AD249" s="58" t="str">
        <f>IF(ISNUMBER(SEARCH("R", '[2]WetLitterbags placem_collection'!V176)),"YES","")</f>
        <v>YES</v>
      </c>
    </row>
    <row r="250" spans="2:30">
      <c r="B250" t="str">
        <f>'[2]Final data_for_R_analysis_Wetse'!A176</f>
        <v>Wet</v>
      </c>
      <c r="C250" s="4">
        <f>'[2]Final data_for_R_analysis_Wetse'!B176</f>
        <v>175</v>
      </c>
      <c r="D250" t="s">
        <v>109</v>
      </c>
      <c r="E250" t="s">
        <v>41</v>
      </c>
      <c r="F250" s="68">
        <v>7</v>
      </c>
      <c r="G250" s="7">
        <f>'[2]WetLitterbags placem_collection'!E177</f>
        <v>42763</v>
      </c>
      <c r="H250" t="str">
        <f>'[2]Final data_for_R_analysis_Wetse'!J176</f>
        <v>G457</v>
      </c>
      <c r="I250" t="str">
        <f>'[2]Final data_for_R_analysis_Wetse'!J396</f>
        <v>R458</v>
      </c>
      <c r="J250">
        <f>IFERROR(INDEX('[2]Green_rooibos initial weight'!$C$5:$C$1749,MATCH(H250, '[2]Green_rooibos initial weight'!$A$5:$A$1749,0)),"")</f>
        <v>2.1579999999999999</v>
      </c>
      <c r="K250">
        <f>IFERROR(INDEX('[2]Green_rooibos initial weight'!$C$5:$C$1749,MATCH(I250, '[2]Green_rooibos initial weight'!$A$5:$A$1749,0)),"")</f>
        <v>2.2370000000000001</v>
      </c>
      <c r="L250" s="3">
        <f t="shared" si="19"/>
        <v>1.9081999999999999</v>
      </c>
      <c r="M250" s="3">
        <f t="shared" si="18"/>
        <v>1.9872000000000001</v>
      </c>
      <c r="N250" s="7">
        <f>IF('[2]WetLitterbags placem_collection'!G177="N.A","",'[2]WetLitterbags placem_collection'!G177)</f>
        <v>42814</v>
      </c>
      <c r="O250" s="3">
        <f>IF(IFERROR(INDEX('[2]Both teabags AfterWet'!$D$1:$D$839,MATCH(H250,'[2]Both teabags AfterWet'!$B$1:$B$839,0)),"")="N.A","",(IFERROR(INDEX('[2]Both teabags AfterWet'!$D$1:$D$839,MATCH(H250,'[2]Both teabags AfterWet'!$B$1:$B$839,0)),"")))</f>
        <v>0.68200000000000005</v>
      </c>
      <c r="P250" s="3">
        <f>IFERROR(INDEX('[2]Both teabags AfterWet'!$D$1:$D$839,MATCH(I250,'[2]Both teabags AfterWet'!$B$1:$B$839,0)),"")</f>
        <v>0.61699999999999999</v>
      </c>
      <c r="Q250" s="3">
        <f t="shared" si="20"/>
        <v>0.53140000000000009</v>
      </c>
      <c r="R250" s="3">
        <f t="shared" si="20"/>
        <v>0.46639999999999998</v>
      </c>
      <c r="S250" s="3">
        <f t="shared" si="21"/>
        <v>0.72151766062257616</v>
      </c>
      <c r="T250" s="3">
        <f t="shared" si="22"/>
        <v>0.47301395328225904</v>
      </c>
      <c r="U250" s="3">
        <f t="shared" si="23"/>
        <v>0.23470209339774556</v>
      </c>
      <c r="V250">
        <f t="shared" si="24"/>
        <v>51</v>
      </c>
      <c r="W250" s="3">
        <f t="shared" si="25"/>
        <v>0.14309066434373374</v>
      </c>
      <c r="X250" s="3" t="str">
        <f t="shared" si="26"/>
        <v/>
      </c>
      <c r="Y250" s="58" t="str">
        <f>IF(ISNUMBER(SEARCH("C", '[2]WetLitterbags placem_collection'!W177)),"YES","")</f>
        <v>YES</v>
      </c>
      <c r="Z250" s="58" t="str">
        <f>IF(ISNUMBER(SEARCH("H", '[2]WetLitterbags placem_collection'!W177)),"YES","")</f>
        <v>YES</v>
      </c>
      <c r="AA250" s="58" t="str">
        <f>IF(ISNUMBER(SEARCH("R", '[2]WetLitterbags placem_collection'!W177)),"YES","")</f>
        <v/>
      </c>
      <c r="AB250" s="58" t="str">
        <f>IF(ISNUMBER(SEARCH("C", '[2]WetLitterbags placem_collection'!V177)),"YES","")</f>
        <v/>
      </c>
      <c r="AC250" s="58" t="str">
        <f>IF(ISNUMBER(SEARCH("H", '[2]WetLitterbags placem_collection'!V177)),"YES","")</f>
        <v/>
      </c>
      <c r="AD250" s="58" t="str">
        <f>IF(ISNUMBER(SEARCH("R", '[2]WetLitterbags placem_collection'!V177)),"YES","")</f>
        <v/>
      </c>
    </row>
    <row r="251" spans="2:30">
      <c r="B251" t="str">
        <f>'[2]Final data_for_R_analysis_Wetse'!A177</f>
        <v>Wet</v>
      </c>
      <c r="C251" s="4">
        <f>'[2]Final data_for_R_analysis_Wetse'!B177</f>
        <v>176</v>
      </c>
      <c r="D251" t="s">
        <v>109</v>
      </c>
      <c r="E251" t="s">
        <v>41</v>
      </c>
      <c r="F251" s="68">
        <v>8</v>
      </c>
      <c r="G251" s="7">
        <f>'[2]WetLitterbags placem_collection'!E178</f>
        <v>42763</v>
      </c>
      <c r="H251" t="str">
        <f>'[2]Final data_for_R_analysis_Wetse'!J177</f>
        <v>G454</v>
      </c>
      <c r="I251" t="str">
        <f>'[2]Final data_for_R_analysis_Wetse'!J397</f>
        <v>R326</v>
      </c>
      <c r="J251">
        <f>IFERROR(INDEX('[2]Green_rooibos initial weight'!$C$5:$C$1749,MATCH(H251, '[2]Green_rooibos initial weight'!$A$5:$A$1749,0)),"")</f>
        <v>2.0920000000000001</v>
      </c>
      <c r="K251">
        <f>IFERROR(INDEX('[2]Green_rooibos initial weight'!$C$5:$C$1749,MATCH(I251, '[2]Green_rooibos initial weight'!$A$5:$A$1749,0)),"")</f>
        <v>2.1890000000000001</v>
      </c>
      <c r="L251" s="3">
        <f t="shared" si="19"/>
        <v>1.8422000000000001</v>
      </c>
      <c r="M251" s="3">
        <f t="shared" si="18"/>
        <v>1.9392</v>
      </c>
      <c r="N251" s="7">
        <f>IF('[2]WetLitterbags placem_collection'!G178="N.A","",'[2]WetLitterbags placem_collection'!G178)</f>
        <v>42814</v>
      </c>
      <c r="O251" s="3">
        <f>IF(IFERROR(INDEX('[2]Both teabags AfterWet'!$D$1:$D$839,MATCH(H251,'[2]Both teabags AfterWet'!$B$1:$B$839,0)),"")="N.A","",(IFERROR(INDEX('[2]Both teabags AfterWet'!$D$1:$D$839,MATCH(H251,'[2]Both teabags AfterWet'!$B$1:$B$839,0)),"")))</f>
        <v>0.63900000000000001</v>
      </c>
      <c r="P251" s="3">
        <f>IFERROR(INDEX('[2]Both teabags AfterWet'!$D$1:$D$839,MATCH(I251,'[2]Both teabags AfterWet'!$B$1:$B$839,0)),"")</f>
        <v>1.694</v>
      </c>
      <c r="Q251" s="3">
        <f t="shared" si="20"/>
        <v>0.4884</v>
      </c>
      <c r="R251" s="3">
        <f t="shared" si="20"/>
        <v>1.5433999999999999</v>
      </c>
      <c r="S251" s="3">
        <f t="shared" si="21"/>
        <v>0.73488220605797416</v>
      </c>
      <c r="T251" s="3">
        <f t="shared" si="22"/>
        <v>0.48177550800950331</v>
      </c>
      <c r="U251" s="3">
        <f t="shared" si="23"/>
        <v>0.79589521452145207</v>
      </c>
      <c r="V251">
        <f t="shared" si="24"/>
        <v>51</v>
      </c>
      <c r="W251" s="3">
        <f t="shared" si="25"/>
        <v>0.1272182825914796</v>
      </c>
      <c r="X251" s="3">
        <f t="shared" si="26"/>
        <v>1.0804750866490282E-2</v>
      </c>
      <c r="Y251" s="58" t="str">
        <f>IF(ISNUMBER(SEARCH("C", '[2]WetLitterbags placem_collection'!W178)),"YES","")</f>
        <v/>
      </c>
      <c r="Z251" s="58" t="str">
        <f>IF(ISNUMBER(SEARCH("H", '[2]WetLitterbags placem_collection'!W178)),"YES","")</f>
        <v/>
      </c>
      <c r="AA251" s="58" t="str">
        <f>IF(ISNUMBER(SEARCH("R", '[2]WetLitterbags placem_collection'!W178)),"YES","")</f>
        <v/>
      </c>
      <c r="AB251" s="58" t="str">
        <f>IF(ISNUMBER(SEARCH("C", '[2]WetLitterbags placem_collection'!V178)),"YES","")</f>
        <v/>
      </c>
      <c r="AC251" s="58" t="str">
        <f>IF(ISNUMBER(SEARCH("H", '[2]WetLitterbags placem_collection'!V178)),"YES","")</f>
        <v/>
      </c>
      <c r="AD251" s="58" t="str">
        <f>IF(ISNUMBER(SEARCH("R", '[2]WetLitterbags placem_collection'!V178)),"YES","")</f>
        <v/>
      </c>
    </row>
    <row r="252" spans="2:30">
      <c r="B252" t="str">
        <f>'[2]Final data_for_R_analysis_Wetse'!A178</f>
        <v>Wet</v>
      </c>
      <c r="C252" s="4">
        <f>'[2]Final data_for_R_analysis_Wetse'!B178</f>
        <v>177</v>
      </c>
      <c r="D252" t="s">
        <v>110</v>
      </c>
      <c r="E252" t="s">
        <v>41</v>
      </c>
      <c r="F252" s="5">
        <v>1</v>
      </c>
      <c r="G252" s="7">
        <f>'[2]WetLitterbags placem_collection'!E179</f>
        <v>42763</v>
      </c>
      <c r="H252" t="str">
        <f>'[2]Final data_for_R_analysis_Wetse'!J178</f>
        <v>G362</v>
      </c>
      <c r="I252" t="str">
        <f>'[2]Final data_for_R_analysis_Wetse'!J398</f>
        <v>R262</v>
      </c>
      <c r="J252">
        <f>IFERROR(INDEX('[2]Green_rooibos initial weight'!$C$5:$C$1749,MATCH(H252, '[2]Green_rooibos initial weight'!$A$5:$A$1749,0)),"")</f>
        <v>2.0659999999999998</v>
      </c>
      <c r="K252">
        <f>IFERROR(INDEX('[2]Green_rooibos initial weight'!$C$5:$C$1749,MATCH(I252, '[2]Green_rooibos initial weight'!$A$5:$A$1749,0)),"")</f>
        <v>2.1949999999999998</v>
      </c>
      <c r="L252" s="3">
        <f t="shared" si="19"/>
        <v>1.8161999999999998</v>
      </c>
      <c r="M252" s="3">
        <f t="shared" si="18"/>
        <v>1.9451999999999998</v>
      </c>
      <c r="N252" s="7">
        <f>IF('[2]WetLitterbags placem_collection'!G179="N.A","",'[2]WetLitterbags placem_collection'!G179)</f>
        <v>42815</v>
      </c>
      <c r="O252" s="3" t="str">
        <f>IF(IFERROR(INDEX('[2]Both teabags AfterWet'!$D$1:$D$839,MATCH(H252,'[2]Both teabags AfterWet'!$B$1:$B$839,0)),"")="N.A","",(IFERROR(INDEX('[2]Both teabags AfterWet'!$D$1:$D$839,MATCH(H252,'[2]Both teabags AfterWet'!$B$1:$B$839,0)),"")))</f>
        <v/>
      </c>
      <c r="P252" s="3">
        <f>IFERROR(INDEX('[2]Both teabags AfterWet'!$D$1:$D$839,MATCH(I252,'[2]Both teabags AfterWet'!$B$1:$B$839,0)),"")</f>
        <v>1.671</v>
      </c>
      <c r="Q252" s="3" t="str">
        <f t="shared" si="20"/>
        <v/>
      </c>
      <c r="R252" s="3">
        <f t="shared" si="20"/>
        <v>1.5204</v>
      </c>
      <c r="S252" s="3" t="str">
        <f t="shared" si="21"/>
        <v/>
      </c>
      <c r="T252" s="3" t="str">
        <f t="shared" si="22"/>
        <v/>
      </c>
      <c r="U252" s="3">
        <f t="shared" si="23"/>
        <v>0.7816162862430599</v>
      </c>
      <c r="V252">
        <f t="shared" si="24"/>
        <v>52</v>
      </c>
      <c r="W252" s="3" t="str">
        <f t="shared" si="25"/>
        <v/>
      </c>
      <c r="X252" s="3" t="str">
        <f t="shared" si="26"/>
        <v/>
      </c>
      <c r="Y252" s="58" t="str">
        <f>IF(ISNUMBER(SEARCH("C", '[2]WetLitterbags placem_collection'!W179)),"YES","")</f>
        <v>YES</v>
      </c>
      <c r="Z252" s="58" t="str">
        <f>IF(ISNUMBER(SEARCH("H", '[2]WetLitterbags placem_collection'!W179)),"YES","")</f>
        <v/>
      </c>
      <c r="AA252" s="58" t="str">
        <f>IF(ISNUMBER(SEARCH("R", '[2]WetLitterbags placem_collection'!W179)),"YES","")</f>
        <v>YES</v>
      </c>
      <c r="AB252" s="58" t="str">
        <f>IF(ISNUMBER(SEARCH("C", '[2]WetLitterbags placem_collection'!V179)),"YES","")</f>
        <v/>
      </c>
      <c r="AC252" s="58" t="str">
        <f>IF(ISNUMBER(SEARCH("H", '[2]WetLitterbags placem_collection'!V179)),"YES","")</f>
        <v/>
      </c>
      <c r="AD252" s="58" t="str">
        <f>IF(ISNUMBER(SEARCH("R", '[2]WetLitterbags placem_collection'!V179)),"YES","")</f>
        <v/>
      </c>
    </row>
    <row r="253" spans="2:30">
      <c r="B253" t="str">
        <f>'[2]Final data_for_R_analysis_Wetse'!A179</f>
        <v>Wet</v>
      </c>
      <c r="C253" s="4">
        <f>'[2]Final data_for_R_analysis_Wetse'!B179</f>
        <v>178</v>
      </c>
      <c r="D253" t="s">
        <v>110</v>
      </c>
      <c r="E253" t="s">
        <v>41</v>
      </c>
      <c r="F253" s="5">
        <v>2</v>
      </c>
      <c r="G253" s="7">
        <f>'[2]WetLitterbags placem_collection'!E180</f>
        <v>42763</v>
      </c>
      <c r="H253" t="str">
        <f>'[2]Final data_for_R_analysis_Wetse'!J179</f>
        <v>G781</v>
      </c>
      <c r="I253" t="str">
        <f>'[2]Final data_for_R_analysis_Wetse'!J399</f>
        <v>R309</v>
      </c>
      <c r="J253">
        <f>IFERROR(INDEX('[2]Green_rooibos initial weight'!$C$5:$C$1749,MATCH(H253, '[2]Green_rooibos initial weight'!$A$5:$A$1749,0)),"")</f>
        <v>2.0920000000000001</v>
      </c>
      <c r="K253">
        <f>IFERROR(INDEX('[2]Green_rooibos initial weight'!$C$5:$C$1749,MATCH(I253, '[2]Green_rooibos initial weight'!$A$5:$A$1749,0)),"")</f>
        <v>2.1960000000000002</v>
      </c>
      <c r="L253" s="3">
        <f t="shared" si="19"/>
        <v>1.8422000000000001</v>
      </c>
      <c r="M253" s="3">
        <f t="shared" si="18"/>
        <v>1.9462000000000002</v>
      </c>
      <c r="N253" s="7">
        <f>IF('[2]WetLitterbags placem_collection'!G180="N.A","",'[2]WetLitterbags placem_collection'!G180)</f>
        <v>42815</v>
      </c>
      <c r="O253" s="3">
        <f>IF(IFERROR(INDEX('[2]Both teabags AfterWet'!$D$1:$D$839,MATCH(H253,'[2]Both teabags AfterWet'!$B$1:$B$839,0)),"")="N.A","",(IFERROR(INDEX('[2]Both teabags AfterWet'!$D$1:$D$839,MATCH(H253,'[2]Both teabags AfterWet'!$B$1:$B$839,0)),"")))</f>
        <v>0.62549999999999994</v>
      </c>
      <c r="P253" s="3">
        <f>IFERROR(INDEX('[2]Both teabags AfterWet'!$D$1:$D$839,MATCH(I253,'[2]Both teabags AfterWet'!$B$1:$B$839,0)),"")</f>
        <v>1.6866000000000001</v>
      </c>
      <c r="Q253" s="3">
        <f t="shared" si="20"/>
        <v>0.47489999999999993</v>
      </c>
      <c r="R253" s="3">
        <f t="shared" si="20"/>
        <v>1.536</v>
      </c>
      <c r="S253" s="3">
        <f t="shared" si="21"/>
        <v>0.74221040060796883</v>
      </c>
      <c r="T253" s="3">
        <f t="shared" si="22"/>
        <v>0.48657974006603188</v>
      </c>
      <c r="U253" s="3">
        <f t="shared" si="23"/>
        <v>0.78923029493371699</v>
      </c>
      <c r="V253">
        <f t="shared" si="24"/>
        <v>52</v>
      </c>
      <c r="W253" s="3">
        <f t="shared" si="25"/>
        <v>0.11851496364849301</v>
      </c>
      <c r="X253" s="3">
        <f t="shared" si="26"/>
        <v>1.0917085461919175E-2</v>
      </c>
      <c r="Y253" s="58" t="str">
        <f>IF(ISNUMBER(SEARCH("C", '[2]WetLitterbags placem_collection'!W180)),"YES","")</f>
        <v/>
      </c>
      <c r="Z253" s="58" t="str">
        <f>IF(ISNUMBER(SEARCH("H", '[2]WetLitterbags placem_collection'!W180)),"YES","")</f>
        <v/>
      </c>
      <c r="AA253" s="58" t="str">
        <f>IF(ISNUMBER(SEARCH("R", '[2]WetLitterbags placem_collection'!W180)),"YES","")</f>
        <v/>
      </c>
      <c r="AB253" s="58" t="str">
        <f>IF(ISNUMBER(SEARCH("C", '[2]WetLitterbags placem_collection'!V180)),"YES","")</f>
        <v>YES</v>
      </c>
      <c r="AC253" s="58" t="str">
        <f>IF(ISNUMBER(SEARCH("H", '[2]WetLitterbags placem_collection'!V180)),"YES","")</f>
        <v>YES</v>
      </c>
      <c r="AD253" s="58" t="str">
        <f>IF(ISNUMBER(SEARCH("R", '[2]WetLitterbags placem_collection'!V180)),"YES","")</f>
        <v/>
      </c>
    </row>
    <row r="254" spans="2:30">
      <c r="B254" t="str">
        <f>'[2]Final data_for_R_analysis_Wetse'!A180</f>
        <v>Wet</v>
      </c>
      <c r="C254" s="4">
        <f>'[2]Final data_for_R_analysis_Wetse'!B180</f>
        <v>179</v>
      </c>
      <c r="D254" t="s">
        <v>110</v>
      </c>
      <c r="E254" t="s">
        <v>41</v>
      </c>
      <c r="F254" s="5">
        <v>3</v>
      </c>
      <c r="G254" s="7">
        <f>'[2]WetLitterbags placem_collection'!E181</f>
        <v>42763</v>
      </c>
      <c r="H254" t="str">
        <f>'[2]Final data_for_R_analysis_Wetse'!J180</f>
        <v>G451</v>
      </c>
      <c r="I254" t="str">
        <f>'[2]Final data_for_R_analysis_Wetse'!J400</f>
        <v>R32</v>
      </c>
      <c r="J254">
        <f>IFERROR(INDEX('[2]Green_rooibos initial weight'!$C$5:$C$1749,MATCH(H254, '[2]Green_rooibos initial weight'!$A$5:$A$1749,0)),"")</f>
        <v>2.1139999999999999</v>
      </c>
      <c r="K254">
        <f>IFERROR(INDEX('[2]Green_rooibos initial weight'!$C$5:$C$1749,MATCH(I254, '[2]Green_rooibos initial weight'!$A$5:$A$1749,0)),"")</f>
        <v>2.2290000000000001</v>
      </c>
      <c r="L254" s="3">
        <f t="shared" si="19"/>
        <v>1.8641999999999999</v>
      </c>
      <c r="M254" s="3">
        <f t="shared" si="18"/>
        <v>1.9792000000000001</v>
      </c>
      <c r="N254" s="7">
        <f>IF('[2]WetLitterbags placem_collection'!G181="N.A","",'[2]WetLitterbags placem_collection'!G181)</f>
        <v>42815</v>
      </c>
      <c r="O254" s="3">
        <f>IF(IFERROR(INDEX('[2]Both teabags AfterWet'!$D$1:$D$839,MATCH(H254,'[2]Both teabags AfterWet'!$B$1:$B$839,0)),"")="N.A","",(IFERROR(INDEX('[2]Both teabags AfterWet'!$D$1:$D$839,MATCH(H254,'[2]Both teabags AfterWet'!$B$1:$B$839,0)),"")))</f>
        <v>0.60329999999999995</v>
      </c>
      <c r="P254" s="3">
        <f>IFERROR(INDEX('[2]Both teabags AfterWet'!$D$1:$D$839,MATCH(I254,'[2]Both teabags AfterWet'!$B$1:$B$839,0)),"")</f>
        <v>1.6146</v>
      </c>
      <c r="Q254" s="3">
        <f t="shared" si="20"/>
        <v>0.45269999999999994</v>
      </c>
      <c r="R254" s="3">
        <f t="shared" si="20"/>
        <v>1.464</v>
      </c>
      <c r="S254" s="3">
        <f t="shared" si="21"/>
        <v>0.75716124879304791</v>
      </c>
      <c r="T254" s="3">
        <f t="shared" si="22"/>
        <v>0.49638124623962293</v>
      </c>
      <c r="U254" s="3">
        <f t="shared" si="23"/>
        <v>0.73969280517380753</v>
      </c>
      <c r="V254">
        <f t="shared" si="24"/>
        <v>52</v>
      </c>
      <c r="W254" s="3">
        <f t="shared" si="25"/>
        <v>0.10075861188474111</v>
      </c>
      <c r="X254" s="3">
        <f t="shared" si="26"/>
        <v>1.4292283463461404E-2</v>
      </c>
      <c r="Y254" s="58" t="str">
        <f>IF(ISNUMBER(SEARCH("C", '[2]WetLitterbags placem_collection'!W181)),"YES","")</f>
        <v/>
      </c>
      <c r="Z254" s="58" t="str">
        <f>IF(ISNUMBER(SEARCH("H", '[2]WetLitterbags placem_collection'!W181)),"YES","")</f>
        <v/>
      </c>
      <c r="AA254" s="58" t="str">
        <f>IF(ISNUMBER(SEARCH("R", '[2]WetLitterbags placem_collection'!W181)),"YES","")</f>
        <v>YES</v>
      </c>
      <c r="AB254" s="58" t="str">
        <f>IF(ISNUMBER(SEARCH("C", '[2]WetLitterbags placem_collection'!V181)),"YES","")</f>
        <v/>
      </c>
      <c r="AC254" s="58" t="str">
        <f>IF(ISNUMBER(SEARCH("H", '[2]WetLitterbags placem_collection'!V181)),"YES","")</f>
        <v/>
      </c>
      <c r="AD254" s="58" t="str">
        <f>IF(ISNUMBER(SEARCH("R", '[2]WetLitterbags placem_collection'!V181)),"YES","")</f>
        <v>YES</v>
      </c>
    </row>
    <row r="255" spans="2:30">
      <c r="B255" t="str">
        <f>'[2]Final data_for_R_analysis_Wetse'!A181</f>
        <v>Wet</v>
      </c>
      <c r="C255" s="4">
        <f>'[2]Final data_for_R_analysis_Wetse'!B181</f>
        <v>180</v>
      </c>
      <c r="D255" t="s">
        <v>110</v>
      </c>
      <c r="E255" t="s">
        <v>41</v>
      </c>
      <c r="F255" s="68">
        <v>4</v>
      </c>
      <c r="G255" s="7">
        <f>'[2]WetLitterbags placem_collection'!E182</f>
        <v>42763</v>
      </c>
      <c r="H255" t="str">
        <f>'[2]Final data_for_R_analysis_Wetse'!J181</f>
        <v>G360</v>
      </c>
      <c r="I255" t="str">
        <f>'[2]Final data_for_R_analysis_Wetse'!J401</f>
        <v>R268</v>
      </c>
      <c r="J255">
        <f>IFERROR(INDEX('[2]Green_rooibos initial weight'!$C$5:$C$1749,MATCH(H255, '[2]Green_rooibos initial weight'!$A$5:$A$1749,0)),"")</f>
        <v>2.0099999999999998</v>
      </c>
      <c r="K255">
        <f>IFERROR(INDEX('[2]Green_rooibos initial weight'!$C$5:$C$1749,MATCH(I255, '[2]Green_rooibos initial weight'!$A$5:$A$1749,0)),"")</f>
        <v>2.1709999999999998</v>
      </c>
      <c r="L255" s="3">
        <f t="shared" si="19"/>
        <v>1.7601999999999998</v>
      </c>
      <c r="M255" s="3">
        <f t="shared" si="18"/>
        <v>1.9211999999999998</v>
      </c>
      <c r="N255" s="7">
        <f>IF('[2]WetLitterbags placem_collection'!G182="N.A","",'[2]WetLitterbags placem_collection'!G182)</f>
        <v>42815</v>
      </c>
      <c r="O255" s="3">
        <f>IF(IFERROR(INDEX('[2]Both teabags AfterWet'!$D$1:$D$839,MATCH(H255,'[2]Both teabags AfterWet'!$B$1:$B$839,0)),"")="N.A","",(IFERROR(INDEX('[2]Both teabags AfterWet'!$D$1:$D$839,MATCH(H255,'[2]Both teabags AfterWet'!$B$1:$B$839,0)),"")))</f>
        <v>0.62219999999999998</v>
      </c>
      <c r="P255" s="3">
        <f>IFERROR(INDEX('[2]Both teabags AfterWet'!$D$1:$D$839,MATCH(I255,'[2]Both teabags AfterWet'!$B$1:$B$839,0)),"")</f>
        <v>1.6403000000000001</v>
      </c>
      <c r="Q255" s="3">
        <f t="shared" si="20"/>
        <v>0.47159999999999996</v>
      </c>
      <c r="R255" s="3">
        <f t="shared" si="20"/>
        <v>1.4897</v>
      </c>
      <c r="S255" s="3">
        <f t="shared" si="21"/>
        <v>0.73207590046585613</v>
      </c>
      <c r="T255" s="3">
        <f t="shared" si="22"/>
        <v>0.47993574472345918</v>
      </c>
      <c r="U255" s="3">
        <f t="shared" si="23"/>
        <v>0.77540079117218419</v>
      </c>
      <c r="V255">
        <f t="shared" si="24"/>
        <v>52</v>
      </c>
      <c r="W255" s="3">
        <f t="shared" si="25"/>
        <v>0.13055118709518276</v>
      </c>
      <c r="X255" s="3">
        <f t="shared" si="26"/>
        <v>1.2135957809916944E-2</v>
      </c>
      <c r="Y255" s="58" t="str">
        <f>IF(ISNUMBER(SEARCH("C", '[2]WetLitterbags placem_collection'!W182)),"YES","")</f>
        <v/>
      </c>
      <c r="Z255" s="58" t="str">
        <f>IF(ISNUMBER(SEARCH("H", '[2]WetLitterbags placem_collection'!W182)),"YES","")</f>
        <v/>
      </c>
      <c r="AA255" s="58" t="str">
        <f>IF(ISNUMBER(SEARCH("R", '[2]WetLitterbags placem_collection'!W182)),"YES","")</f>
        <v/>
      </c>
      <c r="AB255" s="58" t="str">
        <f>IF(ISNUMBER(SEARCH("C", '[2]WetLitterbags placem_collection'!V182)),"YES","")</f>
        <v/>
      </c>
      <c r="AC255" s="58" t="str">
        <f>IF(ISNUMBER(SEARCH("H", '[2]WetLitterbags placem_collection'!V182)),"YES","")</f>
        <v/>
      </c>
      <c r="AD255" s="58" t="str">
        <f>IF(ISNUMBER(SEARCH("R", '[2]WetLitterbags placem_collection'!V182)),"YES","")</f>
        <v/>
      </c>
    </row>
    <row r="256" spans="2:30">
      <c r="B256" t="str">
        <f>'[2]Final data_for_R_analysis_Wetse'!A182</f>
        <v>Wet</v>
      </c>
      <c r="C256" s="4">
        <f>'[2]Final data_for_R_analysis_Wetse'!B182</f>
        <v>181</v>
      </c>
      <c r="D256" t="s">
        <v>110</v>
      </c>
      <c r="E256" t="s">
        <v>41</v>
      </c>
      <c r="F256" s="68">
        <v>5</v>
      </c>
      <c r="G256" s="7">
        <f>'[2]WetLitterbags placem_collection'!E183</f>
        <v>42763</v>
      </c>
      <c r="H256" t="str">
        <f>'[2]Final data_for_R_analysis_Wetse'!J182</f>
        <v>G458</v>
      </c>
      <c r="I256" t="str">
        <f>'[2]Final data_for_R_analysis_Wetse'!J402</f>
        <v>R587</v>
      </c>
      <c r="J256">
        <f>IFERROR(INDEX('[2]Green_rooibos initial weight'!$C$5:$C$1749,MATCH(H256, '[2]Green_rooibos initial weight'!$A$5:$A$1749,0)),"")</f>
        <v>1.9770000000000001</v>
      </c>
      <c r="K256">
        <f>IFERROR(INDEX('[2]Green_rooibos initial weight'!$C$5:$C$1749,MATCH(I256, '[2]Green_rooibos initial weight'!$A$5:$A$1749,0)),"")</f>
        <v>2.2250000000000001</v>
      </c>
      <c r="L256" s="3">
        <f t="shared" si="19"/>
        <v>1.7272000000000001</v>
      </c>
      <c r="M256" s="3">
        <f t="shared" si="18"/>
        <v>1.9752000000000001</v>
      </c>
      <c r="N256" s="7">
        <f>IF('[2]WetLitterbags placem_collection'!G183="N.A","",'[2]WetLitterbags placem_collection'!G183)</f>
        <v>42815</v>
      </c>
      <c r="O256" s="3">
        <f>IF(IFERROR(INDEX('[2]Both teabags AfterWet'!$D$1:$D$839,MATCH(H256,'[2]Both teabags AfterWet'!$B$1:$B$839,0)),"")="N.A","",(IFERROR(INDEX('[2]Both teabags AfterWet'!$D$1:$D$839,MATCH(H256,'[2]Both teabags AfterWet'!$B$1:$B$839,0)),"")))</f>
        <v>0.57499999999999996</v>
      </c>
      <c r="P256" s="3">
        <f>IFERROR(INDEX('[2]Both teabags AfterWet'!$D$1:$D$839,MATCH(I256,'[2]Both teabags AfterWet'!$B$1:$B$839,0)),"")</f>
        <v>1.5119</v>
      </c>
      <c r="Q256" s="3">
        <f t="shared" si="20"/>
        <v>0.42439999999999994</v>
      </c>
      <c r="R256" s="3">
        <f t="shared" si="20"/>
        <v>1.3613</v>
      </c>
      <c r="S256" s="3">
        <f t="shared" si="21"/>
        <v>0.75428439092172306</v>
      </c>
      <c r="T256" s="3">
        <f t="shared" si="22"/>
        <v>0.49449523015295865</v>
      </c>
      <c r="U256" s="3">
        <f t="shared" si="23"/>
        <v>0.68919603078169289</v>
      </c>
      <c r="V256">
        <f t="shared" si="24"/>
        <v>52</v>
      </c>
      <c r="W256" s="3">
        <f t="shared" si="25"/>
        <v>0.10417530769391559</v>
      </c>
      <c r="X256" s="3">
        <f t="shared" si="26"/>
        <v>1.9043867050252281E-2</v>
      </c>
      <c r="Y256" s="58" t="str">
        <f>IF(ISNUMBER(SEARCH("C", '[2]WetLitterbags placem_collection'!W183)),"YES","")</f>
        <v/>
      </c>
      <c r="Z256" s="58" t="str">
        <f>IF(ISNUMBER(SEARCH("H", '[2]WetLitterbags placem_collection'!W183)),"YES","")</f>
        <v/>
      </c>
      <c r="AA256" s="58" t="str">
        <f>IF(ISNUMBER(SEARCH("R", '[2]WetLitterbags placem_collection'!W183)),"YES","")</f>
        <v/>
      </c>
      <c r="AB256" s="58" t="str">
        <f>IF(ISNUMBER(SEARCH("C", '[2]WetLitterbags placem_collection'!V183)),"YES","")</f>
        <v/>
      </c>
      <c r="AC256" s="58" t="str">
        <f>IF(ISNUMBER(SEARCH("H", '[2]WetLitterbags placem_collection'!V183)),"YES","")</f>
        <v/>
      </c>
      <c r="AD256" s="58" t="str">
        <f>IF(ISNUMBER(SEARCH("R", '[2]WetLitterbags placem_collection'!V183)),"YES","")</f>
        <v/>
      </c>
    </row>
    <row r="257" spans="2:30">
      <c r="B257" t="str">
        <f>'[2]Final data_for_R_analysis_Wetse'!A183</f>
        <v>Wet</v>
      </c>
      <c r="C257" s="4">
        <f>'[2]Final data_for_R_analysis_Wetse'!B183</f>
        <v>182</v>
      </c>
      <c r="D257" t="s">
        <v>110</v>
      </c>
      <c r="E257" t="s">
        <v>41</v>
      </c>
      <c r="F257" s="68">
        <v>6</v>
      </c>
      <c r="G257" s="7">
        <f>'[2]WetLitterbags placem_collection'!E184</f>
        <v>42763</v>
      </c>
      <c r="H257" t="str">
        <f>'[2]Final data_for_R_analysis_Wetse'!J183</f>
        <v>G403</v>
      </c>
      <c r="I257" t="str">
        <f>'[2]Final data_for_R_analysis_Wetse'!J403</f>
        <v>R444</v>
      </c>
      <c r="J257">
        <f>IFERROR(INDEX('[2]Green_rooibos initial weight'!$C$5:$C$1749,MATCH(H257, '[2]Green_rooibos initial weight'!$A$5:$A$1749,0)),"")</f>
        <v>2.06</v>
      </c>
      <c r="K257">
        <f>IFERROR(INDEX('[2]Green_rooibos initial weight'!$C$5:$C$1749,MATCH(I257, '[2]Green_rooibos initial weight'!$A$5:$A$1749,0)),"")</f>
        <v>2.2149999999999999</v>
      </c>
      <c r="L257" s="3">
        <f t="shared" si="19"/>
        <v>1.8102</v>
      </c>
      <c r="M257" s="3">
        <f t="shared" si="18"/>
        <v>1.9651999999999998</v>
      </c>
      <c r="N257" s="7">
        <f>IF('[2]WetLitterbags placem_collection'!G184="N.A","",'[2]WetLitterbags placem_collection'!G184)</f>
        <v>42815</v>
      </c>
      <c r="O257" s="3">
        <f>IF(IFERROR(INDEX('[2]Both teabags AfterWet'!$D$1:$D$839,MATCH(H257,'[2]Both teabags AfterWet'!$B$1:$B$839,0)),"")="N.A","",(IFERROR(INDEX('[2]Both teabags AfterWet'!$D$1:$D$839,MATCH(H257,'[2]Both teabags AfterWet'!$B$1:$B$839,0)),"")))</f>
        <v>0.69440000000000002</v>
      </c>
      <c r="P257" s="3">
        <f>IFERROR(INDEX('[2]Both teabags AfterWet'!$D$1:$D$839,MATCH(I257,'[2]Both teabags AfterWet'!$B$1:$B$839,0)),"")</f>
        <v>1.7522</v>
      </c>
      <c r="Q257" s="3">
        <f t="shared" si="20"/>
        <v>0.54380000000000006</v>
      </c>
      <c r="R257" s="3">
        <f t="shared" si="20"/>
        <v>1.6015999999999999</v>
      </c>
      <c r="S257" s="3">
        <f t="shared" si="21"/>
        <v>0.69959120539166941</v>
      </c>
      <c r="T257" s="3">
        <f t="shared" si="22"/>
        <v>0.45863936505487118</v>
      </c>
      <c r="U257" s="3">
        <f t="shared" si="23"/>
        <v>0.81498066354569509</v>
      </c>
      <c r="V257">
        <f t="shared" si="24"/>
        <v>52</v>
      </c>
      <c r="W257" s="3">
        <f t="shared" si="25"/>
        <v>0.16913158504552328</v>
      </c>
      <c r="X257" s="3">
        <f t="shared" si="26"/>
        <v>9.9331503302323501E-3</v>
      </c>
      <c r="Y257" s="58" t="str">
        <f>IF(ISNUMBER(SEARCH("C", '[2]WetLitterbags placem_collection'!W184)),"YES","")</f>
        <v/>
      </c>
      <c r="Z257" s="58" t="str">
        <f>IF(ISNUMBER(SEARCH("H", '[2]WetLitterbags placem_collection'!W184)),"YES","")</f>
        <v/>
      </c>
      <c r="AA257" s="58" t="str">
        <f>IF(ISNUMBER(SEARCH("R", '[2]WetLitterbags placem_collection'!W184)),"YES","")</f>
        <v/>
      </c>
      <c r="AB257" s="58" t="str">
        <f>IF(ISNUMBER(SEARCH("C", '[2]WetLitterbags placem_collection'!V184)),"YES","")</f>
        <v/>
      </c>
      <c r="AC257" s="58" t="str">
        <f>IF(ISNUMBER(SEARCH("H", '[2]WetLitterbags placem_collection'!V184)),"YES","")</f>
        <v>YES</v>
      </c>
      <c r="AD257" s="58" t="str">
        <f>IF(ISNUMBER(SEARCH("R", '[2]WetLitterbags placem_collection'!V184)),"YES","")</f>
        <v>YES</v>
      </c>
    </row>
    <row r="258" spans="2:30">
      <c r="B258" t="str">
        <f>'[2]Final data_for_R_analysis_Wetse'!A184</f>
        <v>Wet</v>
      </c>
      <c r="C258" s="4">
        <f>'[2]Final data_for_R_analysis_Wetse'!B184</f>
        <v>183</v>
      </c>
      <c r="D258" t="s">
        <v>110</v>
      </c>
      <c r="E258" t="s">
        <v>41</v>
      </c>
      <c r="F258" s="68">
        <v>7</v>
      </c>
      <c r="G258" s="7">
        <f>'[2]WetLitterbags placem_collection'!E185</f>
        <v>42763</v>
      </c>
      <c r="H258" t="str">
        <f>'[2]Final data_for_R_analysis_Wetse'!J184</f>
        <v>G585</v>
      </c>
      <c r="I258" t="str">
        <f>'[2]Final data_for_R_analysis_Wetse'!J404</f>
        <v>R568</v>
      </c>
      <c r="J258">
        <f>IFERROR(INDEX('[2]Green_rooibos initial weight'!$C$5:$C$1749,MATCH(H258, '[2]Green_rooibos initial weight'!$A$5:$A$1749,0)),"")</f>
        <v>2.1669999999999998</v>
      </c>
      <c r="K258">
        <f>IFERROR(INDEX('[2]Green_rooibos initial weight'!$C$5:$C$1749,MATCH(I258, '[2]Green_rooibos initial weight'!$A$5:$A$1749,0)),"")</f>
        <v>2.04</v>
      </c>
      <c r="L258" s="3">
        <f t="shared" si="19"/>
        <v>1.9171999999999998</v>
      </c>
      <c r="M258" s="3">
        <f t="shared" si="18"/>
        <v>1.7902</v>
      </c>
      <c r="N258" s="7">
        <f>IF('[2]WetLitterbags placem_collection'!G185="N.A","",'[2]WetLitterbags placem_collection'!G185)</f>
        <v>42815</v>
      </c>
      <c r="O258" s="3">
        <f>IF(IFERROR(INDEX('[2]Both teabags AfterWet'!$D$1:$D$839,MATCH(H258,'[2]Both teabags AfterWet'!$B$1:$B$839,0)),"")="N.A","",(IFERROR(INDEX('[2]Both teabags AfterWet'!$D$1:$D$839,MATCH(H258,'[2]Both teabags AfterWet'!$B$1:$B$839,0)),"")))</f>
        <v>0.71799999999999997</v>
      </c>
      <c r="P258" s="3">
        <f>IFERROR(INDEX('[2]Both teabags AfterWet'!$D$1:$D$839,MATCH(I258,'[2]Both teabags AfterWet'!$B$1:$B$839,0)),"")</f>
        <v>0.30299999999999999</v>
      </c>
      <c r="Q258" s="3">
        <f t="shared" si="20"/>
        <v>0.5673999999999999</v>
      </c>
      <c r="R258" s="3">
        <f t="shared" si="20"/>
        <v>0.15239999999999998</v>
      </c>
      <c r="S258" s="3">
        <f t="shared" si="21"/>
        <v>0.70404756937200086</v>
      </c>
      <c r="T258" s="3">
        <f t="shared" si="22"/>
        <v>0.46156087683295077</v>
      </c>
      <c r="U258" s="3">
        <f t="shared" si="23"/>
        <v>8.5130153055524516E-2</v>
      </c>
      <c r="V258">
        <f t="shared" si="24"/>
        <v>52</v>
      </c>
      <c r="W258" s="3">
        <f t="shared" si="25"/>
        <v>0.16383899124465451</v>
      </c>
      <c r="X258" s="3" t="str">
        <f t="shared" si="26"/>
        <v/>
      </c>
      <c r="Y258" s="58" t="str">
        <f>IF(ISNUMBER(SEARCH("C", '[2]WetLitterbags placem_collection'!W185)),"YES","")</f>
        <v>YES</v>
      </c>
      <c r="Z258" s="58" t="str">
        <f>IF(ISNUMBER(SEARCH("H", '[2]WetLitterbags placem_collection'!W185)),"YES","")</f>
        <v>YES</v>
      </c>
      <c r="AA258" s="58" t="str">
        <f>IF(ISNUMBER(SEARCH("R", '[2]WetLitterbags placem_collection'!W185)),"YES","")</f>
        <v/>
      </c>
      <c r="AB258" s="58" t="str">
        <f>IF(ISNUMBER(SEARCH("C", '[2]WetLitterbags placem_collection'!V185)),"YES","")</f>
        <v>YES</v>
      </c>
      <c r="AC258" s="58" t="str">
        <f>IF(ISNUMBER(SEARCH("H", '[2]WetLitterbags placem_collection'!V185)),"YES","")</f>
        <v/>
      </c>
      <c r="AD258" s="58" t="str">
        <f>IF(ISNUMBER(SEARCH("R", '[2]WetLitterbags placem_collection'!V185)),"YES","")</f>
        <v/>
      </c>
    </row>
    <row r="259" spans="2:30">
      <c r="B259" t="str">
        <f>'[2]Final data_for_R_analysis_Wetse'!A185</f>
        <v>Wet</v>
      </c>
      <c r="C259" s="4">
        <f>'[2]Final data_for_R_analysis_Wetse'!B185</f>
        <v>184</v>
      </c>
      <c r="D259" t="s">
        <v>110</v>
      </c>
      <c r="E259" t="s">
        <v>41</v>
      </c>
      <c r="F259" s="68">
        <v>8</v>
      </c>
      <c r="G259" s="7">
        <f>'[2]WetLitterbags placem_collection'!E186</f>
        <v>42763</v>
      </c>
      <c r="H259" t="str">
        <f>'[2]Final data_for_R_analysis_Wetse'!J185</f>
        <v>G669</v>
      </c>
      <c r="I259" t="str">
        <f>'[2]Final data_for_R_analysis_Wetse'!J405</f>
        <v>R541</v>
      </c>
      <c r="J259">
        <f>IFERROR(INDEX('[2]Green_rooibos initial weight'!$C$5:$C$1749,MATCH(H259, '[2]Green_rooibos initial weight'!$A$5:$A$1749,0)),"")</f>
        <v>1.9359999999999999</v>
      </c>
      <c r="K259">
        <f>IFERROR(INDEX('[2]Green_rooibos initial weight'!$C$5:$C$1749,MATCH(I259, '[2]Green_rooibos initial weight'!$A$5:$A$1749,0)),"")</f>
        <v>2.226</v>
      </c>
      <c r="L259" s="3">
        <f t="shared" si="19"/>
        <v>1.6861999999999999</v>
      </c>
      <c r="M259" s="3">
        <f t="shared" si="18"/>
        <v>1.9762</v>
      </c>
      <c r="N259" s="7">
        <f>IF('[2]WetLitterbags placem_collection'!G186="N.A","",'[2]WetLitterbags placem_collection'!G186)</f>
        <v>42815</v>
      </c>
      <c r="O259" s="3">
        <f>IF(IFERROR(INDEX('[2]Both teabags AfterWet'!$D$1:$D$839,MATCH(H259,'[2]Both teabags AfterWet'!$B$1:$B$839,0)),"")="N.A","",(IFERROR(INDEX('[2]Both teabags AfterWet'!$D$1:$D$839,MATCH(H259,'[2]Both teabags AfterWet'!$B$1:$B$839,0)),"")))</f>
        <v>0.7097</v>
      </c>
      <c r="P259" s="3">
        <f>IFERROR(INDEX('[2]Both teabags AfterWet'!$D$1:$D$839,MATCH(I259,'[2]Both teabags AfterWet'!$B$1:$B$839,0)),"")</f>
        <v>1.7278</v>
      </c>
      <c r="Q259" s="3">
        <f t="shared" si="20"/>
        <v>0.55909999999999993</v>
      </c>
      <c r="R259" s="3">
        <f t="shared" si="20"/>
        <v>1.5771999999999999</v>
      </c>
      <c r="S259" s="3">
        <f t="shared" si="21"/>
        <v>0.66842604673229755</v>
      </c>
      <c r="T259" s="3">
        <f t="shared" si="22"/>
        <v>0.43820804963922599</v>
      </c>
      <c r="U259" s="3">
        <f t="shared" si="23"/>
        <v>0.79809735856694664</v>
      </c>
      <c r="V259">
        <f t="shared" si="24"/>
        <v>52</v>
      </c>
      <c r="W259" s="3">
        <f t="shared" si="25"/>
        <v>0.20614483761009794</v>
      </c>
      <c r="X259" s="3">
        <f t="shared" si="26"/>
        <v>1.1876321650216209E-2</v>
      </c>
      <c r="Y259" s="58" t="str">
        <f>IF(ISNUMBER(SEARCH("C", '[2]WetLitterbags placem_collection'!W186)),"YES","")</f>
        <v/>
      </c>
      <c r="Z259" s="58" t="str">
        <f>IF(ISNUMBER(SEARCH("H", '[2]WetLitterbags placem_collection'!W186)),"YES","")</f>
        <v/>
      </c>
      <c r="AA259" s="58" t="str">
        <f>IF(ISNUMBER(SEARCH("R", '[2]WetLitterbags placem_collection'!W186)),"YES","")</f>
        <v/>
      </c>
      <c r="AB259" s="58" t="str">
        <f>IF(ISNUMBER(SEARCH("C", '[2]WetLitterbags placem_collection'!V186)),"YES","")</f>
        <v/>
      </c>
      <c r="AC259" s="58" t="str">
        <f>IF(ISNUMBER(SEARCH("H", '[2]WetLitterbags placem_collection'!V186)),"YES","")</f>
        <v/>
      </c>
      <c r="AD259" s="58" t="str">
        <f>IF(ISNUMBER(SEARCH("R", '[2]WetLitterbags placem_collection'!V186)),"YES","")</f>
        <v>YES</v>
      </c>
    </row>
    <row r="260" spans="2:30">
      <c r="B260" t="str">
        <f>'[2]Final data_for_R_analysis_Wetse'!A186</f>
        <v>Wet</v>
      </c>
      <c r="C260" s="4">
        <f>'[2]Final data_for_R_analysis_Wetse'!B186</f>
        <v>185</v>
      </c>
      <c r="D260" t="s">
        <v>111</v>
      </c>
      <c r="E260" t="s">
        <v>41</v>
      </c>
      <c r="F260" s="5">
        <v>1</v>
      </c>
      <c r="G260" s="7">
        <f>'[2]WetLitterbags placem_collection'!E187</f>
        <v>42763</v>
      </c>
      <c r="H260" t="str">
        <f>'[2]Final data_for_R_analysis_Wetse'!J186</f>
        <v>G423</v>
      </c>
      <c r="I260" t="str">
        <f>'[2]Final data_for_R_analysis_Wetse'!J406</f>
        <v>R51</v>
      </c>
      <c r="J260">
        <f>IFERROR(INDEX('[2]Green_rooibos initial weight'!$C$5:$C$1749,MATCH(H260, '[2]Green_rooibos initial weight'!$A$5:$A$1749,0)),"")</f>
        <v>2.0649999999999999</v>
      </c>
      <c r="K260">
        <f>IFERROR(INDEX('[2]Green_rooibos initial weight'!$C$5:$C$1749,MATCH(I260, '[2]Green_rooibos initial weight'!$A$5:$A$1749,0)),"")</f>
        <v>2.3149999999999999</v>
      </c>
      <c r="L260" s="3">
        <f t="shared" si="19"/>
        <v>1.8151999999999999</v>
      </c>
      <c r="M260" s="3">
        <f t="shared" si="18"/>
        <v>2.0651999999999999</v>
      </c>
      <c r="N260" s="7">
        <f>IF('[2]WetLitterbags placem_collection'!G187="N.A","",'[2]WetLitterbags placem_collection'!G187)</f>
        <v>42815</v>
      </c>
      <c r="O260" s="3">
        <f>IF(IFERROR(INDEX('[2]Both teabags AfterWet'!$D$1:$D$839,MATCH(H260,'[2]Both teabags AfterWet'!$B$1:$B$839,0)),"")="N.A","",(IFERROR(INDEX('[2]Both teabags AfterWet'!$D$1:$D$839,MATCH(H260,'[2]Both teabags AfterWet'!$B$1:$B$839,0)),"")))</f>
        <v>0.62319999999999998</v>
      </c>
      <c r="P260" s="3">
        <f>IFERROR(INDEX('[2]Both teabags AfterWet'!$D$1:$D$839,MATCH(I260,'[2]Both teabags AfterWet'!$B$1:$B$839,0)),"")</f>
        <v>1.7762</v>
      </c>
      <c r="Q260" s="3">
        <f t="shared" si="20"/>
        <v>0.47259999999999996</v>
      </c>
      <c r="R260" s="3">
        <f t="shared" si="20"/>
        <v>1.6255999999999999</v>
      </c>
      <c r="S260" s="3">
        <f t="shared" si="21"/>
        <v>0.73964301454385195</v>
      </c>
      <c r="T260" s="3">
        <f t="shared" si="22"/>
        <v>0.48489660810950869</v>
      </c>
      <c r="U260" s="3">
        <f t="shared" si="23"/>
        <v>0.78713926012008517</v>
      </c>
      <c r="V260">
        <f t="shared" si="24"/>
        <v>52</v>
      </c>
      <c r="W260" s="3">
        <f t="shared" si="25"/>
        <v>0.12156411574364379</v>
      </c>
      <c r="X260" s="3">
        <f t="shared" si="26"/>
        <v>1.1115418518512669E-2</v>
      </c>
      <c r="Y260" s="58" t="str">
        <f>IF(ISNUMBER(SEARCH("C", '[2]WetLitterbags placem_collection'!W187)),"YES","")</f>
        <v>YES</v>
      </c>
      <c r="Z260" s="58" t="str">
        <f>IF(ISNUMBER(SEARCH("H", '[2]WetLitterbags placem_collection'!W187)),"YES","")</f>
        <v>YES</v>
      </c>
      <c r="AA260" s="58" t="str">
        <f>IF(ISNUMBER(SEARCH("R", '[2]WetLitterbags placem_collection'!W187)),"YES","")</f>
        <v/>
      </c>
      <c r="AB260" s="58" t="str">
        <f>IF(ISNUMBER(SEARCH("C", '[2]WetLitterbags placem_collection'!V187)),"YES","")</f>
        <v/>
      </c>
      <c r="AC260" s="58" t="str">
        <f>IF(ISNUMBER(SEARCH("H", '[2]WetLitterbags placem_collection'!V187)),"YES","")</f>
        <v/>
      </c>
      <c r="AD260" s="58" t="str">
        <f>IF(ISNUMBER(SEARCH("R", '[2]WetLitterbags placem_collection'!V187)),"YES","")</f>
        <v/>
      </c>
    </row>
    <row r="261" spans="2:30">
      <c r="B261" t="str">
        <f>'[2]Final data_for_R_analysis_Wetse'!A187</f>
        <v>Wet</v>
      </c>
      <c r="C261" s="4">
        <f>'[2]Final data_for_R_analysis_Wetse'!B187</f>
        <v>186</v>
      </c>
      <c r="D261" t="s">
        <v>111</v>
      </c>
      <c r="E261" t="s">
        <v>41</v>
      </c>
      <c r="F261" s="5">
        <v>2</v>
      </c>
      <c r="G261" s="7">
        <f>'[2]WetLitterbags placem_collection'!E188</f>
        <v>42763</v>
      </c>
      <c r="H261" t="str">
        <f>'[2]Final data_for_R_analysis_Wetse'!J187</f>
        <v>G544</v>
      </c>
      <c r="I261" t="str">
        <f>'[2]Final data_for_R_analysis_Wetse'!J407</f>
        <v>R557</v>
      </c>
      <c r="J261">
        <f>IFERROR(INDEX('[2]Green_rooibos initial weight'!$C$5:$C$1749,MATCH(H261, '[2]Green_rooibos initial weight'!$A$5:$A$1749,0)),"")</f>
        <v>2.0830000000000002</v>
      </c>
      <c r="K261">
        <f>IFERROR(INDEX('[2]Green_rooibos initial weight'!$C$5:$C$1749,MATCH(I261, '[2]Green_rooibos initial weight'!$A$5:$A$1749,0)),"")</f>
        <v>2.2229999999999999</v>
      </c>
      <c r="L261" s="3">
        <f t="shared" si="19"/>
        <v>1.8332000000000002</v>
      </c>
      <c r="M261" s="3">
        <f t="shared" si="18"/>
        <v>1.9731999999999998</v>
      </c>
      <c r="N261" s="7">
        <f>IF('[2]WetLitterbags placem_collection'!G188="N.A","",'[2]WetLitterbags placem_collection'!G188)</f>
        <v>42815</v>
      </c>
      <c r="O261" s="3">
        <f>IF(IFERROR(INDEX('[2]Both teabags AfterWet'!$D$1:$D$839,MATCH(H261,'[2]Both teabags AfterWet'!$B$1:$B$839,0)),"")="N.A","",(IFERROR(INDEX('[2]Both teabags AfterWet'!$D$1:$D$839,MATCH(H261,'[2]Both teabags AfterWet'!$B$1:$B$839,0)),"")))</f>
        <v>0.69</v>
      </c>
      <c r="P261" s="3">
        <f>IFERROR(INDEX('[2]Both teabags AfterWet'!$D$1:$D$839,MATCH(I261,'[2]Both teabags AfterWet'!$B$1:$B$839,0)),"")</f>
        <v>1.7509999999999999</v>
      </c>
      <c r="Q261" s="3">
        <f t="shared" si="20"/>
        <v>0.53939999999999988</v>
      </c>
      <c r="R261" s="3">
        <f t="shared" si="20"/>
        <v>1.6003999999999998</v>
      </c>
      <c r="S261" s="3">
        <f t="shared" si="21"/>
        <v>0.70576041893955932</v>
      </c>
      <c r="T261" s="3">
        <f t="shared" si="22"/>
        <v>0.4626837900886423</v>
      </c>
      <c r="U261" s="3">
        <f t="shared" si="23"/>
        <v>0.81106831542671798</v>
      </c>
      <c r="V261">
        <f t="shared" si="24"/>
        <v>52</v>
      </c>
      <c r="W261" s="3">
        <f t="shared" si="25"/>
        <v>0.16180472810028579</v>
      </c>
      <c r="X261" s="3">
        <f t="shared" si="26"/>
        <v>1.0092709413661128E-2</v>
      </c>
      <c r="Y261" s="58" t="str">
        <f>IF(ISNUMBER(SEARCH("C", '[2]WetLitterbags placem_collection'!W188)),"YES","")</f>
        <v/>
      </c>
      <c r="Z261" s="58" t="str">
        <f>IF(ISNUMBER(SEARCH("H", '[2]WetLitterbags placem_collection'!W188)),"YES","")</f>
        <v>YES</v>
      </c>
      <c r="AA261" s="58" t="str">
        <f>IF(ISNUMBER(SEARCH("R", '[2]WetLitterbags placem_collection'!W188)),"YES","")</f>
        <v/>
      </c>
      <c r="AB261" s="58" t="str">
        <f>IF(ISNUMBER(SEARCH("C", '[2]WetLitterbags placem_collection'!V188)),"YES","")</f>
        <v/>
      </c>
      <c r="AC261" s="58" t="str">
        <f>IF(ISNUMBER(SEARCH("H", '[2]WetLitterbags placem_collection'!V188)),"YES","")</f>
        <v/>
      </c>
      <c r="AD261" s="58" t="str">
        <f>IF(ISNUMBER(SEARCH("R", '[2]WetLitterbags placem_collection'!V188)),"YES","")</f>
        <v>YES</v>
      </c>
    </row>
    <row r="262" spans="2:30">
      <c r="B262" t="str">
        <f>'[2]Final data_for_R_analysis_Wetse'!A188</f>
        <v>Wet</v>
      </c>
      <c r="C262" s="4">
        <f>'[2]Final data_for_R_analysis_Wetse'!B188</f>
        <v>187</v>
      </c>
      <c r="D262" t="s">
        <v>111</v>
      </c>
      <c r="E262" t="s">
        <v>41</v>
      </c>
      <c r="F262" s="5">
        <v>3</v>
      </c>
      <c r="G262" s="7">
        <f>'[2]WetLitterbags placem_collection'!E189</f>
        <v>42763</v>
      </c>
      <c r="H262" t="str">
        <f>'[2]Final data_for_R_analysis_Wetse'!J188</f>
        <v>G620</v>
      </c>
      <c r="I262" t="str">
        <f>'[2]Final data_for_R_analysis_Wetse'!J408</f>
        <v>R427</v>
      </c>
      <c r="J262">
        <f>IFERROR(INDEX('[2]Green_rooibos initial weight'!$C$5:$C$1749,MATCH(H262, '[2]Green_rooibos initial weight'!$A$5:$A$1749,0)),"")</f>
        <v>2.0019999999999998</v>
      </c>
      <c r="K262">
        <f>IFERROR(INDEX('[2]Green_rooibos initial weight'!$C$5:$C$1749,MATCH(I262, '[2]Green_rooibos initial weight'!$A$5:$A$1749,0)),"")</f>
        <v>2.1760000000000002</v>
      </c>
      <c r="L262" s="3">
        <f t="shared" si="19"/>
        <v>1.7521999999999998</v>
      </c>
      <c r="M262" s="3">
        <f t="shared" si="18"/>
        <v>1.9262000000000001</v>
      </c>
      <c r="N262" s="7">
        <f>IF('[2]WetLitterbags placem_collection'!G189="N.A","",'[2]WetLitterbags placem_collection'!G189)</f>
        <v>42815</v>
      </c>
      <c r="O262" s="3">
        <f>IF(IFERROR(INDEX('[2]Both teabags AfterWet'!$D$1:$D$839,MATCH(H262,'[2]Both teabags AfterWet'!$B$1:$B$839,0)),"")="N.A","",(IFERROR(INDEX('[2]Both teabags AfterWet'!$D$1:$D$839,MATCH(H262,'[2]Both teabags AfterWet'!$B$1:$B$839,0)),"")))</f>
        <v>0.59950000000000003</v>
      </c>
      <c r="P262" s="3">
        <f>IFERROR(INDEX('[2]Both teabags AfterWet'!$D$1:$D$839,MATCH(I262,'[2]Both teabags AfterWet'!$B$1:$B$839,0)),"")</f>
        <v>1.6979</v>
      </c>
      <c r="Q262" s="3">
        <f t="shared" si="20"/>
        <v>0.44890000000000002</v>
      </c>
      <c r="R262" s="3">
        <f t="shared" si="20"/>
        <v>1.5472999999999999</v>
      </c>
      <c r="S262" s="3">
        <f t="shared" si="21"/>
        <v>0.74380778449948637</v>
      </c>
      <c r="T262" s="3">
        <f t="shared" si="22"/>
        <v>0.48762695610892698</v>
      </c>
      <c r="U262" s="3">
        <f t="shared" si="23"/>
        <v>0.80329145467760343</v>
      </c>
      <c r="V262">
        <f t="shared" si="24"/>
        <v>52</v>
      </c>
      <c r="W262" s="3">
        <f t="shared" si="25"/>
        <v>0.11661783313600194</v>
      </c>
      <c r="X262" s="3">
        <f t="shared" si="26"/>
        <v>9.9328428224297449E-3</v>
      </c>
      <c r="Y262" s="58" t="str">
        <f>IF(ISNUMBER(SEARCH("C", '[2]WetLitterbags placem_collection'!W189)),"YES","")</f>
        <v/>
      </c>
      <c r="Z262" s="58" t="str">
        <f>IF(ISNUMBER(SEARCH("H", '[2]WetLitterbags placem_collection'!W189)),"YES","")</f>
        <v/>
      </c>
      <c r="AA262" s="58" t="str">
        <f>IF(ISNUMBER(SEARCH("R", '[2]WetLitterbags placem_collection'!W189)),"YES","")</f>
        <v/>
      </c>
      <c r="AB262" s="58" t="str">
        <f>IF(ISNUMBER(SEARCH("C", '[2]WetLitterbags placem_collection'!V189)),"YES","")</f>
        <v/>
      </c>
      <c r="AC262" s="58" t="str">
        <f>IF(ISNUMBER(SEARCH("H", '[2]WetLitterbags placem_collection'!V189)),"YES","")</f>
        <v/>
      </c>
      <c r="AD262" s="58" t="str">
        <f>IF(ISNUMBER(SEARCH("R", '[2]WetLitterbags placem_collection'!V189)),"YES","")</f>
        <v/>
      </c>
    </row>
    <row r="263" spans="2:30">
      <c r="B263" t="str">
        <f>'[2]Final data_for_R_analysis_Wetse'!A189</f>
        <v>Wet</v>
      </c>
      <c r="C263" s="4">
        <f>'[2]Final data_for_R_analysis_Wetse'!B189</f>
        <v>188</v>
      </c>
      <c r="D263" t="s">
        <v>111</v>
      </c>
      <c r="E263" t="s">
        <v>41</v>
      </c>
      <c r="F263" s="68">
        <v>4</v>
      </c>
      <c r="G263" s="7">
        <f>'[2]WetLitterbags placem_collection'!E190</f>
        <v>42763</v>
      </c>
      <c r="H263" t="str">
        <f>'[2]Final data_for_R_analysis_Wetse'!J189</f>
        <v>G420</v>
      </c>
      <c r="I263" t="str">
        <f>'[2]Final data_for_R_analysis_Wetse'!J409</f>
        <v>R523</v>
      </c>
      <c r="J263">
        <f>IFERROR(INDEX('[2]Green_rooibos initial weight'!$C$5:$C$1749,MATCH(H263, '[2]Green_rooibos initial weight'!$A$5:$A$1749,0)),"")</f>
        <v>2.0390000000000001</v>
      </c>
      <c r="K263">
        <f>IFERROR(INDEX('[2]Green_rooibos initial weight'!$C$5:$C$1749,MATCH(I263, '[2]Green_rooibos initial weight'!$A$5:$A$1749,0)),"")</f>
        <v>2.1179999999999999</v>
      </c>
      <c r="L263" s="3">
        <f t="shared" si="19"/>
        <v>1.7892000000000001</v>
      </c>
      <c r="M263" s="3">
        <f t="shared" si="18"/>
        <v>1.8681999999999999</v>
      </c>
      <c r="N263" s="7">
        <f>IF('[2]WetLitterbags placem_collection'!G190="N.A","",'[2]WetLitterbags placem_collection'!G190)</f>
        <v>42815</v>
      </c>
      <c r="O263" s="3">
        <f>IF(IFERROR(INDEX('[2]Both teabags AfterWet'!$D$1:$D$839,MATCH(H263,'[2]Both teabags AfterWet'!$B$1:$B$839,0)),"")="N.A","",(IFERROR(INDEX('[2]Both teabags AfterWet'!$D$1:$D$839,MATCH(H263,'[2]Both teabags AfterWet'!$B$1:$B$839,0)),"")))</f>
        <v>0.29980000000000001</v>
      </c>
      <c r="P263" s="3">
        <f>IFERROR(INDEX('[2]Both teabags AfterWet'!$D$1:$D$839,MATCH(I263,'[2]Both teabags AfterWet'!$B$1:$B$839,0)),"")</f>
        <v>1.54</v>
      </c>
      <c r="Q263" s="3">
        <f t="shared" si="20"/>
        <v>0.1492</v>
      </c>
      <c r="R263" s="3">
        <f t="shared" si="20"/>
        <v>1.3894</v>
      </c>
      <c r="S263" s="3">
        <f t="shared" si="21"/>
        <v>0.91661077576570538</v>
      </c>
      <c r="T263" s="3">
        <f t="shared" si="22"/>
        <v>0.60091347769913228</v>
      </c>
      <c r="U263" s="3">
        <f t="shared" si="23"/>
        <v>0.74371052349855482</v>
      </c>
      <c r="V263">
        <f t="shared" si="24"/>
        <v>52</v>
      </c>
      <c r="W263" s="3">
        <f t="shared" si="25"/>
        <v>-8.8611372643355502E-2</v>
      </c>
      <c r="X263" s="3">
        <f t="shared" si="26"/>
        <v>1.0692249791656021E-2</v>
      </c>
      <c r="Y263" s="58" t="str">
        <f>IF(ISNUMBER(SEARCH("C", '[2]WetLitterbags placem_collection'!W190)),"YES","")</f>
        <v>YES</v>
      </c>
      <c r="Z263" s="58" t="str">
        <f>IF(ISNUMBER(SEARCH("H", '[2]WetLitterbags placem_collection'!W190)),"YES","")</f>
        <v>YES</v>
      </c>
      <c r="AA263" s="58" t="str">
        <f>IF(ISNUMBER(SEARCH("R", '[2]WetLitterbags placem_collection'!W190)),"YES","")</f>
        <v>YES</v>
      </c>
      <c r="AB263" s="58" t="str">
        <f>IF(ISNUMBER(SEARCH("C", '[2]WetLitterbags placem_collection'!V190)),"YES","")</f>
        <v/>
      </c>
      <c r="AC263" s="58" t="str">
        <f>IF(ISNUMBER(SEARCH("H", '[2]WetLitterbags placem_collection'!V190)),"YES","")</f>
        <v>YES</v>
      </c>
      <c r="AD263" s="58" t="str">
        <f>IF(ISNUMBER(SEARCH("R", '[2]WetLitterbags placem_collection'!V190)),"YES","")</f>
        <v/>
      </c>
    </row>
    <row r="264" spans="2:30">
      <c r="B264" t="str">
        <f>'[2]Final data_for_R_analysis_Wetse'!A190</f>
        <v>Wet</v>
      </c>
      <c r="C264" s="4">
        <f>'[2]Final data_for_R_analysis_Wetse'!B190</f>
        <v>189</v>
      </c>
      <c r="D264" t="s">
        <v>111</v>
      </c>
      <c r="E264" t="s">
        <v>41</v>
      </c>
      <c r="F264" s="68">
        <v>5</v>
      </c>
      <c r="G264" s="7">
        <f>'[2]WetLitterbags placem_collection'!E191</f>
        <v>42763</v>
      </c>
      <c r="H264" t="str">
        <f>'[2]Final data_for_R_analysis_Wetse'!J190</f>
        <v>G367</v>
      </c>
      <c r="I264" t="str">
        <f>'[2]Final data_for_R_analysis_Wetse'!J410</f>
        <v>R354</v>
      </c>
      <c r="J264">
        <f>IFERROR(INDEX('[2]Green_rooibos initial weight'!$C$5:$C$1749,MATCH(H264, '[2]Green_rooibos initial weight'!$A$5:$A$1749,0)),"")</f>
        <v>2.0990000000000002</v>
      </c>
      <c r="K264">
        <f>IFERROR(INDEX('[2]Green_rooibos initial weight'!$C$5:$C$1749,MATCH(I264, '[2]Green_rooibos initial weight'!$A$5:$A$1749,0)),"")</f>
        <v>2.286</v>
      </c>
      <c r="L264" s="3">
        <f t="shared" si="19"/>
        <v>1.8492000000000002</v>
      </c>
      <c r="M264" s="3">
        <f t="shared" si="18"/>
        <v>2.0362</v>
      </c>
      <c r="N264" s="7">
        <f>IF('[2]WetLitterbags placem_collection'!G191="N.A","",'[2]WetLitterbags placem_collection'!G191)</f>
        <v>42815</v>
      </c>
      <c r="O264" s="3">
        <f>IF(IFERROR(INDEX('[2]Both teabags AfterWet'!$D$1:$D$839,MATCH(H264,'[2]Both teabags AfterWet'!$B$1:$B$839,0)),"")="N.A","",(IFERROR(INDEX('[2]Both teabags AfterWet'!$D$1:$D$839,MATCH(H264,'[2]Both teabags AfterWet'!$B$1:$B$839,0)),"")))</f>
        <v>0.80840000000000001</v>
      </c>
      <c r="P264" s="3">
        <f>IFERROR(INDEX('[2]Both teabags AfterWet'!$D$1:$D$839,MATCH(I264,'[2]Both teabags AfterWet'!$B$1:$B$839,0)),"")</f>
        <v>1.7630999999999999</v>
      </c>
      <c r="Q264" s="3">
        <f t="shared" si="20"/>
        <v>0.65779999999999994</v>
      </c>
      <c r="R264" s="3">
        <f t="shared" si="20"/>
        <v>1.6124999999999998</v>
      </c>
      <c r="S264" s="3">
        <f t="shared" si="21"/>
        <v>0.64427860696517425</v>
      </c>
      <c r="T264" s="3">
        <f t="shared" si="22"/>
        <v>0.42237742404367723</v>
      </c>
      <c r="U264" s="3">
        <f t="shared" si="23"/>
        <v>0.79191631470386004</v>
      </c>
      <c r="V264">
        <f t="shared" si="24"/>
        <v>52</v>
      </c>
      <c r="W264" s="3">
        <f t="shared" si="25"/>
        <v>0.23482350716725142</v>
      </c>
      <c r="X264" s="3">
        <f t="shared" si="26"/>
        <v>1.3049069216828206E-2</v>
      </c>
      <c r="Y264" s="58" t="str">
        <f>IF(ISNUMBER(SEARCH("C", '[2]WetLitterbags placem_collection'!W191)),"YES","")</f>
        <v/>
      </c>
      <c r="Z264" s="58" t="str">
        <f>IF(ISNUMBER(SEARCH("H", '[2]WetLitterbags placem_collection'!W191)),"YES","")</f>
        <v/>
      </c>
      <c r="AA264" s="58" t="str">
        <f>IF(ISNUMBER(SEARCH("R", '[2]WetLitterbags placem_collection'!W191)),"YES","")</f>
        <v>YES</v>
      </c>
      <c r="AB264" s="58" t="str">
        <f>IF(ISNUMBER(SEARCH("C", '[2]WetLitterbags placem_collection'!V191)),"YES","")</f>
        <v>YES</v>
      </c>
      <c r="AC264" s="58" t="str">
        <f>IF(ISNUMBER(SEARCH("H", '[2]WetLitterbags placem_collection'!V191)),"YES","")</f>
        <v/>
      </c>
      <c r="AD264" s="58" t="str">
        <f>IF(ISNUMBER(SEARCH("R", '[2]WetLitterbags placem_collection'!V191)),"YES","")</f>
        <v>YES</v>
      </c>
    </row>
    <row r="265" spans="2:30">
      <c r="B265" t="str">
        <f>'[2]Final data_for_R_analysis_Wetse'!A191</f>
        <v>Wet</v>
      </c>
      <c r="C265" s="4">
        <f>'[2]Final data_for_R_analysis_Wetse'!B191</f>
        <v>190</v>
      </c>
      <c r="D265" t="s">
        <v>111</v>
      </c>
      <c r="E265" t="s">
        <v>41</v>
      </c>
      <c r="F265" s="68">
        <v>6</v>
      </c>
      <c r="G265" s="7">
        <f>'[2]WetLitterbags placem_collection'!E192</f>
        <v>42763</v>
      </c>
      <c r="H265" t="str">
        <f>'[2]Final data_for_R_analysis_Wetse'!J191</f>
        <v>G526</v>
      </c>
      <c r="I265" t="str">
        <f>'[2]Final data_for_R_analysis_Wetse'!J411</f>
        <v>R164</v>
      </c>
      <c r="J265">
        <f>IFERROR(INDEX('[2]Green_rooibos initial weight'!$C$5:$C$1749,MATCH(H265, '[2]Green_rooibos initial weight'!$A$5:$A$1749,0)),"")</f>
        <v>2.0760000000000001</v>
      </c>
      <c r="K265">
        <f>IFERROR(INDEX('[2]Green_rooibos initial weight'!$C$5:$C$1749,MATCH(I265, '[2]Green_rooibos initial weight'!$A$5:$A$1749,0)),"")</f>
        <v>2.2040000000000002</v>
      </c>
      <c r="L265" s="3">
        <f t="shared" si="19"/>
        <v>1.8262</v>
      </c>
      <c r="M265" s="3">
        <f t="shared" si="18"/>
        <v>1.9542000000000002</v>
      </c>
      <c r="N265" s="7">
        <f>IF('[2]WetLitterbags placem_collection'!G192="N.A","",'[2]WetLitterbags placem_collection'!G192)</f>
        <v>42815</v>
      </c>
      <c r="O265" s="3">
        <f>IF(IFERROR(INDEX('[2]Both teabags AfterWet'!$D$1:$D$839,MATCH(H265,'[2]Both teabags AfterWet'!$B$1:$B$839,0)),"")="N.A","",(IFERROR(INDEX('[2]Both teabags AfterWet'!$D$1:$D$839,MATCH(H265,'[2]Both teabags AfterWet'!$B$1:$B$839,0)),"")))</f>
        <v>0.61960000000000004</v>
      </c>
      <c r="P265" s="3">
        <f>IFERROR(INDEX('[2]Both teabags AfterWet'!$D$1:$D$839,MATCH(I265,'[2]Both teabags AfterWet'!$B$1:$B$839,0)),"")</f>
        <v>1.6649</v>
      </c>
      <c r="Q265" s="3">
        <f t="shared" si="20"/>
        <v>0.46900000000000003</v>
      </c>
      <c r="R265" s="3">
        <f t="shared" si="20"/>
        <v>1.5143</v>
      </c>
      <c r="S265" s="3">
        <f t="shared" si="21"/>
        <v>0.74318256488884016</v>
      </c>
      <c r="T265" s="3">
        <f t="shared" si="22"/>
        <v>0.48721707341881215</v>
      </c>
      <c r="U265" s="3">
        <f t="shared" si="23"/>
        <v>0.77489509773820486</v>
      </c>
      <c r="V265">
        <f t="shared" si="24"/>
        <v>52</v>
      </c>
      <c r="W265" s="3">
        <f t="shared" si="25"/>
        <v>0.11736037424128243</v>
      </c>
      <c r="X265" s="3">
        <f t="shared" si="26"/>
        <v>1.1921869488843211E-2</v>
      </c>
      <c r="Y265" s="58" t="str">
        <f>IF(ISNUMBER(SEARCH("C", '[2]WetLitterbags placem_collection'!W192)),"YES","")</f>
        <v>YES</v>
      </c>
      <c r="Z265" s="58" t="str">
        <f>IF(ISNUMBER(SEARCH("H", '[2]WetLitterbags placem_collection'!W192)),"YES","")</f>
        <v>YES</v>
      </c>
      <c r="AA265" s="58" t="str">
        <f>IF(ISNUMBER(SEARCH("R", '[2]WetLitterbags placem_collection'!W192)),"YES","")</f>
        <v/>
      </c>
      <c r="AB265" s="58" t="str">
        <f>IF(ISNUMBER(SEARCH("C", '[2]WetLitterbags placem_collection'!V192)),"YES","")</f>
        <v/>
      </c>
      <c r="AC265" s="58" t="str">
        <f>IF(ISNUMBER(SEARCH("H", '[2]WetLitterbags placem_collection'!V192)),"YES","")</f>
        <v/>
      </c>
      <c r="AD265" s="58" t="str">
        <f>IF(ISNUMBER(SEARCH("R", '[2]WetLitterbags placem_collection'!V192)),"YES","")</f>
        <v/>
      </c>
    </row>
    <row r="266" spans="2:30">
      <c r="B266" t="str">
        <f>'[2]Final data_for_R_analysis_Wetse'!A192</f>
        <v>Wet</v>
      </c>
      <c r="C266" s="4">
        <f>'[2]Final data_for_R_analysis_Wetse'!B192</f>
        <v>191</v>
      </c>
      <c r="D266" t="s">
        <v>111</v>
      </c>
      <c r="E266" t="s">
        <v>41</v>
      </c>
      <c r="F266" s="68">
        <v>7</v>
      </c>
      <c r="G266" s="7">
        <f>'[2]WetLitterbags placem_collection'!E193</f>
        <v>42763</v>
      </c>
      <c r="H266" t="str">
        <f>'[2]Final data_for_R_analysis_Wetse'!J192</f>
        <v>G522</v>
      </c>
      <c r="I266" t="str">
        <f>'[2]Final data_for_R_analysis_Wetse'!J412</f>
        <v>R336</v>
      </c>
      <c r="J266">
        <f>IFERROR(INDEX('[2]Green_rooibos initial weight'!$C$5:$C$1749,MATCH(H266, '[2]Green_rooibos initial weight'!$A$5:$A$1749,0)),"")</f>
        <v>1.821</v>
      </c>
      <c r="K266">
        <f>IFERROR(INDEX('[2]Green_rooibos initial weight'!$C$5:$C$1749,MATCH(I266, '[2]Green_rooibos initial weight'!$A$5:$A$1749,0)),"")</f>
        <v>2.11</v>
      </c>
      <c r="L266" s="3">
        <f t="shared" si="19"/>
        <v>1.5711999999999999</v>
      </c>
      <c r="M266" s="3">
        <f t="shared" si="18"/>
        <v>1.8601999999999999</v>
      </c>
      <c r="N266" s="7">
        <f>IF('[2]WetLitterbags placem_collection'!G193="N.A","",'[2]WetLitterbags placem_collection'!G193)</f>
        <v>42815</v>
      </c>
      <c r="O266" s="3">
        <f>IF(IFERROR(INDEX('[2]Both teabags AfterWet'!$D$1:$D$839,MATCH(H266,'[2]Both teabags AfterWet'!$B$1:$B$839,0)),"")="N.A","",(IFERROR(INDEX('[2]Both teabags AfterWet'!$D$1:$D$839,MATCH(H266,'[2]Both teabags AfterWet'!$B$1:$B$839,0)),"")))</f>
        <v>0.628</v>
      </c>
      <c r="P266" s="3">
        <f>IFERROR(INDEX('[2]Both teabags AfterWet'!$D$1:$D$839,MATCH(I266,'[2]Both teabags AfterWet'!$B$1:$B$839,0)),"")</f>
        <v>1.671</v>
      </c>
      <c r="Q266" s="3">
        <f t="shared" si="20"/>
        <v>0.47739999999999999</v>
      </c>
      <c r="R266" s="3">
        <f t="shared" si="20"/>
        <v>1.5204</v>
      </c>
      <c r="S266" s="3">
        <f t="shared" si="21"/>
        <v>0.69615580448065173</v>
      </c>
      <c r="T266" s="3">
        <f t="shared" si="22"/>
        <v>0.4563871782343466</v>
      </c>
      <c r="U266" s="3">
        <f t="shared" si="23"/>
        <v>0.81733146973443715</v>
      </c>
      <c r="V266">
        <f t="shared" si="24"/>
        <v>52</v>
      </c>
      <c r="W266" s="3">
        <f t="shared" si="25"/>
        <v>0.17321163363343017</v>
      </c>
      <c r="X266" s="3">
        <f t="shared" si="26"/>
        <v>9.8315534177963061E-3</v>
      </c>
      <c r="Y266" s="58" t="str">
        <f>IF(ISNUMBER(SEARCH("C", '[2]WetLitterbags placem_collection'!W193)),"YES","")</f>
        <v>YES</v>
      </c>
      <c r="Z266" s="58" t="str">
        <f>IF(ISNUMBER(SEARCH("H", '[2]WetLitterbags placem_collection'!W193)),"YES","")</f>
        <v>YES</v>
      </c>
      <c r="AA266" s="58" t="str">
        <f>IF(ISNUMBER(SEARCH("R", '[2]WetLitterbags placem_collection'!W193)),"YES","")</f>
        <v/>
      </c>
      <c r="AB266" s="58" t="str">
        <f>IF(ISNUMBER(SEARCH("C", '[2]WetLitterbags placem_collection'!V193)),"YES","")</f>
        <v/>
      </c>
      <c r="AC266" s="58" t="str">
        <f>IF(ISNUMBER(SEARCH("H", '[2]WetLitterbags placem_collection'!V193)),"YES","")</f>
        <v/>
      </c>
      <c r="AD266" s="58" t="str">
        <f>IF(ISNUMBER(SEARCH("R", '[2]WetLitterbags placem_collection'!V193)),"YES","")</f>
        <v/>
      </c>
    </row>
    <row r="267" spans="2:30">
      <c r="B267" t="str">
        <f>'[2]Final data_for_R_analysis_Wetse'!A193</f>
        <v>Wet</v>
      </c>
      <c r="C267" s="4">
        <f>'[2]Final data_for_R_analysis_Wetse'!B193</f>
        <v>192</v>
      </c>
      <c r="D267" t="s">
        <v>111</v>
      </c>
      <c r="E267" t="s">
        <v>41</v>
      </c>
      <c r="F267" s="68">
        <v>8</v>
      </c>
      <c r="G267" s="7">
        <f>'[2]WetLitterbags placem_collection'!E194</f>
        <v>42763</v>
      </c>
      <c r="H267" t="str">
        <f>'[2]Final data_for_R_analysis_Wetse'!J193</f>
        <v>G591</v>
      </c>
      <c r="I267" t="str">
        <f>'[2]Final data_for_R_analysis_Wetse'!J413</f>
        <v>R263</v>
      </c>
      <c r="J267">
        <f>IFERROR(INDEX('[2]Green_rooibos initial weight'!$C$5:$C$1749,MATCH(H267, '[2]Green_rooibos initial weight'!$A$5:$A$1749,0)),"")</f>
        <v>2.0920000000000001</v>
      </c>
      <c r="K267">
        <f>IFERROR(INDEX('[2]Green_rooibos initial weight'!$C$5:$C$1749,MATCH(I267, '[2]Green_rooibos initial weight'!$A$5:$A$1749,0)),"")</f>
        <v>2.1850000000000001</v>
      </c>
      <c r="L267" s="3">
        <f t="shared" si="19"/>
        <v>1.8422000000000001</v>
      </c>
      <c r="M267" s="3">
        <f t="shared" si="18"/>
        <v>1.9352</v>
      </c>
      <c r="N267" s="7">
        <f>IF('[2]WetLitterbags placem_collection'!G194="N.A","",'[2]WetLitterbags placem_collection'!G194)</f>
        <v>42815</v>
      </c>
      <c r="O267" s="3">
        <f>IF(IFERROR(INDEX('[2]Both teabags AfterWet'!$D$1:$D$839,MATCH(H267,'[2]Both teabags AfterWet'!$B$1:$B$839,0)),"")="N.A","",(IFERROR(INDEX('[2]Both teabags AfterWet'!$D$1:$D$839,MATCH(H267,'[2]Both teabags AfterWet'!$B$1:$B$839,0)),"")))</f>
        <v>0.66100000000000003</v>
      </c>
      <c r="P267" s="3">
        <f>IFERROR(INDEX('[2]Both teabags AfterWet'!$D$1:$D$839,MATCH(I267,'[2]Both teabags AfterWet'!$B$1:$B$839,0)),"")</f>
        <v>1.0369999999999999</v>
      </c>
      <c r="Q267" s="3">
        <f t="shared" si="20"/>
        <v>0.51039999999999996</v>
      </c>
      <c r="R267" s="3">
        <f t="shared" si="20"/>
        <v>0.88639999999999985</v>
      </c>
      <c r="S267" s="3">
        <f t="shared" si="21"/>
        <v>0.72293996308761266</v>
      </c>
      <c r="T267" s="3">
        <f t="shared" si="22"/>
        <v>0.47394638910256798</v>
      </c>
      <c r="U267" s="3">
        <f t="shared" si="23"/>
        <v>0.45804051260851586</v>
      </c>
      <c r="V267">
        <f t="shared" si="24"/>
        <v>52</v>
      </c>
      <c r="W267" s="3">
        <f t="shared" si="25"/>
        <v>0.14140146901708706</v>
      </c>
      <c r="X267" s="3" t="str">
        <f t="shared" si="26"/>
        <v/>
      </c>
      <c r="Y267" s="58" t="str">
        <f>IF(ISNUMBER(SEARCH("C", '[2]WetLitterbags placem_collection'!W194)),"YES","")</f>
        <v>YES</v>
      </c>
      <c r="Z267" s="58" t="str">
        <f>IF(ISNUMBER(SEARCH("H", '[2]WetLitterbags placem_collection'!W194)),"YES","")</f>
        <v>YES</v>
      </c>
      <c r="AA267" s="58" t="str">
        <f>IF(ISNUMBER(SEARCH("R", '[2]WetLitterbags placem_collection'!W194)),"YES","")</f>
        <v/>
      </c>
      <c r="AB267" s="58" t="str">
        <f>IF(ISNUMBER(SEARCH("C", '[2]WetLitterbags placem_collection'!V194)),"YES","")</f>
        <v/>
      </c>
      <c r="AC267" s="58" t="str">
        <f>IF(ISNUMBER(SEARCH("H", '[2]WetLitterbags placem_collection'!V194)),"YES","")</f>
        <v/>
      </c>
      <c r="AD267" s="58" t="str">
        <f>IF(ISNUMBER(SEARCH("R", '[2]WetLitterbags placem_collection'!V194)),"YES","")</f>
        <v/>
      </c>
    </row>
    <row r="268" spans="2:30">
      <c r="B268" t="str">
        <f>'[2]Final data_for_R_analysis_Wetse'!A194</f>
        <v>Wet</v>
      </c>
      <c r="C268" s="4">
        <f>'[2]Final data_for_R_analysis_Wetse'!B194</f>
        <v>193</v>
      </c>
      <c r="D268" t="s">
        <v>130</v>
      </c>
      <c r="E268" t="s">
        <v>41</v>
      </c>
      <c r="F268" s="68">
        <v>1</v>
      </c>
      <c r="G268" s="7">
        <f>'[2]WetLitterbags placem_collection'!E195</f>
        <v>42769</v>
      </c>
      <c r="H268" t="str">
        <f>'[2]Final data_for_R_analysis_Wetse'!J194</f>
        <v>G863</v>
      </c>
      <c r="I268" t="str">
        <f>'[2]Final data_for_R_analysis_Wetse'!J414</f>
        <v>R125</v>
      </c>
      <c r="J268">
        <f>IFERROR(INDEX('[2]Green_rooibos initial weight'!$C$5:$C$1749,MATCH(H268, '[2]Green_rooibos initial weight'!$A$5:$A$1749,0)),"")</f>
        <v>2.0230000000000001</v>
      </c>
      <c r="K268">
        <f>IFERROR(INDEX('[2]Green_rooibos initial weight'!$C$5:$C$1749,MATCH(I268, '[2]Green_rooibos initial weight'!$A$5:$A$1749,0)),"")</f>
        <v>2.2040000000000002</v>
      </c>
      <c r="L268" s="3">
        <f t="shared" si="19"/>
        <v>1.7732000000000001</v>
      </c>
      <c r="M268" s="3">
        <f t="shared" ref="M268:M331" si="27">IF(K268&gt;0,(K268*$F$32-($F$29+$F$30)),"")</f>
        <v>1.9542000000000002</v>
      </c>
      <c r="N268" s="7">
        <f>IF('[2]WetLitterbags placem_collection'!G195="N.A","",'[2]WetLitterbags placem_collection'!G195)</f>
        <v>42813</v>
      </c>
      <c r="O268" s="3">
        <f>IF(IFERROR(INDEX('[2]Both teabags AfterWet'!$D$1:$D$839,MATCH(H268,'[2]Both teabags AfterWet'!$B$1:$B$839,0)),"")="N.A","",(IFERROR(INDEX('[2]Both teabags AfterWet'!$D$1:$D$839,MATCH(H268,'[2]Both teabags AfterWet'!$B$1:$B$839,0)),"")))</f>
        <v>0.64890000000000003</v>
      </c>
      <c r="P268" s="3">
        <f>IFERROR(INDEX('[2]Both teabags AfterWet'!$D$1:$D$839,MATCH(I268,'[2]Both teabags AfterWet'!$B$1:$B$839,0)),"")</f>
        <v>1.2266999999999999</v>
      </c>
      <c r="Q268" s="3">
        <f t="shared" si="20"/>
        <v>0.49830000000000002</v>
      </c>
      <c r="R268" s="3">
        <f t="shared" si="20"/>
        <v>1.0760999999999998</v>
      </c>
      <c r="S268" s="3">
        <f t="shared" si="21"/>
        <v>0.71898263027295284</v>
      </c>
      <c r="T268" s="3">
        <f t="shared" si="22"/>
        <v>0.47135203314806418</v>
      </c>
      <c r="U268" s="3">
        <f t="shared" si="23"/>
        <v>0.55066011667178372</v>
      </c>
      <c r="V268">
        <f t="shared" si="24"/>
        <v>44</v>
      </c>
      <c r="W268" s="3">
        <f t="shared" si="25"/>
        <v>0.14610138922452154</v>
      </c>
      <c r="X268" s="3">
        <f t="shared" si="26"/>
        <v>6.9636606041708293E-2</v>
      </c>
      <c r="Y268" s="58" t="str">
        <f>IF(ISNUMBER(SEARCH("C", '[2]WetLitterbags placem_collection'!W195)),"YES","")</f>
        <v/>
      </c>
      <c r="Z268" s="58" t="str">
        <f>IF(ISNUMBER(SEARCH("H", '[2]WetLitterbags placem_collection'!W195)),"YES","")</f>
        <v/>
      </c>
      <c r="AA268" s="58" t="str">
        <f>IF(ISNUMBER(SEARCH("R", '[2]WetLitterbags placem_collection'!W195)),"YES","")</f>
        <v/>
      </c>
      <c r="AB268" s="58" t="str">
        <f>IF(ISNUMBER(SEARCH("C", '[2]WetLitterbags placem_collection'!V195)),"YES","")</f>
        <v/>
      </c>
      <c r="AC268" s="58" t="str">
        <f>IF(ISNUMBER(SEARCH("H", '[2]WetLitterbags placem_collection'!V195)),"YES","")</f>
        <v/>
      </c>
      <c r="AD268" s="58" t="str">
        <f>IF(ISNUMBER(SEARCH("R", '[2]WetLitterbags placem_collection'!V195)),"YES","")</f>
        <v>YES</v>
      </c>
    </row>
    <row r="269" spans="2:30">
      <c r="B269" t="str">
        <f>'[2]Final data_for_R_analysis_Wetse'!A195</f>
        <v>Wet</v>
      </c>
      <c r="C269" s="4">
        <f>'[2]Final data_for_R_analysis_Wetse'!B195</f>
        <v>194</v>
      </c>
      <c r="D269" t="s">
        <v>131</v>
      </c>
      <c r="E269" t="s">
        <v>41</v>
      </c>
      <c r="F269" s="68">
        <v>2</v>
      </c>
      <c r="G269" s="7">
        <f>'[2]WetLitterbags placem_collection'!E196</f>
        <v>42769</v>
      </c>
      <c r="H269" t="str">
        <f>'[2]Final data_for_R_analysis_Wetse'!J195</f>
        <v>G615</v>
      </c>
      <c r="I269" t="str">
        <f>'[2]Final data_for_R_analysis_Wetse'!J415</f>
        <v>R289</v>
      </c>
      <c r="J269">
        <f>IFERROR(INDEX('[2]Green_rooibos initial weight'!$C$5:$C$1749,MATCH(H269, '[2]Green_rooibos initial weight'!$A$5:$A$1749,0)),"")</f>
        <v>1.9630000000000001</v>
      </c>
      <c r="K269">
        <f>IFERROR(INDEX('[2]Green_rooibos initial weight'!$C$5:$C$1749,MATCH(I269, '[2]Green_rooibos initial weight'!$A$5:$A$1749,0)),"")</f>
        <v>2.2160000000000002</v>
      </c>
      <c r="L269" s="3">
        <f t="shared" ref="L269:L332" si="28">IF(J269&gt;0,(J269*$F$31-($F$29+$F$30)),"")</f>
        <v>1.7132000000000001</v>
      </c>
      <c r="M269" s="3">
        <f t="shared" si="27"/>
        <v>1.9662000000000002</v>
      </c>
      <c r="N269" s="7">
        <f>IF('[2]WetLitterbags placem_collection'!G196="N.A","",'[2]WetLitterbags placem_collection'!G196)</f>
        <v>42813</v>
      </c>
      <c r="O269" s="3" t="str">
        <f>IF(IFERROR(INDEX('[2]Both teabags AfterWet'!$D$1:$D$839,MATCH(H269,'[2]Both teabags AfterWet'!$B$1:$B$839,0)),"")="N.A","",(IFERROR(INDEX('[2]Both teabags AfterWet'!$D$1:$D$839,MATCH(H269,'[2]Both teabags AfterWet'!$B$1:$B$839,0)),"")))</f>
        <v/>
      </c>
      <c r="P269" s="3">
        <f>IFERROR(INDEX('[2]Both teabags AfterWet'!$D$1:$D$839,MATCH(I269,'[2]Both teabags AfterWet'!$B$1:$B$839,0)),"")</f>
        <v>1.512</v>
      </c>
      <c r="Q269" s="3" t="str">
        <f t="shared" ref="Q269:R332" si="29">IFERROR(IF(O269&gt;0,O269-($F$29),""),"")</f>
        <v/>
      </c>
      <c r="R269" s="3">
        <f t="shared" si="29"/>
        <v>1.3613999999999999</v>
      </c>
      <c r="S269" s="3" t="str">
        <f t="shared" ref="S269:S332" si="30">IFERROR(1-Q269/L269,"")</f>
        <v/>
      </c>
      <c r="T269" s="3" t="str">
        <f t="shared" ref="T269:T332" si="31">IFERROR($F$26*(1-W269),"")</f>
        <v/>
      </c>
      <c r="U269" s="3">
        <f t="shared" ref="U269:U332" si="32">IFERROR(R269/M269,"")</f>
        <v>0.69240158681721076</v>
      </c>
      <c r="V269">
        <f t="shared" ref="V269:V332" si="33">IF((N269-G269)&gt;0,(IFERROR(N269-G269,"")),"")</f>
        <v>44</v>
      </c>
      <c r="W269" s="3" t="str">
        <f t="shared" ref="W269:W332" si="34">IFERROR(1-(S269/$F$25),"")</f>
        <v/>
      </c>
      <c r="X269" s="3" t="str">
        <f t="shared" ref="X269:X332" si="35">IFERROR(LN(T269/(U269-(1-T269)))/V269,"")</f>
        <v/>
      </c>
      <c r="Y269" s="58" t="str">
        <f>IF(ISNUMBER(SEARCH("C", '[2]WetLitterbags placem_collection'!W196)),"YES","")</f>
        <v/>
      </c>
      <c r="Z269" s="58" t="str">
        <f>IF(ISNUMBER(SEARCH("H", '[2]WetLitterbags placem_collection'!W196)),"YES","")</f>
        <v/>
      </c>
      <c r="AA269" s="58" t="str">
        <f>IF(ISNUMBER(SEARCH("R", '[2]WetLitterbags placem_collection'!W196)),"YES","")</f>
        <v>YES</v>
      </c>
      <c r="AB269" s="58" t="str">
        <f>IF(ISNUMBER(SEARCH("C", '[2]WetLitterbags placem_collection'!V196)),"YES","")</f>
        <v/>
      </c>
      <c r="AC269" s="58" t="str">
        <f>IF(ISNUMBER(SEARCH("H", '[2]WetLitterbags placem_collection'!V196)),"YES","")</f>
        <v/>
      </c>
      <c r="AD269" s="58" t="str">
        <f>IF(ISNUMBER(SEARCH("R", '[2]WetLitterbags placem_collection'!V196)),"YES","")</f>
        <v>YES</v>
      </c>
    </row>
    <row r="270" spans="2:30">
      <c r="B270" t="str">
        <f>'[2]Final data_for_R_analysis_Wetse'!A196</f>
        <v>Wet</v>
      </c>
      <c r="C270" s="4">
        <f>'[2]Final data_for_R_analysis_Wetse'!B196</f>
        <v>195</v>
      </c>
      <c r="D270" t="s">
        <v>132</v>
      </c>
      <c r="E270" t="s">
        <v>41</v>
      </c>
      <c r="F270" s="68">
        <v>3</v>
      </c>
      <c r="G270" s="7">
        <f>'[2]WetLitterbags placem_collection'!E197</f>
        <v>42769</v>
      </c>
      <c r="H270" t="str">
        <f>'[2]Final data_for_R_analysis_Wetse'!J196</f>
        <v>G821</v>
      </c>
      <c r="I270" t="str">
        <f>'[2]Final data_for_R_analysis_Wetse'!J416</f>
        <v>R378</v>
      </c>
      <c r="J270">
        <f>IFERROR(INDEX('[2]Green_rooibos initial weight'!$C$5:$C$1749,MATCH(H270, '[2]Green_rooibos initial weight'!$A$5:$A$1749,0)),"")</f>
        <v>1.9990000000000001</v>
      </c>
      <c r="K270">
        <f>IFERROR(INDEX('[2]Green_rooibos initial weight'!$C$5:$C$1749,MATCH(I270, '[2]Green_rooibos initial weight'!$A$5:$A$1749,0)),"")</f>
        <v>2.2320000000000002</v>
      </c>
      <c r="L270" s="3">
        <f t="shared" si="28"/>
        <v>1.7492000000000001</v>
      </c>
      <c r="M270" s="3">
        <f t="shared" si="27"/>
        <v>1.9822000000000002</v>
      </c>
      <c r="N270" s="7">
        <f>IF('[2]WetLitterbags placem_collection'!G197="N.A","",'[2]WetLitterbags placem_collection'!G197)</f>
        <v>42814</v>
      </c>
      <c r="O270" s="3">
        <f>IF(IFERROR(INDEX('[2]Both teabags AfterWet'!$D$1:$D$839,MATCH(H270,'[2]Both teabags AfterWet'!$B$1:$B$839,0)),"")="N.A","",(IFERROR(INDEX('[2]Both teabags AfterWet'!$D$1:$D$839,MATCH(H270,'[2]Both teabags AfterWet'!$B$1:$B$839,0)),"")))</f>
        <v>0.7641</v>
      </c>
      <c r="P270" s="3">
        <f>IFERROR(INDEX('[2]Both teabags AfterWet'!$D$1:$D$839,MATCH(I270,'[2]Both teabags AfterWet'!$B$1:$B$839,0)),"")</f>
        <v>1.5296000000000001</v>
      </c>
      <c r="Q270" s="3">
        <f t="shared" si="29"/>
        <v>0.61349999999999993</v>
      </c>
      <c r="R270" s="3">
        <f t="shared" si="29"/>
        <v>1.379</v>
      </c>
      <c r="S270" s="3">
        <f t="shared" si="30"/>
        <v>0.64926823690830093</v>
      </c>
      <c r="T270" s="3">
        <f t="shared" si="31"/>
        <v>0.42564853536031133</v>
      </c>
      <c r="U270" s="3">
        <f t="shared" si="32"/>
        <v>0.69569165573605074</v>
      </c>
      <c r="V270">
        <f t="shared" si="33"/>
        <v>45</v>
      </c>
      <c r="W270" s="3">
        <f t="shared" si="34"/>
        <v>0.22889758086900125</v>
      </c>
      <c r="X270" s="3">
        <f t="shared" si="35"/>
        <v>2.7889241643985423E-2</v>
      </c>
      <c r="Y270" s="58" t="str">
        <f>IF(ISNUMBER(SEARCH("C", '[2]WetLitterbags placem_collection'!W197)),"YES","")</f>
        <v>YES</v>
      </c>
      <c r="Z270" s="58" t="str">
        <f>IF(ISNUMBER(SEARCH("H", '[2]WetLitterbags placem_collection'!W197)),"YES","")</f>
        <v/>
      </c>
      <c r="AA270" s="58" t="str">
        <f>IF(ISNUMBER(SEARCH("R", '[2]WetLitterbags placem_collection'!W197)),"YES","")</f>
        <v>YES</v>
      </c>
      <c r="AB270" s="58" t="str">
        <f>IF(ISNUMBER(SEARCH("C", '[2]WetLitterbags placem_collection'!V197)),"YES","")</f>
        <v/>
      </c>
      <c r="AC270" s="58" t="str">
        <f>IF(ISNUMBER(SEARCH("H", '[2]WetLitterbags placem_collection'!V197)),"YES","")</f>
        <v/>
      </c>
      <c r="AD270" s="58" t="str">
        <f>IF(ISNUMBER(SEARCH("R", '[2]WetLitterbags placem_collection'!V197)),"YES","")</f>
        <v>YES</v>
      </c>
    </row>
    <row r="271" spans="2:30">
      <c r="B271" t="str">
        <f>'[2]Final data_for_R_analysis_Wetse'!A197</f>
        <v>Wet</v>
      </c>
      <c r="C271" s="4">
        <f>'[2]Final data_for_R_analysis_Wetse'!B197</f>
        <v>196</v>
      </c>
      <c r="D271" t="s">
        <v>133</v>
      </c>
      <c r="E271" t="s">
        <v>41</v>
      </c>
      <c r="F271" s="68">
        <v>4</v>
      </c>
      <c r="G271" s="7">
        <f>'[2]WetLitterbags placem_collection'!E198</f>
        <v>42769</v>
      </c>
      <c r="H271" t="str">
        <f>'[2]Final data_for_R_analysis_Wetse'!J197</f>
        <v>G754</v>
      </c>
      <c r="I271" t="str">
        <f>'[2]Final data_for_R_analysis_Wetse'!J417</f>
        <v>R375</v>
      </c>
      <c r="J271">
        <f>IFERROR(INDEX('[2]Green_rooibos initial weight'!$C$5:$C$1749,MATCH(H271, '[2]Green_rooibos initial weight'!$A$5:$A$1749,0)),"")</f>
        <v>2.0609999999999999</v>
      </c>
      <c r="K271">
        <f>IFERROR(INDEX('[2]Green_rooibos initial weight'!$C$5:$C$1749,MATCH(I271, '[2]Green_rooibos initial weight'!$A$5:$A$1749,0)),"")</f>
        <v>2.23</v>
      </c>
      <c r="L271" s="3">
        <f t="shared" si="28"/>
        <v>1.8111999999999999</v>
      </c>
      <c r="M271" s="3">
        <f t="shared" si="27"/>
        <v>1.9802</v>
      </c>
      <c r="N271" s="7">
        <f>IF('[2]WetLitterbags placem_collection'!G198="N.A","",'[2]WetLitterbags placem_collection'!G198)</f>
        <v>42814</v>
      </c>
      <c r="O271" s="3">
        <f>IF(IFERROR(INDEX('[2]Both teabags AfterWet'!$D$1:$D$839,MATCH(H271,'[2]Both teabags AfterWet'!$B$1:$B$839,0)),"")="N.A","",(IFERROR(INDEX('[2]Both teabags AfterWet'!$D$1:$D$839,MATCH(H271,'[2]Both teabags AfterWet'!$B$1:$B$839,0)),"")))</f>
        <v>0.6452</v>
      </c>
      <c r="P271" s="3">
        <f>IFERROR(INDEX('[2]Both teabags AfterWet'!$D$1:$D$839,MATCH(I271,'[2]Both teabags AfterWet'!$B$1:$B$839,0)),"")</f>
        <v>1.3742000000000001</v>
      </c>
      <c r="Q271" s="3">
        <f t="shared" si="29"/>
        <v>0.49459999999999998</v>
      </c>
      <c r="R271" s="3">
        <f t="shared" si="29"/>
        <v>1.2236</v>
      </c>
      <c r="S271" s="3">
        <f t="shared" si="30"/>
        <v>0.72692137809187285</v>
      </c>
      <c r="T271" s="3">
        <f t="shared" si="31"/>
        <v>0.47655653290583594</v>
      </c>
      <c r="U271" s="3">
        <f t="shared" si="32"/>
        <v>0.61791738208261793</v>
      </c>
      <c r="V271">
        <f t="shared" si="33"/>
        <v>45</v>
      </c>
      <c r="W271" s="3">
        <f t="shared" si="34"/>
        <v>0.13667294763435522</v>
      </c>
      <c r="X271" s="3">
        <f t="shared" si="35"/>
        <v>3.5961390966980963E-2</v>
      </c>
      <c r="Y271" s="58" t="str">
        <f>IF(ISNUMBER(SEARCH("C", '[2]WetLitterbags placem_collection'!W198)),"YES","")</f>
        <v/>
      </c>
      <c r="Z271" s="58" t="str">
        <f>IF(ISNUMBER(SEARCH("H", '[2]WetLitterbags placem_collection'!W198)),"YES","")</f>
        <v/>
      </c>
      <c r="AA271" s="58" t="str">
        <f>IF(ISNUMBER(SEARCH("R", '[2]WetLitterbags placem_collection'!W198)),"YES","")</f>
        <v/>
      </c>
      <c r="AB271" s="58" t="str">
        <f>IF(ISNUMBER(SEARCH("C", '[2]WetLitterbags placem_collection'!V198)),"YES","")</f>
        <v/>
      </c>
      <c r="AC271" s="58" t="str">
        <f>IF(ISNUMBER(SEARCH("H", '[2]WetLitterbags placem_collection'!V198)),"YES","")</f>
        <v/>
      </c>
      <c r="AD271" s="58" t="str">
        <f>IF(ISNUMBER(SEARCH("R", '[2]WetLitterbags placem_collection'!V198)),"YES","")</f>
        <v>YES</v>
      </c>
    </row>
    <row r="272" spans="2:30">
      <c r="B272" t="str">
        <f>'[2]Final data_for_R_analysis_Wetse'!A198</f>
        <v>Wet</v>
      </c>
      <c r="C272" s="4">
        <f>'[2]Final data_for_R_analysis_Wetse'!B198</f>
        <v>197</v>
      </c>
      <c r="D272" t="s">
        <v>134</v>
      </c>
      <c r="E272" t="s">
        <v>41</v>
      </c>
      <c r="F272" s="68">
        <v>1</v>
      </c>
      <c r="G272" s="7">
        <f>'[2]WetLitterbags placem_collection'!E199</f>
        <v>42769</v>
      </c>
      <c r="H272" t="str">
        <f>'[2]Final data_for_R_analysis_Wetse'!J198</f>
        <v>G715</v>
      </c>
      <c r="I272" t="str">
        <f>'[2]Final data_for_R_analysis_Wetse'!J418</f>
        <v>R219</v>
      </c>
      <c r="J272">
        <f>IFERROR(INDEX('[2]Green_rooibos initial weight'!$C$5:$C$1749,MATCH(H272, '[2]Green_rooibos initial weight'!$A$5:$A$1749,0)),"")</f>
        <v>2.0179999999999998</v>
      </c>
      <c r="K272">
        <f>IFERROR(INDEX('[2]Green_rooibos initial weight'!$C$5:$C$1749,MATCH(I272, '[2]Green_rooibos initial weight'!$A$5:$A$1749,0)),"")</f>
        <v>2.2160000000000002</v>
      </c>
      <c r="L272" s="3">
        <f t="shared" si="28"/>
        <v>1.7681999999999998</v>
      </c>
      <c r="M272" s="3">
        <f t="shared" si="27"/>
        <v>1.9662000000000002</v>
      </c>
      <c r="N272" s="7">
        <f>IF('[2]WetLitterbags placem_collection'!G199="N.A","",'[2]WetLitterbags placem_collection'!G199)</f>
        <v>42814</v>
      </c>
      <c r="O272" s="3">
        <f>IF(IFERROR(INDEX('[2]Both teabags AfterWet'!$D$1:$D$839,MATCH(H272,'[2]Both teabags AfterWet'!$B$1:$B$839,0)),"")="N.A","",(IFERROR(INDEX('[2]Both teabags AfterWet'!$D$1:$D$839,MATCH(H272,'[2]Both teabags AfterWet'!$B$1:$B$839,0)),"")))</f>
        <v>0.69089999999999996</v>
      </c>
      <c r="P272" s="3">
        <f>IFERROR(INDEX('[2]Both teabags AfterWet'!$D$1:$D$839,MATCH(I272,'[2]Both teabags AfterWet'!$B$1:$B$839,0)),"")</f>
        <v>1.5786</v>
      </c>
      <c r="Q272" s="3">
        <f t="shared" si="29"/>
        <v>0.5403</v>
      </c>
      <c r="R272" s="3">
        <f t="shared" si="29"/>
        <v>1.4279999999999999</v>
      </c>
      <c r="S272" s="3">
        <f t="shared" si="30"/>
        <v>0.69443501866304713</v>
      </c>
      <c r="T272" s="3">
        <f t="shared" si="31"/>
        <v>0.455259062116392</v>
      </c>
      <c r="U272" s="3">
        <f t="shared" si="32"/>
        <v>0.72627403112602984</v>
      </c>
      <c r="V272">
        <f t="shared" si="33"/>
        <v>45</v>
      </c>
      <c r="W272" s="3">
        <f t="shared" si="34"/>
        <v>0.17525532225291307</v>
      </c>
      <c r="X272" s="3">
        <f t="shared" si="35"/>
        <v>2.043174789362303E-2</v>
      </c>
      <c r="Y272" s="58" t="str">
        <f>IF(ISNUMBER(SEARCH("C", '[2]WetLitterbags placem_collection'!W199)),"YES","")</f>
        <v>YES</v>
      </c>
      <c r="Z272" s="58" t="str">
        <f>IF(ISNUMBER(SEARCH("H", '[2]WetLitterbags placem_collection'!W199)),"YES","")</f>
        <v>YES</v>
      </c>
      <c r="AA272" s="58" t="str">
        <f>IF(ISNUMBER(SEARCH("R", '[2]WetLitterbags placem_collection'!W199)),"YES","")</f>
        <v>YES</v>
      </c>
      <c r="AB272" s="58" t="str">
        <f>IF(ISNUMBER(SEARCH("C", '[2]WetLitterbags placem_collection'!V199)),"YES","")</f>
        <v/>
      </c>
      <c r="AC272" s="58" t="str">
        <f>IF(ISNUMBER(SEARCH("H", '[2]WetLitterbags placem_collection'!V199)),"YES","")</f>
        <v/>
      </c>
      <c r="AD272" s="58" t="str">
        <f>IF(ISNUMBER(SEARCH("R", '[2]WetLitterbags placem_collection'!V199)),"YES","")</f>
        <v>YES</v>
      </c>
    </row>
    <row r="273" spans="2:30">
      <c r="B273" t="str">
        <f>'[2]Final data_for_R_analysis_Wetse'!A199</f>
        <v>Wet</v>
      </c>
      <c r="C273" s="4">
        <f>'[2]Final data_for_R_analysis_Wetse'!B199</f>
        <v>198</v>
      </c>
      <c r="D273" t="s">
        <v>135</v>
      </c>
      <c r="E273" t="s">
        <v>41</v>
      </c>
      <c r="F273" s="68">
        <v>2</v>
      </c>
      <c r="G273" s="7">
        <f>'[2]WetLitterbags placem_collection'!E200</f>
        <v>42769</v>
      </c>
      <c r="H273" t="str">
        <f>'[2]Final data_for_R_analysis_Wetse'!J199</f>
        <v>G785</v>
      </c>
      <c r="I273" t="str">
        <f>'[2]Final data_for_R_analysis_Wetse'!J419</f>
        <v>R463</v>
      </c>
      <c r="J273">
        <f>IFERROR(INDEX('[2]Green_rooibos initial weight'!$C$5:$C$1749,MATCH(H273, '[2]Green_rooibos initial weight'!$A$5:$A$1749,0)),"")</f>
        <v>2.008</v>
      </c>
      <c r="K273">
        <f>IFERROR(INDEX('[2]Green_rooibos initial weight'!$C$5:$C$1749,MATCH(I273, '[2]Green_rooibos initial weight'!$A$5:$A$1749,0)),"")</f>
        <v>2.1579999999999999</v>
      </c>
      <c r="L273" s="3">
        <f t="shared" si="28"/>
        <v>1.7582</v>
      </c>
      <c r="M273" s="3">
        <f t="shared" si="27"/>
        <v>1.9081999999999999</v>
      </c>
      <c r="N273" s="7">
        <f>IF('[2]WetLitterbags placem_collection'!G200="N.A","",'[2]WetLitterbags placem_collection'!G200)</f>
        <v>42813</v>
      </c>
      <c r="O273" s="3">
        <f>IF(IFERROR(INDEX('[2]Both teabags AfterWet'!$D$1:$D$839,MATCH(H273,'[2]Both teabags AfterWet'!$B$1:$B$839,0)),"")="N.A","",(IFERROR(INDEX('[2]Both teabags AfterWet'!$D$1:$D$839,MATCH(H273,'[2]Both teabags AfterWet'!$B$1:$B$839,0)),"")))</f>
        <v>0.64690000000000003</v>
      </c>
      <c r="P273" s="3">
        <f>IFERROR(INDEX('[2]Both teabags AfterWet'!$D$1:$D$839,MATCH(I273,'[2]Both teabags AfterWet'!$B$1:$B$839,0)),"")</f>
        <v>1.5485</v>
      </c>
      <c r="Q273" s="3">
        <f t="shared" si="29"/>
        <v>0.49630000000000002</v>
      </c>
      <c r="R273" s="3">
        <f t="shared" si="29"/>
        <v>1.3978999999999999</v>
      </c>
      <c r="S273" s="3">
        <f t="shared" si="30"/>
        <v>0.71772267091343411</v>
      </c>
      <c r="T273" s="3">
        <f t="shared" si="31"/>
        <v>0.47052602653707326</v>
      </c>
      <c r="U273" s="3">
        <f t="shared" si="32"/>
        <v>0.73257520176082169</v>
      </c>
      <c r="V273">
        <f t="shared" si="33"/>
        <v>44</v>
      </c>
      <c r="W273" s="3">
        <f t="shared" si="34"/>
        <v>0.14759777801254848</v>
      </c>
      <c r="X273" s="3">
        <f t="shared" si="35"/>
        <v>1.9094244498665487E-2</v>
      </c>
      <c r="Y273" s="58" t="str">
        <f>IF(ISNUMBER(SEARCH("C", '[2]WetLitterbags placem_collection'!W200)),"YES","")</f>
        <v/>
      </c>
      <c r="Z273" s="58" t="str">
        <f>IF(ISNUMBER(SEARCH("H", '[2]WetLitterbags placem_collection'!W200)),"YES","")</f>
        <v/>
      </c>
      <c r="AA273" s="58" t="str">
        <f>IF(ISNUMBER(SEARCH("R", '[2]WetLitterbags placem_collection'!W200)),"YES","")</f>
        <v/>
      </c>
      <c r="AB273" s="58" t="str">
        <f>IF(ISNUMBER(SEARCH("C", '[2]WetLitterbags placem_collection'!V200)),"YES","")</f>
        <v/>
      </c>
      <c r="AC273" s="58" t="str">
        <f>IF(ISNUMBER(SEARCH("H", '[2]WetLitterbags placem_collection'!V200)),"YES","")</f>
        <v/>
      </c>
      <c r="AD273" s="58" t="str">
        <f>IF(ISNUMBER(SEARCH("R", '[2]WetLitterbags placem_collection'!V200)),"YES","")</f>
        <v>YES</v>
      </c>
    </row>
    <row r="274" spans="2:30">
      <c r="B274" t="str">
        <f>'[2]Final data_for_R_analysis_Wetse'!A200</f>
        <v>Wet</v>
      </c>
      <c r="C274" s="4">
        <f>'[2]Final data_for_R_analysis_Wetse'!B200</f>
        <v>199</v>
      </c>
      <c r="D274" t="s">
        <v>136</v>
      </c>
      <c r="E274" t="s">
        <v>41</v>
      </c>
      <c r="F274" s="68">
        <v>3</v>
      </c>
      <c r="G274" s="7">
        <f>'[2]WetLitterbags placem_collection'!E201</f>
        <v>42769</v>
      </c>
      <c r="H274" t="str">
        <f>'[2]Final data_for_R_analysis_Wetse'!J200</f>
        <v>G877</v>
      </c>
      <c r="I274" t="str">
        <f>'[2]Final data_for_R_analysis_Wetse'!J420</f>
        <v>R339</v>
      </c>
      <c r="J274">
        <f>IFERROR(INDEX('[2]Green_rooibos initial weight'!$C$5:$C$1749,MATCH(H274, '[2]Green_rooibos initial weight'!$A$5:$A$1749,0)),"")</f>
        <v>2.0649999999999999</v>
      </c>
      <c r="K274">
        <f>IFERROR(INDEX('[2]Green_rooibos initial weight'!$C$5:$C$1749,MATCH(I274, '[2]Green_rooibos initial weight'!$A$5:$A$1749,0)),"")</f>
        <v>2.214</v>
      </c>
      <c r="L274" s="3">
        <f t="shared" si="28"/>
        <v>1.8151999999999999</v>
      </c>
      <c r="M274" s="3">
        <f t="shared" si="27"/>
        <v>1.9641999999999999</v>
      </c>
      <c r="N274" s="7">
        <f>IF('[2]WetLitterbags placem_collection'!G201="N.A","",'[2]WetLitterbags placem_collection'!G201)</f>
        <v>42814</v>
      </c>
      <c r="O274" s="3">
        <f>IF(IFERROR(INDEX('[2]Both teabags AfterWet'!$D$1:$D$839,MATCH(H274,'[2]Both teabags AfterWet'!$B$1:$B$839,0)),"")="N.A","",(IFERROR(INDEX('[2]Both teabags AfterWet'!$D$1:$D$839,MATCH(H274,'[2]Both teabags AfterWet'!$B$1:$B$839,0)),"")))</f>
        <v>0.67900000000000005</v>
      </c>
      <c r="P274" s="3">
        <f>IFERROR(INDEX('[2]Both teabags AfterWet'!$D$1:$D$839,MATCH(I274,'[2]Both teabags AfterWet'!$B$1:$B$839,0)),"")</f>
        <v>1.6160000000000001</v>
      </c>
      <c r="Q274" s="3">
        <f t="shared" si="29"/>
        <v>0.52839999999999998</v>
      </c>
      <c r="R274" s="3">
        <f t="shared" si="29"/>
        <v>1.4654</v>
      </c>
      <c r="S274" s="3">
        <f t="shared" si="30"/>
        <v>0.70890260026443364</v>
      </c>
      <c r="T274" s="3">
        <f t="shared" si="31"/>
        <v>0.4647437474417665</v>
      </c>
      <c r="U274" s="3">
        <f t="shared" si="32"/>
        <v>0.74605437328174329</v>
      </c>
      <c r="V274">
        <f t="shared" si="33"/>
        <v>45</v>
      </c>
      <c r="W274" s="3">
        <f t="shared" si="34"/>
        <v>0.1580729213011477</v>
      </c>
      <c r="X274" s="3">
        <f t="shared" si="35"/>
        <v>1.7568561583611975E-2</v>
      </c>
      <c r="Y274" s="58" t="str">
        <f>IF(ISNUMBER(SEARCH("C", '[2]WetLitterbags placem_collection'!W201)),"YES","")</f>
        <v/>
      </c>
      <c r="Z274" s="58" t="str">
        <f>IF(ISNUMBER(SEARCH("H", '[2]WetLitterbags placem_collection'!W201)),"YES","")</f>
        <v/>
      </c>
      <c r="AA274" s="58" t="str">
        <f>IF(ISNUMBER(SEARCH("R", '[2]WetLitterbags placem_collection'!W201)),"YES","")</f>
        <v>YES</v>
      </c>
      <c r="AB274" s="58" t="str">
        <f>IF(ISNUMBER(SEARCH("C", '[2]WetLitterbags placem_collection'!V201)),"YES","")</f>
        <v/>
      </c>
      <c r="AC274" s="58" t="str">
        <f>IF(ISNUMBER(SEARCH("H", '[2]WetLitterbags placem_collection'!V201)),"YES","")</f>
        <v/>
      </c>
      <c r="AD274" s="58" t="str">
        <f>IF(ISNUMBER(SEARCH("R", '[2]WetLitterbags placem_collection'!V201)),"YES","")</f>
        <v>YES</v>
      </c>
    </row>
    <row r="275" spans="2:30">
      <c r="B275" t="str">
        <f>'[2]Final data_for_R_analysis_Wetse'!A201</f>
        <v>Wet</v>
      </c>
      <c r="C275" s="4">
        <f>'[2]Final data_for_R_analysis_Wetse'!B201</f>
        <v>200</v>
      </c>
      <c r="D275" t="s">
        <v>137</v>
      </c>
      <c r="E275" t="s">
        <v>41</v>
      </c>
      <c r="F275" s="68">
        <v>4</v>
      </c>
      <c r="G275" s="7">
        <f>'[2]WetLitterbags placem_collection'!E202</f>
        <v>42769</v>
      </c>
      <c r="H275" t="str">
        <f>'[2]Final data_for_R_analysis_Wetse'!J201</f>
        <v>G816</v>
      </c>
      <c r="I275" t="str">
        <f>'[2]Final data_for_R_analysis_Wetse'!J421</f>
        <v>R303</v>
      </c>
      <c r="J275">
        <f>IFERROR(INDEX('[2]Green_rooibos initial weight'!$C$5:$C$1749,MATCH(H275, '[2]Green_rooibos initial weight'!$A$5:$A$1749,0)),"")</f>
        <v>2.0139999999999998</v>
      </c>
      <c r="K275">
        <f>IFERROR(INDEX('[2]Green_rooibos initial weight'!$C$5:$C$1749,MATCH(I275, '[2]Green_rooibos initial weight'!$A$5:$A$1749,0)),"")</f>
        <v>2.2490000000000001</v>
      </c>
      <c r="L275" s="3">
        <f t="shared" si="28"/>
        <v>1.7641999999999998</v>
      </c>
      <c r="M275" s="3">
        <f t="shared" si="27"/>
        <v>1.9992000000000001</v>
      </c>
      <c r="N275" s="7">
        <f>IF('[2]WetLitterbags placem_collection'!G202="N.A","",'[2]WetLitterbags placem_collection'!G202)</f>
        <v>42813</v>
      </c>
      <c r="O275" s="3">
        <f>IF(IFERROR(INDEX('[2]Both teabags AfterWet'!$D$1:$D$839,MATCH(H275,'[2]Both teabags AfterWet'!$B$1:$B$839,0)),"")="N.A","",(IFERROR(INDEX('[2]Both teabags AfterWet'!$D$1:$D$839,MATCH(H275,'[2]Both teabags AfterWet'!$B$1:$B$839,0)),"")))</f>
        <v>0.67120000000000002</v>
      </c>
      <c r="P275" s="3">
        <f>IFERROR(INDEX('[2]Both teabags AfterWet'!$D$1:$D$839,MATCH(I275,'[2]Both teabags AfterWet'!$B$1:$B$839,0)),"")</f>
        <v>1.5651999999999999</v>
      </c>
      <c r="Q275" s="3">
        <f t="shared" si="29"/>
        <v>0.52059999999999995</v>
      </c>
      <c r="R275" s="3">
        <f t="shared" si="29"/>
        <v>1.4145999999999999</v>
      </c>
      <c r="S275" s="3">
        <f t="shared" si="30"/>
        <v>0.70490874050561159</v>
      </c>
      <c r="T275" s="3">
        <f t="shared" si="31"/>
        <v>0.46212544508206371</v>
      </c>
      <c r="U275" s="3">
        <f t="shared" si="32"/>
        <v>0.7075830332132852</v>
      </c>
      <c r="V275">
        <f t="shared" si="33"/>
        <v>44</v>
      </c>
      <c r="W275" s="3">
        <f t="shared" si="34"/>
        <v>0.16281622267742091</v>
      </c>
      <c r="X275" s="3">
        <f t="shared" si="35"/>
        <v>2.2767142020306507E-2</v>
      </c>
      <c r="Y275" s="58" t="str">
        <f>IF(ISNUMBER(SEARCH("C", '[2]WetLitterbags placem_collection'!W202)),"YES","")</f>
        <v/>
      </c>
      <c r="Z275" s="58" t="str">
        <f>IF(ISNUMBER(SEARCH("H", '[2]WetLitterbags placem_collection'!W202)),"YES","")</f>
        <v/>
      </c>
      <c r="AA275" s="58" t="str">
        <f>IF(ISNUMBER(SEARCH("R", '[2]WetLitterbags placem_collection'!W202)),"YES","")</f>
        <v>YES</v>
      </c>
      <c r="AB275" s="58" t="str">
        <f>IF(ISNUMBER(SEARCH("C", '[2]WetLitterbags placem_collection'!V202)),"YES","")</f>
        <v/>
      </c>
      <c r="AC275" s="58" t="str">
        <f>IF(ISNUMBER(SEARCH("H", '[2]WetLitterbags placem_collection'!V202)),"YES","")</f>
        <v/>
      </c>
      <c r="AD275" s="58" t="str">
        <f>IF(ISNUMBER(SEARCH("R", '[2]WetLitterbags placem_collection'!V202)),"YES","")</f>
        <v>YES</v>
      </c>
    </row>
    <row r="276" spans="2:30">
      <c r="B276" t="str">
        <f>'[2]Final data_for_R_analysis_Wetse'!A202</f>
        <v>Wet</v>
      </c>
      <c r="C276" s="4">
        <f>'[2]Final data_for_R_analysis_Wetse'!B202</f>
        <v>201</v>
      </c>
      <c r="D276" t="s">
        <v>138</v>
      </c>
      <c r="E276" t="s">
        <v>41</v>
      </c>
      <c r="F276" s="68">
        <v>1</v>
      </c>
      <c r="G276" s="7">
        <f>'[2]WetLitterbags placem_collection'!E203</f>
        <v>42769</v>
      </c>
      <c r="H276" t="str">
        <f>'[2]Final data_for_R_analysis_Wetse'!J202</f>
        <v>G811</v>
      </c>
      <c r="I276" t="str">
        <f>'[2]Final data_for_R_analysis_Wetse'!J422</f>
        <v>R218</v>
      </c>
      <c r="J276">
        <f>IFERROR(INDEX('[2]Green_rooibos initial weight'!$C$5:$C$1749,MATCH(H276, '[2]Green_rooibos initial weight'!$A$5:$A$1749,0)),"")</f>
        <v>1.9930000000000001</v>
      </c>
      <c r="K276">
        <f>IFERROR(INDEX('[2]Green_rooibos initial weight'!$C$5:$C$1749,MATCH(I276, '[2]Green_rooibos initial weight'!$A$5:$A$1749,0)),"")</f>
        <v>2.2309999999999999</v>
      </c>
      <c r="L276" s="3">
        <f t="shared" si="28"/>
        <v>1.7432000000000001</v>
      </c>
      <c r="M276" s="3">
        <f t="shared" si="27"/>
        <v>1.9811999999999999</v>
      </c>
      <c r="N276" s="7">
        <f>IF('[2]WetLitterbags placem_collection'!G203="N.A","",'[2]WetLitterbags placem_collection'!G203)</f>
        <v>42813</v>
      </c>
      <c r="O276" s="3">
        <f>IF(IFERROR(INDEX('[2]Both teabags AfterWet'!$D$1:$D$839,MATCH(H276,'[2]Both teabags AfterWet'!$B$1:$B$839,0)),"")="N.A","",(IFERROR(INDEX('[2]Both teabags AfterWet'!$D$1:$D$839,MATCH(H276,'[2]Both teabags AfterWet'!$B$1:$B$839,0)),"")))</f>
        <v>0.56630000000000003</v>
      </c>
      <c r="P276" s="3">
        <f>IFERROR(INDEX('[2]Both teabags AfterWet'!$D$1:$D$839,MATCH(I276,'[2]Both teabags AfterWet'!$B$1:$B$839,0)),"")</f>
        <v>1.5928</v>
      </c>
      <c r="Q276" s="3">
        <f t="shared" si="29"/>
        <v>0.41570000000000001</v>
      </c>
      <c r="R276" s="3">
        <f t="shared" si="29"/>
        <v>1.4421999999999999</v>
      </c>
      <c r="S276" s="3">
        <f t="shared" si="30"/>
        <v>0.76153051858650755</v>
      </c>
      <c r="T276" s="3">
        <f t="shared" si="31"/>
        <v>0.49924566064103593</v>
      </c>
      <c r="U276" s="3">
        <f t="shared" si="32"/>
        <v>0.72794266101352723</v>
      </c>
      <c r="V276">
        <f t="shared" si="33"/>
        <v>44</v>
      </c>
      <c r="W276" s="3">
        <f t="shared" si="34"/>
        <v>9.5569455360442257E-2</v>
      </c>
      <c r="X276" s="3">
        <f t="shared" si="35"/>
        <v>1.789361354874942E-2</v>
      </c>
      <c r="Y276" s="58" t="str">
        <f>IF(ISNUMBER(SEARCH("C", '[2]WetLitterbags placem_collection'!W203)),"YES","")</f>
        <v/>
      </c>
      <c r="Z276" s="58" t="str">
        <f>IF(ISNUMBER(SEARCH("H", '[2]WetLitterbags placem_collection'!W203)),"YES","")</f>
        <v/>
      </c>
      <c r="AA276" s="58" t="str">
        <f>IF(ISNUMBER(SEARCH("R", '[2]WetLitterbags placem_collection'!W203)),"YES","")</f>
        <v>YES</v>
      </c>
      <c r="AB276" s="58" t="str">
        <f>IF(ISNUMBER(SEARCH("C", '[2]WetLitterbags placem_collection'!V203)),"YES","")</f>
        <v/>
      </c>
      <c r="AC276" s="58" t="str">
        <f>IF(ISNUMBER(SEARCH("H", '[2]WetLitterbags placem_collection'!V203)),"YES","")</f>
        <v/>
      </c>
      <c r="AD276" s="58" t="str">
        <f>IF(ISNUMBER(SEARCH("R", '[2]WetLitterbags placem_collection'!V203)),"YES","")</f>
        <v>YES</v>
      </c>
    </row>
    <row r="277" spans="2:30">
      <c r="B277" t="str">
        <f>'[2]Final data_for_R_analysis_Wetse'!A203</f>
        <v>Wet</v>
      </c>
      <c r="C277" s="4">
        <f>'[2]Final data_for_R_analysis_Wetse'!B203</f>
        <v>202</v>
      </c>
      <c r="D277" t="s">
        <v>139</v>
      </c>
      <c r="E277" t="s">
        <v>41</v>
      </c>
      <c r="F277" s="68">
        <v>2</v>
      </c>
      <c r="G277" s="7">
        <f>'[2]WetLitterbags placem_collection'!E204</f>
        <v>42769</v>
      </c>
      <c r="H277" t="str">
        <f>'[2]Final data_for_R_analysis_Wetse'!J203</f>
        <v>G773</v>
      </c>
      <c r="I277" t="str">
        <f>'[2]Final data_for_R_analysis_Wetse'!J423</f>
        <v>R135</v>
      </c>
      <c r="J277">
        <f>IFERROR(INDEX('[2]Green_rooibos initial weight'!$C$5:$C$1749,MATCH(H277, '[2]Green_rooibos initial weight'!$A$5:$A$1749,0)),"")</f>
        <v>1.718</v>
      </c>
      <c r="K277">
        <f>IFERROR(INDEX('[2]Green_rooibos initial weight'!$C$5:$C$1749,MATCH(I277, '[2]Green_rooibos initial weight'!$A$5:$A$1749,0)),"")</f>
        <v>2.286</v>
      </c>
      <c r="L277" s="3">
        <f t="shared" si="28"/>
        <v>1.4681999999999999</v>
      </c>
      <c r="M277" s="3">
        <f t="shared" si="27"/>
        <v>2.0362</v>
      </c>
      <c r="N277" s="7">
        <f>IF('[2]WetLitterbags placem_collection'!G204="N.A","",'[2]WetLitterbags placem_collection'!G204)</f>
        <v>42814</v>
      </c>
      <c r="O277" s="3">
        <f>IF(IFERROR(INDEX('[2]Both teabags AfterWet'!$D$1:$D$839,MATCH(H277,'[2]Both teabags AfterWet'!$B$1:$B$839,0)),"")="N.A","",(IFERROR(INDEX('[2]Both teabags AfterWet'!$D$1:$D$839,MATCH(H277,'[2]Both teabags AfterWet'!$B$1:$B$839,0)),"")))</f>
        <v>0.84</v>
      </c>
      <c r="P277" s="3">
        <f>IFERROR(INDEX('[2]Both teabags AfterWet'!$D$1:$D$839,MATCH(I277,'[2]Both teabags AfterWet'!$B$1:$B$839,0)),"")</f>
        <v>1.6419999999999999</v>
      </c>
      <c r="Q277" s="3">
        <f t="shared" si="29"/>
        <v>0.68940000000000001</v>
      </c>
      <c r="R277" s="3">
        <f t="shared" si="29"/>
        <v>1.4913999999999998</v>
      </c>
      <c r="S277" s="3">
        <f t="shared" si="30"/>
        <v>0.53044544340008171</v>
      </c>
      <c r="T277" s="3">
        <f t="shared" si="31"/>
        <v>0.34775045695587309</v>
      </c>
      <c r="U277" s="3">
        <f t="shared" si="32"/>
        <v>0.73244278558098408</v>
      </c>
      <c r="V277">
        <f t="shared" si="33"/>
        <v>45</v>
      </c>
      <c r="W277" s="3">
        <f t="shared" si="34"/>
        <v>0.37001728812341839</v>
      </c>
      <c r="X277" s="3">
        <f t="shared" si="35"/>
        <v>3.2601019803574376E-2</v>
      </c>
      <c r="Y277" s="58" t="str">
        <f>IF(ISNUMBER(SEARCH("C", '[2]WetLitterbags placem_collection'!W204)),"YES","")</f>
        <v/>
      </c>
      <c r="Z277" s="58" t="str">
        <f>IF(ISNUMBER(SEARCH("H", '[2]WetLitterbags placem_collection'!W204)),"YES","")</f>
        <v/>
      </c>
      <c r="AA277" s="58" t="str">
        <f>IF(ISNUMBER(SEARCH("R", '[2]WetLitterbags placem_collection'!W204)),"YES","")</f>
        <v>YES</v>
      </c>
      <c r="AB277" s="58" t="str">
        <f>IF(ISNUMBER(SEARCH("C", '[2]WetLitterbags placem_collection'!V204)),"YES","")</f>
        <v/>
      </c>
      <c r="AC277" s="58" t="str">
        <f>IF(ISNUMBER(SEARCH("H", '[2]WetLitterbags placem_collection'!V204)),"YES","")</f>
        <v/>
      </c>
      <c r="AD277" s="58" t="str">
        <f>IF(ISNUMBER(SEARCH("R", '[2]WetLitterbags placem_collection'!V204)),"YES","")</f>
        <v>YES</v>
      </c>
    </row>
    <row r="278" spans="2:30">
      <c r="B278" t="str">
        <f>'[2]Final data_for_R_analysis_Wetse'!A204</f>
        <v>Wet</v>
      </c>
      <c r="C278" s="4">
        <f>'[2]Final data_for_R_analysis_Wetse'!B204</f>
        <v>203</v>
      </c>
      <c r="D278" t="s">
        <v>140</v>
      </c>
      <c r="E278" t="s">
        <v>41</v>
      </c>
      <c r="F278" s="68">
        <v>3</v>
      </c>
      <c r="G278" s="7">
        <f>'[2]WetLitterbags placem_collection'!E205</f>
        <v>42769</v>
      </c>
      <c r="H278" t="str">
        <f>'[2]Final data_for_R_analysis_Wetse'!J204</f>
        <v>G645</v>
      </c>
      <c r="I278" t="str">
        <f>'[2]Final data_for_R_analysis_Wetse'!J424</f>
        <v>R372</v>
      </c>
      <c r="J278">
        <f>IFERROR(INDEX('[2]Green_rooibos initial weight'!$C$5:$C$1749,MATCH(H278, '[2]Green_rooibos initial weight'!$A$5:$A$1749,0)),"")</f>
        <v>2.238</v>
      </c>
      <c r="K278">
        <f>IFERROR(INDEX('[2]Green_rooibos initial weight'!$C$5:$C$1749,MATCH(I278, '[2]Green_rooibos initial weight'!$A$5:$A$1749,0)),"")</f>
        <v>2.202</v>
      </c>
      <c r="L278" s="3">
        <f t="shared" si="28"/>
        <v>1.9882</v>
      </c>
      <c r="M278" s="3">
        <f t="shared" si="27"/>
        <v>1.9521999999999999</v>
      </c>
      <c r="N278" s="7">
        <f>IF('[2]WetLitterbags placem_collection'!G205="N.A","",'[2]WetLitterbags placem_collection'!G205)</f>
        <v>42814</v>
      </c>
      <c r="O278" s="3">
        <f>IF(IFERROR(INDEX('[2]Both teabags AfterWet'!$D$1:$D$839,MATCH(H278,'[2]Both teabags AfterWet'!$B$1:$B$839,0)),"")="N.A","",(IFERROR(INDEX('[2]Both teabags AfterWet'!$D$1:$D$839,MATCH(H278,'[2]Both teabags AfterWet'!$B$1:$B$839,0)),"")))</f>
        <v>0.80930000000000002</v>
      </c>
      <c r="P278" s="3">
        <f>IFERROR(INDEX('[2]Both teabags AfterWet'!$D$1:$D$839,MATCH(I278,'[2]Both teabags AfterWet'!$B$1:$B$839,0)),"")</f>
        <v>1.6213</v>
      </c>
      <c r="Q278" s="3">
        <f t="shared" si="29"/>
        <v>0.65870000000000006</v>
      </c>
      <c r="R278" s="3">
        <f t="shared" si="29"/>
        <v>1.4706999999999999</v>
      </c>
      <c r="S278" s="3">
        <f t="shared" si="30"/>
        <v>0.66869530228347251</v>
      </c>
      <c r="T278" s="3">
        <f t="shared" si="31"/>
        <v>0.43838456871790604</v>
      </c>
      <c r="U278" s="3">
        <f t="shared" si="32"/>
        <v>0.75335518901751863</v>
      </c>
      <c r="V278">
        <f t="shared" si="33"/>
        <v>45</v>
      </c>
      <c r="W278" s="3">
        <f t="shared" si="34"/>
        <v>0.20582505667046014</v>
      </c>
      <c r="X278" s="3">
        <f t="shared" si="35"/>
        <v>1.8376833595100978E-2</v>
      </c>
      <c r="Y278" s="58" t="str">
        <f>IF(ISNUMBER(SEARCH("C", '[2]WetLitterbags placem_collection'!W205)),"YES","")</f>
        <v/>
      </c>
      <c r="Z278" s="58" t="str">
        <f>IF(ISNUMBER(SEARCH("H", '[2]WetLitterbags placem_collection'!W205)),"YES","")</f>
        <v>YES</v>
      </c>
      <c r="AA278" s="58" t="str">
        <f>IF(ISNUMBER(SEARCH("R", '[2]WetLitterbags placem_collection'!W205)),"YES","")</f>
        <v/>
      </c>
      <c r="AB278" s="58" t="str">
        <f>IF(ISNUMBER(SEARCH("C", '[2]WetLitterbags placem_collection'!V205)),"YES","")</f>
        <v/>
      </c>
      <c r="AC278" s="58" t="str">
        <f>IF(ISNUMBER(SEARCH("H", '[2]WetLitterbags placem_collection'!V205)),"YES","")</f>
        <v/>
      </c>
      <c r="AD278" s="58" t="str">
        <f>IF(ISNUMBER(SEARCH("R", '[2]WetLitterbags placem_collection'!V205)),"YES","")</f>
        <v>YES</v>
      </c>
    </row>
    <row r="279" spans="2:30">
      <c r="B279" t="str">
        <f>'[2]Final data_for_R_analysis_Wetse'!A205</f>
        <v>Wet</v>
      </c>
      <c r="C279" s="4">
        <f>'[2]Final data_for_R_analysis_Wetse'!B205</f>
        <v>204</v>
      </c>
      <c r="D279" t="s">
        <v>141</v>
      </c>
      <c r="E279" t="s">
        <v>41</v>
      </c>
      <c r="F279" s="68">
        <v>4</v>
      </c>
      <c r="G279" s="7">
        <f>'[2]WetLitterbags placem_collection'!E206</f>
        <v>42769</v>
      </c>
      <c r="H279" t="str">
        <f>'[2]Final data_for_R_analysis_Wetse'!J205</f>
        <v>G814</v>
      </c>
      <c r="I279" t="str">
        <f>'[2]Final data_for_R_analysis_Wetse'!J425</f>
        <v>R334</v>
      </c>
      <c r="J279">
        <f>IFERROR(INDEX('[2]Green_rooibos initial weight'!$C$5:$C$1749,MATCH(H279, '[2]Green_rooibos initial weight'!$A$5:$A$1749,0)),"")</f>
        <v>2.1480000000000001</v>
      </c>
      <c r="K279">
        <f>IFERROR(INDEX('[2]Green_rooibos initial weight'!$C$5:$C$1749,MATCH(I279, '[2]Green_rooibos initial weight'!$A$5:$A$1749,0)),"")</f>
        <v>2.1419999999999999</v>
      </c>
      <c r="L279" s="3">
        <f t="shared" si="28"/>
        <v>1.8982000000000001</v>
      </c>
      <c r="M279" s="3">
        <f t="shared" si="27"/>
        <v>1.8921999999999999</v>
      </c>
      <c r="N279" s="7">
        <f>IF('[2]WetLitterbags placem_collection'!G206="N.A","",'[2]WetLitterbags placem_collection'!G206)</f>
        <v>42813</v>
      </c>
      <c r="O279" s="3">
        <f>IF(IFERROR(INDEX('[2]Both teabags AfterWet'!$D$1:$D$839,MATCH(H279,'[2]Both teabags AfterWet'!$B$1:$B$839,0)),"")="N.A","",(IFERROR(INDEX('[2]Both teabags AfterWet'!$D$1:$D$839,MATCH(H279,'[2]Both teabags AfterWet'!$B$1:$B$839,0)),"")))</f>
        <v>0.68300000000000005</v>
      </c>
      <c r="P279" s="3">
        <f>IFERROR(INDEX('[2]Both teabags AfterWet'!$D$1:$D$839,MATCH(I279,'[2]Both teabags AfterWet'!$B$1:$B$839,0)),"")</f>
        <v>1.544</v>
      </c>
      <c r="Q279" s="3">
        <f t="shared" si="29"/>
        <v>0.53239999999999998</v>
      </c>
      <c r="R279" s="3">
        <f t="shared" si="29"/>
        <v>1.3934</v>
      </c>
      <c r="S279" s="3">
        <f t="shared" si="30"/>
        <v>0.71952375935096402</v>
      </c>
      <c r="T279" s="3">
        <f t="shared" si="31"/>
        <v>0.47170678760300733</v>
      </c>
      <c r="U279" s="3">
        <f t="shared" si="32"/>
        <v>0.73639150195539582</v>
      </c>
      <c r="V279">
        <f t="shared" si="33"/>
        <v>44</v>
      </c>
      <c r="W279" s="3">
        <f t="shared" si="34"/>
        <v>0.14545871811049405</v>
      </c>
      <c r="X279" s="3">
        <f t="shared" si="35"/>
        <v>1.859879695015914E-2</v>
      </c>
      <c r="Y279" s="58" t="str">
        <f>IF(ISNUMBER(SEARCH("C", '[2]WetLitterbags placem_collection'!W206)),"YES","")</f>
        <v/>
      </c>
      <c r="Z279" s="58" t="str">
        <f>IF(ISNUMBER(SEARCH("H", '[2]WetLitterbags placem_collection'!W206)),"YES","")</f>
        <v/>
      </c>
      <c r="AA279" s="58" t="str">
        <f>IF(ISNUMBER(SEARCH("R", '[2]WetLitterbags placem_collection'!W206)),"YES","")</f>
        <v>YES</v>
      </c>
      <c r="AB279" s="58" t="str">
        <f>IF(ISNUMBER(SEARCH("C", '[2]WetLitterbags placem_collection'!V206)),"YES","")</f>
        <v/>
      </c>
      <c r="AC279" s="58" t="str">
        <f>IF(ISNUMBER(SEARCH("H", '[2]WetLitterbags placem_collection'!V206)),"YES","")</f>
        <v/>
      </c>
      <c r="AD279" s="58" t="str">
        <f>IF(ISNUMBER(SEARCH("R", '[2]WetLitterbags placem_collection'!V206)),"YES","")</f>
        <v>YES</v>
      </c>
    </row>
    <row r="280" spans="2:30">
      <c r="B280" t="str">
        <f>'[2]Final data_for_R_analysis_Wetse'!A206</f>
        <v>Wet</v>
      </c>
      <c r="C280" s="4">
        <f>'[2]Final data_for_R_analysis_Wetse'!B206</f>
        <v>205</v>
      </c>
      <c r="D280" t="s">
        <v>142</v>
      </c>
      <c r="E280" t="s">
        <v>41</v>
      </c>
      <c r="F280" s="68">
        <v>1</v>
      </c>
      <c r="G280" s="7">
        <f>'[2]WetLitterbags placem_collection'!E207</f>
        <v>42769</v>
      </c>
      <c r="H280" t="str">
        <f>'[2]Final data_for_R_analysis_Wetse'!J206</f>
        <v>G621</v>
      </c>
      <c r="I280" t="str">
        <f>'[2]Final data_for_R_analysis_Wetse'!J426</f>
        <v>R265</v>
      </c>
      <c r="J280">
        <f>IFERROR(INDEX('[2]Green_rooibos initial weight'!$C$5:$C$1749,MATCH(H280, '[2]Green_rooibos initial weight'!$A$5:$A$1749,0)),"")</f>
        <v>1.925</v>
      </c>
      <c r="K280">
        <f>IFERROR(INDEX('[2]Green_rooibos initial weight'!$C$5:$C$1749,MATCH(I280, '[2]Green_rooibos initial weight'!$A$5:$A$1749,0)),"")</f>
        <v>2.2210000000000001</v>
      </c>
      <c r="L280" s="3">
        <f t="shared" si="28"/>
        <v>1.6752</v>
      </c>
      <c r="M280" s="3">
        <f t="shared" si="27"/>
        <v>1.9712000000000001</v>
      </c>
      <c r="N280" s="7">
        <f>IF('[2]WetLitterbags placem_collection'!G207="N.A","",'[2]WetLitterbags placem_collection'!G207)</f>
        <v>42814</v>
      </c>
      <c r="O280" s="3">
        <f>IF(IFERROR(INDEX('[2]Both teabags AfterWet'!$D$1:$D$839,MATCH(H280,'[2]Both teabags AfterWet'!$B$1:$B$839,0)),"")="N.A","",(IFERROR(INDEX('[2]Both teabags AfterWet'!$D$1:$D$839,MATCH(H280,'[2]Both teabags AfterWet'!$B$1:$B$839,0)),"")))</f>
        <v>0.74099999999999999</v>
      </c>
      <c r="P280" s="3">
        <f>IFERROR(INDEX('[2]Both teabags AfterWet'!$D$1:$D$839,MATCH(I280,'[2]Both teabags AfterWet'!$B$1:$B$839,0)),"")</f>
        <v>1.6680999999999999</v>
      </c>
      <c r="Q280" s="3">
        <f t="shared" si="29"/>
        <v>0.59040000000000004</v>
      </c>
      <c r="R280" s="3">
        <f t="shared" si="29"/>
        <v>1.5174999999999998</v>
      </c>
      <c r="S280" s="3">
        <f t="shared" si="30"/>
        <v>0.64756446991404015</v>
      </c>
      <c r="T280" s="3">
        <f t="shared" si="31"/>
        <v>0.42453157647571282</v>
      </c>
      <c r="U280" s="3">
        <f t="shared" si="32"/>
        <v>0.76983563311688297</v>
      </c>
      <c r="V280">
        <f t="shared" si="33"/>
        <v>45</v>
      </c>
      <c r="W280" s="3">
        <f t="shared" si="34"/>
        <v>0.23092105710921595</v>
      </c>
      <c r="X280" s="3">
        <f t="shared" si="35"/>
        <v>1.7360826338285545E-2</v>
      </c>
      <c r="Y280" s="58" t="str">
        <f>IF(ISNUMBER(SEARCH("C", '[2]WetLitterbags placem_collection'!W207)),"YES","")</f>
        <v/>
      </c>
      <c r="Z280" s="58" t="str">
        <f>IF(ISNUMBER(SEARCH("H", '[2]WetLitterbags placem_collection'!W207)),"YES","")</f>
        <v/>
      </c>
      <c r="AA280" s="58" t="str">
        <f>IF(ISNUMBER(SEARCH("R", '[2]WetLitterbags placem_collection'!W207)),"YES","")</f>
        <v>YES</v>
      </c>
      <c r="AB280" s="58" t="str">
        <f>IF(ISNUMBER(SEARCH("C", '[2]WetLitterbags placem_collection'!V207)),"YES","")</f>
        <v/>
      </c>
      <c r="AC280" s="58" t="str">
        <f>IF(ISNUMBER(SEARCH("H", '[2]WetLitterbags placem_collection'!V207)),"YES","")</f>
        <v>YES</v>
      </c>
      <c r="AD280" s="58" t="str">
        <f>IF(ISNUMBER(SEARCH("R", '[2]WetLitterbags placem_collection'!V207)),"YES","")</f>
        <v>YES</v>
      </c>
    </row>
    <row r="281" spans="2:30">
      <c r="B281" t="str">
        <f>'[2]Final data_for_R_analysis_Wetse'!A207</f>
        <v>Wet</v>
      </c>
      <c r="C281" s="4">
        <f>'[2]Final data_for_R_analysis_Wetse'!B207</f>
        <v>206</v>
      </c>
      <c r="D281" t="s">
        <v>143</v>
      </c>
      <c r="E281" t="s">
        <v>41</v>
      </c>
      <c r="F281" s="68">
        <v>2</v>
      </c>
      <c r="G281" s="7">
        <f>'[2]WetLitterbags placem_collection'!E208</f>
        <v>42769</v>
      </c>
      <c r="H281" t="str">
        <f>'[2]Final data_for_R_analysis_Wetse'!J207</f>
        <v>G677</v>
      </c>
      <c r="I281" t="str">
        <f>'[2]Final data_for_R_analysis_Wetse'!J427</f>
        <v>R234</v>
      </c>
      <c r="J281">
        <f>IFERROR(INDEX('[2]Green_rooibos initial weight'!$C$5:$C$1749,MATCH(H281, '[2]Green_rooibos initial weight'!$A$5:$A$1749,0)),"")</f>
        <v>2.1269999999999998</v>
      </c>
      <c r="K281">
        <f>IFERROR(INDEX('[2]Green_rooibos initial weight'!$C$5:$C$1749,MATCH(I281, '[2]Green_rooibos initial weight'!$A$5:$A$1749,0)),"")</f>
        <v>2.194</v>
      </c>
      <c r="L281" s="3">
        <f t="shared" si="28"/>
        <v>1.8771999999999998</v>
      </c>
      <c r="M281" s="3">
        <f t="shared" si="27"/>
        <v>1.9441999999999999</v>
      </c>
      <c r="N281" s="7">
        <f>IF('[2]WetLitterbags placem_collection'!G208="N.A","",'[2]WetLitterbags placem_collection'!G208)</f>
        <v>42814</v>
      </c>
      <c r="O281" s="3">
        <f>IF(IFERROR(INDEX('[2]Both teabags AfterWet'!$D$1:$D$839,MATCH(H281,'[2]Both teabags AfterWet'!$B$1:$B$839,0)),"")="N.A","",(IFERROR(INDEX('[2]Both teabags AfterWet'!$D$1:$D$839,MATCH(H281,'[2]Both teabags AfterWet'!$B$1:$B$839,0)),"")))</f>
        <v>0.85699999999999998</v>
      </c>
      <c r="P281" s="3">
        <f>IFERROR(INDEX('[2]Both teabags AfterWet'!$D$1:$D$839,MATCH(I281,'[2]Both teabags AfterWet'!$B$1:$B$839,0)),"")</f>
        <v>1.7410000000000001</v>
      </c>
      <c r="Q281" s="3">
        <f t="shared" si="29"/>
        <v>0.70639999999999992</v>
      </c>
      <c r="R281" s="3">
        <f t="shared" si="29"/>
        <v>1.5904</v>
      </c>
      <c r="S281" s="3">
        <f t="shared" si="30"/>
        <v>0.62369486469209456</v>
      </c>
      <c r="T281" s="3">
        <f t="shared" si="31"/>
        <v>0.40888309419244212</v>
      </c>
      <c r="U281" s="3">
        <f t="shared" si="32"/>
        <v>0.81802283715667112</v>
      </c>
      <c r="V281">
        <f t="shared" si="33"/>
        <v>45</v>
      </c>
      <c r="W281" s="3">
        <f t="shared" si="34"/>
        <v>0.25926975689774989</v>
      </c>
      <c r="X281" s="3">
        <f t="shared" si="35"/>
        <v>1.3086527770293796E-2</v>
      </c>
      <c r="Y281" s="58" t="str">
        <f>IF(ISNUMBER(SEARCH("C", '[2]WetLitterbags placem_collection'!W208)),"YES","")</f>
        <v/>
      </c>
      <c r="Z281" s="58" t="str">
        <f>IF(ISNUMBER(SEARCH("H", '[2]WetLitterbags placem_collection'!W208)),"YES","")</f>
        <v/>
      </c>
      <c r="AA281" s="58" t="str">
        <f>IF(ISNUMBER(SEARCH("R", '[2]WetLitterbags placem_collection'!W208)),"YES","")</f>
        <v/>
      </c>
      <c r="AB281" s="58" t="str">
        <f>IF(ISNUMBER(SEARCH("C", '[2]WetLitterbags placem_collection'!V208)),"YES","")</f>
        <v/>
      </c>
      <c r="AC281" s="58" t="str">
        <f>IF(ISNUMBER(SEARCH("H", '[2]WetLitterbags placem_collection'!V208)),"YES","")</f>
        <v/>
      </c>
      <c r="AD281" s="58" t="str">
        <f>IF(ISNUMBER(SEARCH("R", '[2]WetLitterbags placem_collection'!V208)),"YES","")</f>
        <v>YES</v>
      </c>
    </row>
    <row r="282" spans="2:30">
      <c r="B282" t="str">
        <f>'[2]Final data_for_R_analysis_Wetse'!A208</f>
        <v>Wet</v>
      </c>
      <c r="C282" s="4">
        <f>'[2]Final data_for_R_analysis_Wetse'!B208</f>
        <v>207</v>
      </c>
      <c r="D282" t="s">
        <v>144</v>
      </c>
      <c r="E282" t="s">
        <v>41</v>
      </c>
      <c r="F282" s="68">
        <v>3</v>
      </c>
      <c r="G282" s="7">
        <f>'[2]WetLitterbags placem_collection'!E209</f>
        <v>42769</v>
      </c>
      <c r="H282" t="str">
        <f>'[2]Final data_for_R_analysis_Wetse'!J208</f>
        <v>G574</v>
      </c>
      <c r="I282" t="str">
        <f>'[2]Final data_for_R_analysis_Wetse'!J428</f>
        <v>R258</v>
      </c>
      <c r="J282">
        <f>IFERROR(INDEX('[2]Green_rooibos initial weight'!$C$5:$C$1749,MATCH(H282, '[2]Green_rooibos initial weight'!$A$5:$A$1749,0)),"")</f>
        <v>1.984</v>
      </c>
      <c r="K282">
        <f>IFERROR(INDEX('[2]Green_rooibos initial weight'!$C$5:$C$1749,MATCH(I282, '[2]Green_rooibos initial weight'!$A$5:$A$1749,0)),"")</f>
        <v>2.17</v>
      </c>
      <c r="L282" s="3">
        <f t="shared" si="28"/>
        <v>1.7342</v>
      </c>
      <c r="M282" s="3">
        <f t="shared" si="27"/>
        <v>1.9201999999999999</v>
      </c>
      <c r="N282" s="7">
        <f>IF('[2]WetLitterbags placem_collection'!G209="N.A","",'[2]WetLitterbags placem_collection'!G209)</f>
        <v>42813</v>
      </c>
      <c r="O282" s="3">
        <f>IF(IFERROR(INDEX('[2]Both teabags AfterWet'!$D$1:$D$839,MATCH(H282,'[2]Both teabags AfterWet'!$B$1:$B$839,0)),"")="N.A","",(IFERROR(INDEX('[2]Both teabags AfterWet'!$D$1:$D$839,MATCH(H282,'[2]Both teabags AfterWet'!$B$1:$B$839,0)),"")))</f>
        <v>0.77700000000000002</v>
      </c>
      <c r="P282" s="3">
        <f>IFERROR(INDEX('[2]Both teabags AfterWet'!$D$1:$D$839,MATCH(I282,'[2]Both teabags AfterWet'!$B$1:$B$839,0)),"")</f>
        <v>1.5820000000000001</v>
      </c>
      <c r="Q282" s="3">
        <f t="shared" si="29"/>
        <v>0.62640000000000007</v>
      </c>
      <c r="R282" s="3">
        <f t="shared" si="29"/>
        <v>1.4314</v>
      </c>
      <c r="S282" s="3">
        <f t="shared" si="30"/>
        <v>0.6387959866220736</v>
      </c>
      <c r="T282" s="3">
        <f t="shared" si="31"/>
        <v>0.41878311712040939</v>
      </c>
      <c r="U282" s="3">
        <f t="shared" si="32"/>
        <v>0.7454431830017707</v>
      </c>
      <c r="V282">
        <f t="shared" si="33"/>
        <v>44</v>
      </c>
      <c r="W282" s="3">
        <f t="shared" si="34"/>
        <v>0.24133493275288165</v>
      </c>
      <c r="X282" s="3">
        <f t="shared" si="35"/>
        <v>2.1275177504834656E-2</v>
      </c>
      <c r="Y282" s="58" t="str">
        <f>IF(ISNUMBER(SEARCH("C", '[2]WetLitterbags placem_collection'!W209)),"YES","")</f>
        <v>YES</v>
      </c>
      <c r="Z282" s="58" t="str">
        <f>IF(ISNUMBER(SEARCH("H", '[2]WetLitterbags placem_collection'!W209)),"YES","")</f>
        <v>YES</v>
      </c>
      <c r="AA282" s="58" t="str">
        <f>IF(ISNUMBER(SEARCH("R", '[2]WetLitterbags placem_collection'!W209)),"YES","")</f>
        <v/>
      </c>
      <c r="AB282" s="58" t="str">
        <f>IF(ISNUMBER(SEARCH("C", '[2]WetLitterbags placem_collection'!V209)),"YES","")</f>
        <v/>
      </c>
      <c r="AC282" s="58" t="str">
        <f>IF(ISNUMBER(SEARCH("H", '[2]WetLitterbags placem_collection'!V209)),"YES","")</f>
        <v/>
      </c>
      <c r="AD282" s="58" t="str">
        <f>IF(ISNUMBER(SEARCH("R", '[2]WetLitterbags placem_collection'!V209)),"YES","")</f>
        <v>YES</v>
      </c>
    </row>
    <row r="283" spans="2:30">
      <c r="B283" t="str">
        <f>'[2]Final data_for_R_analysis_Wetse'!A209</f>
        <v>Wet</v>
      </c>
      <c r="C283" s="4">
        <f>'[2]Final data_for_R_analysis_Wetse'!B209</f>
        <v>208</v>
      </c>
      <c r="D283" t="s">
        <v>145</v>
      </c>
      <c r="E283" t="s">
        <v>41</v>
      </c>
      <c r="F283" s="68">
        <v>4</v>
      </c>
      <c r="G283" s="7">
        <f>'[2]WetLitterbags placem_collection'!E210</f>
        <v>42769</v>
      </c>
      <c r="H283" t="str">
        <f>'[2]Final data_for_R_analysis_Wetse'!J209</f>
        <v>G710</v>
      </c>
      <c r="I283" t="str">
        <f>'[2]Final data_for_R_analysis_Wetse'!J429</f>
        <v>R344</v>
      </c>
      <c r="J283">
        <f>IFERROR(INDEX('[2]Green_rooibos initial weight'!$C$5:$C$1749,MATCH(H283, '[2]Green_rooibos initial weight'!$A$5:$A$1749,0)),"")</f>
        <v>2.0270000000000001</v>
      </c>
      <c r="K283">
        <f>IFERROR(INDEX('[2]Green_rooibos initial weight'!$C$5:$C$1749,MATCH(I283, '[2]Green_rooibos initial weight'!$A$5:$A$1749,0)),"")</f>
        <v>2.153</v>
      </c>
      <c r="L283" s="3">
        <f t="shared" si="28"/>
        <v>1.7772000000000001</v>
      </c>
      <c r="M283" s="3">
        <f t="shared" si="27"/>
        <v>1.9032</v>
      </c>
      <c r="N283" s="7">
        <f>IF('[2]WetLitterbags placem_collection'!G210="N.A","",'[2]WetLitterbags placem_collection'!G210)</f>
        <v>42813</v>
      </c>
      <c r="O283" s="3">
        <f>IF(IFERROR(INDEX('[2]Both teabags AfterWet'!$D$1:$D$839,MATCH(H283,'[2]Both teabags AfterWet'!$B$1:$B$839,0)),"")="N.A","",(IFERROR(INDEX('[2]Both teabags AfterWet'!$D$1:$D$839,MATCH(H283,'[2]Both teabags AfterWet'!$B$1:$B$839,0)),"")))</f>
        <v>0.91</v>
      </c>
      <c r="P283" s="3">
        <f>IFERROR(INDEX('[2]Both teabags AfterWet'!$D$1:$D$839,MATCH(I283,'[2]Both teabags AfterWet'!$B$1:$B$839,0)),"")</f>
        <v>1.476</v>
      </c>
      <c r="Q283" s="3">
        <f t="shared" si="29"/>
        <v>0.75940000000000007</v>
      </c>
      <c r="R283" s="3">
        <f t="shared" si="29"/>
        <v>1.3253999999999999</v>
      </c>
      <c r="S283" s="3">
        <f t="shared" si="30"/>
        <v>0.57269862705379249</v>
      </c>
      <c r="T283" s="3">
        <f t="shared" si="31"/>
        <v>0.37545088139393529</v>
      </c>
      <c r="U283" s="3">
        <f t="shared" si="32"/>
        <v>0.69640605296342994</v>
      </c>
      <c r="V283">
        <f t="shared" si="33"/>
        <v>44</v>
      </c>
      <c r="W283" s="3">
        <f t="shared" si="34"/>
        <v>0.31983535979359556</v>
      </c>
      <c r="X283" s="3">
        <f t="shared" si="35"/>
        <v>3.757842124220527E-2</v>
      </c>
      <c r="Y283" s="58" t="str">
        <f>IF(ISNUMBER(SEARCH("C", '[2]WetLitterbags placem_collection'!W210)),"YES","")</f>
        <v/>
      </c>
      <c r="Z283" s="58" t="str">
        <f>IF(ISNUMBER(SEARCH("H", '[2]WetLitterbags placem_collection'!W210)),"YES","")</f>
        <v/>
      </c>
      <c r="AA283" s="58" t="str">
        <f>IF(ISNUMBER(SEARCH("R", '[2]WetLitterbags placem_collection'!W210)),"YES","")</f>
        <v>YES</v>
      </c>
      <c r="AB283" s="58" t="str">
        <f>IF(ISNUMBER(SEARCH("C", '[2]WetLitterbags placem_collection'!V210)),"YES","")</f>
        <v/>
      </c>
      <c r="AC283" s="58" t="str">
        <f>IF(ISNUMBER(SEARCH("H", '[2]WetLitterbags placem_collection'!V210)),"YES","")</f>
        <v/>
      </c>
      <c r="AD283" s="58" t="str">
        <f>IF(ISNUMBER(SEARCH("R", '[2]WetLitterbags placem_collection'!V210)),"YES","")</f>
        <v>YES</v>
      </c>
    </row>
    <row r="284" spans="2:30">
      <c r="B284" t="str">
        <f>'[2]Final data_for_R_analysis_Wetse'!A210</f>
        <v>Wet</v>
      </c>
      <c r="C284" s="4">
        <f>'[2]Final data_for_R_analysis_Wetse'!B210</f>
        <v>209</v>
      </c>
      <c r="D284" t="s">
        <v>146</v>
      </c>
      <c r="E284" t="s">
        <v>41</v>
      </c>
      <c r="F284" s="68">
        <v>1</v>
      </c>
      <c r="G284" s="7">
        <f>'[2]WetLitterbags placem_collection'!E211</f>
        <v>42769</v>
      </c>
      <c r="H284" t="str">
        <f>'[2]Final data_for_R_analysis_Wetse'!J210</f>
        <v>G604</v>
      </c>
      <c r="I284" t="str">
        <f>'[2]Final data_for_R_analysis_Wetse'!J430</f>
        <v>R271</v>
      </c>
      <c r="J284">
        <f>IFERROR(INDEX('[2]Green_rooibos initial weight'!$C$5:$C$1749,MATCH(H284, '[2]Green_rooibos initial weight'!$A$5:$A$1749,0)),"")</f>
        <v>2.0390000000000001</v>
      </c>
      <c r="K284">
        <f>IFERROR(INDEX('[2]Green_rooibos initial weight'!$C$5:$C$1749,MATCH(I284, '[2]Green_rooibos initial weight'!$A$5:$A$1749,0)),"")</f>
        <v>2.2829999999999999</v>
      </c>
      <c r="L284" s="3">
        <f t="shared" si="28"/>
        <v>1.7892000000000001</v>
      </c>
      <c r="M284" s="3">
        <f t="shared" si="27"/>
        <v>2.0331999999999999</v>
      </c>
      <c r="N284" s="7">
        <f>IF('[2]WetLitterbags placem_collection'!G211="N.A","",'[2]WetLitterbags placem_collection'!G211)</f>
        <v>42814</v>
      </c>
      <c r="O284" s="3">
        <f>IF(IFERROR(INDEX('[2]Both teabags AfterWet'!$D$1:$D$839,MATCH(H284,'[2]Both teabags AfterWet'!$B$1:$B$839,0)),"")="N.A","",(IFERROR(INDEX('[2]Both teabags AfterWet'!$D$1:$D$839,MATCH(H284,'[2]Both teabags AfterWet'!$B$1:$B$839,0)),"")))</f>
        <v>0.748</v>
      </c>
      <c r="P284" s="3">
        <f>IFERROR(INDEX('[2]Both teabags AfterWet'!$D$1:$D$839,MATCH(I284,'[2]Both teabags AfterWet'!$B$1:$B$839,0)),"")</f>
        <v>1.754</v>
      </c>
      <c r="Q284" s="3">
        <f t="shared" si="29"/>
        <v>0.59739999999999993</v>
      </c>
      <c r="R284" s="3">
        <f t="shared" si="29"/>
        <v>1.6033999999999999</v>
      </c>
      <c r="S284" s="3">
        <f t="shared" si="30"/>
        <v>0.66610775765705355</v>
      </c>
      <c r="T284" s="3">
        <f t="shared" si="31"/>
        <v>0.43668822117184508</v>
      </c>
      <c r="U284" s="3">
        <f t="shared" si="32"/>
        <v>0.78860908912059813</v>
      </c>
      <c r="V284">
        <f t="shared" si="33"/>
        <v>45</v>
      </c>
      <c r="W284" s="3">
        <f t="shared" si="34"/>
        <v>0.20889815005100532</v>
      </c>
      <c r="X284" s="3">
        <f t="shared" si="35"/>
        <v>1.4706635083159539E-2</v>
      </c>
      <c r="Y284" s="58" t="str">
        <f>IF(ISNUMBER(SEARCH("C", '[2]WetLitterbags placem_collection'!W211)),"YES","")</f>
        <v/>
      </c>
      <c r="Z284" s="58" t="str">
        <f>IF(ISNUMBER(SEARCH("H", '[2]WetLitterbags placem_collection'!W211)),"YES","")</f>
        <v/>
      </c>
      <c r="AA284" s="58" t="str">
        <f>IF(ISNUMBER(SEARCH("R", '[2]WetLitterbags placem_collection'!W211)),"YES","")</f>
        <v>YES</v>
      </c>
      <c r="AB284" s="58" t="str">
        <f>IF(ISNUMBER(SEARCH("C", '[2]WetLitterbags placem_collection'!V211)),"YES","")</f>
        <v/>
      </c>
      <c r="AC284" s="58" t="str">
        <f>IF(ISNUMBER(SEARCH("H", '[2]WetLitterbags placem_collection'!V211)),"YES","")</f>
        <v/>
      </c>
      <c r="AD284" s="58" t="str">
        <f>IF(ISNUMBER(SEARCH("R", '[2]WetLitterbags placem_collection'!V211)),"YES","")</f>
        <v>YES</v>
      </c>
    </row>
    <row r="285" spans="2:30">
      <c r="B285" t="str">
        <f>'[2]Final data_for_R_analysis_Wetse'!A211</f>
        <v>Wet</v>
      </c>
      <c r="C285" s="4">
        <f>'[2]Final data_for_R_analysis_Wetse'!B211</f>
        <v>210</v>
      </c>
      <c r="D285" t="s">
        <v>147</v>
      </c>
      <c r="E285" t="s">
        <v>41</v>
      </c>
      <c r="F285" s="68">
        <v>2</v>
      </c>
      <c r="G285" s="7">
        <f>'[2]WetLitterbags placem_collection'!E212</f>
        <v>42769</v>
      </c>
      <c r="H285" t="str">
        <f>'[2]Final data_for_R_analysis_Wetse'!J211</f>
        <v>G871</v>
      </c>
      <c r="I285" t="str">
        <f>'[2]Final data_for_R_analysis_Wetse'!J431</f>
        <v>R340</v>
      </c>
      <c r="J285">
        <f>IFERROR(INDEX('[2]Green_rooibos initial weight'!$C$5:$C$1749,MATCH(H285, '[2]Green_rooibos initial weight'!$A$5:$A$1749,0)),"")</f>
        <v>2.0680000000000001</v>
      </c>
      <c r="K285">
        <f>IFERROR(INDEX('[2]Green_rooibos initial weight'!$C$5:$C$1749,MATCH(I285, '[2]Green_rooibos initial weight'!$A$5:$A$1749,0)),"")</f>
        <v>2.2130000000000001</v>
      </c>
      <c r="L285" s="3">
        <f t="shared" si="28"/>
        <v>1.8182</v>
      </c>
      <c r="M285" s="3">
        <f t="shared" si="27"/>
        <v>1.9632000000000001</v>
      </c>
      <c r="N285" s="7">
        <f>IF('[2]WetLitterbags placem_collection'!G212="N.A","",'[2]WetLitterbags placem_collection'!G212)</f>
        <v>42813</v>
      </c>
      <c r="O285" s="3">
        <f>IF(IFERROR(INDEX('[2]Both teabags AfterWet'!$D$1:$D$839,MATCH(H285,'[2]Both teabags AfterWet'!$B$1:$B$839,0)),"")="N.A","",(IFERROR(INDEX('[2]Both teabags AfterWet'!$D$1:$D$839,MATCH(H285,'[2]Both teabags AfterWet'!$B$1:$B$839,0)),"")))</f>
        <v>0.83130000000000004</v>
      </c>
      <c r="P285" s="3">
        <f>IFERROR(INDEX('[2]Both teabags AfterWet'!$D$1:$D$839,MATCH(I285,'[2]Both teabags AfterWet'!$B$1:$B$839,0)),"")</f>
        <v>1.6197999999999999</v>
      </c>
      <c r="Q285" s="3">
        <f t="shared" si="29"/>
        <v>0.68070000000000008</v>
      </c>
      <c r="R285" s="3">
        <f t="shared" si="29"/>
        <v>1.4691999999999998</v>
      </c>
      <c r="S285" s="3">
        <f t="shared" si="30"/>
        <v>0.62561874381256177</v>
      </c>
      <c r="T285" s="3">
        <f t="shared" si="31"/>
        <v>0.41014435461346094</v>
      </c>
      <c r="U285" s="3">
        <f t="shared" si="32"/>
        <v>0.74837000814995913</v>
      </c>
      <c r="V285">
        <f t="shared" si="33"/>
        <v>44</v>
      </c>
      <c r="W285" s="3">
        <f t="shared" si="34"/>
        <v>0.25698486483068672</v>
      </c>
      <c r="X285" s="3">
        <f t="shared" si="35"/>
        <v>2.1605999457692288E-2</v>
      </c>
      <c r="Y285" s="58" t="str">
        <f>IF(ISNUMBER(SEARCH("C", '[2]WetLitterbags placem_collection'!W212)),"YES","")</f>
        <v/>
      </c>
      <c r="Z285" s="58" t="str">
        <f>IF(ISNUMBER(SEARCH("H", '[2]WetLitterbags placem_collection'!W212)),"YES","")</f>
        <v/>
      </c>
      <c r="AA285" s="58" t="str">
        <f>IF(ISNUMBER(SEARCH("R", '[2]WetLitterbags placem_collection'!W212)),"YES","")</f>
        <v>YES</v>
      </c>
      <c r="AB285" s="58" t="str">
        <f>IF(ISNUMBER(SEARCH("C", '[2]WetLitterbags placem_collection'!V212)),"YES","")</f>
        <v/>
      </c>
      <c r="AC285" s="58" t="str">
        <f>IF(ISNUMBER(SEARCH("H", '[2]WetLitterbags placem_collection'!V212)),"YES","")</f>
        <v/>
      </c>
      <c r="AD285" s="58" t="str">
        <f>IF(ISNUMBER(SEARCH("R", '[2]WetLitterbags placem_collection'!V212)),"YES","")</f>
        <v>YES</v>
      </c>
    </row>
    <row r="286" spans="2:30">
      <c r="B286" t="str">
        <f>'[2]Final data_for_R_analysis_Wetse'!A212</f>
        <v>Wet</v>
      </c>
      <c r="C286" s="4">
        <f>'[2]Final data_for_R_analysis_Wetse'!B212</f>
        <v>211</v>
      </c>
      <c r="D286" t="s">
        <v>148</v>
      </c>
      <c r="E286" t="s">
        <v>41</v>
      </c>
      <c r="F286" s="68">
        <v>3</v>
      </c>
      <c r="G286" s="7">
        <f>'[2]WetLitterbags placem_collection'!E213</f>
        <v>42769</v>
      </c>
      <c r="H286" t="str">
        <f>'[2]Final data_for_R_analysis_Wetse'!J212</f>
        <v>G822</v>
      </c>
      <c r="I286" t="str">
        <f>'[2]Final data_for_R_analysis_Wetse'!J432</f>
        <v>R381</v>
      </c>
      <c r="J286">
        <f>IFERROR(INDEX('[2]Green_rooibos initial weight'!$C$5:$C$1749,MATCH(H286, '[2]Green_rooibos initial weight'!$A$5:$A$1749,0)),"")</f>
        <v>2.02</v>
      </c>
      <c r="K286">
        <f>IFERROR(INDEX('[2]Green_rooibos initial weight'!$C$5:$C$1749,MATCH(I286, '[2]Green_rooibos initial weight'!$A$5:$A$1749,0)),"")</f>
        <v>2.2349999999999999</v>
      </c>
      <c r="L286" s="3">
        <f t="shared" si="28"/>
        <v>1.7702</v>
      </c>
      <c r="M286" s="3">
        <f t="shared" si="27"/>
        <v>1.9851999999999999</v>
      </c>
      <c r="N286" s="7">
        <f>IF('[2]WetLitterbags placem_collection'!G213="N.A","",'[2]WetLitterbags placem_collection'!G213)</f>
        <v>42814</v>
      </c>
      <c r="O286" s="3">
        <f>IF(IFERROR(INDEX('[2]Both teabags AfterWet'!$D$1:$D$839,MATCH(H286,'[2]Both teabags AfterWet'!$B$1:$B$839,0)),"")="N.A","",(IFERROR(INDEX('[2]Both teabags AfterWet'!$D$1:$D$839,MATCH(H286,'[2]Both teabags AfterWet'!$B$1:$B$839,0)),"")))</f>
        <v>0.85699999999999998</v>
      </c>
      <c r="P286" s="3">
        <f>IFERROR(INDEX('[2]Both teabags AfterWet'!$D$1:$D$839,MATCH(I286,'[2]Both teabags AfterWet'!$B$1:$B$839,0)),"")</f>
        <v>1.528</v>
      </c>
      <c r="Q286" s="3">
        <f t="shared" si="29"/>
        <v>0.70639999999999992</v>
      </c>
      <c r="R286" s="3">
        <f t="shared" si="29"/>
        <v>1.3774</v>
      </c>
      <c r="S286" s="3">
        <f t="shared" si="30"/>
        <v>0.60094904530561521</v>
      </c>
      <c r="T286" s="3">
        <f t="shared" si="31"/>
        <v>0.39397134561603281</v>
      </c>
      <c r="U286" s="3">
        <f t="shared" si="32"/>
        <v>0.69383437437034057</v>
      </c>
      <c r="V286">
        <f t="shared" si="33"/>
        <v>45</v>
      </c>
      <c r="W286" s="3">
        <f t="shared" si="34"/>
        <v>0.28628379417385363</v>
      </c>
      <c r="X286" s="3">
        <f t="shared" si="35"/>
        <v>3.3358922963616186E-2</v>
      </c>
      <c r="Y286" s="58" t="str">
        <f>IF(ISNUMBER(SEARCH("C", '[2]WetLitterbags placem_collection'!W213)),"YES","")</f>
        <v/>
      </c>
      <c r="Z286" s="58" t="str">
        <f>IF(ISNUMBER(SEARCH("H", '[2]WetLitterbags placem_collection'!W213)),"YES","")</f>
        <v/>
      </c>
      <c r="AA286" s="58" t="str">
        <f>IF(ISNUMBER(SEARCH("R", '[2]WetLitterbags placem_collection'!W213)),"YES","")</f>
        <v>YES</v>
      </c>
      <c r="AB286" s="58" t="str">
        <f>IF(ISNUMBER(SEARCH("C", '[2]WetLitterbags placem_collection'!V213)),"YES","")</f>
        <v/>
      </c>
      <c r="AC286" s="58" t="str">
        <f>IF(ISNUMBER(SEARCH("H", '[2]WetLitterbags placem_collection'!V213)),"YES","")</f>
        <v/>
      </c>
      <c r="AD286" s="58" t="str">
        <f>IF(ISNUMBER(SEARCH("R", '[2]WetLitterbags placem_collection'!V213)),"YES","")</f>
        <v>YES</v>
      </c>
    </row>
    <row r="287" spans="2:30">
      <c r="B287" t="str">
        <f>'[2]Final data_for_R_analysis_Wetse'!A213</f>
        <v>Wet</v>
      </c>
      <c r="C287" s="4">
        <f>'[2]Final data_for_R_analysis_Wetse'!B213</f>
        <v>215</v>
      </c>
      <c r="D287" t="s">
        <v>149</v>
      </c>
      <c r="E287" t="s">
        <v>41</v>
      </c>
      <c r="F287" s="68">
        <v>3</v>
      </c>
      <c r="G287" s="7">
        <f>'[2]WetLitterbags placem_collection'!E214</f>
        <v>42769</v>
      </c>
      <c r="H287" t="str">
        <f>'[2]Final data_for_R_analysis_Wetse'!J213</f>
        <v>G786</v>
      </c>
      <c r="I287" t="str">
        <f>'[2]Final data_for_R_analysis_Wetse'!J433</f>
        <v>R93</v>
      </c>
      <c r="J287">
        <f>IFERROR(INDEX('[2]Green_rooibos initial weight'!$C$5:$C$1749,MATCH(H287, '[2]Green_rooibos initial weight'!$A$5:$A$1749,0)),"")</f>
        <v>2.097</v>
      </c>
      <c r="K287">
        <f>IFERROR(INDEX('[2]Green_rooibos initial weight'!$C$5:$C$1749,MATCH(I287, '[2]Green_rooibos initial weight'!$A$5:$A$1749,0)),"")</f>
        <v>2.1709999999999998</v>
      </c>
      <c r="L287" s="3">
        <f t="shared" si="28"/>
        <v>1.8472</v>
      </c>
      <c r="M287" s="3">
        <f t="shared" si="27"/>
        <v>1.9211999999999998</v>
      </c>
      <c r="N287" s="7">
        <f>IF('[2]WetLitterbags placem_collection'!G214="N.A","",'[2]WetLitterbags placem_collection'!G214)</f>
        <v>42813</v>
      </c>
      <c r="O287" s="3">
        <f>IF(IFERROR(INDEX('[2]Both teabags AfterWet'!$D$1:$D$839,MATCH(H287,'[2]Both teabags AfterWet'!$B$1:$B$839,0)),"")="N.A","",(IFERROR(INDEX('[2]Both teabags AfterWet'!$D$1:$D$839,MATCH(H287,'[2]Both teabags AfterWet'!$B$1:$B$839,0)),"")))</f>
        <v>0.86439999999999995</v>
      </c>
      <c r="P287" s="3">
        <f>IFERROR(INDEX('[2]Both teabags AfterWet'!$D$1:$D$839,MATCH(I287,'[2]Both teabags AfterWet'!$B$1:$B$839,0)),"")</f>
        <v>1.5831999999999999</v>
      </c>
      <c r="Q287" s="3">
        <f t="shared" si="29"/>
        <v>0.71379999999999999</v>
      </c>
      <c r="R287" s="3">
        <f t="shared" si="29"/>
        <v>1.4325999999999999</v>
      </c>
      <c r="S287" s="3">
        <f t="shared" si="30"/>
        <v>0.6135773061931572</v>
      </c>
      <c r="T287" s="3">
        <f t="shared" si="31"/>
        <v>0.40225020548530027</v>
      </c>
      <c r="U287" s="3">
        <f t="shared" si="32"/>
        <v>0.74567978346866548</v>
      </c>
      <c r="V287">
        <f t="shared" si="33"/>
        <v>44</v>
      </c>
      <c r="W287" s="3">
        <f t="shared" si="34"/>
        <v>0.27128585962807927</v>
      </c>
      <c r="X287" s="3">
        <f t="shared" si="35"/>
        <v>2.2734890510879111E-2</v>
      </c>
      <c r="Y287" s="58" t="str">
        <f>IF(ISNUMBER(SEARCH("C", '[2]WetLitterbags placem_collection'!W214)),"YES","")</f>
        <v>YES</v>
      </c>
      <c r="Z287" s="58" t="str">
        <f>IF(ISNUMBER(SEARCH("H", '[2]WetLitterbags placem_collection'!W214)),"YES","")</f>
        <v/>
      </c>
      <c r="AA287" s="58" t="str">
        <f>IF(ISNUMBER(SEARCH("R", '[2]WetLitterbags placem_collection'!W214)),"YES","")</f>
        <v>YES</v>
      </c>
      <c r="AB287" s="58" t="str">
        <f>IF(ISNUMBER(SEARCH("C", '[2]WetLitterbags placem_collection'!V214)),"YES","")</f>
        <v/>
      </c>
      <c r="AC287" s="58" t="str">
        <f>IF(ISNUMBER(SEARCH("H", '[2]WetLitterbags placem_collection'!V214)),"YES","")</f>
        <v/>
      </c>
      <c r="AD287" s="58" t="str">
        <f>IF(ISNUMBER(SEARCH("R", '[2]WetLitterbags placem_collection'!V214)),"YES","")</f>
        <v/>
      </c>
    </row>
    <row r="288" spans="2:30">
      <c r="B288" t="str">
        <f>'[2]Final data_for_R_analysis_Wetse'!A214</f>
        <v>Wet</v>
      </c>
      <c r="C288" s="4">
        <f>'[2]Final data_for_R_analysis_Wetse'!B214</f>
        <v>212</v>
      </c>
      <c r="D288" t="s">
        <v>150</v>
      </c>
      <c r="E288" t="s">
        <v>41</v>
      </c>
      <c r="F288" s="68">
        <v>4</v>
      </c>
      <c r="G288" s="7">
        <f>'[2]WetLitterbags placem_collection'!E215</f>
        <v>42769</v>
      </c>
      <c r="H288" t="str">
        <f>'[2]Final data_for_R_analysis_Wetse'!J214</f>
        <v>G572</v>
      </c>
      <c r="I288" t="str">
        <f>'[2]Final data_for_R_analysis_Wetse'!J434</f>
        <v>R88</v>
      </c>
      <c r="J288">
        <f>IFERROR(INDEX('[2]Green_rooibos initial weight'!$C$5:$C$1749,MATCH(H288, '[2]Green_rooibos initial weight'!$A$5:$A$1749,0)),"")</f>
        <v>1.972</v>
      </c>
      <c r="K288">
        <f>IFERROR(INDEX('[2]Green_rooibos initial weight'!$C$5:$C$1749,MATCH(I288, '[2]Green_rooibos initial weight'!$A$5:$A$1749,0)),"")</f>
        <v>2.1520000000000001</v>
      </c>
      <c r="L288" s="3">
        <f t="shared" si="28"/>
        <v>1.7222</v>
      </c>
      <c r="M288" s="3">
        <f t="shared" si="27"/>
        <v>1.9022000000000001</v>
      </c>
      <c r="N288" s="7">
        <f>IF('[2]WetLitterbags placem_collection'!G215="N.A","",'[2]WetLitterbags placem_collection'!G215)</f>
        <v>42813</v>
      </c>
      <c r="O288" s="3">
        <f>IF(IFERROR(INDEX('[2]Both teabags AfterWet'!$D$1:$D$839,MATCH(H288,'[2]Both teabags AfterWet'!$B$1:$B$839,0)),"")="N.A","",(IFERROR(INDEX('[2]Both teabags AfterWet'!$D$1:$D$839,MATCH(H288,'[2]Both teabags AfterWet'!$B$1:$B$839,0)),"")))</f>
        <v>0.71399999999999997</v>
      </c>
      <c r="P288" s="3">
        <f>IFERROR(INDEX('[2]Both teabags AfterWet'!$D$1:$D$839,MATCH(I288,'[2]Both teabags AfterWet'!$B$1:$B$839,0)),"")</f>
        <v>1.542</v>
      </c>
      <c r="Q288" s="3">
        <f t="shared" si="29"/>
        <v>0.5633999999999999</v>
      </c>
      <c r="R288" s="3">
        <f t="shared" si="29"/>
        <v>1.3914</v>
      </c>
      <c r="S288" s="3">
        <f t="shared" si="30"/>
        <v>0.67286029497154809</v>
      </c>
      <c r="T288" s="3">
        <f t="shared" si="31"/>
        <v>0.44111506273669193</v>
      </c>
      <c r="U288" s="3">
        <f t="shared" si="32"/>
        <v>0.73146882557039217</v>
      </c>
      <c r="V288">
        <f t="shared" si="33"/>
        <v>44</v>
      </c>
      <c r="W288" s="3">
        <f t="shared" si="34"/>
        <v>0.20087850953497843</v>
      </c>
      <c r="X288" s="3">
        <f t="shared" si="35"/>
        <v>2.1327780167317251E-2</v>
      </c>
      <c r="Y288" s="58" t="str">
        <f>IF(ISNUMBER(SEARCH("C", '[2]WetLitterbags placem_collection'!W215)),"YES","")</f>
        <v/>
      </c>
      <c r="Z288" s="58" t="str">
        <f>IF(ISNUMBER(SEARCH("H", '[2]WetLitterbags placem_collection'!W215)),"YES","")</f>
        <v/>
      </c>
      <c r="AA288" s="58" t="str">
        <f>IF(ISNUMBER(SEARCH("R", '[2]WetLitterbags placem_collection'!W215)),"YES","")</f>
        <v>YES</v>
      </c>
      <c r="AB288" s="58" t="str">
        <f>IF(ISNUMBER(SEARCH("C", '[2]WetLitterbags placem_collection'!V215)),"YES","")</f>
        <v/>
      </c>
      <c r="AC288" s="58" t="str">
        <f>IF(ISNUMBER(SEARCH("H", '[2]WetLitterbags placem_collection'!V215)),"YES","")</f>
        <v/>
      </c>
      <c r="AD288" s="58" t="str">
        <f>IF(ISNUMBER(SEARCH("R", '[2]WetLitterbags placem_collection'!V215)),"YES","")</f>
        <v>YES</v>
      </c>
    </row>
    <row r="289" spans="2:30">
      <c r="B289" t="str">
        <f>'[2]Final data_for_R_analysis_Wetse'!A215</f>
        <v>Wet</v>
      </c>
      <c r="C289" s="4">
        <f>'[2]Final data_for_R_analysis_Wetse'!B215</f>
        <v>213</v>
      </c>
      <c r="D289" t="s">
        <v>151</v>
      </c>
      <c r="E289" t="s">
        <v>41</v>
      </c>
      <c r="F289" s="68">
        <v>1</v>
      </c>
      <c r="G289" s="7">
        <f>'[2]WetLitterbags placem_collection'!E216</f>
        <v>42769</v>
      </c>
      <c r="H289" t="str">
        <f>'[2]Final data_for_R_analysis_Wetse'!J215</f>
        <v>G761</v>
      </c>
      <c r="I289" t="str">
        <f>'[2]Final data_for_R_analysis_Wetse'!J435</f>
        <v>R383</v>
      </c>
      <c r="J289">
        <f>IFERROR(INDEX('[2]Green_rooibos initial weight'!$C$5:$C$1749,MATCH(H289, '[2]Green_rooibos initial weight'!$A$5:$A$1749,0)),"")</f>
        <v>2.0110000000000001</v>
      </c>
      <c r="K289">
        <f>IFERROR(INDEX('[2]Green_rooibos initial weight'!$C$5:$C$1749,MATCH(I289, '[2]Green_rooibos initial weight'!$A$5:$A$1749,0)),"")</f>
        <v>2.234</v>
      </c>
      <c r="L289" s="3">
        <f t="shared" si="28"/>
        <v>1.7612000000000001</v>
      </c>
      <c r="M289" s="3">
        <f t="shared" si="27"/>
        <v>1.9842</v>
      </c>
      <c r="N289" s="7">
        <f>IF('[2]WetLitterbags placem_collection'!G216="N.A","",'[2]WetLitterbags placem_collection'!G216)</f>
        <v>42813</v>
      </c>
      <c r="O289" s="3">
        <f>IF(IFERROR(INDEX('[2]Both teabags AfterWet'!$D$1:$D$839,MATCH(H289,'[2]Both teabags AfterWet'!$B$1:$B$839,0)),"")="N.A","",(IFERROR(INDEX('[2]Both teabags AfterWet'!$D$1:$D$839,MATCH(H289,'[2]Both teabags AfterWet'!$B$1:$B$839,0)),"")))</f>
        <v>0.71299999999999997</v>
      </c>
      <c r="P289" s="3">
        <f>IFERROR(INDEX('[2]Both teabags AfterWet'!$D$1:$D$839,MATCH(I289,'[2]Both teabags AfterWet'!$B$1:$B$839,0)),"")</f>
        <v>1.587</v>
      </c>
      <c r="Q289" s="3">
        <f t="shared" si="29"/>
        <v>0.56240000000000001</v>
      </c>
      <c r="R289" s="3">
        <f t="shared" si="29"/>
        <v>1.4363999999999999</v>
      </c>
      <c r="S289" s="3">
        <f t="shared" si="30"/>
        <v>0.68067226890756305</v>
      </c>
      <c r="T289" s="3">
        <f t="shared" si="31"/>
        <v>0.44623645182538579</v>
      </c>
      <c r="U289" s="3">
        <f t="shared" si="32"/>
        <v>0.72391895978227994</v>
      </c>
      <c r="V289">
        <f t="shared" si="33"/>
        <v>44</v>
      </c>
      <c r="W289" s="3">
        <f t="shared" si="34"/>
        <v>0.19160063075111278</v>
      </c>
      <c r="X289" s="3">
        <f t="shared" si="35"/>
        <v>2.1912199254853739E-2</v>
      </c>
      <c r="Y289" s="58" t="str">
        <f>IF(ISNUMBER(SEARCH("C", '[2]WetLitterbags placem_collection'!W216)),"YES","")</f>
        <v/>
      </c>
      <c r="Z289" s="58" t="str">
        <f>IF(ISNUMBER(SEARCH("H", '[2]WetLitterbags placem_collection'!W216)),"YES","")</f>
        <v/>
      </c>
      <c r="AA289" s="58" t="str">
        <f>IF(ISNUMBER(SEARCH("R", '[2]WetLitterbags placem_collection'!W216)),"YES","")</f>
        <v>YES</v>
      </c>
      <c r="AB289" s="58" t="str">
        <f>IF(ISNUMBER(SEARCH("C", '[2]WetLitterbags placem_collection'!V216)),"YES","")</f>
        <v/>
      </c>
      <c r="AC289" s="58" t="str">
        <f>IF(ISNUMBER(SEARCH("H", '[2]WetLitterbags placem_collection'!V216)),"YES","")</f>
        <v/>
      </c>
      <c r="AD289" s="58" t="str">
        <f>IF(ISNUMBER(SEARCH("R", '[2]WetLitterbags placem_collection'!V216)),"YES","")</f>
        <v>YES</v>
      </c>
    </row>
    <row r="290" spans="2:30">
      <c r="B290" t="str">
        <f>'[2]Final data_for_R_analysis_Wetse'!A216</f>
        <v>Wet</v>
      </c>
      <c r="C290" s="4">
        <f>'[2]Final data_for_R_analysis_Wetse'!B216</f>
        <v>214</v>
      </c>
      <c r="D290" t="s">
        <v>152</v>
      </c>
      <c r="E290" t="s">
        <v>41</v>
      </c>
      <c r="F290" s="68">
        <v>2</v>
      </c>
      <c r="G290" s="7">
        <f>'[2]WetLitterbags placem_collection'!E217</f>
        <v>42769</v>
      </c>
      <c r="H290" t="str">
        <f>'[2]Final data_for_R_analysis_Wetse'!J216</f>
        <v>G858</v>
      </c>
      <c r="I290" t="str">
        <f>'[2]Final data_for_R_analysis_Wetse'!J436</f>
        <v>R145</v>
      </c>
      <c r="J290">
        <f>IFERROR(INDEX('[2]Green_rooibos initial weight'!$C$5:$C$1749,MATCH(H290, '[2]Green_rooibos initial weight'!$A$5:$A$1749,0)),"")</f>
        <v>2.1040000000000001</v>
      </c>
      <c r="K290">
        <f>IFERROR(INDEX('[2]Green_rooibos initial weight'!$C$5:$C$1749,MATCH(I290, '[2]Green_rooibos initial weight'!$A$5:$A$1749,0)),"")</f>
        <v>2.2719999999999998</v>
      </c>
      <c r="L290" s="3">
        <f t="shared" si="28"/>
        <v>1.8542000000000001</v>
      </c>
      <c r="M290" s="3">
        <f t="shared" si="27"/>
        <v>2.0221999999999998</v>
      </c>
      <c r="N290" s="7">
        <f>IF('[2]WetLitterbags placem_collection'!G217="N.A","",'[2]WetLitterbags placem_collection'!G217)</f>
        <v>42814</v>
      </c>
      <c r="O290" s="3">
        <f>IF(IFERROR(INDEX('[2]Both teabags AfterWet'!$D$1:$D$839,MATCH(H290,'[2]Both teabags AfterWet'!$B$1:$B$839,0)),"")="N.A","",(IFERROR(INDEX('[2]Both teabags AfterWet'!$D$1:$D$839,MATCH(H290,'[2]Both teabags AfterWet'!$B$1:$B$839,0)),"")))</f>
        <v>0.69730000000000003</v>
      </c>
      <c r="P290" s="3">
        <f>IFERROR(INDEX('[2]Both teabags AfterWet'!$D$1:$D$839,MATCH(I290,'[2]Both teabags AfterWet'!$B$1:$B$839,0)),"")</f>
        <v>1.5481</v>
      </c>
      <c r="Q290" s="3">
        <f t="shared" si="29"/>
        <v>0.54669999999999996</v>
      </c>
      <c r="R290" s="3">
        <f t="shared" si="29"/>
        <v>1.3975</v>
      </c>
      <c r="S290" s="3">
        <f t="shared" si="30"/>
        <v>0.70515586236651928</v>
      </c>
      <c r="T290" s="3">
        <f t="shared" si="31"/>
        <v>0.46228745371296753</v>
      </c>
      <c r="U290" s="3">
        <f t="shared" si="32"/>
        <v>0.69107902284640499</v>
      </c>
      <c r="V290">
        <f t="shared" si="33"/>
        <v>45</v>
      </c>
      <c r="W290" s="3">
        <f t="shared" si="34"/>
        <v>0.16252272878085594</v>
      </c>
      <c r="X290" s="3">
        <f t="shared" si="35"/>
        <v>2.4519034730028141E-2</v>
      </c>
      <c r="Y290" s="58" t="str">
        <f>IF(ISNUMBER(SEARCH("C", '[2]WetLitterbags placem_collection'!W217)),"YES","")</f>
        <v/>
      </c>
      <c r="Z290" s="58" t="str">
        <f>IF(ISNUMBER(SEARCH("H", '[2]WetLitterbags placem_collection'!W217)),"YES","")</f>
        <v/>
      </c>
      <c r="AA290" s="58" t="str">
        <f>IF(ISNUMBER(SEARCH("R", '[2]WetLitterbags placem_collection'!W217)),"YES","")</f>
        <v/>
      </c>
      <c r="AB290" s="58" t="str">
        <f>IF(ISNUMBER(SEARCH("C", '[2]WetLitterbags placem_collection'!V217)),"YES","")</f>
        <v/>
      </c>
      <c r="AC290" s="58" t="str">
        <f>IF(ISNUMBER(SEARCH("H", '[2]WetLitterbags placem_collection'!V217)),"YES","")</f>
        <v/>
      </c>
      <c r="AD290" s="58" t="str">
        <f>IF(ISNUMBER(SEARCH("R", '[2]WetLitterbags placem_collection'!V217)),"YES","")</f>
        <v>YES</v>
      </c>
    </row>
    <row r="291" spans="2:30">
      <c r="B291" t="str">
        <f>'[2]Final data_for_R_analysis_Wetse'!A217</f>
        <v>Wet</v>
      </c>
      <c r="C291" s="4">
        <f>'[2]Final data_for_R_analysis_Wetse'!B217</f>
        <v>216</v>
      </c>
      <c r="D291" t="s">
        <v>153</v>
      </c>
      <c r="E291" t="s">
        <v>41</v>
      </c>
      <c r="F291" s="68">
        <v>4</v>
      </c>
      <c r="G291" s="7">
        <f>'[2]WetLitterbags placem_collection'!E218</f>
        <v>42769</v>
      </c>
      <c r="H291" t="str">
        <f>'[2]Final data_for_R_analysis_Wetse'!J217</f>
        <v>G755</v>
      </c>
      <c r="I291" t="str">
        <f>'[2]Final data_for_R_analysis_Wetse'!J437</f>
        <v>R241</v>
      </c>
      <c r="J291">
        <f>IFERROR(INDEX('[2]Green_rooibos initial weight'!$C$5:$C$1749,MATCH(H291, '[2]Green_rooibos initial weight'!$A$5:$A$1749,0)),"")</f>
        <v>2.0190000000000001</v>
      </c>
      <c r="K291">
        <f>IFERROR(INDEX('[2]Green_rooibos initial weight'!$C$5:$C$1749,MATCH(I291, '[2]Green_rooibos initial weight'!$A$5:$A$1749,0)),"")</f>
        <v>2.1680000000000001</v>
      </c>
      <c r="L291" s="3">
        <f t="shared" si="28"/>
        <v>1.7692000000000001</v>
      </c>
      <c r="M291" s="3">
        <f t="shared" si="27"/>
        <v>1.9182000000000001</v>
      </c>
      <c r="N291" s="7">
        <f>IF('[2]WetLitterbags placem_collection'!G218="N.A","",'[2]WetLitterbags placem_collection'!G218)</f>
        <v>42814</v>
      </c>
      <c r="O291" s="3">
        <f>IF(IFERROR(INDEX('[2]Both teabags AfterWet'!$D$1:$D$839,MATCH(H291,'[2]Both teabags AfterWet'!$B$1:$B$839,0)),"")="N.A","",(IFERROR(INDEX('[2]Both teabags AfterWet'!$D$1:$D$839,MATCH(H291,'[2]Both teabags AfterWet'!$B$1:$B$839,0)),"")))</f>
        <v>0.88700000000000001</v>
      </c>
      <c r="P291" s="3">
        <f>IFERROR(INDEX('[2]Both teabags AfterWet'!$D$1:$D$839,MATCH(I291,'[2]Both teabags AfterWet'!$B$1:$B$839,0)),"")</f>
        <v>1.5349999999999999</v>
      </c>
      <c r="Q291" s="3">
        <f t="shared" si="29"/>
        <v>0.73639999999999994</v>
      </c>
      <c r="R291" s="3">
        <f t="shared" si="29"/>
        <v>1.3843999999999999</v>
      </c>
      <c r="S291" s="3">
        <f t="shared" si="30"/>
        <v>0.58376667420302963</v>
      </c>
      <c r="T291" s="3">
        <f t="shared" si="31"/>
        <v>0.38270689330174867</v>
      </c>
      <c r="U291" s="3">
        <f t="shared" si="32"/>
        <v>0.72171827755187146</v>
      </c>
      <c r="V291">
        <f t="shared" si="33"/>
        <v>45</v>
      </c>
      <c r="W291" s="3">
        <f t="shared" si="34"/>
        <v>0.30669041068523795</v>
      </c>
      <c r="X291" s="3">
        <f t="shared" si="35"/>
        <v>2.8862192400802955E-2</v>
      </c>
      <c r="Y291" s="58" t="str">
        <f>IF(ISNUMBER(SEARCH("C", '[2]WetLitterbags placem_collection'!W218)),"YES","")</f>
        <v/>
      </c>
      <c r="Z291" s="58" t="str">
        <f>IF(ISNUMBER(SEARCH("H", '[2]WetLitterbags placem_collection'!W218)),"YES","")</f>
        <v>YES</v>
      </c>
      <c r="AA291" s="58" t="str">
        <f>IF(ISNUMBER(SEARCH("R", '[2]WetLitterbags placem_collection'!W218)),"YES","")</f>
        <v/>
      </c>
      <c r="AB291" s="58" t="str">
        <f>IF(ISNUMBER(SEARCH("C", '[2]WetLitterbags placem_collection'!V218)),"YES","")</f>
        <v>YES</v>
      </c>
      <c r="AC291" s="58" t="str">
        <f>IF(ISNUMBER(SEARCH("H", '[2]WetLitterbags placem_collection'!V218)),"YES","")</f>
        <v>YES</v>
      </c>
      <c r="AD291" s="58" t="str">
        <f>IF(ISNUMBER(SEARCH("R", '[2]WetLitterbags placem_collection'!V218)),"YES","")</f>
        <v>YES</v>
      </c>
    </row>
    <row r="292" spans="2:30">
      <c r="B292" t="str">
        <f>'[2]Final data_for_R_analysis_Wetse'!A218</f>
        <v>Wet</v>
      </c>
      <c r="C292" s="4">
        <f>'[2]Final data_for_R_analysis_Wetse'!B218</f>
        <v>217</v>
      </c>
      <c r="D292" t="s">
        <v>154</v>
      </c>
      <c r="E292" t="s">
        <v>41</v>
      </c>
      <c r="F292" s="68">
        <v>1</v>
      </c>
      <c r="G292" s="7">
        <f>'[2]WetLitterbags placem_collection'!E219</f>
        <v>42769</v>
      </c>
      <c r="H292" t="str">
        <f>'[2]Final data_for_R_analysis_Wetse'!J218</f>
        <v>G795</v>
      </c>
      <c r="I292" t="str">
        <f>'[2]Final data_for_R_analysis_Wetse'!J438</f>
        <v>R302</v>
      </c>
      <c r="J292">
        <f>IFERROR(INDEX('[2]Green_rooibos initial weight'!$C$5:$C$1749,MATCH(H292, '[2]Green_rooibos initial weight'!$A$5:$A$1749,0)),"")</f>
        <v>1.9530000000000001</v>
      </c>
      <c r="K292">
        <f>IFERROR(INDEX('[2]Green_rooibos initial weight'!$C$5:$C$1749,MATCH(I292, '[2]Green_rooibos initial weight'!$A$5:$A$1749,0)),"")</f>
        <v>2.19</v>
      </c>
      <c r="L292" s="3">
        <f t="shared" si="28"/>
        <v>1.7032</v>
      </c>
      <c r="M292" s="3">
        <f t="shared" si="27"/>
        <v>1.9401999999999999</v>
      </c>
      <c r="N292" s="7">
        <f>IF('[2]WetLitterbags placem_collection'!G219="N.A","",'[2]WetLitterbags placem_collection'!G219)</f>
        <v>42814</v>
      </c>
      <c r="O292" s="3">
        <f>IF(IFERROR(INDEX('[2]Both teabags AfterWet'!$D$1:$D$839,MATCH(H292,'[2]Both teabags AfterWet'!$B$1:$B$839,0)),"")="N.A","",(IFERROR(INDEX('[2]Both teabags AfterWet'!$D$1:$D$839,MATCH(H292,'[2]Both teabags AfterWet'!$B$1:$B$839,0)),"")))</f>
        <v>0.78100000000000003</v>
      </c>
      <c r="P292" s="3">
        <f>IFERROR(INDEX('[2]Both teabags AfterWet'!$D$1:$D$839,MATCH(I292,'[2]Both teabags AfterWet'!$B$1:$B$839,0)),"")</f>
        <v>1.38</v>
      </c>
      <c r="Q292" s="3">
        <f t="shared" si="29"/>
        <v>0.63040000000000007</v>
      </c>
      <c r="R292" s="3">
        <f t="shared" si="29"/>
        <v>1.2293999999999998</v>
      </c>
      <c r="S292" s="3">
        <f t="shared" si="30"/>
        <v>0.62987317989666503</v>
      </c>
      <c r="T292" s="3">
        <f t="shared" si="31"/>
        <v>0.41293348610802749</v>
      </c>
      <c r="U292" s="3">
        <f t="shared" si="32"/>
        <v>0.63364601587465208</v>
      </c>
      <c r="V292">
        <f t="shared" si="33"/>
        <v>45</v>
      </c>
      <c r="W292" s="3">
        <f t="shared" si="34"/>
        <v>0.25193209038400821</v>
      </c>
      <c r="X292" s="3">
        <f t="shared" si="35"/>
        <v>4.8491687925816034E-2</v>
      </c>
      <c r="Y292" s="58" t="str">
        <f>IF(ISNUMBER(SEARCH("C", '[2]WetLitterbags placem_collection'!W219)),"YES","")</f>
        <v/>
      </c>
      <c r="Z292" s="58" t="str">
        <f>IF(ISNUMBER(SEARCH("H", '[2]WetLitterbags placem_collection'!W219)),"YES","")</f>
        <v/>
      </c>
      <c r="AA292" s="58" t="str">
        <f>IF(ISNUMBER(SEARCH("R", '[2]WetLitterbags placem_collection'!W219)),"YES","")</f>
        <v>YES</v>
      </c>
      <c r="AB292" s="58" t="str">
        <f>IF(ISNUMBER(SEARCH("C", '[2]WetLitterbags placem_collection'!V219)),"YES","")</f>
        <v/>
      </c>
      <c r="AC292" s="58" t="str">
        <f>IF(ISNUMBER(SEARCH("H", '[2]WetLitterbags placem_collection'!V219)),"YES","")</f>
        <v/>
      </c>
      <c r="AD292" s="58" t="str">
        <f>IF(ISNUMBER(SEARCH("R", '[2]WetLitterbags placem_collection'!V219)),"YES","")</f>
        <v>YES</v>
      </c>
    </row>
    <row r="293" spans="2:30">
      <c r="B293" t="str">
        <f>'[2]Final data_for_R_analysis_Wetse'!A219</f>
        <v>Wet</v>
      </c>
      <c r="C293" s="4">
        <f>'[2]Final data_for_R_analysis_Wetse'!B219</f>
        <v>218</v>
      </c>
      <c r="D293" t="s">
        <v>155</v>
      </c>
      <c r="E293" t="s">
        <v>41</v>
      </c>
      <c r="F293" s="68">
        <v>2</v>
      </c>
      <c r="G293" s="7">
        <f>'[2]WetLitterbags placem_collection'!E220</f>
        <v>42769</v>
      </c>
      <c r="H293" t="str">
        <f>'[2]Final data_for_R_analysis_Wetse'!J219</f>
        <v>G251</v>
      </c>
      <c r="I293" t="str">
        <f>'[2]Final data_for_R_analysis_Wetse'!J439</f>
        <v>R442</v>
      </c>
      <c r="J293">
        <f>IFERROR(INDEX('[2]Green_rooibos initial weight'!$C$5:$C$1749,MATCH(H293, '[2]Green_rooibos initial weight'!$A$5:$A$1749,0)),"")</f>
        <v>2.0539999999999998</v>
      </c>
      <c r="K293">
        <f>IFERROR(INDEX('[2]Green_rooibos initial weight'!$C$5:$C$1749,MATCH(I293, '[2]Green_rooibos initial weight'!$A$5:$A$1749,0)),"")</f>
        <v>2.2290000000000001</v>
      </c>
      <c r="L293" s="3">
        <f t="shared" si="28"/>
        <v>1.8041999999999998</v>
      </c>
      <c r="M293" s="3">
        <f t="shared" si="27"/>
        <v>1.9792000000000001</v>
      </c>
      <c r="N293" s="7">
        <f>IF('[2]WetLitterbags placem_collection'!G220="N.A","",'[2]WetLitterbags placem_collection'!G220)</f>
        <v>42814</v>
      </c>
      <c r="O293" s="3">
        <f>IF(IFERROR(INDEX('[2]Both teabags AfterWet'!$D$1:$D$839,MATCH(H293,'[2]Both teabags AfterWet'!$B$1:$B$839,0)),"")="N.A","",(IFERROR(INDEX('[2]Both teabags AfterWet'!$D$1:$D$839,MATCH(H293,'[2]Both teabags AfterWet'!$B$1:$B$839,0)),"")))</f>
        <v>0.75700000000000001</v>
      </c>
      <c r="P293" s="3">
        <f>IFERROR(INDEX('[2]Both teabags AfterWet'!$D$1:$D$839,MATCH(I293,'[2]Both teabags AfterWet'!$B$1:$B$839,0)),"")</f>
        <v>1.3831</v>
      </c>
      <c r="Q293" s="3">
        <f t="shared" si="29"/>
        <v>0.60640000000000005</v>
      </c>
      <c r="R293" s="3">
        <f t="shared" si="29"/>
        <v>1.2324999999999999</v>
      </c>
      <c r="S293" s="3">
        <f t="shared" si="30"/>
        <v>0.6638953552821194</v>
      </c>
      <c r="T293" s="3">
        <f t="shared" si="31"/>
        <v>0.43523781011369356</v>
      </c>
      <c r="U293" s="3">
        <f t="shared" si="32"/>
        <v>0.62272635408245747</v>
      </c>
      <c r="V293">
        <f t="shared" si="33"/>
        <v>45</v>
      </c>
      <c r="W293" s="3">
        <f t="shared" si="34"/>
        <v>0.21152570631577261</v>
      </c>
      <c r="X293" s="3">
        <f t="shared" si="35"/>
        <v>4.4801502460415525E-2</v>
      </c>
      <c r="Y293" s="58" t="str">
        <f>IF(ISNUMBER(SEARCH("C", '[2]WetLitterbags placem_collection'!W220)),"YES","")</f>
        <v/>
      </c>
      <c r="Z293" s="58" t="str">
        <f>IF(ISNUMBER(SEARCH("H", '[2]WetLitterbags placem_collection'!W220)),"YES","")</f>
        <v/>
      </c>
      <c r="AA293" s="58" t="str">
        <f>IF(ISNUMBER(SEARCH("R", '[2]WetLitterbags placem_collection'!W220)),"YES","")</f>
        <v>YES</v>
      </c>
      <c r="AB293" s="58" t="str">
        <f>IF(ISNUMBER(SEARCH("C", '[2]WetLitterbags placem_collection'!V220)),"YES","")</f>
        <v/>
      </c>
      <c r="AC293" s="58" t="str">
        <f>IF(ISNUMBER(SEARCH("H", '[2]WetLitterbags placem_collection'!V220)),"YES","")</f>
        <v/>
      </c>
      <c r="AD293" s="58" t="str">
        <f>IF(ISNUMBER(SEARCH("R", '[2]WetLitterbags placem_collection'!V220)),"YES","")</f>
        <v>YES</v>
      </c>
    </row>
    <row r="294" spans="2:30">
      <c r="B294" t="str">
        <f>'[2]Final data_for_R_analysis_Wetse'!A220</f>
        <v>Wet</v>
      </c>
      <c r="C294" s="5">
        <f>'[2]Final data_for_R_analysis_Wetse'!B220</f>
        <v>219</v>
      </c>
      <c r="D294" t="s">
        <v>156</v>
      </c>
      <c r="E294" t="s">
        <v>41</v>
      </c>
      <c r="F294" s="68">
        <v>3</v>
      </c>
      <c r="G294" s="2">
        <f>'[2]WetLitterbags placem_collection'!E221</f>
        <v>42769</v>
      </c>
      <c r="H294" s="1" t="str">
        <f>'[2]Final data_for_R_analysis_Wetse'!J220</f>
        <v>G727</v>
      </c>
      <c r="I294" s="1" t="str">
        <f>'[2]Final data_for_R_analysis_Wetse'!J440</f>
        <v>R176</v>
      </c>
      <c r="J294" s="1">
        <f>IFERROR(INDEX('[2]Green_rooibos initial weight'!$C$5:$C$1749,MATCH(H294, '[2]Green_rooibos initial weight'!$A$5:$A$1749,0)),"")</f>
        <v>2.0270000000000001</v>
      </c>
      <c r="K294" s="1">
        <f>IFERROR(INDEX('[2]Green_rooibos initial weight'!$C$5:$C$1749,MATCH(I294, '[2]Green_rooibos initial weight'!$A$5:$A$1749,0)),"")</f>
        <v>2.2160000000000002</v>
      </c>
      <c r="L294" s="3">
        <f t="shared" si="28"/>
        <v>1.7772000000000001</v>
      </c>
      <c r="M294" s="3">
        <f t="shared" si="27"/>
        <v>1.9662000000000002</v>
      </c>
      <c r="N294" s="2">
        <f>IF('[2]WetLitterbags placem_collection'!G221="N.A","",'[2]WetLitterbags placem_collection'!G221)</f>
        <v>42813</v>
      </c>
      <c r="O294" s="6">
        <f>IF(IFERROR(INDEX('[2]Both teabags AfterWet'!$D$1:$D$839,MATCH(H294,'[2]Both teabags AfterWet'!$B$1:$B$839,0)),"")="N.A","",(IFERROR(INDEX('[2]Both teabags AfterWet'!$D$1:$D$839,MATCH(H294,'[2]Both teabags AfterWet'!$B$1:$B$839,0)),"")))</f>
        <v>0.70650000000000002</v>
      </c>
      <c r="P294" s="3">
        <f>IFERROR(INDEX('[2]Both teabags AfterWet'!$D$1:$D$839,MATCH(I294,'[2]Both teabags AfterWet'!$B$1:$B$839,0)),"")</f>
        <v>1.4293</v>
      </c>
      <c r="Q294" s="3">
        <f t="shared" si="29"/>
        <v>0.55590000000000006</v>
      </c>
      <c r="R294" s="3">
        <f t="shared" si="29"/>
        <v>1.2786999999999999</v>
      </c>
      <c r="S294" s="3">
        <f t="shared" si="30"/>
        <v>0.6872045914922349</v>
      </c>
      <c r="T294" s="3">
        <f t="shared" si="31"/>
        <v>0.4505189245887336</v>
      </c>
      <c r="U294" s="3">
        <f t="shared" si="32"/>
        <v>0.65034075882412767</v>
      </c>
      <c r="V294">
        <f t="shared" si="33"/>
        <v>44</v>
      </c>
      <c r="W294" s="3">
        <f t="shared" si="34"/>
        <v>0.18384252791896094</v>
      </c>
      <c r="X294" s="3">
        <f t="shared" si="35"/>
        <v>3.4015222871945167E-2</v>
      </c>
      <c r="Y294" s="67" t="str">
        <f>IF(ISNUMBER(SEARCH("C", '[2]WetLitterbags placem_collection'!W221)),"YES","")</f>
        <v/>
      </c>
      <c r="Z294" s="67" t="str">
        <f>IF(ISNUMBER(SEARCH("H", '[2]WetLitterbags placem_collection'!W221)),"YES","")</f>
        <v/>
      </c>
      <c r="AA294" s="67" t="str">
        <f>IF(ISNUMBER(SEARCH("R", '[2]WetLitterbags placem_collection'!W221)),"YES","")</f>
        <v>YES</v>
      </c>
      <c r="AB294" s="67" t="str">
        <f>IF(ISNUMBER(SEARCH("C", '[2]WetLitterbags placem_collection'!V221)),"YES","")</f>
        <v/>
      </c>
      <c r="AC294" s="67" t="str">
        <f>IF(ISNUMBER(SEARCH("H", '[2]WetLitterbags placem_collection'!V221)),"YES","")</f>
        <v>YES</v>
      </c>
      <c r="AD294" s="67" t="str">
        <f>IF(ISNUMBER(SEARCH("R", '[2]WetLitterbags placem_collection'!V221)),"YES","")</f>
        <v>YES</v>
      </c>
    </row>
    <row r="295" spans="2:30">
      <c r="B295" t="str">
        <f>'[2]Final data_for_R_analysis_Wetse'!A221</f>
        <v>Wet</v>
      </c>
      <c r="C295" s="5">
        <f>'[2]Final data_for_R_analysis_Wetse'!B221</f>
        <v>220</v>
      </c>
      <c r="D295" t="s">
        <v>157</v>
      </c>
      <c r="E295" t="s">
        <v>41</v>
      </c>
      <c r="F295" s="68">
        <v>4</v>
      </c>
      <c r="G295" s="2">
        <f>'[2]WetLitterbags placem_collection'!E222</f>
        <v>42769</v>
      </c>
      <c r="H295" s="1" t="str">
        <f>'[2]Final data_for_R_analysis_Wetse'!J221</f>
        <v>G782</v>
      </c>
      <c r="I295" s="1" t="str">
        <f>'[2]Final data_for_R_analysis_Wetse'!J441</f>
        <v>R250</v>
      </c>
      <c r="J295" s="1">
        <f>IFERROR(INDEX('[2]Green_rooibos initial weight'!$C$5:$C$1749,MATCH(H295, '[2]Green_rooibos initial weight'!$A$5:$A$1749,0)),"")</f>
        <v>1.9510000000000001</v>
      </c>
      <c r="K295" s="1">
        <f>IFERROR(INDEX('[2]Green_rooibos initial weight'!$C$5:$C$1749,MATCH(I295, '[2]Green_rooibos initial weight'!$A$5:$A$1749,0)),"")</f>
        <v>2.2639999999999998</v>
      </c>
      <c r="L295" s="3">
        <f t="shared" si="28"/>
        <v>1.7012</v>
      </c>
      <c r="M295" s="3">
        <f t="shared" si="27"/>
        <v>2.0141999999999998</v>
      </c>
      <c r="N295" s="2">
        <f>IF('[2]WetLitterbags placem_collection'!G222="N.A","",'[2]WetLitterbags placem_collection'!G222)</f>
        <v>42813</v>
      </c>
      <c r="O295" s="6">
        <f>IF(IFERROR(INDEX('[2]Both teabags AfterWet'!$D$1:$D$839,MATCH(H295,'[2]Both teabags AfterWet'!$B$1:$B$839,0)),"")="N.A","",(IFERROR(INDEX('[2]Both teabags AfterWet'!$D$1:$D$839,MATCH(H295,'[2]Both teabags AfterWet'!$B$1:$B$839,0)),"")))</f>
        <v>0.6169</v>
      </c>
      <c r="P295" s="3">
        <f>IFERROR(INDEX('[2]Both teabags AfterWet'!$D$1:$D$839,MATCH(I295,'[2]Both teabags AfterWet'!$B$1:$B$839,0)),"")</f>
        <v>1.5303</v>
      </c>
      <c r="Q295" s="3">
        <f t="shared" si="29"/>
        <v>0.46629999999999999</v>
      </c>
      <c r="R295" s="3">
        <f t="shared" si="29"/>
        <v>1.3796999999999999</v>
      </c>
      <c r="S295" s="3">
        <f t="shared" si="30"/>
        <v>0.72589936515400888</v>
      </c>
      <c r="T295" s="3">
        <f t="shared" si="31"/>
        <v>0.47588651967341206</v>
      </c>
      <c r="U295" s="3">
        <f t="shared" si="32"/>
        <v>0.68498659517426275</v>
      </c>
      <c r="V295">
        <f t="shared" si="33"/>
        <v>44</v>
      </c>
      <c r="W295" s="3">
        <f t="shared" si="34"/>
        <v>0.13788673972207965</v>
      </c>
      <c r="X295" s="3">
        <f t="shared" si="35"/>
        <v>2.4649169864366868E-2</v>
      </c>
      <c r="Y295" s="67" t="str">
        <f>IF(ISNUMBER(SEARCH("C", '[2]WetLitterbags placem_collection'!W222)),"YES","")</f>
        <v/>
      </c>
      <c r="Z295" s="67" t="str">
        <f>IF(ISNUMBER(SEARCH("H", '[2]WetLitterbags placem_collection'!W222)),"YES","")</f>
        <v>YES</v>
      </c>
      <c r="AA295" s="67" t="str">
        <f>IF(ISNUMBER(SEARCH("R", '[2]WetLitterbags placem_collection'!W222)),"YES","")</f>
        <v/>
      </c>
      <c r="AB295" s="67" t="str">
        <f>IF(ISNUMBER(SEARCH("C", '[2]WetLitterbags placem_collection'!V222)),"YES","")</f>
        <v/>
      </c>
      <c r="AC295" s="67" t="str">
        <f>IF(ISNUMBER(SEARCH("H", '[2]WetLitterbags placem_collection'!V222)),"YES","")</f>
        <v/>
      </c>
      <c r="AD295" s="67" t="str">
        <f>IF(ISNUMBER(SEARCH("R", '[2]WetLitterbags placem_collection'!V222)),"YES","")</f>
        <v>YES</v>
      </c>
    </row>
    <row r="296" spans="2:30">
      <c r="B296" t="str">
        <f>'[2]Final data_for_R_analysis_Wetse'!A442</f>
        <v>Wet</v>
      </c>
      <c r="C296" s="5">
        <f>'[2]Final data_for_R_analysis_Wetse'!B442</f>
        <v>1</v>
      </c>
      <c r="D296" t="s">
        <v>89</v>
      </c>
      <c r="E296" t="s">
        <v>32</v>
      </c>
      <c r="F296" s="5">
        <v>1</v>
      </c>
      <c r="G296" s="2">
        <f>'[2]WetLitterbags placem_collection'!E3</f>
        <v>42766</v>
      </c>
      <c r="H296" s="1" t="str">
        <f>'[2]Final data_for_R_analysis_Wetse'!J442</f>
        <v>G752</v>
      </c>
      <c r="I296" s="1" t="str">
        <f>'[2]Final data_for_R_analysis_Wetse'!J662</f>
        <v>R133</v>
      </c>
      <c r="J296" s="1">
        <f>IFERROR(INDEX('[2]Green_rooibos initial weight'!$C$5:$C$1749,MATCH(H296, '[2]Green_rooibos initial weight'!$A$5:$A$1749,0)),"")</f>
        <v>2.15</v>
      </c>
      <c r="K296" s="1">
        <f>IFERROR(INDEX('[2]Green_rooibos initial weight'!$C$5:$C$1749,MATCH(I296, '[2]Green_rooibos initial weight'!$A$5:$A$1749,0)),"")</f>
        <v>2.1760000000000002</v>
      </c>
      <c r="L296" s="3">
        <f t="shared" si="28"/>
        <v>1.9001999999999999</v>
      </c>
      <c r="M296" s="3">
        <f t="shared" si="27"/>
        <v>1.9262000000000001</v>
      </c>
      <c r="N296" s="2">
        <f>IF('[2]WetLitterbags placem_collection'!G3="N.A","",'[2]WetLitterbags placem_collection'!G3)</f>
        <v>42818</v>
      </c>
      <c r="O296" s="6">
        <f>IF(IFERROR(INDEX('[2]Both teabags AfterWet'!$D$1:$D$839,MATCH(H296,'[2]Both teabags AfterWet'!$B$1:$B$839,0)),"")="N.A","",(IFERROR(INDEX('[2]Both teabags AfterWet'!$D$1:$D$839,MATCH(H296,'[2]Both teabags AfterWet'!$B$1:$B$839,0)),"")))</f>
        <v>0.47</v>
      </c>
      <c r="P296" s="3">
        <f>IFERROR(INDEX('[2]Both teabags AfterWet'!$D$1:$D$839,MATCH(I296,'[2]Both teabags AfterWet'!$B$1:$B$839,0)),"")</f>
        <v>1.4104000000000001</v>
      </c>
      <c r="Q296" s="3">
        <f t="shared" si="29"/>
        <v>0.31939999999999996</v>
      </c>
      <c r="R296" s="3">
        <f t="shared" si="29"/>
        <v>1.2598</v>
      </c>
      <c r="S296" s="3">
        <f t="shared" si="30"/>
        <v>0.83191243027049788</v>
      </c>
      <c r="T296" s="3">
        <f t="shared" si="31"/>
        <v>0.54538677138873504</v>
      </c>
      <c r="U296" s="3">
        <f t="shared" si="32"/>
        <v>0.65403384902917661</v>
      </c>
      <c r="V296">
        <f t="shared" si="33"/>
        <v>52</v>
      </c>
      <c r="W296" s="3">
        <f t="shared" si="34"/>
        <v>1.1980486614610597E-2</v>
      </c>
      <c r="X296" s="3">
        <f t="shared" si="35"/>
        <v>1.9347672129428277E-2</v>
      </c>
      <c r="Y296" s="67" t="str">
        <f>IF(ISNUMBER(SEARCH("C", '[2]WetLitterbags placem_collection'!Y3)),"YES","")</f>
        <v/>
      </c>
      <c r="Z296" s="67" t="str">
        <f>IF(ISNUMBER(SEARCH("H", '[2]WetLitterbags placem_collection'!Y3)),"YES","")</f>
        <v/>
      </c>
      <c r="AA296" s="67" t="str">
        <f>IF(ISNUMBER(SEARCH("R", '[2]WetLitterbags placem_collection'!Y3)),"YES","")</f>
        <v/>
      </c>
      <c r="AB296" s="67" t="str">
        <f>IF(ISNUMBER(SEARCH("C", '[2]WetLitterbags placem_collection'!X3)),"YES","")</f>
        <v/>
      </c>
      <c r="AC296" s="67" t="str">
        <f>IF(ISNUMBER(SEARCH("H", '[2]WetLitterbags placem_collection'!X3)),"YES","")</f>
        <v/>
      </c>
      <c r="AD296" s="67" t="str">
        <f>IF(ISNUMBER(SEARCH("R", '[2]WetLitterbags placem_collection'!X3)),"YES","")</f>
        <v/>
      </c>
    </row>
    <row r="297" spans="2:30">
      <c r="B297" t="str">
        <f>'[2]Final data_for_R_analysis_Wetse'!A443</f>
        <v>Wet</v>
      </c>
      <c r="C297" s="5">
        <f>'[2]Final data_for_R_analysis_Wetse'!B443</f>
        <v>2</v>
      </c>
      <c r="D297" t="s">
        <v>89</v>
      </c>
      <c r="E297" t="s">
        <v>32</v>
      </c>
      <c r="F297" s="5">
        <v>2</v>
      </c>
      <c r="G297" s="2">
        <f>'[2]WetLitterbags placem_collection'!E4</f>
        <v>42766</v>
      </c>
      <c r="H297" s="1" t="str">
        <f>'[2]Final data_for_R_analysis_Wetse'!J443</f>
        <v>G737</v>
      </c>
      <c r="I297" s="1" t="str">
        <f>'[2]Final data_for_R_analysis_Wetse'!J663</f>
        <v>R527</v>
      </c>
      <c r="J297" s="1">
        <f>IFERROR(INDEX('[2]Green_rooibos initial weight'!$C$5:$C$1749,MATCH(H297, '[2]Green_rooibos initial weight'!$A$5:$A$1749,0)),"")</f>
        <v>1.841</v>
      </c>
      <c r="K297" s="1">
        <f>IFERROR(INDEX('[2]Green_rooibos initial weight'!$C$5:$C$1749,MATCH(I297, '[2]Green_rooibos initial weight'!$A$5:$A$1749,0)),"")</f>
        <v>2.1859999999999999</v>
      </c>
      <c r="L297" s="3">
        <f t="shared" si="28"/>
        <v>1.5911999999999999</v>
      </c>
      <c r="M297" s="3">
        <f t="shared" si="27"/>
        <v>1.9361999999999999</v>
      </c>
      <c r="N297" s="2">
        <f>IF('[2]WetLitterbags placem_collection'!G4="N.A","",'[2]WetLitterbags placem_collection'!G4)</f>
        <v>42818</v>
      </c>
      <c r="O297" s="6">
        <f>IF(IFERROR(INDEX('[2]Both teabags AfterWet'!$D$1:$D$839,MATCH(H297,'[2]Both teabags AfterWet'!$B$1:$B$839,0)),"")="N.A","",(IFERROR(INDEX('[2]Both teabags AfterWet'!$D$1:$D$839,MATCH(H297,'[2]Both teabags AfterWet'!$B$1:$B$839,0)),"")))</f>
        <v>0.57869999999999999</v>
      </c>
      <c r="P297" s="3">
        <f>IFERROR(INDEX('[2]Both teabags AfterWet'!$D$1:$D$839,MATCH(I297,'[2]Both teabags AfterWet'!$B$1:$B$839,0)),"")</f>
        <v>1.3275999999999999</v>
      </c>
      <c r="Q297" s="3">
        <f t="shared" si="29"/>
        <v>0.42809999999999998</v>
      </c>
      <c r="R297" s="3">
        <f t="shared" si="29"/>
        <v>1.1769999999999998</v>
      </c>
      <c r="S297" s="3">
        <f t="shared" si="30"/>
        <v>0.73095776772247367</v>
      </c>
      <c r="T297" s="3">
        <f t="shared" si="31"/>
        <v>0.4792027170817168</v>
      </c>
      <c r="U297" s="3">
        <f t="shared" si="32"/>
        <v>0.60789174672038004</v>
      </c>
      <c r="V297">
        <f t="shared" si="33"/>
        <v>52</v>
      </c>
      <c r="W297" s="3">
        <f t="shared" si="34"/>
        <v>0.13187913572152765</v>
      </c>
      <c r="X297" s="3">
        <f t="shared" si="35"/>
        <v>3.2790969161218611E-2</v>
      </c>
      <c r="Y297" s="67" t="str">
        <f>IF(ISNUMBER(SEARCH("C", '[2]WetLitterbags placem_collection'!Y4)),"YES","")</f>
        <v/>
      </c>
      <c r="Z297" s="67" t="str">
        <f>IF(ISNUMBER(SEARCH("H", '[2]WetLitterbags placem_collection'!Y4)),"YES","")</f>
        <v/>
      </c>
      <c r="AA297" s="67" t="str">
        <f>IF(ISNUMBER(SEARCH("R", '[2]WetLitterbags placem_collection'!Y4)),"YES","")</f>
        <v/>
      </c>
      <c r="AB297" s="67" t="str">
        <f>IF(ISNUMBER(SEARCH("C", '[2]WetLitterbags placem_collection'!X4)),"YES","")</f>
        <v/>
      </c>
      <c r="AC297" s="67" t="str">
        <f>IF(ISNUMBER(SEARCH("H", '[2]WetLitterbags placem_collection'!X4)),"YES","")</f>
        <v/>
      </c>
      <c r="AD297" s="67" t="str">
        <f>IF(ISNUMBER(SEARCH("R", '[2]WetLitterbags placem_collection'!X4)),"YES","")</f>
        <v/>
      </c>
    </row>
    <row r="298" spans="2:30">
      <c r="B298" t="str">
        <f>'[2]Final data_for_R_analysis_Wetse'!A444</f>
        <v>Wet</v>
      </c>
      <c r="C298" s="4">
        <f>'[2]Final data_for_R_analysis_Wetse'!B444</f>
        <v>3</v>
      </c>
      <c r="D298" t="s">
        <v>89</v>
      </c>
      <c r="E298" t="s">
        <v>32</v>
      </c>
      <c r="F298" s="5">
        <v>3</v>
      </c>
      <c r="G298" s="7">
        <f>'[2]WetLitterbags placem_collection'!E5</f>
        <v>42766</v>
      </c>
      <c r="H298" s="1" t="str">
        <f>'[2]Final data_for_R_analysis_Wetse'!J444</f>
        <v>G661</v>
      </c>
      <c r="I298" t="str">
        <f>'[2]Final data_for_R_analysis_Wetse'!J664</f>
        <v>R498</v>
      </c>
      <c r="J298">
        <f>IFERROR(INDEX('[2]Green_rooibos initial weight'!$C$5:$C$1749,MATCH(H298, '[2]Green_rooibos initial weight'!$A$5:$A$1749,0)),"")</f>
        <v>2.0630000000000002</v>
      </c>
      <c r="K298">
        <f>IFERROR(INDEX('[2]Green_rooibos initial weight'!$C$5:$C$1749,MATCH(I298, '[2]Green_rooibos initial weight'!$A$5:$A$1749,0)),"")</f>
        <v>2.1520000000000001</v>
      </c>
      <c r="L298" s="3">
        <f t="shared" si="28"/>
        <v>1.8132000000000001</v>
      </c>
      <c r="M298" s="3">
        <f t="shared" si="27"/>
        <v>1.9022000000000001</v>
      </c>
      <c r="N298" s="7">
        <f>IF('[2]WetLitterbags placem_collection'!G5="N.A","",'[2]WetLitterbags placem_collection'!G5)</f>
        <v>0</v>
      </c>
      <c r="O298" s="3" t="str">
        <f>IF(IFERROR(INDEX('[2]Both teabags AfterWet'!$D$1:$D$839,MATCH(H298,'[2]Both teabags AfterWet'!$B$1:$B$839,0)),"")="N.A","",(IFERROR(INDEX('[2]Both teabags AfterWet'!$D$1:$D$839,MATCH(H298,'[2]Both teabags AfterWet'!$B$1:$B$839,0)),"")))</f>
        <v/>
      </c>
      <c r="P298" s="3" t="str">
        <f>IFERROR(INDEX('[2]Both teabags AfterWet'!$D$1:$D$839,MATCH(I298,'[2]Both teabags AfterWet'!$B$1:$B$839,0)),"")</f>
        <v/>
      </c>
      <c r="Q298" s="3" t="str">
        <f t="shared" si="29"/>
        <v/>
      </c>
      <c r="R298" s="3" t="str">
        <f t="shared" si="29"/>
        <v/>
      </c>
      <c r="S298" s="3" t="str">
        <f t="shared" si="30"/>
        <v/>
      </c>
      <c r="T298" s="3" t="str">
        <f t="shared" si="31"/>
        <v/>
      </c>
      <c r="U298" s="3" t="str">
        <f t="shared" si="32"/>
        <v/>
      </c>
      <c r="V298" t="str">
        <f t="shared" si="33"/>
        <v/>
      </c>
      <c r="W298" s="3" t="str">
        <f t="shared" si="34"/>
        <v/>
      </c>
      <c r="X298" s="3" t="str">
        <f t="shared" si="35"/>
        <v/>
      </c>
      <c r="Y298" s="67" t="str">
        <f>IF(ISNUMBER(SEARCH("C", '[2]WetLitterbags placem_collection'!Y5)),"YES","")</f>
        <v/>
      </c>
      <c r="Z298" s="67" t="str">
        <f>IF(ISNUMBER(SEARCH("H", '[2]WetLitterbags placem_collection'!Y5)),"YES","")</f>
        <v/>
      </c>
      <c r="AA298" s="67" t="str">
        <f>IF(ISNUMBER(SEARCH("R", '[2]WetLitterbags placem_collection'!Y5)),"YES","")</f>
        <v/>
      </c>
      <c r="AB298" s="67" t="str">
        <f>IF(ISNUMBER(SEARCH("C", '[2]WetLitterbags placem_collection'!X5)),"YES","")</f>
        <v/>
      </c>
      <c r="AC298" s="67" t="str">
        <f>IF(ISNUMBER(SEARCH("H", '[2]WetLitterbags placem_collection'!X5)),"YES","")</f>
        <v/>
      </c>
      <c r="AD298" s="67" t="str">
        <f>IF(ISNUMBER(SEARCH("R", '[2]WetLitterbags placem_collection'!X5)),"YES","")</f>
        <v/>
      </c>
    </row>
    <row r="299" spans="2:30">
      <c r="B299" t="str">
        <f>'[2]Final data_for_R_analysis_Wetse'!A445</f>
        <v>Wet</v>
      </c>
      <c r="C299" s="4">
        <f>'[2]Final data_for_R_analysis_Wetse'!B445</f>
        <v>4</v>
      </c>
      <c r="D299" t="s">
        <v>89</v>
      </c>
      <c r="E299" t="s">
        <v>32</v>
      </c>
      <c r="F299" s="68">
        <v>4</v>
      </c>
      <c r="G299" s="7">
        <f>'[2]WetLitterbags placem_collection'!E6</f>
        <v>42766</v>
      </c>
      <c r="H299" s="1" t="str">
        <f>'[2]Final data_for_R_analysis_Wetse'!J445</f>
        <v>G532</v>
      </c>
      <c r="I299" t="str">
        <f>'[2]Final data_for_R_analysis_Wetse'!J665</f>
        <v>R508</v>
      </c>
      <c r="J299">
        <f>IFERROR(INDEX('[2]Green_rooibos initial weight'!$C$5:$C$1749,MATCH(H299, '[2]Green_rooibos initial weight'!$A$5:$A$1749,0)),"")</f>
        <v>2.036</v>
      </c>
      <c r="K299">
        <f>IFERROR(INDEX('[2]Green_rooibos initial weight'!$C$5:$C$1749,MATCH(I299, '[2]Green_rooibos initial weight'!$A$5:$A$1749,0)),"")</f>
        <v>2.169</v>
      </c>
      <c r="L299" s="3">
        <f t="shared" si="28"/>
        <v>1.7862</v>
      </c>
      <c r="M299" s="3">
        <f t="shared" si="27"/>
        <v>1.9192</v>
      </c>
      <c r="N299" s="7">
        <f>IF('[2]WetLitterbags placem_collection'!G6="N.A","",'[2]WetLitterbags placem_collection'!G6)</f>
        <v>42818</v>
      </c>
      <c r="O299" s="3">
        <f>IF(IFERROR(INDEX('[2]Both teabags AfterWet'!$D$1:$D$839,MATCH(H299,'[2]Both teabags AfterWet'!$B$1:$B$839,0)),"")="N.A","",(IFERROR(INDEX('[2]Both teabags AfterWet'!$D$1:$D$839,MATCH(H299,'[2]Both teabags AfterWet'!$B$1:$B$839,0)),"")))</f>
        <v>0.55969999999999998</v>
      </c>
      <c r="P299" s="3">
        <f>IFERROR(INDEX('[2]Both teabags AfterWet'!$D$1:$D$839,MATCH(I299,'[2]Both teabags AfterWet'!$B$1:$B$839,0)),"")</f>
        <v>1.3392999999999999</v>
      </c>
      <c r="Q299" s="3">
        <f t="shared" si="29"/>
        <v>0.40909999999999996</v>
      </c>
      <c r="R299" s="3">
        <f t="shared" si="29"/>
        <v>1.1886999999999999</v>
      </c>
      <c r="S299" s="3">
        <f t="shared" si="30"/>
        <v>0.77096629716717058</v>
      </c>
      <c r="T299" s="3">
        <f t="shared" si="31"/>
        <v>0.50543158674142308</v>
      </c>
      <c r="U299" s="3">
        <f t="shared" si="32"/>
        <v>0.61937265527303031</v>
      </c>
      <c r="V299">
        <f t="shared" si="33"/>
        <v>52</v>
      </c>
      <c r="W299" s="3">
        <f t="shared" si="34"/>
        <v>8.4363067497422062E-2</v>
      </c>
      <c r="X299" s="3">
        <f t="shared" si="35"/>
        <v>2.6897427800809795E-2</v>
      </c>
      <c r="Y299" s="67" t="str">
        <f>IF(ISNUMBER(SEARCH("C", '[2]WetLitterbags placem_collection'!Y6)),"YES","")</f>
        <v/>
      </c>
      <c r="Z299" s="67" t="str">
        <f>IF(ISNUMBER(SEARCH("H", '[2]WetLitterbags placem_collection'!Y6)),"YES","")</f>
        <v/>
      </c>
      <c r="AA299" s="67" t="str">
        <f>IF(ISNUMBER(SEARCH("R", '[2]WetLitterbags placem_collection'!Y6)),"YES","")</f>
        <v/>
      </c>
      <c r="AB299" s="67" t="str">
        <f>IF(ISNUMBER(SEARCH("C", '[2]WetLitterbags placem_collection'!X6)),"YES","")</f>
        <v/>
      </c>
      <c r="AC299" s="67" t="str">
        <f>IF(ISNUMBER(SEARCH("H", '[2]WetLitterbags placem_collection'!X6)),"YES","")</f>
        <v/>
      </c>
      <c r="AD299" s="67" t="str">
        <f>IF(ISNUMBER(SEARCH("R", '[2]WetLitterbags placem_collection'!X6)),"YES","")</f>
        <v/>
      </c>
    </row>
    <row r="300" spans="2:30">
      <c r="B300" t="str">
        <f>'[2]Final data_for_R_analysis_Wetse'!A446</f>
        <v>Wet</v>
      </c>
      <c r="C300" s="4">
        <f>'[2]Final data_for_R_analysis_Wetse'!B446</f>
        <v>5</v>
      </c>
      <c r="D300" t="s">
        <v>89</v>
      </c>
      <c r="E300" t="s">
        <v>32</v>
      </c>
      <c r="F300" s="68">
        <v>5</v>
      </c>
      <c r="G300" s="7">
        <f>'[2]WetLitterbags placem_collection'!E7</f>
        <v>42766</v>
      </c>
      <c r="H300" s="1" t="str">
        <f>'[2]Final data_for_R_analysis_Wetse'!J446</f>
        <v>G577</v>
      </c>
      <c r="I300" t="str">
        <f>'[2]Final data_for_R_analysis_Wetse'!J666</f>
        <v>R38</v>
      </c>
      <c r="J300">
        <f>IFERROR(INDEX('[2]Green_rooibos initial weight'!$C$5:$C$1749,MATCH(H300, '[2]Green_rooibos initial weight'!$A$5:$A$1749,0)),"")</f>
        <v>1.9830000000000001</v>
      </c>
      <c r="K300">
        <f>IFERROR(INDEX('[2]Green_rooibos initial weight'!$C$5:$C$1749,MATCH(I300, '[2]Green_rooibos initial weight'!$A$5:$A$1749,0)),"")</f>
        <v>2.12</v>
      </c>
      <c r="L300" s="3">
        <f t="shared" si="28"/>
        <v>1.7332000000000001</v>
      </c>
      <c r="M300" s="3">
        <f t="shared" si="27"/>
        <v>1.8702000000000001</v>
      </c>
      <c r="N300" s="7">
        <f>IF('[2]WetLitterbags placem_collection'!G7="N.A","",'[2]WetLitterbags placem_collection'!G7)</f>
        <v>42818</v>
      </c>
      <c r="O300" s="3">
        <f>IF(IFERROR(INDEX('[2]Both teabags AfterWet'!$D$1:$D$839,MATCH(H300,'[2]Both teabags AfterWet'!$B$1:$B$839,0)),"")="N.A","",(IFERROR(INDEX('[2]Both teabags AfterWet'!$D$1:$D$839,MATCH(H300,'[2]Both teabags AfterWet'!$B$1:$B$839,0)),"")))</f>
        <v>0.41870000000000002</v>
      </c>
      <c r="P300" s="3">
        <f>IFERROR(INDEX('[2]Both teabags AfterWet'!$D$1:$D$839,MATCH(I300,'[2]Both teabags AfterWet'!$B$1:$B$839,0)),"")</f>
        <v>1.2627999999999999</v>
      </c>
      <c r="Q300" s="3">
        <f t="shared" si="29"/>
        <v>0.2681</v>
      </c>
      <c r="R300" s="3">
        <f t="shared" si="29"/>
        <v>1.1121999999999999</v>
      </c>
      <c r="S300" s="3">
        <f t="shared" si="30"/>
        <v>0.84531502423263327</v>
      </c>
      <c r="T300" s="3">
        <f t="shared" si="31"/>
        <v>0.55417327004324657</v>
      </c>
      <c r="U300" s="3">
        <f t="shared" si="32"/>
        <v>0.59469575446476297</v>
      </c>
      <c r="V300">
        <f t="shared" si="33"/>
        <v>52</v>
      </c>
      <c r="W300" s="3">
        <f t="shared" si="34"/>
        <v>-3.9370834116785325E-3</v>
      </c>
      <c r="X300" s="3">
        <f t="shared" si="35"/>
        <v>2.5277125200655833E-2</v>
      </c>
      <c r="Y300" s="67" t="str">
        <f>IF(ISNUMBER(SEARCH("C", '[2]WetLitterbags placem_collection'!Y7)),"YES","")</f>
        <v/>
      </c>
      <c r="Z300" s="67" t="str">
        <f>IF(ISNUMBER(SEARCH("H", '[2]WetLitterbags placem_collection'!Y7)),"YES","")</f>
        <v/>
      </c>
      <c r="AA300" s="67" t="str">
        <f>IF(ISNUMBER(SEARCH("R", '[2]WetLitterbags placem_collection'!Y7)),"YES","")</f>
        <v/>
      </c>
      <c r="AB300" s="67" t="str">
        <f>IF(ISNUMBER(SEARCH("C", '[2]WetLitterbags placem_collection'!X7)),"YES","")</f>
        <v/>
      </c>
      <c r="AC300" s="67" t="str">
        <f>IF(ISNUMBER(SEARCH("H", '[2]WetLitterbags placem_collection'!X7)),"YES","")</f>
        <v/>
      </c>
      <c r="AD300" s="67" t="str">
        <f>IF(ISNUMBER(SEARCH("R", '[2]WetLitterbags placem_collection'!X7)),"YES","")</f>
        <v/>
      </c>
    </row>
    <row r="301" spans="2:30">
      <c r="B301" t="str">
        <f>'[2]Final data_for_R_analysis_Wetse'!A447</f>
        <v>Wet</v>
      </c>
      <c r="C301" s="4">
        <f>'[2]Final data_for_R_analysis_Wetse'!B447</f>
        <v>6</v>
      </c>
      <c r="D301" t="s">
        <v>89</v>
      </c>
      <c r="E301" t="s">
        <v>32</v>
      </c>
      <c r="F301" s="68">
        <v>6</v>
      </c>
      <c r="G301" s="7">
        <f>'[2]WetLitterbags placem_collection'!E8</f>
        <v>42766</v>
      </c>
      <c r="H301" s="1" t="str">
        <f>'[2]Final data_for_R_analysis_Wetse'!J447</f>
        <v>G634</v>
      </c>
      <c r="I301" t="str">
        <f>'[2]Final data_for_R_analysis_Wetse'!J667</f>
        <v>R59</v>
      </c>
      <c r="J301">
        <f>IFERROR(INDEX('[2]Green_rooibos initial weight'!$C$5:$C$1749,MATCH(H301, '[2]Green_rooibos initial weight'!$A$5:$A$1749,0)),"")</f>
        <v>2.02</v>
      </c>
      <c r="K301">
        <f>IFERROR(INDEX('[2]Green_rooibos initial weight'!$C$5:$C$1749,MATCH(I301, '[2]Green_rooibos initial weight'!$A$5:$A$1749,0)),"")</f>
        <v>2.2029999999999998</v>
      </c>
      <c r="L301" s="3">
        <f t="shared" si="28"/>
        <v>1.7702</v>
      </c>
      <c r="M301" s="3">
        <f t="shared" si="27"/>
        <v>1.9531999999999998</v>
      </c>
      <c r="N301" s="7">
        <f>IF('[2]WetLitterbags placem_collection'!G8="N.A","",'[2]WetLitterbags placem_collection'!G8)</f>
        <v>42818</v>
      </c>
      <c r="O301" s="3">
        <f>IF(IFERROR(INDEX('[2]Both teabags AfterWet'!$D$1:$D$839,MATCH(H301,'[2]Both teabags AfterWet'!$B$1:$B$839,0)),"")="N.A","",(IFERROR(INDEX('[2]Both teabags AfterWet'!$D$1:$D$839,MATCH(H301,'[2]Both teabags AfterWet'!$B$1:$B$839,0)),"")))</f>
        <v>0.60129999999999995</v>
      </c>
      <c r="P301" s="3">
        <f>IFERROR(INDEX('[2]Both teabags AfterWet'!$D$1:$D$839,MATCH(I301,'[2]Both teabags AfterWet'!$B$1:$B$839,0)),"")</f>
        <v>1.4990000000000001</v>
      </c>
      <c r="Q301" s="3">
        <f t="shared" si="29"/>
        <v>0.45069999999999993</v>
      </c>
      <c r="R301" s="3">
        <f t="shared" si="29"/>
        <v>1.3484</v>
      </c>
      <c r="S301" s="3">
        <f t="shared" si="30"/>
        <v>0.74539600045192644</v>
      </c>
      <c r="T301" s="3">
        <f t="shared" si="31"/>
        <v>0.48866816181646494</v>
      </c>
      <c r="U301" s="3">
        <f t="shared" si="32"/>
        <v>0.69035429039524887</v>
      </c>
      <c r="V301">
        <f t="shared" si="33"/>
        <v>52</v>
      </c>
      <c r="W301" s="3">
        <f t="shared" si="34"/>
        <v>0.11473159091220131</v>
      </c>
      <c r="X301" s="3">
        <f t="shared" si="35"/>
        <v>1.9311008155774044E-2</v>
      </c>
      <c r="Y301" s="67" t="str">
        <f>IF(ISNUMBER(SEARCH("C", '[2]WetLitterbags placem_collection'!Y8)),"YES","")</f>
        <v/>
      </c>
      <c r="Z301" s="67" t="str">
        <f>IF(ISNUMBER(SEARCH("H", '[2]WetLitterbags placem_collection'!Y8)),"YES","")</f>
        <v/>
      </c>
      <c r="AA301" s="67" t="str">
        <f>IF(ISNUMBER(SEARCH("R", '[2]WetLitterbags placem_collection'!Y8)),"YES","")</f>
        <v>YES</v>
      </c>
      <c r="AB301" s="67" t="str">
        <f>IF(ISNUMBER(SEARCH("C", '[2]WetLitterbags placem_collection'!X8)),"YES","")</f>
        <v/>
      </c>
      <c r="AC301" s="67" t="str">
        <f>IF(ISNUMBER(SEARCH("H", '[2]WetLitterbags placem_collection'!X8)),"YES","")</f>
        <v/>
      </c>
      <c r="AD301" s="67" t="str">
        <f>IF(ISNUMBER(SEARCH("R", '[2]WetLitterbags placem_collection'!X8)),"YES","")</f>
        <v>YES</v>
      </c>
    </row>
    <row r="302" spans="2:30">
      <c r="B302" t="str">
        <f>'[2]Final data_for_R_analysis_Wetse'!A448</f>
        <v>Wet</v>
      </c>
      <c r="C302" s="4">
        <f>'[2]Final data_for_R_analysis_Wetse'!B448</f>
        <v>7</v>
      </c>
      <c r="D302" t="s">
        <v>89</v>
      </c>
      <c r="E302" t="s">
        <v>32</v>
      </c>
      <c r="F302" s="68">
        <v>7</v>
      </c>
      <c r="G302" s="7">
        <f>'[2]WetLitterbags placem_collection'!E9</f>
        <v>42766</v>
      </c>
      <c r="H302" s="1" t="str">
        <f>'[2]Final data_for_R_analysis_Wetse'!J448</f>
        <v>G665</v>
      </c>
      <c r="I302" t="str">
        <f>'[2]Final data_for_R_analysis_Wetse'!J668</f>
        <v>R398</v>
      </c>
      <c r="J302">
        <f>IFERROR(INDEX('[2]Green_rooibos initial weight'!$C$5:$C$1749,MATCH(H302, '[2]Green_rooibos initial weight'!$A$5:$A$1749,0)),"")</f>
        <v>2.09</v>
      </c>
      <c r="K302">
        <f>IFERROR(INDEX('[2]Green_rooibos initial weight'!$C$5:$C$1749,MATCH(I302, '[2]Green_rooibos initial weight'!$A$5:$A$1749,0)),"")</f>
        <v>2.19</v>
      </c>
      <c r="L302" s="3">
        <f t="shared" si="28"/>
        <v>1.8401999999999998</v>
      </c>
      <c r="M302" s="3">
        <f t="shared" si="27"/>
        <v>1.9401999999999999</v>
      </c>
      <c r="N302" s="7">
        <f>IF('[2]WetLitterbags placem_collection'!G9="N.A","",'[2]WetLitterbags placem_collection'!G9)</f>
        <v>42818</v>
      </c>
      <c r="O302" s="3">
        <f>IF(IFERROR(INDEX('[2]Both teabags AfterWet'!$D$1:$D$839,MATCH(H302,'[2]Both teabags AfterWet'!$B$1:$B$839,0)),"")="N.A","",(IFERROR(INDEX('[2]Both teabags AfterWet'!$D$1:$D$839,MATCH(H302,'[2]Both teabags AfterWet'!$B$1:$B$839,0)),"")))</f>
        <v>0.56399999999999995</v>
      </c>
      <c r="P302" s="3">
        <f>IFERROR(INDEX('[2]Both teabags AfterWet'!$D$1:$D$839,MATCH(I302,'[2]Both teabags AfterWet'!$B$1:$B$839,0)),"")</f>
        <v>1.518</v>
      </c>
      <c r="Q302" s="3">
        <f t="shared" si="29"/>
        <v>0.41339999999999993</v>
      </c>
      <c r="R302" s="3">
        <f t="shared" si="29"/>
        <v>1.3673999999999999</v>
      </c>
      <c r="S302" s="3">
        <f t="shared" si="30"/>
        <v>0.77535050537985006</v>
      </c>
      <c r="T302" s="3">
        <f t="shared" si="31"/>
        <v>0.50830579450080438</v>
      </c>
      <c r="U302" s="3">
        <f t="shared" si="32"/>
        <v>0.70477270384496449</v>
      </c>
      <c r="V302">
        <f t="shared" si="33"/>
        <v>52</v>
      </c>
      <c r="W302" s="3">
        <f t="shared" si="34"/>
        <v>7.9156169382600838E-2</v>
      </c>
      <c r="X302" s="3">
        <f t="shared" si="35"/>
        <v>1.6719665182738073E-2</v>
      </c>
      <c r="Y302" s="67" t="str">
        <f>IF(ISNUMBER(SEARCH("C", '[2]WetLitterbags placem_collection'!Y9)),"YES","")</f>
        <v/>
      </c>
      <c r="Z302" s="67" t="str">
        <f>IF(ISNUMBER(SEARCH("H", '[2]WetLitterbags placem_collection'!Y9)),"YES","")</f>
        <v/>
      </c>
      <c r="AA302" s="67" t="str">
        <f>IF(ISNUMBER(SEARCH("R", '[2]WetLitterbags placem_collection'!Y9)),"YES","")</f>
        <v>YES</v>
      </c>
      <c r="AB302" s="67" t="str">
        <f>IF(ISNUMBER(SEARCH("C", '[2]WetLitterbags placem_collection'!X9)),"YES","")</f>
        <v/>
      </c>
      <c r="AC302" s="67" t="str">
        <f>IF(ISNUMBER(SEARCH("H", '[2]WetLitterbags placem_collection'!X9)),"YES","")</f>
        <v/>
      </c>
      <c r="AD302" s="67" t="str">
        <f>IF(ISNUMBER(SEARCH("R", '[2]WetLitterbags placem_collection'!X9)),"YES","")</f>
        <v>YES</v>
      </c>
    </row>
    <row r="303" spans="2:30">
      <c r="B303" t="str">
        <f>'[2]Final data_for_R_analysis_Wetse'!A449</f>
        <v>Wet</v>
      </c>
      <c r="C303" s="4">
        <f>'[2]Final data_for_R_analysis_Wetse'!B449</f>
        <v>8</v>
      </c>
      <c r="D303" t="s">
        <v>89</v>
      </c>
      <c r="E303" t="s">
        <v>32</v>
      </c>
      <c r="F303" s="68">
        <v>8</v>
      </c>
      <c r="G303" s="7">
        <f>'[2]WetLitterbags placem_collection'!E10</f>
        <v>42766</v>
      </c>
      <c r="H303" s="1" t="str">
        <f>'[2]Final data_for_R_analysis_Wetse'!J449</f>
        <v>G701</v>
      </c>
      <c r="I303" t="str">
        <f>'[2]Final data_for_R_analysis_Wetse'!J669</f>
        <v>R512</v>
      </c>
      <c r="J303">
        <f>IFERROR(INDEX('[2]Green_rooibos initial weight'!$C$5:$C$1749,MATCH(H303, '[2]Green_rooibos initial weight'!$A$5:$A$1749,0)),"")</f>
        <v>1.9159999999999999</v>
      </c>
      <c r="K303">
        <f>IFERROR(INDEX('[2]Green_rooibos initial weight'!$C$5:$C$1749,MATCH(I303, '[2]Green_rooibos initial weight'!$A$5:$A$1749,0)),"")</f>
        <v>2.1509999999999998</v>
      </c>
      <c r="L303" s="3">
        <f t="shared" si="28"/>
        <v>1.6661999999999999</v>
      </c>
      <c r="M303" s="3">
        <f t="shared" si="27"/>
        <v>1.9011999999999998</v>
      </c>
      <c r="N303" s="7">
        <f>IF('[2]WetLitterbags placem_collection'!G10="N.A","",'[2]WetLitterbags placem_collection'!G10)</f>
        <v>42818</v>
      </c>
      <c r="O303" s="3">
        <f>IF(IFERROR(INDEX('[2]Both teabags AfterWet'!$D$1:$D$839,MATCH(H303,'[2]Both teabags AfterWet'!$B$1:$B$839,0)),"")="N.A","",(IFERROR(INDEX('[2]Both teabags AfterWet'!$D$1:$D$839,MATCH(H303,'[2]Both teabags AfterWet'!$B$1:$B$839,0)),"")))</f>
        <v>0.59260000000000002</v>
      </c>
      <c r="P303" s="3">
        <f>IFERROR(INDEX('[2]Both teabags AfterWet'!$D$1:$D$839,MATCH(I303,'[2]Both teabags AfterWet'!$B$1:$B$839,0)),"")</f>
        <v>1.4733000000000001</v>
      </c>
      <c r="Q303" s="3">
        <f t="shared" si="29"/>
        <v>0.442</v>
      </c>
      <c r="R303" s="3">
        <f t="shared" si="29"/>
        <v>1.3227</v>
      </c>
      <c r="S303" s="3">
        <f t="shared" si="30"/>
        <v>0.73472572320249663</v>
      </c>
      <c r="T303" s="3">
        <f t="shared" si="31"/>
        <v>0.48167292067432088</v>
      </c>
      <c r="U303" s="3">
        <f t="shared" si="32"/>
        <v>0.69571849358300031</v>
      </c>
      <c r="V303">
        <f t="shared" si="33"/>
        <v>52</v>
      </c>
      <c r="W303" s="3">
        <f t="shared" si="34"/>
        <v>0.12740412921318689</v>
      </c>
      <c r="X303" s="3">
        <f t="shared" si="35"/>
        <v>1.9209742785314624E-2</v>
      </c>
      <c r="Y303" s="67" t="str">
        <f>IF(ISNUMBER(SEARCH("C", '[2]WetLitterbags placem_collection'!Y10)),"YES","")</f>
        <v/>
      </c>
      <c r="Z303" s="67" t="str">
        <f>IF(ISNUMBER(SEARCH("H", '[2]WetLitterbags placem_collection'!Y10)),"YES","")</f>
        <v/>
      </c>
      <c r="AA303" s="67" t="str">
        <f>IF(ISNUMBER(SEARCH("R", '[2]WetLitterbags placem_collection'!Y10)),"YES","")</f>
        <v/>
      </c>
      <c r="AB303" s="67" t="str">
        <f>IF(ISNUMBER(SEARCH("C", '[2]WetLitterbags placem_collection'!X10)),"YES","")</f>
        <v/>
      </c>
      <c r="AC303" s="67" t="str">
        <f>IF(ISNUMBER(SEARCH("H", '[2]WetLitterbags placem_collection'!X10)),"YES","")</f>
        <v/>
      </c>
      <c r="AD303" s="67" t="str">
        <f>IF(ISNUMBER(SEARCH("R", '[2]WetLitterbags placem_collection'!X10)),"YES","")</f>
        <v/>
      </c>
    </row>
    <row r="304" spans="2:30">
      <c r="B304" t="str">
        <f>'[2]Final data_for_R_analysis_Wetse'!A450</f>
        <v>Wet</v>
      </c>
      <c r="C304" s="4">
        <f>'[2]Final data_for_R_analysis_Wetse'!B450</f>
        <v>9</v>
      </c>
      <c r="D304" t="s">
        <v>90</v>
      </c>
      <c r="E304" t="s">
        <v>32</v>
      </c>
      <c r="F304" s="5">
        <v>1</v>
      </c>
      <c r="G304" s="7">
        <f>'[2]WetLitterbags placem_collection'!E11</f>
        <v>42766</v>
      </c>
      <c r="H304" s="1" t="str">
        <f>'[2]Final data_for_R_analysis_Wetse'!J450</f>
        <v>G476</v>
      </c>
      <c r="I304" t="str">
        <f>'[2]Final data_for_R_analysis_Wetse'!J670</f>
        <v>R101</v>
      </c>
      <c r="J304">
        <f>IFERROR(INDEX('[2]Green_rooibos initial weight'!$C$5:$C$1749,MATCH(H304, '[2]Green_rooibos initial weight'!$A$5:$A$1749,0)),"")</f>
        <v>2.121</v>
      </c>
      <c r="K304">
        <f>IFERROR(INDEX('[2]Green_rooibos initial weight'!$C$5:$C$1749,MATCH(I304, '[2]Green_rooibos initial weight'!$A$5:$A$1749,0)),"")</f>
        <v>2.3039999999999998</v>
      </c>
      <c r="L304" s="3">
        <f t="shared" si="28"/>
        <v>1.8712</v>
      </c>
      <c r="M304" s="3">
        <f t="shared" si="27"/>
        <v>2.0541999999999998</v>
      </c>
      <c r="N304" s="7">
        <f>IF('[2]WetLitterbags placem_collection'!G11="N.A","",'[2]WetLitterbags placem_collection'!G11)</f>
        <v>42818</v>
      </c>
      <c r="O304" s="3">
        <f>IF(IFERROR(INDEX('[2]Both teabags AfterWet'!$D$1:$D$839,MATCH(H304,'[2]Both teabags AfterWet'!$B$1:$B$839,0)),"")="N.A","",(IFERROR(INDEX('[2]Both teabags AfterWet'!$D$1:$D$839,MATCH(H304,'[2]Both teabags AfterWet'!$B$1:$B$839,0)),"")))</f>
        <v>0.66479999999999995</v>
      </c>
      <c r="P304" s="3">
        <f>IFERROR(INDEX('[2]Both teabags AfterWet'!$D$1:$D$839,MATCH(I304,'[2]Both teabags AfterWet'!$B$1:$B$839,0)),"")</f>
        <v>1.5383</v>
      </c>
      <c r="Q304" s="3">
        <f t="shared" si="29"/>
        <v>0.51419999999999999</v>
      </c>
      <c r="R304" s="3">
        <f t="shared" si="29"/>
        <v>1.3876999999999999</v>
      </c>
      <c r="S304" s="3">
        <f t="shared" si="30"/>
        <v>0.72520307823856345</v>
      </c>
      <c r="T304" s="3">
        <f t="shared" si="31"/>
        <v>0.47543004654119603</v>
      </c>
      <c r="U304" s="3">
        <f t="shared" si="32"/>
        <v>0.67554279038068354</v>
      </c>
      <c r="V304">
        <f t="shared" si="33"/>
        <v>52</v>
      </c>
      <c r="W304" s="3">
        <f t="shared" si="34"/>
        <v>0.13871368380218119</v>
      </c>
      <c r="X304" s="3">
        <f t="shared" si="35"/>
        <v>2.2059996593908244E-2</v>
      </c>
      <c r="Y304" s="67" t="str">
        <f>IF(ISNUMBER(SEARCH("C", '[2]WetLitterbags placem_collection'!Y11)),"YES","")</f>
        <v/>
      </c>
      <c r="Z304" s="67" t="str">
        <f>IF(ISNUMBER(SEARCH("H", '[2]WetLitterbags placem_collection'!Y11)),"YES","")</f>
        <v/>
      </c>
      <c r="AA304" s="67" t="str">
        <f>IF(ISNUMBER(SEARCH("R", '[2]WetLitterbags placem_collection'!Y11)),"YES","")</f>
        <v/>
      </c>
      <c r="AB304" s="67" t="str">
        <f>IF(ISNUMBER(SEARCH("C", '[2]WetLitterbags placem_collection'!X11)),"YES","")</f>
        <v/>
      </c>
      <c r="AC304" s="67" t="str">
        <f>IF(ISNUMBER(SEARCH("H", '[2]WetLitterbags placem_collection'!X11)),"YES","")</f>
        <v/>
      </c>
      <c r="AD304" s="67" t="str">
        <f>IF(ISNUMBER(SEARCH("R", '[2]WetLitterbags placem_collection'!X11)),"YES","")</f>
        <v/>
      </c>
    </row>
    <row r="305" spans="2:30">
      <c r="B305" t="str">
        <f>'[2]Final data_for_R_analysis_Wetse'!A451</f>
        <v>Wet</v>
      </c>
      <c r="C305" s="4">
        <f>'[2]Final data_for_R_analysis_Wetse'!B451</f>
        <v>10</v>
      </c>
      <c r="D305" t="s">
        <v>90</v>
      </c>
      <c r="E305" t="s">
        <v>32</v>
      </c>
      <c r="F305" s="5">
        <v>2</v>
      </c>
      <c r="G305" s="7">
        <f>'[2]WetLitterbags placem_collection'!E12</f>
        <v>42766</v>
      </c>
      <c r="H305" s="1" t="str">
        <f>'[2]Final data_for_R_analysis_Wetse'!J451</f>
        <v>G606</v>
      </c>
      <c r="I305" t="str">
        <f>'[2]Final data_for_R_analysis_Wetse'!J671</f>
        <v>R515</v>
      </c>
      <c r="J305">
        <f>IFERROR(INDEX('[2]Green_rooibos initial weight'!$C$5:$C$1749,MATCH(H305, '[2]Green_rooibos initial weight'!$A$5:$A$1749,0)),"")</f>
        <v>1.921</v>
      </c>
      <c r="K305">
        <f>IFERROR(INDEX('[2]Green_rooibos initial weight'!$C$5:$C$1749,MATCH(I305, '[2]Green_rooibos initial weight'!$A$5:$A$1749,0)),"")</f>
        <v>2.2050000000000001</v>
      </c>
      <c r="L305" s="3">
        <f t="shared" si="28"/>
        <v>1.6712</v>
      </c>
      <c r="M305" s="3">
        <f t="shared" si="27"/>
        <v>1.9552</v>
      </c>
      <c r="N305" s="7">
        <f>IF('[2]WetLitterbags placem_collection'!G12="N.A","",'[2]WetLitterbags placem_collection'!G12)</f>
        <v>42818</v>
      </c>
      <c r="O305" s="3">
        <f>IF(IFERROR(INDEX('[2]Both teabags AfterWet'!$D$1:$D$839,MATCH(H305,'[2]Both teabags AfterWet'!$B$1:$B$839,0)),"")="N.A","",(IFERROR(INDEX('[2]Both teabags AfterWet'!$D$1:$D$839,MATCH(H305,'[2]Both teabags AfterWet'!$B$1:$B$839,0)),"")))</f>
        <v>0.63539999999999996</v>
      </c>
      <c r="P305" s="3">
        <f>IFERROR(INDEX('[2]Both teabags AfterWet'!$D$1:$D$839,MATCH(I305,'[2]Both teabags AfterWet'!$B$1:$B$839,0)),"")</f>
        <v>1.3853</v>
      </c>
      <c r="Q305" s="3">
        <f t="shared" si="29"/>
        <v>0.48479999999999995</v>
      </c>
      <c r="R305" s="3">
        <f t="shared" si="29"/>
        <v>1.2346999999999999</v>
      </c>
      <c r="S305" s="3">
        <f t="shared" si="30"/>
        <v>0.70990904739109628</v>
      </c>
      <c r="T305" s="3">
        <f t="shared" si="31"/>
        <v>0.46540355600936484</v>
      </c>
      <c r="U305" s="3">
        <f t="shared" si="32"/>
        <v>0.63149549918166936</v>
      </c>
      <c r="V305">
        <f t="shared" si="33"/>
        <v>52</v>
      </c>
      <c r="W305" s="3">
        <f t="shared" si="34"/>
        <v>0.15687761592506377</v>
      </c>
      <c r="X305" s="3">
        <f t="shared" si="35"/>
        <v>3.0177598521146373E-2</v>
      </c>
      <c r="Y305" s="67" t="str">
        <f>IF(ISNUMBER(SEARCH("C", '[2]WetLitterbags placem_collection'!Y12)),"YES","")</f>
        <v/>
      </c>
      <c r="Z305" s="67" t="str">
        <f>IF(ISNUMBER(SEARCH("H", '[2]WetLitterbags placem_collection'!Y12)),"YES","")</f>
        <v/>
      </c>
      <c r="AA305" s="67" t="str">
        <f>IF(ISNUMBER(SEARCH("R", '[2]WetLitterbags placem_collection'!Y12)),"YES","")</f>
        <v/>
      </c>
      <c r="AB305" s="67" t="str">
        <f>IF(ISNUMBER(SEARCH("C", '[2]WetLitterbags placem_collection'!X12)),"YES","")</f>
        <v/>
      </c>
      <c r="AC305" s="67" t="str">
        <f>IF(ISNUMBER(SEARCH("H", '[2]WetLitterbags placem_collection'!X12)),"YES","")</f>
        <v/>
      </c>
      <c r="AD305" s="67" t="str">
        <f>IF(ISNUMBER(SEARCH("R", '[2]WetLitterbags placem_collection'!X12)),"YES","")</f>
        <v/>
      </c>
    </row>
    <row r="306" spans="2:30">
      <c r="B306" t="str">
        <f>'[2]Final data_for_R_analysis_Wetse'!A452</f>
        <v>Wet</v>
      </c>
      <c r="C306" s="4">
        <f>'[2]Final data_for_R_analysis_Wetse'!B452</f>
        <v>11</v>
      </c>
      <c r="D306" t="s">
        <v>90</v>
      </c>
      <c r="E306" t="s">
        <v>32</v>
      </c>
      <c r="F306" s="5">
        <v>3</v>
      </c>
      <c r="G306" s="7">
        <f>'[2]WetLitterbags placem_collection'!E13</f>
        <v>42766</v>
      </c>
      <c r="H306" s="1" t="str">
        <f>'[2]Final data_for_R_analysis_Wetse'!J452</f>
        <v>G523</v>
      </c>
      <c r="I306" t="str">
        <f>'[2]Final data_for_R_analysis_Wetse'!J672</f>
        <v>R2</v>
      </c>
      <c r="J306">
        <f>IFERROR(INDEX('[2]Green_rooibos initial weight'!$C$5:$C$1749,MATCH(H306, '[2]Green_rooibos initial weight'!$A$5:$A$1749,0)),"")</f>
        <v>2.1419999999999999</v>
      </c>
      <c r="K306">
        <f>IFERROR(INDEX('[2]Green_rooibos initial weight'!$C$5:$C$1749,MATCH(I306, '[2]Green_rooibos initial weight'!$A$5:$A$1749,0)),"")</f>
        <v>2.2679999999999998</v>
      </c>
      <c r="L306" s="3">
        <f t="shared" si="28"/>
        <v>1.8921999999999999</v>
      </c>
      <c r="M306" s="3">
        <f t="shared" si="27"/>
        <v>2.0181999999999998</v>
      </c>
      <c r="N306" s="7">
        <f>IF('[2]WetLitterbags placem_collection'!G13="N.A","",'[2]WetLitterbags placem_collection'!G13)</f>
        <v>42818</v>
      </c>
      <c r="O306" s="3">
        <f>IF(IFERROR(INDEX('[2]Both teabags AfterWet'!$D$1:$D$839,MATCH(H306,'[2]Both teabags AfterWet'!$B$1:$B$839,0)),"")="N.A","",(IFERROR(INDEX('[2]Both teabags AfterWet'!$D$1:$D$839,MATCH(H306,'[2]Both teabags AfterWet'!$B$1:$B$839,0)),"")))</f>
        <v>0.63119999999999998</v>
      </c>
      <c r="P306" s="3">
        <f>IFERROR(INDEX('[2]Both teabags AfterWet'!$D$1:$D$839,MATCH(I306,'[2]Both teabags AfterWet'!$B$1:$B$839,0)),"")</f>
        <v>1.43</v>
      </c>
      <c r="Q306" s="3">
        <f t="shared" si="29"/>
        <v>0.48059999999999997</v>
      </c>
      <c r="R306" s="3">
        <f t="shared" si="29"/>
        <v>1.2793999999999999</v>
      </c>
      <c r="S306" s="3">
        <f t="shared" si="30"/>
        <v>0.74600993552478601</v>
      </c>
      <c r="T306" s="3">
        <f t="shared" si="31"/>
        <v>0.48907064656731819</v>
      </c>
      <c r="U306" s="3">
        <f t="shared" si="32"/>
        <v>0.63393122584481221</v>
      </c>
      <c r="V306">
        <f t="shared" si="33"/>
        <v>52</v>
      </c>
      <c r="W306" s="3">
        <f t="shared" si="34"/>
        <v>0.11400245187080049</v>
      </c>
      <c r="X306" s="3">
        <f t="shared" si="35"/>
        <v>2.6544372546697632E-2</v>
      </c>
      <c r="Y306" s="67" t="str">
        <f>IF(ISNUMBER(SEARCH("C", '[2]WetLitterbags placem_collection'!Y13)),"YES","")</f>
        <v/>
      </c>
      <c r="Z306" s="67" t="str">
        <f>IF(ISNUMBER(SEARCH("H", '[2]WetLitterbags placem_collection'!Y13)),"YES","")</f>
        <v/>
      </c>
      <c r="AA306" s="67" t="str">
        <f>IF(ISNUMBER(SEARCH("R", '[2]WetLitterbags placem_collection'!Y13)),"YES","")</f>
        <v/>
      </c>
      <c r="AB306" s="67" t="str">
        <f>IF(ISNUMBER(SEARCH("C", '[2]WetLitterbags placem_collection'!X13)),"YES","")</f>
        <v/>
      </c>
      <c r="AC306" s="67" t="str">
        <f>IF(ISNUMBER(SEARCH("H", '[2]WetLitterbags placem_collection'!X13)),"YES","")</f>
        <v/>
      </c>
      <c r="AD306" s="67" t="str">
        <f>IF(ISNUMBER(SEARCH("R", '[2]WetLitterbags placem_collection'!X13)),"YES","")</f>
        <v/>
      </c>
    </row>
    <row r="307" spans="2:30">
      <c r="B307" t="str">
        <f>'[2]Final data_for_R_analysis_Wetse'!A453</f>
        <v>Wet</v>
      </c>
      <c r="C307" s="4">
        <f>'[2]Final data_for_R_analysis_Wetse'!B453</f>
        <v>12</v>
      </c>
      <c r="D307" t="s">
        <v>90</v>
      </c>
      <c r="E307" t="s">
        <v>32</v>
      </c>
      <c r="F307" s="68">
        <v>4</v>
      </c>
      <c r="G307" s="7">
        <f>'[2]WetLitterbags placem_collection'!E14</f>
        <v>42766</v>
      </c>
      <c r="H307" s="1" t="str">
        <f>'[2]Final data_for_R_analysis_Wetse'!J453</f>
        <v>G490</v>
      </c>
      <c r="I307" t="str">
        <f>'[2]Final data_for_R_analysis_Wetse'!J673</f>
        <v>R123</v>
      </c>
      <c r="J307">
        <f>IFERROR(INDEX('[2]Green_rooibos initial weight'!$C$5:$C$1749,MATCH(H307, '[2]Green_rooibos initial weight'!$A$5:$A$1749,0)),"")</f>
        <v>1.881</v>
      </c>
      <c r="K307">
        <f>IFERROR(INDEX('[2]Green_rooibos initial weight'!$C$5:$C$1749,MATCH(I307, '[2]Green_rooibos initial weight'!$A$5:$A$1749,0)),"")</f>
        <v>2.2610000000000001</v>
      </c>
      <c r="L307" s="3">
        <f t="shared" si="28"/>
        <v>1.6312</v>
      </c>
      <c r="M307" s="3">
        <f t="shared" si="27"/>
        <v>2.0112000000000001</v>
      </c>
      <c r="N307" s="7">
        <f>IF('[2]WetLitterbags placem_collection'!G14="N.A","",'[2]WetLitterbags placem_collection'!G14)</f>
        <v>0</v>
      </c>
      <c r="O307" s="3" t="str">
        <f>IF(IFERROR(INDEX('[2]Both teabags AfterWet'!$D$1:$D$839,MATCH(H307,'[2]Both teabags AfterWet'!$B$1:$B$839,0)),"")="N.A","",(IFERROR(INDEX('[2]Both teabags AfterWet'!$D$1:$D$839,MATCH(H307,'[2]Both teabags AfterWet'!$B$1:$B$839,0)),"")))</f>
        <v/>
      </c>
      <c r="P307" s="3" t="str">
        <f>IFERROR(INDEX('[2]Both teabags AfterWet'!$D$1:$D$839,MATCH(I307,'[2]Both teabags AfterWet'!$B$1:$B$839,0)),"")</f>
        <v/>
      </c>
      <c r="Q307" s="3" t="str">
        <f t="shared" si="29"/>
        <v/>
      </c>
      <c r="R307" s="3" t="str">
        <f t="shared" si="29"/>
        <v/>
      </c>
      <c r="S307" s="3" t="str">
        <f t="shared" si="30"/>
        <v/>
      </c>
      <c r="T307" s="3" t="str">
        <f t="shared" si="31"/>
        <v/>
      </c>
      <c r="U307" s="3" t="str">
        <f t="shared" si="32"/>
        <v/>
      </c>
      <c r="V307" t="str">
        <f t="shared" si="33"/>
        <v/>
      </c>
      <c r="W307" s="3" t="str">
        <f t="shared" si="34"/>
        <v/>
      </c>
      <c r="X307" s="3" t="str">
        <f t="shared" si="35"/>
        <v/>
      </c>
      <c r="Y307" s="67" t="str">
        <f>IF(ISNUMBER(SEARCH("C", '[2]WetLitterbags placem_collection'!Y14)),"YES","")</f>
        <v/>
      </c>
      <c r="Z307" s="67" t="str">
        <f>IF(ISNUMBER(SEARCH("H", '[2]WetLitterbags placem_collection'!Y14)),"YES","")</f>
        <v/>
      </c>
      <c r="AA307" s="67" t="str">
        <f>IF(ISNUMBER(SEARCH("R", '[2]WetLitterbags placem_collection'!Y14)),"YES","")</f>
        <v/>
      </c>
      <c r="AB307" s="67" t="str">
        <f>IF(ISNUMBER(SEARCH("C", '[2]WetLitterbags placem_collection'!X14)),"YES","")</f>
        <v/>
      </c>
      <c r="AC307" s="67" t="str">
        <f>IF(ISNUMBER(SEARCH("H", '[2]WetLitterbags placem_collection'!X14)),"YES","")</f>
        <v/>
      </c>
      <c r="AD307" s="67" t="str">
        <f>IF(ISNUMBER(SEARCH("R", '[2]WetLitterbags placem_collection'!X14)),"YES","")</f>
        <v/>
      </c>
    </row>
    <row r="308" spans="2:30">
      <c r="B308" t="str">
        <f>'[2]Final data_for_R_analysis_Wetse'!A454</f>
        <v>Wet</v>
      </c>
      <c r="C308" s="4">
        <f>'[2]Final data_for_R_analysis_Wetse'!B454</f>
        <v>13</v>
      </c>
      <c r="D308" t="s">
        <v>90</v>
      </c>
      <c r="E308" t="s">
        <v>32</v>
      </c>
      <c r="F308" s="68">
        <v>5</v>
      </c>
      <c r="G308" s="7">
        <f>'[2]WetLitterbags placem_collection'!E15</f>
        <v>42766</v>
      </c>
      <c r="H308" s="1" t="str">
        <f>'[2]Final data_for_R_analysis_Wetse'!J454</f>
        <v>G241</v>
      </c>
      <c r="I308" t="str">
        <f>'[2]Final data_for_R_analysis_Wetse'!J674</f>
        <v>R3</v>
      </c>
      <c r="J308">
        <f>IFERROR(INDEX('[2]Green_rooibos initial weight'!$C$5:$C$1749,MATCH(H308, '[2]Green_rooibos initial weight'!$A$5:$A$1749,0)),"")</f>
        <v>2.0179999999999998</v>
      </c>
      <c r="K308">
        <f>IFERROR(INDEX('[2]Green_rooibos initial weight'!$C$5:$C$1749,MATCH(I308, '[2]Green_rooibos initial weight'!$A$5:$A$1749,0)),"")</f>
        <v>2.242</v>
      </c>
      <c r="L308" s="3">
        <f t="shared" si="28"/>
        <v>1.7681999999999998</v>
      </c>
      <c r="M308" s="3">
        <f t="shared" si="27"/>
        <v>1.9922</v>
      </c>
      <c r="N308" s="7">
        <f>IF('[2]WetLitterbags placem_collection'!G15="N.A","",'[2]WetLitterbags placem_collection'!G15)</f>
        <v>42818</v>
      </c>
      <c r="O308" s="3">
        <f>IF(IFERROR(INDEX('[2]Both teabags AfterWet'!$D$1:$D$839,MATCH(H308,'[2]Both teabags AfterWet'!$B$1:$B$839,0)),"")="N.A","",(IFERROR(INDEX('[2]Both teabags AfterWet'!$D$1:$D$839,MATCH(H308,'[2]Both teabags AfterWet'!$B$1:$B$839,0)),"")))</f>
        <v>0.52059999999999995</v>
      </c>
      <c r="P308" s="3">
        <f>IFERROR(INDEX('[2]Both teabags AfterWet'!$D$1:$D$839,MATCH(I308,'[2]Both teabags AfterWet'!$B$1:$B$839,0)),"")</f>
        <v>1.4899</v>
      </c>
      <c r="Q308" s="3">
        <f t="shared" si="29"/>
        <v>0.36999999999999994</v>
      </c>
      <c r="R308" s="3">
        <f t="shared" si="29"/>
        <v>1.3392999999999999</v>
      </c>
      <c r="S308" s="3">
        <f t="shared" si="30"/>
        <v>0.79074765298043204</v>
      </c>
      <c r="T308" s="3">
        <f t="shared" si="31"/>
        <v>0.51839988651448754</v>
      </c>
      <c r="U308" s="3">
        <f t="shared" si="32"/>
        <v>0.67227186025499441</v>
      </c>
      <c r="V308">
        <f t="shared" si="33"/>
        <v>52</v>
      </c>
      <c r="W308" s="3">
        <f t="shared" si="34"/>
        <v>6.0869770807087775E-2</v>
      </c>
      <c r="X308" s="3">
        <f t="shared" si="35"/>
        <v>1.9234491920585697E-2</v>
      </c>
      <c r="Y308" s="67" t="str">
        <f>IF(ISNUMBER(SEARCH("C", '[2]WetLitterbags placem_collection'!Y15)),"YES","")</f>
        <v/>
      </c>
      <c r="Z308" s="67" t="str">
        <f>IF(ISNUMBER(SEARCH("H", '[2]WetLitterbags placem_collection'!Y15)),"YES","")</f>
        <v/>
      </c>
      <c r="AA308" s="67" t="str">
        <f>IF(ISNUMBER(SEARCH("R", '[2]WetLitterbags placem_collection'!Y15)),"YES","")</f>
        <v/>
      </c>
      <c r="AB308" s="67" t="str">
        <f>IF(ISNUMBER(SEARCH("C", '[2]WetLitterbags placem_collection'!X15)),"YES","")</f>
        <v/>
      </c>
      <c r="AC308" s="67" t="str">
        <f>IF(ISNUMBER(SEARCH("H", '[2]WetLitterbags placem_collection'!X15)),"YES","")</f>
        <v/>
      </c>
      <c r="AD308" s="67" t="str">
        <f>IF(ISNUMBER(SEARCH("R", '[2]WetLitterbags placem_collection'!X15)),"YES","")</f>
        <v/>
      </c>
    </row>
    <row r="309" spans="2:30">
      <c r="B309" t="str">
        <f>'[2]Final data_for_R_analysis_Wetse'!A455</f>
        <v>Wet</v>
      </c>
      <c r="C309" s="4">
        <f>'[2]Final data_for_R_analysis_Wetse'!B455</f>
        <v>14</v>
      </c>
      <c r="D309" t="s">
        <v>90</v>
      </c>
      <c r="E309" t="s">
        <v>32</v>
      </c>
      <c r="F309" s="68">
        <v>6</v>
      </c>
      <c r="G309" s="7">
        <f>'[2]WetLitterbags placem_collection'!E16</f>
        <v>42766</v>
      </c>
      <c r="H309" s="1" t="str">
        <f>'[2]Final data_for_R_analysis_Wetse'!J455</f>
        <v>G503</v>
      </c>
      <c r="I309" t="str">
        <f>'[2]Final data_for_R_analysis_Wetse'!J675</f>
        <v>R282</v>
      </c>
      <c r="J309">
        <f>IFERROR(INDEX('[2]Green_rooibos initial weight'!$C$5:$C$1749,MATCH(H309, '[2]Green_rooibos initial weight'!$A$5:$A$1749,0)),"")</f>
        <v>1.9810000000000001</v>
      </c>
      <c r="K309">
        <f>IFERROR(INDEX('[2]Green_rooibos initial weight'!$C$5:$C$1749,MATCH(I309, '[2]Green_rooibos initial weight'!$A$5:$A$1749,0)),"")</f>
        <v>2.1829999999999998</v>
      </c>
      <c r="L309" s="3">
        <f t="shared" si="28"/>
        <v>1.7312000000000001</v>
      </c>
      <c r="M309" s="3">
        <f t="shared" si="27"/>
        <v>1.9331999999999998</v>
      </c>
      <c r="N309" s="7">
        <f>IF('[2]WetLitterbags placem_collection'!G16="N.A","",'[2]WetLitterbags placem_collection'!G16)</f>
        <v>42818</v>
      </c>
      <c r="O309" s="3">
        <f>IF(IFERROR(INDEX('[2]Both teabags AfterWet'!$D$1:$D$839,MATCH(H309,'[2]Both teabags AfterWet'!$B$1:$B$839,0)),"")="N.A","",(IFERROR(INDEX('[2]Both teabags AfterWet'!$D$1:$D$839,MATCH(H309,'[2]Both teabags AfterWet'!$B$1:$B$839,0)),"")))</f>
        <v>0.501</v>
      </c>
      <c r="P309" s="3">
        <f>IFERROR(INDEX('[2]Both teabags AfterWet'!$D$1:$D$839,MATCH(I309,'[2]Both teabags AfterWet'!$B$1:$B$839,0)),"")</f>
        <v>1.5669999999999999</v>
      </c>
      <c r="Q309" s="3">
        <f t="shared" si="29"/>
        <v>0.35039999999999999</v>
      </c>
      <c r="R309" s="3">
        <f t="shared" si="29"/>
        <v>1.4163999999999999</v>
      </c>
      <c r="S309" s="3">
        <f t="shared" si="30"/>
        <v>0.79759704251386321</v>
      </c>
      <c r="T309" s="3">
        <f t="shared" si="31"/>
        <v>0.52289022264566809</v>
      </c>
      <c r="U309" s="3">
        <f t="shared" si="32"/>
        <v>0.73267121870473828</v>
      </c>
      <c r="V309">
        <f t="shared" si="33"/>
        <v>52</v>
      </c>
      <c r="W309" s="3">
        <f t="shared" si="34"/>
        <v>5.2735103902775249E-2</v>
      </c>
      <c r="X309" s="3">
        <f t="shared" si="35"/>
        <v>1.3767474750133612E-2</v>
      </c>
      <c r="Y309" s="67" t="str">
        <f>IF(ISNUMBER(SEARCH("C", '[2]WetLitterbags placem_collection'!Y16)),"YES","")</f>
        <v/>
      </c>
      <c r="Z309" s="67" t="str">
        <f>IF(ISNUMBER(SEARCH("H", '[2]WetLitterbags placem_collection'!Y16)),"YES","")</f>
        <v/>
      </c>
      <c r="AA309" s="67" t="str">
        <f>IF(ISNUMBER(SEARCH("R", '[2]WetLitterbags placem_collection'!Y16)),"YES","")</f>
        <v/>
      </c>
      <c r="AB309" s="67" t="str">
        <f>IF(ISNUMBER(SEARCH("C", '[2]WetLitterbags placem_collection'!X16)),"YES","")</f>
        <v/>
      </c>
      <c r="AC309" s="67" t="str">
        <f>IF(ISNUMBER(SEARCH("H", '[2]WetLitterbags placem_collection'!X16)),"YES","")</f>
        <v/>
      </c>
      <c r="AD309" s="67" t="str">
        <f>IF(ISNUMBER(SEARCH("R", '[2]WetLitterbags placem_collection'!X16)),"YES","")</f>
        <v/>
      </c>
    </row>
    <row r="310" spans="2:30">
      <c r="B310" t="str">
        <f>'[2]Final data_for_R_analysis_Wetse'!A456</f>
        <v>Wet</v>
      </c>
      <c r="C310" s="4">
        <f>'[2]Final data_for_R_analysis_Wetse'!B456</f>
        <v>15</v>
      </c>
      <c r="D310" t="s">
        <v>90</v>
      </c>
      <c r="E310" t="s">
        <v>32</v>
      </c>
      <c r="F310" s="68">
        <v>7</v>
      </c>
      <c r="G310" s="7">
        <f>'[2]WetLitterbags placem_collection'!E17</f>
        <v>42766</v>
      </c>
      <c r="H310" s="1" t="str">
        <f>'[2]Final data_for_R_analysis_Wetse'!J456</f>
        <v>G685</v>
      </c>
      <c r="I310" t="str">
        <f>'[2]Final data_for_R_analysis_Wetse'!J676</f>
        <v>R99</v>
      </c>
      <c r="J310">
        <f>IFERROR(INDEX('[2]Green_rooibos initial weight'!$C$5:$C$1749,MATCH(H310, '[2]Green_rooibos initial weight'!$A$5:$A$1749,0)),"")</f>
        <v>1.9810000000000001</v>
      </c>
      <c r="K310">
        <f>IFERROR(INDEX('[2]Green_rooibos initial weight'!$C$5:$C$1749,MATCH(I310, '[2]Green_rooibos initial weight'!$A$5:$A$1749,0)),"")</f>
        <v>2.1920000000000002</v>
      </c>
      <c r="L310" s="3">
        <f t="shared" si="28"/>
        <v>1.7312000000000001</v>
      </c>
      <c r="M310" s="3">
        <f t="shared" si="27"/>
        <v>1.9422000000000001</v>
      </c>
      <c r="N310" s="7">
        <f>IF('[2]WetLitterbags placem_collection'!G17="N.A","",'[2]WetLitterbags placem_collection'!G17)</f>
        <v>42818</v>
      </c>
      <c r="O310" s="3">
        <f>IF(IFERROR(INDEX('[2]Both teabags AfterWet'!$D$1:$D$839,MATCH(H310,'[2]Both teabags AfterWet'!$B$1:$B$839,0)),"")="N.A","",(IFERROR(INDEX('[2]Both teabags AfterWet'!$D$1:$D$839,MATCH(H310,'[2]Both teabags AfterWet'!$B$1:$B$839,0)),"")))</f>
        <v>0.72199999999999998</v>
      </c>
      <c r="P310" s="3">
        <f>IFERROR(INDEX('[2]Both teabags AfterWet'!$D$1:$D$839,MATCH(I310,'[2]Both teabags AfterWet'!$B$1:$B$839,0)),"")</f>
        <v>1.355</v>
      </c>
      <c r="Q310" s="3">
        <f t="shared" si="29"/>
        <v>0.57139999999999991</v>
      </c>
      <c r="R310" s="3">
        <f t="shared" si="29"/>
        <v>1.2043999999999999</v>
      </c>
      <c r="S310" s="3">
        <f t="shared" si="30"/>
        <v>0.66993992606284669</v>
      </c>
      <c r="T310" s="3">
        <f t="shared" si="31"/>
        <v>0.43920052159939599</v>
      </c>
      <c r="U310" s="3">
        <f t="shared" si="32"/>
        <v>0.62012151168777663</v>
      </c>
      <c r="V310">
        <f t="shared" si="33"/>
        <v>52</v>
      </c>
      <c r="W310" s="3">
        <f t="shared" si="34"/>
        <v>0.20434688116051458</v>
      </c>
      <c r="X310" s="3">
        <f t="shared" si="35"/>
        <v>3.8499524702639357E-2</v>
      </c>
      <c r="Y310" s="67" t="str">
        <f>IF(ISNUMBER(SEARCH("C", '[2]WetLitterbags placem_collection'!Y17)),"YES","")</f>
        <v/>
      </c>
      <c r="Z310" s="67" t="str">
        <f>IF(ISNUMBER(SEARCH("H", '[2]WetLitterbags placem_collection'!Y17)),"YES","")</f>
        <v/>
      </c>
      <c r="AA310" s="67" t="str">
        <f>IF(ISNUMBER(SEARCH("R", '[2]WetLitterbags placem_collection'!Y17)),"YES","")</f>
        <v>YES</v>
      </c>
      <c r="AB310" s="67" t="str">
        <f>IF(ISNUMBER(SEARCH("C", '[2]WetLitterbags placem_collection'!X17)),"YES","")</f>
        <v/>
      </c>
      <c r="AC310" s="67" t="str">
        <f>IF(ISNUMBER(SEARCH("H", '[2]WetLitterbags placem_collection'!X17)),"YES","")</f>
        <v/>
      </c>
      <c r="AD310" s="67" t="str">
        <f>IF(ISNUMBER(SEARCH("R", '[2]WetLitterbags placem_collection'!X17)),"YES","")</f>
        <v>YES</v>
      </c>
    </row>
    <row r="311" spans="2:30">
      <c r="B311" t="str">
        <f>'[2]Final data_for_R_analysis_Wetse'!A457</f>
        <v>Wet</v>
      </c>
      <c r="C311" s="4">
        <f>'[2]Final data_for_R_analysis_Wetse'!B457</f>
        <v>16</v>
      </c>
      <c r="D311" t="s">
        <v>90</v>
      </c>
      <c r="E311" t="s">
        <v>32</v>
      </c>
      <c r="F311" s="68">
        <v>8</v>
      </c>
      <c r="G311" s="7">
        <f>'[2]WetLitterbags placem_collection'!E18</f>
        <v>42766</v>
      </c>
      <c r="H311" s="1" t="str">
        <f>'[2]Final data_for_R_analysis_Wetse'!J457</f>
        <v>G644</v>
      </c>
      <c r="I311" t="str">
        <f>'[2]Final data_for_R_analysis_Wetse'!J677</f>
        <v>R154</v>
      </c>
      <c r="J311">
        <f>IFERROR(INDEX('[2]Green_rooibos initial weight'!$C$5:$C$1749,MATCH(H311, '[2]Green_rooibos initial weight'!$A$5:$A$1749,0)),"")</f>
        <v>2.157</v>
      </c>
      <c r="K311">
        <f>IFERROR(INDEX('[2]Green_rooibos initial weight'!$C$5:$C$1749,MATCH(I311, '[2]Green_rooibos initial weight'!$A$5:$A$1749,0)),"")</f>
        <v>2.2010000000000001</v>
      </c>
      <c r="L311" s="3">
        <f t="shared" si="28"/>
        <v>1.9072</v>
      </c>
      <c r="M311" s="3">
        <f t="shared" si="27"/>
        <v>1.9512</v>
      </c>
      <c r="N311" s="7">
        <f>IF('[2]WetLitterbags placem_collection'!G18="N.A","",'[2]WetLitterbags placem_collection'!G18)</f>
        <v>42818</v>
      </c>
      <c r="O311" s="3">
        <f>IF(IFERROR(INDEX('[2]Both teabags AfterWet'!$D$1:$D$839,MATCH(H311,'[2]Both teabags AfterWet'!$B$1:$B$839,0)),"")="N.A","",(IFERROR(INDEX('[2]Both teabags AfterWet'!$D$1:$D$839,MATCH(H311,'[2]Both teabags AfterWet'!$B$1:$B$839,0)),"")))</f>
        <v>0.65410000000000001</v>
      </c>
      <c r="P311" s="3">
        <f>IFERROR(INDEX('[2]Both teabags AfterWet'!$D$1:$D$839,MATCH(I311,'[2]Both teabags AfterWet'!$B$1:$B$839,0)),"")</f>
        <v>1.421</v>
      </c>
      <c r="Q311" s="3">
        <f t="shared" si="29"/>
        <v>0.50350000000000006</v>
      </c>
      <c r="R311" s="3">
        <f t="shared" si="29"/>
        <v>1.2704</v>
      </c>
      <c r="S311" s="3">
        <f t="shared" si="30"/>
        <v>0.73600041946308714</v>
      </c>
      <c r="T311" s="3">
        <f t="shared" si="31"/>
        <v>0.48250858853162015</v>
      </c>
      <c r="U311" s="3">
        <f t="shared" si="32"/>
        <v>0.6510865108651086</v>
      </c>
      <c r="V311">
        <f t="shared" si="33"/>
        <v>52</v>
      </c>
      <c r="W311" s="3">
        <f t="shared" si="34"/>
        <v>0.1258902381673549</v>
      </c>
      <c r="X311" s="3">
        <f t="shared" si="35"/>
        <v>2.4695868104203655E-2</v>
      </c>
      <c r="Y311" s="67" t="str">
        <f>IF(ISNUMBER(SEARCH("C", '[2]WetLitterbags placem_collection'!Y18)),"YES","")</f>
        <v/>
      </c>
      <c r="Z311" s="67" t="str">
        <f>IF(ISNUMBER(SEARCH("H", '[2]WetLitterbags placem_collection'!Y18)),"YES","")</f>
        <v/>
      </c>
      <c r="AA311" s="67" t="str">
        <f>IF(ISNUMBER(SEARCH("R", '[2]WetLitterbags placem_collection'!Y18)),"YES","")</f>
        <v>YES</v>
      </c>
      <c r="AB311" s="67" t="str">
        <f>IF(ISNUMBER(SEARCH("C", '[2]WetLitterbags placem_collection'!X18)),"YES","")</f>
        <v/>
      </c>
      <c r="AC311" s="67" t="str">
        <f>IF(ISNUMBER(SEARCH("H", '[2]WetLitterbags placem_collection'!X18)),"YES","")</f>
        <v/>
      </c>
      <c r="AD311" s="67" t="str">
        <f>IF(ISNUMBER(SEARCH("R", '[2]WetLitterbags placem_collection'!X18)),"YES","")</f>
        <v>YES</v>
      </c>
    </row>
    <row r="312" spans="2:30">
      <c r="B312" t="str">
        <f>'[2]Final data_for_R_analysis_Wetse'!A458</f>
        <v>Wet</v>
      </c>
      <c r="C312" s="4">
        <f>'[2]Final data_for_R_analysis_Wetse'!B458</f>
        <v>17</v>
      </c>
      <c r="D312" t="s">
        <v>88</v>
      </c>
      <c r="E312" t="s">
        <v>32</v>
      </c>
      <c r="F312" s="5">
        <v>1</v>
      </c>
      <c r="G312" s="7">
        <f>'[2]WetLitterbags placem_collection'!E19</f>
        <v>42767</v>
      </c>
      <c r="H312" s="1" t="str">
        <f>'[2]Final data_for_R_analysis_Wetse'!J458</f>
        <v>G648</v>
      </c>
      <c r="I312" t="str">
        <f>'[2]Final data_for_R_analysis_Wetse'!J678</f>
        <v>R380</v>
      </c>
      <c r="J312">
        <f>IFERROR(INDEX('[2]Green_rooibos initial weight'!$C$5:$C$1749,MATCH(H312, '[2]Green_rooibos initial weight'!$A$5:$A$1749,0)),"")</f>
        <v>2.0249999999999999</v>
      </c>
      <c r="K312">
        <f>IFERROR(INDEX('[2]Green_rooibos initial weight'!$C$5:$C$1749,MATCH(I312, '[2]Green_rooibos initial weight'!$A$5:$A$1749,0)),"")</f>
        <v>2.2799999999999998</v>
      </c>
      <c r="L312" s="3">
        <f t="shared" si="28"/>
        <v>1.7751999999999999</v>
      </c>
      <c r="M312" s="3">
        <f t="shared" si="27"/>
        <v>2.0301999999999998</v>
      </c>
      <c r="N312" s="7">
        <f>IF('[2]WetLitterbags placem_collection'!G19="N.A","",'[2]WetLitterbags placem_collection'!G19)</f>
        <v>42818</v>
      </c>
      <c r="O312" s="3">
        <f>IF(IFERROR(INDEX('[2]Both teabags AfterWet'!$D$1:$D$839,MATCH(H312,'[2]Both teabags AfterWet'!$B$1:$B$839,0)),"")="N.A","",(IFERROR(INDEX('[2]Both teabags AfterWet'!$D$1:$D$839,MATCH(H312,'[2]Both teabags AfterWet'!$B$1:$B$839,0)),"")))</f>
        <v>0.6905</v>
      </c>
      <c r="P312" s="3">
        <f>IFERROR(INDEX('[2]Both teabags AfterWet'!$D$1:$D$839,MATCH(I312,'[2]Both teabags AfterWet'!$B$1:$B$839,0)),"")</f>
        <v>1.6271</v>
      </c>
      <c r="Q312" s="3">
        <f t="shared" si="29"/>
        <v>0.53990000000000005</v>
      </c>
      <c r="R312" s="3">
        <f t="shared" si="29"/>
        <v>1.4764999999999999</v>
      </c>
      <c r="S312" s="3">
        <f t="shared" si="30"/>
        <v>0.69586525461919779</v>
      </c>
      <c r="T312" s="3">
        <f t="shared" si="31"/>
        <v>0.45619669899025794</v>
      </c>
      <c r="U312" s="3">
        <f t="shared" si="32"/>
        <v>0.72726824943355339</v>
      </c>
      <c r="V312">
        <f t="shared" si="33"/>
        <v>51</v>
      </c>
      <c r="W312" s="3">
        <f t="shared" si="34"/>
        <v>0.17355670472779361</v>
      </c>
      <c r="X312" s="3">
        <f t="shared" si="35"/>
        <v>1.7860792969738453E-2</v>
      </c>
      <c r="Y312" s="67" t="str">
        <f>IF(ISNUMBER(SEARCH("C", '[2]WetLitterbags placem_collection'!Y19)),"YES","")</f>
        <v/>
      </c>
      <c r="Z312" s="67" t="str">
        <f>IF(ISNUMBER(SEARCH("H", '[2]WetLitterbags placem_collection'!Y19)),"YES","")</f>
        <v/>
      </c>
      <c r="AA312" s="67" t="str">
        <f>IF(ISNUMBER(SEARCH("R", '[2]WetLitterbags placem_collection'!Y19)),"YES","")</f>
        <v>YES</v>
      </c>
      <c r="AB312" s="67" t="str">
        <f>IF(ISNUMBER(SEARCH("C", '[2]WetLitterbags placem_collection'!X19)),"YES","")</f>
        <v/>
      </c>
      <c r="AC312" s="67" t="str">
        <f>IF(ISNUMBER(SEARCH("H", '[2]WetLitterbags placem_collection'!X19)),"YES","")</f>
        <v/>
      </c>
      <c r="AD312" s="67" t="str">
        <f>IF(ISNUMBER(SEARCH("R", '[2]WetLitterbags placem_collection'!X19)),"YES","")</f>
        <v>YES</v>
      </c>
    </row>
    <row r="313" spans="2:30">
      <c r="B313" t="str">
        <f>'[2]Final data_for_R_analysis_Wetse'!A459</f>
        <v>Wet</v>
      </c>
      <c r="C313" s="4">
        <f>'[2]Final data_for_R_analysis_Wetse'!B459</f>
        <v>18</v>
      </c>
      <c r="D313" t="s">
        <v>88</v>
      </c>
      <c r="E313" t="s">
        <v>32</v>
      </c>
      <c r="F313" s="5">
        <v>2</v>
      </c>
      <c r="G313" s="7">
        <f>'[2]WetLitterbags placem_collection'!E20</f>
        <v>42767</v>
      </c>
      <c r="H313" s="1" t="str">
        <f>'[2]Final data_for_R_analysis_Wetse'!J459</f>
        <v>G573</v>
      </c>
      <c r="I313" t="str">
        <f>'[2]Final data_for_R_analysis_Wetse'!J679</f>
        <v>R274</v>
      </c>
      <c r="J313">
        <f>IFERROR(INDEX('[2]Green_rooibos initial weight'!$C$5:$C$1749,MATCH(H313, '[2]Green_rooibos initial weight'!$A$5:$A$1749,0)),"")</f>
        <v>2.0019999999999998</v>
      </c>
      <c r="K313">
        <f>IFERROR(INDEX('[2]Green_rooibos initial weight'!$C$5:$C$1749,MATCH(I313, '[2]Green_rooibos initial weight'!$A$5:$A$1749,0)),"")</f>
        <v>2.1880000000000002</v>
      </c>
      <c r="L313" s="3">
        <f t="shared" si="28"/>
        <v>1.7521999999999998</v>
      </c>
      <c r="M313" s="3">
        <f t="shared" si="27"/>
        <v>1.9382000000000001</v>
      </c>
      <c r="N313" s="7">
        <f>IF('[2]WetLitterbags placem_collection'!G20="N.A","",'[2]WetLitterbags placem_collection'!G20)</f>
        <v>42818</v>
      </c>
      <c r="O313" s="3">
        <f>IF(IFERROR(INDEX('[2]Both teabags AfterWet'!$D$1:$D$839,MATCH(H313,'[2]Both teabags AfterWet'!$B$1:$B$839,0)),"")="N.A","",(IFERROR(INDEX('[2]Both teabags AfterWet'!$D$1:$D$839,MATCH(H313,'[2]Both teabags AfterWet'!$B$1:$B$839,0)),"")))</f>
        <v>0.72099999999999997</v>
      </c>
      <c r="P313" s="3">
        <f>IFERROR(INDEX('[2]Both teabags AfterWet'!$D$1:$D$839,MATCH(I313,'[2]Both teabags AfterWet'!$B$1:$B$839,0)),"")</f>
        <v>1.6060000000000001</v>
      </c>
      <c r="Q313" s="3">
        <f t="shared" si="29"/>
        <v>0.57040000000000002</v>
      </c>
      <c r="R313" s="3">
        <f t="shared" si="29"/>
        <v>1.4554</v>
      </c>
      <c r="S313" s="3">
        <f t="shared" si="30"/>
        <v>0.67446638511585433</v>
      </c>
      <c r="T313" s="3">
        <f t="shared" si="31"/>
        <v>0.44216798644174776</v>
      </c>
      <c r="U313" s="3">
        <f t="shared" si="32"/>
        <v>0.75090289959756473</v>
      </c>
      <c r="V313">
        <f t="shared" si="33"/>
        <v>51</v>
      </c>
      <c r="W313" s="3">
        <f t="shared" si="34"/>
        <v>0.19897103905480484</v>
      </c>
      <c r="X313" s="3">
        <f t="shared" si="35"/>
        <v>1.624769535384776E-2</v>
      </c>
      <c r="Y313" s="67" t="str">
        <f>IF(ISNUMBER(SEARCH("C", '[2]WetLitterbags placem_collection'!Y20)),"YES","")</f>
        <v/>
      </c>
      <c r="Z313" s="67" t="str">
        <f>IF(ISNUMBER(SEARCH("H", '[2]WetLitterbags placem_collection'!Y20)),"YES","")</f>
        <v/>
      </c>
      <c r="AA313" s="67" t="str">
        <f>IF(ISNUMBER(SEARCH("R", '[2]WetLitterbags placem_collection'!Y20)),"YES","")</f>
        <v>YES</v>
      </c>
      <c r="AB313" s="67" t="str">
        <f>IF(ISNUMBER(SEARCH("C", '[2]WetLitterbags placem_collection'!X20)),"YES","")</f>
        <v/>
      </c>
      <c r="AC313" s="67" t="str">
        <f>IF(ISNUMBER(SEARCH("H", '[2]WetLitterbags placem_collection'!X20)),"YES","")</f>
        <v/>
      </c>
      <c r="AD313" s="67" t="str">
        <f>IF(ISNUMBER(SEARCH("R", '[2]WetLitterbags placem_collection'!X20)),"YES","")</f>
        <v>YES</v>
      </c>
    </row>
    <row r="314" spans="2:30">
      <c r="B314" t="str">
        <f>'[2]Final data_for_R_analysis_Wetse'!A460</f>
        <v>Wet</v>
      </c>
      <c r="C314" s="4">
        <f>'[2]Final data_for_R_analysis_Wetse'!B460</f>
        <v>19</v>
      </c>
      <c r="D314" t="s">
        <v>88</v>
      </c>
      <c r="E314" t="s">
        <v>32</v>
      </c>
      <c r="F314" s="5">
        <v>3</v>
      </c>
      <c r="G314" s="7">
        <f>'[2]WetLitterbags placem_collection'!E21</f>
        <v>42767</v>
      </c>
      <c r="H314" s="1" t="str">
        <f>'[2]Final data_for_R_analysis_Wetse'!J460</f>
        <v>G639</v>
      </c>
      <c r="I314" t="str">
        <f>'[2]Final data_for_R_analysis_Wetse'!J680</f>
        <v>R566</v>
      </c>
      <c r="J314">
        <f>IFERROR(INDEX('[2]Green_rooibos initial weight'!$C$5:$C$1749,MATCH(H314, '[2]Green_rooibos initial weight'!$A$5:$A$1749,0)),"")</f>
        <v>2.1909999999999998</v>
      </c>
      <c r="K314">
        <f>IFERROR(INDEX('[2]Green_rooibos initial weight'!$C$5:$C$1749,MATCH(I314, '[2]Green_rooibos initial weight'!$A$5:$A$1749,0)),"")</f>
        <v>2.117</v>
      </c>
      <c r="L314" s="3">
        <f t="shared" si="28"/>
        <v>1.9411999999999998</v>
      </c>
      <c r="M314" s="3">
        <f t="shared" si="27"/>
        <v>1.8672</v>
      </c>
      <c r="N314" s="7">
        <f>IF('[2]WetLitterbags placem_collection'!G21="N.A","",'[2]WetLitterbags placem_collection'!G21)</f>
        <v>42818</v>
      </c>
      <c r="O314" s="3">
        <f>IF(IFERROR(INDEX('[2]Both teabags AfterWet'!$D$1:$D$839,MATCH(H314,'[2]Both teabags AfterWet'!$B$1:$B$839,0)),"")="N.A","",(IFERROR(INDEX('[2]Both teabags AfterWet'!$D$1:$D$839,MATCH(H314,'[2]Both teabags AfterWet'!$B$1:$B$839,0)),"")))</f>
        <v>0.89200000000000002</v>
      </c>
      <c r="P314" s="3">
        <f>IFERROR(INDEX('[2]Both teabags AfterWet'!$D$1:$D$839,MATCH(I314,'[2]Both teabags AfterWet'!$B$1:$B$839,0)),"")</f>
        <v>1.4496</v>
      </c>
      <c r="Q314" s="3">
        <f t="shared" si="29"/>
        <v>0.74140000000000006</v>
      </c>
      <c r="R314" s="3">
        <f t="shared" si="29"/>
        <v>1.2989999999999999</v>
      </c>
      <c r="S314" s="3">
        <f t="shared" si="30"/>
        <v>0.61807129610550171</v>
      </c>
      <c r="T314" s="3">
        <f t="shared" si="31"/>
        <v>0.40519638414517456</v>
      </c>
      <c r="U314" s="3">
        <f t="shared" si="32"/>
        <v>0.69569408740359895</v>
      </c>
      <c r="V314">
        <f t="shared" si="33"/>
        <v>51</v>
      </c>
      <c r="W314" s="3">
        <f t="shared" si="34"/>
        <v>0.26594857944714756</v>
      </c>
      <c r="X314" s="3">
        <f t="shared" si="35"/>
        <v>2.7261497262850175E-2</v>
      </c>
      <c r="Y314" s="67" t="str">
        <f>IF(ISNUMBER(SEARCH("C", '[2]WetLitterbags placem_collection'!Y21)),"YES","")</f>
        <v/>
      </c>
      <c r="Z314" s="67" t="str">
        <f>IF(ISNUMBER(SEARCH("H", '[2]WetLitterbags placem_collection'!Y21)),"YES","")</f>
        <v/>
      </c>
      <c r="AA314" s="67" t="str">
        <f>IF(ISNUMBER(SEARCH("R", '[2]WetLitterbags placem_collection'!Y21)),"YES","")</f>
        <v/>
      </c>
      <c r="AB314" s="67" t="str">
        <f>IF(ISNUMBER(SEARCH("C", '[2]WetLitterbags placem_collection'!X21)),"YES","")</f>
        <v/>
      </c>
      <c r="AC314" s="67" t="str">
        <f>IF(ISNUMBER(SEARCH("H", '[2]WetLitterbags placem_collection'!X21)),"YES","")</f>
        <v/>
      </c>
      <c r="AD314" s="67" t="str">
        <f>IF(ISNUMBER(SEARCH("R", '[2]WetLitterbags placem_collection'!X21)),"YES","")</f>
        <v/>
      </c>
    </row>
    <row r="315" spans="2:30">
      <c r="B315" t="str">
        <f>'[2]Final data_for_R_analysis_Wetse'!A461</f>
        <v>Wet</v>
      </c>
      <c r="C315" s="4">
        <f>'[2]Final data_for_R_analysis_Wetse'!B461</f>
        <v>20</v>
      </c>
      <c r="D315" t="s">
        <v>88</v>
      </c>
      <c r="E315" t="s">
        <v>32</v>
      </c>
      <c r="F315" s="68">
        <v>4</v>
      </c>
      <c r="G315" s="7">
        <f>'[2]WetLitterbags placem_collection'!E22</f>
        <v>42767</v>
      </c>
      <c r="H315" s="1" t="str">
        <f>'[2]Final data_for_R_analysis_Wetse'!J461</f>
        <v>G505</v>
      </c>
      <c r="I315" t="str">
        <f>'[2]Final data_for_R_analysis_Wetse'!J681</f>
        <v>R110</v>
      </c>
      <c r="J315">
        <f>IFERROR(INDEX('[2]Green_rooibos initial weight'!$C$5:$C$1749,MATCH(H315, '[2]Green_rooibos initial weight'!$A$5:$A$1749,0)),"")</f>
        <v>2.0510000000000002</v>
      </c>
      <c r="K315">
        <f>IFERROR(INDEX('[2]Green_rooibos initial weight'!$C$5:$C$1749,MATCH(I315, '[2]Green_rooibos initial weight'!$A$5:$A$1749,0)),"")</f>
        <v>2.2530000000000001</v>
      </c>
      <c r="L315" s="3">
        <f t="shared" si="28"/>
        <v>1.8012000000000001</v>
      </c>
      <c r="M315" s="3">
        <f t="shared" si="27"/>
        <v>2.0032000000000001</v>
      </c>
      <c r="N315" s="7">
        <f>IF('[2]WetLitterbags placem_collection'!G22="N.A","",'[2]WetLitterbags placem_collection'!G22)</f>
        <v>42818</v>
      </c>
      <c r="O315" s="3">
        <f>IF(IFERROR(INDEX('[2]Both teabags AfterWet'!$D$1:$D$839,MATCH(H315,'[2]Both teabags AfterWet'!$B$1:$B$839,0)),"")="N.A","",(IFERROR(INDEX('[2]Both teabags AfterWet'!$D$1:$D$839,MATCH(H315,'[2]Both teabags AfterWet'!$B$1:$B$839,0)),"")))</f>
        <v>0.70330000000000004</v>
      </c>
      <c r="P315" s="3">
        <f>IFERROR(INDEX('[2]Both teabags AfterWet'!$D$1:$D$839,MATCH(I315,'[2]Both teabags AfterWet'!$B$1:$B$839,0)),"")</f>
        <v>1.6778999999999999</v>
      </c>
      <c r="Q315" s="3">
        <f t="shared" si="29"/>
        <v>0.55269999999999997</v>
      </c>
      <c r="R315" s="3">
        <f t="shared" si="29"/>
        <v>1.5272999999999999</v>
      </c>
      <c r="S315" s="3">
        <f t="shared" si="30"/>
        <v>0.69314901176993127</v>
      </c>
      <c r="T315" s="3">
        <f t="shared" si="31"/>
        <v>0.45441597921259158</v>
      </c>
      <c r="U315" s="3">
        <f t="shared" si="32"/>
        <v>0.76243011182108622</v>
      </c>
      <c r="V315">
        <f t="shared" si="33"/>
        <v>51</v>
      </c>
      <c r="W315" s="3">
        <f t="shared" si="34"/>
        <v>0.17678264635400087</v>
      </c>
      <c r="X315" s="3">
        <f t="shared" si="35"/>
        <v>1.4506376241579626E-2</v>
      </c>
      <c r="Y315" s="67" t="str">
        <f>IF(ISNUMBER(SEARCH("C", '[2]WetLitterbags placem_collection'!Y22)),"YES","")</f>
        <v/>
      </c>
      <c r="Z315" s="67" t="str">
        <f>IF(ISNUMBER(SEARCH("H", '[2]WetLitterbags placem_collection'!Y22)),"YES","")</f>
        <v/>
      </c>
      <c r="AA315" s="67" t="str">
        <f>IF(ISNUMBER(SEARCH("R", '[2]WetLitterbags placem_collection'!Y22)),"YES","")</f>
        <v/>
      </c>
      <c r="AB315" s="67" t="str">
        <f>IF(ISNUMBER(SEARCH("C", '[2]WetLitterbags placem_collection'!X22)),"YES","")</f>
        <v/>
      </c>
      <c r="AC315" s="67" t="str">
        <f>IF(ISNUMBER(SEARCH("H", '[2]WetLitterbags placem_collection'!X22)),"YES","")</f>
        <v/>
      </c>
      <c r="AD315" s="67" t="str">
        <f>IF(ISNUMBER(SEARCH("R", '[2]WetLitterbags placem_collection'!X22)),"YES","")</f>
        <v/>
      </c>
    </row>
    <row r="316" spans="2:30">
      <c r="B316" t="str">
        <f>'[2]Final data_for_R_analysis_Wetse'!A462</f>
        <v>Wet</v>
      </c>
      <c r="C316" s="4">
        <f>'[2]Final data_for_R_analysis_Wetse'!B462</f>
        <v>21</v>
      </c>
      <c r="D316" t="s">
        <v>88</v>
      </c>
      <c r="E316" t="s">
        <v>32</v>
      </c>
      <c r="F316" s="68">
        <v>5</v>
      </c>
      <c r="G316" s="7">
        <f>'[2]WetLitterbags placem_collection'!E23</f>
        <v>42767</v>
      </c>
      <c r="H316" s="1" t="str">
        <f>'[2]Final data_for_R_analysis_Wetse'!J462</f>
        <v>G721</v>
      </c>
      <c r="I316" t="str">
        <f>'[2]Final data_for_R_analysis_Wetse'!J682</f>
        <v>R19?</v>
      </c>
      <c r="J316">
        <f>IFERROR(INDEX('[2]Green_rooibos initial weight'!$C$5:$C$1749,MATCH(H316, '[2]Green_rooibos initial weight'!$A$5:$A$1749,0)),"")</f>
        <v>1.9910000000000001</v>
      </c>
      <c r="K316">
        <f>IFERROR(INDEX('[2]Green_rooibos initial weight'!$C$5:$C$1749,MATCH(I316, '[2]Green_rooibos initial weight'!$A$5:$A$1749,0)),"")</f>
        <v>2.2240000000000002</v>
      </c>
      <c r="L316" s="3">
        <f t="shared" si="28"/>
        <v>1.7412000000000001</v>
      </c>
      <c r="M316" s="3">
        <f t="shared" si="27"/>
        <v>1.9742000000000002</v>
      </c>
      <c r="N316" s="7">
        <f>IF('[2]WetLitterbags placem_collection'!G23="N.A","",'[2]WetLitterbags placem_collection'!G23)</f>
        <v>42818</v>
      </c>
      <c r="O316" s="3">
        <f>IF(IFERROR(INDEX('[2]Both teabags AfterWet'!$D$1:$D$839,MATCH(H316,'[2]Both teabags AfterWet'!$B$1:$B$839,0)),"")="N.A","",(IFERROR(INDEX('[2]Both teabags AfterWet'!$D$1:$D$839,MATCH(H316,'[2]Both teabags AfterWet'!$B$1:$B$839,0)),"")))</f>
        <v>0.66739999999999999</v>
      </c>
      <c r="P316" s="3">
        <f>IFERROR(INDEX('[2]Both teabags AfterWet'!$D$1:$D$839,MATCH(I316,'[2]Both teabags AfterWet'!$B$1:$B$839,0)),"")</f>
        <v>1.5019</v>
      </c>
      <c r="Q316" s="3">
        <f t="shared" si="29"/>
        <v>0.51679999999999993</v>
      </c>
      <c r="R316" s="3">
        <f t="shared" si="29"/>
        <v>1.3512999999999999</v>
      </c>
      <c r="S316" s="3">
        <f t="shared" si="30"/>
        <v>0.70319320009189068</v>
      </c>
      <c r="T316" s="3">
        <f t="shared" si="31"/>
        <v>0.46100076775620391</v>
      </c>
      <c r="U316" s="3">
        <f t="shared" si="32"/>
        <v>0.68447978928173425</v>
      </c>
      <c r="V316">
        <f t="shared" si="33"/>
        <v>51</v>
      </c>
      <c r="W316" s="3">
        <f t="shared" si="34"/>
        <v>0.16485368160107994</v>
      </c>
      <c r="X316" s="3">
        <f t="shared" si="35"/>
        <v>2.2614848222211902E-2</v>
      </c>
      <c r="Y316" s="67" t="str">
        <f>IF(ISNUMBER(SEARCH("C", '[2]WetLitterbags placem_collection'!Y23)),"YES","")</f>
        <v/>
      </c>
      <c r="Z316" s="67" t="str">
        <f>IF(ISNUMBER(SEARCH("H", '[2]WetLitterbags placem_collection'!Y23)),"YES","")</f>
        <v/>
      </c>
      <c r="AA316" s="67" t="str">
        <f>IF(ISNUMBER(SEARCH("R", '[2]WetLitterbags placem_collection'!Y23)),"YES","")</f>
        <v/>
      </c>
      <c r="AB316" s="67" t="str">
        <f>IF(ISNUMBER(SEARCH("C", '[2]WetLitterbags placem_collection'!X23)),"YES","")</f>
        <v/>
      </c>
      <c r="AC316" s="67" t="str">
        <f>IF(ISNUMBER(SEARCH("H", '[2]WetLitterbags placem_collection'!X23)),"YES","")</f>
        <v/>
      </c>
      <c r="AD316" s="67" t="str">
        <f>IF(ISNUMBER(SEARCH("R", '[2]WetLitterbags placem_collection'!X23)),"YES","")</f>
        <v/>
      </c>
    </row>
    <row r="317" spans="2:30">
      <c r="B317" t="str">
        <f>'[2]Final data_for_R_analysis_Wetse'!A463</f>
        <v>Wet</v>
      </c>
      <c r="C317" s="4">
        <f>'[2]Final data_for_R_analysis_Wetse'!B463</f>
        <v>22</v>
      </c>
      <c r="D317" t="s">
        <v>88</v>
      </c>
      <c r="E317" t="s">
        <v>32</v>
      </c>
      <c r="F317" s="68">
        <v>6</v>
      </c>
      <c r="G317" s="7">
        <f>'[2]WetLitterbags placem_collection'!E24</f>
        <v>42767</v>
      </c>
      <c r="H317" s="1" t="str">
        <f>'[2]Final data_for_R_analysis_Wetse'!J463</f>
        <v>G552</v>
      </c>
      <c r="I317" t="str">
        <f>'[2]Final data_for_R_analysis_Wetse'!J683</f>
        <v>R45</v>
      </c>
      <c r="J317">
        <f>IFERROR(INDEX('[2]Green_rooibos initial weight'!$C$5:$C$1749,MATCH(H317, '[2]Green_rooibos initial weight'!$A$5:$A$1749,0)),"")</f>
        <v>2.1110000000000002</v>
      </c>
      <c r="K317">
        <f>IFERROR(INDEX('[2]Green_rooibos initial weight'!$C$5:$C$1749,MATCH(I317, '[2]Green_rooibos initial weight'!$A$5:$A$1749,0)),"")</f>
        <v>2.1989999999999998</v>
      </c>
      <c r="L317" s="3">
        <f t="shared" si="28"/>
        <v>1.8612000000000002</v>
      </c>
      <c r="M317" s="3">
        <f t="shared" si="27"/>
        <v>1.9491999999999998</v>
      </c>
      <c r="N317" s="7">
        <f>IF('[2]WetLitterbags placem_collection'!G24="N.A","",'[2]WetLitterbags placem_collection'!G24)</f>
        <v>42818</v>
      </c>
      <c r="O317" s="3">
        <f>IF(IFERROR(INDEX('[2]Both teabags AfterWet'!$D$1:$D$839,MATCH(H317,'[2]Both teabags AfterWet'!$B$1:$B$839,0)),"")="N.A","",(IFERROR(INDEX('[2]Both teabags AfterWet'!$D$1:$D$839,MATCH(H317,'[2]Both teabags AfterWet'!$B$1:$B$839,0)),"")))</f>
        <v>0.75929999999999997</v>
      </c>
      <c r="P317" s="3">
        <f>IFERROR(INDEX('[2]Both teabags AfterWet'!$D$1:$D$839,MATCH(I317,'[2]Both teabags AfterWet'!$B$1:$B$839,0)),"")</f>
        <v>1.4908999999999999</v>
      </c>
      <c r="Q317" s="3">
        <f t="shared" si="29"/>
        <v>0.60870000000000002</v>
      </c>
      <c r="R317" s="3">
        <f t="shared" si="29"/>
        <v>1.3402999999999998</v>
      </c>
      <c r="S317" s="3">
        <f t="shared" si="30"/>
        <v>0.67295293359123143</v>
      </c>
      <c r="T317" s="3">
        <f t="shared" si="31"/>
        <v>0.44117579494342019</v>
      </c>
      <c r="U317" s="3">
        <f t="shared" si="32"/>
        <v>0.68761543197209107</v>
      </c>
      <c r="V317">
        <f t="shared" si="33"/>
        <v>51</v>
      </c>
      <c r="W317" s="3">
        <f t="shared" si="34"/>
        <v>0.20076848742134035</v>
      </c>
      <c r="X317" s="3">
        <f t="shared" si="35"/>
        <v>2.4142171111079396E-2</v>
      </c>
      <c r="Y317" s="67" t="str">
        <f>IF(ISNUMBER(SEARCH("C", '[2]WetLitterbags placem_collection'!Y24)),"YES","")</f>
        <v/>
      </c>
      <c r="Z317" s="67" t="str">
        <f>IF(ISNUMBER(SEARCH("H", '[2]WetLitterbags placem_collection'!Y24)),"YES","")</f>
        <v/>
      </c>
      <c r="AA317" s="67" t="str">
        <f>IF(ISNUMBER(SEARCH("R", '[2]WetLitterbags placem_collection'!Y24)),"YES","")</f>
        <v/>
      </c>
      <c r="AB317" s="67" t="str">
        <f>IF(ISNUMBER(SEARCH("C", '[2]WetLitterbags placem_collection'!X24)),"YES","")</f>
        <v/>
      </c>
      <c r="AC317" s="67" t="str">
        <f>IF(ISNUMBER(SEARCH("H", '[2]WetLitterbags placem_collection'!X24)),"YES","")</f>
        <v/>
      </c>
      <c r="AD317" s="67" t="str">
        <f>IF(ISNUMBER(SEARCH("R", '[2]WetLitterbags placem_collection'!X24)),"YES","")</f>
        <v/>
      </c>
    </row>
    <row r="318" spans="2:30">
      <c r="B318" t="str">
        <f>'[2]Final data_for_R_analysis_Wetse'!A464</f>
        <v>Wet</v>
      </c>
      <c r="C318" s="4">
        <f>'[2]Final data_for_R_analysis_Wetse'!B464</f>
        <v>23</v>
      </c>
      <c r="D318" t="s">
        <v>88</v>
      </c>
      <c r="E318" t="s">
        <v>32</v>
      </c>
      <c r="F318" s="68">
        <v>7</v>
      </c>
      <c r="G318" s="7">
        <f>'[2]WetLitterbags placem_collection'!E25</f>
        <v>42767</v>
      </c>
      <c r="H318" s="1" t="str">
        <f>'[2]Final data_for_R_analysis_Wetse'!J464</f>
        <v>G456</v>
      </c>
      <c r="I318" t="str">
        <f>'[2]Final data_for_R_analysis_Wetse'!J684</f>
        <v>R132</v>
      </c>
      <c r="J318">
        <f>IFERROR(INDEX('[2]Green_rooibos initial weight'!$C$5:$C$1749,MATCH(H318, '[2]Green_rooibos initial weight'!$A$5:$A$1749,0)),"")</f>
        <v>2.117</v>
      </c>
      <c r="K318">
        <f>IFERROR(INDEX('[2]Green_rooibos initial weight'!$C$5:$C$1749,MATCH(I318, '[2]Green_rooibos initial weight'!$A$5:$A$1749,0)),"")</f>
        <v>2.133</v>
      </c>
      <c r="L318" s="3">
        <f t="shared" si="28"/>
        <v>1.8672</v>
      </c>
      <c r="M318" s="3">
        <f t="shared" si="27"/>
        <v>1.8832</v>
      </c>
      <c r="N318" s="7">
        <f>IF('[2]WetLitterbags placem_collection'!G25="N.A","",'[2]WetLitterbags placem_collection'!G25)</f>
        <v>42818</v>
      </c>
      <c r="O318" s="3">
        <f>IF(IFERROR(INDEX('[2]Both teabags AfterWet'!$D$1:$D$839,MATCH(H318,'[2]Both teabags AfterWet'!$B$1:$B$839,0)),"")="N.A","",(IFERROR(INDEX('[2]Both teabags AfterWet'!$D$1:$D$839,MATCH(H318,'[2]Both teabags AfterWet'!$B$1:$B$839,0)),"")))</f>
        <v>0.72629999999999995</v>
      </c>
      <c r="P318" s="3">
        <f>IFERROR(INDEX('[2]Both teabags AfterWet'!$D$1:$D$839,MATCH(I318,'[2]Both teabags AfterWet'!$B$1:$B$839,0)),"")</f>
        <v>1.5238</v>
      </c>
      <c r="Q318" s="3">
        <f t="shared" si="29"/>
        <v>0.57569999999999988</v>
      </c>
      <c r="R318" s="3">
        <f t="shared" si="29"/>
        <v>1.3732</v>
      </c>
      <c r="S318" s="3">
        <f t="shared" si="30"/>
        <v>0.69167737789203088</v>
      </c>
      <c r="T318" s="3">
        <f t="shared" si="31"/>
        <v>0.45345120260855237</v>
      </c>
      <c r="U318" s="3">
        <f t="shared" si="32"/>
        <v>0.72918436703483436</v>
      </c>
      <c r="V318">
        <f t="shared" si="33"/>
        <v>51</v>
      </c>
      <c r="W318" s="3">
        <f t="shared" si="34"/>
        <v>0.17853043005697045</v>
      </c>
      <c r="X318" s="3">
        <f t="shared" si="35"/>
        <v>1.7831272890421117E-2</v>
      </c>
      <c r="Y318" s="67" t="str">
        <f>IF(ISNUMBER(SEARCH("C", '[2]WetLitterbags placem_collection'!Y25)),"YES","")</f>
        <v/>
      </c>
      <c r="Z318" s="67" t="str">
        <f>IF(ISNUMBER(SEARCH("H", '[2]WetLitterbags placem_collection'!Y25)),"YES","")</f>
        <v/>
      </c>
      <c r="AA318" s="67" t="str">
        <f>IF(ISNUMBER(SEARCH("R", '[2]WetLitterbags placem_collection'!Y25)),"YES","")</f>
        <v/>
      </c>
      <c r="AB318" s="67" t="str">
        <f>IF(ISNUMBER(SEARCH("C", '[2]WetLitterbags placem_collection'!X25)),"YES","")</f>
        <v/>
      </c>
      <c r="AC318" s="67" t="str">
        <f>IF(ISNUMBER(SEARCH("H", '[2]WetLitterbags placem_collection'!X25)),"YES","")</f>
        <v/>
      </c>
      <c r="AD318" s="67" t="str">
        <f>IF(ISNUMBER(SEARCH("R", '[2]WetLitterbags placem_collection'!X25)),"YES","")</f>
        <v/>
      </c>
    </row>
    <row r="319" spans="2:30">
      <c r="B319" t="str">
        <f>'[2]Final data_for_R_analysis_Wetse'!A465</f>
        <v>Wet</v>
      </c>
      <c r="C319" s="4">
        <f>'[2]Final data_for_R_analysis_Wetse'!B465</f>
        <v>24</v>
      </c>
      <c r="D319" t="s">
        <v>88</v>
      </c>
      <c r="E319" t="s">
        <v>32</v>
      </c>
      <c r="F319" s="68">
        <v>8</v>
      </c>
      <c r="G319" s="7">
        <f>'[2]WetLitterbags placem_collection'!E26</f>
        <v>42767</v>
      </c>
      <c r="H319" s="1" t="str">
        <f>'[2]Final data_for_R_analysis_Wetse'!J465</f>
        <v>G421</v>
      </c>
      <c r="I319" t="str">
        <f>'[2]Final data_for_R_analysis_Wetse'!J685</f>
        <v>R71</v>
      </c>
      <c r="J319">
        <f>IFERROR(INDEX('[2]Green_rooibos initial weight'!$C$5:$C$1749,MATCH(H319, '[2]Green_rooibos initial weight'!$A$5:$A$1749,0)),"")</f>
        <v>2.052</v>
      </c>
      <c r="K319">
        <f>IFERROR(INDEX('[2]Green_rooibos initial weight'!$C$5:$C$1749,MATCH(I319, '[2]Green_rooibos initial weight'!$A$5:$A$1749,0)),"")</f>
        <v>2.2440000000000002</v>
      </c>
      <c r="L319" s="3">
        <f t="shared" si="28"/>
        <v>1.8022</v>
      </c>
      <c r="M319" s="3">
        <f t="shared" si="27"/>
        <v>1.9942000000000002</v>
      </c>
      <c r="N319" s="7">
        <f>IF('[2]WetLitterbags placem_collection'!G26="N.A","",'[2]WetLitterbags placem_collection'!G26)</f>
        <v>42818</v>
      </c>
      <c r="O319" s="3">
        <f>IF(IFERROR(INDEX('[2]Both teabags AfterWet'!$D$1:$D$839,MATCH(H319,'[2]Both teabags AfterWet'!$B$1:$B$839,0)),"")="N.A","",(IFERROR(INDEX('[2]Both teabags AfterWet'!$D$1:$D$839,MATCH(H319,'[2]Both teabags AfterWet'!$B$1:$B$839,0)),"")))</f>
        <v>0.67</v>
      </c>
      <c r="P319" s="3">
        <f>IFERROR(INDEX('[2]Both teabags AfterWet'!$D$1:$D$839,MATCH(I319,'[2]Both teabags AfterWet'!$B$1:$B$839,0)),"")</f>
        <v>1.3083</v>
      </c>
      <c r="Q319" s="3">
        <f t="shared" si="29"/>
        <v>0.51940000000000008</v>
      </c>
      <c r="R319" s="3">
        <f t="shared" si="29"/>
        <v>1.1577</v>
      </c>
      <c r="S319" s="3">
        <f t="shared" si="30"/>
        <v>0.71179669293086223</v>
      </c>
      <c r="T319" s="3">
        <f t="shared" si="31"/>
        <v>0.4666410623489739</v>
      </c>
      <c r="U319" s="3">
        <f t="shared" si="32"/>
        <v>0.58053354728713258</v>
      </c>
      <c r="V319">
        <f t="shared" si="33"/>
        <v>51</v>
      </c>
      <c r="W319" s="3">
        <f t="shared" si="34"/>
        <v>0.15463575661417783</v>
      </c>
      <c r="X319" s="3">
        <f t="shared" si="35"/>
        <v>4.4935383188606008E-2</v>
      </c>
      <c r="Y319" s="67" t="str">
        <f>IF(ISNUMBER(SEARCH("C", '[2]WetLitterbags placem_collection'!Y26)),"YES","")</f>
        <v/>
      </c>
      <c r="Z319" s="67" t="str">
        <f>IF(ISNUMBER(SEARCH("H", '[2]WetLitterbags placem_collection'!Y26)),"YES","")</f>
        <v/>
      </c>
      <c r="AA319" s="67" t="str">
        <f>IF(ISNUMBER(SEARCH("R", '[2]WetLitterbags placem_collection'!Y26)),"YES","")</f>
        <v/>
      </c>
      <c r="AB319" s="67" t="str">
        <f>IF(ISNUMBER(SEARCH("C", '[2]WetLitterbags placem_collection'!X26)),"YES","")</f>
        <v/>
      </c>
      <c r="AC319" s="67" t="str">
        <f>IF(ISNUMBER(SEARCH("H", '[2]WetLitterbags placem_collection'!X26)),"YES","")</f>
        <v/>
      </c>
      <c r="AD319" s="67" t="str">
        <f>IF(ISNUMBER(SEARCH("R", '[2]WetLitterbags placem_collection'!X26)),"YES","")</f>
        <v/>
      </c>
    </row>
    <row r="320" spans="2:30">
      <c r="B320" t="str">
        <f>'[2]Final data_for_R_analysis_Wetse'!A466</f>
        <v>Wet</v>
      </c>
      <c r="C320" s="4">
        <f>'[2]Final data_for_R_analysis_Wetse'!B466</f>
        <v>25</v>
      </c>
      <c r="D320" t="s">
        <v>91</v>
      </c>
      <c r="E320" t="s">
        <v>32</v>
      </c>
      <c r="F320" s="5">
        <v>1</v>
      </c>
      <c r="G320" s="7">
        <f>'[2]WetLitterbags placem_collection'!E27</f>
        <v>42767</v>
      </c>
      <c r="H320" s="1" t="str">
        <f>'[2]Final data_for_R_analysis_Wetse'!J466</f>
        <v>G864</v>
      </c>
      <c r="I320" t="str">
        <f>'[2]Final data_for_R_analysis_Wetse'!J686</f>
        <v>R104</v>
      </c>
      <c r="J320">
        <f>IFERROR(INDEX('[2]Green_rooibos initial weight'!$C$5:$C$1749,MATCH(H320, '[2]Green_rooibos initial weight'!$A$5:$A$1749,0)),"")</f>
        <v>2.0310000000000001</v>
      </c>
      <c r="K320">
        <f>IFERROR(INDEX('[2]Green_rooibos initial weight'!$C$5:$C$1749,MATCH(I320, '[2]Green_rooibos initial weight'!$A$5:$A$1749,0)),"")</f>
        <v>2.2109999999999999</v>
      </c>
      <c r="L320" s="3">
        <f t="shared" si="28"/>
        <v>1.7812000000000001</v>
      </c>
      <c r="M320" s="3">
        <f t="shared" si="27"/>
        <v>1.9611999999999998</v>
      </c>
      <c r="N320" s="7">
        <f>IF('[2]WetLitterbags placem_collection'!G27="N.A","",'[2]WetLitterbags placem_collection'!G27)</f>
        <v>42818</v>
      </c>
      <c r="O320" s="3">
        <f>IF(IFERROR(INDEX('[2]Both teabags AfterWet'!$D$1:$D$839,MATCH(H320,'[2]Both teabags AfterWet'!$B$1:$B$839,0)),"")="N.A","",(IFERROR(INDEX('[2]Both teabags AfterWet'!$D$1:$D$839,MATCH(H320,'[2]Both teabags AfterWet'!$B$1:$B$839,0)),"")))</f>
        <v>0.65839999999999999</v>
      </c>
      <c r="P320" s="3">
        <f>IFERROR(INDEX('[2]Both teabags AfterWet'!$D$1:$D$839,MATCH(I320,'[2]Both teabags AfterWet'!$B$1:$B$839,0)),"")</f>
        <v>1.4184000000000001</v>
      </c>
      <c r="Q320" s="3">
        <f t="shared" si="29"/>
        <v>0.50780000000000003</v>
      </c>
      <c r="R320" s="3">
        <f t="shared" si="29"/>
        <v>1.2678</v>
      </c>
      <c r="S320" s="3">
        <f t="shared" si="30"/>
        <v>0.71491129575567036</v>
      </c>
      <c r="T320" s="3">
        <f t="shared" si="31"/>
        <v>0.46868293973530889</v>
      </c>
      <c r="U320" s="3">
        <f t="shared" si="32"/>
        <v>0.64644095451764239</v>
      </c>
      <c r="V320">
        <f t="shared" si="33"/>
        <v>51</v>
      </c>
      <c r="W320" s="3">
        <f t="shared" si="34"/>
        <v>0.15093670337806364</v>
      </c>
      <c r="X320" s="3">
        <f t="shared" si="35"/>
        <v>2.7527796379896437E-2</v>
      </c>
      <c r="Y320" s="67" t="str">
        <f>IF(ISNUMBER(SEARCH("C", '[2]WetLitterbags placem_collection'!Y27)),"YES","")</f>
        <v/>
      </c>
      <c r="Z320" s="67" t="str">
        <f>IF(ISNUMBER(SEARCH("H", '[2]WetLitterbags placem_collection'!Y27)),"YES","")</f>
        <v/>
      </c>
      <c r="AA320" s="67" t="str">
        <f>IF(ISNUMBER(SEARCH("R", '[2]WetLitterbags placem_collection'!Y27)),"YES","")</f>
        <v/>
      </c>
      <c r="AB320" s="67" t="str">
        <f>IF(ISNUMBER(SEARCH("C", '[2]WetLitterbags placem_collection'!X27)),"YES","")</f>
        <v/>
      </c>
      <c r="AC320" s="67" t="str">
        <f>IF(ISNUMBER(SEARCH("H", '[2]WetLitterbags placem_collection'!X27)),"YES","")</f>
        <v/>
      </c>
      <c r="AD320" s="67" t="str">
        <f>IF(ISNUMBER(SEARCH("R", '[2]WetLitterbags placem_collection'!X27)),"YES","")</f>
        <v/>
      </c>
    </row>
    <row r="321" spans="2:30">
      <c r="B321" t="str">
        <f>'[2]Final data_for_R_analysis_Wetse'!A467</f>
        <v>Wet</v>
      </c>
      <c r="C321" s="4">
        <f>'[2]Final data_for_R_analysis_Wetse'!B467</f>
        <v>26</v>
      </c>
      <c r="D321" t="s">
        <v>91</v>
      </c>
      <c r="E321" t="s">
        <v>32</v>
      </c>
      <c r="F321" s="5">
        <v>2</v>
      </c>
      <c r="G321" s="7">
        <f>'[2]WetLitterbags placem_collection'!E28</f>
        <v>42767</v>
      </c>
      <c r="H321" s="1" t="str">
        <f>'[2]Final data_for_R_analysis_Wetse'!J467</f>
        <v>G506</v>
      </c>
      <c r="I321" t="str">
        <f>'[2]Final data_for_R_analysis_Wetse'!J687</f>
        <v>R189</v>
      </c>
      <c r="J321">
        <f>IFERROR(INDEX('[2]Green_rooibos initial weight'!$C$5:$C$1749,MATCH(H321, '[2]Green_rooibos initial weight'!$A$5:$A$1749,0)),"")</f>
        <v>1.9079999999999999</v>
      </c>
      <c r="K321">
        <f>IFERROR(INDEX('[2]Green_rooibos initial weight'!$C$5:$C$1749,MATCH(I321, '[2]Green_rooibos initial weight'!$A$5:$A$1749,0)),"")</f>
        <v>2.274</v>
      </c>
      <c r="L321" s="3">
        <f t="shared" si="28"/>
        <v>1.6581999999999999</v>
      </c>
      <c r="M321" s="3">
        <f t="shared" si="27"/>
        <v>2.0242</v>
      </c>
      <c r="N321" s="7">
        <f>IF('[2]WetLitterbags placem_collection'!G28="N.A","",'[2]WetLitterbags placem_collection'!G28)</f>
        <v>42818</v>
      </c>
      <c r="O321" s="3">
        <f>IF(IFERROR(INDEX('[2]Both teabags AfterWet'!$D$1:$D$839,MATCH(H321,'[2]Both teabags AfterWet'!$B$1:$B$839,0)),"")="N.A","",(IFERROR(INDEX('[2]Both teabags AfterWet'!$D$1:$D$839,MATCH(H321,'[2]Both teabags AfterWet'!$B$1:$B$839,0)),"")))</f>
        <v>0.67589999999999995</v>
      </c>
      <c r="P321" s="3">
        <f>IFERROR(INDEX('[2]Both teabags AfterWet'!$D$1:$D$839,MATCH(I321,'[2]Both teabags AfterWet'!$B$1:$B$839,0)),"")</f>
        <v>1.464</v>
      </c>
      <c r="Q321" s="3">
        <f t="shared" si="29"/>
        <v>0.52529999999999988</v>
      </c>
      <c r="R321" s="3">
        <f t="shared" si="29"/>
        <v>1.3133999999999999</v>
      </c>
      <c r="S321" s="3">
        <f t="shared" si="30"/>
        <v>0.68321071040887715</v>
      </c>
      <c r="T321" s="3">
        <f t="shared" si="31"/>
        <v>0.4479006082490502</v>
      </c>
      <c r="U321" s="3">
        <f t="shared" si="32"/>
        <v>0.64884892797154425</v>
      </c>
      <c r="V321">
        <f t="shared" si="33"/>
        <v>51</v>
      </c>
      <c r="W321" s="3">
        <f t="shared" si="34"/>
        <v>0.18858585462128596</v>
      </c>
      <c r="X321" s="3">
        <f t="shared" si="35"/>
        <v>3.0047957115714032E-2</v>
      </c>
      <c r="Y321" s="67" t="str">
        <f>IF(ISNUMBER(SEARCH("C", '[2]WetLitterbags placem_collection'!Y28)),"YES","")</f>
        <v/>
      </c>
      <c r="Z321" s="67" t="str">
        <f>IF(ISNUMBER(SEARCH("H", '[2]WetLitterbags placem_collection'!Y28)),"YES","")</f>
        <v/>
      </c>
      <c r="AA321" s="67" t="str">
        <f>IF(ISNUMBER(SEARCH("R", '[2]WetLitterbags placem_collection'!Y28)),"YES","")</f>
        <v/>
      </c>
      <c r="AB321" s="67" t="str">
        <f>IF(ISNUMBER(SEARCH("C", '[2]WetLitterbags placem_collection'!X28)),"YES","")</f>
        <v/>
      </c>
      <c r="AC321" s="67" t="str">
        <f>IF(ISNUMBER(SEARCH("H", '[2]WetLitterbags placem_collection'!X28)),"YES","")</f>
        <v/>
      </c>
      <c r="AD321" s="67" t="str">
        <f>IF(ISNUMBER(SEARCH("R", '[2]WetLitterbags placem_collection'!X28)),"YES","")</f>
        <v/>
      </c>
    </row>
    <row r="322" spans="2:30">
      <c r="B322" t="str">
        <f>'[2]Final data_for_R_analysis_Wetse'!A468</f>
        <v>Wet</v>
      </c>
      <c r="C322" s="4">
        <f>'[2]Final data_for_R_analysis_Wetse'!B468</f>
        <v>27</v>
      </c>
      <c r="D322" t="s">
        <v>91</v>
      </c>
      <c r="E322" t="s">
        <v>32</v>
      </c>
      <c r="F322" s="5">
        <v>3</v>
      </c>
      <c r="G322" s="7">
        <f>'[2]WetLitterbags placem_collection'!E29</f>
        <v>42767</v>
      </c>
      <c r="H322" s="1" t="str">
        <f>'[2]Final data_for_R_analysis_Wetse'!J468</f>
        <v>G449</v>
      </c>
      <c r="I322" t="str">
        <f>'[2]Final data_for_R_analysis_Wetse'!J688</f>
        <v>R217</v>
      </c>
      <c r="J322">
        <f>IFERROR(INDEX('[2]Green_rooibos initial weight'!$C$5:$C$1749,MATCH(H322, '[2]Green_rooibos initial weight'!$A$5:$A$1749,0)),"")</f>
        <v>2.1749999999999998</v>
      </c>
      <c r="K322">
        <f>IFERROR(INDEX('[2]Green_rooibos initial weight'!$C$5:$C$1749,MATCH(I322, '[2]Green_rooibos initial weight'!$A$5:$A$1749,0)),"")</f>
        <v>2.2109999999999999</v>
      </c>
      <c r="L322" s="3">
        <f t="shared" si="28"/>
        <v>1.9251999999999998</v>
      </c>
      <c r="M322" s="3">
        <f t="shared" si="27"/>
        <v>1.9611999999999998</v>
      </c>
      <c r="N322" s="7">
        <f>IF('[2]WetLitterbags placem_collection'!G29="N.A","",'[2]WetLitterbags placem_collection'!G29)</f>
        <v>42818</v>
      </c>
      <c r="O322" s="3">
        <f>IF(IFERROR(INDEX('[2]Both teabags AfterWet'!$D$1:$D$839,MATCH(H322,'[2]Both teabags AfterWet'!$B$1:$B$839,0)),"")="N.A","",(IFERROR(INDEX('[2]Both teabags AfterWet'!$D$1:$D$839,MATCH(H322,'[2]Both teabags AfterWet'!$B$1:$B$839,0)),"")))</f>
        <v>0.73760000000000003</v>
      </c>
      <c r="P322" s="3">
        <f>IFERROR(INDEX('[2]Both teabags AfterWet'!$D$1:$D$839,MATCH(I322,'[2]Both teabags AfterWet'!$B$1:$B$839,0)),"")</f>
        <v>1.5392999999999999</v>
      </c>
      <c r="Q322" s="3">
        <f t="shared" si="29"/>
        <v>0.58699999999999997</v>
      </c>
      <c r="R322" s="3">
        <f t="shared" si="29"/>
        <v>1.3886999999999998</v>
      </c>
      <c r="S322" s="3">
        <f t="shared" si="30"/>
        <v>0.69509661333887385</v>
      </c>
      <c r="T322" s="3">
        <f t="shared" si="31"/>
        <v>0.45569279164258719</v>
      </c>
      <c r="U322" s="3">
        <f t="shared" si="32"/>
        <v>0.70808688558025701</v>
      </c>
      <c r="V322">
        <f t="shared" si="33"/>
        <v>51</v>
      </c>
      <c r="W322" s="3">
        <f t="shared" si="34"/>
        <v>0.17446958035763194</v>
      </c>
      <c r="X322" s="3">
        <f t="shared" si="35"/>
        <v>2.0064642880268799E-2</v>
      </c>
      <c r="Y322" s="67" t="str">
        <f>IF(ISNUMBER(SEARCH("C", '[2]WetLitterbags placem_collection'!Y29)),"YES","")</f>
        <v/>
      </c>
      <c r="Z322" s="67" t="str">
        <f>IF(ISNUMBER(SEARCH("H", '[2]WetLitterbags placem_collection'!Y29)),"YES","")</f>
        <v/>
      </c>
      <c r="AA322" s="67" t="str">
        <f>IF(ISNUMBER(SEARCH("R", '[2]WetLitterbags placem_collection'!Y29)),"YES","")</f>
        <v/>
      </c>
      <c r="AB322" s="67" t="str">
        <f>IF(ISNUMBER(SEARCH("C", '[2]WetLitterbags placem_collection'!X29)),"YES","")</f>
        <v/>
      </c>
      <c r="AC322" s="67" t="str">
        <f>IF(ISNUMBER(SEARCH("H", '[2]WetLitterbags placem_collection'!X29)),"YES","")</f>
        <v/>
      </c>
      <c r="AD322" s="67" t="str">
        <f>IF(ISNUMBER(SEARCH("R", '[2]WetLitterbags placem_collection'!X29)),"YES","")</f>
        <v/>
      </c>
    </row>
    <row r="323" spans="2:30">
      <c r="B323" t="str">
        <f>'[2]Final data_for_R_analysis_Wetse'!A469</f>
        <v>Wet</v>
      </c>
      <c r="C323" s="4">
        <f>'[2]Final data_for_R_analysis_Wetse'!B469</f>
        <v>28</v>
      </c>
      <c r="D323" t="s">
        <v>91</v>
      </c>
      <c r="E323" t="s">
        <v>32</v>
      </c>
      <c r="F323" s="68">
        <v>4</v>
      </c>
      <c r="G323" s="7">
        <f>'[2]WetLitterbags placem_collection'!E30</f>
        <v>42767</v>
      </c>
      <c r="H323" s="1" t="str">
        <f>'[2]Final data_for_R_analysis_Wetse'!J469</f>
        <v>G502</v>
      </c>
      <c r="I323" t="str">
        <f>'[2]Final data_for_R_analysis_Wetse'!J689</f>
        <v>R172</v>
      </c>
      <c r="J323">
        <f>IFERROR(INDEX('[2]Green_rooibos initial weight'!$C$5:$C$1749,MATCH(H323, '[2]Green_rooibos initial weight'!$A$5:$A$1749,0)),"")</f>
        <v>1.929</v>
      </c>
      <c r="K323">
        <f>IFERROR(INDEX('[2]Green_rooibos initial weight'!$C$5:$C$1749,MATCH(I323, '[2]Green_rooibos initial weight'!$A$5:$A$1749,0)),"")</f>
        <v>2.1520000000000001</v>
      </c>
      <c r="L323" s="3">
        <f t="shared" si="28"/>
        <v>1.6792</v>
      </c>
      <c r="M323" s="3">
        <f t="shared" si="27"/>
        <v>1.9022000000000001</v>
      </c>
      <c r="N323" s="7">
        <f>IF('[2]WetLitterbags placem_collection'!G30="N.A","",'[2]WetLitterbags placem_collection'!G30)</f>
        <v>42818</v>
      </c>
      <c r="O323" s="3">
        <f>IF(IFERROR(INDEX('[2]Both teabags AfterWet'!$D$1:$D$839,MATCH(H323,'[2]Both teabags AfterWet'!$B$1:$B$839,0)),"")="N.A","",(IFERROR(INDEX('[2]Both teabags AfterWet'!$D$1:$D$839,MATCH(H323,'[2]Both teabags AfterWet'!$B$1:$B$839,0)),"")))</f>
        <v>0.60960000000000003</v>
      </c>
      <c r="P323" s="3">
        <f>IFERROR(INDEX('[2]Both teabags AfterWet'!$D$1:$D$839,MATCH(I323,'[2]Both teabags AfterWet'!$B$1:$B$839,0)),"")</f>
        <v>1.4665999999999999</v>
      </c>
      <c r="Q323" s="3">
        <f t="shared" si="29"/>
        <v>0.45900000000000002</v>
      </c>
      <c r="R323" s="3">
        <f t="shared" si="29"/>
        <v>1.3159999999999998</v>
      </c>
      <c r="S323" s="3">
        <f t="shared" si="30"/>
        <v>0.72665555026202955</v>
      </c>
      <c r="T323" s="3">
        <f t="shared" si="31"/>
        <v>0.47638226097938285</v>
      </c>
      <c r="U323" s="3">
        <f t="shared" si="32"/>
        <v>0.69183051203869195</v>
      </c>
      <c r="V323">
        <f t="shared" si="33"/>
        <v>51</v>
      </c>
      <c r="W323" s="3">
        <f t="shared" si="34"/>
        <v>0.13698865764604562</v>
      </c>
      <c r="X323" s="3">
        <f t="shared" si="35"/>
        <v>2.0411586609946564E-2</v>
      </c>
      <c r="Y323" s="67" t="str">
        <f>IF(ISNUMBER(SEARCH("C", '[2]WetLitterbags placem_collection'!Y30)),"YES","")</f>
        <v/>
      </c>
      <c r="Z323" s="67" t="str">
        <f>IF(ISNUMBER(SEARCH("H", '[2]WetLitterbags placem_collection'!Y30)),"YES","")</f>
        <v/>
      </c>
      <c r="AA323" s="67" t="str">
        <f>IF(ISNUMBER(SEARCH("R", '[2]WetLitterbags placem_collection'!Y30)),"YES","")</f>
        <v/>
      </c>
      <c r="AB323" s="67" t="str">
        <f>IF(ISNUMBER(SEARCH("C", '[2]WetLitterbags placem_collection'!X30)),"YES","")</f>
        <v/>
      </c>
      <c r="AC323" s="67" t="str">
        <f>IF(ISNUMBER(SEARCH("H", '[2]WetLitterbags placem_collection'!X30)),"YES","")</f>
        <v/>
      </c>
      <c r="AD323" s="67" t="str">
        <f>IF(ISNUMBER(SEARCH("R", '[2]WetLitterbags placem_collection'!X30)),"YES","")</f>
        <v/>
      </c>
    </row>
    <row r="324" spans="2:30">
      <c r="B324" t="str">
        <f>'[2]Final data_for_R_analysis_Wetse'!A470</f>
        <v>Wet</v>
      </c>
      <c r="C324" s="4">
        <f>'[2]Final data_for_R_analysis_Wetse'!B470</f>
        <v>29</v>
      </c>
      <c r="D324" t="s">
        <v>91</v>
      </c>
      <c r="E324" t="s">
        <v>32</v>
      </c>
      <c r="F324" s="68">
        <v>5</v>
      </c>
      <c r="G324" s="7">
        <f>'[2]WetLitterbags placem_collection'!E31</f>
        <v>42767</v>
      </c>
      <c r="H324" s="1" t="str">
        <f>'[2]Final data_for_R_analysis_Wetse'!J470</f>
        <v>G345</v>
      </c>
      <c r="I324" t="str">
        <f>'[2]Final data_for_R_analysis_Wetse'!J690</f>
        <v>R349</v>
      </c>
      <c r="J324">
        <f>IFERROR(INDEX('[2]Green_rooibos initial weight'!$C$5:$C$1749,MATCH(H324, '[2]Green_rooibos initial weight'!$A$5:$A$1749,0)),"")</f>
        <v>2.012</v>
      </c>
      <c r="K324">
        <f>IFERROR(INDEX('[2]Green_rooibos initial weight'!$C$5:$C$1749,MATCH(I324, '[2]Green_rooibos initial weight'!$A$5:$A$1749,0)),"")</f>
        <v>2.2469999999999999</v>
      </c>
      <c r="L324" s="3">
        <f t="shared" si="28"/>
        <v>1.7622</v>
      </c>
      <c r="M324" s="3">
        <f t="shared" si="27"/>
        <v>1.9971999999999999</v>
      </c>
      <c r="N324" s="7">
        <f>IF('[2]WetLitterbags placem_collection'!G31="N.A","",'[2]WetLitterbags placem_collection'!G31)</f>
        <v>42818</v>
      </c>
      <c r="O324" s="3">
        <f>IF(IFERROR(INDEX('[2]Both teabags AfterWet'!$D$1:$D$839,MATCH(H324,'[2]Both teabags AfterWet'!$B$1:$B$839,0)),"")="N.A","",(IFERROR(INDEX('[2]Both teabags AfterWet'!$D$1:$D$839,MATCH(H324,'[2]Both teabags AfterWet'!$B$1:$B$839,0)),"")))</f>
        <v>0.64829999999999999</v>
      </c>
      <c r="P324" s="3" t="str">
        <f>IFERROR(INDEX('[2]Both teabags AfterWet'!$D$1:$D$839,MATCH(I324,'[2]Both teabags AfterWet'!$B$1:$B$839,0)),"")</f>
        <v/>
      </c>
      <c r="Q324" s="3">
        <f t="shared" si="29"/>
        <v>0.49769999999999998</v>
      </c>
      <c r="R324" s="3" t="str">
        <f t="shared" si="29"/>
        <v/>
      </c>
      <c r="S324" s="3">
        <f t="shared" si="30"/>
        <v>0.71756894790602654</v>
      </c>
      <c r="T324" s="3">
        <f t="shared" si="31"/>
        <v>0.47042524850846401</v>
      </c>
      <c r="U324" s="3" t="str">
        <f t="shared" si="32"/>
        <v/>
      </c>
      <c r="V324">
        <f t="shared" si="33"/>
        <v>51</v>
      </c>
      <c r="W324" s="3">
        <f t="shared" si="34"/>
        <v>0.14778034690495656</v>
      </c>
      <c r="X324" s="3" t="str">
        <f t="shared" si="35"/>
        <v/>
      </c>
      <c r="Y324" s="67" t="str">
        <f>IF(ISNUMBER(SEARCH("C", '[2]WetLitterbags placem_collection'!Y31)),"YES","")</f>
        <v/>
      </c>
      <c r="Z324" s="67" t="str">
        <f>IF(ISNUMBER(SEARCH("H", '[2]WetLitterbags placem_collection'!Y31)),"YES","")</f>
        <v/>
      </c>
      <c r="AA324" s="67" t="str">
        <f>IF(ISNUMBER(SEARCH("R", '[2]WetLitterbags placem_collection'!Y31)),"YES","")</f>
        <v/>
      </c>
      <c r="AB324" s="67" t="str">
        <f>IF(ISNUMBER(SEARCH("C", '[2]WetLitterbags placem_collection'!X31)),"YES","")</f>
        <v/>
      </c>
      <c r="AC324" s="67" t="str">
        <f>IF(ISNUMBER(SEARCH("H", '[2]WetLitterbags placem_collection'!X31)),"YES","")</f>
        <v/>
      </c>
      <c r="AD324" s="67" t="str">
        <f>IF(ISNUMBER(SEARCH("R", '[2]WetLitterbags placem_collection'!X31)),"YES","")</f>
        <v/>
      </c>
    </row>
    <row r="325" spans="2:30">
      <c r="B325" t="str">
        <f>'[2]Final data_for_R_analysis_Wetse'!A471</f>
        <v>Wet</v>
      </c>
      <c r="C325" s="4">
        <f>'[2]Final data_for_R_analysis_Wetse'!B471</f>
        <v>30</v>
      </c>
      <c r="D325" t="s">
        <v>91</v>
      </c>
      <c r="E325" t="s">
        <v>32</v>
      </c>
      <c r="F325" s="68">
        <v>6</v>
      </c>
      <c r="G325" s="7">
        <f>'[2]WetLitterbags placem_collection'!E32</f>
        <v>42767</v>
      </c>
      <c r="H325" s="1" t="str">
        <f>'[2]Final data_for_R_analysis_Wetse'!J471</f>
        <v>G500</v>
      </c>
      <c r="I325" t="str">
        <f>'[2]Final data_for_R_analysis_Wetse'!J691</f>
        <v>R296</v>
      </c>
      <c r="J325">
        <f>IFERROR(INDEX('[2]Green_rooibos initial weight'!$C$5:$C$1749,MATCH(H325, '[2]Green_rooibos initial weight'!$A$5:$A$1749,0)),"")</f>
        <v>2.0830000000000002</v>
      </c>
      <c r="K325">
        <f>IFERROR(INDEX('[2]Green_rooibos initial weight'!$C$5:$C$1749,MATCH(I325, '[2]Green_rooibos initial weight'!$A$5:$A$1749,0)),"")</f>
        <v>2.226</v>
      </c>
      <c r="L325" s="3">
        <f t="shared" si="28"/>
        <v>1.8332000000000002</v>
      </c>
      <c r="M325" s="3">
        <f t="shared" si="27"/>
        <v>1.9762</v>
      </c>
      <c r="N325" s="7">
        <f>IF('[2]WetLitterbags placem_collection'!G32="N.A","",'[2]WetLitterbags placem_collection'!G32)</f>
        <v>42818</v>
      </c>
      <c r="O325" s="3">
        <f>IF(IFERROR(INDEX('[2]Both teabags AfterWet'!$D$1:$D$839,MATCH(H325,'[2]Both teabags AfterWet'!$B$1:$B$839,0)),"")="N.A","",(IFERROR(INDEX('[2]Both teabags AfterWet'!$D$1:$D$839,MATCH(H325,'[2]Both teabags AfterWet'!$B$1:$B$839,0)),"")))</f>
        <v>0.61909999999999998</v>
      </c>
      <c r="P325" s="3">
        <f>IFERROR(INDEX('[2]Both teabags AfterWet'!$D$1:$D$839,MATCH(I325,'[2]Both teabags AfterWet'!$B$1:$B$839,0)),"")</f>
        <v>1.3653</v>
      </c>
      <c r="Q325" s="3">
        <f t="shared" si="29"/>
        <v>0.46849999999999997</v>
      </c>
      <c r="R325" s="3">
        <f t="shared" si="29"/>
        <v>1.2146999999999999</v>
      </c>
      <c r="S325" s="3">
        <f t="shared" si="30"/>
        <v>0.74443595897883486</v>
      </c>
      <c r="T325" s="3">
        <f t="shared" si="31"/>
        <v>0.48803877595762102</v>
      </c>
      <c r="U325" s="3">
        <f t="shared" si="32"/>
        <v>0.61466450764092695</v>
      </c>
      <c r="V325">
        <f t="shared" si="33"/>
        <v>51</v>
      </c>
      <c r="W325" s="3">
        <f t="shared" si="34"/>
        <v>0.11587178268546927</v>
      </c>
      <c r="X325" s="3">
        <f t="shared" si="35"/>
        <v>3.0559819068247507E-2</v>
      </c>
      <c r="Y325" s="67" t="str">
        <f>IF(ISNUMBER(SEARCH("C", '[2]WetLitterbags placem_collection'!Y32)),"YES","")</f>
        <v/>
      </c>
      <c r="Z325" s="67" t="str">
        <f>IF(ISNUMBER(SEARCH("H", '[2]WetLitterbags placem_collection'!Y32)),"YES","")</f>
        <v/>
      </c>
      <c r="AA325" s="67" t="str">
        <f>IF(ISNUMBER(SEARCH("R", '[2]WetLitterbags placem_collection'!Y32)),"YES","")</f>
        <v/>
      </c>
      <c r="AB325" s="67" t="str">
        <f>IF(ISNUMBER(SEARCH("C", '[2]WetLitterbags placem_collection'!X32)),"YES","")</f>
        <v/>
      </c>
      <c r="AC325" s="67" t="str">
        <f>IF(ISNUMBER(SEARCH("H", '[2]WetLitterbags placem_collection'!X32)),"YES","")</f>
        <v/>
      </c>
      <c r="AD325" s="67" t="str">
        <f>IF(ISNUMBER(SEARCH("R", '[2]WetLitterbags placem_collection'!X32)),"YES","")</f>
        <v/>
      </c>
    </row>
    <row r="326" spans="2:30">
      <c r="B326" t="str">
        <f>'[2]Final data_for_R_analysis_Wetse'!A472</f>
        <v>Wet</v>
      </c>
      <c r="C326" s="4">
        <f>'[2]Final data_for_R_analysis_Wetse'!B472</f>
        <v>31</v>
      </c>
      <c r="D326" t="s">
        <v>91</v>
      </c>
      <c r="E326" t="s">
        <v>32</v>
      </c>
      <c r="F326" s="68">
        <v>7</v>
      </c>
      <c r="G326" s="7">
        <f>'[2]WetLitterbags placem_collection'!E33</f>
        <v>42767</v>
      </c>
      <c r="H326" s="1" t="str">
        <f>'[2]Final data_for_R_analysis_Wetse'!J472</f>
        <v>G521</v>
      </c>
      <c r="I326" t="str">
        <f>'[2]Final data_for_R_analysis_Wetse'!J692</f>
        <v>R323</v>
      </c>
      <c r="J326">
        <f>IFERROR(INDEX('[2]Green_rooibos initial weight'!$C$5:$C$1749,MATCH(H326, '[2]Green_rooibos initial weight'!$A$5:$A$1749,0)),"")</f>
        <v>2.1709999999999998</v>
      </c>
      <c r="K326">
        <f>IFERROR(INDEX('[2]Green_rooibos initial weight'!$C$5:$C$1749,MATCH(I326, '[2]Green_rooibos initial weight'!$A$5:$A$1749,0)),"")</f>
        <v>2.1949999999999998</v>
      </c>
      <c r="L326" s="3">
        <f t="shared" si="28"/>
        <v>1.9211999999999998</v>
      </c>
      <c r="M326" s="3">
        <f t="shared" si="27"/>
        <v>1.9451999999999998</v>
      </c>
      <c r="N326" s="7">
        <f>IF('[2]WetLitterbags placem_collection'!G33="N.A","",'[2]WetLitterbags placem_collection'!G33)</f>
        <v>42818</v>
      </c>
      <c r="O326" s="3">
        <f>IF(IFERROR(INDEX('[2]Both teabags AfterWet'!$D$1:$D$839,MATCH(H326,'[2]Both teabags AfterWet'!$B$1:$B$839,0)),"")="N.A","",(IFERROR(INDEX('[2]Both teabags AfterWet'!$D$1:$D$839,MATCH(H326,'[2]Both teabags AfterWet'!$B$1:$B$839,0)),"")))</f>
        <v>0.71479999999999999</v>
      </c>
      <c r="P326" s="3">
        <f>IFERROR(INDEX('[2]Both teabags AfterWet'!$D$1:$D$839,MATCH(I326,'[2]Both teabags AfterWet'!$B$1:$B$839,0)),"")</f>
        <v>1.425</v>
      </c>
      <c r="Q326" s="3">
        <f t="shared" si="29"/>
        <v>0.56420000000000003</v>
      </c>
      <c r="R326" s="3">
        <f t="shared" si="29"/>
        <v>1.2744</v>
      </c>
      <c r="S326" s="3">
        <f t="shared" si="30"/>
        <v>0.70632937747241309</v>
      </c>
      <c r="T326" s="3">
        <f t="shared" si="31"/>
        <v>0.46305678903179581</v>
      </c>
      <c r="U326" s="3">
        <f t="shared" si="32"/>
        <v>0.65515114127082053</v>
      </c>
      <c r="V326">
        <f t="shared" si="33"/>
        <v>51</v>
      </c>
      <c r="W326" s="3">
        <f t="shared" si="34"/>
        <v>0.16112900537718156</v>
      </c>
      <c r="X326" s="3">
        <f t="shared" si="35"/>
        <v>2.6772637374528913E-2</v>
      </c>
      <c r="Y326" s="67" t="str">
        <f>IF(ISNUMBER(SEARCH("C", '[2]WetLitterbags placem_collection'!Y33)),"YES","")</f>
        <v/>
      </c>
      <c r="Z326" s="67" t="str">
        <f>IF(ISNUMBER(SEARCH("H", '[2]WetLitterbags placem_collection'!Y33)),"YES","")</f>
        <v/>
      </c>
      <c r="AA326" s="67" t="str">
        <f>IF(ISNUMBER(SEARCH("R", '[2]WetLitterbags placem_collection'!Y33)),"YES","")</f>
        <v>YES</v>
      </c>
      <c r="AB326" s="67" t="str">
        <f>IF(ISNUMBER(SEARCH("C", '[2]WetLitterbags placem_collection'!X33)),"YES","")</f>
        <v/>
      </c>
      <c r="AC326" s="67" t="str">
        <f>IF(ISNUMBER(SEARCH("H", '[2]WetLitterbags placem_collection'!X33)),"YES","")</f>
        <v/>
      </c>
      <c r="AD326" s="67" t="str">
        <f>IF(ISNUMBER(SEARCH("R", '[2]WetLitterbags placem_collection'!X33)),"YES","")</f>
        <v>YES</v>
      </c>
    </row>
    <row r="327" spans="2:30">
      <c r="B327" t="str">
        <f>'[2]Final data_for_R_analysis_Wetse'!A473</f>
        <v>Wet</v>
      </c>
      <c r="C327" s="4">
        <f>'[2]Final data_for_R_analysis_Wetse'!B473</f>
        <v>32</v>
      </c>
      <c r="D327" t="s">
        <v>91</v>
      </c>
      <c r="E327" t="s">
        <v>32</v>
      </c>
      <c r="F327" s="68">
        <v>8</v>
      </c>
      <c r="G327" s="7">
        <f>'[2]WetLitterbags placem_collection'!E34</f>
        <v>42767</v>
      </c>
      <c r="H327" s="1" t="str">
        <f>'[2]Final data_for_R_analysis_Wetse'!J473</f>
        <v>G201</v>
      </c>
      <c r="I327" t="str">
        <f>'[2]Final data_for_R_analysis_Wetse'!J693</f>
        <v>R156</v>
      </c>
      <c r="J327">
        <f>IFERROR(INDEX('[2]Green_rooibos initial weight'!$C$5:$C$1749,MATCH(H327, '[2]Green_rooibos initial weight'!$A$5:$A$1749,0)),"")</f>
        <v>2.2370000000000001</v>
      </c>
      <c r="K327">
        <f>IFERROR(INDEX('[2]Green_rooibos initial weight'!$C$5:$C$1749,MATCH(I327, '[2]Green_rooibos initial weight'!$A$5:$A$1749,0)),"")</f>
        <v>2.246</v>
      </c>
      <c r="L327" s="3">
        <f t="shared" si="28"/>
        <v>1.9872000000000001</v>
      </c>
      <c r="M327" s="3">
        <f t="shared" si="27"/>
        <v>1.9962</v>
      </c>
      <c r="N327" s="7">
        <f>IF('[2]WetLitterbags placem_collection'!G34="N.A","",'[2]WetLitterbags placem_collection'!G34)</f>
        <v>42818</v>
      </c>
      <c r="O327" s="3">
        <f>IF(IFERROR(INDEX('[2]Both teabags AfterWet'!$D$1:$D$839,MATCH(H327,'[2]Both teabags AfterWet'!$B$1:$B$839,0)),"")="N.A","",(IFERROR(INDEX('[2]Both teabags AfterWet'!$D$1:$D$839,MATCH(H327,'[2]Both teabags AfterWet'!$B$1:$B$839,0)),"")))</f>
        <v>0.67359999999999998</v>
      </c>
      <c r="P327" s="3">
        <f>IFERROR(INDEX('[2]Both teabags AfterWet'!$D$1:$D$839,MATCH(I327,'[2]Both teabags AfterWet'!$B$1:$B$839,0)),"")</f>
        <v>1.2625999999999999</v>
      </c>
      <c r="Q327" s="3">
        <f t="shared" si="29"/>
        <v>0.52299999999999991</v>
      </c>
      <c r="R327" s="3">
        <f t="shared" si="29"/>
        <v>1.1119999999999999</v>
      </c>
      <c r="S327" s="3">
        <f t="shared" si="30"/>
        <v>0.73681561996779399</v>
      </c>
      <c r="T327" s="3">
        <f t="shared" si="31"/>
        <v>0.48304301926629734</v>
      </c>
      <c r="U327" s="3">
        <f t="shared" si="32"/>
        <v>0.55705841098086362</v>
      </c>
      <c r="V327">
        <f t="shared" si="33"/>
        <v>51</v>
      </c>
      <c r="W327" s="3">
        <f t="shared" si="34"/>
        <v>0.1249220665465629</v>
      </c>
      <c r="X327" s="3">
        <f t="shared" si="35"/>
        <v>4.8797915996123979E-2</v>
      </c>
      <c r="Y327" s="67" t="str">
        <f>IF(ISNUMBER(SEARCH("C", '[2]WetLitterbags placem_collection'!Y34)),"YES","")</f>
        <v/>
      </c>
      <c r="Z327" s="67" t="str">
        <f>IF(ISNUMBER(SEARCH("H", '[2]WetLitterbags placem_collection'!Y34)),"YES","")</f>
        <v/>
      </c>
      <c r="AA327" s="67" t="str">
        <f>IF(ISNUMBER(SEARCH("R", '[2]WetLitterbags placem_collection'!Y34)),"YES","")</f>
        <v>YES</v>
      </c>
      <c r="AB327" s="67" t="str">
        <f>IF(ISNUMBER(SEARCH("C", '[2]WetLitterbags placem_collection'!X34)),"YES","")</f>
        <v/>
      </c>
      <c r="AC327" s="67" t="str">
        <f>IF(ISNUMBER(SEARCH("H", '[2]WetLitterbags placem_collection'!X34)),"YES","")</f>
        <v/>
      </c>
      <c r="AD327" s="67" t="str">
        <f>IF(ISNUMBER(SEARCH("R", '[2]WetLitterbags placem_collection'!X34)),"YES","")</f>
        <v>YES</v>
      </c>
    </row>
    <row r="328" spans="2:30">
      <c r="B328" t="str">
        <f>'[2]Final data_for_R_analysis_Wetse'!A474</f>
        <v>Wet</v>
      </c>
      <c r="C328" s="4">
        <f>'[2]Final data_for_R_analysis_Wetse'!B474</f>
        <v>33</v>
      </c>
      <c r="D328" t="s">
        <v>92</v>
      </c>
      <c r="E328" t="s">
        <v>32</v>
      </c>
      <c r="F328" s="5">
        <v>1</v>
      </c>
      <c r="G328" s="7">
        <f>'[2]WetLitterbags placem_collection'!E35</f>
        <v>42765</v>
      </c>
      <c r="H328" s="1" t="str">
        <f>'[2]Final data_for_R_analysis_Wetse'!J474</f>
        <v>G556</v>
      </c>
      <c r="I328" t="str">
        <f>'[2]Final data_for_R_analysis_Wetse'!J694</f>
        <v>R452</v>
      </c>
      <c r="J328">
        <f>IFERROR(INDEX('[2]Green_rooibos initial weight'!$C$5:$C$1749,MATCH(H328, '[2]Green_rooibos initial weight'!$A$5:$A$1749,0)),"")</f>
        <v>2.0329999999999999</v>
      </c>
      <c r="K328">
        <f>IFERROR(INDEX('[2]Green_rooibos initial weight'!$C$5:$C$1749,MATCH(I328, '[2]Green_rooibos initial weight'!$A$5:$A$1749,0)),"")</f>
        <v>2.2320000000000002</v>
      </c>
      <c r="L328" s="3">
        <f t="shared" si="28"/>
        <v>1.7831999999999999</v>
      </c>
      <c r="M328" s="3">
        <f t="shared" si="27"/>
        <v>1.9822000000000002</v>
      </c>
      <c r="N328" s="7">
        <f>IF('[2]WetLitterbags placem_collection'!G35="N.A","",'[2]WetLitterbags placem_collection'!G35)</f>
        <v>42820</v>
      </c>
      <c r="O328" s="3" t="str">
        <f>IF(IFERROR(INDEX('[2]Both teabags AfterWet'!$D$1:$D$839,MATCH(H328,'[2]Both teabags AfterWet'!$B$1:$B$839,0)),"")="N.A","",(IFERROR(INDEX('[2]Both teabags AfterWet'!$D$1:$D$839,MATCH(H328,'[2]Both teabags AfterWet'!$B$1:$B$839,0)),"")))</f>
        <v/>
      </c>
      <c r="P328" s="3">
        <f>IFERROR(INDEX('[2]Both teabags AfterWet'!$D$1:$D$839,MATCH(I328,'[2]Both teabags AfterWet'!$B$1:$B$839,0)),"")</f>
        <v>1.6020000000000001</v>
      </c>
      <c r="Q328" s="3" t="str">
        <f t="shared" si="29"/>
        <v/>
      </c>
      <c r="R328" s="3">
        <f t="shared" si="29"/>
        <v>1.4514</v>
      </c>
      <c r="S328" s="3" t="str">
        <f t="shared" si="30"/>
        <v/>
      </c>
      <c r="T328" s="3" t="str">
        <f t="shared" si="31"/>
        <v/>
      </c>
      <c r="U328" s="3">
        <f t="shared" si="32"/>
        <v>0.7322167288870951</v>
      </c>
      <c r="V328">
        <f t="shared" si="33"/>
        <v>55</v>
      </c>
      <c r="W328" s="3" t="str">
        <f t="shared" si="34"/>
        <v/>
      </c>
      <c r="X328" s="3" t="str">
        <f t="shared" si="35"/>
        <v/>
      </c>
      <c r="Y328" s="67" t="str">
        <f>IF(ISNUMBER(SEARCH("C", '[2]WetLitterbags placem_collection'!Y35)),"YES","")</f>
        <v/>
      </c>
      <c r="Z328" s="67" t="str">
        <f>IF(ISNUMBER(SEARCH("H", '[2]WetLitterbags placem_collection'!Y35)),"YES","")</f>
        <v/>
      </c>
      <c r="AA328" s="67" t="str">
        <f>IF(ISNUMBER(SEARCH("R", '[2]WetLitterbags placem_collection'!Y35)),"YES","")</f>
        <v>YES</v>
      </c>
      <c r="AB328" s="67" t="str">
        <f>IF(ISNUMBER(SEARCH("C", '[2]WetLitterbags placem_collection'!X35)),"YES","")</f>
        <v/>
      </c>
      <c r="AC328" s="67" t="str">
        <f>IF(ISNUMBER(SEARCH("H", '[2]WetLitterbags placem_collection'!X35)),"YES","")</f>
        <v/>
      </c>
      <c r="AD328" s="67" t="str">
        <f>IF(ISNUMBER(SEARCH("R", '[2]WetLitterbags placem_collection'!X35)),"YES","")</f>
        <v>YES</v>
      </c>
    </row>
    <row r="329" spans="2:30">
      <c r="B329" t="str">
        <f>'[2]Final data_for_R_analysis_Wetse'!A475</f>
        <v>Wet</v>
      </c>
      <c r="C329" s="4">
        <f>'[2]Final data_for_R_analysis_Wetse'!B475</f>
        <v>34</v>
      </c>
      <c r="D329" t="s">
        <v>92</v>
      </c>
      <c r="E329" t="s">
        <v>32</v>
      </c>
      <c r="F329" s="5">
        <v>2</v>
      </c>
      <c r="G329" s="7">
        <f>'[2]WetLitterbags placem_collection'!E36</f>
        <v>42765</v>
      </c>
      <c r="H329" s="1" t="str">
        <f>'[2]Final data_for_R_analysis_Wetse'!J475</f>
        <v>G649</v>
      </c>
      <c r="I329" t="str">
        <f>'[2]Final data_for_R_analysis_Wetse'!J695</f>
        <v>R24</v>
      </c>
      <c r="J329">
        <f>IFERROR(INDEX('[2]Green_rooibos initial weight'!$C$5:$C$1749,MATCH(H329, '[2]Green_rooibos initial weight'!$A$5:$A$1749,0)),"")</f>
        <v>2.1379999999999999</v>
      </c>
      <c r="K329">
        <f>IFERROR(INDEX('[2]Green_rooibos initial weight'!$C$5:$C$1749,MATCH(I329, '[2]Green_rooibos initial weight'!$A$5:$A$1749,0)),"")</f>
        <v>2.14</v>
      </c>
      <c r="L329" s="3">
        <f t="shared" si="28"/>
        <v>1.8881999999999999</v>
      </c>
      <c r="M329" s="3">
        <f t="shared" si="27"/>
        <v>1.8902000000000001</v>
      </c>
      <c r="N329" s="7">
        <f>IF('[2]WetLitterbags placem_collection'!G36="N.A","",'[2]WetLitterbags placem_collection'!G36)</f>
        <v>42820</v>
      </c>
      <c r="O329" s="3">
        <f>IF(IFERROR(INDEX('[2]Both teabags AfterWet'!$D$1:$D$839,MATCH(H329,'[2]Both teabags AfterWet'!$B$1:$B$839,0)),"")="N.A","",(IFERROR(INDEX('[2]Both teabags AfterWet'!$D$1:$D$839,MATCH(H329,'[2]Both teabags AfterWet'!$B$1:$B$839,0)),"")))</f>
        <v>0.80259999999999998</v>
      </c>
      <c r="P329" s="3">
        <f>IFERROR(INDEX('[2]Both teabags AfterWet'!$D$1:$D$839,MATCH(I329,'[2]Both teabags AfterWet'!$B$1:$B$839,0)),"")</f>
        <v>1.4662999999999999</v>
      </c>
      <c r="Q329" s="3">
        <f t="shared" si="29"/>
        <v>0.65199999999999991</v>
      </c>
      <c r="R329" s="3">
        <f t="shared" si="29"/>
        <v>1.3156999999999999</v>
      </c>
      <c r="S329" s="3">
        <f t="shared" si="30"/>
        <v>0.65469759559368712</v>
      </c>
      <c r="T329" s="3">
        <f t="shared" si="31"/>
        <v>0.42920792490227477</v>
      </c>
      <c r="U329" s="3">
        <f t="shared" si="32"/>
        <v>0.69606390858110245</v>
      </c>
      <c r="V329">
        <f t="shared" si="33"/>
        <v>55</v>
      </c>
      <c r="W329" s="3">
        <f t="shared" si="34"/>
        <v>0.2224494114089226</v>
      </c>
      <c r="X329" s="3">
        <f t="shared" si="35"/>
        <v>2.2390098744399255E-2</v>
      </c>
      <c r="Y329" s="67" t="str">
        <f>IF(ISNUMBER(SEARCH("C", '[2]WetLitterbags placem_collection'!Y36)),"YES","")</f>
        <v/>
      </c>
      <c r="Z329" s="67" t="str">
        <f>IF(ISNUMBER(SEARCH("H", '[2]WetLitterbags placem_collection'!Y36)),"YES","")</f>
        <v/>
      </c>
      <c r="AA329" s="67" t="str">
        <f>IF(ISNUMBER(SEARCH("R", '[2]WetLitterbags placem_collection'!Y36)),"YES","")</f>
        <v>YES</v>
      </c>
      <c r="AB329" s="67" t="str">
        <f>IF(ISNUMBER(SEARCH("C", '[2]WetLitterbags placem_collection'!X36)),"YES","")</f>
        <v/>
      </c>
      <c r="AC329" s="67" t="str">
        <f>IF(ISNUMBER(SEARCH("H", '[2]WetLitterbags placem_collection'!X36)),"YES","")</f>
        <v/>
      </c>
      <c r="AD329" s="67" t="str">
        <f>IF(ISNUMBER(SEARCH("R", '[2]WetLitterbags placem_collection'!X36)),"YES","")</f>
        <v>YES</v>
      </c>
    </row>
    <row r="330" spans="2:30">
      <c r="B330" t="str">
        <f>'[2]Final data_for_R_analysis_Wetse'!A476</f>
        <v>Wet</v>
      </c>
      <c r="C330" s="4">
        <f>'[2]Final data_for_R_analysis_Wetse'!B476</f>
        <v>35</v>
      </c>
      <c r="D330" t="s">
        <v>92</v>
      </c>
      <c r="E330" t="s">
        <v>32</v>
      </c>
      <c r="F330" s="5">
        <v>3</v>
      </c>
      <c r="G330" s="7">
        <f>'[2]WetLitterbags placem_collection'!E37</f>
        <v>42765</v>
      </c>
      <c r="H330" s="1" t="str">
        <f>'[2]Final data_for_R_analysis_Wetse'!J476</f>
        <v>G732</v>
      </c>
      <c r="I330" t="str">
        <f>'[2]Final data_for_R_analysis_Wetse'!J696</f>
        <v>R69</v>
      </c>
      <c r="J330">
        <f>IFERROR(INDEX('[2]Green_rooibos initial weight'!$C$5:$C$1749,MATCH(H330, '[2]Green_rooibos initial weight'!$A$5:$A$1749,0)),"")</f>
        <v>2.0880000000000001</v>
      </c>
      <c r="K330">
        <f>IFERROR(INDEX('[2]Green_rooibos initial weight'!$C$5:$C$1749,MATCH(I330, '[2]Green_rooibos initial weight'!$A$5:$A$1749,0)),"")</f>
        <v>2.2149999999999999</v>
      </c>
      <c r="L330" s="3">
        <f t="shared" si="28"/>
        <v>1.8382000000000001</v>
      </c>
      <c r="M330" s="3">
        <f t="shared" si="27"/>
        <v>1.9651999999999998</v>
      </c>
      <c r="N330" s="7">
        <f>IF('[2]WetLitterbags placem_collection'!G37="N.A","",'[2]WetLitterbags placem_collection'!G37)</f>
        <v>42820</v>
      </c>
      <c r="O330" s="3">
        <f>IF(IFERROR(INDEX('[2]Both teabags AfterWet'!$D$1:$D$839,MATCH(H330,'[2]Both teabags AfterWet'!$B$1:$B$839,0)),"")="N.A","",(IFERROR(INDEX('[2]Both teabags AfterWet'!$D$1:$D$839,MATCH(H330,'[2]Both teabags AfterWet'!$B$1:$B$839,0)),"")))</f>
        <v>0.71699999999999997</v>
      </c>
      <c r="P330" s="3">
        <f>IFERROR(INDEX('[2]Both teabags AfterWet'!$D$1:$D$839,MATCH(I330,'[2]Both teabags AfterWet'!$B$1:$B$839,0)),"")</f>
        <v>1.498</v>
      </c>
      <c r="Q330" s="3">
        <f t="shared" si="29"/>
        <v>0.56640000000000001</v>
      </c>
      <c r="R330" s="3">
        <f t="shared" si="29"/>
        <v>1.3473999999999999</v>
      </c>
      <c r="S330" s="3">
        <f t="shared" si="30"/>
        <v>0.69187248395169187</v>
      </c>
      <c r="T330" s="3">
        <f t="shared" si="31"/>
        <v>0.45357911061916145</v>
      </c>
      <c r="U330" s="3">
        <f t="shared" si="32"/>
        <v>0.68562996132709142</v>
      </c>
      <c r="V330">
        <f t="shared" si="33"/>
        <v>55</v>
      </c>
      <c r="W330" s="3">
        <f t="shared" si="34"/>
        <v>0.1782987126464467</v>
      </c>
      <c r="X330" s="3">
        <f t="shared" si="35"/>
        <v>2.1476232384032914E-2</v>
      </c>
      <c r="Y330" s="67" t="str">
        <f>IF(ISNUMBER(SEARCH("C", '[2]WetLitterbags placem_collection'!Y37)),"YES","")</f>
        <v/>
      </c>
      <c r="Z330" s="67" t="str">
        <f>IF(ISNUMBER(SEARCH("H", '[2]WetLitterbags placem_collection'!Y37)),"YES","")</f>
        <v/>
      </c>
      <c r="AA330" s="67" t="str">
        <f>IF(ISNUMBER(SEARCH("R", '[2]WetLitterbags placem_collection'!Y37)),"YES","")</f>
        <v>YES</v>
      </c>
      <c r="AB330" s="67" t="str">
        <f>IF(ISNUMBER(SEARCH("C", '[2]WetLitterbags placem_collection'!X37)),"YES","")</f>
        <v/>
      </c>
      <c r="AC330" s="67" t="str">
        <f>IF(ISNUMBER(SEARCH("H", '[2]WetLitterbags placem_collection'!X37)),"YES","")</f>
        <v/>
      </c>
      <c r="AD330" s="67" t="str">
        <f>IF(ISNUMBER(SEARCH("R", '[2]WetLitterbags placem_collection'!X37)),"YES","")</f>
        <v>YES</v>
      </c>
    </row>
    <row r="331" spans="2:30">
      <c r="B331" t="str">
        <f>'[2]Final data_for_R_analysis_Wetse'!A477</f>
        <v>Wet</v>
      </c>
      <c r="C331" s="4">
        <f>'[2]Final data_for_R_analysis_Wetse'!B477</f>
        <v>36</v>
      </c>
      <c r="D331" t="s">
        <v>92</v>
      </c>
      <c r="E331" t="s">
        <v>32</v>
      </c>
      <c r="F331" s="68">
        <v>4</v>
      </c>
      <c r="G331" s="7">
        <f>'[2]WetLitterbags placem_collection'!E38</f>
        <v>42765</v>
      </c>
      <c r="H331" s="1" t="str">
        <f>'[2]Final data_for_R_analysis_Wetse'!J477</f>
        <v>G550</v>
      </c>
      <c r="I331" t="str">
        <f>'[2]Final data_for_R_analysis_Wetse'!J697</f>
        <v>R97</v>
      </c>
      <c r="J331">
        <f>IFERROR(INDEX('[2]Green_rooibos initial weight'!$C$5:$C$1749,MATCH(H331, '[2]Green_rooibos initial weight'!$A$5:$A$1749,0)),"")</f>
        <v>2.097</v>
      </c>
      <c r="K331">
        <f>IFERROR(INDEX('[2]Green_rooibos initial weight'!$C$5:$C$1749,MATCH(I331, '[2]Green_rooibos initial weight'!$A$5:$A$1749,0)),"")</f>
        <v>2.2959999999999998</v>
      </c>
      <c r="L331" s="3">
        <f t="shared" si="28"/>
        <v>1.8472</v>
      </c>
      <c r="M331" s="3">
        <f t="shared" si="27"/>
        <v>2.0461999999999998</v>
      </c>
      <c r="N331" s="7">
        <f>IF('[2]WetLitterbags placem_collection'!G38="N.A","",'[2]WetLitterbags placem_collection'!G38)</f>
        <v>42820</v>
      </c>
      <c r="O331" s="3">
        <f>IF(IFERROR(INDEX('[2]Both teabags AfterWet'!$D$1:$D$839,MATCH(H331,'[2]Both teabags AfterWet'!$B$1:$B$839,0)),"")="N.A","",(IFERROR(INDEX('[2]Both teabags AfterWet'!$D$1:$D$839,MATCH(H331,'[2]Both teabags AfterWet'!$B$1:$B$839,0)),"")))</f>
        <v>0.72199999999999998</v>
      </c>
      <c r="P331" s="3">
        <f>IFERROR(INDEX('[2]Both teabags AfterWet'!$D$1:$D$839,MATCH(I331,'[2]Both teabags AfterWet'!$B$1:$B$839,0)),"")</f>
        <v>1.671</v>
      </c>
      <c r="Q331" s="3">
        <f t="shared" si="29"/>
        <v>0.57139999999999991</v>
      </c>
      <c r="R331" s="3">
        <f t="shared" si="29"/>
        <v>1.5204</v>
      </c>
      <c r="S331" s="3">
        <f t="shared" si="30"/>
        <v>0.69066695539194467</v>
      </c>
      <c r="T331" s="3">
        <f t="shared" si="31"/>
        <v>0.452788787857902</v>
      </c>
      <c r="U331" s="3">
        <f t="shared" si="32"/>
        <v>0.74303587137132254</v>
      </c>
      <c r="V331">
        <f t="shared" si="33"/>
        <v>55</v>
      </c>
      <c r="W331" s="3">
        <f t="shared" si="34"/>
        <v>0.17973045677916311</v>
      </c>
      <c r="X331" s="3">
        <f t="shared" si="35"/>
        <v>1.5240110940233179E-2</v>
      </c>
      <c r="Y331" s="67" t="str">
        <f>IF(ISNUMBER(SEARCH("C", '[2]WetLitterbags placem_collection'!Y38)),"YES","")</f>
        <v/>
      </c>
      <c r="Z331" s="67" t="str">
        <f>IF(ISNUMBER(SEARCH("H", '[2]WetLitterbags placem_collection'!Y38)),"YES","")</f>
        <v/>
      </c>
      <c r="AA331" s="67" t="str">
        <f>IF(ISNUMBER(SEARCH("R", '[2]WetLitterbags placem_collection'!Y38)),"YES","")</f>
        <v>YES</v>
      </c>
      <c r="AB331" s="67" t="str">
        <f>IF(ISNUMBER(SEARCH("C", '[2]WetLitterbags placem_collection'!X38)),"YES","")</f>
        <v/>
      </c>
      <c r="AC331" s="67" t="str">
        <f>IF(ISNUMBER(SEARCH("H", '[2]WetLitterbags placem_collection'!X38)),"YES","")</f>
        <v/>
      </c>
      <c r="AD331" s="67" t="str">
        <f>IF(ISNUMBER(SEARCH("R", '[2]WetLitterbags placem_collection'!X38)),"YES","")</f>
        <v>YES</v>
      </c>
    </row>
    <row r="332" spans="2:30">
      <c r="B332" t="str">
        <f>'[2]Final data_for_R_analysis_Wetse'!A478</f>
        <v>Wet</v>
      </c>
      <c r="C332" s="4">
        <f>'[2]Final data_for_R_analysis_Wetse'!B478</f>
        <v>37</v>
      </c>
      <c r="D332" t="s">
        <v>92</v>
      </c>
      <c r="E332" t="s">
        <v>32</v>
      </c>
      <c r="F332" s="68">
        <v>5</v>
      </c>
      <c r="G332" s="7">
        <f>'[2]WetLitterbags placem_collection'!E39</f>
        <v>42765</v>
      </c>
      <c r="H332" s="1" t="str">
        <f>'[2]Final data_for_R_analysis_Wetse'!J478</f>
        <v>G528</v>
      </c>
      <c r="I332" t="str">
        <f>'[2]Final data_for_R_analysis_Wetse'!J698</f>
        <v>R89</v>
      </c>
      <c r="J332">
        <f>IFERROR(INDEX('[2]Green_rooibos initial weight'!$C$5:$C$1749,MATCH(H332, '[2]Green_rooibos initial weight'!$A$5:$A$1749,0)),"")</f>
        <v>2.14</v>
      </c>
      <c r="K332">
        <f>IFERROR(INDEX('[2]Green_rooibos initial weight'!$C$5:$C$1749,MATCH(I332, '[2]Green_rooibos initial weight'!$A$5:$A$1749,0)),"")</f>
        <v>2.1949999999999998</v>
      </c>
      <c r="L332" s="3">
        <f t="shared" si="28"/>
        <v>1.8902000000000001</v>
      </c>
      <c r="M332" s="3">
        <f t="shared" ref="M332:M395" si="36">IF(K332&gt;0,(K332*$F$32-($F$29+$F$30)),"")</f>
        <v>1.9451999999999998</v>
      </c>
      <c r="N332" s="7">
        <f>IF('[2]WetLitterbags placem_collection'!G39="N.A","",'[2]WetLitterbags placem_collection'!G39)</f>
        <v>42820</v>
      </c>
      <c r="O332" s="3">
        <f>IF(IFERROR(INDEX('[2]Both teabags AfterWet'!$D$1:$D$839,MATCH(H332,'[2]Both teabags AfterWet'!$B$1:$B$839,0)),"")="N.A","",(IFERROR(INDEX('[2]Both teabags AfterWet'!$D$1:$D$839,MATCH(H332,'[2]Both teabags AfterWet'!$B$1:$B$839,0)),"")))</f>
        <v>0.89600000000000002</v>
      </c>
      <c r="P332" s="3">
        <f>IFERROR(INDEX('[2]Both teabags AfterWet'!$D$1:$D$839,MATCH(I332,'[2]Both teabags AfterWet'!$B$1:$B$839,0)),"")</f>
        <v>1.425</v>
      </c>
      <c r="Q332" s="3">
        <f t="shared" si="29"/>
        <v>0.74540000000000006</v>
      </c>
      <c r="R332" s="3">
        <f t="shared" si="29"/>
        <v>1.2744</v>
      </c>
      <c r="S332" s="3">
        <f t="shared" si="30"/>
        <v>0.60565019574648182</v>
      </c>
      <c r="T332" s="3">
        <f t="shared" si="31"/>
        <v>0.39705333497869122</v>
      </c>
      <c r="U332" s="3">
        <f t="shared" si="32"/>
        <v>0.65515114127082053</v>
      </c>
      <c r="V332">
        <f t="shared" si="33"/>
        <v>55</v>
      </c>
      <c r="W332" s="3">
        <f t="shared" si="34"/>
        <v>0.28070048011106674</v>
      </c>
      <c r="X332" s="3">
        <f t="shared" si="35"/>
        <v>3.6889134065085948E-2</v>
      </c>
      <c r="Y332" s="67" t="str">
        <f>IF(ISNUMBER(SEARCH("C", '[2]WetLitterbags placem_collection'!Y39)),"YES","")</f>
        <v/>
      </c>
      <c r="Z332" s="67" t="str">
        <f>IF(ISNUMBER(SEARCH("H", '[2]WetLitterbags placem_collection'!Y39)),"YES","")</f>
        <v/>
      </c>
      <c r="AA332" s="67" t="str">
        <f>IF(ISNUMBER(SEARCH("R", '[2]WetLitterbags placem_collection'!Y39)),"YES","")</f>
        <v>YES</v>
      </c>
      <c r="AB332" s="67" t="str">
        <f>IF(ISNUMBER(SEARCH("C", '[2]WetLitterbags placem_collection'!X39)),"YES","")</f>
        <v/>
      </c>
      <c r="AC332" s="67" t="str">
        <f>IF(ISNUMBER(SEARCH("H", '[2]WetLitterbags placem_collection'!X39)),"YES","")</f>
        <v/>
      </c>
      <c r="AD332" s="67" t="str">
        <f>IF(ISNUMBER(SEARCH("R", '[2]WetLitterbags placem_collection'!X39)),"YES","")</f>
        <v>YES</v>
      </c>
    </row>
    <row r="333" spans="2:30">
      <c r="B333" t="str">
        <f>'[2]Final data_for_R_analysis_Wetse'!A479</f>
        <v>Wet</v>
      </c>
      <c r="C333" s="4">
        <f>'[2]Final data_for_R_analysis_Wetse'!B479</f>
        <v>38</v>
      </c>
      <c r="D333" t="s">
        <v>92</v>
      </c>
      <c r="E333" t="s">
        <v>32</v>
      </c>
      <c r="F333" s="68">
        <v>6</v>
      </c>
      <c r="G333" s="7">
        <f>'[2]WetLitterbags placem_collection'!E40</f>
        <v>42765</v>
      </c>
      <c r="H333" s="1" t="str">
        <f>'[2]Final data_for_R_analysis_Wetse'!J479</f>
        <v>G703</v>
      </c>
      <c r="I333" t="str">
        <f>'[2]Final data_for_R_analysis_Wetse'!J699</f>
        <v>R147</v>
      </c>
      <c r="J333">
        <f>IFERROR(INDEX('[2]Green_rooibos initial weight'!$C$5:$C$1749,MATCH(H333, '[2]Green_rooibos initial weight'!$A$5:$A$1749,0)),"")</f>
        <v>1.9159999999999999</v>
      </c>
      <c r="K333">
        <f>IFERROR(INDEX('[2]Green_rooibos initial weight'!$C$5:$C$1749,MATCH(I333, '[2]Green_rooibos initial weight'!$A$5:$A$1749,0)),"")</f>
        <v>2.1960000000000002</v>
      </c>
      <c r="L333" s="3">
        <f t="shared" ref="L333:L396" si="37">IF(J333&gt;0,(J333*$F$31-($F$29+$F$30)),"")</f>
        <v>1.6661999999999999</v>
      </c>
      <c r="M333" s="3">
        <f t="shared" si="36"/>
        <v>1.9462000000000002</v>
      </c>
      <c r="N333" s="7">
        <f>IF('[2]WetLitterbags placem_collection'!G40="N.A","",'[2]WetLitterbags placem_collection'!G40)</f>
        <v>42820</v>
      </c>
      <c r="O333" s="3">
        <f>IF(IFERROR(INDEX('[2]Both teabags AfterWet'!$D$1:$D$839,MATCH(H333,'[2]Both teabags AfterWet'!$B$1:$B$839,0)),"")="N.A","",(IFERROR(INDEX('[2]Both teabags AfterWet'!$D$1:$D$839,MATCH(H333,'[2]Both teabags AfterWet'!$B$1:$B$839,0)),"")))</f>
        <v>0.81899999999999995</v>
      </c>
      <c r="P333" s="3">
        <f>IFERROR(INDEX('[2]Both teabags AfterWet'!$D$1:$D$839,MATCH(I333,'[2]Both teabags AfterWet'!$B$1:$B$839,0)),"")</f>
        <v>1.381</v>
      </c>
      <c r="Q333" s="3">
        <f t="shared" ref="Q333:R396" si="38">IFERROR(IF(O333&gt;0,O333-($F$29),""),"")</f>
        <v>0.66839999999999988</v>
      </c>
      <c r="R333" s="3">
        <f t="shared" si="38"/>
        <v>1.2303999999999999</v>
      </c>
      <c r="S333" s="3">
        <f t="shared" ref="S333:S396" si="39">IFERROR(1-Q333/L333,"")</f>
        <v>0.59884767734965794</v>
      </c>
      <c r="T333" s="3">
        <f t="shared" ref="T333:T396" si="40">IFERROR($F$26*(1-W333),"")</f>
        <v>0.39259372671854065</v>
      </c>
      <c r="U333" s="3">
        <f t="shared" ref="U333:U396" si="41">IFERROR(R333/M333,"")</f>
        <v>0.63220635083752952</v>
      </c>
      <c r="V333">
        <f t="shared" ref="V333:V396" si="42">IF((N333-G333)&gt;0,(IFERROR(N333-G333,"")),"")</f>
        <v>55</v>
      </c>
      <c r="W333" s="3">
        <f t="shared" ref="W333:W396" si="43">IFERROR(1-(S333/$F$25),"")</f>
        <v>0.28877948058235392</v>
      </c>
      <c r="X333" s="3">
        <f t="shared" ref="X333:X396" si="44">IFERROR(LN(T333/(U333-(1-T333)))/V333,"")</f>
        <v>5.0216882226838067E-2</v>
      </c>
      <c r="Y333" s="67" t="str">
        <f>IF(ISNUMBER(SEARCH("C", '[2]WetLitterbags placem_collection'!Y40)),"YES","")</f>
        <v/>
      </c>
      <c r="Z333" s="67" t="str">
        <f>IF(ISNUMBER(SEARCH("H", '[2]WetLitterbags placem_collection'!Y40)),"YES","")</f>
        <v/>
      </c>
      <c r="AA333" s="67" t="str">
        <f>IF(ISNUMBER(SEARCH("R", '[2]WetLitterbags placem_collection'!Y40)),"YES","")</f>
        <v/>
      </c>
      <c r="AB333" s="67" t="str">
        <f>IF(ISNUMBER(SEARCH("C", '[2]WetLitterbags placem_collection'!X40)),"YES","")</f>
        <v/>
      </c>
      <c r="AC333" s="67" t="str">
        <f>IF(ISNUMBER(SEARCH("H", '[2]WetLitterbags placem_collection'!X40)),"YES","")</f>
        <v/>
      </c>
      <c r="AD333" s="67" t="str">
        <f>IF(ISNUMBER(SEARCH("R", '[2]WetLitterbags placem_collection'!X40)),"YES","")</f>
        <v>YES</v>
      </c>
    </row>
    <row r="334" spans="2:30">
      <c r="B334" t="str">
        <f>'[2]Final data_for_R_analysis_Wetse'!A480</f>
        <v>Wet</v>
      </c>
      <c r="C334" s="4">
        <f>'[2]Final data_for_R_analysis_Wetse'!B480</f>
        <v>39</v>
      </c>
      <c r="D334" t="s">
        <v>92</v>
      </c>
      <c r="E334" t="s">
        <v>32</v>
      </c>
      <c r="F334" s="68">
        <v>7</v>
      </c>
      <c r="G334" s="7">
        <f>'[2]WetLitterbags placem_collection'!E41</f>
        <v>42765</v>
      </c>
      <c r="H334" s="1" t="str">
        <f>'[2]Final data_for_R_analysis_Wetse'!J480</f>
        <v>G566</v>
      </c>
      <c r="I334" t="str">
        <f>'[2]Final data_for_R_analysis_Wetse'!J700</f>
        <v>R65</v>
      </c>
      <c r="J334">
        <f>IFERROR(INDEX('[2]Green_rooibos initial weight'!$C$5:$C$1749,MATCH(H334, '[2]Green_rooibos initial weight'!$A$5:$A$1749,0)),"")</f>
        <v>2.0449999999999999</v>
      </c>
      <c r="K334">
        <f>IFERROR(INDEX('[2]Green_rooibos initial weight'!$C$5:$C$1749,MATCH(I334, '[2]Green_rooibos initial weight'!$A$5:$A$1749,0)),"")</f>
        <v>2.2559999999999998</v>
      </c>
      <c r="L334" s="3">
        <f t="shared" si="37"/>
        <v>1.7951999999999999</v>
      </c>
      <c r="M334" s="3">
        <f t="shared" si="36"/>
        <v>2.0061999999999998</v>
      </c>
      <c r="N334" s="7">
        <f>IF('[2]WetLitterbags placem_collection'!G41="N.A","",'[2]WetLitterbags placem_collection'!G41)</f>
        <v>42820</v>
      </c>
      <c r="O334" s="3">
        <f>IF(IFERROR(INDEX('[2]Both teabags AfterWet'!$D$1:$D$839,MATCH(H334,'[2]Both teabags AfterWet'!$B$1:$B$839,0)),"")="N.A","",(IFERROR(INDEX('[2]Both teabags AfterWet'!$D$1:$D$839,MATCH(H334,'[2]Both teabags AfterWet'!$B$1:$B$839,0)),"")))</f>
        <v>0.78520000000000001</v>
      </c>
      <c r="P334" s="3">
        <f>IFERROR(INDEX('[2]Both teabags AfterWet'!$D$1:$D$839,MATCH(I334,'[2]Both teabags AfterWet'!$B$1:$B$839,0)),"")</f>
        <v>1.5185</v>
      </c>
      <c r="Q334" s="3">
        <f t="shared" si="38"/>
        <v>0.63460000000000005</v>
      </c>
      <c r="R334" s="3">
        <f t="shared" si="38"/>
        <v>1.3678999999999999</v>
      </c>
      <c r="S334" s="3">
        <f t="shared" si="39"/>
        <v>0.64650178253119428</v>
      </c>
      <c r="T334" s="3">
        <f t="shared" si="40"/>
        <v>0.42383489781142436</v>
      </c>
      <c r="U334" s="3">
        <f t="shared" si="41"/>
        <v>0.68183630744691459</v>
      </c>
      <c r="V334">
        <f t="shared" si="42"/>
        <v>55</v>
      </c>
      <c r="W334" s="3">
        <f t="shared" si="43"/>
        <v>0.23218315613872409</v>
      </c>
      <c r="X334" s="3">
        <f t="shared" si="44"/>
        <v>2.5254755476120237E-2</v>
      </c>
      <c r="Y334" s="67" t="str">
        <f>IF(ISNUMBER(SEARCH("C", '[2]WetLitterbags placem_collection'!Y41)),"YES","")</f>
        <v/>
      </c>
      <c r="Z334" s="67" t="str">
        <f>IF(ISNUMBER(SEARCH("H", '[2]WetLitterbags placem_collection'!Y41)),"YES","")</f>
        <v/>
      </c>
      <c r="AA334" s="67" t="str">
        <f>IF(ISNUMBER(SEARCH("R", '[2]WetLitterbags placem_collection'!Y41)),"YES","")</f>
        <v>YES</v>
      </c>
      <c r="AB334" s="67" t="str">
        <f>IF(ISNUMBER(SEARCH("C", '[2]WetLitterbags placem_collection'!X41)),"YES","")</f>
        <v/>
      </c>
      <c r="AC334" s="67" t="str">
        <f>IF(ISNUMBER(SEARCH("H", '[2]WetLitterbags placem_collection'!X41)),"YES","")</f>
        <v/>
      </c>
      <c r="AD334" s="67" t="str">
        <f>IF(ISNUMBER(SEARCH("R", '[2]WetLitterbags placem_collection'!X41)),"YES","")</f>
        <v>YES</v>
      </c>
    </row>
    <row r="335" spans="2:30">
      <c r="B335" t="str">
        <f>'[2]Final data_for_R_analysis_Wetse'!A481</f>
        <v>Wet</v>
      </c>
      <c r="C335" s="4">
        <f>'[2]Final data_for_R_analysis_Wetse'!B481</f>
        <v>40</v>
      </c>
      <c r="D335" t="s">
        <v>92</v>
      </c>
      <c r="E335" t="s">
        <v>32</v>
      </c>
      <c r="F335" s="68">
        <v>8</v>
      </c>
      <c r="G335" s="7">
        <f>'[2]WetLitterbags placem_collection'!E42</f>
        <v>42765</v>
      </c>
      <c r="H335" s="1" t="str">
        <f>'[2]Final data_for_R_analysis_Wetse'!J481</f>
        <v>G619</v>
      </c>
      <c r="I335" t="str">
        <f>'[2]Final data_for_R_analysis_Wetse'!J701</f>
        <v>R420</v>
      </c>
      <c r="J335">
        <f>IFERROR(INDEX('[2]Green_rooibos initial weight'!$C$5:$C$1749,MATCH(H335, '[2]Green_rooibos initial weight'!$A$5:$A$1749,0)),"")</f>
        <v>2.036</v>
      </c>
      <c r="K335">
        <f>IFERROR(INDEX('[2]Green_rooibos initial weight'!$C$5:$C$1749,MATCH(I335, '[2]Green_rooibos initial weight'!$A$5:$A$1749,0)),"")</f>
        <v>2.2749999999999999</v>
      </c>
      <c r="L335" s="3">
        <f t="shared" si="37"/>
        <v>1.7862</v>
      </c>
      <c r="M335" s="3">
        <f t="shared" si="36"/>
        <v>2.0251999999999999</v>
      </c>
      <c r="N335" s="7">
        <f>IF('[2]WetLitterbags placem_collection'!G42="N.A","",'[2]WetLitterbags placem_collection'!G42)</f>
        <v>42820</v>
      </c>
      <c r="O335" s="3">
        <f>IF(IFERROR(INDEX('[2]Both teabags AfterWet'!$D$1:$D$839,MATCH(H335,'[2]Both teabags AfterWet'!$B$1:$B$839,0)),"")="N.A","",(IFERROR(INDEX('[2]Both teabags AfterWet'!$D$1:$D$839,MATCH(H335,'[2]Both teabags AfterWet'!$B$1:$B$839,0)),"")))</f>
        <v>0.70599999999999996</v>
      </c>
      <c r="P335" s="3">
        <f>IFERROR(INDEX('[2]Both teabags AfterWet'!$D$1:$D$839,MATCH(I335,'[2]Both teabags AfterWet'!$B$1:$B$839,0)),"")</f>
        <v>1.66</v>
      </c>
      <c r="Q335" s="3">
        <f t="shared" si="38"/>
        <v>0.55539999999999989</v>
      </c>
      <c r="R335" s="3">
        <f t="shared" si="38"/>
        <v>1.5093999999999999</v>
      </c>
      <c r="S335" s="3">
        <f t="shared" si="39"/>
        <v>0.68906057552345767</v>
      </c>
      <c r="T335" s="3">
        <f t="shared" si="40"/>
        <v>0.4517356742149034</v>
      </c>
      <c r="U335" s="3">
        <f t="shared" si="41"/>
        <v>0.74530910527355321</v>
      </c>
      <c r="V335">
        <f t="shared" si="42"/>
        <v>55</v>
      </c>
      <c r="W335" s="3">
        <f t="shared" si="43"/>
        <v>0.1816382713498127</v>
      </c>
      <c r="X335" s="3">
        <f t="shared" si="44"/>
        <v>1.5084840131988145E-2</v>
      </c>
      <c r="Y335" s="67" t="str">
        <f>IF(ISNUMBER(SEARCH("C", '[2]WetLitterbags placem_collection'!Y42)),"YES","")</f>
        <v/>
      </c>
      <c r="Z335" s="67" t="str">
        <f>IF(ISNUMBER(SEARCH("H", '[2]WetLitterbags placem_collection'!Y42)),"YES","")</f>
        <v/>
      </c>
      <c r="AA335" s="67" t="str">
        <f>IF(ISNUMBER(SEARCH("R", '[2]WetLitterbags placem_collection'!Y42)),"YES","")</f>
        <v/>
      </c>
      <c r="AB335" s="67" t="str">
        <f>IF(ISNUMBER(SEARCH("C", '[2]WetLitterbags placem_collection'!X42)),"YES","")</f>
        <v/>
      </c>
      <c r="AC335" s="67" t="str">
        <f>IF(ISNUMBER(SEARCH("H", '[2]WetLitterbags placem_collection'!X42)),"YES","")</f>
        <v/>
      </c>
      <c r="AD335" s="67" t="str">
        <f>IF(ISNUMBER(SEARCH("R", '[2]WetLitterbags placem_collection'!X42)),"YES","")</f>
        <v>YES</v>
      </c>
    </row>
    <row r="336" spans="2:30">
      <c r="B336" t="str">
        <f>'[2]Final data_for_R_analysis_Wetse'!A482</f>
        <v>Wet</v>
      </c>
      <c r="C336" s="4">
        <f>'[2]Final data_for_R_analysis_Wetse'!B482</f>
        <v>41</v>
      </c>
      <c r="D336" t="s">
        <v>93</v>
      </c>
      <c r="E336" t="s">
        <v>32</v>
      </c>
      <c r="F336" s="5">
        <v>1</v>
      </c>
      <c r="G336" s="7">
        <f>'[2]WetLitterbags placem_collection'!E43</f>
        <v>42766</v>
      </c>
      <c r="H336" s="1" t="str">
        <f>'[2]Final data_for_R_analysis_Wetse'!J482</f>
        <v>G626</v>
      </c>
      <c r="I336" t="str">
        <f>'[2]Final data_for_R_analysis_Wetse'!J702</f>
        <v>R77</v>
      </c>
      <c r="J336">
        <f>IFERROR(INDEX('[2]Green_rooibos initial weight'!$C$5:$C$1749,MATCH(H336, '[2]Green_rooibos initial weight'!$A$5:$A$1749,0)),"")</f>
        <v>2.1179999999999999</v>
      </c>
      <c r="K336">
        <f>IFERROR(INDEX('[2]Green_rooibos initial weight'!$C$5:$C$1749,MATCH(I336, '[2]Green_rooibos initial weight'!$A$5:$A$1749,0)),"")</f>
        <v>2.1749999999999998</v>
      </c>
      <c r="L336" s="3">
        <f t="shared" si="37"/>
        <v>1.8681999999999999</v>
      </c>
      <c r="M336" s="3">
        <f t="shared" si="36"/>
        <v>1.9251999999999998</v>
      </c>
      <c r="N336" s="7">
        <f>IF('[2]WetLitterbags placem_collection'!G43="N.A","",'[2]WetLitterbags placem_collection'!G43)</f>
        <v>42820</v>
      </c>
      <c r="O336" s="3" t="str">
        <f>IF(IFERROR(INDEX('[2]Both teabags AfterWet'!$D$1:$D$839,MATCH(H336,'[2]Both teabags AfterWet'!$B$1:$B$839,0)),"")="N.A","",(IFERROR(INDEX('[2]Both teabags AfterWet'!$D$1:$D$839,MATCH(H336,'[2]Both teabags AfterWet'!$B$1:$B$839,0)),"")))</f>
        <v/>
      </c>
      <c r="P336" s="3">
        <f>IFERROR(INDEX('[2]Both teabags AfterWet'!$D$1:$D$839,MATCH(I336,'[2]Both teabags AfterWet'!$B$1:$B$839,0)),"")</f>
        <v>1.5429999999999999</v>
      </c>
      <c r="Q336" s="3" t="str">
        <f t="shared" si="38"/>
        <v/>
      </c>
      <c r="R336" s="3">
        <f t="shared" si="38"/>
        <v>1.3923999999999999</v>
      </c>
      <c r="S336" s="3" t="str">
        <f t="shared" si="39"/>
        <v/>
      </c>
      <c r="T336" s="3" t="str">
        <f t="shared" si="40"/>
        <v/>
      </c>
      <c r="U336" s="3">
        <f t="shared" si="41"/>
        <v>0.72324953251610224</v>
      </c>
      <c r="V336">
        <f t="shared" si="42"/>
        <v>54</v>
      </c>
      <c r="W336" s="3" t="str">
        <f t="shared" si="43"/>
        <v/>
      </c>
      <c r="X336" s="3" t="str">
        <f t="shared" si="44"/>
        <v/>
      </c>
      <c r="Y336" s="67" t="str">
        <f>IF(ISNUMBER(SEARCH("C", '[2]WetLitterbags placem_collection'!Y43)),"YES","")</f>
        <v/>
      </c>
      <c r="Z336" s="67" t="str">
        <f>IF(ISNUMBER(SEARCH("H", '[2]WetLitterbags placem_collection'!Y43)),"YES","")</f>
        <v/>
      </c>
      <c r="AA336" s="67" t="str">
        <f>IF(ISNUMBER(SEARCH("R", '[2]WetLitterbags placem_collection'!Y43)),"YES","")</f>
        <v>YES</v>
      </c>
      <c r="AB336" s="67" t="str">
        <f>IF(ISNUMBER(SEARCH("C", '[2]WetLitterbags placem_collection'!X43)),"YES","")</f>
        <v/>
      </c>
      <c r="AC336" s="67" t="str">
        <f>IF(ISNUMBER(SEARCH("H", '[2]WetLitterbags placem_collection'!X43)),"YES","")</f>
        <v/>
      </c>
      <c r="AD336" s="67" t="str">
        <f>IF(ISNUMBER(SEARCH("R", '[2]WetLitterbags placem_collection'!X43)),"YES","")</f>
        <v>YES</v>
      </c>
    </row>
    <row r="337" spans="2:30">
      <c r="B337" t="str">
        <f>'[2]Final data_for_R_analysis_Wetse'!A483</f>
        <v>Wet</v>
      </c>
      <c r="C337" s="4">
        <f>'[2]Final data_for_R_analysis_Wetse'!B483</f>
        <v>42</v>
      </c>
      <c r="D337" t="s">
        <v>93</v>
      </c>
      <c r="E337" t="s">
        <v>32</v>
      </c>
      <c r="F337" s="5">
        <v>2</v>
      </c>
      <c r="G337" s="7">
        <f>'[2]WetLitterbags placem_collection'!E44</f>
        <v>42766</v>
      </c>
      <c r="H337" s="1" t="str">
        <f>'[2]Final data_for_R_analysis_Wetse'!J483</f>
        <v>G437</v>
      </c>
      <c r="I337" t="str">
        <f>'[2]Final data_for_R_analysis_Wetse'!J703</f>
        <v>R81</v>
      </c>
      <c r="J337">
        <f>IFERROR(INDEX('[2]Green_rooibos initial weight'!$C$5:$C$1749,MATCH(H337, '[2]Green_rooibos initial weight'!$A$5:$A$1749,0)),"")</f>
        <v>2.1230000000000002</v>
      </c>
      <c r="K337">
        <f>IFERROR(INDEX('[2]Green_rooibos initial weight'!$C$5:$C$1749,MATCH(I337, '[2]Green_rooibos initial weight'!$A$5:$A$1749,0)),"")</f>
        <v>2.004</v>
      </c>
      <c r="L337" s="3">
        <f t="shared" si="37"/>
        <v>1.8732000000000002</v>
      </c>
      <c r="M337" s="3">
        <f t="shared" si="36"/>
        <v>1.7542</v>
      </c>
      <c r="N337" s="7">
        <f>IF('[2]WetLitterbags placem_collection'!G44="N.A","",'[2]WetLitterbags placem_collection'!G44)</f>
        <v>42820</v>
      </c>
      <c r="O337" s="3">
        <f>IF(IFERROR(INDEX('[2]Both teabags AfterWet'!$D$1:$D$839,MATCH(H337,'[2]Both teabags AfterWet'!$B$1:$B$839,0)),"")="N.A","",(IFERROR(INDEX('[2]Both teabags AfterWet'!$D$1:$D$839,MATCH(H337,'[2]Both teabags AfterWet'!$B$1:$B$839,0)),"")))</f>
        <v>0.64</v>
      </c>
      <c r="P337" s="3">
        <f>IFERROR(INDEX('[2]Both teabags AfterWet'!$D$1:$D$839,MATCH(I337,'[2]Both teabags AfterWet'!$B$1:$B$839,0)),"")</f>
        <v>1.528</v>
      </c>
      <c r="Q337" s="3">
        <f t="shared" si="38"/>
        <v>0.4894</v>
      </c>
      <c r="R337" s="3">
        <f t="shared" si="38"/>
        <v>1.3774</v>
      </c>
      <c r="S337" s="3">
        <f t="shared" si="39"/>
        <v>0.73873585308562895</v>
      </c>
      <c r="T337" s="3">
        <f t="shared" si="40"/>
        <v>0.48430188943380909</v>
      </c>
      <c r="U337" s="3">
        <f t="shared" si="41"/>
        <v>0.785201231330521</v>
      </c>
      <c r="V337">
        <f t="shared" si="42"/>
        <v>54</v>
      </c>
      <c r="W337" s="3">
        <f t="shared" si="43"/>
        <v>0.12264150464889667</v>
      </c>
      <c r="X337" s="3">
        <f t="shared" si="44"/>
        <v>1.0854231123327503E-2</v>
      </c>
      <c r="Y337" s="67" t="str">
        <f>IF(ISNUMBER(SEARCH("C", '[2]WetLitterbags placem_collection'!Y44)),"YES","")</f>
        <v/>
      </c>
      <c r="Z337" s="67" t="str">
        <f>IF(ISNUMBER(SEARCH("H", '[2]WetLitterbags placem_collection'!Y44)),"YES","")</f>
        <v/>
      </c>
      <c r="AA337" s="67" t="str">
        <f>IF(ISNUMBER(SEARCH("R", '[2]WetLitterbags placem_collection'!Y44)),"YES","")</f>
        <v/>
      </c>
      <c r="AB337" s="67" t="str">
        <f>IF(ISNUMBER(SEARCH("C", '[2]WetLitterbags placem_collection'!X44)),"YES","")</f>
        <v/>
      </c>
      <c r="AC337" s="67" t="str">
        <f>IF(ISNUMBER(SEARCH("H", '[2]WetLitterbags placem_collection'!X44)),"YES","")</f>
        <v/>
      </c>
      <c r="AD337" s="67" t="str">
        <f>IF(ISNUMBER(SEARCH("R", '[2]WetLitterbags placem_collection'!X44)),"YES","")</f>
        <v/>
      </c>
    </row>
    <row r="338" spans="2:30">
      <c r="B338" t="str">
        <f>'[2]Final data_for_R_analysis_Wetse'!A484</f>
        <v>Wet</v>
      </c>
      <c r="C338" s="4">
        <f>'[2]Final data_for_R_analysis_Wetse'!B484</f>
        <v>43</v>
      </c>
      <c r="D338" t="s">
        <v>93</v>
      </c>
      <c r="E338" t="s">
        <v>32</v>
      </c>
      <c r="F338" s="5">
        <v>3</v>
      </c>
      <c r="G338" s="7">
        <f>'[2]WetLitterbags placem_collection'!E45</f>
        <v>42766</v>
      </c>
      <c r="H338" s="1" t="str">
        <f>'[2]Final data_for_R_analysis_Wetse'!J484</f>
        <v>G643</v>
      </c>
      <c r="I338" t="str">
        <f>'[2]Final data_for_R_analysis_Wetse'!J704</f>
        <v>R117</v>
      </c>
      <c r="J338">
        <f>IFERROR(INDEX('[2]Green_rooibos initial weight'!$C$5:$C$1749,MATCH(H338, '[2]Green_rooibos initial weight'!$A$5:$A$1749,0)),"")</f>
        <v>2.0510000000000002</v>
      </c>
      <c r="K338">
        <f>IFERROR(INDEX('[2]Green_rooibos initial weight'!$C$5:$C$1749,MATCH(I338, '[2]Green_rooibos initial weight'!$A$5:$A$1749,0)),"")</f>
        <v>2.2029999999999998</v>
      </c>
      <c r="L338" s="3">
        <f t="shared" si="37"/>
        <v>1.8012000000000001</v>
      </c>
      <c r="M338" s="3">
        <f t="shared" si="36"/>
        <v>1.9531999999999998</v>
      </c>
      <c r="N338" s="7">
        <f>IF('[2]WetLitterbags placem_collection'!G45="N.A","",'[2]WetLitterbags placem_collection'!G45)</f>
        <v>42820</v>
      </c>
      <c r="O338" s="3">
        <f>IF(IFERROR(INDEX('[2]Both teabags AfterWet'!$D$1:$D$839,MATCH(H338,'[2]Both teabags AfterWet'!$B$1:$B$839,0)),"")="N.A","",(IFERROR(INDEX('[2]Both teabags AfterWet'!$D$1:$D$839,MATCH(H338,'[2]Both teabags AfterWet'!$B$1:$B$839,0)),"")))</f>
        <v>0.74509999999999998</v>
      </c>
      <c r="P338" s="3">
        <f>IFERROR(INDEX('[2]Both teabags AfterWet'!$D$1:$D$839,MATCH(I338,'[2]Both teabags AfterWet'!$B$1:$B$839,0)),"")</f>
        <v>1.6155999999999999</v>
      </c>
      <c r="Q338" s="3">
        <f t="shared" si="38"/>
        <v>0.59450000000000003</v>
      </c>
      <c r="R338" s="3">
        <f t="shared" si="38"/>
        <v>1.4649999999999999</v>
      </c>
      <c r="S338" s="3">
        <f t="shared" si="39"/>
        <v>0.6699422607150789</v>
      </c>
      <c r="T338" s="3">
        <f t="shared" si="40"/>
        <v>0.43920205215525371</v>
      </c>
      <c r="U338" s="3">
        <f t="shared" si="41"/>
        <v>0.75005119803399545</v>
      </c>
      <c r="V338">
        <f t="shared" si="42"/>
        <v>54</v>
      </c>
      <c r="W338" s="3">
        <f t="shared" si="43"/>
        <v>0.20434410841439554</v>
      </c>
      <c r="X338" s="3">
        <f t="shared" si="44"/>
        <v>1.5590249934211918E-2</v>
      </c>
      <c r="Y338" s="67" t="str">
        <f>IF(ISNUMBER(SEARCH("C", '[2]WetLitterbags placem_collection'!Y45)),"YES","")</f>
        <v/>
      </c>
      <c r="Z338" s="67" t="str">
        <f>IF(ISNUMBER(SEARCH("H", '[2]WetLitterbags placem_collection'!Y45)),"YES","")</f>
        <v/>
      </c>
      <c r="AA338" s="67" t="str">
        <f>IF(ISNUMBER(SEARCH("R", '[2]WetLitterbags placem_collection'!Y45)),"YES","")</f>
        <v>YES</v>
      </c>
      <c r="AB338" s="67" t="str">
        <f>IF(ISNUMBER(SEARCH("C", '[2]WetLitterbags placem_collection'!X45)),"YES","")</f>
        <v/>
      </c>
      <c r="AC338" s="67" t="str">
        <f>IF(ISNUMBER(SEARCH("H", '[2]WetLitterbags placem_collection'!X45)),"YES","")</f>
        <v/>
      </c>
      <c r="AD338" s="67" t="str">
        <f>IF(ISNUMBER(SEARCH("R", '[2]WetLitterbags placem_collection'!X45)),"YES","")</f>
        <v>YES</v>
      </c>
    </row>
    <row r="339" spans="2:30">
      <c r="B339" t="str">
        <f>'[2]Final data_for_R_analysis_Wetse'!A485</f>
        <v>Wet</v>
      </c>
      <c r="C339" s="4">
        <f>'[2]Final data_for_R_analysis_Wetse'!B485</f>
        <v>44</v>
      </c>
      <c r="D339" t="s">
        <v>93</v>
      </c>
      <c r="E339" t="s">
        <v>32</v>
      </c>
      <c r="F339" s="68">
        <v>4</v>
      </c>
      <c r="G339" s="7">
        <f>'[2]WetLitterbags placem_collection'!E46</f>
        <v>42766</v>
      </c>
      <c r="H339" s="1" t="str">
        <f>'[2]Final data_for_R_analysis_Wetse'!J485</f>
        <v>G283</v>
      </c>
      <c r="I339" t="str">
        <f>'[2]Final data_for_R_analysis_Wetse'!J705</f>
        <v>R6</v>
      </c>
      <c r="J339">
        <f>IFERROR(INDEX('[2]Green_rooibos initial weight'!$C$5:$C$1749,MATCH(H339, '[2]Green_rooibos initial weight'!$A$5:$A$1749,0)),"")</f>
        <v>1.8660000000000001</v>
      </c>
      <c r="K339">
        <f>IFERROR(INDEX('[2]Green_rooibos initial weight'!$C$5:$C$1749,MATCH(I339, '[2]Green_rooibos initial weight'!$A$5:$A$1749,0)),"")</f>
        <v>2.226</v>
      </c>
      <c r="L339" s="3">
        <f t="shared" si="37"/>
        <v>1.6162000000000001</v>
      </c>
      <c r="M339" s="3">
        <f t="shared" si="36"/>
        <v>1.9762</v>
      </c>
      <c r="N339" s="7">
        <f>IF('[2]WetLitterbags placem_collection'!G46="N.A","",'[2]WetLitterbags placem_collection'!G46)</f>
        <v>42820</v>
      </c>
      <c r="O339" s="3">
        <f>IF(IFERROR(INDEX('[2]Both teabags AfterWet'!$D$1:$D$839,MATCH(H339,'[2]Both teabags AfterWet'!$B$1:$B$839,0)),"")="N.A","",(IFERROR(INDEX('[2]Both teabags AfterWet'!$D$1:$D$839,MATCH(H339,'[2]Both teabags AfterWet'!$B$1:$B$839,0)),"")))</f>
        <v>0.80830000000000002</v>
      </c>
      <c r="P339" s="3">
        <f>IFERROR(INDEX('[2]Both teabags AfterWet'!$D$1:$D$839,MATCH(I339,'[2]Both teabags AfterWet'!$B$1:$B$839,0)),"")</f>
        <v>1.5294000000000001</v>
      </c>
      <c r="Q339" s="3">
        <f t="shared" si="38"/>
        <v>0.65769999999999995</v>
      </c>
      <c r="R339" s="3">
        <f t="shared" si="38"/>
        <v>1.3788</v>
      </c>
      <c r="S339" s="3">
        <f t="shared" si="39"/>
        <v>0.59305778987749047</v>
      </c>
      <c r="T339" s="3">
        <f t="shared" si="40"/>
        <v>0.3887979810123216</v>
      </c>
      <c r="U339" s="3">
        <f t="shared" si="41"/>
        <v>0.6977026616739197</v>
      </c>
      <c r="V339">
        <f t="shared" si="42"/>
        <v>54</v>
      </c>
      <c r="W339" s="3">
        <f t="shared" si="43"/>
        <v>0.29565583149941743</v>
      </c>
      <c r="X339" s="3">
        <f t="shared" si="44"/>
        <v>2.783163029433855E-2</v>
      </c>
      <c r="Y339" s="67" t="str">
        <f>IF(ISNUMBER(SEARCH("C", '[2]WetLitterbags placem_collection'!Y46)),"YES","")</f>
        <v/>
      </c>
      <c r="Z339" s="67" t="str">
        <f>IF(ISNUMBER(SEARCH("H", '[2]WetLitterbags placem_collection'!Y46)),"YES","")</f>
        <v/>
      </c>
      <c r="AA339" s="67" t="str">
        <f>IF(ISNUMBER(SEARCH("R", '[2]WetLitterbags placem_collection'!Y46)),"YES","")</f>
        <v/>
      </c>
      <c r="AB339" s="67" t="str">
        <f>IF(ISNUMBER(SEARCH("C", '[2]WetLitterbags placem_collection'!X46)),"YES","")</f>
        <v/>
      </c>
      <c r="AC339" s="67" t="str">
        <f>IF(ISNUMBER(SEARCH("H", '[2]WetLitterbags placem_collection'!X46)),"YES","")</f>
        <v/>
      </c>
      <c r="AD339" s="67" t="str">
        <f>IF(ISNUMBER(SEARCH("R", '[2]WetLitterbags placem_collection'!X46)),"YES","")</f>
        <v>YES</v>
      </c>
    </row>
    <row r="340" spans="2:30">
      <c r="B340" t="str">
        <f>'[2]Final data_for_R_analysis_Wetse'!A486</f>
        <v>Wet</v>
      </c>
      <c r="C340" s="4">
        <f>'[2]Final data_for_R_analysis_Wetse'!B486</f>
        <v>45</v>
      </c>
      <c r="D340" t="s">
        <v>93</v>
      </c>
      <c r="E340" t="s">
        <v>32</v>
      </c>
      <c r="F340" s="68">
        <v>5</v>
      </c>
      <c r="G340" s="7">
        <f>'[2]WetLitterbags placem_collection'!E47</f>
        <v>42766</v>
      </c>
      <c r="H340" s="1" t="str">
        <f>'[2]Final data_for_R_analysis_Wetse'!J486</f>
        <v>G602</v>
      </c>
      <c r="I340" t="str">
        <f>'[2]Final data_for_R_analysis_Wetse'!J706</f>
        <v>R74</v>
      </c>
      <c r="J340">
        <f>IFERROR(INDEX('[2]Green_rooibos initial weight'!$C$5:$C$1749,MATCH(H340, '[2]Green_rooibos initial weight'!$A$5:$A$1749,0)),"")</f>
        <v>2.1030000000000002</v>
      </c>
      <c r="K340">
        <f>IFERROR(INDEX('[2]Green_rooibos initial weight'!$C$5:$C$1749,MATCH(I340, '[2]Green_rooibos initial weight'!$A$5:$A$1749,0)),"")</f>
        <v>2.3340000000000001</v>
      </c>
      <c r="L340" s="3">
        <f t="shared" si="37"/>
        <v>1.8532000000000002</v>
      </c>
      <c r="M340" s="3">
        <f t="shared" si="36"/>
        <v>2.0842000000000001</v>
      </c>
      <c r="N340" s="7">
        <f>IF('[2]WetLitterbags placem_collection'!G47="N.A","",'[2]WetLitterbags placem_collection'!G47)</f>
        <v>42820</v>
      </c>
      <c r="O340" s="3">
        <f>IF(IFERROR(INDEX('[2]Both teabags AfterWet'!$D$1:$D$839,MATCH(H340,'[2]Both teabags AfterWet'!$B$1:$B$839,0)),"")="N.A","",(IFERROR(INDEX('[2]Both teabags AfterWet'!$D$1:$D$839,MATCH(H340,'[2]Both teabags AfterWet'!$B$1:$B$839,0)),"")))</f>
        <v>0.77400000000000002</v>
      </c>
      <c r="P340" s="3">
        <f>IFERROR(INDEX('[2]Both teabags AfterWet'!$D$1:$D$839,MATCH(I340,'[2]Both teabags AfterWet'!$B$1:$B$839,0)),"")</f>
        <v>1.5923</v>
      </c>
      <c r="Q340" s="3">
        <f t="shared" si="38"/>
        <v>0.62339999999999995</v>
      </c>
      <c r="R340" s="3">
        <f t="shared" si="38"/>
        <v>1.4417</v>
      </c>
      <c r="S340" s="3">
        <f t="shared" si="39"/>
        <v>0.66360889272609547</v>
      </c>
      <c r="T340" s="3">
        <f t="shared" si="40"/>
        <v>0.43505001043325975</v>
      </c>
      <c r="U340" s="3">
        <f t="shared" si="41"/>
        <v>0.69172824105172248</v>
      </c>
      <c r="V340">
        <f t="shared" si="42"/>
        <v>54</v>
      </c>
      <c r="W340" s="3">
        <f t="shared" si="43"/>
        <v>0.21186592312815267</v>
      </c>
      <c r="X340" s="3">
        <f t="shared" si="44"/>
        <v>2.2833731147385787E-2</v>
      </c>
      <c r="Y340" s="67" t="str">
        <f>IF(ISNUMBER(SEARCH("C", '[2]WetLitterbags placem_collection'!Y47)),"YES","")</f>
        <v/>
      </c>
      <c r="Z340" s="67" t="str">
        <f>IF(ISNUMBER(SEARCH("H", '[2]WetLitterbags placem_collection'!Y47)),"YES","")</f>
        <v/>
      </c>
      <c r="AA340" s="67" t="str">
        <f>IF(ISNUMBER(SEARCH("R", '[2]WetLitterbags placem_collection'!Y47)),"YES","")</f>
        <v/>
      </c>
      <c r="AB340" s="67" t="str">
        <f>IF(ISNUMBER(SEARCH("C", '[2]WetLitterbags placem_collection'!X47)),"YES","")</f>
        <v/>
      </c>
      <c r="AC340" s="67" t="str">
        <f>IF(ISNUMBER(SEARCH("H", '[2]WetLitterbags placem_collection'!X47)),"YES","")</f>
        <v/>
      </c>
      <c r="AD340" s="67" t="str">
        <f>IF(ISNUMBER(SEARCH("R", '[2]WetLitterbags placem_collection'!X47)),"YES","")</f>
        <v>YES</v>
      </c>
    </row>
    <row r="341" spans="2:30">
      <c r="B341" t="str">
        <f>'[2]Final data_for_R_analysis_Wetse'!A487</f>
        <v>Wet</v>
      </c>
      <c r="C341" s="4">
        <f>'[2]Final data_for_R_analysis_Wetse'!B487</f>
        <v>46</v>
      </c>
      <c r="D341" t="s">
        <v>93</v>
      </c>
      <c r="E341" t="s">
        <v>32</v>
      </c>
      <c r="F341" s="68">
        <v>6</v>
      </c>
      <c r="G341" s="7">
        <f>'[2]WetLitterbags placem_collection'!E48</f>
        <v>42766</v>
      </c>
      <c r="H341" s="1" t="str">
        <f>'[2]Final data_for_R_analysis_Wetse'!J487</f>
        <v>G427</v>
      </c>
      <c r="I341" t="str">
        <f>'[2]Final data_for_R_analysis_Wetse'!J707</f>
        <v>R102</v>
      </c>
      <c r="J341">
        <f>IFERROR(INDEX('[2]Green_rooibos initial weight'!$C$5:$C$1749,MATCH(H341, '[2]Green_rooibos initial weight'!$A$5:$A$1749,0)),"")</f>
        <v>1.8959999999999999</v>
      </c>
      <c r="K341">
        <f>IFERROR(INDEX('[2]Green_rooibos initial weight'!$C$5:$C$1749,MATCH(I341, '[2]Green_rooibos initial weight'!$A$5:$A$1749,0)),"")</f>
        <v>2.2469999999999999</v>
      </c>
      <c r="L341" s="3">
        <f t="shared" si="37"/>
        <v>1.6461999999999999</v>
      </c>
      <c r="M341" s="3">
        <f t="shared" si="36"/>
        <v>1.9971999999999999</v>
      </c>
      <c r="N341" s="7">
        <f>IF('[2]WetLitterbags placem_collection'!G48="N.A","",'[2]WetLitterbags placem_collection'!G48)</f>
        <v>42820</v>
      </c>
      <c r="O341" s="3" t="str">
        <f>IF(IFERROR(INDEX('[2]Both teabags AfterWet'!$D$1:$D$839,MATCH(H341,'[2]Both teabags AfterWet'!$B$1:$B$839,0)),"")="N.A","",(IFERROR(INDEX('[2]Both teabags AfterWet'!$D$1:$D$839,MATCH(H341,'[2]Both teabags AfterWet'!$B$1:$B$839,0)),"")))</f>
        <v/>
      </c>
      <c r="P341" s="3" t="str">
        <f>IFERROR(INDEX('[2]Both teabags AfterWet'!$D$1:$D$839,MATCH(I341,'[2]Both teabags AfterWet'!$B$1:$B$839,0)),"")</f>
        <v/>
      </c>
      <c r="Q341" s="3" t="str">
        <f t="shared" si="38"/>
        <v/>
      </c>
      <c r="R341" s="3" t="str">
        <f t="shared" si="38"/>
        <v/>
      </c>
      <c r="S341" s="3" t="str">
        <f t="shared" si="39"/>
        <v/>
      </c>
      <c r="T341" s="3" t="str">
        <f t="shared" si="40"/>
        <v/>
      </c>
      <c r="U341" s="3" t="str">
        <f t="shared" si="41"/>
        <v/>
      </c>
      <c r="V341">
        <f t="shared" si="42"/>
        <v>54</v>
      </c>
      <c r="W341" s="3" t="str">
        <f t="shared" si="43"/>
        <v/>
      </c>
      <c r="X341" s="3" t="str">
        <f t="shared" si="44"/>
        <v/>
      </c>
      <c r="Y341" s="67" t="str">
        <f>IF(ISNUMBER(SEARCH("C", '[2]WetLitterbags placem_collection'!Y48)),"YES","")</f>
        <v/>
      </c>
      <c r="Z341" s="67" t="str">
        <f>IF(ISNUMBER(SEARCH("H", '[2]WetLitterbags placem_collection'!Y48)),"YES","")</f>
        <v/>
      </c>
      <c r="AA341" s="67" t="str">
        <f>IF(ISNUMBER(SEARCH("R", '[2]WetLitterbags placem_collection'!Y48)),"YES","")</f>
        <v/>
      </c>
      <c r="AB341" s="67" t="str">
        <f>IF(ISNUMBER(SEARCH("C", '[2]WetLitterbags placem_collection'!X48)),"YES","")</f>
        <v/>
      </c>
      <c r="AC341" s="67" t="str">
        <f>IF(ISNUMBER(SEARCH("H", '[2]WetLitterbags placem_collection'!X48)),"YES","")</f>
        <v/>
      </c>
      <c r="AD341" s="67" t="str">
        <f>IF(ISNUMBER(SEARCH("R", '[2]WetLitterbags placem_collection'!X48)),"YES","")</f>
        <v/>
      </c>
    </row>
    <row r="342" spans="2:30">
      <c r="B342" t="str">
        <f>'[2]Final data_for_R_analysis_Wetse'!A488</f>
        <v>Wet</v>
      </c>
      <c r="C342" s="4">
        <f>'[2]Final data_for_R_analysis_Wetse'!B488</f>
        <v>47</v>
      </c>
      <c r="D342" t="s">
        <v>93</v>
      </c>
      <c r="E342" t="s">
        <v>32</v>
      </c>
      <c r="F342" s="68">
        <v>7</v>
      </c>
      <c r="G342" s="7">
        <f>'[2]WetLitterbags placem_collection'!E49</f>
        <v>42766</v>
      </c>
      <c r="H342" s="1" t="str">
        <f>'[2]Final data_for_R_analysis_Wetse'!J488</f>
        <v>G512</v>
      </c>
      <c r="I342" t="str">
        <f>'[2]Final data_for_R_analysis_Wetse'!J708</f>
        <v>R76</v>
      </c>
      <c r="J342">
        <f>IFERROR(INDEX('[2]Green_rooibos initial weight'!$C$5:$C$1749,MATCH(H342, '[2]Green_rooibos initial weight'!$A$5:$A$1749,0)),"")</f>
        <v>2.0939999999999999</v>
      </c>
      <c r="K342">
        <f>IFERROR(INDEX('[2]Green_rooibos initial weight'!$C$5:$C$1749,MATCH(I342, '[2]Green_rooibos initial weight'!$A$5:$A$1749,0)),"")</f>
        <v>2.2970000000000002</v>
      </c>
      <c r="L342" s="3">
        <f t="shared" si="37"/>
        <v>1.8441999999999998</v>
      </c>
      <c r="M342" s="3">
        <f t="shared" si="36"/>
        <v>2.0472000000000001</v>
      </c>
      <c r="N342" s="7">
        <f>IF('[2]WetLitterbags placem_collection'!G49="N.A","",'[2]WetLitterbags placem_collection'!G49)</f>
        <v>42820</v>
      </c>
      <c r="O342" s="3">
        <f>IF(IFERROR(INDEX('[2]Both teabags AfterWet'!$D$1:$D$839,MATCH(H342,'[2]Both teabags AfterWet'!$B$1:$B$839,0)),"")="N.A","",(IFERROR(INDEX('[2]Both teabags AfterWet'!$D$1:$D$839,MATCH(H342,'[2]Both teabags AfterWet'!$B$1:$B$839,0)),"")))</f>
        <v>0.77500000000000002</v>
      </c>
      <c r="P342" s="3">
        <f>IFERROR(INDEX('[2]Both teabags AfterWet'!$D$1:$D$839,MATCH(I342,'[2]Both teabags AfterWet'!$B$1:$B$839,0)),"")</f>
        <v>1.665</v>
      </c>
      <c r="Q342" s="3">
        <f t="shared" si="38"/>
        <v>0.62440000000000007</v>
      </c>
      <c r="R342" s="3">
        <f t="shared" si="38"/>
        <v>1.5144</v>
      </c>
      <c r="S342" s="3">
        <f t="shared" si="39"/>
        <v>0.66142500813360794</v>
      </c>
      <c r="T342" s="3">
        <f t="shared" si="40"/>
        <v>0.43361829511846983</v>
      </c>
      <c r="U342" s="3">
        <f t="shared" si="41"/>
        <v>0.73974208675263764</v>
      </c>
      <c r="V342">
        <f t="shared" si="42"/>
        <v>54</v>
      </c>
      <c r="W342" s="3">
        <f t="shared" si="43"/>
        <v>0.21445961029262717</v>
      </c>
      <c r="X342" s="3">
        <f t="shared" si="44"/>
        <v>1.6977631162683086E-2</v>
      </c>
      <c r="Y342" s="67" t="str">
        <f>IF(ISNUMBER(SEARCH("C", '[2]WetLitterbags placem_collection'!Y49)),"YES","")</f>
        <v/>
      </c>
      <c r="Z342" s="67" t="str">
        <f>IF(ISNUMBER(SEARCH("H", '[2]WetLitterbags placem_collection'!Y49)),"YES","")</f>
        <v/>
      </c>
      <c r="AA342" s="67" t="str">
        <f>IF(ISNUMBER(SEARCH("R", '[2]WetLitterbags placem_collection'!Y49)),"YES","")</f>
        <v/>
      </c>
      <c r="AB342" s="67" t="str">
        <f>IF(ISNUMBER(SEARCH("C", '[2]WetLitterbags placem_collection'!X49)),"YES","")</f>
        <v/>
      </c>
      <c r="AC342" s="67" t="str">
        <f>IF(ISNUMBER(SEARCH("H", '[2]WetLitterbags placem_collection'!X49)),"YES","")</f>
        <v/>
      </c>
      <c r="AD342" s="67" t="str">
        <f>IF(ISNUMBER(SEARCH("R", '[2]WetLitterbags placem_collection'!X49)),"YES","")</f>
        <v>YES</v>
      </c>
    </row>
    <row r="343" spans="2:30">
      <c r="B343" t="str">
        <f>'[2]Final data_for_R_analysis_Wetse'!A489</f>
        <v>Wet</v>
      </c>
      <c r="C343" s="4">
        <f>'[2]Final data_for_R_analysis_Wetse'!B489</f>
        <v>48</v>
      </c>
      <c r="D343" t="s">
        <v>93</v>
      </c>
      <c r="E343" t="s">
        <v>32</v>
      </c>
      <c r="F343" s="68">
        <v>8</v>
      </c>
      <c r="G343" s="7">
        <f>'[2]WetLitterbags placem_collection'!E50</f>
        <v>42766</v>
      </c>
      <c r="H343" s="1" t="str">
        <f>'[2]Final data_for_R_analysis_Wetse'!J489</f>
        <v>G299</v>
      </c>
      <c r="I343" t="str">
        <f>'[2]Final data_for_R_analysis_Wetse'!J709</f>
        <v>R107</v>
      </c>
      <c r="J343">
        <f>IFERROR(INDEX('[2]Green_rooibos initial weight'!$C$5:$C$1749,MATCH(H343, '[2]Green_rooibos initial weight'!$A$5:$A$1749,0)),"")</f>
        <v>2.0110000000000001</v>
      </c>
      <c r="K343">
        <f>IFERROR(INDEX('[2]Green_rooibos initial weight'!$C$5:$C$1749,MATCH(I343, '[2]Green_rooibos initial weight'!$A$5:$A$1749,0)),"")</f>
        <v>2.19</v>
      </c>
      <c r="L343" s="3">
        <f t="shared" si="37"/>
        <v>1.7612000000000001</v>
      </c>
      <c r="M343" s="3">
        <f t="shared" si="36"/>
        <v>1.9401999999999999</v>
      </c>
      <c r="N343" s="7">
        <f>IF('[2]WetLitterbags placem_collection'!G50="N.A","",'[2]WetLitterbags placem_collection'!G50)</f>
        <v>42820</v>
      </c>
      <c r="O343" s="3">
        <f>IF(IFERROR(INDEX('[2]Both teabags AfterWet'!$D$1:$D$839,MATCH(H343,'[2]Both teabags AfterWet'!$B$1:$B$839,0)),"")="N.A","",(IFERROR(INDEX('[2]Both teabags AfterWet'!$D$1:$D$839,MATCH(H343,'[2]Both teabags AfterWet'!$B$1:$B$839,0)),"")))</f>
        <v>0.88100000000000001</v>
      </c>
      <c r="P343" s="3">
        <f>IFERROR(INDEX('[2]Both teabags AfterWet'!$D$1:$D$839,MATCH(I343,'[2]Both teabags AfterWet'!$B$1:$B$839,0)),"")</f>
        <v>1.5349999999999999</v>
      </c>
      <c r="Q343" s="3">
        <f t="shared" si="38"/>
        <v>0.73039999999999994</v>
      </c>
      <c r="R343" s="3">
        <f t="shared" si="38"/>
        <v>1.3843999999999999</v>
      </c>
      <c r="S343" s="3">
        <f t="shared" si="39"/>
        <v>0.58528276175335003</v>
      </c>
      <c r="T343" s="3">
        <f t="shared" si="40"/>
        <v>0.38370081293093733</v>
      </c>
      <c r="U343" s="3">
        <f t="shared" si="41"/>
        <v>0.71353468714565504</v>
      </c>
      <c r="V343">
        <f t="shared" si="42"/>
        <v>54</v>
      </c>
      <c r="W343" s="3">
        <f t="shared" si="43"/>
        <v>0.30488983164685268</v>
      </c>
      <c r="X343" s="3">
        <f t="shared" si="44"/>
        <v>2.5420874888905164E-2</v>
      </c>
      <c r="Y343" s="67" t="str">
        <f>IF(ISNUMBER(SEARCH("C", '[2]WetLitterbags placem_collection'!Y50)),"YES","")</f>
        <v/>
      </c>
      <c r="Z343" s="67" t="str">
        <f>IF(ISNUMBER(SEARCH("H", '[2]WetLitterbags placem_collection'!Y50)),"YES","")</f>
        <v/>
      </c>
      <c r="AA343" s="67" t="str">
        <f>IF(ISNUMBER(SEARCH("R", '[2]WetLitterbags placem_collection'!Y50)),"YES","")</f>
        <v/>
      </c>
      <c r="AB343" s="67" t="str">
        <f>IF(ISNUMBER(SEARCH("C", '[2]WetLitterbags placem_collection'!X50)),"YES","")</f>
        <v/>
      </c>
      <c r="AC343" s="67" t="str">
        <f>IF(ISNUMBER(SEARCH("H", '[2]WetLitterbags placem_collection'!X50)),"YES","")</f>
        <v/>
      </c>
      <c r="AD343" s="67" t="str">
        <f>IF(ISNUMBER(SEARCH("R", '[2]WetLitterbags placem_collection'!X50)),"YES","")</f>
        <v>YES</v>
      </c>
    </row>
    <row r="344" spans="2:30">
      <c r="B344" t="str">
        <f>'[2]Final data_for_R_analysis_Wetse'!A490</f>
        <v>Wet</v>
      </c>
      <c r="C344" s="4">
        <f>'[2]Final data_for_R_analysis_Wetse'!B490</f>
        <v>49</v>
      </c>
      <c r="D344" t="s">
        <v>94</v>
      </c>
      <c r="E344" t="s">
        <v>32</v>
      </c>
      <c r="F344" s="5">
        <v>1</v>
      </c>
      <c r="G344" s="7">
        <f>'[2]WetLitterbags placem_collection'!E51</f>
        <v>42766</v>
      </c>
      <c r="H344" s="1" t="str">
        <f>'[2]Final data_for_R_analysis_Wetse'!J490</f>
        <v>G739</v>
      </c>
      <c r="I344" t="str">
        <f>'[2]Final data_for_R_analysis_Wetse'!J710</f>
        <v>R155</v>
      </c>
      <c r="J344">
        <f>IFERROR(INDEX('[2]Green_rooibos initial weight'!$C$5:$C$1749,MATCH(H344, '[2]Green_rooibos initial weight'!$A$5:$A$1749,0)),"")</f>
        <v>2.0499999999999998</v>
      </c>
      <c r="K344">
        <f>IFERROR(INDEX('[2]Green_rooibos initial weight'!$C$5:$C$1749,MATCH(I344, '[2]Green_rooibos initial weight'!$A$5:$A$1749,0)),"")</f>
        <v>2.206</v>
      </c>
      <c r="L344" s="3">
        <f t="shared" si="37"/>
        <v>1.8001999999999998</v>
      </c>
      <c r="M344" s="3">
        <f t="shared" si="36"/>
        <v>1.9561999999999999</v>
      </c>
      <c r="N344" s="7">
        <f>IF('[2]WetLitterbags placem_collection'!G51="N.A","",'[2]WetLitterbags placem_collection'!G51)</f>
        <v>42820</v>
      </c>
      <c r="O344" s="3">
        <f>IF(IFERROR(INDEX('[2]Both teabags AfterWet'!$D$1:$D$839,MATCH(H344,'[2]Both teabags AfterWet'!$B$1:$B$839,0)),"")="N.A","",(IFERROR(INDEX('[2]Both teabags AfterWet'!$D$1:$D$839,MATCH(H344,'[2]Both teabags AfterWet'!$B$1:$B$839,0)),"")))</f>
        <v>0.87490000000000001</v>
      </c>
      <c r="P344" s="3">
        <f>IFERROR(INDEX('[2]Both teabags AfterWet'!$D$1:$D$839,MATCH(I344,'[2]Both teabags AfterWet'!$B$1:$B$839,0)),"")</f>
        <v>1.5909</v>
      </c>
      <c r="Q344" s="3">
        <f t="shared" si="38"/>
        <v>0.72429999999999994</v>
      </c>
      <c r="R344" s="3">
        <f t="shared" si="38"/>
        <v>1.4402999999999999</v>
      </c>
      <c r="S344" s="3">
        <f t="shared" si="39"/>
        <v>0.59765581602044215</v>
      </c>
      <c r="T344" s="3">
        <f t="shared" si="40"/>
        <v>0.39181236394689323</v>
      </c>
      <c r="U344" s="3">
        <f t="shared" si="41"/>
        <v>0.73627440956957368</v>
      </c>
      <c r="V344">
        <f t="shared" si="42"/>
        <v>54</v>
      </c>
      <c r="W344" s="3">
        <f t="shared" si="43"/>
        <v>0.29019499284983119</v>
      </c>
      <c r="X344" s="3">
        <f t="shared" si="44"/>
        <v>2.0705094619619342E-2</v>
      </c>
      <c r="Y344" s="67" t="str">
        <f>IF(ISNUMBER(SEARCH("C", '[2]WetLitterbags placem_collection'!Y51)),"YES","")</f>
        <v/>
      </c>
      <c r="Z344" s="67" t="str">
        <f>IF(ISNUMBER(SEARCH("H", '[2]WetLitterbags placem_collection'!Y51)),"YES","")</f>
        <v/>
      </c>
      <c r="AA344" s="67" t="str">
        <f>IF(ISNUMBER(SEARCH("R", '[2]WetLitterbags placem_collection'!Y51)),"YES","")</f>
        <v>YES</v>
      </c>
      <c r="AB344" s="67" t="str">
        <f>IF(ISNUMBER(SEARCH("C", '[2]WetLitterbags placem_collection'!X51)),"YES","")</f>
        <v/>
      </c>
      <c r="AC344" s="67" t="str">
        <f>IF(ISNUMBER(SEARCH("H", '[2]WetLitterbags placem_collection'!X51)),"YES","")</f>
        <v/>
      </c>
      <c r="AD344" s="67" t="str">
        <f>IF(ISNUMBER(SEARCH("R", '[2]WetLitterbags placem_collection'!X51)),"YES","")</f>
        <v>YES</v>
      </c>
    </row>
    <row r="345" spans="2:30">
      <c r="B345" t="str">
        <f>'[2]Final data_for_R_analysis_Wetse'!A491</f>
        <v>Wet</v>
      </c>
      <c r="C345" s="4">
        <f>'[2]Final data_for_R_analysis_Wetse'!B491</f>
        <v>50</v>
      </c>
      <c r="D345" t="s">
        <v>94</v>
      </c>
      <c r="E345" t="s">
        <v>32</v>
      </c>
      <c r="F345" s="5">
        <v>2</v>
      </c>
      <c r="G345" s="7">
        <f>'[2]WetLitterbags placem_collection'!E52</f>
        <v>42766</v>
      </c>
      <c r="H345" s="1" t="str">
        <f>'[2]Final data_for_R_analysis_Wetse'!J491</f>
        <v>G559</v>
      </c>
      <c r="I345" t="str">
        <f>'[2]Final data_for_R_analysis_Wetse'!J711</f>
        <v>R98</v>
      </c>
      <c r="J345">
        <f>IFERROR(INDEX('[2]Green_rooibos initial weight'!$C$5:$C$1749,MATCH(H345, '[2]Green_rooibos initial weight'!$A$5:$A$1749,0)),"")</f>
        <v>2.085</v>
      </c>
      <c r="K345">
        <f>IFERROR(INDEX('[2]Green_rooibos initial weight'!$C$5:$C$1749,MATCH(I345, '[2]Green_rooibos initial weight'!$A$5:$A$1749,0)),"")</f>
        <v>2.1960000000000002</v>
      </c>
      <c r="L345" s="3">
        <f t="shared" si="37"/>
        <v>1.8351999999999999</v>
      </c>
      <c r="M345" s="3">
        <f t="shared" si="36"/>
        <v>1.9462000000000002</v>
      </c>
      <c r="N345" s="7">
        <f>IF('[2]WetLitterbags placem_collection'!G52="N.A","",'[2]WetLitterbags placem_collection'!G52)</f>
        <v>42820</v>
      </c>
      <c r="O345" s="3" t="str">
        <f>IF(IFERROR(INDEX('[2]Both teabags AfterWet'!$D$1:$D$839,MATCH(H345,'[2]Both teabags AfterWet'!$B$1:$B$839,0)),"")="N.A","",(IFERROR(INDEX('[2]Both teabags AfterWet'!$D$1:$D$839,MATCH(H345,'[2]Both teabags AfterWet'!$B$1:$B$839,0)),"")))</f>
        <v/>
      </c>
      <c r="P345" s="3" t="str">
        <f>IFERROR(INDEX('[2]Both teabags AfterWet'!$D$1:$D$839,MATCH(I345,'[2]Both teabags AfterWet'!$B$1:$B$839,0)),"")</f>
        <v/>
      </c>
      <c r="Q345" s="3" t="str">
        <f t="shared" si="38"/>
        <v/>
      </c>
      <c r="R345" s="3" t="str">
        <f t="shared" si="38"/>
        <v/>
      </c>
      <c r="S345" s="3" t="str">
        <f t="shared" si="39"/>
        <v/>
      </c>
      <c r="T345" s="3" t="str">
        <f t="shared" si="40"/>
        <v/>
      </c>
      <c r="U345" s="3" t="str">
        <f t="shared" si="41"/>
        <v/>
      </c>
      <c r="V345">
        <f t="shared" si="42"/>
        <v>54</v>
      </c>
      <c r="W345" s="3" t="str">
        <f t="shared" si="43"/>
        <v/>
      </c>
      <c r="X345" s="3" t="str">
        <f t="shared" si="44"/>
        <v/>
      </c>
      <c r="Y345" s="67" t="str">
        <f>IF(ISNUMBER(SEARCH("C", '[2]WetLitterbags placem_collection'!Y52)),"YES","")</f>
        <v/>
      </c>
      <c r="Z345" s="67" t="str">
        <f>IF(ISNUMBER(SEARCH("H", '[2]WetLitterbags placem_collection'!Y52)),"YES","")</f>
        <v/>
      </c>
      <c r="AA345" s="67" t="str">
        <f>IF(ISNUMBER(SEARCH("R", '[2]WetLitterbags placem_collection'!Y52)),"YES","")</f>
        <v/>
      </c>
      <c r="AB345" s="67" t="str">
        <f>IF(ISNUMBER(SEARCH("C", '[2]WetLitterbags placem_collection'!X52)),"YES","")</f>
        <v/>
      </c>
      <c r="AC345" s="67" t="str">
        <f>IF(ISNUMBER(SEARCH("H", '[2]WetLitterbags placem_collection'!X52)),"YES","")</f>
        <v/>
      </c>
      <c r="AD345" s="67" t="str">
        <f>IF(ISNUMBER(SEARCH("R", '[2]WetLitterbags placem_collection'!X52)),"YES","")</f>
        <v/>
      </c>
    </row>
    <row r="346" spans="2:30">
      <c r="B346" t="str">
        <f>'[2]Final data_for_R_analysis_Wetse'!A492</f>
        <v>Wet</v>
      </c>
      <c r="C346" s="4">
        <f>'[2]Final data_for_R_analysis_Wetse'!B492</f>
        <v>51</v>
      </c>
      <c r="D346" t="s">
        <v>94</v>
      </c>
      <c r="E346" t="s">
        <v>32</v>
      </c>
      <c r="F346" s="5">
        <v>3</v>
      </c>
      <c r="G346" s="7">
        <f>'[2]WetLitterbags placem_collection'!E53</f>
        <v>42766</v>
      </c>
      <c r="H346" s="1" t="str">
        <f>'[2]Final data_for_R_analysis_Wetse'!J492</f>
        <v>G856</v>
      </c>
      <c r="I346" t="str">
        <f>'[2]Final data_for_R_analysis_Wetse'!J712</f>
        <v>R29</v>
      </c>
      <c r="J346">
        <f>IFERROR(INDEX('[2]Green_rooibos initial weight'!$C$5:$C$1749,MATCH(H346, '[2]Green_rooibos initial weight'!$A$5:$A$1749,0)),"")</f>
        <v>1.9370000000000001</v>
      </c>
      <c r="K346">
        <f>IFERROR(INDEX('[2]Green_rooibos initial weight'!$C$5:$C$1749,MATCH(I346, '[2]Green_rooibos initial weight'!$A$5:$A$1749,0)),"")</f>
        <v>2.2400000000000002</v>
      </c>
      <c r="L346" s="3">
        <f t="shared" si="37"/>
        <v>1.6872</v>
      </c>
      <c r="M346" s="3">
        <f t="shared" si="36"/>
        <v>1.9902000000000002</v>
      </c>
      <c r="N346" s="7">
        <f>IF('[2]WetLitterbags placem_collection'!G53="N.A","",'[2]WetLitterbags placem_collection'!G53)</f>
        <v>42820</v>
      </c>
      <c r="O346" s="3">
        <f>IF(IFERROR(INDEX('[2]Both teabags AfterWet'!$D$1:$D$839,MATCH(H346,'[2]Both teabags AfterWet'!$B$1:$B$839,0)),"")="N.A","",(IFERROR(INDEX('[2]Both teabags AfterWet'!$D$1:$D$839,MATCH(H346,'[2]Both teabags AfterWet'!$B$1:$B$839,0)),"")))</f>
        <v>0.77600000000000002</v>
      </c>
      <c r="P346" s="3">
        <f>IFERROR(INDEX('[2]Both teabags AfterWet'!$D$1:$D$839,MATCH(I346,'[2]Both teabags AfterWet'!$B$1:$B$839,0)),"")</f>
        <v>1.4950000000000001</v>
      </c>
      <c r="Q346" s="3">
        <f t="shared" si="38"/>
        <v>0.62539999999999996</v>
      </c>
      <c r="R346" s="3">
        <f t="shared" si="38"/>
        <v>1.3444</v>
      </c>
      <c r="S346" s="3">
        <f t="shared" si="39"/>
        <v>0.6293266951161689</v>
      </c>
      <c r="T346" s="3">
        <f t="shared" si="40"/>
        <v>0.4125752205512177</v>
      </c>
      <c r="U346" s="3">
        <f t="shared" si="41"/>
        <v>0.6755099989950758</v>
      </c>
      <c r="V346">
        <f t="shared" si="42"/>
        <v>54</v>
      </c>
      <c r="W346" s="3">
        <f t="shared" si="43"/>
        <v>0.25258112218982309</v>
      </c>
      <c r="X346" s="3">
        <f t="shared" si="44"/>
        <v>2.8594699855354417E-2</v>
      </c>
      <c r="Y346" s="67" t="str">
        <f>IF(ISNUMBER(SEARCH("C", '[2]WetLitterbags placem_collection'!Y53)),"YES","")</f>
        <v/>
      </c>
      <c r="Z346" s="67" t="str">
        <f>IF(ISNUMBER(SEARCH("H", '[2]WetLitterbags placem_collection'!Y53)),"YES","")</f>
        <v/>
      </c>
      <c r="AA346" s="67" t="str">
        <f>IF(ISNUMBER(SEARCH("R", '[2]WetLitterbags placem_collection'!Y53)),"YES","")</f>
        <v>YES</v>
      </c>
      <c r="AB346" s="67" t="str">
        <f>IF(ISNUMBER(SEARCH("C", '[2]WetLitterbags placem_collection'!X53)),"YES","")</f>
        <v/>
      </c>
      <c r="AC346" s="67" t="str">
        <f>IF(ISNUMBER(SEARCH("H", '[2]WetLitterbags placem_collection'!X53)),"YES","")</f>
        <v/>
      </c>
      <c r="AD346" s="67" t="str">
        <f>IF(ISNUMBER(SEARCH("R", '[2]WetLitterbags placem_collection'!X53)),"YES","")</f>
        <v>YES</v>
      </c>
    </row>
    <row r="347" spans="2:30">
      <c r="B347" t="str">
        <f>'[2]Final data_for_R_analysis_Wetse'!A493</f>
        <v>Wet</v>
      </c>
      <c r="C347" s="4">
        <f>'[2]Final data_for_R_analysis_Wetse'!B493</f>
        <v>52</v>
      </c>
      <c r="D347" t="s">
        <v>94</v>
      </c>
      <c r="E347" t="s">
        <v>32</v>
      </c>
      <c r="F347" s="68">
        <v>4</v>
      </c>
      <c r="G347" s="7">
        <f>'[2]WetLitterbags placem_collection'!E54</f>
        <v>42766</v>
      </c>
      <c r="H347" s="1" t="str">
        <f>'[2]Final data_for_R_analysis_Wetse'!J493</f>
        <v>G599</v>
      </c>
      <c r="I347" t="str">
        <f>'[2]Final data_for_R_analysis_Wetse'!J713</f>
        <v>R312</v>
      </c>
      <c r="J347">
        <f>IFERROR(INDEX('[2]Green_rooibos initial weight'!$C$5:$C$1749,MATCH(H347, '[2]Green_rooibos initial weight'!$A$5:$A$1749,0)),"")</f>
        <v>2.0760000000000001</v>
      </c>
      <c r="K347">
        <f>IFERROR(INDEX('[2]Green_rooibos initial weight'!$C$5:$C$1749,MATCH(I347, '[2]Green_rooibos initial weight'!$A$5:$A$1749,0)),"")</f>
        <v>2.2360000000000002</v>
      </c>
      <c r="L347" s="3">
        <f t="shared" si="37"/>
        <v>1.8262</v>
      </c>
      <c r="M347" s="3">
        <f t="shared" si="36"/>
        <v>1.9862000000000002</v>
      </c>
      <c r="N347" s="7">
        <f>IF('[2]WetLitterbags placem_collection'!G54="N.A","",'[2]WetLitterbags placem_collection'!G54)</f>
        <v>42820</v>
      </c>
      <c r="O347" s="3">
        <f>IF(IFERROR(INDEX('[2]Both teabags AfterWet'!$D$1:$D$839,MATCH(H347,'[2]Both teabags AfterWet'!$B$1:$B$839,0)),"")="N.A","",(IFERROR(INDEX('[2]Both teabags AfterWet'!$D$1:$D$839,MATCH(H347,'[2]Both teabags AfterWet'!$B$1:$B$839,0)),"")))</f>
        <v>0.88200000000000001</v>
      </c>
      <c r="P347" s="3">
        <f>IFERROR(INDEX('[2]Both teabags AfterWet'!$D$1:$D$839,MATCH(I347,'[2]Both teabags AfterWet'!$B$1:$B$839,0)),"")</f>
        <v>1.546</v>
      </c>
      <c r="Q347" s="3">
        <f t="shared" si="38"/>
        <v>0.73140000000000005</v>
      </c>
      <c r="R347" s="3">
        <f t="shared" si="38"/>
        <v>1.3954</v>
      </c>
      <c r="S347" s="3">
        <f t="shared" si="39"/>
        <v>0.59949622166246852</v>
      </c>
      <c r="T347" s="3">
        <f t="shared" si="40"/>
        <v>0.39301890066233097</v>
      </c>
      <c r="U347" s="3">
        <f t="shared" si="41"/>
        <v>0.70254757829020231</v>
      </c>
      <c r="V347">
        <f t="shared" si="42"/>
        <v>54</v>
      </c>
      <c r="W347" s="3">
        <f t="shared" si="43"/>
        <v>0.28800923793055988</v>
      </c>
      <c r="X347" s="3">
        <f t="shared" si="44"/>
        <v>2.6185844148217393E-2</v>
      </c>
      <c r="Y347" s="67" t="str">
        <f>IF(ISNUMBER(SEARCH("C", '[2]WetLitterbags placem_collection'!Y54)),"YES","")</f>
        <v/>
      </c>
      <c r="Z347" s="67" t="str">
        <f>IF(ISNUMBER(SEARCH("H", '[2]WetLitterbags placem_collection'!Y54)),"YES","")</f>
        <v/>
      </c>
      <c r="AA347" s="67" t="str">
        <f>IF(ISNUMBER(SEARCH("R", '[2]WetLitterbags placem_collection'!Y54)),"YES","")</f>
        <v>YES</v>
      </c>
      <c r="AB347" s="67" t="str">
        <f>IF(ISNUMBER(SEARCH("C", '[2]WetLitterbags placem_collection'!X54)),"YES","")</f>
        <v/>
      </c>
      <c r="AC347" s="67" t="str">
        <f>IF(ISNUMBER(SEARCH("H", '[2]WetLitterbags placem_collection'!X54)),"YES","")</f>
        <v/>
      </c>
      <c r="AD347" s="67" t="str">
        <f>IF(ISNUMBER(SEARCH("R", '[2]WetLitterbags placem_collection'!X54)),"YES","")</f>
        <v>YES</v>
      </c>
    </row>
    <row r="348" spans="2:30">
      <c r="B348" t="str">
        <f>'[2]Final data_for_R_analysis_Wetse'!A494</f>
        <v>Wet</v>
      </c>
      <c r="C348" s="4">
        <f>'[2]Final data_for_R_analysis_Wetse'!B494</f>
        <v>53</v>
      </c>
      <c r="D348" t="s">
        <v>94</v>
      </c>
      <c r="E348" t="s">
        <v>32</v>
      </c>
      <c r="F348" s="68">
        <v>5</v>
      </c>
      <c r="G348" s="7">
        <f>'[2]WetLitterbags placem_collection'!E55</f>
        <v>42766</v>
      </c>
      <c r="H348" s="1" t="str">
        <f>'[2]Final data_for_R_analysis_Wetse'!J494</f>
        <v>G683</v>
      </c>
      <c r="I348" t="str">
        <f>'[2]Final data_for_R_analysis_Wetse'!J714</f>
        <v>R113</v>
      </c>
      <c r="J348">
        <f>IFERROR(INDEX('[2]Green_rooibos initial weight'!$C$5:$C$1749,MATCH(H348, '[2]Green_rooibos initial weight'!$A$5:$A$1749,0)),"")</f>
        <v>2.1179999999999999</v>
      </c>
      <c r="K348">
        <f>IFERROR(INDEX('[2]Green_rooibos initial weight'!$C$5:$C$1749,MATCH(I348, '[2]Green_rooibos initial weight'!$A$5:$A$1749,0)),"")</f>
        <v>2.202</v>
      </c>
      <c r="L348" s="3">
        <f t="shared" si="37"/>
        <v>1.8681999999999999</v>
      </c>
      <c r="M348" s="3">
        <f t="shared" si="36"/>
        <v>1.9521999999999999</v>
      </c>
      <c r="N348" s="7">
        <f>IF('[2]WetLitterbags placem_collection'!G55="N.A","",'[2]WetLitterbags placem_collection'!G55)</f>
        <v>42820</v>
      </c>
      <c r="O348" s="3" t="str">
        <f>IF(IFERROR(INDEX('[2]Both teabags AfterWet'!$D$1:$D$839,MATCH(H348,'[2]Both teabags AfterWet'!$B$1:$B$839,0)),"")="N.A","",(IFERROR(INDEX('[2]Both teabags AfterWet'!$D$1:$D$839,MATCH(H348,'[2]Both teabags AfterWet'!$B$1:$B$839,0)),"")))</f>
        <v/>
      </c>
      <c r="P348" s="3" t="str">
        <f>IFERROR(INDEX('[2]Both teabags AfterWet'!$D$1:$D$839,MATCH(I348,'[2]Both teabags AfterWet'!$B$1:$B$839,0)),"")</f>
        <v/>
      </c>
      <c r="Q348" s="3" t="str">
        <f t="shared" si="38"/>
        <v/>
      </c>
      <c r="R348" s="3" t="str">
        <f t="shared" si="38"/>
        <v/>
      </c>
      <c r="S348" s="3" t="str">
        <f t="shared" si="39"/>
        <v/>
      </c>
      <c r="T348" s="3" t="str">
        <f t="shared" si="40"/>
        <v/>
      </c>
      <c r="U348" s="3" t="str">
        <f t="shared" si="41"/>
        <v/>
      </c>
      <c r="V348">
        <f t="shared" si="42"/>
        <v>54</v>
      </c>
      <c r="W348" s="3" t="str">
        <f t="shared" si="43"/>
        <v/>
      </c>
      <c r="X348" s="3" t="str">
        <f t="shared" si="44"/>
        <v/>
      </c>
      <c r="Y348" s="67" t="str">
        <f>IF(ISNUMBER(SEARCH("C", '[2]WetLitterbags placem_collection'!Y55)),"YES","")</f>
        <v/>
      </c>
      <c r="Z348" s="67" t="str">
        <f>IF(ISNUMBER(SEARCH("H", '[2]WetLitterbags placem_collection'!Y55)),"YES","")</f>
        <v/>
      </c>
      <c r="AA348" s="67" t="str">
        <f>IF(ISNUMBER(SEARCH("R", '[2]WetLitterbags placem_collection'!Y55)),"YES","")</f>
        <v/>
      </c>
      <c r="AB348" s="67" t="str">
        <f>IF(ISNUMBER(SEARCH("C", '[2]WetLitterbags placem_collection'!X55)),"YES","")</f>
        <v/>
      </c>
      <c r="AC348" s="67" t="str">
        <f>IF(ISNUMBER(SEARCH("H", '[2]WetLitterbags placem_collection'!X55)),"YES","")</f>
        <v/>
      </c>
      <c r="AD348" s="67" t="str">
        <f>IF(ISNUMBER(SEARCH("R", '[2]WetLitterbags placem_collection'!X55)),"YES","")</f>
        <v/>
      </c>
    </row>
    <row r="349" spans="2:30">
      <c r="B349" t="str">
        <f>'[2]Final data_for_R_analysis_Wetse'!A495</f>
        <v>Wet</v>
      </c>
      <c r="C349" s="4">
        <f>'[2]Final data_for_R_analysis_Wetse'!B495</f>
        <v>54</v>
      </c>
      <c r="D349" t="s">
        <v>94</v>
      </c>
      <c r="E349" t="s">
        <v>32</v>
      </c>
      <c r="F349" s="68">
        <v>6</v>
      </c>
      <c r="G349" s="7">
        <f>'[2]WetLitterbags placem_collection'!E56</f>
        <v>42766</v>
      </c>
      <c r="H349" s="1" t="str">
        <f>'[2]Final data_for_R_analysis_Wetse'!J495</f>
        <v>G288</v>
      </c>
      <c r="I349" t="str">
        <f>'[2]Final data_for_R_analysis_Wetse'!J715</f>
        <v>R441</v>
      </c>
      <c r="J349">
        <f>IFERROR(INDEX('[2]Green_rooibos initial weight'!$C$5:$C$1749,MATCH(H349, '[2]Green_rooibos initial weight'!$A$5:$A$1749,0)),"")</f>
        <v>1.9830000000000001</v>
      </c>
      <c r="K349">
        <f>IFERROR(INDEX('[2]Green_rooibos initial weight'!$C$5:$C$1749,MATCH(I349, '[2]Green_rooibos initial weight'!$A$5:$A$1749,0)),"")</f>
        <v>2.1280000000000001</v>
      </c>
      <c r="L349" s="3">
        <f t="shared" si="37"/>
        <v>1.7332000000000001</v>
      </c>
      <c r="M349" s="3">
        <f t="shared" si="36"/>
        <v>1.8782000000000001</v>
      </c>
      <c r="N349" s="7">
        <f>IF('[2]WetLitterbags placem_collection'!G56="N.A","",'[2]WetLitterbags placem_collection'!G56)</f>
        <v>42820</v>
      </c>
      <c r="O349" s="3" t="str">
        <f>IF(IFERROR(INDEX('[2]Both teabags AfterWet'!$D$1:$D$839,MATCH(H349,'[2]Both teabags AfterWet'!$B$1:$B$839,0)),"")="N.A","",(IFERROR(INDEX('[2]Both teabags AfterWet'!$D$1:$D$839,MATCH(H349,'[2]Both teabags AfterWet'!$B$1:$B$839,0)),"")))</f>
        <v/>
      </c>
      <c r="P349" s="3" t="str">
        <f>IFERROR(INDEX('[2]Both teabags AfterWet'!$D$1:$D$839,MATCH(I349,'[2]Both teabags AfterWet'!$B$1:$B$839,0)),"")</f>
        <v/>
      </c>
      <c r="Q349" s="3" t="str">
        <f t="shared" si="38"/>
        <v/>
      </c>
      <c r="R349" s="3" t="str">
        <f t="shared" si="38"/>
        <v/>
      </c>
      <c r="S349" s="3" t="str">
        <f t="shared" si="39"/>
        <v/>
      </c>
      <c r="T349" s="3" t="str">
        <f t="shared" si="40"/>
        <v/>
      </c>
      <c r="U349" s="3" t="str">
        <f t="shared" si="41"/>
        <v/>
      </c>
      <c r="V349">
        <f t="shared" si="42"/>
        <v>54</v>
      </c>
      <c r="W349" s="3" t="str">
        <f t="shared" si="43"/>
        <v/>
      </c>
      <c r="X349" s="3" t="str">
        <f t="shared" si="44"/>
        <v/>
      </c>
      <c r="Y349" s="67" t="str">
        <f>IF(ISNUMBER(SEARCH("C", '[2]WetLitterbags placem_collection'!Y56)),"YES","")</f>
        <v/>
      </c>
      <c r="Z349" s="67" t="str">
        <f>IF(ISNUMBER(SEARCH("H", '[2]WetLitterbags placem_collection'!Y56)),"YES","")</f>
        <v/>
      </c>
      <c r="AA349" s="67" t="str">
        <f>IF(ISNUMBER(SEARCH("R", '[2]WetLitterbags placem_collection'!Y56)),"YES","")</f>
        <v/>
      </c>
      <c r="AB349" s="67" t="str">
        <f>IF(ISNUMBER(SEARCH("C", '[2]WetLitterbags placem_collection'!X56)),"YES","")</f>
        <v/>
      </c>
      <c r="AC349" s="67" t="str">
        <f>IF(ISNUMBER(SEARCH("H", '[2]WetLitterbags placem_collection'!X56)),"YES","")</f>
        <v/>
      </c>
      <c r="AD349" s="67" t="str">
        <f>IF(ISNUMBER(SEARCH("R", '[2]WetLitterbags placem_collection'!X56)),"YES","")</f>
        <v/>
      </c>
    </row>
    <row r="350" spans="2:30">
      <c r="B350" t="str">
        <f>'[2]Final data_for_R_analysis_Wetse'!A496</f>
        <v>Wet</v>
      </c>
      <c r="C350" s="4">
        <f>'[2]Final data_for_R_analysis_Wetse'!B496</f>
        <v>55</v>
      </c>
      <c r="D350" t="s">
        <v>94</v>
      </c>
      <c r="E350" t="s">
        <v>32</v>
      </c>
      <c r="F350" s="68">
        <v>7</v>
      </c>
      <c r="G350" s="7">
        <f>'[2]WetLitterbags placem_collection'!E57</f>
        <v>42766</v>
      </c>
      <c r="H350" s="1" t="str">
        <f>'[2]Final data_for_R_analysis_Wetse'!J496</f>
        <v>G616</v>
      </c>
      <c r="I350" t="str">
        <f>'[2]Final data_for_R_analysis_Wetse'!J716</f>
        <v>R54b</v>
      </c>
      <c r="J350">
        <f>IFERROR(INDEX('[2]Green_rooibos initial weight'!$C$5:$C$1749,MATCH(H350, '[2]Green_rooibos initial weight'!$A$5:$A$1749,0)),"")</f>
        <v>1.978</v>
      </c>
      <c r="K350" t="str">
        <f>IFERROR(INDEX('[2]Green_rooibos initial weight'!$C$5:$C$1749,MATCH(I350, '[2]Green_rooibos initial weight'!$A$5:$A$1749,0)),"")</f>
        <v/>
      </c>
      <c r="L350" s="3">
        <f t="shared" si="37"/>
        <v>1.7282</v>
      </c>
      <c r="M350" s="3" t="e">
        <f t="shared" si="36"/>
        <v>#VALUE!</v>
      </c>
      <c r="N350" s="7">
        <f>IF('[2]WetLitterbags placem_collection'!G57="N.A","",'[2]WetLitterbags placem_collection'!G57)</f>
        <v>42820</v>
      </c>
      <c r="O350" s="3">
        <f>IF(IFERROR(INDEX('[2]Both teabags AfterWet'!$D$1:$D$839,MATCH(H350,'[2]Both teabags AfterWet'!$B$1:$B$839,0)),"")="N.A","",(IFERROR(INDEX('[2]Both teabags AfterWet'!$D$1:$D$839,MATCH(H350,'[2]Both teabags AfterWet'!$B$1:$B$839,0)),"")))</f>
        <v>0.93200000000000005</v>
      </c>
      <c r="P350" s="3">
        <f>IFERROR(INDEX('[2]Both teabags AfterWet'!$D$1:$D$839,MATCH(I350,'[2]Both teabags AfterWet'!$B$1:$B$839,0)),"")</f>
        <v>1.5207999999999999</v>
      </c>
      <c r="Q350" s="3">
        <f t="shared" si="38"/>
        <v>0.78140000000000009</v>
      </c>
      <c r="R350" s="3">
        <f t="shared" si="38"/>
        <v>1.3701999999999999</v>
      </c>
      <c r="S350" s="3">
        <f t="shared" si="39"/>
        <v>0.54785325772480031</v>
      </c>
      <c r="T350" s="3">
        <f t="shared" si="40"/>
        <v>0.35916270577682874</v>
      </c>
      <c r="U350" s="3" t="str">
        <f t="shared" si="41"/>
        <v/>
      </c>
      <c r="V350">
        <f t="shared" si="42"/>
        <v>54</v>
      </c>
      <c r="W350" s="3">
        <f t="shared" si="43"/>
        <v>0.34934292431733927</v>
      </c>
      <c r="X350" s="3" t="str">
        <f t="shared" si="44"/>
        <v/>
      </c>
      <c r="Y350" s="67" t="str">
        <f>IF(ISNUMBER(SEARCH("C", '[2]WetLitterbags placem_collection'!Y57)),"YES","")</f>
        <v/>
      </c>
      <c r="Z350" s="67" t="str">
        <f>IF(ISNUMBER(SEARCH("H", '[2]WetLitterbags placem_collection'!Y57)),"YES","")</f>
        <v/>
      </c>
      <c r="AA350" s="67" t="str">
        <f>IF(ISNUMBER(SEARCH("R", '[2]WetLitterbags placem_collection'!Y57)),"YES","")</f>
        <v/>
      </c>
      <c r="AB350" s="67" t="str">
        <f>IF(ISNUMBER(SEARCH("C", '[2]WetLitterbags placem_collection'!X57)),"YES","")</f>
        <v/>
      </c>
      <c r="AC350" s="67" t="str">
        <f>IF(ISNUMBER(SEARCH("H", '[2]WetLitterbags placem_collection'!X57)),"YES","")</f>
        <v/>
      </c>
      <c r="AD350" s="67" t="str">
        <f>IF(ISNUMBER(SEARCH("R", '[2]WetLitterbags placem_collection'!X57)),"YES","")</f>
        <v>YES</v>
      </c>
    </row>
    <row r="351" spans="2:30">
      <c r="B351" t="str">
        <f>'[2]Final data_for_R_analysis_Wetse'!A497</f>
        <v>Wet</v>
      </c>
      <c r="C351" s="4">
        <f>'[2]Final data_for_R_analysis_Wetse'!B497</f>
        <v>56</v>
      </c>
      <c r="D351" t="s">
        <v>94</v>
      </c>
      <c r="E351" t="s">
        <v>32</v>
      </c>
      <c r="F351" s="68">
        <v>8</v>
      </c>
      <c r="G351" s="7">
        <f>'[2]WetLitterbags placem_collection'!E58</f>
        <v>42766</v>
      </c>
      <c r="H351" s="1" t="str">
        <f>'[2]Final data_for_R_analysis_Wetse'!J497</f>
        <v>G557</v>
      </c>
      <c r="I351" t="str">
        <f>'[2]Final data_for_R_analysis_Wetse'!J717</f>
        <v>R58</v>
      </c>
      <c r="J351">
        <f>IFERROR(INDEX('[2]Green_rooibos initial weight'!$C$5:$C$1749,MATCH(H351, '[2]Green_rooibos initial weight'!$A$5:$A$1749,0)),"")</f>
        <v>2.12</v>
      </c>
      <c r="K351">
        <f>IFERROR(INDEX('[2]Green_rooibos initial weight'!$C$5:$C$1749,MATCH(I351, '[2]Green_rooibos initial weight'!$A$5:$A$1749,0)),"")</f>
        <v>2.1760000000000002</v>
      </c>
      <c r="L351" s="3">
        <f t="shared" si="37"/>
        <v>1.8702000000000001</v>
      </c>
      <c r="M351" s="3">
        <f t="shared" si="36"/>
        <v>1.9262000000000001</v>
      </c>
      <c r="N351" s="7">
        <f>IF('[2]WetLitterbags placem_collection'!G58="N.A","",'[2]WetLitterbags placem_collection'!G58)</f>
        <v>42820</v>
      </c>
      <c r="O351" s="3">
        <f>IF(IFERROR(INDEX('[2]Both teabags AfterWet'!$D$1:$D$839,MATCH(H351,'[2]Both teabags AfterWet'!$B$1:$B$839,0)),"")="N.A","",(IFERROR(INDEX('[2]Both teabags AfterWet'!$D$1:$D$839,MATCH(H351,'[2]Both teabags AfterWet'!$B$1:$B$839,0)),"")))</f>
        <v>0.74399999999999999</v>
      </c>
      <c r="P351" s="3">
        <f>IFERROR(INDEX('[2]Both teabags AfterWet'!$D$1:$D$839,MATCH(I351,'[2]Both teabags AfterWet'!$B$1:$B$839,0)),"")</f>
        <v>1.5980000000000001</v>
      </c>
      <c r="Q351" s="3">
        <f t="shared" si="38"/>
        <v>0.59339999999999993</v>
      </c>
      <c r="R351" s="3">
        <f t="shared" si="38"/>
        <v>1.4474</v>
      </c>
      <c r="S351" s="3">
        <f t="shared" si="39"/>
        <v>0.68270773179339117</v>
      </c>
      <c r="T351" s="3">
        <f t="shared" si="40"/>
        <v>0.44757086454863654</v>
      </c>
      <c r="U351" s="3">
        <f t="shared" si="41"/>
        <v>0.75142768144533278</v>
      </c>
      <c r="V351">
        <f t="shared" si="42"/>
        <v>54</v>
      </c>
      <c r="W351" s="3">
        <f t="shared" si="43"/>
        <v>0.18918321639739766</v>
      </c>
      <c r="X351" s="3">
        <f t="shared" si="44"/>
        <v>1.5009951177338386E-2</v>
      </c>
      <c r="Y351" s="67" t="str">
        <f>IF(ISNUMBER(SEARCH("C", '[2]WetLitterbags placem_collection'!Y58)),"YES","")</f>
        <v/>
      </c>
      <c r="Z351" s="67" t="str">
        <f>IF(ISNUMBER(SEARCH("H", '[2]WetLitterbags placem_collection'!Y58)),"YES","")</f>
        <v/>
      </c>
      <c r="AA351" s="67" t="str">
        <f>IF(ISNUMBER(SEARCH("R", '[2]WetLitterbags placem_collection'!Y58)),"YES","")</f>
        <v/>
      </c>
      <c r="AB351" s="67" t="str">
        <f>IF(ISNUMBER(SEARCH("C", '[2]WetLitterbags placem_collection'!X58)),"YES","")</f>
        <v/>
      </c>
      <c r="AC351" s="67" t="str">
        <f>IF(ISNUMBER(SEARCH("H", '[2]WetLitterbags placem_collection'!X58)),"YES","")</f>
        <v/>
      </c>
      <c r="AD351" s="67" t="str">
        <f>IF(ISNUMBER(SEARCH("R", '[2]WetLitterbags placem_collection'!X58)),"YES","")</f>
        <v>YES</v>
      </c>
    </row>
    <row r="352" spans="2:30">
      <c r="B352" t="str">
        <f>'[2]Final data_for_R_analysis_Wetse'!A498</f>
        <v>Wet</v>
      </c>
      <c r="C352" s="4">
        <f>'[2]Final data_for_R_analysis_Wetse'!B498</f>
        <v>57</v>
      </c>
      <c r="D352" t="s">
        <v>95</v>
      </c>
      <c r="E352" t="s">
        <v>32</v>
      </c>
      <c r="F352" s="5">
        <v>1</v>
      </c>
      <c r="G352" s="7">
        <f>'[2]WetLitterbags placem_collection'!E59</f>
        <v>42766</v>
      </c>
      <c r="H352" s="1" t="str">
        <f>'[2]Final data_for_R_analysis_Wetse'!J498</f>
        <v>G618</v>
      </c>
      <c r="I352" t="str">
        <f>'[2]Final data_for_R_analysis_Wetse'!J718</f>
        <v>R435</v>
      </c>
      <c r="J352">
        <f>IFERROR(INDEX('[2]Green_rooibos initial weight'!$C$5:$C$1749,MATCH(H352, '[2]Green_rooibos initial weight'!$A$5:$A$1749,0)),"")</f>
        <v>2.0449999999999999</v>
      </c>
      <c r="K352">
        <f>IFERROR(INDEX('[2]Green_rooibos initial weight'!$C$5:$C$1749,MATCH(I352, '[2]Green_rooibos initial weight'!$A$5:$A$1749,0)),"")</f>
        <v>2.141</v>
      </c>
      <c r="L352" s="3">
        <f t="shared" si="37"/>
        <v>1.7951999999999999</v>
      </c>
      <c r="M352" s="3">
        <f t="shared" si="36"/>
        <v>1.8912</v>
      </c>
      <c r="N352" s="7">
        <f>IF('[2]WetLitterbags placem_collection'!G59="N.A","",'[2]WetLitterbags placem_collection'!G59)</f>
        <v>42820</v>
      </c>
      <c r="O352" s="3">
        <f>IF(IFERROR(INDEX('[2]Both teabags AfterWet'!$D$1:$D$839,MATCH(H352,'[2]Both teabags AfterWet'!$B$1:$B$839,0)),"")="N.A","",(IFERROR(INDEX('[2]Both teabags AfterWet'!$D$1:$D$839,MATCH(H352,'[2]Both teabags AfterWet'!$B$1:$B$839,0)),"")))</f>
        <v>0.88129999999999997</v>
      </c>
      <c r="P352" s="3">
        <f>IFERROR(INDEX('[2]Both teabags AfterWet'!$D$1:$D$839,MATCH(I352,'[2]Both teabags AfterWet'!$B$1:$B$839,0)),"")</f>
        <v>1.4594</v>
      </c>
      <c r="Q352" s="3">
        <f t="shared" si="38"/>
        <v>0.73069999999999991</v>
      </c>
      <c r="R352" s="3">
        <f t="shared" si="38"/>
        <v>1.3088</v>
      </c>
      <c r="S352" s="3">
        <f t="shared" si="39"/>
        <v>0.59297014260249559</v>
      </c>
      <c r="T352" s="3">
        <f t="shared" si="40"/>
        <v>0.38874052104106599</v>
      </c>
      <c r="U352" s="3">
        <f t="shared" si="41"/>
        <v>0.69204737732656507</v>
      </c>
      <c r="V352">
        <f t="shared" si="42"/>
        <v>54</v>
      </c>
      <c r="W352" s="3">
        <f t="shared" si="43"/>
        <v>0.29575992565024278</v>
      </c>
      <c r="X352" s="3">
        <f t="shared" si="44"/>
        <v>2.9094164784998048E-2</v>
      </c>
      <c r="Y352" s="67" t="str">
        <f>IF(ISNUMBER(SEARCH("C", '[2]WetLitterbags placem_collection'!Y59)),"YES","")</f>
        <v/>
      </c>
      <c r="Z352" s="67" t="str">
        <f>IF(ISNUMBER(SEARCH("H", '[2]WetLitterbags placem_collection'!Y59)),"YES","")</f>
        <v/>
      </c>
      <c r="AA352" s="67" t="str">
        <f>IF(ISNUMBER(SEARCH("R", '[2]WetLitterbags placem_collection'!Y59)),"YES","")</f>
        <v>YES</v>
      </c>
      <c r="AB352" s="67" t="str">
        <f>IF(ISNUMBER(SEARCH("C", '[2]WetLitterbags placem_collection'!X59)),"YES","")</f>
        <v/>
      </c>
      <c r="AC352" s="67" t="str">
        <f>IF(ISNUMBER(SEARCH("H", '[2]WetLitterbags placem_collection'!X59)),"YES","")</f>
        <v/>
      </c>
      <c r="AD352" s="67" t="str">
        <f>IF(ISNUMBER(SEARCH("R", '[2]WetLitterbags placem_collection'!X59)),"YES","")</f>
        <v>YES</v>
      </c>
    </row>
    <row r="353" spans="2:30">
      <c r="B353" t="str">
        <f>'[2]Final data_for_R_analysis_Wetse'!A499</f>
        <v>Wet</v>
      </c>
      <c r="C353" s="4">
        <f>'[2]Final data_for_R_analysis_Wetse'!B499</f>
        <v>58</v>
      </c>
      <c r="D353" t="s">
        <v>95</v>
      </c>
      <c r="E353" t="s">
        <v>32</v>
      </c>
      <c r="F353" s="5">
        <v>2</v>
      </c>
      <c r="G353" s="7">
        <f>'[2]WetLitterbags placem_collection'!E60</f>
        <v>42766</v>
      </c>
      <c r="H353" s="1" t="str">
        <f>'[2]Final data_for_R_analysis_Wetse'!J499</f>
        <v>G593</v>
      </c>
      <c r="I353" t="str">
        <f>'[2]Final data_for_R_analysis_Wetse'!J719</f>
        <v>R31</v>
      </c>
      <c r="J353">
        <f>IFERROR(INDEX('[2]Green_rooibos initial weight'!$C$5:$C$1749,MATCH(H353, '[2]Green_rooibos initial weight'!$A$5:$A$1749,0)),"")</f>
        <v>2.093</v>
      </c>
      <c r="K353">
        <f>IFERROR(INDEX('[2]Green_rooibos initial weight'!$C$5:$C$1749,MATCH(I353, '[2]Green_rooibos initial weight'!$A$5:$A$1749,0)),"")</f>
        <v>2.1589999999999998</v>
      </c>
      <c r="L353" s="3">
        <f t="shared" si="37"/>
        <v>1.8431999999999999</v>
      </c>
      <c r="M353" s="3">
        <f t="shared" si="36"/>
        <v>1.9091999999999998</v>
      </c>
      <c r="N353" s="7">
        <f>IF('[2]WetLitterbags placem_collection'!G60="N.A","",'[2]WetLitterbags placem_collection'!G60)</f>
        <v>42820</v>
      </c>
      <c r="O353" s="3">
        <f>IF(IFERROR(INDEX('[2]Both teabags AfterWet'!$D$1:$D$839,MATCH(H353,'[2]Both teabags AfterWet'!$B$1:$B$839,0)),"")="N.A","",(IFERROR(INDEX('[2]Both teabags AfterWet'!$D$1:$D$839,MATCH(H353,'[2]Both teabags AfterWet'!$B$1:$B$839,0)),"")))</f>
        <v>0.97009999999999996</v>
      </c>
      <c r="P353" s="3">
        <f>IFERROR(INDEX('[2]Both teabags AfterWet'!$D$1:$D$839,MATCH(I353,'[2]Both teabags AfterWet'!$B$1:$B$839,0)),"")</f>
        <v>1.1857</v>
      </c>
      <c r="Q353" s="3">
        <f t="shared" si="38"/>
        <v>0.8194999999999999</v>
      </c>
      <c r="R353" s="3">
        <f t="shared" si="38"/>
        <v>1.0350999999999999</v>
      </c>
      <c r="S353" s="3">
        <f t="shared" si="39"/>
        <v>0.55539279513888895</v>
      </c>
      <c r="T353" s="3">
        <f t="shared" si="40"/>
        <v>0.36410549039984169</v>
      </c>
      <c r="U353" s="3">
        <f t="shared" si="41"/>
        <v>0.54216425728053641</v>
      </c>
      <c r="V353">
        <f t="shared" si="42"/>
        <v>54</v>
      </c>
      <c r="W353" s="3">
        <f t="shared" si="43"/>
        <v>0.34038860434811291</v>
      </c>
      <c r="X353" s="3" t="str">
        <f t="shared" si="44"/>
        <v/>
      </c>
      <c r="Y353" s="67" t="str">
        <f>IF(ISNUMBER(SEARCH("C", '[2]WetLitterbags placem_collection'!Y60)),"YES","")</f>
        <v/>
      </c>
      <c r="Z353" s="67" t="str">
        <f>IF(ISNUMBER(SEARCH("H", '[2]WetLitterbags placem_collection'!Y60)),"YES","")</f>
        <v/>
      </c>
      <c r="AA353" s="67" t="str">
        <f>IF(ISNUMBER(SEARCH("R", '[2]WetLitterbags placem_collection'!Y60)),"YES","")</f>
        <v/>
      </c>
      <c r="AB353" s="67" t="str">
        <f>IF(ISNUMBER(SEARCH("C", '[2]WetLitterbags placem_collection'!X60)),"YES","")</f>
        <v/>
      </c>
      <c r="AC353" s="67" t="str">
        <f>IF(ISNUMBER(SEARCH("H", '[2]WetLitterbags placem_collection'!X60)),"YES","")</f>
        <v/>
      </c>
      <c r="AD353" s="67" t="str">
        <f>IF(ISNUMBER(SEARCH("R", '[2]WetLitterbags placem_collection'!X60)),"YES","")</f>
        <v>YES</v>
      </c>
    </row>
    <row r="354" spans="2:30">
      <c r="B354" t="str">
        <f>'[2]Final data_for_R_analysis_Wetse'!A500</f>
        <v>Wet</v>
      </c>
      <c r="C354" s="4">
        <f>'[2]Final data_for_R_analysis_Wetse'!B500</f>
        <v>59</v>
      </c>
      <c r="D354" t="s">
        <v>95</v>
      </c>
      <c r="E354" t="s">
        <v>32</v>
      </c>
      <c r="F354" s="5">
        <v>3</v>
      </c>
      <c r="G354" s="7">
        <f>'[2]WetLitterbags placem_collection'!E61</f>
        <v>42766</v>
      </c>
      <c r="H354" s="1" t="str">
        <f>'[2]Final data_for_R_analysis_Wetse'!J500</f>
        <v>G600</v>
      </c>
      <c r="I354" t="str">
        <f>'[2]Final data_for_R_analysis_Wetse'!J720</f>
        <v>R120</v>
      </c>
      <c r="J354">
        <f>IFERROR(INDEX('[2]Green_rooibos initial weight'!$C$5:$C$1749,MATCH(H354, '[2]Green_rooibos initial weight'!$A$5:$A$1749,0)),"")</f>
        <v>2.0049999999999999</v>
      </c>
      <c r="K354">
        <f>IFERROR(INDEX('[2]Green_rooibos initial weight'!$C$5:$C$1749,MATCH(I354, '[2]Green_rooibos initial weight'!$A$5:$A$1749,0)),"")</f>
        <v>2.2450000000000001</v>
      </c>
      <c r="L354" s="3">
        <f t="shared" si="37"/>
        <v>1.7551999999999999</v>
      </c>
      <c r="M354" s="3">
        <f t="shared" si="36"/>
        <v>1.9952000000000001</v>
      </c>
      <c r="N354" s="7">
        <f>IF('[2]WetLitterbags placem_collection'!G61="N.A","",'[2]WetLitterbags placem_collection'!G61)</f>
        <v>42820</v>
      </c>
      <c r="O354" s="3">
        <f>IF(IFERROR(INDEX('[2]Both teabags AfterWet'!$D$1:$D$839,MATCH(H354,'[2]Both teabags AfterWet'!$B$1:$B$839,0)),"")="N.A","",(IFERROR(INDEX('[2]Both teabags AfterWet'!$D$1:$D$839,MATCH(H354,'[2]Both teabags AfterWet'!$B$1:$B$839,0)),"")))</f>
        <v>0.90200000000000002</v>
      </c>
      <c r="P354" s="3">
        <f>IFERROR(INDEX('[2]Both teabags AfterWet'!$D$1:$D$839,MATCH(I354,'[2]Both teabags AfterWet'!$B$1:$B$839,0)),"")</f>
        <v>1.4690000000000001</v>
      </c>
      <c r="Q354" s="3">
        <f t="shared" si="38"/>
        <v>0.75140000000000007</v>
      </c>
      <c r="R354" s="3">
        <f t="shared" si="38"/>
        <v>1.3184</v>
      </c>
      <c r="S354" s="3">
        <f t="shared" si="39"/>
        <v>0.57190063810391978</v>
      </c>
      <c r="T354" s="3">
        <f t="shared" si="40"/>
        <v>0.37492773424389997</v>
      </c>
      <c r="U354" s="3">
        <f t="shared" si="41"/>
        <v>0.66078588612670408</v>
      </c>
      <c r="V354">
        <f t="shared" si="42"/>
        <v>54</v>
      </c>
      <c r="W354" s="3">
        <f t="shared" si="43"/>
        <v>0.32078309013786244</v>
      </c>
      <c r="X354" s="3">
        <f t="shared" si="44"/>
        <v>4.3540762216786329E-2</v>
      </c>
      <c r="Y354" s="67" t="str">
        <f>IF(ISNUMBER(SEARCH("C", '[2]WetLitterbags placem_collection'!Y61)),"YES","")</f>
        <v/>
      </c>
      <c r="Z354" s="67" t="str">
        <f>IF(ISNUMBER(SEARCH("H", '[2]WetLitterbags placem_collection'!Y61)),"YES","")</f>
        <v/>
      </c>
      <c r="AA354" s="67" t="str">
        <f>IF(ISNUMBER(SEARCH("R", '[2]WetLitterbags placem_collection'!Y61)),"YES","")</f>
        <v/>
      </c>
      <c r="AB354" s="67" t="str">
        <f>IF(ISNUMBER(SEARCH("C", '[2]WetLitterbags placem_collection'!X61)),"YES","")</f>
        <v/>
      </c>
      <c r="AC354" s="67" t="str">
        <f>IF(ISNUMBER(SEARCH("H", '[2]WetLitterbags placem_collection'!X61)),"YES","")</f>
        <v/>
      </c>
      <c r="AD354" s="67" t="str">
        <f>IF(ISNUMBER(SEARCH("R", '[2]WetLitterbags placem_collection'!X61)),"YES","")</f>
        <v/>
      </c>
    </row>
    <row r="355" spans="2:30">
      <c r="B355" t="str">
        <f>'[2]Final data_for_R_analysis_Wetse'!A501</f>
        <v>Wet</v>
      </c>
      <c r="C355" s="4">
        <f>'[2]Final data_for_R_analysis_Wetse'!B501</f>
        <v>60</v>
      </c>
      <c r="D355" t="s">
        <v>95</v>
      </c>
      <c r="E355" t="s">
        <v>32</v>
      </c>
      <c r="F355" s="68">
        <v>4</v>
      </c>
      <c r="G355" s="7">
        <f>'[2]WetLitterbags placem_collection'!E62</f>
        <v>42766</v>
      </c>
      <c r="H355" s="1" t="str">
        <f>'[2]Final data_for_R_analysis_Wetse'!J501</f>
        <v>G535</v>
      </c>
      <c r="I355" t="str">
        <f>'[2]Final data_for_R_analysis_Wetse'!J721</f>
        <v>R390</v>
      </c>
      <c r="J355">
        <f>IFERROR(INDEX('[2]Green_rooibos initial weight'!$C$5:$C$1749,MATCH(H355, '[2]Green_rooibos initial weight'!$A$5:$A$1749,0)),"")</f>
        <v>2.0920000000000001</v>
      </c>
      <c r="K355">
        <f>IFERROR(INDEX('[2]Green_rooibos initial weight'!$C$5:$C$1749,MATCH(I355, '[2]Green_rooibos initial weight'!$A$5:$A$1749,0)),"")</f>
        <v>2.2480000000000002</v>
      </c>
      <c r="L355" s="3">
        <f t="shared" si="37"/>
        <v>1.8422000000000001</v>
      </c>
      <c r="M355" s="3">
        <f t="shared" si="36"/>
        <v>1.9982000000000002</v>
      </c>
      <c r="N355" s="7">
        <f>IF('[2]WetLitterbags placem_collection'!G62="N.A","",'[2]WetLitterbags placem_collection'!G62)</f>
        <v>42820</v>
      </c>
      <c r="O355" s="3">
        <f>IF(IFERROR(INDEX('[2]Both teabags AfterWet'!$D$1:$D$839,MATCH(H355,'[2]Both teabags AfterWet'!$B$1:$B$839,0)),"")="N.A","",(IFERROR(INDEX('[2]Both teabags AfterWet'!$D$1:$D$839,MATCH(H355,'[2]Both teabags AfterWet'!$B$1:$B$839,0)),"")))</f>
        <v>0.78</v>
      </c>
      <c r="P355" s="3">
        <f>IFERROR(INDEX('[2]Both teabags AfterWet'!$D$1:$D$839,MATCH(I355,'[2]Both teabags AfterWet'!$B$1:$B$839,0)),"")</f>
        <v>1.5309999999999999</v>
      </c>
      <c r="Q355" s="3">
        <f t="shared" si="38"/>
        <v>0.62939999999999996</v>
      </c>
      <c r="R355" s="3">
        <f t="shared" si="38"/>
        <v>1.3803999999999998</v>
      </c>
      <c r="S355" s="3">
        <f t="shared" si="39"/>
        <v>0.65834328520247531</v>
      </c>
      <c r="T355" s="3">
        <f t="shared" si="40"/>
        <v>0.43159797319687221</v>
      </c>
      <c r="U355" s="3">
        <f t="shared" si="41"/>
        <v>0.69082173956560888</v>
      </c>
      <c r="V355">
        <f t="shared" si="42"/>
        <v>54</v>
      </c>
      <c r="W355" s="3">
        <f t="shared" si="43"/>
        <v>0.21811961377378231</v>
      </c>
      <c r="X355" s="3">
        <f t="shared" si="44"/>
        <v>2.3334057930723615E-2</v>
      </c>
      <c r="Y355" s="67" t="str">
        <f>IF(ISNUMBER(SEARCH("C", '[2]WetLitterbags placem_collection'!Y62)),"YES","")</f>
        <v/>
      </c>
      <c r="Z355" s="67" t="str">
        <f>IF(ISNUMBER(SEARCH("H", '[2]WetLitterbags placem_collection'!Y62)),"YES","")</f>
        <v>YES</v>
      </c>
      <c r="AA355" s="67" t="str">
        <f>IF(ISNUMBER(SEARCH("R", '[2]WetLitterbags placem_collection'!Y62)),"YES","")</f>
        <v/>
      </c>
      <c r="AB355" s="67" t="str">
        <f>IF(ISNUMBER(SEARCH("C", '[2]WetLitterbags placem_collection'!X62)),"YES","")</f>
        <v/>
      </c>
      <c r="AC355" s="67" t="str">
        <f>IF(ISNUMBER(SEARCH("H", '[2]WetLitterbags placem_collection'!X62)),"YES","")</f>
        <v/>
      </c>
      <c r="AD355" s="67" t="str">
        <f>IF(ISNUMBER(SEARCH("R", '[2]WetLitterbags placem_collection'!X62)),"YES","")</f>
        <v/>
      </c>
    </row>
    <row r="356" spans="2:30">
      <c r="B356" t="str">
        <f>'[2]Final data_for_R_analysis_Wetse'!A502</f>
        <v>Wet</v>
      </c>
      <c r="C356" s="4">
        <f>'[2]Final data_for_R_analysis_Wetse'!B502</f>
        <v>61</v>
      </c>
      <c r="D356" t="s">
        <v>95</v>
      </c>
      <c r="E356" t="s">
        <v>32</v>
      </c>
      <c r="F356" s="68">
        <v>5</v>
      </c>
      <c r="G356" s="7">
        <f>'[2]WetLitterbags placem_collection'!E63</f>
        <v>42766</v>
      </c>
      <c r="H356" s="1" t="str">
        <f>'[2]Final data_for_R_analysis_Wetse'!J502</f>
        <v>G391</v>
      </c>
      <c r="I356" t="str">
        <f>'[2]Final data_for_R_analysis_Wetse'!J722</f>
        <v>R143</v>
      </c>
      <c r="J356">
        <f>IFERROR(INDEX('[2]Green_rooibos initial weight'!$C$5:$C$1749,MATCH(H356, '[2]Green_rooibos initial weight'!$A$5:$A$1749,0)),"")</f>
        <v>1.9419999999999999</v>
      </c>
      <c r="K356">
        <f>IFERROR(INDEX('[2]Green_rooibos initial weight'!$C$5:$C$1749,MATCH(I356, '[2]Green_rooibos initial weight'!$A$5:$A$1749,0)),"")</f>
        <v>2.1560000000000001</v>
      </c>
      <c r="L356" s="3">
        <f t="shared" si="37"/>
        <v>1.6921999999999999</v>
      </c>
      <c r="M356" s="3">
        <f t="shared" si="36"/>
        <v>1.9062000000000001</v>
      </c>
      <c r="N356" s="7">
        <f>IF('[2]WetLitterbags placem_collection'!G63="N.A","",'[2]WetLitterbags placem_collection'!G63)</f>
        <v>42820</v>
      </c>
      <c r="O356" s="3">
        <f>IF(IFERROR(INDEX('[2]Both teabags AfterWet'!$D$1:$D$839,MATCH(H356,'[2]Both teabags AfterWet'!$B$1:$B$839,0)),"")="N.A","",(IFERROR(INDEX('[2]Both teabags AfterWet'!$D$1:$D$839,MATCH(H356,'[2]Both teabags AfterWet'!$B$1:$B$839,0)),"")))</f>
        <v>0.628</v>
      </c>
      <c r="P356" s="3">
        <f>IFERROR(INDEX('[2]Both teabags AfterWet'!$D$1:$D$839,MATCH(I356,'[2]Both teabags AfterWet'!$B$1:$B$839,0)),"")</f>
        <v>1.581</v>
      </c>
      <c r="Q356" s="3">
        <f t="shared" si="38"/>
        <v>0.47739999999999999</v>
      </c>
      <c r="R356" s="3">
        <f t="shared" si="38"/>
        <v>1.4303999999999999</v>
      </c>
      <c r="S356" s="3">
        <f t="shared" si="39"/>
        <v>0.71788204703935699</v>
      </c>
      <c r="T356" s="3">
        <f t="shared" si="40"/>
        <v>0.47063051064812961</v>
      </c>
      <c r="U356" s="3">
        <f t="shared" si="41"/>
        <v>0.75039345294302795</v>
      </c>
      <c r="V356">
        <f t="shared" si="42"/>
        <v>54</v>
      </c>
      <c r="W356" s="3">
        <f t="shared" si="43"/>
        <v>0.14740849520266386</v>
      </c>
      <c r="X356" s="3">
        <f t="shared" si="44"/>
        <v>1.3996336657769519E-2</v>
      </c>
      <c r="Y356" s="67" t="str">
        <f>IF(ISNUMBER(SEARCH("C", '[2]WetLitterbags placem_collection'!Y63)),"YES","")</f>
        <v/>
      </c>
      <c r="Z356" s="67" t="str">
        <f>IF(ISNUMBER(SEARCH("H", '[2]WetLitterbags placem_collection'!Y63)),"YES","")</f>
        <v/>
      </c>
      <c r="AA356" s="67" t="str">
        <f>IF(ISNUMBER(SEARCH("R", '[2]WetLitterbags placem_collection'!Y63)),"YES","")</f>
        <v/>
      </c>
      <c r="AB356" s="67" t="str">
        <f>IF(ISNUMBER(SEARCH("C", '[2]WetLitterbags placem_collection'!X63)),"YES","")</f>
        <v/>
      </c>
      <c r="AC356" s="67" t="str">
        <f>IF(ISNUMBER(SEARCH("H", '[2]WetLitterbags placem_collection'!X63)),"YES","")</f>
        <v/>
      </c>
      <c r="AD356" s="67" t="str">
        <f>IF(ISNUMBER(SEARCH("R", '[2]WetLitterbags placem_collection'!X63)),"YES","")</f>
        <v>YES</v>
      </c>
    </row>
    <row r="357" spans="2:30">
      <c r="B357" t="str">
        <f>'[2]Final data_for_R_analysis_Wetse'!A503</f>
        <v>Wet</v>
      </c>
      <c r="C357" s="4">
        <f>'[2]Final data_for_R_analysis_Wetse'!B503</f>
        <v>62</v>
      </c>
      <c r="D357" t="s">
        <v>95</v>
      </c>
      <c r="E357" t="s">
        <v>32</v>
      </c>
      <c r="F357" s="68">
        <v>6</v>
      </c>
      <c r="G357" s="7">
        <f>'[2]WetLitterbags placem_collection'!E64</f>
        <v>42766</v>
      </c>
      <c r="H357" s="1" t="str">
        <f>'[2]Final data_for_R_analysis_Wetse'!J503</f>
        <v>G445</v>
      </c>
      <c r="I357" t="str">
        <f>'[2]Final data_for_R_analysis_Wetse'!J723</f>
        <v>R448</v>
      </c>
      <c r="J357">
        <f>IFERROR(INDEX('[2]Green_rooibos initial weight'!$C$5:$C$1749,MATCH(H357, '[2]Green_rooibos initial weight'!$A$5:$A$1749,0)),"")</f>
        <v>2.1150000000000002</v>
      </c>
      <c r="K357">
        <f>IFERROR(INDEX('[2]Green_rooibos initial weight'!$C$5:$C$1749,MATCH(I357, '[2]Green_rooibos initial weight'!$A$5:$A$1749,0)),"")</f>
        <v>2.2029999999999998</v>
      </c>
      <c r="L357" s="3">
        <f t="shared" si="37"/>
        <v>1.8652000000000002</v>
      </c>
      <c r="M357" s="3">
        <f t="shared" si="36"/>
        <v>1.9531999999999998</v>
      </c>
      <c r="N357" s="7">
        <f>IF('[2]WetLitterbags placem_collection'!G64="N.A","",'[2]WetLitterbags placem_collection'!G64)</f>
        <v>42820</v>
      </c>
      <c r="O357" s="3">
        <f>IF(IFERROR(INDEX('[2]Both teabags AfterWet'!$D$1:$D$839,MATCH(H357,'[2]Both teabags AfterWet'!$B$1:$B$839,0)),"")="N.A","",(IFERROR(INDEX('[2]Both teabags AfterWet'!$D$1:$D$839,MATCH(H357,'[2]Both teabags AfterWet'!$B$1:$B$839,0)),"")))</f>
        <v>0.80569999999999997</v>
      </c>
      <c r="P357" s="3">
        <f>IFERROR(INDEX('[2]Both teabags AfterWet'!$D$1:$D$839,MATCH(I357,'[2]Both teabags AfterWet'!$B$1:$B$839,0)),"")</f>
        <v>1.5379</v>
      </c>
      <c r="Q357" s="3">
        <f t="shared" si="38"/>
        <v>0.65510000000000002</v>
      </c>
      <c r="R357" s="3">
        <f t="shared" si="38"/>
        <v>1.3873</v>
      </c>
      <c r="S357" s="3">
        <f t="shared" si="39"/>
        <v>0.64877761098005582</v>
      </c>
      <c r="T357" s="3">
        <f t="shared" si="40"/>
        <v>0.42532688985865896</v>
      </c>
      <c r="U357" s="3">
        <f t="shared" si="41"/>
        <v>0.71027032561949621</v>
      </c>
      <c r="V357">
        <f t="shared" si="42"/>
        <v>54</v>
      </c>
      <c r="W357" s="3">
        <f t="shared" si="43"/>
        <v>0.22948027199518306</v>
      </c>
      <c r="X357" s="3">
        <f t="shared" si="44"/>
        <v>2.1169799729873304E-2</v>
      </c>
      <c r="Y357" s="67" t="str">
        <f>IF(ISNUMBER(SEARCH("C", '[2]WetLitterbags placem_collection'!Y64)),"YES","")</f>
        <v/>
      </c>
      <c r="Z357" s="67" t="str">
        <f>IF(ISNUMBER(SEARCH("H", '[2]WetLitterbags placem_collection'!Y64)),"YES","")</f>
        <v/>
      </c>
      <c r="AA357" s="67" t="str">
        <f>IF(ISNUMBER(SEARCH("R", '[2]WetLitterbags placem_collection'!Y64)),"YES","")</f>
        <v/>
      </c>
      <c r="AB357" s="67" t="str">
        <f>IF(ISNUMBER(SEARCH("C", '[2]WetLitterbags placem_collection'!X64)),"YES","")</f>
        <v/>
      </c>
      <c r="AC357" s="67" t="str">
        <f>IF(ISNUMBER(SEARCH("H", '[2]WetLitterbags placem_collection'!X64)),"YES","")</f>
        <v/>
      </c>
      <c r="AD357" s="67" t="str">
        <f>IF(ISNUMBER(SEARCH("R", '[2]WetLitterbags placem_collection'!X64)),"YES","")</f>
        <v/>
      </c>
    </row>
    <row r="358" spans="2:30">
      <c r="B358" t="str">
        <f>'[2]Final data_for_R_analysis_Wetse'!A504</f>
        <v>Wet</v>
      </c>
      <c r="C358" s="4">
        <f>'[2]Final data_for_R_analysis_Wetse'!B504</f>
        <v>63</v>
      </c>
      <c r="D358" t="s">
        <v>95</v>
      </c>
      <c r="E358" t="s">
        <v>32</v>
      </c>
      <c r="F358" s="68">
        <v>7</v>
      </c>
      <c r="G358" s="7">
        <f>'[2]WetLitterbags placem_collection'!E65</f>
        <v>42766</v>
      </c>
      <c r="H358" s="1" t="str">
        <f>'[2]Final data_for_R_analysis_Wetse'!J504</f>
        <v>G440</v>
      </c>
      <c r="I358" t="str">
        <f>'[2]Final data_for_R_analysis_Wetse'!J724</f>
        <v>R423</v>
      </c>
      <c r="J358">
        <f>IFERROR(INDEX('[2]Green_rooibos initial weight'!$C$5:$C$1749,MATCH(H358, '[2]Green_rooibos initial weight'!$A$5:$A$1749,0)),"")</f>
        <v>2.1070000000000002</v>
      </c>
      <c r="K358">
        <f>IFERROR(INDEX('[2]Green_rooibos initial weight'!$C$5:$C$1749,MATCH(I358, '[2]Green_rooibos initial weight'!$A$5:$A$1749,0)),"")</f>
        <v>2.1760000000000002</v>
      </c>
      <c r="L358" s="3">
        <f t="shared" si="37"/>
        <v>1.8572000000000002</v>
      </c>
      <c r="M358" s="3">
        <f t="shared" si="36"/>
        <v>1.9262000000000001</v>
      </c>
      <c r="N358" s="7">
        <f>IF('[2]WetLitterbags placem_collection'!G65="N.A","",'[2]WetLitterbags placem_collection'!G65)</f>
        <v>42820</v>
      </c>
      <c r="O358" s="3">
        <f>IF(IFERROR(INDEX('[2]Both teabags AfterWet'!$D$1:$D$839,MATCH(H358,'[2]Both teabags AfterWet'!$B$1:$B$839,0)),"")="N.A","",(IFERROR(INDEX('[2]Both teabags AfterWet'!$D$1:$D$839,MATCH(H358,'[2]Both teabags AfterWet'!$B$1:$B$839,0)),"")))</f>
        <v>0.94199999999999995</v>
      </c>
      <c r="P358" s="3">
        <f>IFERROR(INDEX('[2]Both teabags AfterWet'!$D$1:$D$839,MATCH(I358,'[2]Both teabags AfterWet'!$B$1:$B$839,0)),"")</f>
        <v>1.6359999999999999</v>
      </c>
      <c r="Q358" s="3">
        <f t="shared" si="38"/>
        <v>0.79139999999999988</v>
      </c>
      <c r="R358" s="3">
        <f t="shared" si="38"/>
        <v>1.4853999999999998</v>
      </c>
      <c r="S358" s="3">
        <f t="shared" si="39"/>
        <v>0.57387465001076898</v>
      </c>
      <c r="T358" s="3">
        <f t="shared" si="40"/>
        <v>0.37622186081466091</v>
      </c>
      <c r="U358" s="3">
        <f t="shared" si="41"/>
        <v>0.77115564323538555</v>
      </c>
      <c r="V358">
        <f t="shared" si="42"/>
        <v>54</v>
      </c>
      <c r="W358" s="3">
        <f t="shared" si="43"/>
        <v>0.31843865794445492</v>
      </c>
      <c r="X358" s="3">
        <f t="shared" si="44"/>
        <v>1.7355216203907158E-2</v>
      </c>
      <c r="Y358" s="67" t="str">
        <f>IF(ISNUMBER(SEARCH("C", '[2]WetLitterbags placem_collection'!Y65)),"YES","")</f>
        <v/>
      </c>
      <c r="Z358" s="67" t="str">
        <f>IF(ISNUMBER(SEARCH("H", '[2]WetLitterbags placem_collection'!Y65)),"YES","")</f>
        <v/>
      </c>
      <c r="AA358" s="67" t="str">
        <f>IF(ISNUMBER(SEARCH("R", '[2]WetLitterbags placem_collection'!Y65)),"YES","")</f>
        <v>YES</v>
      </c>
      <c r="AB358" s="67" t="str">
        <f>IF(ISNUMBER(SEARCH("C", '[2]WetLitterbags placem_collection'!X65)),"YES","")</f>
        <v/>
      </c>
      <c r="AC358" s="67" t="str">
        <f>IF(ISNUMBER(SEARCH("H", '[2]WetLitterbags placem_collection'!X65)),"YES","")</f>
        <v/>
      </c>
      <c r="AD358" s="67" t="str">
        <f>IF(ISNUMBER(SEARCH("R", '[2]WetLitterbags placem_collection'!X65)),"YES","")</f>
        <v>YES</v>
      </c>
    </row>
    <row r="359" spans="2:30">
      <c r="B359" t="str">
        <f>'[2]Final data_for_R_analysis_Wetse'!A505</f>
        <v>Wet</v>
      </c>
      <c r="C359" s="4">
        <f>'[2]Final data_for_R_analysis_Wetse'!B505</f>
        <v>64</v>
      </c>
      <c r="D359" t="s">
        <v>95</v>
      </c>
      <c r="E359" t="s">
        <v>32</v>
      </c>
      <c r="F359" s="68">
        <v>8</v>
      </c>
      <c r="G359" s="7">
        <f>'[2]WetLitterbags placem_collection'!E66</f>
        <v>42766</v>
      </c>
      <c r="H359" s="1" t="str">
        <f>'[2]Final data_for_R_analysis_Wetse'!J505</f>
        <v>G673</v>
      </c>
      <c r="I359" t="str">
        <f>'[2]Final data_for_R_analysis_Wetse'!J725</f>
        <v>R550</v>
      </c>
      <c r="J359">
        <f>IFERROR(INDEX('[2]Green_rooibos initial weight'!$C$5:$C$1749,MATCH(H359, '[2]Green_rooibos initial weight'!$A$5:$A$1749,0)),"")</f>
        <v>2.1160000000000001</v>
      </c>
      <c r="K359">
        <f>IFERROR(INDEX('[2]Green_rooibos initial weight'!$C$5:$C$1749,MATCH(I359, '[2]Green_rooibos initial weight'!$A$5:$A$1749,0)),"")</f>
        <v>2.177</v>
      </c>
      <c r="L359" s="3">
        <f t="shared" si="37"/>
        <v>1.8662000000000001</v>
      </c>
      <c r="M359" s="3">
        <f t="shared" si="36"/>
        <v>1.9272</v>
      </c>
      <c r="N359" s="7">
        <f>IF('[2]WetLitterbags placem_collection'!G66="N.A","",'[2]WetLitterbags placem_collection'!G66)</f>
        <v>42820</v>
      </c>
      <c r="O359" s="3">
        <f>IF(IFERROR(INDEX('[2]Both teabags AfterWet'!$D$1:$D$839,MATCH(H359,'[2]Both teabags AfterWet'!$B$1:$B$839,0)),"")="N.A","",(IFERROR(INDEX('[2]Both teabags AfterWet'!$D$1:$D$839,MATCH(H359,'[2]Both teabags AfterWet'!$B$1:$B$839,0)),"")))</f>
        <v>1.0449999999999999</v>
      </c>
      <c r="P359" s="3">
        <f>IFERROR(INDEX('[2]Both teabags AfterWet'!$D$1:$D$839,MATCH(I359,'[2]Both teabags AfterWet'!$B$1:$B$839,0)),"")</f>
        <v>1.6930000000000001</v>
      </c>
      <c r="Q359" s="3">
        <f t="shared" si="38"/>
        <v>0.89439999999999986</v>
      </c>
      <c r="R359" s="3">
        <f t="shared" si="38"/>
        <v>1.5424</v>
      </c>
      <c r="S359" s="3">
        <f t="shared" si="39"/>
        <v>0.52073732718894017</v>
      </c>
      <c r="T359" s="3">
        <f t="shared" si="40"/>
        <v>0.34138599122125296</v>
      </c>
      <c r="U359" s="3">
        <f t="shared" si="41"/>
        <v>0.8003320880033209</v>
      </c>
      <c r="V359">
        <f t="shared" si="42"/>
        <v>54</v>
      </c>
      <c r="W359" s="3">
        <f t="shared" si="43"/>
        <v>0.38154711735280267</v>
      </c>
      <c r="X359" s="3">
        <f t="shared" si="44"/>
        <v>1.6281000918439117E-2</v>
      </c>
      <c r="Y359" s="67" t="str">
        <f>IF(ISNUMBER(SEARCH("C", '[2]WetLitterbags placem_collection'!Y66)),"YES","")</f>
        <v/>
      </c>
      <c r="Z359" s="67" t="str">
        <f>IF(ISNUMBER(SEARCH("H", '[2]WetLitterbags placem_collection'!Y66)),"YES","")</f>
        <v/>
      </c>
      <c r="AA359" s="67" t="str">
        <f>IF(ISNUMBER(SEARCH("R", '[2]WetLitterbags placem_collection'!Y66)),"YES","")</f>
        <v/>
      </c>
      <c r="AB359" s="67" t="str">
        <f>IF(ISNUMBER(SEARCH("C", '[2]WetLitterbags placem_collection'!X66)),"YES","")</f>
        <v/>
      </c>
      <c r="AC359" s="67" t="str">
        <f>IF(ISNUMBER(SEARCH("H", '[2]WetLitterbags placem_collection'!X66)),"YES","")</f>
        <v/>
      </c>
      <c r="AD359" s="67" t="str">
        <f>IF(ISNUMBER(SEARCH("R", '[2]WetLitterbags placem_collection'!X66)),"YES","")</f>
        <v/>
      </c>
    </row>
    <row r="360" spans="2:30">
      <c r="B360" t="str">
        <f>'[2]Final data_for_R_analysis_Wetse'!A506</f>
        <v>Wet</v>
      </c>
      <c r="C360" s="4">
        <f>'[2]Final data_for_R_analysis_Wetse'!B506</f>
        <v>65</v>
      </c>
      <c r="D360" t="s">
        <v>96</v>
      </c>
      <c r="E360" t="s">
        <v>32</v>
      </c>
      <c r="F360" s="5">
        <v>1</v>
      </c>
      <c r="G360" s="7">
        <f>'[2]WetLitterbags placem_collection'!E67</f>
        <v>42767</v>
      </c>
      <c r="H360" s="1" t="str">
        <f>'[2]Final data_for_R_analysis_Wetse'!J506</f>
        <v>G700</v>
      </c>
      <c r="I360" t="str">
        <f>'[2]Final data_for_R_analysis_Wetse'!J726</f>
        <v>R333</v>
      </c>
      <c r="J360">
        <f>IFERROR(INDEX('[2]Green_rooibos initial weight'!$C$5:$C$1749,MATCH(H360, '[2]Green_rooibos initial weight'!$A$5:$A$1749,0)),"")</f>
        <v>2.0190000000000001</v>
      </c>
      <c r="K360">
        <f>IFERROR(INDEX('[2]Green_rooibos initial weight'!$C$5:$C$1749,MATCH(I360, '[2]Green_rooibos initial weight'!$A$5:$A$1749,0)),"")</f>
        <v>2.27</v>
      </c>
      <c r="L360" s="3">
        <f t="shared" si="37"/>
        <v>1.7692000000000001</v>
      </c>
      <c r="M360" s="3">
        <f t="shared" si="36"/>
        <v>2.0202</v>
      </c>
      <c r="N360" s="7">
        <f>IF('[2]WetLitterbags placem_collection'!G67="N.A","",'[2]WetLitterbags placem_collection'!G67)</f>
        <v>42818</v>
      </c>
      <c r="O360" s="3">
        <f>IF(IFERROR(INDEX('[2]Both teabags AfterWet'!$D$1:$D$839,MATCH(H360,'[2]Both teabags AfterWet'!$B$1:$B$839,0)),"")="N.A","",(IFERROR(INDEX('[2]Both teabags AfterWet'!$D$1:$D$839,MATCH(H360,'[2]Both teabags AfterWet'!$B$1:$B$839,0)),"")))</f>
        <v>0.82299999999999995</v>
      </c>
      <c r="P360" s="3">
        <f>IFERROR(INDEX('[2]Both teabags AfterWet'!$D$1:$D$839,MATCH(I360,'[2]Both teabags AfterWet'!$B$1:$B$839,0)),"")</f>
        <v>1.6319999999999999</v>
      </c>
      <c r="Q360" s="3">
        <f t="shared" si="38"/>
        <v>0.67239999999999989</v>
      </c>
      <c r="R360" s="3">
        <f t="shared" si="38"/>
        <v>1.4813999999999998</v>
      </c>
      <c r="S360" s="3">
        <f t="shared" si="39"/>
        <v>0.61994121636898036</v>
      </c>
      <c r="T360" s="3">
        <f t="shared" si="40"/>
        <v>0.40642227011363091</v>
      </c>
      <c r="U360" s="3">
        <f t="shared" si="41"/>
        <v>0.73329373329373326</v>
      </c>
      <c r="V360">
        <f t="shared" si="42"/>
        <v>51</v>
      </c>
      <c r="W360" s="3">
        <f t="shared" si="43"/>
        <v>0.26372777153327742</v>
      </c>
      <c r="X360" s="3">
        <f t="shared" si="44"/>
        <v>2.0936879961572005E-2</v>
      </c>
      <c r="Y360" s="67" t="str">
        <f>IF(ISNUMBER(SEARCH("C", '[2]WetLitterbags placem_collection'!Y67)),"YES","")</f>
        <v/>
      </c>
      <c r="Z360" s="67" t="str">
        <f>IF(ISNUMBER(SEARCH("H", '[2]WetLitterbags placem_collection'!Y67)),"YES","")</f>
        <v/>
      </c>
      <c r="AA360" s="67" t="str">
        <f>IF(ISNUMBER(SEARCH("R", '[2]WetLitterbags placem_collection'!Y67)),"YES","")</f>
        <v>YES</v>
      </c>
      <c r="AB360" s="67" t="str">
        <f>IF(ISNUMBER(SEARCH("C", '[2]WetLitterbags placem_collection'!X67)),"YES","")</f>
        <v/>
      </c>
      <c r="AC360" s="67" t="str">
        <f>IF(ISNUMBER(SEARCH("H", '[2]WetLitterbags placem_collection'!X67)),"YES","")</f>
        <v/>
      </c>
      <c r="AD360" s="67" t="str">
        <f>IF(ISNUMBER(SEARCH("R", '[2]WetLitterbags placem_collection'!X67)),"YES","")</f>
        <v>YES</v>
      </c>
    </row>
    <row r="361" spans="2:30">
      <c r="B361" t="str">
        <f>'[2]Final data_for_R_analysis_Wetse'!A507</f>
        <v>Wet</v>
      </c>
      <c r="C361" s="4">
        <f>'[2]Final data_for_R_analysis_Wetse'!B507</f>
        <v>66</v>
      </c>
      <c r="D361" t="s">
        <v>96</v>
      </c>
      <c r="E361" t="s">
        <v>32</v>
      </c>
      <c r="F361" s="5">
        <v>2</v>
      </c>
      <c r="G361" s="7">
        <f>'[2]WetLitterbags placem_collection'!E68</f>
        <v>42767</v>
      </c>
      <c r="H361" s="1" t="str">
        <f>'[2]Final data_for_R_analysis_Wetse'!J507</f>
        <v>G760</v>
      </c>
      <c r="I361" t="str">
        <f>'[2]Final data_for_R_analysis_Wetse'!J727</f>
        <v>R252</v>
      </c>
      <c r="J361">
        <f>IFERROR(INDEX('[2]Green_rooibos initial weight'!$C$5:$C$1749,MATCH(H361, '[2]Green_rooibos initial weight'!$A$5:$A$1749,0)),"")</f>
        <v>1.948</v>
      </c>
      <c r="K361">
        <f>IFERROR(INDEX('[2]Green_rooibos initial weight'!$C$5:$C$1749,MATCH(I361, '[2]Green_rooibos initial weight'!$A$5:$A$1749,0)),"")</f>
        <v>2.2069999999999999</v>
      </c>
      <c r="L361" s="3">
        <f t="shared" si="37"/>
        <v>1.6981999999999999</v>
      </c>
      <c r="M361" s="3">
        <f t="shared" si="36"/>
        <v>1.9571999999999998</v>
      </c>
      <c r="N361" s="7">
        <f>IF('[2]WetLitterbags placem_collection'!G68="N.A","",'[2]WetLitterbags placem_collection'!G68)</f>
        <v>42818</v>
      </c>
      <c r="O361" s="3">
        <f>IF(IFERROR(INDEX('[2]Both teabags AfterWet'!$D$1:$D$839,MATCH(H361,'[2]Both teabags AfterWet'!$B$1:$B$839,0)),"")="N.A","",(IFERROR(INDEX('[2]Both teabags AfterWet'!$D$1:$D$839,MATCH(H361,'[2]Both teabags AfterWet'!$B$1:$B$839,0)),"")))</f>
        <v>0.93500000000000005</v>
      </c>
      <c r="P361" s="3">
        <f>IFERROR(INDEX('[2]Both teabags AfterWet'!$D$1:$D$839,MATCH(I361,'[2]Both teabags AfterWet'!$B$1:$B$839,0)),"")</f>
        <v>1.6584000000000001</v>
      </c>
      <c r="Q361" s="3">
        <f t="shared" si="38"/>
        <v>0.78439999999999999</v>
      </c>
      <c r="R361" s="3">
        <f t="shared" si="38"/>
        <v>1.5078</v>
      </c>
      <c r="S361" s="3">
        <f t="shared" si="39"/>
        <v>0.53809916382051581</v>
      </c>
      <c r="T361" s="3">
        <f t="shared" si="40"/>
        <v>0.3527680978965852</v>
      </c>
      <c r="U361" s="3">
        <f t="shared" si="41"/>
        <v>0.77038626609442074</v>
      </c>
      <c r="V361">
        <f t="shared" si="42"/>
        <v>51</v>
      </c>
      <c r="W361" s="3">
        <f t="shared" si="43"/>
        <v>0.36092735888299787</v>
      </c>
      <c r="X361" s="3">
        <f t="shared" si="44"/>
        <v>2.0634751652069638E-2</v>
      </c>
      <c r="Y361" s="67" t="str">
        <f>IF(ISNUMBER(SEARCH("C", '[2]WetLitterbags placem_collection'!Y68)),"YES","")</f>
        <v/>
      </c>
      <c r="Z361" s="67" t="str">
        <f>IF(ISNUMBER(SEARCH("H", '[2]WetLitterbags placem_collection'!Y68)),"YES","")</f>
        <v/>
      </c>
      <c r="AA361" s="67" t="str">
        <f>IF(ISNUMBER(SEARCH("R", '[2]WetLitterbags placem_collection'!Y68)),"YES","")</f>
        <v/>
      </c>
      <c r="AB361" s="67" t="str">
        <f>IF(ISNUMBER(SEARCH("C", '[2]WetLitterbags placem_collection'!X68)),"YES","")</f>
        <v/>
      </c>
      <c r="AC361" s="67" t="str">
        <f>IF(ISNUMBER(SEARCH("H", '[2]WetLitterbags placem_collection'!X68)),"YES","")</f>
        <v/>
      </c>
      <c r="AD361" s="67" t="str">
        <f>IF(ISNUMBER(SEARCH("R", '[2]WetLitterbags placem_collection'!X68)),"YES","")</f>
        <v>YES</v>
      </c>
    </row>
    <row r="362" spans="2:30">
      <c r="B362" t="str">
        <f>'[2]Final data_for_R_analysis_Wetse'!A508</f>
        <v>Wet</v>
      </c>
      <c r="C362" s="4">
        <f>'[2]Final data_for_R_analysis_Wetse'!B508</f>
        <v>67</v>
      </c>
      <c r="D362" t="s">
        <v>96</v>
      </c>
      <c r="E362" t="s">
        <v>32</v>
      </c>
      <c r="F362" s="5">
        <v>3</v>
      </c>
      <c r="G362" s="7">
        <f>'[2]WetLitterbags placem_collection'!E69</f>
        <v>42767</v>
      </c>
      <c r="H362" s="1" t="str">
        <f>'[2]Final data_for_R_analysis_Wetse'!J508</f>
        <v>G660</v>
      </c>
      <c r="I362" t="str">
        <f>'[2]Final data_for_R_analysis_Wetse'!J728</f>
        <v>R44</v>
      </c>
      <c r="J362">
        <f>IFERROR(INDEX('[2]Green_rooibos initial weight'!$C$5:$C$1749,MATCH(H362, '[2]Green_rooibos initial weight'!$A$5:$A$1749,0)),"")</f>
        <v>2.0339999999999998</v>
      </c>
      <c r="K362">
        <f>IFERROR(INDEX('[2]Green_rooibos initial weight'!$C$5:$C$1749,MATCH(I362, '[2]Green_rooibos initial weight'!$A$5:$A$1749,0)),"")</f>
        <v>2.2480000000000002</v>
      </c>
      <c r="L362" s="3">
        <f t="shared" si="37"/>
        <v>1.7841999999999998</v>
      </c>
      <c r="M362" s="3">
        <f t="shared" si="36"/>
        <v>1.9982000000000002</v>
      </c>
      <c r="N362" s="7">
        <f>IF('[2]WetLitterbags placem_collection'!G69="N.A","",'[2]WetLitterbags placem_collection'!G69)</f>
        <v>42818</v>
      </c>
      <c r="O362" s="3">
        <f>IF(IFERROR(INDEX('[2]Both teabags AfterWet'!$D$1:$D$839,MATCH(H362,'[2]Both teabags AfterWet'!$B$1:$B$839,0)),"")="N.A","",(IFERROR(INDEX('[2]Both teabags AfterWet'!$D$1:$D$839,MATCH(H362,'[2]Both teabags AfterWet'!$B$1:$B$839,0)),"")))</f>
        <v>0.92510000000000003</v>
      </c>
      <c r="P362" s="3">
        <f>IFERROR(INDEX('[2]Both teabags AfterWet'!$D$1:$D$839,MATCH(I362,'[2]Both teabags AfterWet'!$B$1:$B$839,0)),"")</f>
        <v>1.5427999999999999</v>
      </c>
      <c r="Q362" s="3">
        <f t="shared" si="38"/>
        <v>0.77449999999999997</v>
      </c>
      <c r="R362" s="3">
        <f t="shared" si="38"/>
        <v>1.3921999999999999</v>
      </c>
      <c r="S362" s="3">
        <f t="shared" si="39"/>
        <v>0.56591189328550606</v>
      </c>
      <c r="T362" s="3">
        <f t="shared" si="40"/>
        <v>0.37100162125130565</v>
      </c>
      <c r="U362" s="3">
        <f t="shared" si="41"/>
        <v>0.69672705434891391</v>
      </c>
      <c r="V362">
        <f t="shared" si="42"/>
        <v>51</v>
      </c>
      <c r="W362" s="3">
        <f t="shared" si="43"/>
        <v>0.32789561367517095</v>
      </c>
      <c r="X362" s="3">
        <f t="shared" si="44"/>
        <v>3.3346995561187115E-2</v>
      </c>
      <c r="Y362" s="67" t="str">
        <f>IF(ISNUMBER(SEARCH("C", '[2]WetLitterbags placem_collection'!Y69)),"YES","")</f>
        <v/>
      </c>
      <c r="Z362" s="67" t="str">
        <f>IF(ISNUMBER(SEARCH("H", '[2]WetLitterbags placem_collection'!Y69)),"YES","")</f>
        <v/>
      </c>
      <c r="AA362" s="67" t="str">
        <f>IF(ISNUMBER(SEARCH("R", '[2]WetLitterbags placem_collection'!Y69)),"YES","")</f>
        <v/>
      </c>
      <c r="AB362" s="67" t="str">
        <f>IF(ISNUMBER(SEARCH("C", '[2]WetLitterbags placem_collection'!X69)),"YES","")</f>
        <v/>
      </c>
      <c r="AC362" s="67" t="str">
        <f>IF(ISNUMBER(SEARCH("H", '[2]WetLitterbags placem_collection'!X69)),"YES","")</f>
        <v/>
      </c>
      <c r="AD362" s="67" t="str">
        <f>IF(ISNUMBER(SEARCH("R", '[2]WetLitterbags placem_collection'!X69)),"YES","")</f>
        <v>YES</v>
      </c>
    </row>
    <row r="363" spans="2:30">
      <c r="B363" t="str">
        <f>'[2]Final data_for_R_analysis_Wetse'!A509</f>
        <v>Wet</v>
      </c>
      <c r="C363" s="4">
        <f>'[2]Final data_for_R_analysis_Wetse'!B509</f>
        <v>68</v>
      </c>
      <c r="D363" t="s">
        <v>96</v>
      </c>
      <c r="E363" t="s">
        <v>32</v>
      </c>
      <c r="F363" s="68">
        <v>4</v>
      </c>
      <c r="G363" s="7">
        <f>'[2]WetLitterbags placem_collection'!E70</f>
        <v>42767</v>
      </c>
      <c r="H363" s="1" t="str">
        <f>'[2]Final data_for_R_analysis_Wetse'!J509</f>
        <v>G477</v>
      </c>
      <c r="I363" t="str">
        <f>'[2]Final data_for_R_analysis_Wetse'!J729</f>
        <v>R9</v>
      </c>
      <c r="J363">
        <f>IFERROR(INDEX('[2]Green_rooibos initial weight'!$C$5:$C$1749,MATCH(H363, '[2]Green_rooibos initial weight'!$A$5:$A$1749,0)),"")</f>
        <v>2.073</v>
      </c>
      <c r="K363">
        <f>IFERROR(INDEX('[2]Green_rooibos initial weight'!$C$5:$C$1749,MATCH(I363, '[2]Green_rooibos initial weight'!$A$5:$A$1749,0)),"")</f>
        <v>2.2679999999999998</v>
      </c>
      <c r="L363" s="3">
        <f t="shared" si="37"/>
        <v>1.8231999999999999</v>
      </c>
      <c r="M363" s="3">
        <f t="shared" si="36"/>
        <v>2.0181999999999998</v>
      </c>
      <c r="N363" s="7">
        <f>IF('[2]WetLitterbags placem_collection'!G70="N.A","",'[2]WetLitterbags placem_collection'!G70)</f>
        <v>42818</v>
      </c>
      <c r="O363" s="3">
        <f>IF(IFERROR(INDEX('[2]Both teabags AfterWet'!$D$1:$D$839,MATCH(H363,'[2]Both teabags AfterWet'!$B$1:$B$839,0)),"")="N.A","",(IFERROR(INDEX('[2]Both teabags AfterWet'!$D$1:$D$839,MATCH(H363,'[2]Both teabags AfterWet'!$B$1:$B$839,0)),"")))</f>
        <v>0.90500000000000003</v>
      </c>
      <c r="P363" s="3">
        <f>IFERROR(INDEX('[2]Both teabags AfterWet'!$D$1:$D$839,MATCH(I363,'[2]Both teabags AfterWet'!$B$1:$B$839,0)),"")</f>
        <v>1.7050000000000001</v>
      </c>
      <c r="Q363" s="3">
        <f t="shared" si="38"/>
        <v>0.75439999999999996</v>
      </c>
      <c r="R363" s="3">
        <f t="shared" si="38"/>
        <v>1.5544</v>
      </c>
      <c r="S363" s="3">
        <f t="shared" si="39"/>
        <v>0.58622202720491445</v>
      </c>
      <c r="T363" s="3">
        <f t="shared" si="40"/>
        <v>0.38431657840512212</v>
      </c>
      <c r="U363" s="3">
        <f t="shared" si="41"/>
        <v>0.77019125953820244</v>
      </c>
      <c r="V363">
        <f t="shared" si="42"/>
        <v>51</v>
      </c>
      <c r="W363" s="3">
        <f t="shared" si="43"/>
        <v>0.30377431448347447</v>
      </c>
      <c r="X363" s="3">
        <f t="shared" si="44"/>
        <v>1.7867094309647703E-2</v>
      </c>
      <c r="Y363" s="67" t="str">
        <f>IF(ISNUMBER(SEARCH("C", '[2]WetLitterbags placem_collection'!Y70)),"YES","")</f>
        <v/>
      </c>
      <c r="Z363" s="67" t="str">
        <f>IF(ISNUMBER(SEARCH("H", '[2]WetLitterbags placem_collection'!Y70)),"YES","")</f>
        <v/>
      </c>
      <c r="AA363" s="67" t="str">
        <f>IF(ISNUMBER(SEARCH("R", '[2]WetLitterbags placem_collection'!Y70)),"YES","")</f>
        <v/>
      </c>
      <c r="AB363" s="67" t="str">
        <f>IF(ISNUMBER(SEARCH("C", '[2]WetLitterbags placem_collection'!X70)),"YES","")</f>
        <v/>
      </c>
      <c r="AC363" s="67" t="str">
        <f>IF(ISNUMBER(SEARCH("H", '[2]WetLitterbags placem_collection'!X70)),"YES","")</f>
        <v/>
      </c>
      <c r="AD363" s="67" t="str">
        <f>IF(ISNUMBER(SEARCH("R", '[2]WetLitterbags placem_collection'!X70)),"YES","")</f>
        <v>YES</v>
      </c>
    </row>
    <row r="364" spans="2:30">
      <c r="B364" t="str">
        <f>'[2]Final data_for_R_analysis_Wetse'!A510</f>
        <v>Wet</v>
      </c>
      <c r="C364" s="4">
        <f>'[2]Final data_for_R_analysis_Wetse'!B510</f>
        <v>69</v>
      </c>
      <c r="D364" t="s">
        <v>96</v>
      </c>
      <c r="E364" t="s">
        <v>32</v>
      </c>
      <c r="F364" s="68">
        <v>5</v>
      </c>
      <c r="G364" s="7">
        <f>'[2]WetLitterbags placem_collection'!E71</f>
        <v>42767</v>
      </c>
      <c r="H364" s="1" t="str">
        <f>'[2]Final data_for_R_analysis_Wetse'!J510</f>
        <v>G386</v>
      </c>
      <c r="I364" t="str">
        <f>'[2]Final data_for_R_analysis_Wetse'!J730</f>
        <v>R251</v>
      </c>
      <c r="J364">
        <f>IFERROR(INDEX('[2]Green_rooibos initial weight'!$C$5:$C$1749,MATCH(H364, '[2]Green_rooibos initial weight'!$A$5:$A$1749,0)),"")</f>
        <v>1.897</v>
      </c>
      <c r="K364">
        <f>IFERROR(INDEX('[2]Green_rooibos initial weight'!$C$5:$C$1749,MATCH(I364, '[2]Green_rooibos initial weight'!$A$5:$A$1749,0)),"")</f>
        <v>2.266</v>
      </c>
      <c r="L364" s="3">
        <f t="shared" si="37"/>
        <v>1.6472</v>
      </c>
      <c r="M364" s="3">
        <f t="shared" si="36"/>
        <v>2.0162</v>
      </c>
      <c r="N364" s="7">
        <f>IF('[2]WetLitterbags placem_collection'!G71="N.A","",'[2]WetLitterbags placem_collection'!G71)</f>
        <v>42818</v>
      </c>
      <c r="O364" s="3">
        <f>IF(IFERROR(INDEX('[2]Both teabags AfterWet'!$D$1:$D$839,MATCH(H364,'[2]Both teabags AfterWet'!$B$1:$B$839,0)),"")="N.A","",(IFERROR(INDEX('[2]Both teabags AfterWet'!$D$1:$D$839,MATCH(H364,'[2]Both teabags AfterWet'!$B$1:$B$839,0)),"")))</f>
        <v>0.98899999999999999</v>
      </c>
      <c r="P364" s="3">
        <f>IFERROR(INDEX('[2]Both teabags AfterWet'!$D$1:$D$839,MATCH(I364,'[2]Both teabags AfterWet'!$B$1:$B$839,0)),"")</f>
        <v>1.8979999999999999</v>
      </c>
      <c r="Q364" s="3">
        <f t="shared" si="38"/>
        <v>0.83840000000000003</v>
      </c>
      <c r="R364" s="3">
        <f t="shared" si="38"/>
        <v>1.7473999999999998</v>
      </c>
      <c r="S364" s="3">
        <f t="shared" si="39"/>
        <v>0.4910150558523555</v>
      </c>
      <c r="T364" s="3">
        <f t="shared" si="40"/>
        <v>0.32190060668705495</v>
      </c>
      <c r="U364" s="3">
        <f t="shared" si="41"/>
        <v>0.86667989286777103</v>
      </c>
      <c r="V364">
        <f t="shared" si="42"/>
        <v>51</v>
      </c>
      <c r="W364" s="3">
        <f t="shared" si="43"/>
        <v>0.41684672701620484</v>
      </c>
      <c r="X364" s="3">
        <f t="shared" si="44"/>
        <v>1.048466380277639E-2</v>
      </c>
      <c r="Y364" s="67" t="str">
        <f>IF(ISNUMBER(SEARCH("C", '[2]WetLitterbags placem_collection'!Y71)),"YES","")</f>
        <v/>
      </c>
      <c r="Z364" s="67" t="str">
        <f>IF(ISNUMBER(SEARCH("H", '[2]WetLitterbags placem_collection'!Y71)),"YES","")</f>
        <v/>
      </c>
      <c r="AA364" s="67" t="str">
        <f>IF(ISNUMBER(SEARCH("R", '[2]WetLitterbags placem_collection'!Y71)),"YES","")</f>
        <v>YES</v>
      </c>
      <c r="AB364" s="67" t="str">
        <f>IF(ISNUMBER(SEARCH("C", '[2]WetLitterbags placem_collection'!X71)),"YES","")</f>
        <v/>
      </c>
      <c r="AC364" s="67" t="str">
        <f>IF(ISNUMBER(SEARCH("H", '[2]WetLitterbags placem_collection'!X71)),"YES","")</f>
        <v/>
      </c>
      <c r="AD364" s="67" t="str">
        <f>IF(ISNUMBER(SEARCH("R", '[2]WetLitterbags placem_collection'!X71)),"YES","")</f>
        <v>YES</v>
      </c>
    </row>
    <row r="365" spans="2:30">
      <c r="B365" t="str">
        <f>'[2]Final data_for_R_analysis_Wetse'!A511</f>
        <v>Wet</v>
      </c>
      <c r="C365" s="4">
        <f>'[2]Final data_for_R_analysis_Wetse'!B511</f>
        <v>70</v>
      </c>
      <c r="D365" t="s">
        <v>96</v>
      </c>
      <c r="E365" t="s">
        <v>32</v>
      </c>
      <c r="F365" s="68">
        <v>6</v>
      </c>
      <c r="G365" s="7">
        <f>'[2]WetLitterbags placem_collection'!E72</f>
        <v>42767</v>
      </c>
      <c r="H365" s="1" t="str">
        <f>'[2]Final data_for_R_analysis_Wetse'!J511</f>
        <v>G414</v>
      </c>
      <c r="I365" t="str">
        <f>'[2]Final data_for_R_analysis_Wetse'!J731</f>
        <v>R266</v>
      </c>
      <c r="J365">
        <f>IFERROR(INDEX('[2]Green_rooibos initial weight'!$C$5:$C$1749,MATCH(H365, '[2]Green_rooibos initial weight'!$A$5:$A$1749,0)),"")</f>
        <v>2.0590000000000002</v>
      </c>
      <c r="K365">
        <f>IFERROR(INDEX('[2]Green_rooibos initial weight'!$C$5:$C$1749,MATCH(I365, '[2]Green_rooibos initial weight'!$A$5:$A$1749,0)),"")</f>
        <v>2.1720000000000002</v>
      </c>
      <c r="L365" s="3">
        <f t="shared" si="37"/>
        <v>1.8092000000000001</v>
      </c>
      <c r="M365" s="3">
        <f t="shared" si="36"/>
        <v>1.9222000000000001</v>
      </c>
      <c r="N365" s="7">
        <f>IF('[2]WetLitterbags placem_collection'!G72="N.A","",'[2]WetLitterbags placem_collection'!G72)</f>
        <v>42818</v>
      </c>
      <c r="O365" s="3">
        <f>IF(IFERROR(INDEX('[2]Both teabags AfterWet'!$D$1:$D$839,MATCH(H365,'[2]Both teabags AfterWet'!$B$1:$B$839,0)),"")="N.A","",(IFERROR(INDEX('[2]Both teabags AfterWet'!$D$1:$D$839,MATCH(H365,'[2]Both teabags AfterWet'!$B$1:$B$839,0)),"")))</f>
        <v>0.84099999999999997</v>
      </c>
      <c r="P365" s="3">
        <f>IFERROR(INDEX('[2]Both teabags AfterWet'!$D$1:$D$839,MATCH(I365,'[2]Both teabags AfterWet'!$B$1:$B$839,0)),"")</f>
        <v>1.599</v>
      </c>
      <c r="Q365" s="3">
        <f t="shared" si="38"/>
        <v>0.6903999999999999</v>
      </c>
      <c r="R365" s="3">
        <f t="shared" si="38"/>
        <v>1.4483999999999999</v>
      </c>
      <c r="S365" s="3">
        <f t="shared" si="39"/>
        <v>0.6183948706610658</v>
      </c>
      <c r="T365" s="3">
        <f t="shared" si="40"/>
        <v>0.40540851378255149</v>
      </c>
      <c r="U365" s="3">
        <f t="shared" si="41"/>
        <v>0.75351160129018824</v>
      </c>
      <c r="V365">
        <f t="shared" si="42"/>
        <v>51</v>
      </c>
      <c r="W365" s="3">
        <f t="shared" si="43"/>
        <v>0.26556428662581255</v>
      </c>
      <c r="X365" s="3">
        <f t="shared" si="44"/>
        <v>1.8362619209855699E-2</v>
      </c>
      <c r="Y365" s="67" t="str">
        <f>IF(ISNUMBER(SEARCH("C", '[2]WetLitterbags placem_collection'!Y72)),"YES","")</f>
        <v/>
      </c>
      <c r="Z365" s="67" t="str">
        <f>IF(ISNUMBER(SEARCH("H", '[2]WetLitterbags placem_collection'!Y72)),"YES","")</f>
        <v/>
      </c>
      <c r="AA365" s="67" t="str">
        <f>IF(ISNUMBER(SEARCH("R", '[2]WetLitterbags placem_collection'!Y72)),"YES","")</f>
        <v>YES</v>
      </c>
      <c r="AB365" s="67" t="str">
        <f>IF(ISNUMBER(SEARCH("C", '[2]WetLitterbags placem_collection'!X72)),"YES","")</f>
        <v/>
      </c>
      <c r="AC365" s="67" t="str">
        <f>IF(ISNUMBER(SEARCH("H", '[2]WetLitterbags placem_collection'!X72)),"YES","")</f>
        <v/>
      </c>
      <c r="AD365" s="67" t="str">
        <f>IF(ISNUMBER(SEARCH("R", '[2]WetLitterbags placem_collection'!X72)),"YES","")</f>
        <v>YES</v>
      </c>
    </row>
    <row r="366" spans="2:30">
      <c r="B366" t="str">
        <f>'[2]Final data_for_R_analysis_Wetse'!A512</f>
        <v>Wet</v>
      </c>
      <c r="C366" s="4">
        <f>'[2]Final data_for_R_analysis_Wetse'!B512</f>
        <v>71</v>
      </c>
      <c r="D366" t="s">
        <v>96</v>
      </c>
      <c r="E366" t="s">
        <v>32</v>
      </c>
      <c r="F366" s="68">
        <v>7</v>
      </c>
      <c r="G366" s="7">
        <f>'[2]WetLitterbags placem_collection'!E73</f>
        <v>42767</v>
      </c>
      <c r="H366" s="1" t="str">
        <f>'[2]Final data_for_R_analysis_Wetse'!J512</f>
        <v>G459</v>
      </c>
      <c r="I366" t="str">
        <f>'[2]Final data_for_R_analysis_Wetse'!J732</f>
        <v>R528</v>
      </c>
      <c r="J366">
        <f>IFERROR(INDEX('[2]Green_rooibos initial weight'!$C$5:$C$1749,MATCH(H366, '[2]Green_rooibos initial weight'!$A$5:$A$1749,0)),"")</f>
        <v>2.0449999999999999</v>
      </c>
      <c r="K366">
        <f>IFERROR(INDEX('[2]Green_rooibos initial weight'!$C$5:$C$1749,MATCH(I366, '[2]Green_rooibos initial weight'!$A$5:$A$1749,0)),"")</f>
        <v>2.1019999999999999</v>
      </c>
      <c r="L366" s="3">
        <f t="shared" si="37"/>
        <v>1.7951999999999999</v>
      </c>
      <c r="M366" s="3">
        <f t="shared" si="36"/>
        <v>1.8521999999999998</v>
      </c>
      <c r="N366" s="7">
        <f>IF('[2]WetLitterbags placem_collection'!G73="N.A","",'[2]WetLitterbags placem_collection'!G73)</f>
        <v>42818</v>
      </c>
      <c r="O366" s="3">
        <f>IF(IFERROR(INDEX('[2]Both teabags AfterWet'!$D$1:$D$839,MATCH(H366,'[2]Both teabags AfterWet'!$B$1:$B$839,0)),"")="N.A","",(IFERROR(INDEX('[2]Both teabags AfterWet'!$D$1:$D$839,MATCH(H366,'[2]Both teabags AfterWet'!$B$1:$B$839,0)),"")))</f>
        <v>0.89149999999999996</v>
      </c>
      <c r="P366" s="3">
        <f>IFERROR(INDEX('[2]Both teabags AfterWet'!$D$1:$D$839,MATCH(I366,'[2]Both teabags AfterWet'!$B$1:$B$839,0)),"")</f>
        <v>1.5779000000000001</v>
      </c>
      <c r="Q366" s="3">
        <f t="shared" si="38"/>
        <v>0.74089999999999989</v>
      </c>
      <c r="R366" s="3">
        <f t="shared" si="38"/>
        <v>1.4273</v>
      </c>
      <c r="S366" s="3">
        <f t="shared" si="39"/>
        <v>0.58728832442067747</v>
      </c>
      <c r="T366" s="3">
        <f t="shared" si="40"/>
        <v>0.38501562361070546</v>
      </c>
      <c r="U366" s="3">
        <f t="shared" si="41"/>
        <v>0.7705971277399849</v>
      </c>
      <c r="V366">
        <f t="shared" si="42"/>
        <v>51</v>
      </c>
      <c r="W366" s="3">
        <f t="shared" si="43"/>
        <v>0.30250792824147565</v>
      </c>
      <c r="X366" s="3">
        <f t="shared" si="44"/>
        <v>1.7763006986867801E-2</v>
      </c>
      <c r="Y366" s="67" t="str">
        <f>IF(ISNUMBER(SEARCH("C", '[2]WetLitterbags placem_collection'!Y73)),"YES","")</f>
        <v/>
      </c>
      <c r="Z366" s="67" t="str">
        <f>IF(ISNUMBER(SEARCH("H", '[2]WetLitterbags placem_collection'!Y73)),"YES","")</f>
        <v/>
      </c>
      <c r="AA366" s="67" t="str">
        <f>IF(ISNUMBER(SEARCH("R", '[2]WetLitterbags placem_collection'!Y73)),"YES","")</f>
        <v/>
      </c>
      <c r="AB366" s="67" t="str">
        <f>IF(ISNUMBER(SEARCH("C", '[2]WetLitterbags placem_collection'!X73)),"YES","")</f>
        <v/>
      </c>
      <c r="AC366" s="67" t="str">
        <f>IF(ISNUMBER(SEARCH("H", '[2]WetLitterbags placem_collection'!X73)),"YES","")</f>
        <v/>
      </c>
      <c r="AD366" s="67" t="str">
        <f>IF(ISNUMBER(SEARCH("R", '[2]WetLitterbags placem_collection'!X73)),"YES","")</f>
        <v>YES</v>
      </c>
    </row>
    <row r="367" spans="2:30">
      <c r="B367" t="str">
        <f>'[2]Final data_for_R_analysis_Wetse'!A513</f>
        <v>Wet</v>
      </c>
      <c r="C367" s="4">
        <f>'[2]Final data_for_R_analysis_Wetse'!B513</f>
        <v>72</v>
      </c>
      <c r="D367" t="s">
        <v>96</v>
      </c>
      <c r="E367" t="s">
        <v>32</v>
      </c>
      <c r="F367" s="68">
        <v>8</v>
      </c>
      <c r="G367" s="7">
        <f>'[2]WetLitterbags placem_collection'!E74</f>
        <v>42767</v>
      </c>
      <c r="H367" s="1" t="str">
        <f>'[2]Final data_for_R_analysis_Wetse'!J513</f>
        <v>G627</v>
      </c>
      <c r="I367" t="str">
        <f>'[2]Final data_for_R_analysis_Wetse'!J733</f>
        <v>R14</v>
      </c>
      <c r="J367">
        <f>IFERROR(INDEX('[2]Green_rooibos initial weight'!$C$5:$C$1749,MATCH(H367, '[2]Green_rooibos initial weight'!$A$5:$A$1749,0)),"")</f>
        <v>2.153</v>
      </c>
      <c r="K367">
        <f>IFERROR(INDEX('[2]Green_rooibos initial weight'!$C$5:$C$1749,MATCH(I367, '[2]Green_rooibos initial weight'!$A$5:$A$1749,0)),"")</f>
        <v>2.181</v>
      </c>
      <c r="L367" s="3">
        <f t="shared" si="37"/>
        <v>1.9032</v>
      </c>
      <c r="M367" s="3">
        <f t="shared" si="36"/>
        <v>1.9312</v>
      </c>
      <c r="N367" s="7">
        <f>IF('[2]WetLitterbags placem_collection'!G74="N.A","",'[2]WetLitterbags placem_collection'!G74)</f>
        <v>42818</v>
      </c>
      <c r="O367" s="3">
        <f>IF(IFERROR(INDEX('[2]Both teabags AfterWet'!$D$1:$D$839,MATCH(H367,'[2]Both teabags AfterWet'!$B$1:$B$839,0)),"")="N.A","",(IFERROR(INDEX('[2]Both teabags AfterWet'!$D$1:$D$839,MATCH(H367,'[2]Both teabags AfterWet'!$B$1:$B$839,0)),"")))</f>
        <v>0.86350000000000005</v>
      </c>
      <c r="P367" s="3">
        <f>IFERROR(INDEX('[2]Both teabags AfterWet'!$D$1:$D$839,MATCH(I367,'[2]Both teabags AfterWet'!$B$1:$B$839,0)),"")</f>
        <v>1.5603</v>
      </c>
      <c r="Q367" s="3">
        <f t="shared" si="38"/>
        <v>0.71290000000000009</v>
      </c>
      <c r="R367" s="3">
        <f t="shared" si="38"/>
        <v>1.4097</v>
      </c>
      <c r="S367" s="3">
        <f t="shared" si="39"/>
        <v>0.62542034468263974</v>
      </c>
      <c r="T367" s="3">
        <f t="shared" si="40"/>
        <v>0.41001428772543608</v>
      </c>
      <c r="U367" s="3">
        <f t="shared" si="41"/>
        <v>0.72996064623032308</v>
      </c>
      <c r="V367">
        <f t="shared" si="42"/>
        <v>51</v>
      </c>
      <c r="W367" s="3">
        <f t="shared" si="43"/>
        <v>0.2572204932510217</v>
      </c>
      <c r="X367" s="3">
        <f t="shared" si="44"/>
        <v>2.1073110662666261E-2</v>
      </c>
      <c r="Y367" s="67" t="str">
        <f>IF(ISNUMBER(SEARCH("C", '[2]WetLitterbags placem_collection'!Y74)),"YES","")</f>
        <v/>
      </c>
      <c r="Z367" s="67" t="str">
        <f>IF(ISNUMBER(SEARCH("H", '[2]WetLitterbags placem_collection'!Y74)),"YES","")</f>
        <v/>
      </c>
      <c r="AA367" s="67" t="str">
        <f>IF(ISNUMBER(SEARCH("R", '[2]WetLitterbags placem_collection'!Y74)),"YES","")</f>
        <v/>
      </c>
      <c r="AB367" s="67" t="str">
        <f>IF(ISNUMBER(SEARCH("C", '[2]WetLitterbags placem_collection'!X74)),"YES","")</f>
        <v/>
      </c>
      <c r="AC367" s="67" t="str">
        <f>IF(ISNUMBER(SEARCH("H", '[2]WetLitterbags placem_collection'!X74)),"YES","")</f>
        <v/>
      </c>
      <c r="AD367" s="67" t="str">
        <f>IF(ISNUMBER(SEARCH("R", '[2]WetLitterbags placem_collection'!X74)),"YES","")</f>
        <v>YES</v>
      </c>
    </row>
    <row r="368" spans="2:30">
      <c r="B368" t="str">
        <f>'[2]Final data_for_R_analysis_Wetse'!A514</f>
        <v>Wet</v>
      </c>
      <c r="C368" s="4">
        <f>'[2]Final data_for_R_analysis_Wetse'!B514</f>
        <v>73</v>
      </c>
      <c r="D368" t="s">
        <v>97</v>
      </c>
      <c r="E368" t="s">
        <v>32</v>
      </c>
      <c r="F368" s="5">
        <v>1</v>
      </c>
      <c r="G368" s="7">
        <f>'[2]WetLitterbags placem_collection'!E75</f>
        <v>42767</v>
      </c>
      <c r="H368" s="1" t="str">
        <f>'[2]Final data_for_R_analysis_Wetse'!J514</f>
        <v>G498</v>
      </c>
      <c r="I368" t="str">
        <f>'[2]Final data_for_R_analysis_Wetse'!J734</f>
        <v>R393</v>
      </c>
      <c r="J368">
        <f>IFERROR(INDEX('[2]Green_rooibos initial weight'!$C$5:$C$1749,MATCH(H368, '[2]Green_rooibos initial weight'!$A$5:$A$1749,0)),"")</f>
        <v>1.744</v>
      </c>
      <c r="K368">
        <f>IFERROR(INDEX('[2]Green_rooibos initial weight'!$C$5:$C$1749,MATCH(I368, '[2]Green_rooibos initial weight'!$A$5:$A$1749,0)),"")</f>
        <v>2.1829999999999998</v>
      </c>
      <c r="L368" s="3">
        <f t="shared" si="37"/>
        <v>1.4942</v>
      </c>
      <c r="M368" s="3">
        <f t="shared" si="36"/>
        <v>1.9331999999999998</v>
      </c>
      <c r="N368" s="7">
        <f>IF('[2]WetLitterbags placem_collection'!G75="N.A","",'[2]WetLitterbags placem_collection'!G75)</f>
        <v>42818</v>
      </c>
      <c r="O368" s="3">
        <f>IF(IFERROR(INDEX('[2]Both teabags AfterWet'!$D$1:$D$839,MATCH(H368,'[2]Both teabags AfterWet'!$B$1:$B$839,0)),"")="N.A","",(IFERROR(INDEX('[2]Both teabags AfterWet'!$D$1:$D$839,MATCH(H368,'[2]Both teabags AfterWet'!$B$1:$B$839,0)),"")))</f>
        <v>0.73209999999999997</v>
      </c>
      <c r="P368" s="3">
        <f>IFERROR(INDEX('[2]Both teabags AfterWet'!$D$1:$D$839,MATCH(I368,'[2]Both teabags AfterWet'!$B$1:$B$839,0)),"")</f>
        <v>1.6598999999999999</v>
      </c>
      <c r="Q368" s="3">
        <f t="shared" si="38"/>
        <v>0.58149999999999991</v>
      </c>
      <c r="R368" s="3">
        <f t="shared" si="38"/>
        <v>1.5092999999999999</v>
      </c>
      <c r="S368" s="3">
        <f t="shared" si="39"/>
        <v>0.61082853700977124</v>
      </c>
      <c r="T368" s="3">
        <f t="shared" si="40"/>
        <v>0.40044816203015887</v>
      </c>
      <c r="U368" s="3">
        <f t="shared" si="41"/>
        <v>0.78072625698324027</v>
      </c>
      <c r="V368">
        <f t="shared" si="42"/>
        <v>51</v>
      </c>
      <c r="W368" s="3">
        <f t="shared" si="43"/>
        <v>0.27455043110478472</v>
      </c>
      <c r="X368" s="3">
        <f t="shared" si="44"/>
        <v>1.5551453270158585E-2</v>
      </c>
      <c r="Y368" s="67" t="str">
        <f>IF(ISNUMBER(SEARCH("C", '[2]WetLitterbags placem_collection'!Y75)),"YES","")</f>
        <v/>
      </c>
      <c r="Z368" s="67" t="str">
        <f>IF(ISNUMBER(SEARCH("H", '[2]WetLitterbags placem_collection'!Y75)),"YES","")</f>
        <v/>
      </c>
      <c r="AA368" s="67" t="str">
        <f>IF(ISNUMBER(SEARCH("R", '[2]WetLitterbags placem_collection'!Y75)),"YES","")</f>
        <v>YES</v>
      </c>
      <c r="AB368" s="67" t="str">
        <f>IF(ISNUMBER(SEARCH("C", '[2]WetLitterbags placem_collection'!X75)),"YES","")</f>
        <v/>
      </c>
      <c r="AC368" s="67" t="str">
        <f>IF(ISNUMBER(SEARCH("H", '[2]WetLitterbags placem_collection'!X75)),"YES","")</f>
        <v/>
      </c>
      <c r="AD368" s="67" t="str">
        <f>IF(ISNUMBER(SEARCH("R", '[2]WetLitterbags placem_collection'!X75)),"YES","")</f>
        <v>YES</v>
      </c>
    </row>
    <row r="369" spans="2:30">
      <c r="B369" t="str">
        <f>'[2]Final data_for_R_analysis_Wetse'!A515</f>
        <v>Wet</v>
      </c>
      <c r="C369" s="4">
        <f>'[2]Final data_for_R_analysis_Wetse'!B515</f>
        <v>74</v>
      </c>
      <c r="D369" t="s">
        <v>97</v>
      </c>
      <c r="E369" t="s">
        <v>32</v>
      </c>
      <c r="F369" s="5">
        <v>2</v>
      </c>
      <c r="G369" s="7">
        <f>'[2]WetLitterbags placem_collection'!E76</f>
        <v>42767</v>
      </c>
      <c r="H369" s="1" t="str">
        <f>'[2]Final data_for_R_analysis_Wetse'!J515</f>
        <v>G579</v>
      </c>
      <c r="I369" t="str">
        <f>'[2]Final data_for_R_analysis_Wetse'!J735</f>
        <v>R138</v>
      </c>
      <c r="J369">
        <f>IFERROR(INDEX('[2]Green_rooibos initial weight'!$C$5:$C$1749,MATCH(H369, '[2]Green_rooibos initial weight'!$A$5:$A$1749,0)),"")</f>
        <v>2.012</v>
      </c>
      <c r="K369">
        <f>IFERROR(INDEX('[2]Green_rooibos initial weight'!$C$5:$C$1749,MATCH(I369, '[2]Green_rooibos initial weight'!$A$5:$A$1749,0)),"")</f>
        <v>2.3140000000000001</v>
      </c>
      <c r="L369" s="3">
        <f t="shared" si="37"/>
        <v>1.7622</v>
      </c>
      <c r="M369" s="3">
        <f t="shared" si="36"/>
        <v>2.0642</v>
      </c>
      <c r="N369" s="7">
        <f>IF('[2]WetLitterbags placem_collection'!G76="N.A","",'[2]WetLitterbags placem_collection'!G76)</f>
        <v>42818</v>
      </c>
      <c r="O369" s="3">
        <f>IF(IFERROR(INDEX('[2]Both teabags AfterWet'!$D$1:$D$839,MATCH(H369,'[2]Both teabags AfterWet'!$B$1:$B$839,0)),"")="N.A","",(IFERROR(INDEX('[2]Both teabags AfterWet'!$D$1:$D$839,MATCH(H369,'[2]Both teabags AfterWet'!$B$1:$B$839,0)),"")))</f>
        <v>0.74199999999999999</v>
      </c>
      <c r="P369" s="3">
        <f>IFERROR(INDEX('[2]Both teabags AfterWet'!$D$1:$D$839,MATCH(I369,'[2]Both teabags AfterWet'!$B$1:$B$839,0)),"")</f>
        <v>1.6850000000000001</v>
      </c>
      <c r="Q369" s="3">
        <f t="shared" si="38"/>
        <v>0.59139999999999993</v>
      </c>
      <c r="R369" s="3">
        <f t="shared" si="38"/>
        <v>1.5344</v>
      </c>
      <c r="S369" s="3">
        <f t="shared" si="39"/>
        <v>0.66439677675632736</v>
      </c>
      <c r="T369" s="3">
        <f t="shared" si="40"/>
        <v>0.43556653298039516</v>
      </c>
      <c r="U369" s="3">
        <f t="shared" si="41"/>
        <v>0.7433388237573878</v>
      </c>
      <c r="V369">
        <f t="shared" si="42"/>
        <v>51</v>
      </c>
      <c r="W369" s="3">
        <f t="shared" si="43"/>
        <v>0.2109301938760958</v>
      </c>
      <c r="X369" s="3">
        <f t="shared" si="44"/>
        <v>1.7446875013695552E-2</v>
      </c>
      <c r="Y369" s="67" t="str">
        <f>IF(ISNUMBER(SEARCH("C", '[2]WetLitterbags placem_collection'!Y76)),"YES","")</f>
        <v/>
      </c>
      <c r="Z369" s="67" t="str">
        <f>IF(ISNUMBER(SEARCH("H", '[2]WetLitterbags placem_collection'!Y76)),"YES","")</f>
        <v/>
      </c>
      <c r="AA369" s="67" t="str">
        <f>IF(ISNUMBER(SEARCH("R", '[2]WetLitterbags placem_collection'!Y76)),"YES","")</f>
        <v/>
      </c>
      <c r="AB369" s="67" t="str">
        <f>IF(ISNUMBER(SEARCH("C", '[2]WetLitterbags placem_collection'!X76)),"YES","")</f>
        <v/>
      </c>
      <c r="AC369" s="67" t="str">
        <f>IF(ISNUMBER(SEARCH("H", '[2]WetLitterbags placem_collection'!X76)),"YES","")</f>
        <v/>
      </c>
      <c r="AD369" s="67" t="str">
        <f>IF(ISNUMBER(SEARCH("R", '[2]WetLitterbags placem_collection'!X76)),"YES","")</f>
        <v>YES</v>
      </c>
    </row>
    <row r="370" spans="2:30">
      <c r="B370" t="str">
        <f>'[2]Final data_for_R_analysis_Wetse'!A516</f>
        <v>Wet</v>
      </c>
      <c r="C370" s="4">
        <f>'[2]Final data_for_R_analysis_Wetse'!B516</f>
        <v>75</v>
      </c>
      <c r="D370" t="s">
        <v>97</v>
      </c>
      <c r="E370" t="s">
        <v>32</v>
      </c>
      <c r="F370" s="5">
        <v>3</v>
      </c>
      <c r="G370" s="7">
        <f>'[2]WetLitterbags placem_collection'!E77</f>
        <v>42767</v>
      </c>
      <c r="H370" s="1" t="str">
        <f>'[2]Final data_for_R_analysis_Wetse'!J516</f>
        <v>G373</v>
      </c>
      <c r="I370" t="str">
        <f>'[2]Final data_for_R_analysis_Wetse'!J736</f>
        <v>R311</v>
      </c>
      <c r="J370">
        <f>IFERROR(INDEX('[2]Green_rooibos initial weight'!$C$5:$C$1749,MATCH(H370, '[2]Green_rooibos initial weight'!$A$5:$A$1749,0)),"")</f>
        <v>2.1</v>
      </c>
      <c r="K370">
        <f>IFERROR(INDEX('[2]Green_rooibos initial weight'!$C$5:$C$1749,MATCH(I370, '[2]Green_rooibos initial weight'!$A$5:$A$1749,0)),"")</f>
        <v>2.2719999999999998</v>
      </c>
      <c r="L370" s="3">
        <f t="shared" si="37"/>
        <v>1.8502000000000001</v>
      </c>
      <c r="M370" s="3">
        <f t="shared" si="36"/>
        <v>2.0221999999999998</v>
      </c>
      <c r="N370" s="7">
        <f>IF('[2]WetLitterbags placem_collection'!G77="N.A","",'[2]WetLitterbags placem_collection'!G77)</f>
        <v>42818</v>
      </c>
      <c r="O370" s="3">
        <f>IF(IFERROR(INDEX('[2]Both teabags AfterWet'!$D$1:$D$839,MATCH(H370,'[2]Both teabags AfterWet'!$B$1:$B$839,0)),"")="N.A","",(IFERROR(INDEX('[2]Both teabags AfterWet'!$D$1:$D$839,MATCH(H370,'[2]Both teabags AfterWet'!$B$1:$B$839,0)),"")))</f>
        <v>0.93330000000000002</v>
      </c>
      <c r="P370" s="3">
        <f>IFERROR(INDEX('[2]Both teabags AfterWet'!$D$1:$D$839,MATCH(I370,'[2]Both teabags AfterWet'!$B$1:$B$839,0)),"")</f>
        <v>1.6715</v>
      </c>
      <c r="Q370" s="3">
        <f t="shared" si="38"/>
        <v>0.78269999999999995</v>
      </c>
      <c r="R370" s="3">
        <f t="shared" si="38"/>
        <v>1.5208999999999999</v>
      </c>
      <c r="S370" s="3">
        <f t="shared" si="39"/>
        <v>0.57696465247000328</v>
      </c>
      <c r="T370" s="3">
        <f t="shared" si="40"/>
        <v>0.3782476106454179</v>
      </c>
      <c r="U370" s="3">
        <f t="shared" si="41"/>
        <v>0.75210167144693907</v>
      </c>
      <c r="V370">
        <f t="shared" si="42"/>
        <v>51</v>
      </c>
      <c r="W370" s="3">
        <f t="shared" si="43"/>
        <v>0.31476882129453287</v>
      </c>
      <c r="X370" s="3">
        <f t="shared" si="44"/>
        <v>2.0888851038365092E-2</v>
      </c>
      <c r="Y370" s="67" t="str">
        <f>IF(ISNUMBER(SEARCH("C", '[2]WetLitterbags placem_collection'!Y77)),"YES","")</f>
        <v/>
      </c>
      <c r="Z370" s="67" t="str">
        <f>IF(ISNUMBER(SEARCH("H", '[2]WetLitterbags placem_collection'!Y77)),"YES","")</f>
        <v/>
      </c>
      <c r="AA370" s="67" t="str">
        <f>IF(ISNUMBER(SEARCH("R", '[2]WetLitterbags placem_collection'!Y77)),"YES","")</f>
        <v/>
      </c>
      <c r="AB370" s="67" t="str">
        <f>IF(ISNUMBER(SEARCH("C", '[2]WetLitterbags placem_collection'!X77)),"YES","")</f>
        <v/>
      </c>
      <c r="AC370" s="67" t="str">
        <f>IF(ISNUMBER(SEARCH("H", '[2]WetLitterbags placem_collection'!X77)),"YES","")</f>
        <v/>
      </c>
      <c r="AD370" s="67" t="str">
        <f>IF(ISNUMBER(SEARCH("R", '[2]WetLitterbags placem_collection'!X77)),"YES","")</f>
        <v>YES</v>
      </c>
    </row>
    <row r="371" spans="2:30">
      <c r="B371" t="str">
        <f>'[2]Final data_for_R_analysis_Wetse'!A517</f>
        <v>Wet</v>
      </c>
      <c r="C371" s="4">
        <f>'[2]Final data_for_R_analysis_Wetse'!B517</f>
        <v>76</v>
      </c>
      <c r="D371" t="s">
        <v>97</v>
      </c>
      <c r="E371" t="s">
        <v>32</v>
      </c>
      <c r="F371" s="68">
        <v>4</v>
      </c>
      <c r="G371" s="7">
        <f>'[2]WetLitterbags placem_collection'!E78</f>
        <v>42767</v>
      </c>
      <c r="H371" s="1" t="str">
        <f>'[2]Final data_for_R_analysis_Wetse'!J517</f>
        <v>G603</v>
      </c>
      <c r="I371" t="str">
        <f>'[2]Final data_for_R_analysis_Wetse'!J737</f>
        <v>R183</v>
      </c>
      <c r="J371">
        <f>IFERROR(INDEX('[2]Green_rooibos initial weight'!$C$5:$C$1749,MATCH(H371, '[2]Green_rooibos initial weight'!$A$5:$A$1749,0)),"")</f>
        <v>2.0430000000000001</v>
      </c>
      <c r="K371">
        <f>IFERROR(INDEX('[2]Green_rooibos initial weight'!$C$5:$C$1749,MATCH(I371, '[2]Green_rooibos initial weight'!$A$5:$A$1749,0)),"")</f>
        <v>2.262</v>
      </c>
      <c r="L371" s="3">
        <f t="shared" si="37"/>
        <v>1.7932000000000001</v>
      </c>
      <c r="M371" s="3">
        <f t="shared" si="36"/>
        <v>2.0122</v>
      </c>
      <c r="N371" s="7">
        <f>IF('[2]WetLitterbags placem_collection'!G78="N.A","",'[2]WetLitterbags placem_collection'!G78)</f>
        <v>42818</v>
      </c>
      <c r="O371" s="3">
        <f>IF(IFERROR(INDEX('[2]Both teabags AfterWet'!$D$1:$D$839,MATCH(H371,'[2]Both teabags AfterWet'!$B$1:$B$839,0)),"")="N.A","",(IFERROR(INDEX('[2]Both teabags AfterWet'!$D$1:$D$839,MATCH(H371,'[2]Both teabags AfterWet'!$B$1:$B$839,0)),"")))</f>
        <v>0.82299999999999995</v>
      </c>
      <c r="P371" s="3">
        <f>IFERROR(INDEX('[2]Both teabags AfterWet'!$D$1:$D$839,MATCH(I371,'[2]Both teabags AfterWet'!$B$1:$B$839,0)),"")</f>
        <v>1.7490000000000001</v>
      </c>
      <c r="Q371" s="3">
        <f t="shared" si="38"/>
        <v>0.67239999999999989</v>
      </c>
      <c r="R371" s="3">
        <f t="shared" si="38"/>
        <v>1.5984</v>
      </c>
      <c r="S371" s="3">
        <f t="shared" si="39"/>
        <v>0.62502788311398627</v>
      </c>
      <c r="T371" s="3">
        <f t="shared" si="40"/>
        <v>0.40975699700584378</v>
      </c>
      <c r="U371" s="3">
        <f t="shared" si="41"/>
        <v>0.79435443792863536</v>
      </c>
      <c r="V371">
        <f t="shared" si="42"/>
        <v>51</v>
      </c>
      <c r="W371" s="3">
        <f t="shared" si="43"/>
        <v>0.25768659962709461</v>
      </c>
      <c r="X371" s="3">
        <f t="shared" si="44"/>
        <v>1.3664670575988812E-2</v>
      </c>
      <c r="Y371" s="67" t="str">
        <f>IF(ISNUMBER(SEARCH("C", '[2]WetLitterbags placem_collection'!Y78)),"YES","")</f>
        <v/>
      </c>
      <c r="Z371" s="67" t="str">
        <f>IF(ISNUMBER(SEARCH("H", '[2]WetLitterbags placem_collection'!Y78)),"YES","")</f>
        <v/>
      </c>
      <c r="AA371" s="67" t="str">
        <f>IF(ISNUMBER(SEARCH("R", '[2]WetLitterbags placem_collection'!Y78)),"YES","")</f>
        <v/>
      </c>
      <c r="AB371" s="67" t="str">
        <f>IF(ISNUMBER(SEARCH("C", '[2]WetLitterbags placem_collection'!X78)),"YES","")</f>
        <v/>
      </c>
      <c r="AC371" s="67" t="str">
        <f>IF(ISNUMBER(SEARCH("H", '[2]WetLitterbags placem_collection'!X78)),"YES","")</f>
        <v/>
      </c>
      <c r="AD371" s="67" t="str">
        <f>IF(ISNUMBER(SEARCH("R", '[2]WetLitterbags placem_collection'!X78)),"YES","")</f>
        <v>YES</v>
      </c>
    </row>
    <row r="372" spans="2:30">
      <c r="B372" t="str">
        <f>'[2]Final data_for_R_analysis_Wetse'!A518</f>
        <v>Wet</v>
      </c>
      <c r="C372" s="4">
        <f>'[2]Final data_for_R_analysis_Wetse'!B518</f>
        <v>77</v>
      </c>
      <c r="D372" t="s">
        <v>97</v>
      </c>
      <c r="E372" t="s">
        <v>32</v>
      </c>
      <c r="F372" s="68">
        <v>5</v>
      </c>
      <c r="G372" s="7">
        <f>'[2]WetLitterbags placem_collection'!E79</f>
        <v>42767</v>
      </c>
      <c r="H372" s="1" t="str">
        <f>'[2]Final data_for_R_analysis_Wetse'!J518</f>
        <v>G509</v>
      </c>
      <c r="I372" t="str">
        <f>'[2]Final data_for_R_analysis_Wetse'!J738</f>
        <v>R228</v>
      </c>
      <c r="J372">
        <f>IFERROR(INDEX('[2]Green_rooibos initial weight'!$C$5:$C$1749,MATCH(H372, '[2]Green_rooibos initial weight'!$A$5:$A$1749,0)),"")</f>
        <v>2.048</v>
      </c>
      <c r="K372">
        <f>IFERROR(INDEX('[2]Green_rooibos initial weight'!$C$5:$C$1749,MATCH(I372, '[2]Green_rooibos initial weight'!$A$5:$A$1749,0)),"")</f>
        <v>2.2040000000000002</v>
      </c>
      <c r="L372" s="3">
        <f t="shared" si="37"/>
        <v>1.7982</v>
      </c>
      <c r="M372" s="3">
        <f t="shared" si="36"/>
        <v>1.9542000000000002</v>
      </c>
      <c r="N372" s="7">
        <f>IF('[2]WetLitterbags placem_collection'!G79="N.A","",'[2]WetLitterbags placem_collection'!G79)</f>
        <v>42818</v>
      </c>
      <c r="O372" s="3" t="str">
        <f>IF(IFERROR(INDEX('[2]Both teabags AfterWet'!$D$1:$D$839,MATCH(H372,'[2]Both teabags AfterWet'!$B$1:$B$839,0)),"")="N.A","",(IFERROR(INDEX('[2]Both teabags AfterWet'!$D$1:$D$839,MATCH(H372,'[2]Both teabags AfterWet'!$B$1:$B$839,0)),"")))</f>
        <v/>
      </c>
      <c r="P372" s="3">
        <f>IFERROR(INDEX('[2]Both teabags AfterWet'!$D$1:$D$839,MATCH(I372,'[2]Both teabags AfterWet'!$B$1:$B$839,0)),"")</f>
        <v>2.2429999999999999</v>
      </c>
      <c r="Q372" s="3" t="str">
        <f t="shared" si="38"/>
        <v/>
      </c>
      <c r="R372" s="3">
        <f t="shared" si="38"/>
        <v>2.0924</v>
      </c>
      <c r="S372" s="3" t="str">
        <f t="shared" si="39"/>
        <v/>
      </c>
      <c r="T372" s="3" t="str">
        <f t="shared" si="40"/>
        <v/>
      </c>
      <c r="U372" s="3">
        <f t="shared" si="41"/>
        <v>1.0707194760004093</v>
      </c>
      <c r="V372">
        <f t="shared" si="42"/>
        <v>51</v>
      </c>
      <c r="W372" s="3" t="str">
        <f t="shared" si="43"/>
        <v/>
      </c>
      <c r="X372" s="3" t="str">
        <f t="shared" si="44"/>
        <v/>
      </c>
      <c r="Y372" s="67" t="str">
        <f>IF(ISNUMBER(SEARCH("C", '[2]WetLitterbags placem_collection'!Y79)),"YES","")</f>
        <v/>
      </c>
      <c r="Z372" s="67" t="str">
        <f>IF(ISNUMBER(SEARCH("H", '[2]WetLitterbags placem_collection'!Y79)),"YES","")</f>
        <v/>
      </c>
      <c r="AA372" s="67" t="str">
        <f>IF(ISNUMBER(SEARCH("R", '[2]WetLitterbags placem_collection'!Y79)),"YES","")</f>
        <v/>
      </c>
      <c r="AB372" s="67" t="str">
        <f>IF(ISNUMBER(SEARCH("C", '[2]WetLitterbags placem_collection'!X79)),"YES","")</f>
        <v/>
      </c>
      <c r="AC372" s="67" t="str">
        <f>IF(ISNUMBER(SEARCH("H", '[2]WetLitterbags placem_collection'!X79)),"YES","")</f>
        <v/>
      </c>
      <c r="AD372" s="67" t="str">
        <f>IF(ISNUMBER(SEARCH("R", '[2]WetLitterbags placem_collection'!X79)),"YES","")</f>
        <v>YES</v>
      </c>
    </row>
    <row r="373" spans="2:30">
      <c r="B373" t="str">
        <f>'[2]Final data_for_R_analysis_Wetse'!A519</f>
        <v>Wet</v>
      </c>
      <c r="C373" s="4">
        <f>'[2]Final data_for_R_analysis_Wetse'!B519</f>
        <v>78</v>
      </c>
      <c r="D373" t="s">
        <v>97</v>
      </c>
      <c r="E373" t="s">
        <v>32</v>
      </c>
      <c r="F373" s="68">
        <v>6</v>
      </c>
      <c r="G373" s="7">
        <f>'[2]WetLitterbags placem_collection'!E80</f>
        <v>42767</v>
      </c>
      <c r="H373" s="1" t="str">
        <f>'[2]Final data_for_R_analysis_Wetse'!J519</f>
        <v>G446</v>
      </c>
      <c r="I373" t="str">
        <f>'[2]Final data_for_R_analysis_Wetse'!J739</f>
        <v>R100</v>
      </c>
      <c r="J373">
        <f>IFERROR(INDEX('[2]Green_rooibos initial weight'!$C$5:$C$1749,MATCH(H373, '[2]Green_rooibos initial weight'!$A$5:$A$1749,0)),"")</f>
        <v>1.9319999999999999</v>
      </c>
      <c r="K373">
        <f>IFERROR(INDEX('[2]Green_rooibos initial weight'!$C$5:$C$1749,MATCH(I373, '[2]Green_rooibos initial weight'!$A$5:$A$1749,0)),"")</f>
        <v>2.2549999999999999</v>
      </c>
      <c r="L373" s="3">
        <f t="shared" si="37"/>
        <v>1.6821999999999999</v>
      </c>
      <c r="M373" s="3">
        <f t="shared" si="36"/>
        <v>2.0051999999999999</v>
      </c>
      <c r="N373" s="7">
        <f>IF('[2]WetLitterbags placem_collection'!G80="N.A","",'[2]WetLitterbags placem_collection'!G80)</f>
        <v>42818</v>
      </c>
      <c r="O373" s="3">
        <f>IF(IFERROR(INDEX('[2]Both teabags AfterWet'!$D$1:$D$839,MATCH(H373,'[2]Both teabags AfterWet'!$B$1:$B$839,0)),"")="N.A","",(IFERROR(INDEX('[2]Both teabags AfterWet'!$D$1:$D$839,MATCH(H373,'[2]Both teabags AfterWet'!$B$1:$B$839,0)),"")))</f>
        <v>0.77859999999999996</v>
      </c>
      <c r="P373" s="3">
        <f>IFERROR(INDEX('[2]Both teabags AfterWet'!$D$1:$D$839,MATCH(I373,'[2]Both teabags AfterWet'!$B$1:$B$839,0)),"")</f>
        <v>1.7222999999999999</v>
      </c>
      <c r="Q373" s="3">
        <f t="shared" si="38"/>
        <v>0.62799999999999989</v>
      </c>
      <c r="R373" s="3">
        <f t="shared" si="38"/>
        <v>1.5716999999999999</v>
      </c>
      <c r="S373" s="3">
        <f t="shared" si="39"/>
        <v>0.62667934847223883</v>
      </c>
      <c r="T373" s="3">
        <f t="shared" si="40"/>
        <v>0.41083966788203785</v>
      </c>
      <c r="U373" s="3">
        <f t="shared" si="41"/>
        <v>0.78381208856971873</v>
      </c>
      <c r="V373">
        <f t="shared" si="42"/>
        <v>51</v>
      </c>
      <c r="W373" s="3">
        <f t="shared" si="43"/>
        <v>0.25572523934413438</v>
      </c>
      <c r="X373" s="3">
        <f t="shared" si="44"/>
        <v>1.4646881142210567E-2</v>
      </c>
      <c r="Y373" s="67" t="str">
        <f>IF(ISNUMBER(SEARCH("C", '[2]WetLitterbags placem_collection'!Y80)),"YES","")</f>
        <v/>
      </c>
      <c r="Z373" s="67" t="str">
        <f>IF(ISNUMBER(SEARCH("H", '[2]WetLitterbags placem_collection'!Y80)),"YES","")</f>
        <v/>
      </c>
      <c r="AA373" s="67" t="str">
        <f>IF(ISNUMBER(SEARCH("R", '[2]WetLitterbags placem_collection'!Y80)),"YES","")</f>
        <v/>
      </c>
      <c r="AB373" s="67" t="str">
        <f>IF(ISNUMBER(SEARCH("C", '[2]WetLitterbags placem_collection'!X80)),"YES","")</f>
        <v/>
      </c>
      <c r="AC373" s="67" t="str">
        <f>IF(ISNUMBER(SEARCH("H", '[2]WetLitterbags placem_collection'!X80)),"YES","")</f>
        <v/>
      </c>
      <c r="AD373" s="67" t="str">
        <f>IF(ISNUMBER(SEARCH("R", '[2]WetLitterbags placem_collection'!X80)),"YES","")</f>
        <v>YES</v>
      </c>
    </row>
    <row r="374" spans="2:30">
      <c r="B374" t="str">
        <f>'[2]Final data_for_R_analysis_Wetse'!A520</f>
        <v>Wet</v>
      </c>
      <c r="C374" s="4">
        <f>'[2]Final data_for_R_analysis_Wetse'!B520</f>
        <v>79</v>
      </c>
      <c r="D374" t="s">
        <v>97</v>
      </c>
      <c r="E374" t="s">
        <v>32</v>
      </c>
      <c r="F374" s="68">
        <v>7</v>
      </c>
      <c r="G374" s="7">
        <f>'[2]WetLitterbags placem_collection'!E81</f>
        <v>42767</v>
      </c>
      <c r="H374" s="1" t="str">
        <f>'[2]Final data_for_R_analysis_Wetse'!J520</f>
        <v>G249</v>
      </c>
      <c r="I374" t="str">
        <f>'[2]Final data_for_R_analysis_Wetse'!J740</f>
        <v>R56</v>
      </c>
      <c r="J374">
        <f>IFERROR(INDEX('[2]Green_rooibos initial weight'!$C$5:$C$1749,MATCH(H374, '[2]Green_rooibos initial weight'!$A$5:$A$1749,0)),"")</f>
        <v>2.0219999999999998</v>
      </c>
      <c r="K374">
        <f>IFERROR(INDEX('[2]Green_rooibos initial weight'!$C$5:$C$1749,MATCH(I374, '[2]Green_rooibos initial weight'!$A$5:$A$1749,0)),"")</f>
        <v>2.1829999999999998</v>
      </c>
      <c r="L374" s="3">
        <f t="shared" si="37"/>
        <v>1.7721999999999998</v>
      </c>
      <c r="M374" s="3">
        <f t="shared" si="36"/>
        <v>1.9331999999999998</v>
      </c>
      <c r="N374" s="7">
        <f>IF('[2]WetLitterbags placem_collection'!G81="N.A","",'[2]WetLitterbags placem_collection'!G81)</f>
        <v>42818</v>
      </c>
      <c r="O374" s="3">
        <f>IF(IFERROR(INDEX('[2]Both teabags AfterWet'!$D$1:$D$839,MATCH(H374,'[2]Both teabags AfterWet'!$B$1:$B$839,0)),"")="N.A","",(IFERROR(INDEX('[2]Both teabags AfterWet'!$D$1:$D$839,MATCH(H374,'[2]Both teabags AfterWet'!$B$1:$B$839,0)),"")))</f>
        <v>0.97550000000000003</v>
      </c>
      <c r="P374" s="3">
        <f>IFERROR(INDEX('[2]Both teabags AfterWet'!$D$1:$D$839,MATCH(I374,'[2]Both teabags AfterWet'!$B$1:$B$839,0)),"")</f>
        <v>1.6438999999999999</v>
      </c>
      <c r="Q374" s="3">
        <f t="shared" si="38"/>
        <v>0.82489999999999997</v>
      </c>
      <c r="R374" s="3">
        <f t="shared" si="38"/>
        <v>1.4932999999999998</v>
      </c>
      <c r="S374" s="3">
        <f t="shared" si="39"/>
        <v>0.53453334838054389</v>
      </c>
      <c r="T374" s="3">
        <f t="shared" si="40"/>
        <v>0.35043041366515471</v>
      </c>
      <c r="U374" s="3">
        <f t="shared" si="41"/>
        <v>0.77244982412580177</v>
      </c>
      <c r="V374">
        <f t="shared" si="42"/>
        <v>51</v>
      </c>
      <c r="W374" s="3">
        <f t="shared" si="43"/>
        <v>0.36516229408486467</v>
      </c>
      <c r="X374" s="3">
        <f t="shared" si="44"/>
        <v>2.0548077406665588E-2</v>
      </c>
      <c r="Y374" s="67" t="str">
        <f>IF(ISNUMBER(SEARCH("C", '[2]WetLitterbags placem_collection'!Y81)),"YES","")</f>
        <v/>
      </c>
      <c r="Z374" s="67" t="str">
        <f>IF(ISNUMBER(SEARCH("H", '[2]WetLitterbags placem_collection'!Y81)),"YES","")</f>
        <v/>
      </c>
      <c r="AA374" s="67" t="str">
        <f>IF(ISNUMBER(SEARCH("R", '[2]WetLitterbags placem_collection'!Y81)),"YES","")</f>
        <v/>
      </c>
      <c r="AB374" s="67" t="str">
        <f>IF(ISNUMBER(SEARCH("C", '[2]WetLitterbags placem_collection'!X81)),"YES","")</f>
        <v/>
      </c>
      <c r="AC374" s="67" t="str">
        <f>IF(ISNUMBER(SEARCH("H", '[2]WetLitterbags placem_collection'!X81)),"YES","")</f>
        <v/>
      </c>
      <c r="AD374" s="67" t="str">
        <f>IF(ISNUMBER(SEARCH("R", '[2]WetLitterbags placem_collection'!X81)),"YES","")</f>
        <v>YES</v>
      </c>
    </row>
    <row r="375" spans="2:30">
      <c r="B375" t="str">
        <f>'[2]Final data_for_R_analysis_Wetse'!A521</f>
        <v>Wet</v>
      </c>
      <c r="C375" s="4">
        <f>'[2]Final data_for_R_analysis_Wetse'!B521</f>
        <v>80</v>
      </c>
      <c r="D375" t="s">
        <v>97</v>
      </c>
      <c r="E375" t="s">
        <v>32</v>
      </c>
      <c r="F375" s="68">
        <v>8</v>
      </c>
      <c r="G375" s="7">
        <f>'[2]WetLitterbags placem_collection'!E82</f>
        <v>42767</v>
      </c>
      <c r="H375" s="1" t="str">
        <f>'[2]Final data_for_R_analysis_Wetse'!J521</f>
        <v>G474</v>
      </c>
      <c r="I375" t="str">
        <f>'[2]Final data_for_R_analysis_Wetse'!J741</f>
        <v>R68</v>
      </c>
      <c r="J375">
        <f>IFERROR(INDEX('[2]Green_rooibos initial weight'!$C$5:$C$1749,MATCH(H375, '[2]Green_rooibos initial weight'!$A$5:$A$1749,0)),"")</f>
        <v>2.1930000000000001</v>
      </c>
      <c r="K375">
        <f>IFERROR(INDEX('[2]Green_rooibos initial weight'!$C$5:$C$1749,MATCH(I375, '[2]Green_rooibos initial weight'!$A$5:$A$1749,0)),"")</f>
        <v>2.2370000000000001</v>
      </c>
      <c r="L375" s="3">
        <f t="shared" si="37"/>
        <v>1.9432</v>
      </c>
      <c r="M375" s="3">
        <f t="shared" si="36"/>
        <v>1.9872000000000001</v>
      </c>
      <c r="N375" s="7">
        <f>IF('[2]WetLitterbags placem_collection'!G82="N.A","",'[2]WetLitterbags placem_collection'!G82)</f>
        <v>42818</v>
      </c>
      <c r="O375" s="3">
        <f>IF(IFERROR(INDEX('[2]Both teabags AfterWet'!$D$1:$D$839,MATCH(H375,'[2]Both teabags AfterWet'!$B$1:$B$839,0)),"")="N.A","",(IFERROR(INDEX('[2]Both teabags AfterWet'!$D$1:$D$839,MATCH(H375,'[2]Both teabags AfterWet'!$B$1:$B$839,0)),"")))</f>
        <v>1.0009999999999999</v>
      </c>
      <c r="P375" s="3">
        <f>IFERROR(INDEX('[2]Both teabags AfterWet'!$D$1:$D$839,MATCH(I375,'[2]Both teabags AfterWet'!$B$1:$B$839,0)),"")</f>
        <v>1.639</v>
      </c>
      <c r="Q375" s="3">
        <f t="shared" si="38"/>
        <v>0.85039999999999982</v>
      </c>
      <c r="R375" s="3">
        <f t="shared" si="38"/>
        <v>1.4883999999999999</v>
      </c>
      <c r="S375" s="3">
        <f t="shared" si="39"/>
        <v>0.56237134623301777</v>
      </c>
      <c r="T375" s="3">
        <f t="shared" si="40"/>
        <v>0.368680502518558</v>
      </c>
      <c r="U375" s="3">
        <f t="shared" si="41"/>
        <v>0.74899355877616747</v>
      </c>
      <c r="V375">
        <f t="shared" si="42"/>
        <v>51</v>
      </c>
      <c r="W375" s="3">
        <f t="shared" si="43"/>
        <v>0.33210053891565583</v>
      </c>
      <c r="X375" s="3">
        <f t="shared" si="44"/>
        <v>2.2392388470399063E-2</v>
      </c>
      <c r="Y375" s="67" t="str">
        <f>IF(ISNUMBER(SEARCH("C", '[2]WetLitterbags placem_collection'!Y82)),"YES","")</f>
        <v/>
      </c>
      <c r="Z375" s="67" t="str">
        <f>IF(ISNUMBER(SEARCH("H", '[2]WetLitterbags placem_collection'!Y82)),"YES","")</f>
        <v/>
      </c>
      <c r="AA375" s="67" t="str">
        <f>IF(ISNUMBER(SEARCH("R", '[2]WetLitterbags placem_collection'!Y82)),"YES","")</f>
        <v/>
      </c>
      <c r="AB375" s="67" t="str">
        <f>IF(ISNUMBER(SEARCH("C", '[2]WetLitterbags placem_collection'!X82)),"YES","")</f>
        <v/>
      </c>
      <c r="AC375" s="67" t="str">
        <f>IF(ISNUMBER(SEARCH("H", '[2]WetLitterbags placem_collection'!X82)),"YES","")</f>
        <v/>
      </c>
      <c r="AD375" s="67" t="str">
        <f>IF(ISNUMBER(SEARCH("R", '[2]WetLitterbags placem_collection'!X82)),"YES","")</f>
        <v>YES</v>
      </c>
    </row>
    <row r="376" spans="2:30">
      <c r="B376" t="str">
        <f>'[2]Final data_for_R_analysis_Wetse'!A522</f>
        <v>Wet</v>
      </c>
      <c r="C376" s="4">
        <f>'[2]Final data_for_R_analysis_Wetse'!B522</f>
        <v>81</v>
      </c>
      <c r="D376" t="s">
        <v>98</v>
      </c>
      <c r="E376" t="s">
        <v>32</v>
      </c>
      <c r="F376" s="5">
        <v>1</v>
      </c>
      <c r="G376" s="7">
        <f>'[2]WetLitterbags placem_collection'!E83</f>
        <v>42767</v>
      </c>
      <c r="H376" s="1" t="str">
        <f>'[2]Final data_for_R_analysis_Wetse'!J522</f>
        <v>G475</v>
      </c>
      <c r="I376" t="str">
        <f>'[2]Final data_for_R_analysis_Wetse'!J742</f>
        <v>R293</v>
      </c>
      <c r="J376">
        <f>IFERROR(INDEX('[2]Green_rooibos initial weight'!$C$5:$C$1749,MATCH(H376, '[2]Green_rooibos initial weight'!$A$5:$A$1749,0)),"")</f>
        <v>2.0110000000000001</v>
      </c>
      <c r="K376">
        <f>IFERROR(INDEX('[2]Green_rooibos initial weight'!$C$5:$C$1749,MATCH(I376, '[2]Green_rooibos initial weight'!$A$5:$A$1749,0)),"")</f>
        <v>2.165</v>
      </c>
      <c r="L376" s="3">
        <f t="shared" si="37"/>
        <v>1.7612000000000001</v>
      </c>
      <c r="M376" s="3">
        <f t="shared" si="36"/>
        <v>1.9152</v>
      </c>
      <c r="N376" s="7">
        <f>IF('[2]WetLitterbags placem_collection'!G83="N.A","",'[2]WetLitterbags placem_collection'!G83)</f>
        <v>42818</v>
      </c>
      <c r="O376" s="3">
        <f>IF(IFERROR(INDEX('[2]Both teabags AfterWet'!$D$1:$D$839,MATCH(H376,'[2]Both teabags AfterWet'!$B$1:$B$839,0)),"")="N.A","",(IFERROR(INDEX('[2]Both teabags AfterWet'!$D$1:$D$839,MATCH(H376,'[2]Both teabags AfterWet'!$B$1:$B$839,0)),"")))</f>
        <v>0.65200000000000002</v>
      </c>
      <c r="P376" s="3">
        <f>IFERROR(INDEX('[2]Both teabags AfterWet'!$D$1:$D$839,MATCH(I376,'[2]Both teabags AfterWet'!$B$1:$B$839,0)),"")</f>
        <v>1.736</v>
      </c>
      <c r="Q376" s="3">
        <f t="shared" si="38"/>
        <v>0.50140000000000007</v>
      </c>
      <c r="R376" s="3">
        <f t="shared" si="38"/>
        <v>1.5853999999999999</v>
      </c>
      <c r="S376" s="3">
        <f t="shared" si="39"/>
        <v>0.71530774471950942</v>
      </c>
      <c r="T376" s="3">
        <f t="shared" si="40"/>
        <v>0.46894284451920337</v>
      </c>
      <c r="U376" s="3">
        <f t="shared" si="41"/>
        <v>0.82779866332497909</v>
      </c>
      <c r="V376">
        <f t="shared" si="42"/>
        <v>51</v>
      </c>
      <c r="W376" s="3">
        <f t="shared" si="43"/>
        <v>0.15046586137825479</v>
      </c>
      <c r="X376" s="3">
        <f t="shared" si="44"/>
        <v>8.9729309499730573E-3</v>
      </c>
      <c r="Y376" s="67" t="str">
        <f>IF(ISNUMBER(SEARCH("C", '[2]WetLitterbags placem_collection'!Y83)),"YES","")</f>
        <v/>
      </c>
      <c r="Z376" s="67" t="str">
        <f>IF(ISNUMBER(SEARCH("H", '[2]WetLitterbags placem_collection'!Y83)),"YES","")</f>
        <v/>
      </c>
      <c r="AA376" s="67" t="str">
        <f>IF(ISNUMBER(SEARCH("R", '[2]WetLitterbags placem_collection'!Y83)),"YES","")</f>
        <v>YES</v>
      </c>
      <c r="AB376" s="67" t="str">
        <f>IF(ISNUMBER(SEARCH("C", '[2]WetLitterbags placem_collection'!X83)),"YES","")</f>
        <v/>
      </c>
      <c r="AC376" s="67" t="str">
        <f>IF(ISNUMBER(SEARCH("H", '[2]WetLitterbags placem_collection'!X83)),"YES","")</f>
        <v/>
      </c>
      <c r="AD376" s="67" t="str">
        <f>IF(ISNUMBER(SEARCH("R", '[2]WetLitterbags placem_collection'!X83)),"YES","")</f>
        <v>YES</v>
      </c>
    </row>
    <row r="377" spans="2:30">
      <c r="B377" t="str">
        <f>'[2]Final data_for_R_analysis_Wetse'!A523</f>
        <v>Wet</v>
      </c>
      <c r="C377" s="4">
        <f>'[2]Final data_for_R_analysis_Wetse'!B523</f>
        <v>82</v>
      </c>
      <c r="D377" t="s">
        <v>98</v>
      </c>
      <c r="E377" t="s">
        <v>32</v>
      </c>
      <c r="F377" s="5">
        <v>2</v>
      </c>
      <c r="G377" s="7">
        <f>'[2]WetLitterbags placem_collection'!E84</f>
        <v>42767</v>
      </c>
      <c r="H377" s="1" t="str">
        <f>'[2]Final data_for_R_analysis_Wetse'!J523</f>
        <v>G840</v>
      </c>
      <c r="I377" t="str">
        <f>'[2]Final data_for_R_analysis_Wetse'!J743</f>
        <v>R368</v>
      </c>
      <c r="J377">
        <f>IFERROR(INDEX('[2]Green_rooibos initial weight'!$C$5:$C$1749,MATCH(H377, '[2]Green_rooibos initial weight'!$A$5:$A$1749,0)),"")</f>
        <v>2.056</v>
      </c>
      <c r="K377">
        <f>IFERROR(INDEX('[2]Green_rooibos initial weight'!$C$5:$C$1749,MATCH(I377, '[2]Green_rooibos initial weight'!$A$5:$A$1749,0)),"")</f>
        <v>2.2549999999999999</v>
      </c>
      <c r="L377" s="3">
        <f t="shared" si="37"/>
        <v>1.8062</v>
      </c>
      <c r="M377" s="3">
        <f t="shared" si="36"/>
        <v>2.0051999999999999</v>
      </c>
      <c r="N377" s="7">
        <f>IF('[2]WetLitterbags placem_collection'!G84="N.A","",'[2]WetLitterbags placem_collection'!G84)</f>
        <v>42819</v>
      </c>
      <c r="O377" s="3">
        <f>IF(IFERROR(INDEX('[2]Both teabags AfterWet'!$D$1:$D$839,MATCH(H377,'[2]Both teabags AfterWet'!$B$1:$B$839,0)),"")="N.A","",(IFERROR(INDEX('[2]Both teabags AfterWet'!$D$1:$D$839,MATCH(H377,'[2]Both teabags AfterWet'!$B$1:$B$839,0)),"")))</f>
        <v>0.74299999999999999</v>
      </c>
      <c r="P377" s="3">
        <f>IFERROR(INDEX('[2]Both teabags AfterWet'!$D$1:$D$839,MATCH(I377,'[2]Both teabags AfterWet'!$B$1:$B$839,0)),"")</f>
        <v>1.704</v>
      </c>
      <c r="Q377" s="3">
        <f t="shared" si="38"/>
        <v>0.59240000000000004</v>
      </c>
      <c r="R377" s="3">
        <f t="shared" si="38"/>
        <v>1.5533999999999999</v>
      </c>
      <c r="S377" s="3">
        <f t="shared" si="39"/>
        <v>0.67201860259107515</v>
      </c>
      <c r="T377" s="3">
        <f t="shared" si="40"/>
        <v>0.44056326440650062</v>
      </c>
      <c r="U377" s="3">
        <f t="shared" si="41"/>
        <v>0.77468581687612204</v>
      </c>
      <c r="V377">
        <f t="shared" si="42"/>
        <v>52</v>
      </c>
      <c r="W377" s="3">
        <f t="shared" si="43"/>
        <v>0.20187814419112216</v>
      </c>
      <c r="X377" s="3">
        <f t="shared" si="44"/>
        <v>1.3774195758545311E-2</v>
      </c>
      <c r="Y377" s="67" t="str">
        <f>IF(ISNUMBER(SEARCH("C", '[2]WetLitterbags placem_collection'!Y84)),"YES","")</f>
        <v/>
      </c>
      <c r="Z377" s="67" t="str">
        <f>IF(ISNUMBER(SEARCH("H", '[2]WetLitterbags placem_collection'!Y84)),"YES","")</f>
        <v/>
      </c>
      <c r="AA377" s="67" t="str">
        <f>IF(ISNUMBER(SEARCH("R", '[2]WetLitterbags placem_collection'!Y84)),"YES","")</f>
        <v/>
      </c>
      <c r="AB377" s="67" t="str">
        <f>IF(ISNUMBER(SEARCH("C", '[2]WetLitterbags placem_collection'!X84)),"YES","")</f>
        <v/>
      </c>
      <c r="AC377" s="67" t="str">
        <f>IF(ISNUMBER(SEARCH("H", '[2]WetLitterbags placem_collection'!X84)),"YES","")</f>
        <v/>
      </c>
      <c r="AD377" s="67" t="str">
        <f>IF(ISNUMBER(SEARCH("R", '[2]WetLitterbags placem_collection'!X84)),"YES","")</f>
        <v>YES</v>
      </c>
    </row>
    <row r="378" spans="2:30">
      <c r="B378" t="str">
        <f>'[2]Final data_for_R_analysis_Wetse'!A524</f>
        <v>Wet</v>
      </c>
      <c r="C378" s="4">
        <f>'[2]Final data_for_R_analysis_Wetse'!B524</f>
        <v>83</v>
      </c>
      <c r="D378" t="s">
        <v>98</v>
      </c>
      <c r="E378" t="s">
        <v>32</v>
      </c>
      <c r="F378" s="5">
        <v>3</v>
      </c>
      <c r="G378" s="7">
        <f>'[2]WetLitterbags placem_collection'!E85</f>
        <v>42767</v>
      </c>
      <c r="H378" s="1" t="str">
        <f>'[2]Final data_for_R_analysis_Wetse'!J524</f>
        <v>G298</v>
      </c>
      <c r="I378" t="str">
        <f>'[2]Final data_for_R_analysis_Wetse'!J744</f>
        <v>R22</v>
      </c>
      <c r="J378">
        <f>IFERROR(INDEX('[2]Green_rooibos initial weight'!$C$5:$C$1749,MATCH(H378, '[2]Green_rooibos initial weight'!$A$5:$A$1749,0)),"")</f>
        <v>2.0550000000000002</v>
      </c>
      <c r="K378">
        <f>IFERROR(INDEX('[2]Green_rooibos initial weight'!$C$5:$C$1749,MATCH(I378, '[2]Green_rooibos initial weight'!$A$5:$A$1749,0)),"")</f>
        <v>2.0590000000000002</v>
      </c>
      <c r="L378" s="3">
        <f t="shared" si="37"/>
        <v>1.8052000000000001</v>
      </c>
      <c r="M378" s="3">
        <f t="shared" si="36"/>
        <v>1.8092000000000001</v>
      </c>
      <c r="N378" s="7">
        <f>IF('[2]WetLitterbags placem_collection'!G85="N.A","",'[2]WetLitterbags placem_collection'!G85)</f>
        <v>42819</v>
      </c>
      <c r="O378" s="3">
        <f>IF(IFERROR(INDEX('[2]Both teabags AfterWet'!$D$1:$D$839,MATCH(H378,'[2]Both teabags AfterWet'!$B$1:$B$839,0)),"")="N.A","",(IFERROR(INDEX('[2]Both teabags AfterWet'!$D$1:$D$839,MATCH(H378,'[2]Both teabags AfterWet'!$B$1:$B$839,0)),"")))</f>
        <v>0.88800000000000001</v>
      </c>
      <c r="P378" s="3">
        <f>IFERROR(INDEX('[2]Both teabags AfterWet'!$D$1:$D$839,MATCH(I378,'[2]Both teabags AfterWet'!$B$1:$B$839,0)),"")</f>
        <v>1.637</v>
      </c>
      <c r="Q378" s="3">
        <f t="shared" si="38"/>
        <v>0.73740000000000006</v>
      </c>
      <c r="R378" s="3">
        <f t="shared" si="38"/>
        <v>1.4863999999999999</v>
      </c>
      <c r="S378" s="3">
        <f t="shared" si="39"/>
        <v>0.5915134057168181</v>
      </c>
      <c r="T378" s="3">
        <f t="shared" si="40"/>
        <v>0.38778551063620381</v>
      </c>
      <c r="U378" s="3">
        <f t="shared" si="41"/>
        <v>0.82157859827548074</v>
      </c>
      <c r="V378">
        <f t="shared" si="42"/>
        <v>52</v>
      </c>
      <c r="W378" s="3">
        <f t="shared" si="43"/>
        <v>0.29749001696339894</v>
      </c>
      <c r="X378" s="3">
        <f t="shared" si="44"/>
        <v>1.1853413366191843E-2</v>
      </c>
      <c r="Y378" s="67" t="str">
        <f>IF(ISNUMBER(SEARCH("C", '[2]WetLitterbags placem_collection'!Y85)),"YES","")</f>
        <v/>
      </c>
      <c r="Z378" s="67" t="str">
        <f>IF(ISNUMBER(SEARCH("H", '[2]WetLitterbags placem_collection'!Y85)),"YES","")</f>
        <v/>
      </c>
      <c r="AA378" s="67" t="str">
        <f>IF(ISNUMBER(SEARCH("R", '[2]WetLitterbags placem_collection'!Y85)),"YES","")</f>
        <v/>
      </c>
      <c r="AB378" s="67" t="str">
        <f>IF(ISNUMBER(SEARCH("C", '[2]WetLitterbags placem_collection'!X85)),"YES","")</f>
        <v/>
      </c>
      <c r="AC378" s="67" t="str">
        <f>IF(ISNUMBER(SEARCH("H", '[2]WetLitterbags placem_collection'!X85)),"YES","")</f>
        <v/>
      </c>
      <c r="AD378" s="67" t="str">
        <f>IF(ISNUMBER(SEARCH("R", '[2]WetLitterbags placem_collection'!X85)),"YES","")</f>
        <v>YES</v>
      </c>
    </row>
    <row r="379" spans="2:30">
      <c r="B379" t="str">
        <f>'[2]Final data_for_R_analysis_Wetse'!A525</f>
        <v>Wet</v>
      </c>
      <c r="C379" s="4">
        <f>'[2]Final data_for_R_analysis_Wetse'!B525</f>
        <v>84</v>
      </c>
      <c r="D379" t="s">
        <v>98</v>
      </c>
      <c r="E379" t="s">
        <v>32</v>
      </c>
      <c r="F379" s="68">
        <v>4</v>
      </c>
      <c r="G379" s="7">
        <f>'[2]WetLitterbags placem_collection'!E86</f>
        <v>42767</v>
      </c>
      <c r="H379" s="1" t="str">
        <f>'[2]Final data_for_R_analysis_Wetse'!J525</f>
        <v>G520</v>
      </c>
      <c r="I379" t="str">
        <f>'[2]Final data_for_R_analysis_Wetse'!J745</f>
        <v>R417</v>
      </c>
      <c r="J379">
        <f>IFERROR(INDEX('[2]Green_rooibos initial weight'!$C$5:$C$1749,MATCH(H379, '[2]Green_rooibos initial weight'!$A$5:$A$1749,0)),"")</f>
        <v>1.929</v>
      </c>
      <c r="K379">
        <f>IFERROR(INDEX('[2]Green_rooibos initial weight'!$C$5:$C$1749,MATCH(I379, '[2]Green_rooibos initial weight'!$A$5:$A$1749,0)),"")</f>
        <v>2.2269999999999999</v>
      </c>
      <c r="L379" s="3">
        <f t="shared" si="37"/>
        <v>1.6792</v>
      </c>
      <c r="M379" s="3">
        <f t="shared" si="36"/>
        <v>1.9771999999999998</v>
      </c>
      <c r="N379" s="7">
        <f>IF('[2]WetLitterbags placem_collection'!G86="N.A","",'[2]WetLitterbags placem_collection'!G86)</f>
        <v>42819</v>
      </c>
      <c r="O379" s="3">
        <f>IF(IFERROR(INDEX('[2]Both teabags AfterWet'!$D$1:$D$839,MATCH(H379,'[2]Both teabags AfterWet'!$B$1:$B$839,0)),"")="N.A","",(IFERROR(INDEX('[2]Both teabags AfterWet'!$D$1:$D$839,MATCH(H379,'[2]Both teabags AfterWet'!$B$1:$B$839,0)),"")))</f>
        <v>0.81299999999999994</v>
      </c>
      <c r="P379" s="3">
        <f>IFERROR(INDEX('[2]Both teabags AfterWet'!$D$1:$D$839,MATCH(I379,'[2]Both teabags AfterWet'!$B$1:$B$839,0)),"")</f>
        <v>1.5820000000000001</v>
      </c>
      <c r="Q379" s="3">
        <f t="shared" si="38"/>
        <v>0.66239999999999988</v>
      </c>
      <c r="R379" s="3">
        <f t="shared" si="38"/>
        <v>1.4314</v>
      </c>
      <c r="S379" s="3">
        <f t="shared" si="39"/>
        <v>0.60552644116245835</v>
      </c>
      <c r="T379" s="3">
        <f t="shared" si="40"/>
        <v>0.39697220370745495</v>
      </c>
      <c r="U379" s="3">
        <f t="shared" si="41"/>
        <v>0.72395306494031975</v>
      </c>
      <c r="V379">
        <f t="shared" si="42"/>
        <v>52</v>
      </c>
      <c r="W379" s="3">
        <f t="shared" si="43"/>
        <v>0.2808474570517121</v>
      </c>
      <c r="X379" s="3">
        <f t="shared" si="44"/>
        <v>2.2859490809087994E-2</v>
      </c>
      <c r="Y379" s="67" t="str">
        <f>IF(ISNUMBER(SEARCH("C", '[2]WetLitterbags placem_collection'!Y86)),"YES","")</f>
        <v/>
      </c>
      <c r="Z379" s="67" t="str">
        <f>IF(ISNUMBER(SEARCH("H", '[2]WetLitterbags placem_collection'!Y86)),"YES","")</f>
        <v/>
      </c>
      <c r="AA379" s="67" t="str">
        <f>IF(ISNUMBER(SEARCH("R", '[2]WetLitterbags placem_collection'!Y86)),"YES","")</f>
        <v>YES</v>
      </c>
      <c r="AB379" s="67" t="str">
        <f>IF(ISNUMBER(SEARCH("C", '[2]WetLitterbags placem_collection'!X86)),"YES","")</f>
        <v/>
      </c>
      <c r="AC379" s="67" t="str">
        <f>IF(ISNUMBER(SEARCH("H", '[2]WetLitterbags placem_collection'!X86)),"YES","")</f>
        <v/>
      </c>
      <c r="AD379" s="67" t="str">
        <f>IF(ISNUMBER(SEARCH("R", '[2]WetLitterbags placem_collection'!X86)),"YES","")</f>
        <v>YES</v>
      </c>
    </row>
    <row r="380" spans="2:30">
      <c r="B380" t="str">
        <f>'[2]Final data_for_R_analysis_Wetse'!A526</f>
        <v>Wet</v>
      </c>
      <c r="C380" s="4">
        <f>'[2]Final data_for_R_analysis_Wetse'!B526</f>
        <v>85</v>
      </c>
      <c r="D380" t="s">
        <v>98</v>
      </c>
      <c r="E380" t="s">
        <v>32</v>
      </c>
      <c r="F380" s="68">
        <v>5</v>
      </c>
      <c r="G380" s="7">
        <f>'[2]WetLitterbags placem_collection'!E87</f>
        <v>42767</v>
      </c>
      <c r="H380" s="1" t="str">
        <f>'[2]Final data_for_R_analysis_Wetse'!J526</f>
        <v>G441</v>
      </c>
      <c r="I380" t="str">
        <f>'[2]Final data_for_R_analysis_Wetse'!J746</f>
        <v>R391</v>
      </c>
      <c r="J380">
        <f>IFERROR(INDEX('[2]Green_rooibos initial weight'!$C$5:$C$1749,MATCH(H380, '[2]Green_rooibos initial weight'!$A$5:$A$1749,0)),"")</f>
        <v>2.1040000000000001</v>
      </c>
      <c r="K380">
        <f>IFERROR(INDEX('[2]Green_rooibos initial weight'!$C$5:$C$1749,MATCH(I380, '[2]Green_rooibos initial weight'!$A$5:$A$1749,0)),"")</f>
        <v>2.1960000000000002</v>
      </c>
      <c r="L380" s="3">
        <f t="shared" si="37"/>
        <v>1.8542000000000001</v>
      </c>
      <c r="M380" s="3">
        <f t="shared" si="36"/>
        <v>1.9462000000000002</v>
      </c>
      <c r="N380" s="7">
        <f>IF('[2]WetLitterbags placem_collection'!G87="N.A","",'[2]WetLitterbags placem_collection'!G87)</f>
        <v>42819</v>
      </c>
      <c r="O380" s="3">
        <f>IF(IFERROR(INDEX('[2]Both teabags AfterWet'!$D$1:$D$839,MATCH(H380,'[2]Both teabags AfterWet'!$B$1:$B$839,0)),"")="N.A","",(IFERROR(INDEX('[2]Both teabags AfterWet'!$D$1:$D$839,MATCH(H380,'[2]Both teabags AfterWet'!$B$1:$B$839,0)),"")))</f>
        <v>0.96599999999999997</v>
      </c>
      <c r="P380" s="3">
        <f>IFERROR(INDEX('[2]Both teabags AfterWet'!$D$1:$D$839,MATCH(I380,'[2]Both teabags AfterWet'!$B$1:$B$839,0)),"")</f>
        <v>1.6220000000000001</v>
      </c>
      <c r="Q380" s="3">
        <f t="shared" si="38"/>
        <v>0.8153999999999999</v>
      </c>
      <c r="R380" s="3">
        <f t="shared" si="38"/>
        <v>1.4714</v>
      </c>
      <c r="S380" s="3">
        <f t="shared" si="39"/>
        <v>0.56024161363391234</v>
      </c>
      <c r="T380" s="3">
        <f t="shared" si="40"/>
        <v>0.3672842882730637</v>
      </c>
      <c r="U380" s="3">
        <f t="shared" si="41"/>
        <v>0.75603740622752025</v>
      </c>
      <c r="V380">
        <f t="shared" si="42"/>
        <v>52</v>
      </c>
      <c r="W380" s="3">
        <f t="shared" si="43"/>
        <v>0.3346299125487977</v>
      </c>
      <c r="X380" s="3">
        <f t="shared" si="44"/>
        <v>2.0987304462108985E-2</v>
      </c>
      <c r="Y380" s="67" t="str">
        <f>IF(ISNUMBER(SEARCH("C", '[2]WetLitterbags placem_collection'!Y87)),"YES","")</f>
        <v/>
      </c>
      <c r="Z380" s="67" t="str">
        <f>IF(ISNUMBER(SEARCH("H", '[2]WetLitterbags placem_collection'!Y87)),"YES","")</f>
        <v/>
      </c>
      <c r="AA380" s="67" t="str">
        <f>IF(ISNUMBER(SEARCH("R", '[2]WetLitterbags placem_collection'!Y87)),"YES","")</f>
        <v/>
      </c>
      <c r="AB380" s="67" t="str">
        <f>IF(ISNUMBER(SEARCH("C", '[2]WetLitterbags placem_collection'!X87)),"YES","")</f>
        <v/>
      </c>
      <c r="AC380" s="67" t="str">
        <f>IF(ISNUMBER(SEARCH("H", '[2]WetLitterbags placem_collection'!X87)),"YES","")</f>
        <v/>
      </c>
      <c r="AD380" s="67" t="str">
        <f>IF(ISNUMBER(SEARCH("R", '[2]WetLitterbags placem_collection'!X87)),"YES","")</f>
        <v>YES</v>
      </c>
    </row>
    <row r="381" spans="2:30">
      <c r="B381" t="str">
        <f>'[2]Final data_for_R_analysis_Wetse'!A527</f>
        <v>Wet</v>
      </c>
      <c r="C381" s="4">
        <f>'[2]Final data_for_R_analysis_Wetse'!B527</f>
        <v>86</v>
      </c>
      <c r="D381" t="s">
        <v>98</v>
      </c>
      <c r="E381" t="s">
        <v>32</v>
      </c>
      <c r="F381" s="68">
        <v>6</v>
      </c>
      <c r="G381" s="7">
        <f>'[2]WetLitterbags placem_collection'!E88</f>
        <v>42767</v>
      </c>
      <c r="H381" s="1" t="str">
        <f>'[2]Final data_for_R_analysis_Wetse'!J527</f>
        <v>G561</v>
      </c>
      <c r="I381" t="str">
        <f>'[2]Final data_for_R_analysis_Wetse'!J747</f>
        <v>R62</v>
      </c>
      <c r="J381">
        <f>IFERROR(INDEX('[2]Green_rooibos initial weight'!$C$5:$C$1749,MATCH(H381, '[2]Green_rooibos initial weight'!$A$5:$A$1749,0)),"")</f>
        <v>2.1259999999999999</v>
      </c>
      <c r="K381">
        <f>IFERROR(INDEX('[2]Green_rooibos initial weight'!$C$5:$C$1749,MATCH(I381, '[2]Green_rooibos initial weight'!$A$5:$A$1749,0)),"")</f>
        <v>2.3660000000000001</v>
      </c>
      <c r="L381" s="3">
        <f t="shared" si="37"/>
        <v>1.8761999999999999</v>
      </c>
      <c r="M381" s="3">
        <f t="shared" si="36"/>
        <v>2.1162000000000001</v>
      </c>
      <c r="N381" s="7">
        <f>IF('[2]WetLitterbags placem_collection'!G88="N.A","",'[2]WetLitterbags placem_collection'!G88)</f>
        <v>42819</v>
      </c>
      <c r="O381" s="3">
        <f>IF(IFERROR(INDEX('[2]Both teabags AfterWet'!$D$1:$D$839,MATCH(H381,'[2]Both teabags AfterWet'!$B$1:$B$839,0)),"")="N.A","",(IFERROR(INDEX('[2]Both teabags AfterWet'!$D$1:$D$839,MATCH(H381,'[2]Both teabags AfterWet'!$B$1:$B$839,0)),"")))</f>
        <v>0.74650000000000005</v>
      </c>
      <c r="P381" s="3">
        <f>IFERROR(INDEX('[2]Both teabags AfterWet'!$D$1:$D$839,MATCH(I381,'[2]Both teabags AfterWet'!$B$1:$B$839,0)),"")</f>
        <v>1.6786000000000001</v>
      </c>
      <c r="Q381" s="3">
        <f t="shared" si="38"/>
        <v>0.5959000000000001</v>
      </c>
      <c r="R381" s="3">
        <f t="shared" si="38"/>
        <v>1.528</v>
      </c>
      <c r="S381" s="3">
        <f t="shared" si="39"/>
        <v>0.6823899371069182</v>
      </c>
      <c r="T381" s="3">
        <f t="shared" si="40"/>
        <v>0.4473625240890961</v>
      </c>
      <c r="U381" s="3">
        <f t="shared" si="41"/>
        <v>0.72204895567526695</v>
      </c>
      <c r="V381">
        <f t="shared" si="42"/>
        <v>52</v>
      </c>
      <c r="W381" s="3">
        <f t="shared" si="43"/>
        <v>0.18956064476613033</v>
      </c>
      <c r="X381" s="3">
        <f t="shared" si="44"/>
        <v>1.8673821820217214E-2</v>
      </c>
      <c r="Y381" s="67" t="str">
        <f>IF(ISNUMBER(SEARCH("C", '[2]WetLitterbags placem_collection'!Y88)),"YES","")</f>
        <v/>
      </c>
      <c r="Z381" s="67" t="str">
        <f>IF(ISNUMBER(SEARCH("H", '[2]WetLitterbags placem_collection'!Y88)),"YES","")</f>
        <v/>
      </c>
      <c r="AA381" s="67" t="str">
        <f>IF(ISNUMBER(SEARCH("R", '[2]WetLitterbags placem_collection'!Y88)),"YES","")</f>
        <v/>
      </c>
      <c r="AB381" s="67" t="str">
        <f>IF(ISNUMBER(SEARCH("C", '[2]WetLitterbags placem_collection'!X88)),"YES","")</f>
        <v/>
      </c>
      <c r="AC381" s="67" t="str">
        <f>IF(ISNUMBER(SEARCH("H", '[2]WetLitterbags placem_collection'!X88)),"YES","")</f>
        <v/>
      </c>
      <c r="AD381" s="67" t="str">
        <f>IF(ISNUMBER(SEARCH("R", '[2]WetLitterbags placem_collection'!X88)),"YES","")</f>
        <v>YES</v>
      </c>
    </row>
    <row r="382" spans="2:30">
      <c r="B382" t="str">
        <f>'[2]Final data_for_R_analysis_Wetse'!A528</f>
        <v>Wet</v>
      </c>
      <c r="C382" s="4">
        <f>'[2]Final data_for_R_analysis_Wetse'!B528</f>
        <v>87</v>
      </c>
      <c r="D382" t="s">
        <v>98</v>
      </c>
      <c r="E382" t="s">
        <v>32</v>
      </c>
      <c r="F382" s="68">
        <v>7</v>
      </c>
      <c r="G382" s="7">
        <f>'[2]WetLitterbags placem_collection'!E89</f>
        <v>42767</v>
      </c>
      <c r="H382" s="1" t="str">
        <f>'[2]Final data_for_R_analysis_Wetse'!J528</f>
        <v>G632</v>
      </c>
      <c r="I382" t="str">
        <f>'[2]Final data_for_R_analysis_Wetse'!J748</f>
        <v>R329</v>
      </c>
      <c r="J382">
        <f>IFERROR(INDEX('[2]Green_rooibos initial weight'!$C$5:$C$1749,MATCH(H382, '[2]Green_rooibos initial weight'!$A$5:$A$1749,0)),"")</f>
        <v>2.0779999999999998</v>
      </c>
      <c r="K382">
        <f>IFERROR(INDEX('[2]Green_rooibos initial weight'!$C$5:$C$1749,MATCH(I382, '[2]Green_rooibos initial weight'!$A$5:$A$1749,0)),"")</f>
        <v>2.2120000000000002</v>
      </c>
      <c r="L382" s="3">
        <f t="shared" si="37"/>
        <v>1.8281999999999998</v>
      </c>
      <c r="M382" s="3">
        <f t="shared" si="36"/>
        <v>1.9622000000000002</v>
      </c>
      <c r="N382" s="7">
        <f>IF('[2]WetLitterbags placem_collection'!G89="N.A","",'[2]WetLitterbags placem_collection'!G89)</f>
        <v>42819</v>
      </c>
      <c r="O382" s="3">
        <f>IF(IFERROR(INDEX('[2]Both teabags AfterWet'!$D$1:$D$839,MATCH(H382,'[2]Both teabags AfterWet'!$B$1:$B$839,0)),"")="N.A","",(IFERROR(INDEX('[2]Both teabags AfterWet'!$D$1:$D$839,MATCH(H382,'[2]Both teabags AfterWet'!$B$1:$B$839,0)),"")))</f>
        <v>0.81640000000000001</v>
      </c>
      <c r="P382" s="3">
        <f>IFERROR(INDEX('[2]Both teabags AfterWet'!$D$1:$D$839,MATCH(I382,'[2]Both teabags AfterWet'!$B$1:$B$839,0)),"")</f>
        <v>1.7085999999999999</v>
      </c>
      <c r="Q382" s="3">
        <f t="shared" si="38"/>
        <v>0.66579999999999995</v>
      </c>
      <c r="R382" s="3">
        <f t="shared" si="38"/>
        <v>1.5579999999999998</v>
      </c>
      <c r="S382" s="3">
        <f t="shared" si="39"/>
        <v>0.63581665025708345</v>
      </c>
      <c r="T382" s="3">
        <f t="shared" si="40"/>
        <v>0.41682991798326613</v>
      </c>
      <c r="U382" s="3">
        <f t="shared" si="41"/>
        <v>0.79400672714300258</v>
      </c>
      <c r="V382">
        <f t="shared" si="42"/>
        <v>52</v>
      </c>
      <c r="W382" s="3">
        <f t="shared" si="43"/>
        <v>0.24487333698683678</v>
      </c>
      <c r="X382" s="3">
        <f t="shared" si="44"/>
        <v>1.3107589002582333E-2</v>
      </c>
      <c r="Y382" s="67" t="str">
        <f>IF(ISNUMBER(SEARCH("C", '[2]WetLitterbags placem_collection'!Y89)),"YES","")</f>
        <v/>
      </c>
      <c r="Z382" s="67" t="str">
        <f>IF(ISNUMBER(SEARCH("H", '[2]WetLitterbags placem_collection'!Y89)),"YES","")</f>
        <v/>
      </c>
      <c r="AA382" s="67" t="str">
        <f>IF(ISNUMBER(SEARCH("R", '[2]WetLitterbags placem_collection'!Y89)),"YES","")</f>
        <v/>
      </c>
      <c r="AB382" s="67" t="str">
        <f>IF(ISNUMBER(SEARCH("C", '[2]WetLitterbags placem_collection'!X89)),"YES","")</f>
        <v/>
      </c>
      <c r="AC382" s="67" t="str">
        <f>IF(ISNUMBER(SEARCH("H", '[2]WetLitterbags placem_collection'!X89)),"YES","")</f>
        <v/>
      </c>
      <c r="AD382" s="67" t="str">
        <f>IF(ISNUMBER(SEARCH("R", '[2]WetLitterbags placem_collection'!X89)),"YES","")</f>
        <v>YES</v>
      </c>
    </row>
    <row r="383" spans="2:30">
      <c r="B383" t="str">
        <f>'[2]Final data_for_R_analysis_Wetse'!A529</f>
        <v>Wet</v>
      </c>
      <c r="C383" s="4">
        <f>'[2]Final data_for_R_analysis_Wetse'!B529</f>
        <v>88</v>
      </c>
      <c r="D383" t="s">
        <v>98</v>
      </c>
      <c r="E383" t="s">
        <v>32</v>
      </c>
      <c r="F383" s="68">
        <v>8</v>
      </c>
      <c r="G383" s="7">
        <f>'[2]WetLitterbags placem_collection'!E90</f>
        <v>42767</v>
      </c>
      <c r="H383" s="1" t="str">
        <f>'[2]Final data_for_R_analysis_Wetse'!J529</f>
        <v>G611</v>
      </c>
      <c r="I383" t="str">
        <f>'[2]Final data_for_R_analysis_Wetse'!J749</f>
        <v>R288</v>
      </c>
      <c r="J383">
        <f>IFERROR(INDEX('[2]Green_rooibos initial weight'!$C$5:$C$1749,MATCH(H383, '[2]Green_rooibos initial weight'!$A$5:$A$1749,0)),"")</f>
        <v>1.99</v>
      </c>
      <c r="K383">
        <f>IFERROR(INDEX('[2]Green_rooibos initial weight'!$C$5:$C$1749,MATCH(I383, '[2]Green_rooibos initial weight'!$A$5:$A$1749,0)),"")</f>
        <v>2.2450000000000001</v>
      </c>
      <c r="L383" s="3">
        <f t="shared" si="37"/>
        <v>1.7402</v>
      </c>
      <c r="M383" s="3">
        <f t="shared" si="36"/>
        <v>1.9952000000000001</v>
      </c>
      <c r="N383" s="7">
        <f>IF('[2]WetLitterbags placem_collection'!G90="N.A","",'[2]WetLitterbags placem_collection'!G90)</f>
        <v>0</v>
      </c>
      <c r="O383" s="3" t="str">
        <f>IF(IFERROR(INDEX('[2]Both teabags AfterWet'!$D$1:$D$839,MATCH(H383,'[2]Both teabags AfterWet'!$B$1:$B$839,0)),"")="N.A","",(IFERROR(INDEX('[2]Both teabags AfterWet'!$D$1:$D$839,MATCH(H383,'[2]Both teabags AfterWet'!$B$1:$B$839,0)),"")))</f>
        <v/>
      </c>
      <c r="P383" s="3" t="str">
        <f>IFERROR(INDEX('[2]Both teabags AfterWet'!$D$1:$D$839,MATCH(I383,'[2]Both teabags AfterWet'!$B$1:$B$839,0)),"")</f>
        <v/>
      </c>
      <c r="Q383" s="3" t="str">
        <f t="shared" si="38"/>
        <v/>
      </c>
      <c r="R383" s="3" t="str">
        <f t="shared" si="38"/>
        <v/>
      </c>
      <c r="S383" s="3" t="str">
        <f t="shared" si="39"/>
        <v/>
      </c>
      <c r="T383" s="3" t="str">
        <f t="shared" si="40"/>
        <v/>
      </c>
      <c r="U383" s="3" t="str">
        <f t="shared" si="41"/>
        <v/>
      </c>
      <c r="V383" t="str">
        <f t="shared" si="42"/>
        <v/>
      </c>
      <c r="W383" s="3" t="str">
        <f t="shared" si="43"/>
        <v/>
      </c>
      <c r="X383" s="3" t="str">
        <f t="shared" si="44"/>
        <v/>
      </c>
      <c r="Y383" s="67" t="str">
        <f>IF(ISNUMBER(SEARCH("C", '[2]WetLitterbags placem_collection'!Y90)),"YES","")</f>
        <v/>
      </c>
      <c r="Z383" s="67" t="str">
        <f>IF(ISNUMBER(SEARCH("H", '[2]WetLitterbags placem_collection'!Y90)),"YES","")</f>
        <v/>
      </c>
      <c r="AA383" s="67" t="str">
        <f>IF(ISNUMBER(SEARCH("R", '[2]WetLitterbags placem_collection'!Y90)),"YES","")</f>
        <v/>
      </c>
      <c r="AB383" s="67" t="str">
        <f>IF(ISNUMBER(SEARCH("C", '[2]WetLitterbags placem_collection'!X90)),"YES","")</f>
        <v/>
      </c>
      <c r="AC383" s="67" t="str">
        <f>IF(ISNUMBER(SEARCH("H", '[2]WetLitterbags placem_collection'!X90)),"YES","")</f>
        <v/>
      </c>
      <c r="AD383" s="67" t="str">
        <f>IF(ISNUMBER(SEARCH("R", '[2]WetLitterbags placem_collection'!X90)),"YES","")</f>
        <v/>
      </c>
    </row>
    <row r="384" spans="2:30">
      <c r="B384" t="str">
        <f>'[2]Final data_for_R_analysis_Wetse'!A530</f>
        <v>Wet</v>
      </c>
      <c r="C384" s="4">
        <f>'[2]Final data_for_R_analysis_Wetse'!B530</f>
        <v>89</v>
      </c>
      <c r="D384" t="s">
        <v>99</v>
      </c>
      <c r="E384" t="s">
        <v>32</v>
      </c>
      <c r="F384" s="5">
        <v>1</v>
      </c>
      <c r="G384" s="7">
        <f>'[2]WetLitterbags placem_collection'!E91</f>
        <v>42767</v>
      </c>
      <c r="H384" s="1" t="str">
        <f>'[2]Final data_for_R_analysis_Wetse'!J530</f>
        <v>G469</v>
      </c>
      <c r="I384" t="str">
        <f>'[2]Final data_for_R_analysis_Wetse'!J750</f>
        <v>R171</v>
      </c>
      <c r="J384">
        <f>IFERROR(INDEX('[2]Green_rooibos initial weight'!$C$5:$C$1749,MATCH(H384, '[2]Green_rooibos initial weight'!$A$5:$A$1749,0)),"")</f>
        <v>1.9630000000000001</v>
      </c>
      <c r="K384">
        <f>IFERROR(INDEX('[2]Green_rooibos initial weight'!$C$5:$C$1749,MATCH(I384, '[2]Green_rooibos initial weight'!$A$5:$A$1749,0)),"")</f>
        <v>2.1160000000000001</v>
      </c>
      <c r="L384" s="3">
        <f t="shared" si="37"/>
        <v>1.7132000000000001</v>
      </c>
      <c r="M384" s="3">
        <f t="shared" si="36"/>
        <v>1.8662000000000001</v>
      </c>
      <c r="N384" s="7">
        <f>IF('[2]WetLitterbags placem_collection'!G91="N.A","",'[2]WetLitterbags placem_collection'!G91)</f>
        <v>42819</v>
      </c>
      <c r="O384" s="3">
        <f>IF(IFERROR(INDEX('[2]Both teabags AfterWet'!$D$1:$D$839,MATCH(H384,'[2]Both teabags AfterWet'!$B$1:$B$839,0)),"")="N.A","",(IFERROR(INDEX('[2]Both teabags AfterWet'!$D$1:$D$839,MATCH(H384,'[2]Both teabags AfterWet'!$B$1:$B$839,0)),"")))</f>
        <v>1.5169999999999999</v>
      </c>
      <c r="P384" s="3">
        <f>IFERROR(INDEX('[2]Both teabags AfterWet'!$D$1:$D$839,MATCH(I384,'[2]Both teabags AfterWet'!$B$1:$B$839,0)),"")</f>
        <v>2.0529999999999999</v>
      </c>
      <c r="Q384" s="3">
        <f t="shared" si="38"/>
        <v>1.3663999999999998</v>
      </c>
      <c r="R384" s="3">
        <f t="shared" si="38"/>
        <v>1.9023999999999999</v>
      </c>
      <c r="S384" s="3">
        <f t="shared" si="39"/>
        <v>0.20242820452953547</v>
      </c>
      <c r="T384" s="3">
        <f t="shared" si="40"/>
        <v>0.132708276603686</v>
      </c>
      <c r="U384" s="3">
        <f t="shared" si="41"/>
        <v>1.0193977065694995</v>
      </c>
      <c r="V384">
        <f t="shared" si="42"/>
        <v>52</v>
      </c>
      <c r="W384" s="3">
        <f t="shared" si="43"/>
        <v>0.7595864554281051</v>
      </c>
      <c r="X384" s="3">
        <f t="shared" si="44"/>
        <v>-2.6235427963711049E-3</v>
      </c>
      <c r="Y384" s="67" t="str">
        <f>IF(ISNUMBER(SEARCH("C", '[2]WetLitterbags placem_collection'!Y91)),"YES","")</f>
        <v/>
      </c>
      <c r="Z384" s="67" t="str">
        <f>IF(ISNUMBER(SEARCH("H", '[2]WetLitterbags placem_collection'!Y91)),"YES","")</f>
        <v/>
      </c>
      <c r="AA384" s="67" t="str">
        <f>IF(ISNUMBER(SEARCH("R", '[2]WetLitterbags placem_collection'!Y91)),"YES","")</f>
        <v/>
      </c>
      <c r="AB384" s="67" t="str">
        <f>IF(ISNUMBER(SEARCH("C", '[2]WetLitterbags placem_collection'!X91)),"YES","")</f>
        <v/>
      </c>
      <c r="AC384" s="67" t="str">
        <f>IF(ISNUMBER(SEARCH("H", '[2]WetLitterbags placem_collection'!X91)),"YES","")</f>
        <v/>
      </c>
      <c r="AD384" s="67" t="str">
        <f>IF(ISNUMBER(SEARCH("R", '[2]WetLitterbags placem_collection'!X91)),"YES","")</f>
        <v>YES</v>
      </c>
    </row>
    <row r="385" spans="2:30">
      <c r="B385" t="str">
        <f>'[2]Final data_for_R_analysis_Wetse'!A531</f>
        <v>Wet</v>
      </c>
      <c r="C385" s="4">
        <f>'[2]Final data_for_R_analysis_Wetse'!B531</f>
        <v>90</v>
      </c>
      <c r="D385" t="s">
        <v>99</v>
      </c>
      <c r="E385" t="s">
        <v>32</v>
      </c>
      <c r="F385" s="5">
        <v>2</v>
      </c>
      <c r="G385" s="7">
        <f>'[2]WetLitterbags placem_collection'!E92</f>
        <v>42767</v>
      </c>
      <c r="H385" s="1" t="str">
        <f>'[2]Final data_for_R_analysis_Wetse'!J531</f>
        <v>G355</v>
      </c>
      <c r="I385" t="str">
        <f>'[2]Final data_for_R_analysis_Wetse'!J751</f>
        <v>R517</v>
      </c>
      <c r="J385">
        <f>IFERROR(INDEX('[2]Green_rooibos initial weight'!$C$5:$C$1749,MATCH(H385, '[2]Green_rooibos initial weight'!$A$5:$A$1749,0)),"")</f>
        <v>2.0489999999999999</v>
      </c>
      <c r="K385">
        <f>IFERROR(INDEX('[2]Green_rooibos initial weight'!$C$5:$C$1749,MATCH(I385, '[2]Green_rooibos initial weight'!$A$5:$A$1749,0)),"")</f>
        <v>2.222</v>
      </c>
      <c r="L385" s="3">
        <f t="shared" si="37"/>
        <v>1.7991999999999999</v>
      </c>
      <c r="M385" s="3">
        <f t="shared" si="36"/>
        <v>1.9722</v>
      </c>
      <c r="N385" s="7">
        <f>IF('[2]WetLitterbags placem_collection'!G92="N.A","",'[2]WetLitterbags placem_collection'!G92)</f>
        <v>42819</v>
      </c>
      <c r="O385" s="3">
        <f>IF(IFERROR(INDEX('[2]Both teabags AfterWet'!$D$1:$D$839,MATCH(H385,'[2]Both teabags AfterWet'!$B$1:$B$839,0)),"")="N.A","",(IFERROR(INDEX('[2]Both teabags AfterWet'!$D$1:$D$839,MATCH(H385,'[2]Both teabags AfterWet'!$B$1:$B$839,0)),"")))</f>
        <v>0.78380000000000005</v>
      </c>
      <c r="P385" s="3">
        <f>IFERROR(INDEX('[2]Both teabags AfterWet'!$D$1:$D$839,MATCH(I385,'[2]Both teabags AfterWet'!$B$1:$B$839,0)),"")</f>
        <v>2.2749000000000001</v>
      </c>
      <c r="Q385" s="3">
        <f t="shared" si="38"/>
        <v>0.63319999999999999</v>
      </c>
      <c r="R385" s="3">
        <f t="shared" si="38"/>
        <v>2.1243000000000003</v>
      </c>
      <c r="S385" s="3">
        <f t="shared" si="39"/>
        <v>0.64806580702534466</v>
      </c>
      <c r="T385" s="3">
        <f t="shared" si="40"/>
        <v>0.4248602440356179</v>
      </c>
      <c r="U385" s="3">
        <f t="shared" si="41"/>
        <v>1.0771219957407974</v>
      </c>
      <c r="V385">
        <f t="shared" si="42"/>
        <v>52</v>
      </c>
      <c r="W385" s="3">
        <f t="shared" si="43"/>
        <v>0.2303256448630111</v>
      </c>
      <c r="X385" s="3">
        <f t="shared" si="44"/>
        <v>-3.2077781317730552E-3</v>
      </c>
      <c r="Y385" s="67" t="str">
        <f>IF(ISNUMBER(SEARCH("C", '[2]WetLitterbags placem_collection'!Y92)),"YES","")</f>
        <v/>
      </c>
      <c r="Z385" s="67" t="str">
        <f>IF(ISNUMBER(SEARCH("H", '[2]WetLitterbags placem_collection'!Y92)),"YES","")</f>
        <v/>
      </c>
      <c r="AA385" s="67" t="str">
        <f>IF(ISNUMBER(SEARCH("R", '[2]WetLitterbags placem_collection'!Y92)),"YES","")</f>
        <v>YES</v>
      </c>
      <c r="AB385" s="67" t="str">
        <f>IF(ISNUMBER(SEARCH("C", '[2]WetLitterbags placem_collection'!X92)),"YES","")</f>
        <v/>
      </c>
      <c r="AC385" s="67" t="str">
        <f>IF(ISNUMBER(SEARCH("H", '[2]WetLitterbags placem_collection'!X92)),"YES","")</f>
        <v/>
      </c>
      <c r="AD385" s="67" t="str">
        <f>IF(ISNUMBER(SEARCH("R", '[2]WetLitterbags placem_collection'!X92)),"YES","")</f>
        <v/>
      </c>
    </row>
    <row r="386" spans="2:30">
      <c r="B386" t="str">
        <f>'[2]Final data_for_R_analysis_Wetse'!A532</f>
        <v>Wet</v>
      </c>
      <c r="C386" s="4">
        <f>'[2]Final data_for_R_analysis_Wetse'!B532</f>
        <v>91</v>
      </c>
      <c r="D386" t="s">
        <v>99</v>
      </c>
      <c r="E386" t="s">
        <v>32</v>
      </c>
      <c r="F386" s="5">
        <v>3</v>
      </c>
      <c r="G386" s="7">
        <f>'[2]WetLitterbags placem_collection'!E93</f>
        <v>42767</v>
      </c>
      <c r="H386" s="1" t="str">
        <f>'[2]Final data_for_R_analysis_Wetse'!J532</f>
        <v>G547</v>
      </c>
      <c r="I386" t="str">
        <f>'[2]Final data_for_R_analysis_Wetse'!J752</f>
        <v>R73</v>
      </c>
      <c r="J386">
        <f>IFERROR(INDEX('[2]Green_rooibos initial weight'!$C$5:$C$1749,MATCH(H386, '[2]Green_rooibos initial weight'!$A$5:$A$1749,0)),"")</f>
        <v>2.121</v>
      </c>
      <c r="K386">
        <f>IFERROR(INDEX('[2]Green_rooibos initial weight'!$C$5:$C$1749,MATCH(I386, '[2]Green_rooibos initial weight'!$A$5:$A$1749,0)),"")</f>
        <v>2.1459999999999999</v>
      </c>
      <c r="L386" s="3">
        <f t="shared" si="37"/>
        <v>1.8712</v>
      </c>
      <c r="M386" s="3">
        <f t="shared" si="36"/>
        <v>1.8961999999999999</v>
      </c>
      <c r="N386" s="7">
        <f>IF('[2]WetLitterbags placem_collection'!G93="N.A","",'[2]WetLitterbags placem_collection'!G93)</f>
        <v>42819</v>
      </c>
      <c r="O386" s="3">
        <f>IF(IFERROR(INDEX('[2]Both teabags AfterWet'!$D$1:$D$839,MATCH(H386,'[2]Both teabags AfterWet'!$B$1:$B$839,0)),"")="N.A","",(IFERROR(INDEX('[2]Both teabags AfterWet'!$D$1:$D$839,MATCH(H386,'[2]Both teabags AfterWet'!$B$1:$B$839,0)),"")))</f>
        <v>1.069</v>
      </c>
      <c r="P386" s="3">
        <f>IFERROR(INDEX('[2]Both teabags AfterWet'!$D$1:$D$839,MATCH(I386,'[2]Both teabags AfterWet'!$B$1:$B$839,0)),"")</f>
        <v>1.663</v>
      </c>
      <c r="Q386" s="3">
        <f t="shared" si="38"/>
        <v>0.91839999999999988</v>
      </c>
      <c r="R386" s="3">
        <f t="shared" si="38"/>
        <v>1.5124</v>
      </c>
      <c r="S386" s="3">
        <f t="shared" si="39"/>
        <v>0.50919196237708431</v>
      </c>
      <c r="T386" s="3">
        <f t="shared" si="40"/>
        <v>0.33381705847048759</v>
      </c>
      <c r="U386" s="3">
        <f t="shared" si="41"/>
        <v>0.79759519038076154</v>
      </c>
      <c r="V386">
        <f t="shared" si="42"/>
        <v>52</v>
      </c>
      <c r="W386" s="3">
        <f t="shared" si="43"/>
        <v>0.39525895204621819</v>
      </c>
      <c r="X386" s="3">
        <f t="shared" si="44"/>
        <v>1.792795757761563E-2</v>
      </c>
      <c r="Y386" s="67" t="str">
        <f>IF(ISNUMBER(SEARCH("C", '[2]WetLitterbags placem_collection'!Y93)),"YES","")</f>
        <v/>
      </c>
      <c r="Z386" s="67" t="str">
        <f>IF(ISNUMBER(SEARCH("H", '[2]WetLitterbags placem_collection'!Y93)),"YES","")</f>
        <v/>
      </c>
      <c r="AA386" s="67" t="str">
        <f>IF(ISNUMBER(SEARCH("R", '[2]WetLitterbags placem_collection'!Y93)),"YES","")</f>
        <v/>
      </c>
      <c r="AB386" s="67" t="str">
        <f>IF(ISNUMBER(SEARCH("C", '[2]WetLitterbags placem_collection'!X93)),"YES","")</f>
        <v/>
      </c>
      <c r="AC386" s="67" t="str">
        <f>IF(ISNUMBER(SEARCH("H", '[2]WetLitterbags placem_collection'!X93)),"YES","")</f>
        <v/>
      </c>
      <c r="AD386" s="67" t="str">
        <f>IF(ISNUMBER(SEARCH("R", '[2]WetLitterbags placem_collection'!X93)),"YES","")</f>
        <v>YES</v>
      </c>
    </row>
    <row r="387" spans="2:30">
      <c r="B387" t="str">
        <f>'[2]Final data_for_R_analysis_Wetse'!A533</f>
        <v>Wet</v>
      </c>
      <c r="C387" s="4">
        <f>'[2]Final data_for_R_analysis_Wetse'!B533</f>
        <v>92</v>
      </c>
      <c r="D387" t="s">
        <v>99</v>
      </c>
      <c r="E387" t="s">
        <v>32</v>
      </c>
      <c r="F387" s="68">
        <v>4</v>
      </c>
      <c r="G387" s="7">
        <f>'[2]WetLitterbags placem_collection'!E94</f>
        <v>42767</v>
      </c>
      <c r="H387" s="1" t="str">
        <f>'[2]Final data_for_R_analysis_Wetse'!J533</f>
        <v>G763</v>
      </c>
      <c r="I387" t="str">
        <f>'[2]Final data_for_R_analysis_Wetse'!J753</f>
        <v>R4</v>
      </c>
      <c r="J387">
        <f>IFERROR(INDEX('[2]Green_rooibos initial weight'!$C$5:$C$1749,MATCH(H387, '[2]Green_rooibos initial weight'!$A$5:$A$1749,0)),"")</f>
        <v>2.0590000000000002</v>
      </c>
      <c r="K387">
        <f>IFERROR(INDEX('[2]Green_rooibos initial weight'!$C$5:$C$1749,MATCH(I387, '[2]Green_rooibos initial weight'!$A$5:$A$1749,0)),"")</f>
        <v>2.1549999999999998</v>
      </c>
      <c r="L387" s="3">
        <f t="shared" si="37"/>
        <v>1.8092000000000001</v>
      </c>
      <c r="M387" s="3">
        <f t="shared" si="36"/>
        <v>1.9051999999999998</v>
      </c>
      <c r="N387" s="7">
        <f>IF('[2]WetLitterbags placem_collection'!G94="N.A","",'[2]WetLitterbags placem_collection'!G94)</f>
        <v>42819</v>
      </c>
      <c r="O387" s="3" t="str">
        <f>IF(IFERROR(INDEX('[2]Both teabags AfterWet'!$D$1:$D$839,MATCH(H387,'[2]Both teabags AfterWet'!$B$1:$B$839,0)),"")="N.A","",(IFERROR(INDEX('[2]Both teabags AfterWet'!$D$1:$D$839,MATCH(H387,'[2]Both teabags AfterWet'!$B$1:$B$839,0)),"")))</f>
        <v/>
      </c>
      <c r="P387" s="3">
        <f>IFERROR(INDEX('[2]Both teabags AfterWet'!$D$1:$D$839,MATCH(I387,'[2]Both teabags AfterWet'!$B$1:$B$839,0)),"")</f>
        <v>1.6779999999999999</v>
      </c>
      <c r="Q387" s="3" t="str">
        <f t="shared" si="38"/>
        <v/>
      </c>
      <c r="R387" s="3">
        <f t="shared" si="38"/>
        <v>1.5273999999999999</v>
      </c>
      <c r="S387" s="3" t="str">
        <f t="shared" si="39"/>
        <v/>
      </c>
      <c r="T387" s="3" t="str">
        <f t="shared" si="40"/>
        <v/>
      </c>
      <c r="U387" s="3">
        <f t="shared" si="41"/>
        <v>0.80170060885996219</v>
      </c>
      <c r="V387">
        <f t="shared" si="42"/>
        <v>52</v>
      </c>
      <c r="W387" s="3" t="str">
        <f t="shared" si="43"/>
        <v/>
      </c>
      <c r="X387" s="3" t="str">
        <f t="shared" si="44"/>
        <v/>
      </c>
      <c r="Y387" s="67" t="str">
        <f>IF(ISNUMBER(SEARCH("C", '[2]WetLitterbags placem_collection'!Y94)),"YES","")</f>
        <v/>
      </c>
      <c r="Z387" s="67" t="str">
        <f>IF(ISNUMBER(SEARCH("H", '[2]WetLitterbags placem_collection'!Y94)),"YES","")</f>
        <v/>
      </c>
      <c r="AA387" s="67" t="str">
        <f>IF(ISNUMBER(SEARCH("R", '[2]WetLitterbags placem_collection'!Y94)),"YES","")</f>
        <v>YES</v>
      </c>
      <c r="AB387" s="67" t="str">
        <f>IF(ISNUMBER(SEARCH("C", '[2]WetLitterbags placem_collection'!X94)),"YES","")</f>
        <v/>
      </c>
      <c r="AC387" s="67" t="str">
        <f>IF(ISNUMBER(SEARCH("H", '[2]WetLitterbags placem_collection'!X94)),"YES","")</f>
        <v/>
      </c>
      <c r="AD387" s="67" t="str">
        <f>IF(ISNUMBER(SEARCH("R", '[2]WetLitterbags placem_collection'!X94)),"YES","")</f>
        <v>YES</v>
      </c>
    </row>
    <row r="388" spans="2:30">
      <c r="B388" t="str">
        <f>'[2]Final data_for_R_analysis_Wetse'!A534</f>
        <v>Wet</v>
      </c>
      <c r="C388" s="4">
        <f>'[2]Final data_for_R_analysis_Wetse'!B534</f>
        <v>93</v>
      </c>
      <c r="D388" t="s">
        <v>99</v>
      </c>
      <c r="E388" t="s">
        <v>32</v>
      </c>
      <c r="F388" s="68">
        <v>5</v>
      </c>
      <c r="G388" s="7">
        <f>'[2]WetLitterbags placem_collection'!E95</f>
        <v>42767</v>
      </c>
      <c r="H388" s="1" t="str">
        <f>'[2]Final data_for_R_analysis_Wetse'!J534</f>
        <v>G424</v>
      </c>
      <c r="I388" t="str">
        <f>'[2]Final data_for_R_analysis_Wetse'!J754</f>
        <v>R136</v>
      </c>
      <c r="J388">
        <f>IFERROR(INDEX('[2]Green_rooibos initial weight'!$C$5:$C$1749,MATCH(H388, '[2]Green_rooibos initial weight'!$A$5:$A$1749,0)),"")</f>
        <v>1.9590000000000001</v>
      </c>
      <c r="K388">
        <f>IFERROR(INDEX('[2]Green_rooibos initial weight'!$C$5:$C$1749,MATCH(I388, '[2]Green_rooibos initial weight'!$A$5:$A$1749,0)),"")</f>
        <v>2.21</v>
      </c>
      <c r="L388" s="3">
        <f t="shared" si="37"/>
        <v>1.7092000000000001</v>
      </c>
      <c r="M388" s="3">
        <f t="shared" si="36"/>
        <v>1.9601999999999999</v>
      </c>
      <c r="N388" s="7">
        <f>IF('[2]WetLitterbags placem_collection'!G95="N.A","",'[2]WetLitterbags placem_collection'!G95)</f>
        <v>42819</v>
      </c>
      <c r="O388" s="3">
        <f>IF(IFERROR(INDEX('[2]Both teabags AfterWet'!$D$1:$D$839,MATCH(H388,'[2]Both teabags AfterWet'!$B$1:$B$839,0)),"")="N.A","",(IFERROR(INDEX('[2]Both teabags AfterWet'!$D$1:$D$839,MATCH(H388,'[2]Both teabags AfterWet'!$B$1:$B$839,0)),"")))</f>
        <v>0.66039999999999999</v>
      </c>
      <c r="P388" s="3">
        <f>IFERROR(INDEX('[2]Both teabags AfterWet'!$D$1:$D$839,MATCH(I388,'[2]Both teabags AfterWet'!$B$1:$B$839,0)),"")</f>
        <v>1.6368</v>
      </c>
      <c r="Q388" s="3">
        <f t="shared" si="38"/>
        <v>0.50980000000000003</v>
      </c>
      <c r="R388" s="3">
        <f t="shared" si="38"/>
        <v>1.4862</v>
      </c>
      <c r="S388" s="3">
        <f t="shared" si="39"/>
        <v>0.70173180435291371</v>
      </c>
      <c r="T388" s="3">
        <f t="shared" si="40"/>
        <v>0.46004270309122142</v>
      </c>
      <c r="U388" s="3">
        <f t="shared" si="41"/>
        <v>0.75818794000612177</v>
      </c>
      <c r="V388">
        <f t="shared" si="42"/>
        <v>52</v>
      </c>
      <c r="W388" s="3">
        <f t="shared" si="43"/>
        <v>0.16658930599416422</v>
      </c>
      <c r="X388" s="3">
        <f t="shared" si="44"/>
        <v>1.4341669588772275E-2</v>
      </c>
      <c r="Y388" s="67" t="str">
        <f>IF(ISNUMBER(SEARCH("C", '[2]WetLitterbags placem_collection'!Y95)),"YES","")</f>
        <v/>
      </c>
      <c r="Z388" s="67" t="str">
        <f>IF(ISNUMBER(SEARCH("H", '[2]WetLitterbags placem_collection'!Y95)),"YES","")</f>
        <v/>
      </c>
      <c r="AA388" s="67" t="str">
        <f>IF(ISNUMBER(SEARCH("R", '[2]WetLitterbags placem_collection'!Y95)),"YES","")</f>
        <v>YES</v>
      </c>
      <c r="AB388" s="67" t="str">
        <f>IF(ISNUMBER(SEARCH("C", '[2]WetLitterbags placem_collection'!X95)),"YES","")</f>
        <v/>
      </c>
      <c r="AC388" s="67" t="str">
        <f>IF(ISNUMBER(SEARCH("H", '[2]WetLitterbags placem_collection'!X95)),"YES","")</f>
        <v/>
      </c>
      <c r="AD388" s="67" t="str">
        <f>IF(ISNUMBER(SEARCH("R", '[2]WetLitterbags placem_collection'!X95)),"YES","")</f>
        <v>YES</v>
      </c>
    </row>
    <row r="389" spans="2:30">
      <c r="B389" t="str">
        <f>'[2]Final data_for_R_analysis_Wetse'!A535</f>
        <v>Wet</v>
      </c>
      <c r="C389" s="4">
        <f>'[2]Final data_for_R_analysis_Wetse'!B535</f>
        <v>94</v>
      </c>
      <c r="D389" t="s">
        <v>99</v>
      </c>
      <c r="E389" t="s">
        <v>32</v>
      </c>
      <c r="F389" s="68">
        <v>6</v>
      </c>
      <c r="G389" s="7">
        <f>'[2]WetLitterbags placem_collection'!E96</f>
        <v>42767</v>
      </c>
      <c r="H389" s="1" t="str">
        <f>'[2]Final data_for_R_analysis_Wetse'!J535</f>
        <v>G588</v>
      </c>
      <c r="I389" t="str">
        <f>'[2]Final data_for_R_analysis_Wetse'!J755</f>
        <v>R358</v>
      </c>
      <c r="J389">
        <f>IFERROR(INDEX('[2]Green_rooibos initial weight'!$C$5:$C$1749,MATCH(H389, '[2]Green_rooibos initial weight'!$A$5:$A$1749,0)),"")</f>
        <v>2.14</v>
      </c>
      <c r="K389">
        <f>IFERROR(INDEX('[2]Green_rooibos initial weight'!$C$5:$C$1749,MATCH(I389, '[2]Green_rooibos initial weight'!$A$5:$A$1749,0)),"")</f>
        <v>2.2210000000000001</v>
      </c>
      <c r="L389" s="3">
        <f t="shared" si="37"/>
        <v>1.8902000000000001</v>
      </c>
      <c r="M389" s="3">
        <f t="shared" si="36"/>
        <v>1.9712000000000001</v>
      </c>
      <c r="N389" s="7">
        <f>IF('[2]WetLitterbags placem_collection'!G96="N.A","",'[2]WetLitterbags placem_collection'!G96)</f>
        <v>0</v>
      </c>
      <c r="O389" s="3" t="str">
        <f>IF(IFERROR(INDEX('[2]Both teabags AfterWet'!$D$1:$D$839,MATCH(H389,'[2]Both teabags AfterWet'!$B$1:$B$839,0)),"")="N.A","",(IFERROR(INDEX('[2]Both teabags AfterWet'!$D$1:$D$839,MATCH(H389,'[2]Both teabags AfterWet'!$B$1:$B$839,0)),"")))</f>
        <v/>
      </c>
      <c r="P389" s="3" t="str">
        <f>IFERROR(INDEX('[2]Both teabags AfterWet'!$D$1:$D$839,MATCH(I389,'[2]Both teabags AfterWet'!$B$1:$B$839,0)),"")</f>
        <v/>
      </c>
      <c r="Q389" s="3" t="str">
        <f t="shared" si="38"/>
        <v/>
      </c>
      <c r="R389" s="3" t="str">
        <f t="shared" si="38"/>
        <v/>
      </c>
      <c r="S389" s="3" t="str">
        <f t="shared" si="39"/>
        <v/>
      </c>
      <c r="T389" s="3" t="str">
        <f t="shared" si="40"/>
        <v/>
      </c>
      <c r="U389" s="3" t="str">
        <f t="shared" si="41"/>
        <v/>
      </c>
      <c r="V389" t="str">
        <f t="shared" si="42"/>
        <v/>
      </c>
      <c r="W389" s="3" t="str">
        <f t="shared" si="43"/>
        <v/>
      </c>
      <c r="X389" s="3" t="str">
        <f t="shared" si="44"/>
        <v/>
      </c>
      <c r="Y389" s="67" t="str">
        <f>IF(ISNUMBER(SEARCH("C", '[2]WetLitterbags placem_collection'!Y96)),"YES","")</f>
        <v/>
      </c>
      <c r="Z389" s="67" t="str">
        <f>IF(ISNUMBER(SEARCH("H", '[2]WetLitterbags placem_collection'!Y96)),"YES","")</f>
        <v/>
      </c>
      <c r="AA389" s="67" t="str">
        <f>IF(ISNUMBER(SEARCH("R", '[2]WetLitterbags placem_collection'!Y96)),"YES","")</f>
        <v/>
      </c>
      <c r="AB389" s="67" t="str">
        <f>IF(ISNUMBER(SEARCH("C", '[2]WetLitterbags placem_collection'!X96)),"YES","")</f>
        <v/>
      </c>
      <c r="AC389" s="67" t="str">
        <f>IF(ISNUMBER(SEARCH("H", '[2]WetLitterbags placem_collection'!X96)),"YES","")</f>
        <v/>
      </c>
      <c r="AD389" s="67" t="str">
        <f>IF(ISNUMBER(SEARCH("R", '[2]WetLitterbags placem_collection'!X96)),"YES","")</f>
        <v/>
      </c>
    </row>
    <row r="390" spans="2:30">
      <c r="B390" t="str">
        <f>'[2]Final data_for_R_analysis_Wetse'!A536</f>
        <v>Wet</v>
      </c>
      <c r="C390" s="4">
        <f>'[2]Final data_for_R_analysis_Wetse'!B536</f>
        <v>95</v>
      </c>
      <c r="D390" t="s">
        <v>99</v>
      </c>
      <c r="E390" t="s">
        <v>32</v>
      </c>
      <c r="F390" s="68">
        <v>7</v>
      </c>
      <c r="G390" s="7">
        <f>'[2]WetLitterbags placem_collection'!E97</f>
        <v>42767</v>
      </c>
      <c r="H390" s="1" t="str">
        <f>'[2]Final data_for_R_analysis_Wetse'!J536</f>
        <v>G486</v>
      </c>
      <c r="I390" t="str">
        <f>'[2]Final data_for_R_analysis_Wetse'!J756</f>
        <v>R547</v>
      </c>
      <c r="J390">
        <f>IFERROR(INDEX('[2]Green_rooibos initial weight'!$C$5:$C$1749,MATCH(H390, '[2]Green_rooibos initial weight'!$A$5:$A$1749,0)),"")</f>
        <v>2.0049999999999999</v>
      </c>
      <c r="K390">
        <f>IFERROR(INDEX('[2]Green_rooibos initial weight'!$C$5:$C$1749,MATCH(I390, '[2]Green_rooibos initial weight'!$A$5:$A$1749,0)),"")</f>
        <v>2.194</v>
      </c>
      <c r="L390" s="3">
        <f t="shared" si="37"/>
        <v>1.7551999999999999</v>
      </c>
      <c r="M390" s="3">
        <f t="shared" si="36"/>
        <v>1.9441999999999999</v>
      </c>
      <c r="N390" s="7">
        <f>IF('[2]WetLitterbags placem_collection'!G97="N.A","",'[2]WetLitterbags placem_collection'!G97)</f>
        <v>42819</v>
      </c>
      <c r="O390" s="3" t="str">
        <f>IF(IFERROR(INDEX('[2]Both teabags AfterWet'!$D$1:$D$839,MATCH(H390,'[2]Both teabags AfterWet'!$B$1:$B$839,0)),"")="N.A","",(IFERROR(INDEX('[2]Both teabags AfterWet'!$D$1:$D$839,MATCH(H390,'[2]Both teabags AfterWet'!$B$1:$B$839,0)),"")))</f>
        <v/>
      </c>
      <c r="P390" s="3">
        <f>IFERROR(INDEX('[2]Both teabags AfterWet'!$D$1:$D$839,MATCH(I390,'[2]Both teabags AfterWet'!$B$1:$B$839,0)),"")</f>
        <v>1.5620000000000001</v>
      </c>
      <c r="Q390" s="3" t="str">
        <f t="shared" si="38"/>
        <v/>
      </c>
      <c r="R390" s="3">
        <f t="shared" si="38"/>
        <v>1.4114</v>
      </c>
      <c r="S390" s="3" t="str">
        <f t="shared" si="39"/>
        <v/>
      </c>
      <c r="T390" s="3" t="str">
        <f t="shared" si="40"/>
        <v/>
      </c>
      <c r="U390" s="3">
        <f t="shared" si="41"/>
        <v>0.7259541199465076</v>
      </c>
      <c r="V390">
        <f t="shared" si="42"/>
        <v>52</v>
      </c>
      <c r="W390" s="3" t="str">
        <f t="shared" si="43"/>
        <v/>
      </c>
      <c r="X390" s="3" t="str">
        <f t="shared" si="44"/>
        <v/>
      </c>
      <c r="Y390" s="67" t="str">
        <f>IF(ISNUMBER(SEARCH("C", '[2]WetLitterbags placem_collection'!Y97)),"YES","")</f>
        <v/>
      </c>
      <c r="Z390" s="67" t="str">
        <f>IF(ISNUMBER(SEARCH("H", '[2]WetLitterbags placem_collection'!Y97)),"YES","")</f>
        <v/>
      </c>
      <c r="AA390" s="67" t="str">
        <f>IF(ISNUMBER(SEARCH("R", '[2]WetLitterbags placem_collection'!Y97)),"YES","")</f>
        <v>YES</v>
      </c>
      <c r="AB390" s="67" t="str">
        <f>IF(ISNUMBER(SEARCH("C", '[2]WetLitterbags placem_collection'!X97)),"YES","")</f>
        <v/>
      </c>
      <c r="AC390" s="67" t="str">
        <f>IF(ISNUMBER(SEARCH("H", '[2]WetLitterbags placem_collection'!X97)),"YES","")</f>
        <v/>
      </c>
      <c r="AD390" s="67" t="str">
        <f>IF(ISNUMBER(SEARCH("R", '[2]WetLitterbags placem_collection'!X97)),"YES","")</f>
        <v>YES</v>
      </c>
    </row>
    <row r="391" spans="2:30">
      <c r="B391" t="str">
        <f>'[2]Final data_for_R_analysis_Wetse'!A537</f>
        <v>Wet</v>
      </c>
      <c r="C391" s="4">
        <f>'[2]Final data_for_R_analysis_Wetse'!B537</f>
        <v>96</v>
      </c>
      <c r="D391" t="s">
        <v>99</v>
      </c>
      <c r="E391" t="s">
        <v>32</v>
      </c>
      <c r="F391" s="68">
        <v>8</v>
      </c>
      <c r="G391" s="7">
        <f>'[2]WetLitterbags placem_collection'!E98</f>
        <v>42767</v>
      </c>
      <c r="H391" s="1" t="str">
        <f>'[2]Final data_for_R_analysis_Wetse'!J537</f>
        <v>G545</v>
      </c>
      <c r="I391" t="str">
        <f>'[2]Final data_for_R_analysis_Wetse'!J757</f>
        <v>R588</v>
      </c>
      <c r="J391">
        <f>IFERROR(INDEX('[2]Green_rooibos initial weight'!$C$5:$C$1749,MATCH(H391, '[2]Green_rooibos initial weight'!$A$5:$A$1749,0)),"")</f>
        <v>2.0720000000000001</v>
      </c>
      <c r="K391">
        <f>IFERROR(INDEX('[2]Green_rooibos initial weight'!$C$5:$C$1749,MATCH(I391, '[2]Green_rooibos initial weight'!$A$5:$A$1749,0)),"")</f>
        <v>2.1360000000000001</v>
      </c>
      <c r="L391" s="3">
        <f t="shared" si="37"/>
        <v>1.8222</v>
      </c>
      <c r="M391" s="3">
        <f t="shared" si="36"/>
        <v>1.8862000000000001</v>
      </c>
      <c r="N391" s="7">
        <f>IF('[2]WetLitterbags placem_collection'!G98="N.A","",'[2]WetLitterbags placem_collection'!G98)</f>
        <v>42819</v>
      </c>
      <c r="O391" s="3">
        <f>IF(IFERROR(INDEX('[2]Both teabags AfterWet'!$D$1:$D$839,MATCH(H391,'[2]Both teabags AfterWet'!$B$1:$B$839,0)),"")="N.A","",(IFERROR(INDEX('[2]Both teabags AfterWet'!$D$1:$D$839,MATCH(H391,'[2]Both teabags AfterWet'!$B$1:$B$839,0)),"")))</f>
        <v>0.73950000000000005</v>
      </c>
      <c r="P391" s="3">
        <f>IFERROR(INDEX('[2]Both teabags AfterWet'!$D$1:$D$839,MATCH(I391,'[2]Both teabags AfterWet'!$B$1:$B$839,0)),"")</f>
        <v>0.87350000000000005</v>
      </c>
      <c r="Q391" s="3">
        <f t="shared" si="38"/>
        <v>0.58889999999999998</v>
      </c>
      <c r="R391" s="3">
        <f t="shared" si="38"/>
        <v>0.7229000000000001</v>
      </c>
      <c r="S391" s="3">
        <f t="shared" si="39"/>
        <v>0.67681922950279882</v>
      </c>
      <c r="T391" s="3">
        <f t="shared" si="40"/>
        <v>0.44371046874767817</v>
      </c>
      <c r="U391" s="3">
        <f t="shared" si="41"/>
        <v>0.383257342805641</v>
      </c>
      <c r="V391">
        <f t="shared" si="42"/>
        <v>52</v>
      </c>
      <c r="W391" s="3">
        <f t="shared" si="43"/>
        <v>0.19617668705130775</v>
      </c>
      <c r="X391" s="3" t="str">
        <f t="shared" si="44"/>
        <v/>
      </c>
      <c r="Y391" s="67" t="str">
        <f>IF(ISNUMBER(SEARCH("C", '[2]WetLitterbags placem_collection'!Y98)),"YES","")</f>
        <v/>
      </c>
      <c r="Z391" s="67" t="str">
        <f>IF(ISNUMBER(SEARCH("H", '[2]WetLitterbags placem_collection'!Y98)),"YES","")</f>
        <v/>
      </c>
      <c r="AA391" s="67" t="str">
        <f>IF(ISNUMBER(SEARCH("R", '[2]WetLitterbags placem_collection'!Y98)),"YES","")</f>
        <v/>
      </c>
      <c r="AB391" s="67" t="str">
        <f>IF(ISNUMBER(SEARCH("C", '[2]WetLitterbags placem_collection'!X98)),"YES","")</f>
        <v/>
      </c>
      <c r="AC391" s="67" t="str">
        <f>IF(ISNUMBER(SEARCH("H", '[2]WetLitterbags placem_collection'!X98)),"YES","")</f>
        <v/>
      </c>
      <c r="AD391" s="67" t="str">
        <f>IF(ISNUMBER(SEARCH("R", '[2]WetLitterbags placem_collection'!X98)),"YES","")</f>
        <v>YES</v>
      </c>
    </row>
    <row r="392" spans="2:30">
      <c r="B392" t="str">
        <f>'[2]Final data_for_R_analysis_Wetse'!A538</f>
        <v>Wet</v>
      </c>
      <c r="C392" s="4">
        <f>'[2]Final data_for_R_analysis_Wetse'!B538</f>
        <v>97</v>
      </c>
      <c r="D392" t="s">
        <v>100</v>
      </c>
      <c r="E392" t="s">
        <v>32</v>
      </c>
      <c r="F392" s="5">
        <v>1</v>
      </c>
      <c r="G392" s="7">
        <f>'[2]WetLitterbags placem_collection'!E99</f>
        <v>42762</v>
      </c>
      <c r="H392" s="1" t="str">
        <f>'[2]Final data_for_R_analysis_Wetse'!J538</f>
        <v>G847</v>
      </c>
      <c r="I392" t="str">
        <f>'[2]Final data_for_R_analysis_Wetse'!J758</f>
        <v>R576</v>
      </c>
      <c r="J392">
        <f>IFERROR(INDEX('[2]Green_rooibos initial weight'!$C$5:$C$1749,MATCH(H392, '[2]Green_rooibos initial weight'!$A$5:$A$1749,0)),"")</f>
        <v>2.1019999999999999</v>
      </c>
      <c r="K392">
        <f>IFERROR(INDEX('[2]Green_rooibos initial weight'!$C$5:$C$1749,MATCH(I392, '[2]Green_rooibos initial weight'!$A$5:$A$1749,0)),"")</f>
        <v>2.109</v>
      </c>
      <c r="L392" s="3">
        <f t="shared" si="37"/>
        <v>1.8521999999999998</v>
      </c>
      <c r="M392" s="3">
        <f t="shared" si="36"/>
        <v>1.8592</v>
      </c>
      <c r="N392" s="7">
        <f>IF('[2]WetLitterbags placem_collection'!G99="N.A","",'[2]WetLitterbags placem_collection'!G99)</f>
        <v>42816</v>
      </c>
      <c r="O392" s="3">
        <f>IF(IFERROR(INDEX('[2]Both teabags AfterWet'!$D$1:$D$839,MATCH(H392,'[2]Both teabags AfterWet'!$B$1:$B$839,0)),"")="N.A","",(IFERROR(INDEX('[2]Both teabags AfterWet'!$D$1:$D$839,MATCH(H392,'[2]Both teabags AfterWet'!$B$1:$B$839,0)),"")))</f>
        <v>0.61809999999999998</v>
      </c>
      <c r="P392" s="3" t="str">
        <f>IFERROR(INDEX('[2]Both teabags AfterWet'!$D$1:$D$839,MATCH(I392,'[2]Both teabags AfterWet'!$B$1:$B$839,0)),"")</f>
        <v/>
      </c>
      <c r="Q392" s="3">
        <f t="shared" si="38"/>
        <v>0.46749999999999997</v>
      </c>
      <c r="R392" s="3" t="str">
        <f t="shared" si="38"/>
        <v/>
      </c>
      <c r="S392" s="3">
        <f t="shared" si="39"/>
        <v>0.74759745167908431</v>
      </c>
      <c r="T392" s="3">
        <f t="shared" si="40"/>
        <v>0.49011139349982735</v>
      </c>
      <c r="U392" s="3" t="str">
        <f t="shared" si="41"/>
        <v/>
      </c>
      <c r="V392">
        <f t="shared" si="42"/>
        <v>54</v>
      </c>
      <c r="W392" s="3">
        <f t="shared" si="43"/>
        <v>0.11211704076118245</v>
      </c>
      <c r="X392" s="3" t="str">
        <f t="shared" si="44"/>
        <v/>
      </c>
      <c r="Y392" s="67" t="str">
        <f>IF(ISNUMBER(SEARCH("C", '[2]WetLitterbags placem_collection'!Y99)),"YES","")</f>
        <v/>
      </c>
      <c r="Z392" s="67" t="str">
        <f>IF(ISNUMBER(SEARCH("H", '[2]WetLitterbags placem_collection'!Y99)),"YES","")</f>
        <v/>
      </c>
      <c r="AA392" s="67" t="str">
        <f>IF(ISNUMBER(SEARCH("R", '[2]WetLitterbags placem_collection'!Y99)),"YES","")</f>
        <v/>
      </c>
      <c r="AB392" s="67" t="str">
        <f>IF(ISNUMBER(SEARCH("C", '[2]WetLitterbags placem_collection'!X99)),"YES","")</f>
        <v/>
      </c>
      <c r="AC392" s="67" t="str">
        <f>IF(ISNUMBER(SEARCH("H", '[2]WetLitterbags placem_collection'!X99)),"YES","")</f>
        <v/>
      </c>
      <c r="AD392" s="67" t="str">
        <f>IF(ISNUMBER(SEARCH("R", '[2]WetLitterbags placem_collection'!X99)),"YES","")</f>
        <v/>
      </c>
    </row>
    <row r="393" spans="2:30">
      <c r="B393" t="str">
        <f>'[2]Final data_for_R_analysis_Wetse'!A539</f>
        <v>Wet</v>
      </c>
      <c r="C393" s="4">
        <f>'[2]Final data_for_R_analysis_Wetse'!B539</f>
        <v>98</v>
      </c>
      <c r="D393" t="s">
        <v>100</v>
      </c>
      <c r="E393" t="s">
        <v>32</v>
      </c>
      <c r="F393" s="5">
        <v>2</v>
      </c>
      <c r="G393" s="7">
        <f>'[2]WetLitterbags placem_collection'!E100</f>
        <v>42762</v>
      </c>
      <c r="H393" s="1" t="str">
        <f>'[2]Final data_for_R_analysis_Wetse'!J539</f>
        <v>G730</v>
      </c>
      <c r="I393" t="str">
        <f>'[2]Final data_for_R_analysis_Wetse'!J759</f>
        <v>R561</v>
      </c>
      <c r="J393">
        <f>IFERROR(INDEX('[2]Green_rooibos initial weight'!$C$5:$C$1749,MATCH(H393, '[2]Green_rooibos initial weight'!$A$5:$A$1749,0)),"")</f>
        <v>2.048</v>
      </c>
      <c r="K393">
        <f>IFERROR(INDEX('[2]Green_rooibos initial weight'!$C$5:$C$1749,MATCH(I393, '[2]Green_rooibos initial weight'!$A$5:$A$1749,0)),"")</f>
        <v>2.0760000000000001</v>
      </c>
      <c r="L393" s="3">
        <f t="shared" si="37"/>
        <v>1.7982</v>
      </c>
      <c r="M393" s="3">
        <f t="shared" si="36"/>
        <v>1.8262</v>
      </c>
      <c r="N393" s="7">
        <f>IF('[2]WetLitterbags placem_collection'!G100="N.A","",'[2]WetLitterbags placem_collection'!G100)</f>
        <v>42816</v>
      </c>
      <c r="O393" s="3">
        <f>IF(IFERROR(INDEX('[2]Both teabags AfterWet'!$D$1:$D$839,MATCH(H393,'[2]Both teabags AfterWet'!$B$1:$B$839,0)),"")="N.A","",(IFERROR(INDEX('[2]Both teabags AfterWet'!$D$1:$D$839,MATCH(H393,'[2]Both teabags AfterWet'!$B$1:$B$839,0)),"")))</f>
        <v>0.629</v>
      </c>
      <c r="P393" s="3">
        <f>IFERROR(INDEX('[2]Both teabags AfterWet'!$D$1:$D$839,MATCH(I393,'[2]Both teabags AfterWet'!$B$1:$B$839,0)),"")</f>
        <v>1.661</v>
      </c>
      <c r="Q393" s="3">
        <f t="shared" si="38"/>
        <v>0.47839999999999999</v>
      </c>
      <c r="R393" s="3">
        <f t="shared" si="38"/>
        <v>1.5104</v>
      </c>
      <c r="S393" s="3">
        <f t="shared" si="39"/>
        <v>0.73395617840062277</v>
      </c>
      <c r="T393" s="3">
        <f t="shared" si="40"/>
        <v>0.48116842099423257</v>
      </c>
      <c r="U393" s="3">
        <f t="shared" si="41"/>
        <v>0.82707260979082242</v>
      </c>
      <c r="V393">
        <f t="shared" si="42"/>
        <v>54</v>
      </c>
      <c r="W393" s="3">
        <f t="shared" si="43"/>
        <v>0.12831807790899907</v>
      </c>
      <c r="X393" s="3">
        <f t="shared" si="44"/>
        <v>8.2469502223020547E-3</v>
      </c>
      <c r="Y393" s="67" t="str">
        <f>IF(ISNUMBER(SEARCH("C", '[2]WetLitterbags placem_collection'!Y100)),"YES","")</f>
        <v/>
      </c>
      <c r="Z393" s="67" t="str">
        <f>IF(ISNUMBER(SEARCH("H", '[2]WetLitterbags placem_collection'!Y100)),"YES","")</f>
        <v/>
      </c>
      <c r="AA393" s="67" t="str">
        <f>IF(ISNUMBER(SEARCH("R", '[2]WetLitterbags placem_collection'!Y100)),"YES","")</f>
        <v/>
      </c>
      <c r="AB393" s="67" t="str">
        <f>IF(ISNUMBER(SEARCH("C", '[2]WetLitterbags placem_collection'!X100)),"YES","")</f>
        <v/>
      </c>
      <c r="AC393" s="67" t="str">
        <f>IF(ISNUMBER(SEARCH("H", '[2]WetLitterbags placem_collection'!X100)),"YES","")</f>
        <v/>
      </c>
      <c r="AD393" s="67" t="str">
        <f>IF(ISNUMBER(SEARCH("R", '[2]WetLitterbags placem_collection'!X100)),"YES","")</f>
        <v/>
      </c>
    </row>
    <row r="394" spans="2:30">
      <c r="B394" t="str">
        <f>'[2]Final data_for_R_analysis_Wetse'!A540</f>
        <v>Wet</v>
      </c>
      <c r="C394" s="4">
        <f>'[2]Final data_for_R_analysis_Wetse'!B540</f>
        <v>99</v>
      </c>
      <c r="D394" t="s">
        <v>100</v>
      </c>
      <c r="E394" t="s">
        <v>32</v>
      </c>
      <c r="F394" s="5">
        <v>3</v>
      </c>
      <c r="G394" s="7">
        <f>'[2]WetLitterbags placem_collection'!E101</f>
        <v>42762</v>
      </c>
      <c r="H394" s="1" t="str">
        <f>'[2]Final data_for_R_analysis_Wetse'!J540</f>
        <v>G691</v>
      </c>
      <c r="I394" t="str">
        <f>'[2]Final data_for_R_analysis_Wetse'!J760</f>
        <v>R496</v>
      </c>
      <c r="J394">
        <f>IFERROR(INDEX('[2]Green_rooibos initial weight'!$C$5:$C$1749,MATCH(H394, '[2]Green_rooibos initial weight'!$A$5:$A$1749,0)),"")</f>
        <v>2.0950000000000002</v>
      </c>
      <c r="K394">
        <f>IFERROR(INDEX('[2]Green_rooibos initial weight'!$C$5:$C$1749,MATCH(I394, '[2]Green_rooibos initial weight'!$A$5:$A$1749,0)),"")</f>
        <v>2.2389999999999999</v>
      </c>
      <c r="L394" s="3">
        <f t="shared" si="37"/>
        <v>1.8452000000000002</v>
      </c>
      <c r="M394" s="3">
        <f t="shared" si="36"/>
        <v>1.9891999999999999</v>
      </c>
      <c r="N394" s="7">
        <f>IF('[2]WetLitterbags placem_collection'!G101="N.A","",'[2]WetLitterbags placem_collection'!G101)</f>
        <v>42816</v>
      </c>
      <c r="O394" s="3">
        <f>IF(IFERROR(INDEX('[2]Both teabags AfterWet'!$D$1:$D$839,MATCH(H394,'[2]Both teabags AfterWet'!$B$1:$B$839,0)),"")="N.A","",(IFERROR(INDEX('[2]Both teabags AfterWet'!$D$1:$D$839,MATCH(H394,'[2]Both teabags AfterWet'!$B$1:$B$839,0)),"")))</f>
        <v>0.52829999999999999</v>
      </c>
      <c r="P394" s="3">
        <f>IFERROR(INDEX('[2]Both teabags AfterWet'!$D$1:$D$839,MATCH(I394,'[2]Both teabags AfterWet'!$B$1:$B$839,0)),"")</f>
        <v>1.5016</v>
      </c>
      <c r="Q394" s="3">
        <f t="shared" si="38"/>
        <v>0.37769999999999998</v>
      </c>
      <c r="R394" s="3">
        <f t="shared" si="38"/>
        <v>1.351</v>
      </c>
      <c r="S394" s="3">
        <f t="shared" si="39"/>
        <v>0.79530674181660532</v>
      </c>
      <c r="T394" s="3">
        <f t="shared" si="40"/>
        <v>0.52138874285364156</v>
      </c>
      <c r="U394" s="3">
        <f t="shared" si="41"/>
        <v>0.67916750452443198</v>
      </c>
      <c r="V394">
        <f t="shared" si="42"/>
        <v>54</v>
      </c>
      <c r="W394" s="3">
        <f t="shared" si="43"/>
        <v>5.5455175989779892E-2</v>
      </c>
      <c r="X394" s="3">
        <f t="shared" si="44"/>
        <v>1.7692614223705907E-2</v>
      </c>
      <c r="Y394" s="67" t="str">
        <f>IF(ISNUMBER(SEARCH("C", '[2]WetLitterbags placem_collection'!Y101)),"YES","")</f>
        <v/>
      </c>
      <c r="Z394" s="67" t="str">
        <f>IF(ISNUMBER(SEARCH("H", '[2]WetLitterbags placem_collection'!Y101)),"YES","")</f>
        <v/>
      </c>
      <c r="AA394" s="67" t="str">
        <f>IF(ISNUMBER(SEARCH("R", '[2]WetLitterbags placem_collection'!Y101)),"YES","")</f>
        <v/>
      </c>
      <c r="AB394" s="67" t="str">
        <f>IF(ISNUMBER(SEARCH("C", '[2]WetLitterbags placem_collection'!X101)),"YES","")</f>
        <v/>
      </c>
      <c r="AC394" s="67" t="str">
        <f>IF(ISNUMBER(SEARCH("H", '[2]WetLitterbags placem_collection'!X101)),"YES","")</f>
        <v/>
      </c>
      <c r="AD394" s="67" t="str">
        <f>IF(ISNUMBER(SEARCH("R", '[2]WetLitterbags placem_collection'!X101)),"YES","")</f>
        <v/>
      </c>
    </row>
    <row r="395" spans="2:30">
      <c r="B395" t="str">
        <f>'[2]Final data_for_R_analysis_Wetse'!A541</f>
        <v>Wet</v>
      </c>
      <c r="C395" s="4">
        <f>'[2]Final data_for_R_analysis_Wetse'!B541</f>
        <v>100</v>
      </c>
      <c r="D395" t="s">
        <v>100</v>
      </c>
      <c r="E395" t="s">
        <v>32</v>
      </c>
      <c r="F395" s="68">
        <v>4</v>
      </c>
      <c r="G395" s="7">
        <f>'[2]WetLitterbags placem_collection'!E102</f>
        <v>42762</v>
      </c>
      <c r="H395" s="1" t="str">
        <f>'[2]Final data_for_R_analysis_Wetse'!J541</f>
        <v>G828</v>
      </c>
      <c r="I395" t="str">
        <f>'[2]Final data_for_R_analysis_Wetse'!J761</f>
        <v>R497</v>
      </c>
      <c r="J395">
        <f>IFERROR(INDEX('[2]Green_rooibos initial weight'!$C$5:$C$1749,MATCH(H395, '[2]Green_rooibos initial weight'!$A$5:$A$1749,0)),"")</f>
        <v>1.986</v>
      </c>
      <c r="K395">
        <f>IFERROR(INDEX('[2]Green_rooibos initial weight'!$C$5:$C$1749,MATCH(I395, '[2]Green_rooibos initial weight'!$A$5:$A$1749,0)),"")</f>
        <v>2.2240000000000002</v>
      </c>
      <c r="L395" s="3">
        <f t="shared" si="37"/>
        <v>1.7362</v>
      </c>
      <c r="M395" s="3">
        <f t="shared" si="36"/>
        <v>1.9742000000000002</v>
      </c>
      <c r="N395" s="7">
        <f>IF('[2]WetLitterbags placem_collection'!G102="N.A","",'[2]WetLitterbags placem_collection'!G102)</f>
        <v>42816</v>
      </c>
      <c r="O395" s="3">
        <f>IF(IFERROR(INDEX('[2]Both teabags AfterWet'!$D$1:$D$839,MATCH(H395,'[2]Both teabags AfterWet'!$B$1:$B$839,0)),"")="N.A","",(IFERROR(INDEX('[2]Both teabags AfterWet'!$D$1:$D$839,MATCH(H395,'[2]Both teabags AfterWet'!$B$1:$B$839,0)),"")))</f>
        <v>0.57399999999999995</v>
      </c>
      <c r="P395" s="3">
        <f>IFERROR(INDEX('[2]Both teabags AfterWet'!$D$1:$D$839,MATCH(I395,'[2]Both teabags AfterWet'!$B$1:$B$839,0)),"")</f>
        <v>1.66</v>
      </c>
      <c r="Q395" s="3">
        <f t="shared" si="38"/>
        <v>0.42339999999999994</v>
      </c>
      <c r="R395" s="3">
        <f t="shared" si="38"/>
        <v>1.5093999999999999</v>
      </c>
      <c r="S395" s="3">
        <f t="shared" si="39"/>
        <v>0.75613408593480014</v>
      </c>
      <c r="T395" s="3">
        <f t="shared" si="40"/>
        <v>0.49570785681236307</v>
      </c>
      <c r="U395" s="3">
        <f t="shared" si="41"/>
        <v>0.76456286090568315</v>
      </c>
      <c r="V395">
        <f t="shared" si="42"/>
        <v>54</v>
      </c>
      <c r="W395" s="3">
        <f t="shared" si="43"/>
        <v>0.10197852026745824</v>
      </c>
      <c r="X395" s="3">
        <f t="shared" si="44"/>
        <v>1.1930823028198157E-2</v>
      </c>
      <c r="Y395" s="67" t="str">
        <f>IF(ISNUMBER(SEARCH("C", '[2]WetLitterbags placem_collection'!Y102)),"YES","")</f>
        <v/>
      </c>
      <c r="Z395" s="67" t="str">
        <f>IF(ISNUMBER(SEARCH("H", '[2]WetLitterbags placem_collection'!Y102)),"YES","")</f>
        <v/>
      </c>
      <c r="AA395" s="67" t="str">
        <f>IF(ISNUMBER(SEARCH("R", '[2]WetLitterbags placem_collection'!Y102)),"YES","")</f>
        <v/>
      </c>
      <c r="AB395" s="67" t="str">
        <f>IF(ISNUMBER(SEARCH("C", '[2]WetLitterbags placem_collection'!X102)),"YES","")</f>
        <v/>
      </c>
      <c r="AC395" s="67" t="str">
        <f>IF(ISNUMBER(SEARCH("H", '[2]WetLitterbags placem_collection'!X102)),"YES","")</f>
        <v/>
      </c>
      <c r="AD395" s="67" t="str">
        <f>IF(ISNUMBER(SEARCH("R", '[2]WetLitterbags placem_collection'!X102)),"YES","")</f>
        <v/>
      </c>
    </row>
    <row r="396" spans="2:30">
      <c r="B396" t="str">
        <f>'[2]Final data_for_R_analysis_Wetse'!A542</f>
        <v>Wet</v>
      </c>
      <c r="C396" s="4">
        <f>'[2]Final data_for_R_analysis_Wetse'!B542</f>
        <v>101</v>
      </c>
      <c r="D396" t="s">
        <v>100</v>
      </c>
      <c r="E396" t="s">
        <v>32</v>
      </c>
      <c r="F396" s="68">
        <v>5</v>
      </c>
      <c r="G396" s="7">
        <f>'[2]WetLitterbags placem_collection'!E103</f>
        <v>42762</v>
      </c>
      <c r="H396" s="1" t="str">
        <f>'[2]Final data_for_R_analysis_Wetse'!J542</f>
        <v>G875</v>
      </c>
      <c r="I396" t="str">
        <f>'[2]Final data_for_R_analysis_Wetse'!J762</f>
        <v>R10</v>
      </c>
      <c r="J396">
        <f>IFERROR(INDEX('[2]Green_rooibos initial weight'!$C$5:$C$1749,MATCH(H396, '[2]Green_rooibos initial weight'!$A$5:$A$1749,0)),"")</f>
        <v>2.0880000000000001</v>
      </c>
      <c r="K396">
        <f>IFERROR(INDEX('[2]Green_rooibos initial weight'!$C$5:$C$1749,MATCH(I396, '[2]Green_rooibos initial weight'!$A$5:$A$1749,0)),"")</f>
        <v>2.29</v>
      </c>
      <c r="L396" s="3">
        <f t="shared" si="37"/>
        <v>1.8382000000000001</v>
      </c>
      <c r="M396" s="3">
        <f t="shared" ref="M396:M459" si="45">IF(K396&gt;0,(K396*$F$32-($F$29+$F$30)),"")</f>
        <v>2.0402</v>
      </c>
      <c r="N396" s="7">
        <f>IF('[2]WetLitterbags placem_collection'!G103="N.A","",'[2]WetLitterbags placem_collection'!G103)</f>
        <v>42816</v>
      </c>
      <c r="O396" s="3">
        <f>IF(IFERROR(INDEX('[2]Both teabags AfterWet'!$D$1:$D$839,MATCH(H396,'[2]Both teabags AfterWet'!$B$1:$B$839,0)),"")="N.A","",(IFERROR(INDEX('[2]Both teabags AfterWet'!$D$1:$D$839,MATCH(H396,'[2]Both teabags AfterWet'!$B$1:$B$839,0)),"")))</f>
        <v>0.62450000000000006</v>
      </c>
      <c r="P396" s="3">
        <f>IFERROR(INDEX('[2]Both teabags AfterWet'!$D$1:$D$839,MATCH(I396,'[2]Both teabags AfterWet'!$B$1:$B$839,0)),"")</f>
        <v>1.5687</v>
      </c>
      <c r="Q396" s="3">
        <f t="shared" si="38"/>
        <v>0.47390000000000004</v>
      </c>
      <c r="R396" s="3">
        <f t="shared" si="38"/>
        <v>1.4180999999999999</v>
      </c>
      <c r="S396" s="3">
        <f t="shared" si="39"/>
        <v>0.7421934501142422</v>
      </c>
      <c r="T396" s="3">
        <f t="shared" si="40"/>
        <v>0.48656862762833936</v>
      </c>
      <c r="U396" s="3">
        <f t="shared" si="41"/>
        <v>0.69507891383197717</v>
      </c>
      <c r="V396">
        <f t="shared" si="42"/>
        <v>54</v>
      </c>
      <c r="W396" s="3">
        <f t="shared" si="43"/>
        <v>0.11853509487619684</v>
      </c>
      <c r="X396" s="3">
        <f t="shared" si="44"/>
        <v>1.8246476510625297E-2</v>
      </c>
      <c r="Y396" s="67" t="str">
        <f>IF(ISNUMBER(SEARCH("C", '[2]WetLitterbags placem_collection'!Y103)),"YES","")</f>
        <v/>
      </c>
      <c r="Z396" s="67" t="str">
        <f>IF(ISNUMBER(SEARCH("H", '[2]WetLitterbags placem_collection'!Y103)),"YES","")</f>
        <v/>
      </c>
      <c r="AA396" s="67" t="str">
        <f>IF(ISNUMBER(SEARCH("R", '[2]WetLitterbags placem_collection'!Y103)),"YES","")</f>
        <v/>
      </c>
      <c r="AB396" s="67" t="str">
        <f>IF(ISNUMBER(SEARCH("C", '[2]WetLitterbags placem_collection'!X103)),"YES","")</f>
        <v/>
      </c>
      <c r="AC396" s="67" t="str">
        <f>IF(ISNUMBER(SEARCH("H", '[2]WetLitterbags placem_collection'!X103)),"YES","")</f>
        <v/>
      </c>
      <c r="AD396" s="67" t="str">
        <f>IF(ISNUMBER(SEARCH("R", '[2]WetLitterbags placem_collection'!X103)),"YES","")</f>
        <v/>
      </c>
    </row>
    <row r="397" spans="2:30">
      <c r="B397" t="str">
        <f>'[2]Final data_for_R_analysis_Wetse'!A543</f>
        <v>Wet</v>
      </c>
      <c r="C397" s="4">
        <f>'[2]Final data_for_R_analysis_Wetse'!B543</f>
        <v>102</v>
      </c>
      <c r="D397" t="s">
        <v>100</v>
      </c>
      <c r="E397" t="s">
        <v>32</v>
      </c>
      <c r="F397" s="68">
        <v>6</v>
      </c>
      <c r="G397" s="7">
        <f>'[2]WetLitterbags placem_collection'!E104</f>
        <v>42762</v>
      </c>
      <c r="H397" s="1" t="str">
        <f>'[2]Final data_for_R_analysis_Wetse'!J543</f>
        <v>G824</v>
      </c>
      <c r="I397" t="str">
        <f>'[2]Final data_for_R_analysis_Wetse'!J763</f>
        <v>R26</v>
      </c>
      <c r="J397">
        <f>IFERROR(INDEX('[2]Green_rooibos initial weight'!$C$5:$C$1749,MATCH(H397, '[2]Green_rooibos initial weight'!$A$5:$A$1749,0)),"")</f>
        <v>1.931</v>
      </c>
      <c r="K397">
        <f>IFERROR(INDEX('[2]Green_rooibos initial weight'!$C$5:$C$1749,MATCH(I397, '[2]Green_rooibos initial weight'!$A$5:$A$1749,0)),"")</f>
        <v>2.2559999999999998</v>
      </c>
      <c r="L397" s="3">
        <f t="shared" ref="L397:L460" si="46">IF(J397&gt;0,(J397*$F$31-($F$29+$F$30)),"")</f>
        <v>1.6812</v>
      </c>
      <c r="M397" s="3">
        <f t="shared" si="45"/>
        <v>2.0061999999999998</v>
      </c>
      <c r="N397" s="7">
        <f>IF('[2]WetLitterbags placem_collection'!G104="N.A","",'[2]WetLitterbags placem_collection'!G104)</f>
        <v>42816</v>
      </c>
      <c r="O397" s="3">
        <f>IF(IFERROR(INDEX('[2]Both teabags AfterWet'!$D$1:$D$839,MATCH(H397,'[2]Both teabags AfterWet'!$B$1:$B$839,0)),"")="N.A","",(IFERROR(INDEX('[2]Both teabags AfterWet'!$D$1:$D$839,MATCH(H397,'[2]Both teabags AfterWet'!$B$1:$B$839,0)),"")))</f>
        <v>0.63800000000000001</v>
      </c>
      <c r="P397" s="3">
        <f>IFERROR(INDEX('[2]Both teabags AfterWet'!$D$1:$D$839,MATCH(I397,'[2]Both teabags AfterWet'!$B$1:$B$839,0)),"")</f>
        <v>1.6240000000000001</v>
      </c>
      <c r="Q397" s="3">
        <f t="shared" ref="Q397:R460" si="47">IFERROR(IF(O397&gt;0,O397-($F$29),""),"")</f>
        <v>0.4874</v>
      </c>
      <c r="R397" s="3">
        <f t="shared" si="47"/>
        <v>1.4734</v>
      </c>
      <c r="S397" s="3">
        <f t="shared" ref="S397:S460" si="48">IFERROR(1-Q397/L397,"")</f>
        <v>0.71008803235783957</v>
      </c>
      <c r="T397" s="3">
        <f t="shared" ref="T397:T460" si="49">IFERROR($F$26*(1-W397),"")</f>
        <v>0.4655208953224792</v>
      </c>
      <c r="U397" s="3">
        <f t="shared" ref="U397:U460" si="50">IFERROR(R397/M397,"")</f>
        <v>0.73442328780779598</v>
      </c>
      <c r="V397">
        <f t="shared" ref="V397:V460" si="51">IF((N397-G397)&gt;0,(IFERROR(N397-G397,"")),"")</f>
        <v>54</v>
      </c>
      <c r="W397" s="3">
        <f t="shared" ref="W397:W460" si="52">IFERROR(1-(S397/$F$25),"")</f>
        <v>0.15666504470565368</v>
      </c>
      <c r="X397" s="3">
        <f t="shared" ref="X397:X460" si="53">IFERROR(LN(T397/(U397-(1-T397)))/V397,"")</f>
        <v>1.5650347043932686E-2</v>
      </c>
      <c r="Y397" s="67" t="str">
        <f>IF(ISNUMBER(SEARCH("C", '[2]WetLitterbags placem_collection'!Y104)),"YES","")</f>
        <v/>
      </c>
      <c r="Z397" s="67" t="str">
        <f>IF(ISNUMBER(SEARCH("H", '[2]WetLitterbags placem_collection'!Y104)),"YES","")</f>
        <v/>
      </c>
      <c r="AA397" s="67" t="str">
        <f>IF(ISNUMBER(SEARCH("R", '[2]WetLitterbags placem_collection'!Y104)),"YES","")</f>
        <v/>
      </c>
      <c r="AB397" s="67" t="str">
        <f>IF(ISNUMBER(SEARCH("C", '[2]WetLitterbags placem_collection'!X104)),"YES","")</f>
        <v/>
      </c>
      <c r="AC397" s="67" t="str">
        <f>IF(ISNUMBER(SEARCH("H", '[2]WetLitterbags placem_collection'!X104)),"YES","")</f>
        <v/>
      </c>
      <c r="AD397" s="67" t="str">
        <f>IF(ISNUMBER(SEARCH("R", '[2]WetLitterbags placem_collection'!X104)),"YES","")</f>
        <v/>
      </c>
    </row>
    <row r="398" spans="2:30">
      <c r="B398" t="str">
        <f>'[2]Final data_for_R_analysis_Wetse'!A544</f>
        <v>Wet</v>
      </c>
      <c r="C398" s="4">
        <f>'[2]Final data_for_R_analysis_Wetse'!B544</f>
        <v>103</v>
      </c>
      <c r="D398" t="s">
        <v>100</v>
      </c>
      <c r="E398" t="s">
        <v>32</v>
      </c>
      <c r="F398" s="68">
        <v>7</v>
      </c>
      <c r="G398" s="7">
        <f>'[2]WetLitterbags placem_collection'!E105</f>
        <v>42762</v>
      </c>
      <c r="H398" s="1" t="str">
        <f>'[2]Final data_for_R_analysis_Wetse'!J544</f>
        <v>G692</v>
      </c>
      <c r="I398" t="str">
        <f>'[2]Final data_for_R_analysis_Wetse'!J764</f>
        <v>R494</v>
      </c>
      <c r="J398">
        <f>IFERROR(INDEX('[2]Green_rooibos initial weight'!$C$5:$C$1749,MATCH(H398, '[2]Green_rooibos initial weight'!$A$5:$A$1749,0)),"")</f>
        <v>2.028</v>
      </c>
      <c r="K398">
        <f>IFERROR(INDEX('[2]Green_rooibos initial weight'!$C$5:$C$1749,MATCH(I398, '[2]Green_rooibos initial weight'!$A$5:$A$1749,0)),"")</f>
        <v>2.2130000000000001</v>
      </c>
      <c r="L398" s="3">
        <f t="shared" si="46"/>
        <v>1.7782</v>
      </c>
      <c r="M398" s="3">
        <f t="shared" si="45"/>
        <v>1.9632000000000001</v>
      </c>
      <c r="N398" s="7">
        <f>IF('[2]WetLitterbags placem_collection'!G105="N.A","",'[2]WetLitterbags placem_collection'!G105)</f>
        <v>42816</v>
      </c>
      <c r="O398" s="3">
        <f>IF(IFERROR(INDEX('[2]Both teabags AfterWet'!$D$1:$D$839,MATCH(H398,'[2]Both teabags AfterWet'!$B$1:$B$839,0)),"")="N.A","",(IFERROR(INDEX('[2]Both teabags AfterWet'!$D$1:$D$839,MATCH(H398,'[2]Both teabags AfterWet'!$B$1:$B$839,0)),"")))</f>
        <v>0.58699999999999997</v>
      </c>
      <c r="P398" s="3">
        <f>IFERROR(INDEX('[2]Both teabags AfterWet'!$D$1:$D$839,MATCH(I398,'[2]Both teabags AfterWet'!$B$1:$B$839,0)),"")</f>
        <v>1.6919999999999999</v>
      </c>
      <c r="Q398" s="3">
        <f t="shared" si="47"/>
        <v>0.43639999999999995</v>
      </c>
      <c r="R398" s="3">
        <f t="shared" si="47"/>
        <v>1.5413999999999999</v>
      </c>
      <c r="S398" s="3">
        <f t="shared" si="48"/>
        <v>0.75458328646946349</v>
      </c>
      <c r="T398" s="3">
        <f t="shared" si="49"/>
        <v>0.49469118067831819</v>
      </c>
      <c r="U398" s="3">
        <f t="shared" si="50"/>
        <v>0.7851466992665036</v>
      </c>
      <c r="V398">
        <f t="shared" si="51"/>
        <v>54</v>
      </c>
      <c r="W398" s="3">
        <f t="shared" si="52"/>
        <v>0.10382032485811932</v>
      </c>
      <c r="X398" s="3">
        <f t="shared" si="53"/>
        <v>1.0550430651329889E-2</v>
      </c>
      <c r="Y398" s="67" t="str">
        <f>IF(ISNUMBER(SEARCH("C", '[2]WetLitterbags placem_collection'!Y105)),"YES","")</f>
        <v/>
      </c>
      <c r="Z398" s="67" t="str">
        <f>IF(ISNUMBER(SEARCH("H", '[2]WetLitterbags placem_collection'!Y105)),"YES","")</f>
        <v/>
      </c>
      <c r="AA398" s="67" t="str">
        <f>IF(ISNUMBER(SEARCH("R", '[2]WetLitterbags placem_collection'!Y105)),"YES","")</f>
        <v>YES</v>
      </c>
      <c r="AB398" s="67" t="str">
        <f>IF(ISNUMBER(SEARCH("C", '[2]WetLitterbags placem_collection'!X105)),"YES","")</f>
        <v/>
      </c>
      <c r="AC398" s="67" t="str">
        <f>IF(ISNUMBER(SEARCH("H", '[2]WetLitterbags placem_collection'!X105)),"YES","")</f>
        <v/>
      </c>
      <c r="AD398" s="67" t="str">
        <f>IF(ISNUMBER(SEARCH("R", '[2]WetLitterbags placem_collection'!X105)),"YES","")</f>
        <v/>
      </c>
    </row>
    <row r="399" spans="2:30">
      <c r="B399" t="str">
        <f>'[2]Final data_for_R_analysis_Wetse'!A545</f>
        <v>Wet</v>
      </c>
      <c r="C399" s="4">
        <f>'[2]Final data_for_R_analysis_Wetse'!B545</f>
        <v>104</v>
      </c>
      <c r="D399" t="s">
        <v>100</v>
      </c>
      <c r="E399" t="s">
        <v>32</v>
      </c>
      <c r="F399" s="68">
        <v>8</v>
      </c>
      <c r="G399" s="7">
        <f>'[2]WetLitterbags placem_collection'!E106</f>
        <v>42762</v>
      </c>
      <c r="H399" s="1" t="str">
        <f>'[2]Final data_for_R_analysis_Wetse'!J545</f>
        <v>G806</v>
      </c>
      <c r="I399" t="str">
        <f>'[2]Final data_for_R_analysis_Wetse'!J765</f>
        <v>R475</v>
      </c>
      <c r="J399">
        <f>IFERROR(INDEX('[2]Green_rooibos initial weight'!$C$5:$C$1749,MATCH(H399, '[2]Green_rooibos initial weight'!$A$5:$A$1749,0)),"")</f>
        <v>2.0419999999999998</v>
      </c>
      <c r="K399">
        <f>IFERROR(INDEX('[2]Green_rooibos initial weight'!$C$5:$C$1749,MATCH(I399, '[2]Green_rooibos initial weight'!$A$5:$A$1749,0)),"")</f>
        <v>2.2210000000000001</v>
      </c>
      <c r="L399" s="3">
        <f t="shared" si="46"/>
        <v>1.7921999999999998</v>
      </c>
      <c r="M399" s="3">
        <f t="shared" si="45"/>
        <v>1.9712000000000001</v>
      </c>
      <c r="N399" s="7">
        <f>IF('[2]WetLitterbags placem_collection'!G106="N.A","",'[2]WetLitterbags placem_collection'!G106)</f>
        <v>42816</v>
      </c>
      <c r="O399" s="3">
        <f>IF(IFERROR(INDEX('[2]Both teabags AfterWet'!$D$1:$D$839,MATCH(H399,'[2]Both teabags AfterWet'!$B$1:$B$839,0)),"")="N.A","",(IFERROR(INDEX('[2]Both teabags AfterWet'!$D$1:$D$839,MATCH(H399,'[2]Both teabags AfterWet'!$B$1:$B$839,0)),"")))</f>
        <v>0.72499999999999998</v>
      </c>
      <c r="P399" s="3">
        <f>IFERROR(INDEX('[2]Both teabags AfterWet'!$D$1:$D$839,MATCH(I399,'[2]Both teabags AfterWet'!$B$1:$B$839,0)),"")</f>
        <v>1.4970000000000001</v>
      </c>
      <c r="Q399" s="3">
        <f t="shared" si="47"/>
        <v>0.57440000000000002</v>
      </c>
      <c r="R399" s="3">
        <f t="shared" si="47"/>
        <v>1.3464</v>
      </c>
      <c r="S399" s="3">
        <f t="shared" si="48"/>
        <v>0.67950005579734407</v>
      </c>
      <c r="T399" s="3">
        <f t="shared" si="49"/>
        <v>0.44546797007141803</v>
      </c>
      <c r="U399" s="3">
        <f t="shared" si="50"/>
        <v>0.6830357142857143</v>
      </c>
      <c r="V399">
        <f t="shared" si="51"/>
        <v>54</v>
      </c>
      <c r="W399" s="3">
        <f t="shared" si="52"/>
        <v>0.19299280784163408</v>
      </c>
      <c r="X399" s="3">
        <f t="shared" si="53"/>
        <v>2.3021625403279272E-2</v>
      </c>
      <c r="Y399" s="67" t="str">
        <f>IF(ISNUMBER(SEARCH("C", '[2]WetLitterbags placem_collection'!Y106)),"YES","")</f>
        <v/>
      </c>
      <c r="Z399" s="67" t="str">
        <f>IF(ISNUMBER(SEARCH("H", '[2]WetLitterbags placem_collection'!Y106)),"YES","")</f>
        <v/>
      </c>
      <c r="AA399" s="67" t="str">
        <f>IF(ISNUMBER(SEARCH("R", '[2]WetLitterbags placem_collection'!Y106)),"YES","")</f>
        <v/>
      </c>
      <c r="AB399" s="67" t="str">
        <f>IF(ISNUMBER(SEARCH("C", '[2]WetLitterbags placem_collection'!X106)),"YES","")</f>
        <v/>
      </c>
      <c r="AC399" s="67" t="str">
        <f>IF(ISNUMBER(SEARCH("H", '[2]WetLitterbags placem_collection'!X106)),"YES","")</f>
        <v/>
      </c>
      <c r="AD399" s="67" t="str">
        <f>IF(ISNUMBER(SEARCH("R", '[2]WetLitterbags placem_collection'!X106)),"YES","")</f>
        <v/>
      </c>
    </row>
    <row r="400" spans="2:30">
      <c r="B400" t="str">
        <f>'[2]Final data_for_R_analysis_Wetse'!A546</f>
        <v>Wet</v>
      </c>
      <c r="C400" s="4">
        <f>'[2]Final data_for_R_analysis_Wetse'!B546</f>
        <v>105</v>
      </c>
      <c r="D400" t="s">
        <v>101</v>
      </c>
      <c r="E400" t="s">
        <v>32</v>
      </c>
      <c r="F400" s="5">
        <v>1</v>
      </c>
      <c r="G400" s="7">
        <f>'[2]WetLitterbags placem_collection'!E107</f>
        <v>42762</v>
      </c>
      <c r="H400" s="1" t="str">
        <f>'[2]Final data_for_R_analysis_Wetse'!J546</f>
        <v>G861</v>
      </c>
      <c r="I400" t="str">
        <f>'[2]Final data_for_R_analysis_Wetse'!J766</f>
        <v>R540</v>
      </c>
      <c r="J400">
        <f>IFERROR(INDEX('[2]Green_rooibos initial weight'!$C$5:$C$1749,MATCH(H400, '[2]Green_rooibos initial weight'!$A$5:$A$1749,0)),"")</f>
        <v>1.9339999999999999</v>
      </c>
      <c r="K400">
        <f>IFERROR(INDEX('[2]Green_rooibos initial weight'!$C$5:$C$1749,MATCH(I400, '[2]Green_rooibos initial weight'!$A$5:$A$1749,0)),"")</f>
        <v>2.194</v>
      </c>
      <c r="L400" s="3">
        <f t="shared" si="46"/>
        <v>1.6841999999999999</v>
      </c>
      <c r="M400" s="3">
        <f t="shared" si="45"/>
        <v>1.9441999999999999</v>
      </c>
      <c r="N400" s="7">
        <f>IF('[2]WetLitterbags placem_collection'!G107="N.A","",'[2]WetLitterbags placem_collection'!G107)</f>
        <v>42816</v>
      </c>
      <c r="O400" s="3">
        <f>IF(IFERROR(INDEX('[2]Both teabags AfterWet'!$D$1:$D$839,MATCH(H400,'[2]Both teabags AfterWet'!$B$1:$B$839,0)),"")="N.A","",(IFERROR(INDEX('[2]Both teabags AfterWet'!$D$1:$D$839,MATCH(H400,'[2]Both teabags AfterWet'!$B$1:$B$839,0)),"")))</f>
        <v>0.626</v>
      </c>
      <c r="P400" s="3">
        <f>IFERROR(INDEX('[2]Both teabags AfterWet'!$D$1:$D$839,MATCH(I400,'[2]Both teabags AfterWet'!$B$1:$B$839,0)),"")</f>
        <v>1.8080000000000001</v>
      </c>
      <c r="Q400" s="3">
        <f t="shared" si="47"/>
        <v>0.47539999999999999</v>
      </c>
      <c r="R400" s="3">
        <f t="shared" si="47"/>
        <v>1.6574</v>
      </c>
      <c r="S400" s="3">
        <f t="shared" si="48"/>
        <v>0.71772948580928631</v>
      </c>
      <c r="T400" s="3">
        <f t="shared" si="49"/>
        <v>0.47053049425976973</v>
      </c>
      <c r="U400" s="3">
        <f t="shared" si="50"/>
        <v>0.85248431231354804</v>
      </c>
      <c r="V400">
        <f t="shared" si="51"/>
        <v>54</v>
      </c>
      <c r="W400" s="3">
        <f t="shared" si="52"/>
        <v>0.14758968431201147</v>
      </c>
      <c r="X400" s="3">
        <f t="shared" si="53"/>
        <v>6.9659741930236767E-3</v>
      </c>
      <c r="Y400" s="67" t="str">
        <f>IF(ISNUMBER(SEARCH("C", '[2]WetLitterbags placem_collection'!Y107)),"YES","")</f>
        <v/>
      </c>
      <c r="Z400" s="67" t="str">
        <f>IF(ISNUMBER(SEARCH("H", '[2]WetLitterbags placem_collection'!Y107)),"YES","")</f>
        <v/>
      </c>
      <c r="AA400" s="67" t="str">
        <f>IF(ISNUMBER(SEARCH("R", '[2]WetLitterbags placem_collection'!Y107)),"YES","")</f>
        <v>YES</v>
      </c>
      <c r="AB400" s="67" t="str">
        <f>IF(ISNUMBER(SEARCH("C", '[2]WetLitterbags placem_collection'!X107)),"YES","")</f>
        <v/>
      </c>
      <c r="AC400" s="67" t="str">
        <f>IF(ISNUMBER(SEARCH("H", '[2]WetLitterbags placem_collection'!X107)),"YES","")</f>
        <v/>
      </c>
      <c r="AD400" s="67" t="str">
        <f>IF(ISNUMBER(SEARCH("R", '[2]WetLitterbags placem_collection'!X107)),"YES","")</f>
        <v/>
      </c>
    </row>
    <row r="401" spans="2:30">
      <c r="B401" t="str">
        <f>'[2]Final data_for_R_analysis_Wetse'!A547</f>
        <v>Wet</v>
      </c>
      <c r="C401" s="4">
        <f>'[2]Final data_for_R_analysis_Wetse'!B547</f>
        <v>106</v>
      </c>
      <c r="D401" t="s">
        <v>101</v>
      </c>
      <c r="E401" t="s">
        <v>32</v>
      </c>
      <c r="F401" s="5">
        <v>2</v>
      </c>
      <c r="G401" s="7">
        <f>'[2]WetLitterbags placem_collection'!E108</f>
        <v>42762</v>
      </c>
      <c r="H401" s="1" t="str">
        <f>'[2]Final data_for_R_analysis_Wetse'!J547</f>
        <v>G738</v>
      </c>
      <c r="I401" t="str">
        <f>'[2]Final data_for_R_analysis_Wetse'!J767</f>
        <v>R593</v>
      </c>
      <c r="J401">
        <f>IFERROR(INDEX('[2]Green_rooibos initial weight'!$C$5:$C$1749,MATCH(H401, '[2]Green_rooibos initial weight'!$A$5:$A$1749,0)),"")</f>
        <v>2.0089999999999999</v>
      </c>
      <c r="K401">
        <f>IFERROR(INDEX('[2]Green_rooibos initial weight'!$C$5:$C$1749,MATCH(I401, '[2]Green_rooibos initial weight'!$A$5:$A$1749,0)),"")</f>
        <v>2.2090000000000001</v>
      </c>
      <c r="L401" s="3">
        <f t="shared" si="46"/>
        <v>1.7591999999999999</v>
      </c>
      <c r="M401" s="3">
        <f t="shared" si="45"/>
        <v>1.9592000000000001</v>
      </c>
      <c r="N401" s="7">
        <f>IF('[2]WetLitterbags placem_collection'!G108="N.A","",'[2]WetLitterbags placem_collection'!G108)</f>
        <v>42816</v>
      </c>
      <c r="O401" s="3">
        <f>IF(IFERROR(INDEX('[2]Both teabags AfterWet'!$D$1:$D$839,MATCH(H401,'[2]Both teabags AfterWet'!$B$1:$B$839,0)),"")="N.A","",(IFERROR(INDEX('[2]Both teabags AfterWet'!$D$1:$D$839,MATCH(H401,'[2]Both teabags AfterWet'!$B$1:$B$839,0)),"")))</f>
        <v>0.626</v>
      </c>
      <c r="P401" s="3">
        <f>IFERROR(INDEX('[2]Both teabags AfterWet'!$D$1:$D$839,MATCH(I401,'[2]Both teabags AfterWet'!$B$1:$B$839,0)),"")</f>
        <v>1.7729999999999999</v>
      </c>
      <c r="Q401" s="3">
        <f t="shared" si="47"/>
        <v>0.47539999999999999</v>
      </c>
      <c r="R401" s="3">
        <f t="shared" si="47"/>
        <v>1.6223999999999998</v>
      </c>
      <c r="S401" s="3">
        <f t="shared" si="48"/>
        <v>0.7297635288767621</v>
      </c>
      <c r="T401" s="3">
        <f t="shared" si="49"/>
        <v>0.47841979565317422</v>
      </c>
      <c r="U401" s="3">
        <f t="shared" si="50"/>
        <v>0.82809309922417307</v>
      </c>
      <c r="V401">
        <f t="shared" si="51"/>
        <v>54</v>
      </c>
      <c r="W401" s="3">
        <f t="shared" si="52"/>
        <v>0.13329747164280037</v>
      </c>
      <c r="X401" s="3">
        <f t="shared" si="53"/>
        <v>8.2449769404587658E-3</v>
      </c>
      <c r="Y401" s="67" t="str">
        <f>IF(ISNUMBER(SEARCH("C", '[2]WetLitterbags placem_collection'!Y108)),"YES","")</f>
        <v/>
      </c>
      <c r="Z401" s="67" t="str">
        <f>IF(ISNUMBER(SEARCH("H", '[2]WetLitterbags placem_collection'!Y108)),"YES","")</f>
        <v/>
      </c>
      <c r="AA401" s="67" t="str">
        <f>IF(ISNUMBER(SEARCH("R", '[2]WetLitterbags placem_collection'!Y108)),"YES","")</f>
        <v>YES</v>
      </c>
      <c r="AB401" s="67" t="str">
        <f>IF(ISNUMBER(SEARCH("C", '[2]WetLitterbags placem_collection'!X108)),"YES","")</f>
        <v/>
      </c>
      <c r="AC401" s="67" t="str">
        <f>IF(ISNUMBER(SEARCH("H", '[2]WetLitterbags placem_collection'!X108)),"YES","")</f>
        <v/>
      </c>
      <c r="AD401" s="67" t="str">
        <f>IF(ISNUMBER(SEARCH("R", '[2]WetLitterbags placem_collection'!X108)),"YES","")</f>
        <v>YES</v>
      </c>
    </row>
    <row r="402" spans="2:30">
      <c r="B402" t="str">
        <f>'[2]Final data_for_R_analysis_Wetse'!A548</f>
        <v>Wet</v>
      </c>
      <c r="C402" s="4">
        <f>'[2]Final data_for_R_analysis_Wetse'!B548</f>
        <v>107</v>
      </c>
      <c r="D402" t="s">
        <v>101</v>
      </c>
      <c r="E402" t="s">
        <v>32</v>
      </c>
      <c r="F402" s="5">
        <v>3</v>
      </c>
      <c r="G402" s="7">
        <f>'[2]WetLitterbags placem_collection'!E109</f>
        <v>42762</v>
      </c>
      <c r="H402" s="1" t="str">
        <f>'[2]Final data_for_R_analysis_Wetse'!J548</f>
        <v>G676</v>
      </c>
      <c r="I402" t="str">
        <f>'[2]Final data_for_R_analysis_Wetse'!J768</f>
        <v>R510</v>
      </c>
      <c r="J402">
        <f>IFERROR(INDEX('[2]Green_rooibos initial weight'!$C$5:$C$1749,MATCH(H402, '[2]Green_rooibos initial weight'!$A$5:$A$1749,0)),"")</f>
        <v>2.048</v>
      </c>
      <c r="K402">
        <f>IFERROR(INDEX('[2]Green_rooibos initial weight'!$C$5:$C$1749,MATCH(I402, '[2]Green_rooibos initial weight'!$A$5:$A$1749,0)),"")</f>
        <v>2.2349999999999999</v>
      </c>
      <c r="L402" s="3">
        <f t="shared" si="46"/>
        <v>1.7982</v>
      </c>
      <c r="M402" s="3">
        <f t="shared" si="45"/>
        <v>1.9851999999999999</v>
      </c>
      <c r="N402" s="7">
        <f>IF('[2]WetLitterbags placem_collection'!G109="N.A","",'[2]WetLitterbags placem_collection'!G109)</f>
        <v>42816</v>
      </c>
      <c r="O402" s="3">
        <f>IF(IFERROR(INDEX('[2]Both teabags AfterWet'!$D$1:$D$839,MATCH(H402,'[2]Both teabags AfterWet'!$B$1:$B$839,0)),"")="N.A","",(IFERROR(INDEX('[2]Both teabags AfterWet'!$D$1:$D$839,MATCH(H402,'[2]Both teabags AfterWet'!$B$1:$B$839,0)),"")))</f>
        <v>0.67630000000000001</v>
      </c>
      <c r="P402" s="3">
        <f>IFERROR(INDEX('[2]Both teabags AfterWet'!$D$1:$D$839,MATCH(I402,'[2]Both teabags AfterWet'!$B$1:$B$839,0)),"")</f>
        <v>1.5944</v>
      </c>
      <c r="Q402" s="3">
        <f t="shared" si="47"/>
        <v>0.52570000000000006</v>
      </c>
      <c r="R402" s="3">
        <f t="shared" si="47"/>
        <v>1.4438</v>
      </c>
      <c r="S402" s="3">
        <f t="shared" si="48"/>
        <v>0.70765209654098538</v>
      </c>
      <c r="T402" s="3">
        <f t="shared" si="49"/>
        <v>0.46392393977508783</v>
      </c>
      <c r="U402" s="3">
        <f t="shared" si="50"/>
        <v>0.72728188595607501</v>
      </c>
      <c r="V402">
        <f t="shared" si="51"/>
        <v>54</v>
      </c>
      <c r="W402" s="3">
        <f t="shared" si="52"/>
        <v>0.15955808011759454</v>
      </c>
      <c r="X402" s="3">
        <f t="shared" si="53"/>
        <v>1.6414261970973051E-2</v>
      </c>
      <c r="Y402" s="67" t="str">
        <f>IF(ISNUMBER(SEARCH("C", '[2]WetLitterbags placem_collection'!Y109)),"YES","")</f>
        <v/>
      </c>
      <c r="Z402" s="67" t="str">
        <f>IF(ISNUMBER(SEARCH("H", '[2]WetLitterbags placem_collection'!Y109)),"YES","")</f>
        <v/>
      </c>
      <c r="AA402" s="67" t="str">
        <f>IF(ISNUMBER(SEARCH("R", '[2]WetLitterbags placem_collection'!Y109)),"YES","")</f>
        <v/>
      </c>
      <c r="AB402" s="67" t="str">
        <f>IF(ISNUMBER(SEARCH("C", '[2]WetLitterbags placem_collection'!X109)),"YES","")</f>
        <v/>
      </c>
      <c r="AC402" s="67" t="str">
        <f>IF(ISNUMBER(SEARCH("H", '[2]WetLitterbags placem_collection'!X109)),"YES","")</f>
        <v/>
      </c>
      <c r="AD402" s="67" t="str">
        <f>IF(ISNUMBER(SEARCH("R", '[2]WetLitterbags placem_collection'!X109)),"YES","")</f>
        <v>YES</v>
      </c>
    </row>
    <row r="403" spans="2:30">
      <c r="B403" t="str">
        <f>'[2]Final data_for_R_analysis_Wetse'!A549</f>
        <v>Wet</v>
      </c>
      <c r="C403" s="4">
        <f>'[2]Final data_for_R_analysis_Wetse'!B549</f>
        <v>108</v>
      </c>
      <c r="D403" t="s">
        <v>101</v>
      </c>
      <c r="E403" t="s">
        <v>32</v>
      </c>
      <c r="F403" s="68">
        <v>4</v>
      </c>
      <c r="G403" s="7">
        <f>'[2]WetLitterbags placem_collection'!E110</f>
        <v>42762</v>
      </c>
      <c r="H403" s="1" t="str">
        <f>'[2]Final data_for_R_analysis_Wetse'!J549</f>
        <v>G845</v>
      </c>
      <c r="I403" t="str">
        <f>'[2]Final data_for_R_analysis_Wetse'!J769</f>
        <v>R509</v>
      </c>
      <c r="J403">
        <f>IFERROR(INDEX('[2]Green_rooibos initial weight'!$C$5:$C$1749,MATCH(H403, '[2]Green_rooibos initial weight'!$A$5:$A$1749,0)),"")</f>
        <v>2.0459999999999998</v>
      </c>
      <c r="K403">
        <f>IFERROR(INDEX('[2]Green_rooibos initial weight'!$C$5:$C$1749,MATCH(I403, '[2]Green_rooibos initial weight'!$A$5:$A$1749,0)),"")</f>
        <v>2.161</v>
      </c>
      <c r="L403" s="3">
        <f t="shared" si="46"/>
        <v>1.7961999999999998</v>
      </c>
      <c r="M403" s="3">
        <f t="shared" si="45"/>
        <v>1.9112</v>
      </c>
      <c r="N403" s="7">
        <f>IF('[2]WetLitterbags placem_collection'!G110="N.A","",'[2]WetLitterbags placem_collection'!G110)</f>
        <v>42816</v>
      </c>
      <c r="O403" s="3">
        <f>IF(IFERROR(INDEX('[2]Both teabags AfterWet'!$D$1:$D$839,MATCH(H403,'[2]Both teabags AfterWet'!$B$1:$B$839,0)),"")="N.A","",(IFERROR(INDEX('[2]Both teabags AfterWet'!$D$1:$D$839,MATCH(H403,'[2]Both teabags AfterWet'!$B$1:$B$839,0)),"")))</f>
        <v>0.57699999999999996</v>
      </c>
      <c r="P403" s="3">
        <f>IFERROR(INDEX('[2]Both teabags AfterWet'!$D$1:$D$839,MATCH(I403,'[2]Both teabags AfterWet'!$B$1:$B$839,0)),"")</f>
        <v>1.6739999999999999</v>
      </c>
      <c r="Q403" s="3">
        <f t="shared" si="47"/>
        <v>0.42639999999999995</v>
      </c>
      <c r="R403" s="3">
        <f t="shared" si="47"/>
        <v>1.5233999999999999</v>
      </c>
      <c r="S403" s="3">
        <f t="shared" si="48"/>
        <v>0.76260995434806811</v>
      </c>
      <c r="T403" s="3">
        <f t="shared" si="49"/>
        <v>0.4999533192400637</v>
      </c>
      <c r="U403" s="3">
        <f t="shared" si="50"/>
        <v>0.79709083298451222</v>
      </c>
      <c r="V403">
        <f t="shared" si="51"/>
        <v>54</v>
      </c>
      <c r="W403" s="3">
        <f t="shared" si="52"/>
        <v>9.4287465144812233E-2</v>
      </c>
      <c r="X403" s="3">
        <f t="shared" si="53"/>
        <v>9.6413693352084984E-3</v>
      </c>
      <c r="Y403" s="67" t="str">
        <f>IF(ISNUMBER(SEARCH("C", '[2]WetLitterbags placem_collection'!Y110)),"YES","")</f>
        <v/>
      </c>
      <c r="Z403" s="67" t="str">
        <f>IF(ISNUMBER(SEARCH("H", '[2]WetLitterbags placem_collection'!Y110)),"YES","")</f>
        <v/>
      </c>
      <c r="AA403" s="67" t="str">
        <f>IF(ISNUMBER(SEARCH("R", '[2]WetLitterbags placem_collection'!Y110)),"YES","")</f>
        <v>YES</v>
      </c>
      <c r="AB403" s="67" t="str">
        <f>IF(ISNUMBER(SEARCH("C", '[2]WetLitterbags placem_collection'!X110)),"YES","")</f>
        <v/>
      </c>
      <c r="AC403" s="67" t="str">
        <f>IF(ISNUMBER(SEARCH("H", '[2]WetLitterbags placem_collection'!X110)),"YES","")</f>
        <v/>
      </c>
      <c r="AD403" s="67" t="str">
        <f>IF(ISNUMBER(SEARCH("R", '[2]WetLitterbags placem_collection'!X110)),"YES","")</f>
        <v>YES</v>
      </c>
    </row>
    <row r="404" spans="2:30">
      <c r="B404" t="str">
        <f>'[2]Final data_for_R_analysis_Wetse'!A550</f>
        <v>Wet</v>
      </c>
      <c r="C404" s="4">
        <f>'[2]Final data_for_R_analysis_Wetse'!B550</f>
        <v>109</v>
      </c>
      <c r="D404" t="s">
        <v>101</v>
      </c>
      <c r="E404" t="s">
        <v>32</v>
      </c>
      <c r="F404" s="68">
        <v>5</v>
      </c>
      <c r="G404" s="7">
        <f>'[2]WetLitterbags placem_collection'!E111</f>
        <v>42762</v>
      </c>
      <c r="H404" s="1" t="str">
        <f>'[2]Final data_for_R_analysis_Wetse'!J550</f>
        <v>G887</v>
      </c>
      <c r="I404" t="str">
        <f>'[2]Final data_for_R_analysis_Wetse'!J770</f>
        <v>R33</v>
      </c>
      <c r="J404">
        <f>IFERROR(INDEX('[2]Green_rooibos initial weight'!$C$5:$C$1749,MATCH(H404, '[2]Green_rooibos initial weight'!$A$5:$A$1749,0)),"")</f>
        <v>1.998</v>
      </c>
      <c r="K404">
        <f>IFERROR(INDEX('[2]Green_rooibos initial weight'!$C$5:$C$1749,MATCH(I404, '[2]Green_rooibos initial weight'!$A$5:$A$1749,0)),"")</f>
        <v>2.1989999999999998</v>
      </c>
      <c r="L404" s="3">
        <f t="shared" si="46"/>
        <v>1.7482</v>
      </c>
      <c r="M404" s="3">
        <f t="shared" si="45"/>
        <v>1.9491999999999998</v>
      </c>
      <c r="N404" s="7">
        <f>IF('[2]WetLitterbags placem_collection'!G111="N.A","",'[2]WetLitterbags placem_collection'!G111)</f>
        <v>42816</v>
      </c>
      <c r="O404" s="3">
        <f>IF(IFERROR(INDEX('[2]Both teabags AfterWet'!$D$1:$D$839,MATCH(H404,'[2]Both teabags AfterWet'!$B$1:$B$839,0)),"")="N.A","",(IFERROR(INDEX('[2]Both teabags AfterWet'!$D$1:$D$839,MATCH(H404,'[2]Both teabags AfterWet'!$B$1:$B$839,0)),"")))</f>
        <v>0.64870000000000005</v>
      </c>
      <c r="P404" s="3">
        <f>IFERROR(INDEX('[2]Both teabags AfterWet'!$D$1:$D$839,MATCH(I404,'[2]Both teabags AfterWet'!$B$1:$B$839,0)),"")</f>
        <v>1.5922000000000001</v>
      </c>
      <c r="Q404" s="3">
        <f t="shared" si="47"/>
        <v>0.49810000000000004</v>
      </c>
      <c r="R404" s="3">
        <f t="shared" si="47"/>
        <v>1.4416</v>
      </c>
      <c r="S404" s="3">
        <f t="shared" si="48"/>
        <v>0.71507836631964306</v>
      </c>
      <c r="T404" s="3">
        <f t="shared" si="49"/>
        <v>0.46879246818104869</v>
      </c>
      <c r="U404" s="3">
        <f t="shared" si="50"/>
        <v>0.7395854709624462</v>
      </c>
      <c r="V404">
        <f t="shared" si="51"/>
        <v>54</v>
      </c>
      <c r="W404" s="3">
        <f t="shared" si="52"/>
        <v>0.15073828228070896</v>
      </c>
      <c r="X404" s="3">
        <f t="shared" si="53"/>
        <v>1.5014939369033172E-2</v>
      </c>
      <c r="Y404" s="67" t="str">
        <f>IF(ISNUMBER(SEARCH("C", '[2]WetLitterbags placem_collection'!Y111)),"YES","")</f>
        <v/>
      </c>
      <c r="Z404" s="67" t="str">
        <f>IF(ISNUMBER(SEARCH("H", '[2]WetLitterbags placem_collection'!Y111)),"YES","")</f>
        <v/>
      </c>
      <c r="AA404" s="67" t="str">
        <f>IF(ISNUMBER(SEARCH("R", '[2]WetLitterbags placem_collection'!Y111)),"YES","")</f>
        <v/>
      </c>
      <c r="AB404" s="67" t="str">
        <f>IF(ISNUMBER(SEARCH("C", '[2]WetLitterbags placem_collection'!X111)),"YES","")</f>
        <v/>
      </c>
      <c r="AC404" s="67" t="str">
        <f>IF(ISNUMBER(SEARCH("H", '[2]WetLitterbags placem_collection'!X111)),"YES","")</f>
        <v/>
      </c>
      <c r="AD404" s="67" t="str">
        <f>IF(ISNUMBER(SEARCH("R", '[2]WetLitterbags placem_collection'!X111)),"YES","")</f>
        <v/>
      </c>
    </row>
    <row r="405" spans="2:30">
      <c r="B405" t="str">
        <f>'[2]Final data_for_R_analysis_Wetse'!A551</f>
        <v>Wet</v>
      </c>
      <c r="C405" s="4">
        <f>'[2]Final data_for_R_analysis_Wetse'!B551</f>
        <v>110</v>
      </c>
      <c r="D405" t="s">
        <v>101</v>
      </c>
      <c r="E405" t="s">
        <v>32</v>
      </c>
      <c r="F405" s="68">
        <v>6</v>
      </c>
      <c r="G405" s="7">
        <f>'[2]WetLitterbags placem_collection'!E112</f>
        <v>42762</v>
      </c>
      <c r="H405" s="1" t="str">
        <f>'[2]Final data_for_R_analysis_Wetse'!J551</f>
        <v>G882</v>
      </c>
      <c r="I405" t="str">
        <f>'[2]Final data_for_R_analysis_Wetse'!J771</f>
        <v>R54a</v>
      </c>
      <c r="J405">
        <f>IFERROR(INDEX('[2]Green_rooibos initial weight'!$C$5:$C$1749,MATCH(H405, '[2]Green_rooibos initial weight'!$A$5:$A$1749,0)),"")</f>
        <v>2.0979999999999999</v>
      </c>
      <c r="K405" t="str">
        <f>IFERROR(INDEX('[2]Green_rooibos initial weight'!$C$5:$C$1749,MATCH(I405, '[2]Green_rooibos initial weight'!$A$5:$A$1749,0)),"")</f>
        <v/>
      </c>
      <c r="L405" s="3">
        <f t="shared" si="46"/>
        <v>1.8481999999999998</v>
      </c>
      <c r="M405" s="3" t="e">
        <f t="shared" si="45"/>
        <v>#VALUE!</v>
      </c>
      <c r="N405" s="7">
        <f>IF('[2]WetLitterbags placem_collection'!G112="N.A","",'[2]WetLitterbags placem_collection'!G112)</f>
        <v>42816</v>
      </c>
      <c r="O405" s="3">
        <f>IF(IFERROR(INDEX('[2]Both teabags AfterWet'!$D$1:$D$839,MATCH(H405,'[2]Both teabags AfterWet'!$B$1:$B$839,0)),"")="N.A","",(IFERROR(INDEX('[2]Both teabags AfterWet'!$D$1:$D$839,MATCH(H405,'[2]Both teabags AfterWet'!$B$1:$B$839,0)),"")))</f>
        <v>0.56669999999999998</v>
      </c>
      <c r="P405" s="3">
        <f>IFERROR(INDEX('[2]Both teabags AfterWet'!$D$1:$D$839,MATCH(I405,'[2]Both teabags AfterWet'!$B$1:$B$839,0)),"")</f>
        <v>1.4870000000000001</v>
      </c>
      <c r="Q405" s="3">
        <f t="shared" si="47"/>
        <v>0.41609999999999997</v>
      </c>
      <c r="R405" s="3">
        <f t="shared" si="47"/>
        <v>1.3364</v>
      </c>
      <c r="S405" s="3">
        <f t="shared" si="48"/>
        <v>0.77486202791905634</v>
      </c>
      <c r="T405" s="3">
        <f t="shared" si="49"/>
        <v>0.50798555749562846</v>
      </c>
      <c r="U405" s="3" t="str">
        <f t="shared" si="50"/>
        <v/>
      </c>
      <c r="V405">
        <f t="shared" si="51"/>
        <v>54</v>
      </c>
      <c r="W405" s="3">
        <f t="shared" si="52"/>
        <v>7.9736308884731155E-2</v>
      </c>
      <c r="X405" s="3" t="str">
        <f t="shared" si="53"/>
        <v/>
      </c>
      <c r="Y405" s="67" t="str">
        <f>IF(ISNUMBER(SEARCH("C", '[2]WetLitterbags placem_collection'!Y112)),"YES","")</f>
        <v/>
      </c>
      <c r="Z405" s="67" t="str">
        <f>IF(ISNUMBER(SEARCH("H", '[2]WetLitterbags placem_collection'!Y112)),"YES","")</f>
        <v/>
      </c>
      <c r="AA405" s="67" t="str">
        <f>IF(ISNUMBER(SEARCH("R", '[2]WetLitterbags placem_collection'!Y112)),"YES","")</f>
        <v>YES</v>
      </c>
      <c r="AB405" s="67" t="str">
        <f>IF(ISNUMBER(SEARCH("C", '[2]WetLitterbags placem_collection'!X112)),"YES","")</f>
        <v/>
      </c>
      <c r="AC405" s="67" t="str">
        <f>IF(ISNUMBER(SEARCH("H", '[2]WetLitterbags placem_collection'!X112)),"YES","")</f>
        <v/>
      </c>
      <c r="AD405" s="67" t="str">
        <f>IF(ISNUMBER(SEARCH("R", '[2]WetLitterbags placem_collection'!X112)),"YES","")</f>
        <v/>
      </c>
    </row>
    <row r="406" spans="2:30">
      <c r="B406" t="str">
        <f>'[2]Final data_for_R_analysis_Wetse'!A552</f>
        <v>Wet</v>
      </c>
      <c r="C406" s="4">
        <f>'[2]Final data_for_R_analysis_Wetse'!B552</f>
        <v>111</v>
      </c>
      <c r="D406" t="s">
        <v>101</v>
      </c>
      <c r="E406" t="s">
        <v>32</v>
      </c>
      <c r="F406" s="68">
        <v>7</v>
      </c>
      <c r="G406" s="7">
        <f>'[2]WetLitterbags placem_collection'!E113</f>
        <v>42762</v>
      </c>
      <c r="H406" s="1" t="str">
        <f>'[2]Final data_for_R_analysis_Wetse'!J552</f>
        <v>G695</v>
      </c>
      <c r="I406" t="str">
        <f>'[2]Final data_for_R_analysis_Wetse'!J772</f>
        <v>R487</v>
      </c>
      <c r="J406">
        <f>IFERROR(INDEX('[2]Green_rooibos initial weight'!$C$5:$C$1749,MATCH(H406, '[2]Green_rooibos initial weight'!$A$5:$A$1749,0)),"")</f>
        <v>2.0190000000000001</v>
      </c>
      <c r="K406">
        <f>IFERROR(INDEX('[2]Green_rooibos initial weight'!$C$5:$C$1749,MATCH(I406, '[2]Green_rooibos initial weight'!$A$5:$A$1749,0)),"")</f>
        <v>2.222</v>
      </c>
      <c r="L406" s="3">
        <f t="shared" si="46"/>
        <v>1.7692000000000001</v>
      </c>
      <c r="M406" s="3">
        <f t="shared" si="45"/>
        <v>1.9722</v>
      </c>
      <c r="N406" s="7">
        <f>IF('[2]WetLitterbags placem_collection'!G113="N.A","",'[2]WetLitterbags placem_collection'!G113)</f>
        <v>42816</v>
      </c>
      <c r="O406" s="3">
        <f>IF(IFERROR(INDEX('[2]Both teabags AfterWet'!$D$1:$D$839,MATCH(H406,'[2]Both teabags AfterWet'!$B$1:$B$839,0)),"")="N.A","",(IFERROR(INDEX('[2]Both teabags AfterWet'!$D$1:$D$839,MATCH(H406,'[2]Both teabags AfterWet'!$B$1:$B$839,0)),"")))</f>
        <v>0.621</v>
      </c>
      <c r="P406" s="3">
        <f>IFERROR(INDEX('[2]Both teabags AfterWet'!$D$1:$D$839,MATCH(I406,'[2]Both teabags AfterWet'!$B$1:$B$839,0)),"")</f>
        <v>1.609</v>
      </c>
      <c r="Q406" s="3">
        <f t="shared" si="47"/>
        <v>0.47039999999999998</v>
      </c>
      <c r="R406" s="3">
        <f t="shared" si="47"/>
        <v>1.4583999999999999</v>
      </c>
      <c r="S406" s="3">
        <f t="shared" si="48"/>
        <v>0.73411711508026234</v>
      </c>
      <c r="T406" s="3">
        <f t="shared" si="49"/>
        <v>0.48127392817613407</v>
      </c>
      <c r="U406" s="3">
        <f t="shared" si="50"/>
        <v>0.73947875469019364</v>
      </c>
      <c r="V406">
        <f t="shared" si="51"/>
        <v>54</v>
      </c>
      <c r="W406" s="3">
        <f t="shared" si="52"/>
        <v>0.12812694170990213</v>
      </c>
      <c r="X406" s="3">
        <f t="shared" si="53"/>
        <v>1.4433215044932593E-2</v>
      </c>
      <c r="Y406" s="67" t="str">
        <f>IF(ISNUMBER(SEARCH("C", '[2]WetLitterbags placem_collection'!Y113)),"YES","")</f>
        <v/>
      </c>
      <c r="Z406" s="67" t="str">
        <f>IF(ISNUMBER(SEARCH("H", '[2]WetLitterbags placem_collection'!Y113)),"YES","")</f>
        <v/>
      </c>
      <c r="AA406" s="67" t="str">
        <f>IF(ISNUMBER(SEARCH("R", '[2]WetLitterbags placem_collection'!Y113)),"YES","")</f>
        <v/>
      </c>
      <c r="AB406" s="67" t="str">
        <f>IF(ISNUMBER(SEARCH("C", '[2]WetLitterbags placem_collection'!X113)),"YES","")</f>
        <v/>
      </c>
      <c r="AC406" s="67" t="str">
        <f>IF(ISNUMBER(SEARCH("H", '[2]WetLitterbags placem_collection'!X113)),"YES","")</f>
        <v/>
      </c>
      <c r="AD406" s="67" t="str">
        <f>IF(ISNUMBER(SEARCH("R", '[2]WetLitterbags placem_collection'!X113)),"YES","")</f>
        <v>YES</v>
      </c>
    </row>
    <row r="407" spans="2:30">
      <c r="B407" t="str">
        <f>'[2]Final data_for_R_analysis_Wetse'!A553</f>
        <v>Wet</v>
      </c>
      <c r="C407" s="4">
        <f>'[2]Final data_for_R_analysis_Wetse'!B553</f>
        <v>112</v>
      </c>
      <c r="D407" t="s">
        <v>101</v>
      </c>
      <c r="E407" t="s">
        <v>32</v>
      </c>
      <c r="F407" s="68">
        <v>8</v>
      </c>
      <c r="G407" s="7">
        <f>'[2]WetLitterbags placem_collection'!E114</f>
        <v>42762</v>
      </c>
      <c r="H407" s="1" t="str">
        <f>'[2]Final data_for_R_analysis_Wetse'!J553</f>
        <v>G852</v>
      </c>
      <c r="I407" t="str">
        <f>'[2]Final data_for_R_analysis_Wetse'!J773</f>
        <v>R530</v>
      </c>
      <c r="J407">
        <f>IFERROR(INDEX('[2]Green_rooibos initial weight'!$C$5:$C$1749,MATCH(H407, '[2]Green_rooibos initial weight'!$A$5:$A$1749,0)),"")</f>
        <v>2.0630000000000002</v>
      </c>
      <c r="K407">
        <f>IFERROR(INDEX('[2]Green_rooibos initial weight'!$C$5:$C$1749,MATCH(I407, '[2]Green_rooibos initial weight'!$A$5:$A$1749,0)),"")</f>
        <v>2.1659999999999999</v>
      </c>
      <c r="L407" s="3">
        <f t="shared" si="46"/>
        <v>1.8132000000000001</v>
      </c>
      <c r="M407" s="3">
        <f t="shared" si="45"/>
        <v>1.9161999999999999</v>
      </c>
      <c r="N407" s="7">
        <f>IF('[2]WetLitterbags placem_collection'!G114="N.A","",'[2]WetLitterbags placem_collection'!G114)</f>
        <v>42816</v>
      </c>
      <c r="O407" s="3">
        <f>IF(IFERROR(INDEX('[2]Both teabags AfterWet'!$D$1:$D$839,MATCH(H407,'[2]Both teabags AfterWet'!$B$1:$B$839,0)),"")="N.A","",(IFERROR(INDEX('[2]Both teabags AfterWet'!$D$1:$D$839,MATCH(H407,'[2]Both teabags AfterWet'!$B$1:$B$839,0)),"")))</f>
        <v>0.69799999999999995</v>
      </c>
      <c r="P407" s="3">
        <f>IFERROR(INDEX('[2]Both teabags AfterWet'!$D$1:$D$839,MATCH(I407,'[2]Both teabags AfterWet'!$B$1:$B$839,0)),"")</f>
        <v>1.627</v>
      </c>
      <c r="Q407" s="3">
        <f t="shared" si="47"/>
        <v>0.54739999999999989</v>
      </c>
      <c r="R407" s="3">
        <f t="shared" si="47"/>
        <v>1.4763999999999999</v>
      </c>
      <c r="S407" s="3">
        <f t="shared" si="48"/>
        <v>0.698102801676594</v>
      </c>
      <c r="T407" s="3">
        <f t="shared" si="49"/>
        <v>0.45766359444831345</v>
      </c>
      <c r="U407" s="3">
        <f t="shared" si="50"/>
        <v>0.77048324809518842</v>
      </c>
      <c r="V407">
        <f t="shared" si="51"/>
        <v>54</v>
      </c>
      <c r="W407" s="3">
        <f t="shared" si="52"/>
        <v>0.1708992854197221</v>
      </c>
      <c r="X407" s="3">
        <f t="shared" si="53"/>
        <v>1.2891572896339309E-2</v>
      </c>
      <c r="Y407" s="67" t="str">
        <f>IF(ISNUMBER(SEARCH("C", '[2]WetLitterbags placem_collection'!Y114)),"YES","")</f>
        <v/>
      </c>
      <c r="Z407" s="67" t="str">
        <f>IF(ISNUMBER(SEARCH("H", '[2]WetLitterbags placem_collection'!Y114)),"YES","")</f>
        <v/>
      </c>
      <c r="AA407" s="67" t="str">
        <f>IF(ISNUMBER(SEARCH("R", '[2]WetLitterbags placem_collection'!Y114)),"YES","")</f>
        <v/>
      </c>
      <c r="AB407" s="67" t="str">
        <f>IF(ISNUMBER(SEARCH("C", '[2]WetLitterbags placem_collection'!X114)),"YES","")</f>
        <v/>
      </c>
      <c r="AC407" s="67" t="str">
        <f>IF(ISNUMBER(SEARCH("H", '[2]WetLitterbags placem_collection'!X114)),"YES","")</f>
        <v/>
      </c>
      <c r="AD407" s="67" t="str">
        <f>IF(ISNUMBER(SEARCH("R", '[2]WetLitterbags placem_collection'!X114)),"YES","")</f>
        <v/>
      </c>
    </row>
    <row r="408" spans="2:30">
      <c r="B408" t="str">
        <f>'[2]Final data_for_R_analysis_Wetse'!A554</f>
        <v>Wet</v>
      </c>
      <c r="C408" s="4">
        <f>'[2]Final data_for_R_analysis_Wetse'!B554</f>
        <v>113</v>
      </c>
      <c r="D408" t="s">
        <v>102</v>
      </c>
      <c r="E408" t="s">
        <v>32</v>
      </c>
      <c r="F408" s="5">
        <v>1</v>
      </c>
      <c r="G408" s="7">
        <f>'[2]WetLitterbags placem_collection'!E115</f>
        <v>42762</v>
      </c>
      <c r="H408" s="1" t="str">
        <f>'[2]Final data_for_R_analysis_Wetse'!J554</f>
        <v>G769</v>
      </c>
      <c r="I408" t="str">
        <f>'[2]Final data_for_R_analysis_Wetse'!J774</f>
        <v>R578</v>
      </c>
      <c r="J408">
        <f>IFERROR(INDEX('[2]Green_rooibos initial weight'!$C$5:$C$1749,MATCH(H408, '[2]Green_rooibos initial weight'!$A$5:$A$1749,0)),"")</f>
        <v>2.0550000000000002</v>
      </c>
      <c r="K408">
        <f>IFERROR(INDEX('[2]Green_rooibos initial weight'!$C$5:$C$1749,MATCH(I408, '[2]Green_rooibos initial weight'!$A$5:$A$1749,0)),"")</f>
        <v>2.1259999999999999</v>
      </c>
      <c r="L408" s="3">
        <f t="shared" si="46"/>
        <v>1.8052000000000001</v>
      </c>
      <c r="M408" s="3">
        <f t="shared" si="45"/>
        <v>1.8761999999999999</v>
      </c>
      <c r="N408" s="7">
        <f>IF('[2]WetLitterbags placem_collection'!G115="N.A","",'[2]WetLitterbags placem_collection'!G115)</f>
        <v>42816</v>
      </c>
      <c r="O408" s="3">
        <f>IF(IFERROR(INDEX('[2]Both teabags AfterWet'!$D$1:$D$839,MATCH(H408,'[2]Both teabags AfterWet'!$B$1:$B$839,0)),"")="N.A","",(IFERROR(INDEX('[2]Both teabags AfterWet'!$D$1:$D$839,MATCH(H408,'[2]Both teabags AfterWet'!$B$1:$B$839,0)),"")))</f>
        <v>0.70799999999999996</v>
      </c>
      <c r="P408" s="3">
        <f>IFERROR(INDEX('[2]Both teabags AfterWet'!$D$1:$D$839,MATCH(I408,'[2]Both teabags AfterWet'!$B$1:$B$839,0)),"")</f>
        <v>1.421</v>
      </c>
      <c r="Q408" s="3">
        <f t="shared" si="47"/>
        <v>0.5573999999999999</v>
      </c>
      <c r="R408" s="3">
        <f t="shared" si="47"/>
        <v>1.2704</v>
      </c>
      <c r="S408" s="3">
        <f t="shared" si="48"/>
        <v>0.69122534899180155</v>
      </c>
      <c r="T408" s="3">
        <f t="shared" si="49"/>
        <v>0.45315486062170368</v>
      </c>
      <c r="U408" s="3">
        <f t="shared" si="50"/>
        <v>0.67711331414561349</v>
      </c>
      <c r="V408">
        <f t="shared" si="51"/>
        <v>54</v>
      </c>
      <c r="W408" s="3">
        <f t="shared" si="52"/>
        <v>0.1790672814824209</v>
      </c>
      <c r="X408" s="3">
        <f t="shared" si="53"/>
        <v>2.3085902116310231E-2</v>
      </c>
      <c r="Y408" s="67" t="str">
        <f>IF(ISNUMBER(SEARCH("C", '[2]WetLitterbags placem_collection'!Y115)),"YES","")</f>
        <v/>
      </c>
      <c r="Z408" s="67" t="str">
        <f>IF(ISNUMBER(SEARCH("H", '[2]WetLitterbags placem_collection'!Y115)),"YES","")</f>
        <v/>
      </c>
      <c r="AA408" s="67" t="str">
        <f>IF(ISNUMBER(SEARCH("R", '[2]WetLitterbags placem_collection'!Y115)),"YES","")</f>
        <v>YES</v>
      </c>
      <c r="AB408" s="67" t="str">
        <f>IF(ISNUMBER(SEARCH("C", '[2]WetLitterbags placem_collection'!X115)),"YES","")</f>
        <v/>
      </c>
      <c r="AC408" s="67" t="str">
        <f>IF(ISNUMBER(SEARCH("H", '[2]WetLitterbags placem_collection'!X115)),"YES","")</f>
        <v/>
      </c>
      <c r="AD408" s="67" t="str">
        <f>IF(ISNUMBER(SEARCH("R", '[2]WetLitterbags placem_collection'!X115)),"YES","")</f>
        <v>YES</v>
      </c>
    </row>
    <row r="409" spans="2:30">
      <c r="B409" t="str">
        <f>'[2]Final data_for_R_analysis_Wetse'!A555</f>
        <v>Wet</v>
      </c>
      <c r="C409" s="4">
        <f>'[2]Final data_for_R_analysis_Wetse'!B555</f>
        <v>114</v>
      </c>
      <c r="D409" t="s">
        <v>102</v>
      </c>
      <c r="E409" t="s">
        <v>32</v>
      </c>
      <c r="F409" s="5">
        <v>2</v>
      </c>
      <c r="G409" s="7">
        <f>'[2]WetLitterbags placem_collection'!E116</f>
        <v>42762</v>
      </c>
      <c r="H409" s="1" t="str">
        <f>'[2]Final data_for_R_analysis_Wetse'!J555</f>
        <v>G889</v>
      </c>
      <c r="I409" t="str">
        <f>'[2]Final data_for_R_analysis_Wetse'!J775</f>
        <v>R37</v>
      </c>
      <c r="J409">
        <f>IFERROR(INDEX('[2]Green_rooibos initial weight'!$C$5:$C$1749,MATCH(H409, '[2]Green_rooibos initial weight'!$A$5:$A$1749,0)),"")</f>
        <v>1.9830000000000001</v>
      </c>
      <c r="K409">
        <f>IFERROR(INDEX('[2]Green_rooibos initial weight'!$C$5:$C$1749,MATCH(I409, '[2]Green_rooibos initial weight'!$A$5:$A$1749,0)),"")</f>
        <v>2.0979999999999999</v>
      </c>
      <c r="L409" s="3">
        <f t="shared" si="46"/>
        <v>1.7332000000000001</v>
      </c>
      <c r="M409" s="3">
        <f t="shared" si="45"/>
        <v>1.8481999999999998</v>
      </c>
      <c r="N409" s="7">
        <f>IF('[2]WetLitterbags placem_collection'!G116="N.A","",'[2]WetLitterbags placem_collection'!G116)</f>
        <v>42816</v>
      </c>
      <c r="O409" s="3">
        <f>IF(IFERROR(INDEX('[2]Both teabags AfterWet'!$D$1:$D$839,MATCH(H409,'[2]Both teabags AfterWet'!$B$1:$B$839,0)),"")="N.A","",(IFERROR(INDEX('[2]Both teabags AfterWet'!$D$1:$D$839,MATCH(H409,'[2]Both teabags AfterWet'!$B$1:$B$839,0)),"")))</f>
        <v>0.65700000000000003</v>
      </c>
      <c r="P409" s="3">
        <f>IFERROR(INDEX('[2]Both teabags AfterWet'!$D$1:$D$839,MATCH(I409,'[2]Both teabags AfterWet'!$B$1:$B$839,0)),"")</f>
        <v>1.504</v>
      </c>
      <c r="Q409" s="3">
        <f t="shared" si="47"/>
        <v>0.50639999999999996</v>
      </c>
      <c r="R409" s="3">
        <f t="shared" si="47"/>
        <v>1.3533999999999999</v>
      </c>
      <c r="S409" s="3">
        <f t="shared" si="48"/>
        <v>0.7078236787445189</v>
      </c>
      <c r="T409" s="3">
        <f t="shared" si="49"/>
        <v>0.46403642597027844</v>
      </c>
      <c r="U409" s="3">
        <f t="shared" si="50"/>
        <v>0.73228005627096637</v>
      </c>
      <c r="V409">
        <f t="shared" si="51"/>
        <v>54</v>
      </c>
      <c r="W409" s="3">
        <f t="shared" si="52"/>
        <v>0.15935430077848112</v>
      </c>
      <c r="X409" s="3">
        <f t="shared" si="53"/>
        <v>1.59302776126528E-2</v>
      </c>
      <c r="Y409" s="67" t="str">
        <f>IF(ISNUMBER(SEARCH("C", '[2]WetLitterbags placem_collection'!Y116)),"YES","")</f>
        <v/>
      </c>
      <c r="Z409" s="67" t="str">
        <f>IF(ISNUMBER(SEARCH("H", '[2]WetLitterbags placem_collection'!Y116)),"YES","")</f>
        <v/>
      </c>
      <c r="AA409" s="67" t="str">
        <f>IF(ISNUMBER(SEARCH("R", '[2]WetLitterbags placem_collection'!Y116)),"YES","")</f>
        <v/>
      </c>
      <c r="AB409" s="67" t="str">
        <f>IF(ISNUMBER(SEARCH("C", '[2]WetLitterbags placem_collection'!X116)),"YES","")</f>
        <v/>
      </c>
      <c r="AC409" s="67" t="str">
        <f>IF(ISNUMBER(SEARCH("H", '[2]WetLitterbags placem_collection'!X116)),"YES","")</f>
        <v/>
      </c>
      <c r="AD409" s="67" t="str">
        <f>IF(ISNUMBER(SEARCH("R", '[2]WetLitterbags placem_collection'!X116)),"YES","")</f>
        <v>YES</v>
      </c>
    </row>
    <row r="410" spans="2:30">
      <c r="B410" t="str">
        <f>'[2]Final data_for_R_analysis_Wetse'!A556</f>
        <v>Wet</v>
      </c>
      <c r="C410" s="4">
        <f>'[2]Final data_for_R_analysis_Wetse'!B556</f>
        <v>115</v>
      </c>
      <c r="D410" t="s">
        <v>102</v>
      </c>
      <c r="E410" t="s">
        <v>32</v>
      </c>
      <c r="F410" s="5">
        <v>3</v>
      </c>
      <c r="G410" s="7">
        <f>'[2]WetLitterbags placem_collection'!E117</f>
        <v>42762</v>
      </c>
      <c r="H410" s="1" t="str">
        <f>'[2]Final data_for_R_analysis_Wetse'!J556</f>
        <v>G778</v>
      </c>
      <c r="I410" t="str">
        <f>'[2]Final data_for_R_analysis_Wetse'!J776</f>
        <v>R522</v>
      </c>
      <c r="J410">
        <f>IFERROR(INDEX('[2]Green_rooibos initial weight'!$C$5:$C$1749,MATCH(H410, '[2]Green_rooibos initial weight'!$A$5:$A$1749,0)),"")</f>
        <v>1.992</v>
      </c>
      <c r="K410">
        <f>IFERROR(INDEX('[2]Green_rooibos initial weight'!$C$5:$C$1749,MATCH(I410, '[2]Green_rooibos initial weight'!$A$5:$A$1749,0)),"")</f>
        <v>2.1819999999999999</v>
      </c>
      <c r="L410" s="3">
        <f t="shared" si="46"/>
        <v>1.7422</v>
      </c>
      <c r="M410" s="3">
        <f t="shared" si="45"/>
        <v>1.9321999999999999</v>
      </c>
      <c r="N410" s="7">
        <f>IF('[2]WetLitterbags placem_collection'!G117="N.A","",'[2]WetLitterbags placem_collection'!G117)</f>
        <v>42816</v>
      </c>
      <c r="O410" s="3">
        <f>IF(IFERROR(INDEX('[2]Both teabags AfterWet'!$D$1:$D$839,MATCH(H410,'[2]Both teabags AfterWet'!$B$1:$B$839,0)),"")="N.A","",(IFERROR(INDEX('[2]Both teabags AfterWet'!$D$1:$D$839,MATCH(H410,'[2]Both teabags AfterWet'!$B$1:$B$839,0)),"")))</f>
        <v>0.73709999999999998</v>
      </c>
      <c r="P410" s="3">
        <f>IFERROR(INDEX('[2]Both teabags AfterWet'!$D$1:$D$839,MATCH(I410,'[2]Both teabags AfterWet'!$B$1:$B$839,0)),"")</f>
        <v>1.401</v>
      </c>
      <c r="Q410" s="3">
        <f t="shared" si="47"/>
        <v>0.58650000000000002</v>
      </c>
      <c r="R410" s="3">
        <f t="shared" si="47"/>
        <v>1.2504</v>
      </c>
      <c r="S410" s="3">
        <f t="shared" si="48"/>
        <v>0.66335667546779931</v>
      </c>
      <c r="T410" s="3">
        <f t="shared" si="49"/>
        <v>0.43488466135181147</v>
      </c>
      <c r="U410" s="3">
        <f t="shared" si="50"/>
        <v>0.64713797743504808</v>
      </c>
      <c r="V410">
        <f t="shared" si="51"/>
        <v>54</v>
      </c>
      <c r="W410" s="3">
        <f t="shared" si="52"/>
        <v>0.21216546856555896</v>
      </c>
      <c r="X410" s="3">
        <f t="shared" si="53"/>
        <v>3.0890473290490935E-2</v>
      </c>
      <c r="Y410" s="67" t="str">
        <f>IF(ISNUMBER(SEARCH("C", '[2]WetLitterbags placem_collection'!Y117)),"YES","")</f>
        <v/>
      </c>
      <c r="Z410" s="67" t="str">
        <f>IF(ISNUMBER(SEARCH("H", '[2]WetLitterbags placem_collection'!Y117)),"YES","")</f>
        <v/>
      </c>
      <c r="AA410" s="67" t="str">
        <f>IF(ISNUMBER(SEARCH("R", '[2]WetLitterbags placem_collection'!Y117)),"YES","")</f>
        <v>YES</v>
      </c>
      <c r="AB410" s="67" t="str">
        <f>IF(ISNUMBER(SEARCH("C", '[2]WetLitterbags placem_collection'!X117)),"YES","")</f>
        <v/>
      </c>
      <c r="AC410" s="67" t="str">
        <f>IF(ISNUMBER(SEARCH("H", '[2]WetLitterbags placem_collection'!X117)),"YES","")</f>
        <v/>
      </c>
      <c r="AD410" s="67" t="str">
        <f>IF(ISNUMBER(SEARCH("R", '[2]WetLitterbags placem_collection'!X117)),"YES","")</f>
        <v>YES</v>
      </c>
    </row>
    <row r="411" spans="2:30">
      <c r="B411" t="str">
        <f>'[2]Final data_for_R_analysis_Wetse'!A557</f>
        <v>Wet</v>
      </c>
      <c r="C411" s="4">
        <f>'[2]Final data_for_R_analysis_Wetse'!B557</f>
        <v>116</v>
      </c>
      <c r="D411" t="s">
        <v>102</v>
      </c>
      <c r="E411" t="s">
        <v>32</v>
      </c>
      <c r="F411" s="68">
        <v>4</v>
      </c>
      <c r="G411" s="7">
        <f>'[2]WetLitterbags placem_collection'!E118</f>
        <v>42762</v>
      </c>
      <c r="H411" s="1" t="str">
        <f>'[2]Final data_for_R_analysis_Wetse'!J557</f>
        <v>G563</v>
      </c>
      <c r="I411" t="str">
        <f>'[2]Final data_for_R_analysis_Wetse'!J777</f>
        <v>R480</v>
      </c>
      <c r="J411">
        <f>IFERROR(INDEX('[2]Green_rooibos initial weight'!$C$5:$C$1749,MATCH(H411, '[2]Green_rooibos initial weight'!$A$5:$A$1749,0)),"")</f>
        <v>1.9390000000000001</v>
      </c>
      <c r="K411">
        <f>IFERROR(INDEX('[2]Green_rooibos initial weight'!$C$5:$C$1749,MATCH(I411, '[2]Green_rooibos initial weight'!$A$5:$A$1749,0)),"")</f>
        <v>2.17</v>
      </c>
      <c r="L411" s="3">
        <f t="shared" si="46"/>
        <v>1.6892</v>
      </c>
      <c r="M411" s="3">
        <f t="shared" si="45"/>
        <v>1.9201999999999999</v>
      </c>
      <c r="N411" s="7">
        <f>IF('[2]WetLitterbags placem_collection'!G118="N.A","",'[2]WetLitterbags placem_collection'!G118)</f>
        <v>42816</v>
      </c>
      <c r="O411" s="3">
        <f>IF(IFERROR(INDEX('[2]Both teabags AfterWet'!$D$1:$D$839,MATCH(H411,'[2]Both teabags AfterWet'!$B$1:$B$839,0)),"")="N.A","",(IFERROR(INDEX('[2]Both teabags AfterWet'!$D$1:$D$839,MATCH(H411,'[2]Both teabags AfterWet'!$B$1:$B$839,0)),"")))</f>
        <v>0.61660000000000004</v>
      </c>
      <c r="P411" s="3">
        <f>IFERROR(INDEX('[2]Both teabags AfterWet'!$D$1:$D$839,MATCH(I411,'[2]Both teabags AfterWet'!$B$1:$B$839,0)),"")</f>
        <v>1.389</v>
      </c>
      <c r="Q411" s="3">
        <f t="shared" si="47"/>
        <v>0.46600000000000003</v>
      </c>
      <c r="R411" s="3">
        <f t="shared" si="47"/>
        <v>1.2383999999999999</v>
      </c>
      <c r="S411" s="3">
        <f t="shared" si="48"/>
        <v>0.72412976556950037</v>
      </c>
      <c r="T411" s="3">
        <f t="shared" si="49"/>
        <v>0.47472640213107392</v>
      </c>
      <c r="U411" s="3">
        <f t="shared" si="50"/>
        <v>0.64493281949796899</v>
      </c>
      <c r="V411">
        <f t="shared" si="51"/>
        <v>54</v>
      </c>
      <c r="W411" s="3">
        <f t="shared" si="52"/>
        <v>0.13998840193646034</v>
      </c>
      <c r="X411" s="3">
        <f t="shared" si="53"/>
        <v>2.5520199249746394E-2</v>
      </c>
      <c r="Y411" s="67" t="str">
        <f>IF(ISNUMBER(SEARCH("C", '[2]WetLitterbags placem_collection'!Y118)),"YES","")</f>
        <v/>
      </c>
      <c r="Z411" s="67" t="str">
        <f>IF(ISNUMBER(SEARCH("H", '[2]WetLitterbags placem_collection'!Y118)),"YES","")</f>
        <v/>
      </c>
      <c r="AA411" s="67" t="str">
        <f>IF(ISNUMBER(SEARCH("R", '[2]WetLitterbags placem_collection'!Y118)),"YES","")</f>
        <v>YES</v>
      </c>
      <c r="AB411" s="67" t="str">
        <f>IF(ISNUMBER(SEARCH("C", '[2]WetLitterbags placem_collection'!X118)),"YES","")</f>
        <v/>
      </c>
      <c r="AC411" s="67" t="str">
        <f>IF(ISNUMBER(SEARCH("H", '[2]WetLitterbags placem_collection'!X118)),"YES","")</f>
        <v/>
      </c>
      <c r="AD411" s="67" t="str">
        <f>IF(ISNUMBER(SEARCH("R", '[2]WetLitterbags placem_collection'!X118)),"YES","")</f>
        <v>YES</v>
      </c>
    </row>
    <row r="412" spans="2:30">
      <c r="B412" t="str">
        <f>'[2]Final data_for_R_analysis_Wetse'!A558</f>
        <v>Wet</v>
      </c>
      <c r="C412" s="4">
        <f>'[2]Final data_for_R_analysis_Wetse'!B558</f>
        <v>117</v>
      </c>
      <c r="D412" t="s">
        <v>102</v>
      </c>
      <c r="E412" t="s">
        <v>32</v>
      </c>
      <c r="F412" s="68">
        <v>5</v>
      </c>
      <c r="G412" s="7">
        <f>'[2]WetLitterbags placem_collection'!E119</f>
        <v>42762</v>
      </c>
      <c r="H412" s="1" t="str">
        <f>'[2]Final data_for_R_analysis_Wetse'!J558</f>
        <v>G901</v>
      </c>
      <c r="I412" t="str">
        <f>'[2]Final data_for_R_analysis_Wetse'!J778</f>
        <v>R565</v>
      </c>
      <c r="J412">
        <f>IFERROR(INDEX('[2]Green_rooibos initial weight'!$C$5:$C$1749,MATCH(H412, '[2]Green_rooibos initial weight'!$A$5:$A$1749,0)),"")</f>
        <v>2.0270000000000001</v>
      </c>
      <c r="K412">
        <f>IFERROR(INDEX('[2]Green_rooibos initial weight'!$C$5:$C$1749,MATCH(I412, '[2]Green_rooibos initial weight'!$A$5:$A$1749,0)),"")</f>
        <v>2.0649999999999999</v>
      </c>
      <c r="L412" s="3">
        <f t="shared" si="46"/>
        <v>1.7772000000000001</v>
      </c>
      <c r="M412" s="3">
        <f t="shared" si="45"/>
        <v>1.8151999999999999</v>
      </c>
      <c r="N412" s="7">
        <f>IF('[2]WetLitterbags placem_collection'!G119="N.A","",'[2]WetLitterbags placem_collection'!G119)</f>
        <v>42816</v>
      </c>
      <c r="O412" s="3">
        <f>IF(IFERROR(INDEX('[2]Both teabags AfterWet'!$D$1:$D$839,MATCH(H412,'[2]Both teabags AfterWet'!$B$1:$B$839,0)),"")="N.A","",(IFERROR(INDEX('[2]Both teabags AfterWet'!$D$1:$D$839,MATCH(H412,'[2]Both teabags AfterWet'!$B$1:$B$839,0)),"")))</f>
        <v>0.621</v>
      </c>
      <c r="P412" s="3">
        <f>IFERROR(INDEX('[2]Both teabags AfterWet'!$D$1:$D$839,MATCH(I412,'[2]Both teabags AfterWet'!$B$1:$B$839,0)),"")</f>
        <v>1.343</v>
      </c>
      <c r="Q412" s="3">
        <f t="shared" si="47"/>
        <v>0.47039999999999998</v>
      </c>
      <c r="R412" s="3">
        <f t="shared" si="47"/>
        <v>1.1923999999999999</v>
      </c>
      <c r="S412" s="3">
        <f t="shared" si="48"/>
        <v>0.73531397704253887</v>
      </c>
      <c r="T412" s="3">
        <f t="shared" si="49"/>
        <v>0.48205856927254337</v>
      </c>
      <c r="U412" s="3">
        <f t="shared" si="50"/>
        <v>0.65689731159100928</v>
      </c>
      <c r="V412">
        <f t="shared" si="51"/>
        <v>54</v>
      </c>
      <c r="W412" s="3">
        <f t="shared" si="52"/>
        <v>0.12670549044829105</v>
      </c>
      <c r="X412" s="3">
        <f t="shared" si="53"/>
        <v>2.303535445914769E-2</v>
      </c>
      <c r="Y412" s="67" t="str">
        <f>IF(ISNUMBER(SEARCH("C", '[2]WetLitterbags placem_collection'!Y119)),"YES","")</f>
        <v/>
      </c>
      <c r="Z412" s="67" t="str">
        <f>IF(ISNUMBER(SEARCH("H", '[2]WetLitterbags placem_collection'!Y119)),"YES","")</f>
        <v/>
      </c>
      <c r="AA412" s="67" t="str">
        <f>IF(ISNUMBER(SEARCH("R", '[2]WetLitterbags placem_collection'!Y119)),"YES","")</f>
        <v/>
      </c>
      <c r="AB412" s="67" t="str">
        <f>IF(ISNUMBER(SEARCH("C", '[2]WetLitterbags placem_collection'!X119)),"YES","")</f>
        <v/>
      </c>
      <c r="AC412" s="67" t="str">
        <f>IF(ISNUMBER(SEARCH("H", '[2]WetLitterbags placem_collection'!X119)),"YES","")</f>
        <v/>
      </c>
      <c r="AD412" s="67" t="str">
        <f>IF(ISNUMBER(SEARCH("R", '[2]WetLitterbags placem_collection'!X119)),"YES","")</f>
        <v>YES</v>
      </c>
    </row>
    <row r="413" spans="2:30">
      <c r="B413" t="str">
        <f>'[2]Final data_for_R_analysis_Wetse'!A559</f>
        <v>Wet</v>
      </c>
      <c r="C413" s="4">
        <f>'[2]Final data_for_R_analysis_Wetse'!B559</f>
        <v>118</v>
      </c>
      <c r="D413" t="s">
        <v>102</v>
      </c>
      <c r="E413" t="s">
        <v>32</v>
      </c>
      <c r="F413" s="68">
        <v>6</v>
      </c>
      <c r="G413" s="7">
        <f>'[2]WetLitterbags placem_collection'!E120</f>
        <v>42762</v>
      </c>
      <c r="H413" s="1" t="str">
        <f>'[2]Final data_for_R_analysis_Wetse'!J559</f>
        <v>G791</v>
      </c>
      <c r="I413" t="str">
        <f>'[2]Final data_for_R_analysis_Wetse'!J779</f>
        <v>R544</v>
      </c>
      <c r="J413">
        <f>IFERROR(INDEX('[2]Green_rooibos initial weight'!$C$5:$C$1749,MATCH(H413, '[2]Green_rooibos initial weight'!$A$5:$A$1749,0)),"")</f>
        <v>2.0680000000000001</v>
      </c>
      <c r="K413">
        <f>IFERROR(INDEX('[2]Green_rooibos initial weight'!$C$5:$C$1749,MATCH(I413, '[2]Green_rooibos initial weight'!$A$5:$A$1749,0)),"")</f>
        <v>2.2109999999999999</v>
      </c>
      <c r="L413" s="3">
        <f t="shared" si="46"/>
        <v>1.8182</v>
      </c>
      <c r="M413" s="3">
        <f t="shared" si="45"/>
        <v>1.9611999999999998</v>
      </c>
      <c r="N413" s="7">
        <f>IF('[2]WetLitterbags placem_collection'!G120="N.A","",'[2]WetLitterbags placem_collection'!G120)</f>
        <v>42816</v>
      </c>
      <c r="O413" s="3">
        <f>IF(IFERROR(INDEX('[2]Both teabags AfterWet'!$D$1:$D$839,MATCH(H413,'[2]Both teabags AfterWet'!$B$1:$B$839,0)),"")="N.A","",(IFERROR(INDEX('[2]Both teabags AfterWet'!$D$1:$D$839,MATCH(H413,'[2]Both teabags AfterWet'!$B$1:$B$839,0)),"")))</f>
        <v>0.64600000000000002</v>
      </c>
      <c r="P413" s="3">
        <f>IFERROR(INDEX('[2]Both teabags AfterWet'!$D$1:$D$839,MATCH(I413,'[2]Both teabags AfterWet'!$B$1:$B$839,0)),"")</f>
        <v>1.599</v>
      </c>
      <c r="Q413" s="3">
        <f t="shared" si="47"/>
        <v>0.49540000000000001</v>
      </c>
      <c r="R413" s="3">
        <f t="shared" si="47"/>
        <v>1.4483999999999999</v>
      </c>
      <c r="S413" s="3">
        <f t="shared" si="48"/>
        <v>0.72753272467275321</v>
      </c>
      <c r="T413" s="3">
        <f t="shared" si="49"/>
        <v>0.47695732068807578</v>
      </c>
      <c r="U413" s="3">
        <f t="shared" si="50"/>
        <v>0.73852743218437689</v>
      </c>
      <c r="V413">
        <f t="shared" si="51"/>
        <v>54</v>
      </c>
      <c r="W413" s="3">
        <f t="shared" si="52"/>
        <v>0.13594688281145695</v>
      </c>
      <c r="X413" s="3">
        <f t="shared" si="53"/>
        <v>1.4713645513482476E-2</v>
      </c>
      <c r="Y413" s="67" t="str">
        <f>IF(ISNUMBER(SEARCH("C", '[2]WetLitterbags placem_collection'!Y120)),"YES","")</f>
        <v/>
      </c>
      <c r="Z413" s="67" t="str">
        <f>IF(ISNUMBER(SEARCH("H", '[2]WetLitterbags placem_collection'!Y120)),"YES","")</f>
        <v/>
      </c>
      <c r="AA413" s="67" t="str">
        <f>IF(ISNUMBER(SEARCH("R", '[2]WetLitterbags placem_collection'!Y120)),"YES","")</f>
        <v/>
      </c>
      <c r="AB413" s="67" t="str">
        <f>IF(ISNUMBER(SEARCH("C", '[2]WetLitterbags placem_collection'!X120)),"YES","")</f>
        <v/>
      </c>
      <c r="AC413" s="67" t="str">
        <f>IF(ISNUMBER(SEARCH("H", '[2]WetLitterbags placem_collection'!X120)),"YES","")</f>
        <v/>
      </c>
      <c r="AD413" s="67" t="str">
        <f>IF(ISNUMBER(SEARCH("R", '[2]WetLitterbags placem_collection'!X120)),"YES","")</f>
        <v>YES</v>
      </c>
    </row>
    <row r="414" spans="2:30">
      <c r="B414" t="str">
        <f>'[2]Final data_for_R_analysis_Wetse'!A560</f>
        <v>Wet</v>
      </c>
      <c r="C414" s="4">
        <f>'[2]Final data_for_R_analysis_Wetse'!B560</f>
        <v>119</v>
      </c>
      <c r="D414" t="s">
        <v>102</v>
      </c>
      <c r="E414" t="s">
        <v>32</v>
      </c>
      <c r="F414" s="68">
        <v>7</v>
      </c>
      <c r="G414" s="7">
        <f>'[2]WetLitterbags placem_collection'!E121</f>
        <v>42762</v>
      </c>
      <c r="H414" s="1" t="str">
        <f>'[2]Final data_for_R_analysis_Wetse'!J560</f>
        <v>G802</v>
      </c>
      <c r="I414" t="str">
        <f>'[2]Final data_for_R_analysis_Wetse'!J780</f>
        <v>R526</v>
      </c>
      <c r="J414">
        <f>IFERROR(INDEX('[2]Green_rooibos initial weight'!$C$5:$C$1749,MATCH(H414, '[2]Green_rooibos initial weight'!$A$5:$A$1749,0)),"")</f>
        <v>2.194</v>
      </c>
      <c r="K414">
        <f>IFERROR(INDEX('[2]Green_rooibos initial weight'!$C$5:$C$1749,MATCH(I414, '[2]Green_rooibos initial weight'!$A$5:$A$1749,0)),"")</f>
        <v>2.0960000000000001</v>
      </c>
      <c r="L414" s="3">
        <f t="shared" si="46"/>
        <v>1.9441999999999999</v>
      </c>
      <c r="M414" s="3">
        <f t="shared" si="45"/>
        <v>1.8462000000000001</v>
      </c>
      <c r="N414" s="7">
        <f>IF('[2]WetLitterbags placem_collection'!G121="N.A","",'[2]WetLitterbags placem_collection'!G121)</f>
        <v>42816</v>
      </c>
      <c r="O414" s="3">
        <f>IF(IFERROR(INDEX('[2]Both teabags AfterWet'!$D$1:$D$839,MATCH(H414,'[2]Both teabags AfterWet'!$B$1:$B$839,0)),"")="N.A","",(IFERROR(INDEX('[2]Both teabags AfterWet'!$D$1:$D$839,MATCH(H414,'[2]Both teabags AfterWet'!$B$1:$B$839,0)),"")))</f>
        <v>0.65200000000000002</v>
      </c>
      <c r="P414" s="3">
        <f>IFERROR(INDEX('[2]Both teabags AfterWet'!$D$1:$D$839,MATCH(I414,'[2]Both teabags AfterWet'!$B$1:$B$839,0)),"")</f>
        <v>1.3</v>
      </c>
      <c r="Q414" s="3">
        <f t="shared" si="47"/>
        <v>0.50140000000000007</v>
      </c>
      <c r="R414" s="3">
        <f t="shared" si="47"/>
        <v>1.1494</v>
      </c>
      <c r="S414" s="3">
        <f t="shared" si="48"/>
        <v>0.74210472173644682</v>
      </c>
      <c r="T414" s="3">
        <f t="shared" si="49"/>
        <v>0.48651045890560413</v>
      </c>
      <c r="U414" s="3">
        <f t="shared" si="50"/>
        <v>0.62257610226410998</v>
      </c>
      <c r="V414">
        <f t="shared" si="51"/>
        <v>54</v>
      </c>
      <c r="W414" s="3">
        <f t="shared" si="52"/>
        <v>0.11864047299709402</v>
      </c>
      <c r="X414" s="3">
        <f t="shared" si="53"/>
        <v>2.7687346174447333E-2</v>
      </c>
      <c r="Y414" s="67" t="str">
        <f>IF(ISNUMBER(SEARCH("C", '[2]WetLitterbags placem_collection'!Y121)),"YES","")</f>
        <v/>
      </c>
      <c r="Z414" s="67" t="str">
        <f>IF(ISNUMBER(SEARCH("H", '[2]WetLitterbags placem_collection'!Y121)),"YES","")</f>
        <v/>
      </c>
      <c r="AA414" s="67" t="str">
        <f>IF(ISNUMBER(SEARCH("R", '[2]WetLitterbags placem_collection'!Y121)),"YES","")</f>
        <v>YES</v>
      </c>
      <c r="AB414" s="67" t="str">
        <f>IF(ISNUMBER(SEARCH("C", '[2]WetLitterbags placem_collection'!X121)),"YES","")</f>
        <v/>
      </c>
      <c r="AC414" s="67" t="str">
        <f>IF(ISNUMBER(SEARCH("H", '[2]WetLitterbags placem_collection'!X121)),"YES","")</f>
        <v/>
      </c>
      <c r="AD414" s="67" t="str">
        <f>IF(ISNUMBER(SEARCH("R", '[2]WetLitterbags placem_collection'!X121)),"YES","")</f>
        <v>YES</v>
      </c>
    </row>
    <row r="415" spans="2:30">
      <c r="B415" t="str">
        <f>'[2]Final data_for_R_analysis_Wetse'!A561</f>
        <v>Wet</v>
      </c>
      <c r="C415" s="4">
        <f>'[2]Final data_for_R_analysis_Wetse'!B561</f>
        <v>120</v>
      </c>
      <c r="D415" t="s">
        <v>102</v>
      </c>
      <c r="E415" t="s">
        <v>32</v>
      </c>
      <c r="F415" s="68">
        <v>8</v>
      </c>
      <c r="G415" s="7">
        <f>'[2]WetLitterbags placem_collection'!E122</f>
        <v>42762</v>
      </c>
      <c r="H415" s="1" t="str">
        <f>'[2]Final data_for_R_analysis_Wetse'!J561</f>
        <v>G698</v>
      </c>
      <c r="I415" t="str">
        <f>'[2]Final data_for_R_analysis_Wetse'!J781</f>
        <v>R594</v>
      </c>
      <c r="J415">
        <f>IFERROR(INDEX('[2]Green_rooibos initial weight'!$C$5:$C$1749,MATCH(H415, '[2]Green_rooibos initial weight'!$A$5:$A$1749,0)),"")</f>
        <v>2.085</v>
      </c>
      <c r="K415">
        <f>IFERROR(INDEX('[2]Green_rooibos initial weight'!$C$5:$C$1749,MATCH(I415, '[2]Green_rooibos initial weight'!$A$5:$A$1749,0)),"")</f>
        <v>2.2400000000000002</v>
      </c>
      <c r="L415" s="3">
        <f t="shared" si="46"/>
        <v>1.8351999999999999</v>
      </c>
      <c r="M415" s="3">
        <f t="shared" si="45"/>
        <v>1.9902000000000002</v>
      </c>
      <c r="N415" s="7">
        <f>IF('[2]WetLitterbags placem_collection'!G122="N.A","",'[2]WetLitterbags placem_collection'!G122)</f>
        <v>42816</v>
      </c>
      <c r="O415" s="3">
        <f>IF(IFERROR(INDEX('[2]Both teabags AfterWet'!$D$1:$D$839,MATCH(H415,'[2]Both teabags AfterWet'!$B$1:$B$839,0)),"")="N.A","",(IFERROR(INDEX('[2]Both teabags AfterWet'!$D$1:$D$839,MATCH(H415,'[2]Both teabags AfterWet'!$B$1:$B$839,0)),"")))</f>
        <v>0.55310000000000004</v>
      </c>
      <c r="P415" s="3">
        <f>IFERROR(INDEX('[2]Both teabags AfterWet'!$D$1:$D$839,MATCH(I415,'[2]Both teabags AfterWet'!$B$1:$B$839,0)),"")</f>
        <v>1.4142999999999999</v>
      </c>
      <c r="Q415" s="3">
        <f t="shared" si="47"/>
        <v>0.40250000000000002</v>
      </c>
      <c r="R415" s="3">
        <f t="shared" si="47"/>
        <v>1.2636999999999998</v>
      </c>
      <c r="S415" s="3">
        <f t="shared" si="48"/>
        <v>0.78067785527462941</v>
      </c>
      <c r="T415" s="3">
        <f t="shared" si="49"/>
        <v>0.51179830892113476</v>
      </c>
      <c r="U415" s="3">
        <f t="shared" si="50"/>
        <v>0.63496131042106307</v>
      </c>
      <c r="V415">
        <f t="shared" si="51"/>
        <v>54</v>
      </c>
      <c r="W415" s="3">
        <f t="shared" si="52"/>
        <v>7.2829150505190676E-2</v>
      </c>
      <c r="X415" s="3">
        <f t="shared" si="53"/>
        <v>2.3132122477795371E-2</v>
      </c>
      <c r="Y415" s="67" t="str">
        <f>IF(ISNUMBER(SEARCH("C", '[2]WetLitterbags placem_collection'!Y122)),"YES","")</f>
        <v/>
      </c>
      <c r="Z415" s="67" t="str">
        <f>IF(ISNUMBER(SEARCH("H", '[2]WetLitterbags placem_collection'!Y122)),"YES","")</f>
        <v/>
      </c>
      <c r="AA415" s="67" t="str">
        <f>IF(ISNUMBER(SEARCH("R", '[2]WetLitterbags placem_collection'!Y122)),"YES","")</f>
        <v>YES</v>
      </c>
      <c r="AB415" s="67" t="str">
        <f>IF(ISNUMBER(SEARCH("C", '[2]WetLitterbags placem_collection'!X122)),"YES","")</f>
        <v/>
      </c>
      <c r="AC415" s="67" t="str">
        <f>IF(ISNUMBER(SEARCH("H", '[2]WetLitterbags placem_collection'!X122)),"YES","")</f>
        <v/>
      </c>
      <c r="AD415" s="67" t="str">
        <f>IF(ISNUMBER(SEARCH("R", '[2]WetLitterbags placem_collection'!X122)),"YES","")</f>
        <v/>
      </c>
    </row>
    <row r="416" spans="2:30">
      <c r="B416" t="str">
        <f>'[2]Final data_for_R_analysis_Wetse'!A562</f>
        <v>Wet</v>
      </c>
      <c r="C416" s="4">
        <f>'[2]Final data_for_R_analysis_Wetse'!B562</f>
        <v>121</v>
      </c>
      <c r="D416" t="s">
        <v>103</v>
      </c>
      <c r="E416" t="s">
        <v>32</v>
      </c>
      <c r="F416" s="5">
        <v>1</v>
      </c>
      <c r="G416" s="7">
        <f>'[2]WetLitterbags placem_collection'!E123</f>
        <v>42762</v>
      </c>
      <c r="H416" s="1" t="str">
        <f>'[2]Final data_for_R_analysis_Wetse'!J562</f>
        <v>G825</v>
      </c>
      <c r="I416" t="str">
        <f>'[2]Final data_for_R_analysis_Wetse'!J782</f>
        <v>R564</v>
      </c>
      <c r="J416">
        <f>IFERROR(INDEX('[2]Green_rooibos initial weight'!$C$5:$C$1749,MATCH(H416, '[2]Green_rooibos initial weight'!$A$5:$A$1749,0)),"")</f>
        <v>2.1240000000000001</v>
      </c>
      <c r="K416">
        <f>IFERROR(INDEX('[2]Green_rooibos initial weight'!$C$5:$C$1749,MATCH(I416, '[2]Green_rooibos initial weight'!$A$5:$A$1749,0)),"")</f>
        <v>2.145</v>
      </c>
      <c r="L416" s="3">
        <f t="shared" si="46"/>
        <v>1.8742000000000001</v>
      </c>
      <c r="M416" s="3">
        <f t="shared" si="45"/>
        <v>1.8952</v>
      </c>
      <c r="N416" s="7">
        <f>IF('[2]WetLitterbags placem_collection'!G123="N.A","",'[2]WetLitterbags placem_collection'!G123)</f>
        <v>42816</v>
      </c>
      <c r="O416" s="3">
        <f>IF(IFERROR(INDEX('[2]Both teabags AfterWet'!$D$1:$D$839,MATCH(H416,'[2]Both teabags AfterWet'!$B$1:$B$839,0)),"")="N.A","",(IFERROR(INDEX('[2]Both teabags AfterWet'!$D$1:$D$839,MATCH(H416,'[2]Both teabags AfterWet'!$B$1:$B$839,0)),"")))</f>
        <v>0.61199999999999999</v>
      </c>
      <c r="P416" s="3">
        <f>IFERROR(INDEX('[2]Both teabags AfterWet'!$D$1:$D$839,MATCH(I416,'[2]Both teabags AfterWet'!$B$1:$B$839,0)),"")</f>
        <v>1.53</v>
      </c>
      <c r="Q416" s="3">
        <f t="shared" si="47"/>
        <v>0.46139999999999998</v>
      </c>
      <c r="R416" s="3">
        <f t="shared" si="47"/>
        <v>1.3794</v>
      </c>
      <c r="S416" s="3">
        <f t="shared" si="48"/>
        <v>0.75381496105004808</v>
      </c>
      <c r="T416" s="3">
        <f t="shared" si="49"/>
        <v>0.49418748040335697</v>
      </c>
      <c r="U416" s="3">
        <f t="shared" si="50"/>
        <v>0.72783875052764879</v>
      </c>
      <c r="V416">
        <f t="shared" si="51"/>
        <v>54</v>
      </c>
      <c r="W416" s="3">
        <f t="shared" si="52"/>
        <v>0.1047328253562374</v>
      </c>
      <c r="X416" s="3">
        <f t="shared" si="53"/>
        <v>1.481702644329176E-2</v>
      </c>
      <c r="Y416" s="67" t="str">
        <f>IF(ISNUMBER(SEARCH("C", '[2]WetLitterbags placem_collection'!Y123)),"YES","")</f>
        <v/>
      </c>
      <c r="Z416" s="67" t="str">
        <f>IF(ISNUMBER(SEARCH("H", '[2]WetLitterbags placem_collection'!Y123)),"YES","")</f>
        <v/>
      </c>
      <c r="AA416" s="67" t="str">
        <f>IF(ISNUMBER(SEARCH("R", '[2]WetLitterbags placem_collection'!Y123)),"YES","")</f>
        <v>YES</v>
      </c>
      <c r="AB416" s="67" t="str">
        <f>IF(ISNUMBER(SEARCH("C", '[2]WetLitterbags placem_collection'!X123)),"YES","")</f>
        <v/>
      </c>
      <c r="AC416" s="67" t="str">
        <f>IF(ISNUMBER(SEARCH("H", '[2]WetLitterbags placem_collection'!X123)),"YES","")</f>
        <v/>
      </c>
      <c r="AD416" s="67" t="str">
        <f>IF(ISNUMBER(SEARCH("R", '[2]WetLitterbags placem_collection'!X123)),"YES","")</f>
        <v>YES</v>
      </c>
    </row>
    <row r="417" spans="2:30">
      <c r="B417" t="str">
        <f>'[2]Final data_for_R_analysis_Wetse'!A563</f>
        <v>Wet</v>
      </c>
      <c r="C417" s="4">
        <f>'[2]Final data_for_R_analysis_Wetse'!B563</f>
        <v>122</v>
      </c>
      <c r="D417" t="s">
        <v>103</v>
      </c>
      <c r="E417" t="s">
        <v>32</v>
      </c>
      <c r="F417" s="5">
        <v>2</v>
      </c>
      <c r="G417" s="7">
        <f>'[2]WetLitterbags placem_collection'!E124</f>
        <v>42762</v>
      </c>
      <c r="H417" s="1" t="str">
        <f>'[2]Final data_for_R_analysis_Wetse'!J563</f>
        <v>G839</v>
      </c>
      <c r="I417" t="str">
        <f>'[2]Final data_for_R_analysis_Wetse'!J783</f>
        <v>R429</v>
      </c>
      <c r="J417">
        <f>IFERROR(INDEX('[2]Green_rooibos initial weight'!$C$5:$C$1749,MATCH(H417, '[2]Green_rooibos initial weight'!$A$5:$A$1749,0)),"")</f>
        <v>2.0230000000000001</v>
      </c>
      <c r="K417">
        <f>IFERROR(INDEX('[2]Green_rooibos initial weight'!$C$5:$C$1749,MATCH(I417, '[2]Green_rooibos initial weight'!$A$5:$A$1749,0)),"")</f>
        <v>2.21</v>
      </c>
      <c r="L417" s="3">
        <f t="shared" si="46"/>
        <v>1.7732000000000001</v>
      </c>
      <c r="M417" s="3">
        <f t="shared" si="45"/>
        <v>1.9601999999999999</v>
      </c>
      <c r="N417" s="7">
        <f>IF('[2]WetLitterbags placem_collection'!G124="N.A","",'[2]WetLitterbags placem_collection'!G124)</f>
        <v>42816</v>
      </c>
      <c r="O417" s="3">
        <f>IF(IFERROR(INDEX('[2]Both teabags AfterWet'!$D$1:$D$839,MATCH(H417,'[2]Both teabags AfterWet'!$B$1:$B$839,0)),"")="N.A","",(IFERROR(INDEX('[2]Both teabags AfterWet'!$D$1:$D$839,MATCH(H417,'[2]Both teabags AfterWet'!$B$1:$B$839,0)),"")))</f>
        <v>0.64200000000000002</v>
      </c>
      <c r="P417" s="3">
        <f>IFERROR(INDEX('[2]Both teabags AfterWet'!$D$1:$D$839,MATCH(I417,'[2]Both teabags AfterWet'!$B$1:$B$839,0)),"")</f>
        <v>1.2190000000000001</v>
      </c>
      <c r="Q417" s="3">
        <f t="shared" si="47"/>
        <v>0.4914</v>
      </c>
      <c r="R417" s="3">
        <f t="shared" si="47"/>
        <v>1.0684</v>
      </c>
      <c r="S417" s="3">
        <f t="shared" si="48"/>
        <v>0.72287390029325516</v>
      </c>
      <c r="T417" s="3">
        <f t="shared" si="49"/>
        <v>0.4739030795271697</v>
      </c>
      <c r="U417" s="3">
        <f t="shared" si="50"/>
        <v>0.54504642383430268</v>
      </c>
      <c r="V417">
        <f t="shared" si="51"/>
        <v>54</v>
      </c>
      <c r="W417" s="3">
        <f t="shared" si="52"/>
        <v>0.14147992839280854</v>
      </c>
      <c r="X417" s="3">
        <f t="shared" si="53"/>
        <v>5.9615279701277751E-2</v>
      </c>
      <c r="Y417" s="67" t="str">
        <f>IF(ISNUMBER(SEARCH("C", '[2]WetLitterbags placem_collection'!Y124)),"YES","")</f>
        <v/>
      </c>
      <c r="Z417" s="67" t="str">
        <f>IF(ISNUMBER(SEARCH("H", '[2]WetLitterbags placem_collection'!Y124)),"YES","")</f>
        <v/>
      </c>
      <c r="AA417" s="67" t="str">
        <f>IF(ISNUMBER(SEARCH("R", '[2]WetLitterbags placem_collection'!Y124)),"YES","")</f>
        <v>YES</v>
      </c>
      <c r="AB417" s="67" t="str">
        <f>IF(ISNUMBER(SEARCH("C", '[2]WetLitterbags placem_collection'!X124)),"YES","")</f>
        <v/>
      </c>
      <c r="AC417" s="67" t="str">
        <f>IF(ISNUMBER(SEARCH("H", '[2]WetLitterbags placem_collection'!X124)),"YES","")</f>
        <v/>
      </c>
      <c r="AD417" s="67" t="str">
        <f>IF(ISNUMBER(SEARCH("R", '[2]WetLitterbags placem_collection'!X124)),"YES","")</f>
        <v>YES</v>
      </c>
    </row>
    <row r="418" spans="2:30">
      <c r="B418" t="str">
        <f>'[2]Final data_for_R_analysis_Wetse'!A564</f>
        <v>Wet</v>
      </c>
      <c r="C418" s="4">
        <f>'[2]Final data_for_R_analysis_Wetse'!B564</f>
        <v>123</v>
      </c>
      <c r="D418" t="s">
        <v>103</v>
      </c>
      <c r="E418" t="s">
        <v>32</v>
      </c>
      <c r="F418" s="5">
        <v>3</v>
      </c>
      <c r="G418" s="7">
        <f>'[2]WetLitterbags placem_collection'!E125</f>
        <v>42762</v>
      </c>
      <c r="H418" s="1" t="str">
        <f>'[2]Final data_for_R_analysis_Wetse'!J564</f>
        <v>G895</v>
      </c>
      <c r="I418" t="str">
        <f>'[2]Final data_for_R_analysis_Wetse'!J784</f>
        <v>R466</v>
      </c>
      <c r="J418">
        <f>IFERROR(INDEX('[2]Green_rooibos initial weight'!$C$5:$C$1749,MATCH(H418, '[2]Green_rooibos initial weight'!$A$5:$A$1749,0)),"")</f>
        <v>1.9259999999999999</v>
      </c>
      <c r="K418">
        <f>IFERROR(INDEX('[2]Green_rooibos initial weight'!$C$5:$C$1749,MATCH(I418, '[2]Green_rooibos initial weight'!$A$5:$A$1749,0)),"")</f>
        <v>2.2269999999999999</v>
      </c>
      <c r="L418" s="3">
        <f t="shared" si="46"/>
        <v>1.6761999999999999</v>
      </c>
      <c r="M418" s="3">
        <f t="shared" si="45"/>
        <v>1.9771999999999998</v>
      </c>
      <c r="N418" s="7">
        <f>IF('[2]WetLitterbags placem_collection'!G125="N.A","",'[2]WetLitterbags placem_collection'!G125)</f>
        <v>42816</v>
      </c>
      <c r="O418" s="3">
        <f>IF(IFERROR(INDEX('[2]Both teabags AfterWet'!$D$1:$D$839,MATCH(H418,'[2]Both teabags AfterWet'!$B$1:$B$839,0)),"")="N.A","",(IFERROR(INDEX('[2]Both teabags AfterWet'!$D$1:$D$839,MATCH(H418,'[2]Both teabags AfterWet'!$B$1:$B$839,0)),"")))</f>
        <v>0.878</v>
      </c>
      <c r="P418" s="3">
        <f>IFERROR(INDEX('[2]Both teabags AfterWet'!$D$1:$D$839,MATCH(I418,'[2]Both teabags AfterWet'!$B$1:$B$839,0)),"")</f>
        <v>1.5760000000000001</v>
      </c>
      <c r="Q418" s="3">
        <f t="shared" si="47"/>
        <v>0.72740000000000005</v>
      </c>
      <c r="R418" s="3">
        <f t="shared" si="47"/>
        <v>1.4254</v>
      </c>
      <c r="S418" s="3">
        <f t="shared" si="48"/>
        <v>0.56604223839637269</v>
      </c>
      <c r="T418" s="3">
        <f t="shared" si="49"/>
        <v>0.37108707315296646</v>
      </c>
      <c r="U418" s="3">
        <f t="shared" si="50"/>
        <v>0.72091847056443459</v>
      </c>
      <c r="V418">
        <f t="shared" si="51"/>
        <v>54</v>
      </c>
      <c r="W418" s="3">
        <f t="shared" si="52"/>
        <v>0.32774080950549556</v>
      </c>
      <c r="X418" s="3">
        <f t="shared" si="53"/>
        <v>2.5825701862298347E-2</v>
      </c>
      <c r="Y418" s="67" t="str">
        <f>IF(ISNUMBER(SEARCH("C", '[2]WetLitterbags placem_collection'!Y125)),"YES","")</f>
        <v/>
      </c>
      <c r="Z418" s="67" t="str">
        <f>IF(ISNUMBER(SEARCH("H", '[2]WetLitterbags placem_collection'!Y125)),"YES","")</f>
        <v/>
      </c>
      <c r="AA418" s="67" t="str">
        <f>IF(ISNUMBER(SEARCH("R", '[2]WetLitterbags placem_collection'!Y125)),"YES","")</f>
        <v/>
      </c>
      <c r="AB418" s="67" t="str">
        <f>IF(ISNUMBER(SEARCH("C", '[2]WetLitterbags placem_collection'!X125)),"YES","")</f>
        <v/>
      </c>
      <c r="AC418" s="67" t="str">
        <f>IF(ISNUMBER(SEARCH("H", '[2]WetLitterbags placem_collection'!X125)),"YES","")</f>
        <v/>
      </c>
      <c r="AD418" s="67" t="str">
        <f>IF(ISNUMBER(SEARCH("R", '[2]WetLitterbags placem_collection'!X125)),"YES","")</f>
        <v/>
      </c>
    </row>
    <row r="419" spans="2:30">
      <c r="B419" t="str">
        <f>'[2]Final data_for_R_analysis_Wetse'!A565</f>
        <v>Wet</v>
      </c>
      <c r="C419" s="4">
        <f>'[2]Final data_for_R_analysis_Wetse'!B565</f>
        <v>124</v>
      </c>
      <c r="D419" t="s">
        <v>103</v>
      </c>
      <c r="E419" t="s">
        <v>32</v>
      </c>
      <c r="F419" s="68">
        <v>4</v>
      </c>
      <c r="G419" s="7">
        <f>'[2]WetLitterbags placem_collection'!E126</f>
        <v>42762</v>
      </c>
      <c r="H419" s="1" t="str">
        <f>'[2]Final data_for_R_analysis_Wetse'!J565</f>
        <v>G682</v>
      </c>
      <c r="I419" t="str">
        <f>'[2]Final data_for_R_analysis_Wetse'!J785</f>
        <v>R471</v>
      </c>
      <c r="J419">
        <f>IFERROR(INDEX('[2]Green_rooibos initial weight'!$C$5:$C$1749,MATCH(H419, '[2]Green_rooibos initial weight'!$A$5:$A$1749,0)),"")</f>
        <v>2.0230000000000001</v>
      </c>
      <c r="K419">
        <f>IFERROR(INDEX('[2]Green_rooibos initial weight'!$C$5:$C$1749,MATCH(I419, '[2]Green_rooibos initial weight'!$A$5:$A$1749,0)),"")</f>
        <v>2.238</v>
      </c>
      <c r="L419" s="3">
        <f t="shared" si="46"/>
        <v>1.7732000000000001</v>
      </c>
      <c r="M419" s="3">
        <f t="shared" si="45"/>
        <v>1.9882</v>
      </c>
      <c r="N419" s="7">
        <f>IF('[2]WetLitterbags placem_collection'!G126="N.A","",'[2]WetLitterbags placem_collection'!G126)</f>
        <v>42816</v>
      </c>
      <c r="O419" s="3">
        <f>IF(IFERROR(INDEX('[2]Both teabags AfterWet'!$D$1:$D$839,MATCH(H419,'[2]Both teabags AfterWet'!$B$1:$B$839,0)),"")="N.A","",(IFERROR(INDEX('[2]Both teabags AfterWet'!$D$1:$D$839,MATCH(H419,'[2]Both teabags AfterWet'!$B$1:$B$839,0)),"")))</f>
        <v>0.61199999999999999</v>
      </c>
      <c r="P419" s="3">
        <f>IFERROR(INDEX('[2]Both teabags AfterWet'!$D$1:$D$839,MATCH(I419,'[2]Both teabags AfterWet'!$B$1:$B$839,0)),"")</f>
        <v>1.518</v>
      </c>
      <c r="Q419" s="3">
        <f t="shared" si="47"/>
        <v>0.46139999999999998</v>
      </c>
      <c r="R419" s="3">
        <f t="shared" si="47"/>
        <v>1.3673999999999999</v>
      </c>
      <c r="S419" s="3">
        <f t="shared" si="48"/>
        <v>0.7397924655989172</v>
      </c>
      <c r="T419" s="3">
        <f t="shared" si="49"/>
        <v>0.48499458552328067</v>
      </c>
      <c r="U419" s="3">
        <f t="shared" si="50"/>
        <v>0.68775777084800316</v>
      </c>
      <c r="V419">
        <f t="shared" si="51"/>
        <v>54</v>
      </c>
      <c r="W419" s="3">
        <f t="shared" si="52"/>
        <v>0.12138662042883941</v>
      </c>
      <c r="X419" s="3">
        <f t="shared" si="53"/>
        <v>1.911627081659514E-2</v>
      </c>
      <c r="Y419" s="67" t="str">
        <f>IF(ISNUMBER(SEARCH("C", '[2]WetLitterbags placem_collection'!Y126)),"YES","")</f>
        <v/>
      </c>
      <c r="Z419" s="67" t="str">
        <f>IF(ISNUMBER(SEARCH("H", '[2]WetLitterbags placem_collection'!Y126)),"YES","")</f>
        <v/>
      </c>
      <c r="AA419" s="67" t="str">
        <f>IF(ISNUMBER(SEARCH("R", '[2]WetLitterbags placem_collection'!Y126)),"YES","")</f>
        <v/>
      </c>
      <c r="AB419" s="67" t="str">
        <f>IF(ISNUMBER(SEARCH("C", '[2]WetLitterbags placem_collection'!X126)),"YES","")</f>
        <v/>
      </c>
      <c r="AC419" s="67" t="str">
        <f>IF(ISNUMBER(SEARCH("H", '[2]WetLitterbags placem_collection'!X126)),"YES","")</f>
        <v/>
      </c>
      <c r="AD419" s="67" t="str">
        <f>IF(ISNUMBER(SEARCH("R", '[2]WetLitterbags placem_collection'!X126)),"YES","")</f>
        <v/>
      </c>
    </row>
    <row r="420" spans="2:30">
      <c r="B420" t="str">
        <f>'[2]Final data_for_R_analysis_Wetse'!A566</f>
        <v>Wet</v>
      </c>
      <c r="C420" s="4">
        <f>'[2]Final data_for_R_analysis_Wetse'!B566</f>
        <v>125</v>
      </c>
      <c r="D420" t="s">
        <v>103</v>
      </c>
      <c r="E420" t="s">
        <v>32</v>
      </c>
      <c r="F420" s="68">
        <v>5</v>
      </c>
      <c r="G420" s="7">
        <f>'[2]WetLitterbags placem_collection'!E127</f>
        <v>42762</v>
      </c>
      <c r="H420" s="1" t="str">
        <f>'[2]Final data_for_R_analysis_Wetse'!J566</f>
        <v>G740</v>
      </c>
      <c r="I420" t="str">
        <f>'[2]Final data_for_R_analysis_Wetse'!J786</f>
        <v>R486</v>
      </c>
      <c r="J420">
        <f>IFERROR(INDEX('[2]Green_rooibos initial weight'!$C$5:$C$1749,MATCH(H420, '[2]Green_rooibos initial weight'!$A$5:$A$1749,0)),"")</f>
        <v>1.915</v>
      </c>
      <c r="K420">
        <f>IFERROR(INDEX('[2]Green_rooibos initial weight'!$C$5:$C$1749,MATCH(I420, '[2]Green_rooibos initial weight'!$A$5:$A$1749,0)),"")</f>
        <v>2.218</v>
      </c>
      <c r="L420" s="3">
        <f t="shared" si="46"/>
        <v>1.6652</v>
      </c>
      <c r="M420" s="3">
        <f t="shared" si="45"/>
        <v>1.9681999999999999</v>
      </c>
      <c r="N420" s="7">
        <f>IF('[2]WetLitterbags placem_collection'!G127="N.A","",'[2]WetLitterbags placem_collection'!G127)</f>
        <v>42816</v>
      </c>
      <c r="O420" s="3">
        <f>IF(IFERROR(INDEX('[2]Both teabags AfterWet'!$D$1:$D$839,MATCH(H420,'[2]Both teabags AfterWet'!$B$1:$B$839,0)),"")="N.A","",(IFERROR(INDEX('[2]Both teabags AfterWet'!$D$1:$D$839,MATCH(H420,'[2]Both teabags AfterWet'!$B$1:$B$839,0)),"")))</f>
        <v>0.60099999999999998</v>
      </c>
      <c r="P420" s="3" t="str">
        <f>IFERROR(INDEX('[2]Both teabags AfterWet'!$D$1:$D$839,MATCH(I420,'[2]Both teabags AfterWet'!$B$1:$B$839,0)),"")</f>
        <v/>
      </c>
      <c r="Q420" s="3">
        <f t="shared" si="47"/>
        <v>0.45039999999999997</v>
      </c>
      <c r="R420" s="3" t="str">
        <f t="shared" si="47"/>
        <v/>
      </c>
      <c r="S420" s="3">
        <f t="shared" si="48"/>
        <v>0.72952197934182084</v>
      </c>
      <c r="T420" s="3">
        <f t="shared" si="49"/>
        <v>0.47826144013858096</v>
      </c>
      <c r="U420" s="3" t="str">
        <f t="shared" si="50"/>
        <v/>
      </c>
      <c r="V420">
        <f t="shared" si="51"/>
        <v>54</v>
      </c>
      <c r="W420" s="3">
        <f t="shared" si="52"/>
        <v>0.13358434757503457</v>
      </c>
      <c r="X420" s="3" t="str">
        <f t="shared" si="53"/>
        <v/>
      </c>
      <c r="Y420" s="67" t="str">
        <f>IF(ISNUMBER(SEARCH("C", '[2]WetLitterbags placem_collection'!Y127)),"YES","")</f>
        <v/>
      </c>
      <c r="Z420" s="67" t="str">
        <f>IF(ISNUMBER(SEARCH("H", '[2]WetLitterbags placem_collection'!Y127)),"YES","")</f>
        <v/>
      </c>
      <c r="AA420" s="67" t="str">
        <f>IF(ISNUMBER(SEARCH("R", '[2]WetLitterbags placem_collection'!Y127)),"YES","")</f>
        <v>YES</v>
      </c>
      <c r="AB420" s="67" t="str">
        <f>IF(ISNUMBER(SEARCH("C", '[2]WetLitterbags placem_collection'!X127)),"YES","")</f>
        <v/>
      </c>
      <c r="AC420" s="67" t="str">
        <f>IF(ISNUMBER(SEARCH("H", '[2]WetLitterbags placem_collection'!X127)),"YES","")</f>
        <v/>
      </c>
      <c r="AD420" s="67" t="str">
        <f>IF(ISNUMBER(SEARCH("R", '[2]WetLitterbags placem_collection'!X127)),"YES","")</f>
        <v>YES</v>
      </c>
    </row>
    <row r="421" spans="2:30">
      <c r="B421" t="str">
        <f>'[2]Final data_for_R_analysis_Wetse'!A567</f>
        <v>Wet</v>
      </c>
      <c r="C421" s="4">
        <f>'[2]Final data_for_R_analysis_Wetse'!B567</f>
        <v>126</v>
      </c>
      <c r="D421" t="s">
        <v>103</v>
      </c>
      <c r="E421" t="s">
        <v>32</v>
      </c>
      <c r="F421" s="68">
        <v>6</v>
      </c>
      <c r="G421" s="7">
        <f>'[2]WetLitterbags placem_collection'!E128</f>
        <v>42762</v>
      </c>
      <c r="H421" s="1" t="str">
        <f>'[2]Final data_for_R_analysis_Wetse'!J567</f>
        <v>G841</v>
      </c>
      <c r="I421" t="str">
        <f>'[2]Final data_for_R_analysis_Wetse'!J787</f>
        <v>R55</v>
      </c>
      <c r="J421">
        <f>IFERROR(INDEX('[2]Green_rooibos initial weight'!$C$5:$C$1749,MATCH(H421, '[2]Green_rooibos initial weight'!$A$5:$A$1749,0)),"")</f>
        <v>1.96</v>
      </c>
      <c r="K421">
        <f>IFERROR(INDEX('[2]Green_rooibos initial weight'!$C$5:$C$1749,MATCH(I421, '[2]Green_rooibos initial weight'!$A$5:$A$1749,0)),"")</f>
        <v>2.2010000000000001</v>
      </c>
      <c r="L421" s="3">
        <f t="shared" si="46"/>
        <v>1.7101999999999999</v>
      </c>
      <c r="M421" s="3">
        <f t="shared" si="45"/>
        <v>1.9512</v>
      </c>
      <c r="N421" s="7">
        <f>IF('[2]WetLitterbags placem_collection'!G128="N.A","",'[2]WetLitterbags placem_collection'!G128)</f>
        <v>42816</v>
      </c>
      <c r="O421" s="3">
        <f>IF(IFERROR(INDEX('[2]Both teabags AfterWet'!$D$1:$D$839,MATCH(H421,'[2]Both teabags AfterWet'!$B$1:$B$839,0)),"")="N.A","",(IFERROR(INDEX('[2]Both teabags AfterWet'!$D$1:$D$839,MATCH(H421,'[2]Both teabags AfterWet'!$B$1:$B$839,0)),"")))</f>
        <v>0.58499999999999996</v>
      </c>
      <c r="P421" s="3">
        <f>IFERROR(INDEX('[2]Both teabags AfterWet'!$D$1:$D$839,MATCH(I421,'[2]Both teabags AfterWet'!$B$1:$B$839,0)),"")</f>
        <v>1.4419999999999999</v>
      </c>
      <c r="Q421" s="3">
        <f t="shared" si="47"/>
        <v>0.43439999999999995</v>
      </c>
      <c r="R421" s="3">
        <f t="shared" si="47"/>
        <v>1.2913999999999999</v>
      </c>
      <c r="S421" s="3">
        <f t="shared" si="48"/>
        <v>0.74599462051222076</v>
      </c>
      <c r="T421" s="3">
        <f t="shared" si="49"/>
        <v>0.48906060632155096</v>
      </c>
      <c r="U421" s="3">
        <f t="shared" si="50"/>
        <v>0.66184911849118488</v>
      </c>
      <c r="V421">
        <f t="shared" si="51"/>
        <v>54</v>
      </c>
      <c r="W421" s="3">
        <f t="shared" si="52"/>
        <v>0.11402064072182805</v>
      </c>
      <c r="X421" s="3">
        <f t="shared" si="53"/>
        <v>2.1774159481355325E-2</v>
      </c>
      <c r="Y421" s="67" t="str">
        <f>IF(ISNUMBER(SEARCH("C", '[2]WetLitterbags placem_collection'!Y128)),"YES","")</f>
        <v/>
      </c>
      <c r="Z421" s="67" t="str">
        <f>IF(ISNUMBER(SEARCH("H", '[2]WetLitterbags placem_collection'!Y128)),"YES","")</f>
        <v/>
      </c>
      <c r="AA421" s="67" t="str">
        <f>IF(ISNUMBER(SEARCH("R", '[2]WetLitterbags placem_collection'!Y128)),"YES","")</f>
        <v>YES</v>
      </c>
      <c r="AB421" s="67" t="str">
        <f>IF(ISNUMBER(SEARCH("C", '[2]WetLitterbags placem_collection'!X128)),"YES","")</f>
        <v/>
      </c>
      <c r="AC421" s="67" t="str">
        <f>IF(ISNUMBER(SEARCH("H", '[2]WetLitterbags placem_collection'!X128)),"YES","")</f>
        <v/>
      </c>
      <c r="AD421" s="67" t="str">
        <f>IF(ISNUMBER(SEARCH("R", '[2]WetLitterbags placem_collection'!X128)),"YES","")</f>
        <v>YES</v>
      </c>
    </row>
    <row r="422" spans="2:30">
      <c r="B422" t="str">
        <f>'[2]Final data_for_R_analysis_Wetse'!A568</f>
        <v>Wet</v>
      </c>
      <c r="C422" s="4">
        <f>'[2]Final data_for_R_analysis_Wetse'!B568</f>
        <v>127</v>
      </c>
      <c r="D422" t="s">
        <v>103</v>
      </c>
      <c r="E422" t="s">
        <v>32</v>
      </c>
      <c r="F422" s="68">
        <v>7</v>
      </c>
      <c r="G422" s="7">
        <f>'[2]WetLitterbags placem_collection'!E129</f>
        <v>42762</v>
      </c>
      <c r="H422" s="1" t="str">
        <f>'[2]Final data_for_R_analysis_Wetse'!J568</f>
        <v>G687</v>
      </c>
      <c r="I422" t="str">
        <f>'[2]Final data_for_R_analysis_Wetse'!J788</f>
        <v>R424</v>
      </c>
      <c r="J422">
        <f>IFERROR(INDEX('[2]Green_rooibos initial weight'!$C$5:$C$1749,MATCH(H422, '[2]Green_rooibos initial weight'!$A$5:$A$1749,0)),"")</f>
        <v>2.0649999999999999</v>
      </c>
      <c r="K422">
        <f>IFERROR(INDEX('[2]Green_rooibos initial weight'!$C$5:$C$1749,MATCH(I422, '[2]Green_rooibos initial weight'!$A$5:$A$1749,0)),"")</f>
        <v>2.214</v>
      </c>
      <c r="L422" s="3">
        <f t="shared" si="46"/>
        <v>1.8151999999999999</v>
      </c>
      <c r="M422" s="3">
        <f t="shared" si="45"/>
        <v>1.9641999999999999</v>
      </c>
      <c r="N422" s="7">
        <f>IF('[2]WetLitterbags placem_collection'!G129="N.A","",'[2]WetLitterbags placem_collection'!G129)</f>
        <v>42816</v>
      </c>
      <c r="O422" s="3">
        <f>IF(IFERROR(INDEX('[2]Both teabags AfterWet'!$D$1:$D$839,MATCH(H422,'[2]Both teabags AfterWet'!$B$1:$B$839,0)),"")="N.A","",(IFERROR(INDEX('[2]Both teabags AfterWet'!$D$1:$D$839,MATCH(H422,'[2]Both teabags AfterWet'!$B$1:$B$839,0)),"")))</f>
        <v>0.57699999999999996</v>
      </c>
      <c r="P422" s="3">
        <f>IFERROR(INDEX('[2]Both teabags AfterWet'!$D$1:$D$839,MATCH(I422,'[2]Both teabags AfterWet'!$B$1:$B$839,0)),"")</f>
        <v>1.552</v>
      </c>
      <c r="Q422" s="3">
        <f t="shared" si="47"/>
        <v>0.42639999999999995</v>
      </c>
      <c r="R422" s="3">
        <f t="shared" si="47"/>
        <v>1.4014</v>
      </c>
      <c r="S422" s="3">
        <f t="shared" si="48"/>
        <v>0.76509475539885408</v>
      </c>
      <c r="T422" s="3">
        <f t="shared" si="49"/>
        <v>0.50158230995269293</v>
      </c>
      <c r="U422" s="3">
        <f t="shared" si="50"/>
        <v>0.71347113328581613</v>
      </c>
      <c r="V422">
        <f t="shared" si="51"/>
        <v>54</v>
      </c>
      <c r="W422" s="3">
        <f t="shared" si="52"/>
        <v>9.1336395013237426E-2</v>
      </c>
      <c r="X422" s="3">
        <f t="shared" si="53"/>
        <v>1.5682984278083862E-2</v>
      </c>
      <c r="Y422" s="67" t="str">
        <f>IF(ISNUMBER(SEARCH("C", '[2]WetLitterbags placem_collection'!Y129)),"YES","")</f>
        <v/>
      </c>
      <c r="Z422" s="67" t="str">
        <f>IF(ISNUMBER(SEARCH("H", '[2]WetLitterbags placem_collection'!Y129)),"YES","")</f>
        <v/>
      </c>
      <c r="AA422" s="67" t="str">
        <f>IF(ISNUMBER(SEARCH("R", '[2]WetLitterbags placem_collection'!Y129)),"YES","")</f>
        <v>YES</v>
      </c>
      <c r="AB422" s="67" t="str">
        <f>IF(ISNUMBER(SEARCH("C", '[2]WetLitterbags placem_collection'!X129)),"YES","")</f>
        <v/>
      </c>
      <c r="AC422" s="67" t="str">
        <f>IF(ISNUMBER(SEARCH("H", '[2]WetLitterbags placem_collection'!X129)),"YES","")</f>
        <v/>
      </c>
      <c r="AD422" s="67" t="str">
        <f>IF(ISNUMBER(SEARCH("R", '[2]WetLitterbags placem_collection'!X129)),"YES","")</f>
        <v>YES</v>
      </c>
    </row>
    <row r="423" spans="2:30">
      <c r="B423" t="str">
        <f>'[2]Final data_for_R_analysis_Wetse'!A569</f>
        <v>Wet</v>
      </c>
      <c r="C423" s="4">
        <f>'[2]Final data_for_R_analysis_Wetse'!B569</f>
        <v>128</v>
      </c>
      <c r="D423" t="s">
        <v>103</v>
      </c>
      <c r="E423" t="s">
        <v>32</v>
      </c>
      <c r="F423" s="68">
        <v>8</v>
      </c>
      <c r="G423" s="7">
        <f>'[2]WetLitterbags placem_collection'!E130</f>
        <v>42762</v>
      </c>
      <c r="H423" s="1" t="str">
        <f>'[2]Final data_for_R_analysis_Wetse'!J569</f>
        <v>G833</v>
      </c>
      <c r="I423" t="str">
        <f>'[2]Final data_for_R_analysis_Wetse'!J789</f>
        <v>R418</v>
      </c>
      <c r="J423">
        <f>IFERROR(INDEX('[2]Green_rooibos initial weight'!$C$5:$C$1749,MATCH(H423, '[2]Green_rooibos initial weight'!$A$5:$A$1749,0)),"")</f>
        <v>1.964</v>
      </c>
      <c r="K423">
        <f>IFERROR(INDEX('[2]Green_rooibos initial weight'!$C$5:$C$1749,MATCH(I423, '[2]Green_rooibos initial weight'!$A$5:$A$1749,0)),"")</f>
        <v>2.2029999999999998</v>
      </c>
      <c r="L423" s="3">
        <f t="shared" si="46"/>
        <v>1.7141999999999999</v>
      </c>
      <c r="M423" s="3">
        <f t="shared" si="45"/>
        <v>1.9531999999999998</v>
      </c>
      <c r="N423" s="7">
        <f>IF('[2]WetLitterbags placem_collection'!G130="N.A","",'[2]WetLitterbags placem_collection'!G130)</f>
        <v>42816</v>
      </c>
      <c r="O423" s="3">
        <f>IF(IFERROR(INDEX('[2]Both teabags AfterWet'!$D$1:$D$839,MATCH(H423,'[2]Both teabags AfterWet'!$B$1:$B$839,0)),"")="N.A","",(IFERROR(INDEX('[2]Both teabags AfterWet'!$D$1:$D$839,MATCH(H423,'[2]Both teabags AfterWet'!$B$1:$B$839,0)),"")))</f>
        <v>0.57199999999999995</v>
      </c>
      <c r="P423" s="3">
        <f>IFERROR(INDEX('[2]Both teabags AfterWet'!$D$1:$D$839,MATCH(I423,'[2]Both teabags AfterWet'!$B$1:$B$839,0)),"")</f>
        <v>1.4119999999999999</v>
      </c>
      <c r="Q423" s="3">
        <f t="shared" si="47"/>
        <v>0.42139999999999994</v>
      </c>
      <c r="R423" s="3">
        <f t="shared" si="47"/>
        <v>1.2613999999999999</v>
      </c>
      <c r="S423" s="3">
        <f t="shared" si="48"/>
        <v>0.75417104188542761</v>
      </c>
      <c r="T423" s="3">
        <f t="shared" si="49"/>
        <v>0.4944209205709692</v>
      </c>
      <c r="U423" s="3">
        <f t="shared" si="50"/>
        <v>0.64581200081916856</v>
      </c>
      <c r="V423">
        <f t="shared" si="51"/>
        <v>54</v>
      </c>
      <c r="W423" s="3">
        <f t="shared" si="52"/>
        <v>0.10430992650186743</v>
      </c>
      <c r="X423" s="3">
        <f t="shared" si="53"/>
        <v>2.3334860295377305E-2</v>
      </c>
      <c r="Y423" s="67" t="str">
        <f>IF(ISNUMBER(SEARCH("C", '[2]WetLitterbags placem_collection'!Y130)),"YES","")</f>
        <v/>
      </c>
      <c r="Z423" s="67" t="str">
        <f>IF(ISNUMBER(SEARCH("H", '[2]WetLitterbags placem_collection'!Y130)),"YES","")</f>
        <v/>
      </c>
      <c r="AA423" s="67" t="str">
        <f>IF(ISNUMBER(SEARCH("R", '[2]WetLitterbags placem_collection'!Y130)),"YES","")</f>
        <v>YES</v>
      </c>
      <c r="AB423" s="67" t="str">
        <f>IF(ISNUMBER(SEARCH("C", '[2]WetLitterbags placem_collection'!X130)),"YES","")</f>
        <v/>
      </c>
      <c r="AC423" s="67" t="str">
        <f>IF(ISNUMBER(SEARCH("H", '[2]WetLitterbags placem_collection'!X130)),"YES","")</f>
        <v/>
      </c>
      <c r="AD423" s="67" t="str">
        <f>IF(ISNUMBER(SEARCH("R", '[2]WetLitterbags placem_collection'!X130)),"YES","")</f>
        <v>YES</v>
      </c>
    </row>
    <row r="424" spans="2:30">
      <c r="B424" t="str">
        <f>'[2]Final data_for_R_analysis_Wetse'!A570</f>
        <v>Wet</v>
      </c>
      <c r="C424" s="4">
        <f>'[2]Final data_for_R_analysis_Wetse'!B570</f>
        <v>129</v>
      </c>
      <c r="D424" t="s">
        <v>104</v>
      </c>
      <c r="E424" t="s">
        <v>32</v>
      </c>
      <c r="F424" s="5">
        <v>1</v>
      </c>
      <c r="G424" s="7">
        <f>'[2]WetLitterbags placem_collection'!E131</f>
        <v>42762</v>
      </c>
      <c r="H424" s="1" t="str">
        <f>'[2]Final data_for_R_analysis_Wetse'!J570</f>
        <v>G888</v>
      </c>
      <c r="I424" t="str">
        <f>'[2]Final data_for_R_analysis_Wetse'!J790</f>
        <v>R520</v>
      </c>
      <c r="J424">
        <f>IFERROR(INDEX('[2]Green_rooibos initial weight'!$C$5:$C$1749,MATCH(H424, '[2]Green_rooibos initial weight'!$A$5:$A$1749,0)),"")</f>
        <v>2.089</v>
      </c>
      <c r="K424">
        <f>IFERROR(INDEX('[2]Green_rooibos initial weight'!$C$5:$C$1749,MATCH(I424, '[2]Green_rooibos initial weight'!$A$5:$A$1749,0)),"")</f>
        <v>2.2210000000000001</v>
      </c>
      <c r="L424" s="3">
        <f t="shared" si="46"/>
        <v>1.8391999999999999</v>
      </c>
      <c r="M424" s="3">
        <f t="shared" si="45"/>
        <v>1.9712000000000001</v>
      </c>
      <c r="N424" s="7">
        <f>IF('[2]WetLitterbags placem_collection'!G131="N.A","",'[2]WetLitterbags placem_collection'!G131)</f>
        <v>42816</v>
      </c>
      <c r="O424" s="3">
        <f>IF(IFERROR(INDEX('[2]Both teabags AfterWet'!$D$1:$D$839,MATCH(H424,'[2]Both teabags AfterWet'!$B$1:$B$839,0)),"")="N.A","",(IFERROR(INDEX('[2]Both teabags AfterWet'!$D$1:$D$839,MATCH(H424,'[2]Both teabags AfterWet'!$B$1:$B$839,0)),"")))</f>
        <v>0.59440000000000004</v>
      </c>
      <c r="P424" s="3">
        <f>IFERROR(INDEX('[2]Both teabags AfterWet'!$D$1:$D$839,MATCH(I424,'[2]Both teabags AfterWet'!$B$1:$B$839,0)),"")</f>
        <v>1.5878000000000001</v>
      </c>
      <c r="Q424" s="3">
        <f t="shared" si="47"/>
        <v>0.44380000000000003</v>
      </c>
      <c r="R424" s="3">
        <f t="shared" si="47"/>
        <v>1.4372</v>
      </c>
      <c r="S424" s="3">
        <f t="shared" si="48"/>
        <v>0.75869943453675504</v>
      </c>
      <c r="T424" s="3">
        <f t="shared" si="49"/>
        <v>0.49738965304547367</v>
      </c>
      <c r="U424" s="3">
        <f t="shared" si="50"/>
        <v>0.72909902597402598</v>
      </c>
      <c r="V424">
        <f t="shared" si="51"/>
        <v>54</v>
      </c>
      <c r="W424" s="3">
        <f t="shared" si="52"/>
        <v>9.8931787961098472E-2</v>
      </c>
      <c r="X424" s="3">
        <f t="shared" si="53"/>
        <v>1.4568125326907419E-2</v>
      </c>
      <c r="Y424" s="67" t="str">
        <f>IF(ISNUMBER(SEARCH("C", '[2]WetLitterbags placem_collection'!Y131)),"YES","")</f>
        <v/>
      </c>
      <c r="Z424" s="67" t="str">
        <f>IF(ISNUMBER(SEARCH("H", '[2]WetLitterbags placem_collection'!Y131)),"YES","")</f>
        <v/>
      </c>
      <c r="AA424" s="67" t="str">
        <f>IF(ISNUMBER(SEARCH("R", '[2]WetLitterbags placem_collection'!Y131)),"YES","")</f>
        <v/>
      </c>
      <c r="AB424" s="67" t="str">
        <f>IF(ISNUMBER(SEARCH("C", '[2]WetLitterbags placem_collection'!X131)),"YES","")</f>
        <v/>
      </c>
      <c r="AC424" s="67" t="str">
        <f>IF(ISNUMBER(SEARCH("H", '[2]WetLitterbags placem_collection'!X131)),"YES","")</f>
        <v/>
      </c>
      <c r="AD424" s="67" t="str">
        <f>IF(ISNUMBER(SEARCH("R", '[2]WetLitterbags placem_collection'!X131)),"YES","")</f>
        <v>YES</v>
      </c>
    </row>
    <row r="425" spans="2:30">
      <c r="B425" t="str">
        <f>'[2]Final data_for_R_analysis_Wetse'!A571</f>
        <v>Wet</v>
      </c>
      <c r="C425" s="4">
        <f>'[2]Final data_for_R_analysis_Wetse'!B571</f>
        <v>130</v>
      </c>
      <c r="D425" t="s">
        <v>104</v>
      </c>
      <c r="E425" t="s">
        <v>32</v>
      </c>
      <c r="F425" s="5">
        <v>2</v>
      </c>
      <c r="G425" s="7">
        <f>'[2]WetLitterbags placem_collection'!E132</f>
        <v>42762</v>
      </c>
      <c r="H425" s="1" t="str">
        <f>'[2]Final data_for_R_analysis_Wetse'!J571</f>
        <v>G708</v>
      </c>
      <c r="I425" t="str">
        <f>'[2]Final data_for_R_analysis_Wetse'!J791</f>
        <v>R433</v>
      </c>
      <c r="J425">
        <f>IFERROR(INDEX('[2]Green_rooibos initial weight'!$C$5:$C$1749,MATCH(H425, '[2]Green_rooibos initial weight'!$A$5:$A$1749,0)),"")</f>
        <v>2.0030000000000001</v>
      </c>
      <c r="K425">
        <f>IFERROR(INDEX('[2]Green_rooibos initial weight'!$C$5:$C$1749,MATCH(I425, '[2]Green_rooibos initial weight'!$A$5:$A$1749,0)),"")</f>
        <v>2.0750000000000002</v>
      </c>
      <c r="L425" s="3">
        <f t="shared" si="46"/>
        <v>1.7532000000000001</v>
      </c>
      <c r="M425" s="3">
        <f t="shared" si="45"/>
        <v>1.8252000000000002</v>
      </c>
      <c r="N425" s="7">
        <f>IF('[2]WetLitterbags placem_collection'!G132="N.A","",'[2]WetLitterbags placem_collection'!G132)</f>
        <v>42816</v>
      </c>
      <c r="O425" s="3">
        <f>IF(IFERROR(INDEX('[2]Both teabags AfterWet'!$D$1:$D$839,MATCH(H425,'[2]Both teabags AfterWet'!$B$1:$B$839,0)),"")="N.A","",(IFERROR(INDEX('[2]Both teabags AfterWet'!$D$1:$D$839,MATCH(H425,'[2]Both teabags AfterWet'!$B$1:$B$839,0)),"")))</f>
        <v>0.56599999999999995</v>
      </c>
      <c r="P425" s="3">
        <f>IFERROR(INDEX('[2]Both teabags AfterWet'!$D$1:$D$839,MATCH(I425,'[2]Both teabags AfterWet'!$B$1:$B$839,0)),"")</f>
        <v>1.5069999999999999</v>
      </c>
      <c r="Q425" s="3">
        <f t="shared" si="47"/>
        <v>0.41539999999999994</v>
      </c>
      <c r="R425" s="3">
        <f t="shared" si="47"/>
        <v>1.3563999999999998</v>
      </c>
      <c r="S425" s="3">
        <f t="shared" si="48"/>
        <v>0.76306182979694281</v>
      </c>
      <c r="T425" s="3">
        <f t="shared" si="49"/>
        <v>0.50024956062697445</v>
      </c>
      <c r="U425" s="3">
        <f t="shared" si="50"/>
        <v>0.74315143545912765</v>
      </c>
      <c r="V425">
        <f t="shared" si="51"/>
        <v>54</v>
      </c>
      <c r="W425" s="3">
        <f t="shared" si="52"/>
        <v>9.3750795965626077E-2</v>
      </c>
      <c r="X425" s="3">
        <f t="shared" si="53"/>
        <v>1.3340681893114411E-2</v>
      </c>
      <c r="Y425" s="67" t="str">
        <f>IF(ISNUMBER(SEARCH("C", '[2]WetLitterbags placem_collection'!Y132)),"YES","")</f>
        <v/>
      </c>
      <c r="Z425" s="67" t="str">
        <f>IF(ISNUMBER(SEARCH("H", '[2]WetLitterbags placem_collection'!Y132)),"YES","")</f>
        <v/>
      </c>
      <c r="AA425" s="67" t="str">
        <f>IF(ISNUMBER(SEARCH("R", '[2]WetLitterbags placem_collection'!Y132)),"YES","")</f>
        <v/>
      </c>
      <c r="AB425" s="67" t="str">
        <f>IF(ISNUMBER(SEARCH("C", '[2]WetLitterbags placem_collection'!X132)),"YES","")</f>
        <v/>
      </c>
      <c r="AC425" s="67" t="str">
        <f>IF(ISNUMBER(SEARCH("H", '[2]WetLitterbags placem_collection'!X132)),"YES","")</f>
        <v/>
      </c>
      <c r="AD425" s="67" t="str">
        <f>IF(ISNUMBER(SEARCH("R", '[2]WetLitterbags placem_collection'!X132)),"YES","")</f>
        <v/>
      </c>
    </row>
    <row r="426" spans="2:30">
      <c r="B426" t="str">
        <f>'[2]Final data_for_R_analysis_Wetse'!A572</f>
        <v>Wet</v>
      </c>
      <c r="C426" s="4">
        <f>'[2]Final data_for_R_analysis_Wetse'!B572</f>
        <v>131</v>
      </c>
      <c r="D426" t="s">
        <v>104</v>
      </c>
      <c r="E426" t="s">
        <v>32</v>
      </c>
      <c r="F426" s="5">
        <v>3</v>
      </c>
      <c r="G426" s="7">
        <f>'[2]WetLitterbags placem_collection'!E133</f>
        <v>42762</v>
      </c>
      <c r="H426" s="1" t="str">
        <f>'[2]Final data_for_R_analysis_Wetse'!J572</f>
        <v>G768</v>
      </c>
      <c r="I426" t="str">
        <f>'[2]Final data_for_R_analysis_Wetse'!J792</f>
        <v>R592</v>
      </c>
      <c r="J426">
        <f>IFERROR(INDEX('[2]Green_rooibos initial weight'!$C$5:$C$1749,MATCH(H426, '[2]Green_rooibos initial weight'!$A$5:$A$1749,0)),"")</f>
        <v>2.0089999999999999</v>
      </c>
      <c r="K426">
        <f>IFERROR(INDEX('[2]Green_rooibos initial weight'!$C$5:$C$1749,MATCH(I426, '[2]Green_rooibos initial weight'!$A$5:$A$1749,0)),"")</f>
        <v>2.2549999999999999</v>
      </c>
      <c r="L426" s="3">
        <f t="shared" si="46"/>
        <v>1.7591999999999999</v>
      </c>
      <c r="M426" s="3">
        <f t="shared" si="45"/>
        <v>2.0051999999999999</v>
      </c>
      <c r="N426" s="7">
        <f>IF('[2]WetLitterbags placem_collection'!G133="N.A","",'[2]WetLitterbags placem_collection'!G133)</f>
        <v>42816</v>
      </c>
      <c r="O426" s="3">
        <f>IF(IFERROR(INDEX('[2]Both teabags AfterWet'!$D$1:$D$839,MATCH(H426,'[2]Both teabags AfterWet'!$B$1:$B$839,0)),"")="N.A","",(IFERROR(INDEX('[2]Both teabags AfterWet'!$D$1:$D$839,MATCH(H426,'[2]Both teabags AfterWet'!$B$1:$B$839,0)),"")))</f>
        <v>0.62819999999999998</v>
      </c>
      <c r="P426" s="3">
        <f>IFERROR(INDEX('[2]Both teabags AfterWet'!$D$1:$D$839,MATCH(I426,'[2]Both teabags AfterWet'!$B$1:$B$839,0)),"")</f>
        <v>1.6073999999999999</v>
      </c>
      <c r="Q426" s="3">
        <f t="shared" si="47"/>
        <v>0.47759999999999997</v>
      </c>
      <c r="R426" s="3">
        <f t="shared" si="47"/>
        <v>1.4567999999999999</v>
      </c>
      <c r="S426" s="3">
        <f t="shared" si="48"/>
        <v>0.72851296043656211</v>
      </c>
      <c r="T426" s="3">
        <f t="shared" si="49"/>
        <v>0.47759994555936147</v>
      </c>
      <c r="U426" s="3">
        <f t="shared" si="50"/>
        <v>0.72651107121484138</v>
      </c>
      <c r="V426">
        <f t="shared" si="51"/>
        <v>54</v>
      </c>
      <c r="W426" s="3">
        <f t="shared" si="52"/>
        <v>0.13478270731999742</v>
      </c>
      <c r="X426" s="3">
        <f t="shared" si="53"/>
        <v>1.5742766711032228E-2</v>
      </c>
      <c r="Y426" s="67" t="str">
        <f>IF(ISNUMBER(SEARCH("C", '[2]WetLitterbags placem_collection'!Y133)),"YES","")</f>
        <v/>
      </c>
      <c r="Z426" s="67" t="str">
        <f>IF(ISNUMBER(SEARCH("H", '[2]WetLitterbags placem_collection'!Y133)),"YES","")</f>
        <v/>
      </c>
      <c r="AA426" s="67" t="str">
        <f>IF(ISNUMBER(SEARCH("R", '[2]WetLitterbags placem_collection'!Y133)),"YES","")</f>
        <v/>
      </c>
      <c r="AB426" s="67" t="str">
        <f>IF(ISNUMBER(SEARCH("C", '[2]WetLitterbags placem_collection'!X133)),"YES","")</f>
        <v/>
      </c>
      <c r="AC426" s="67" t="str">
        <f>IF(ISNUMBER(SEARCH("H", '[2]WetLitterbags placem_collection'!X133)),"YES","")</f>
        <v/>
      </c>
      <c r="AD426" s="67" t="str">
        <f>IF(ISNUMBER(SEARCH("R", '[2]WetLitterbags placem_collection'!X133)),"YES","")</f>
        <v/>
      </c>
    </row>
    <row r="427" spans="2:30">
      <c r="B427" t="str">
        <f>'[2]Final data_for_R_analysis_Wetse'!A573</f>
        <v>Wet</v>
      </c>
      <c r="C427" s="4">
        <f>'[2]Final data_for_R_analysis_Wetse'!B573</f>
        <v>132</v>
      </c>
      <c r="D427" t="s">
        <v>104</v>
      </c>
      <c r="E427" t="s">
        <v>32</v>
      </c>
      <c r="F427" s="68">
        <v>4</v>
      </c>
      <c r="G427" s="7">
        <f>'[2]WetLitterbags placem_collection'!E134</f>
        <v>42762</v>
      </c>
      <c r="H427" s="1" t="str">
        <f>'[2]Final data_for_R_analysis_Wetse'!J573</f>
        <v>G779</v>
      </c>
      <c r="I427" t="str">
        <f>'[2]Final data_for_R_analysis_Wetse'!J793</f>
        <v>R477</v>
      </c>
      <c r="J427">
        <f>IFERROR(INDEX('[2]Green_rooibos initial weight'!$C$5:$C$1749,MATCH(H427, '[2]Green_rooibos initial weight'!$A$5:$A$1749,0)),"")</f>
        <v>2.0110000000000001</v>
      </c>
      <c r="K427">
        <f>IFERROR(INDEX('[2]Green_rooibos initial weight'!$C$5:$C$1749,MATCH(I427, '[2]Green_rooibos initial weight'!$A$5:$A$1749,0)),"")</f>
        <v>2.169</v>
      </c>
      <c r="L427" s="3">
        <f t="shared" si="46"/>
        <v>1.7612000000000001</v>
      </c>
      <c r="M427" s="3">
        <f t="shared" si="45"/>
        <v>1.9192</v>
      </c>
      <c r="N427" s="7">
        <f>IF('[2]WetLitterbags placem_collection'!G134="N.A","",'[2]WetLitterbags placem_collection'!G134)</f>
        <v>42816</v>
      </c>
      <c r="O427" s="3">
        <f>IF(IFERROR(INDEX('[2]Both teabags AfterWet'!$D$1:$D$839,MATCH(H427,'[2]Both teabags AfterWet'!$B$1:$B$839,0)),"")="N.A","",(IFERROR(INDEX('[2]Both teabags AfterWet'!$D$1:$D$839,MATCH(H427,'[2]Both teabags AfterWet'!$B$1:$B$839,0)),"")))</f>
        <v>0.63490000000000002</v>
      </c>
      <c r="P427" s="3">
        <f>IFERROR(INDEX('[2]Both teabags AfterWet'!$D$1:$D$839,MATCH(I427,'[2]Both teabags AfterWet'!$B$1:$B$839,0)),"")</f>
        <v>1.573</v>
      </c>
      <c r="Q427" s="3">
        <f t="shared" si="47"/>
        <v>0.48430000000000001</v>
      </c>
      <c r="R427" s="3">
        <f t="shared" si="47"/>
        <v>1.4223999999999999</v>
      </c>
      <c r="S427" s="3">
        <f t="shared" si="48"/>
        <v>0.72501703384056326</v>
      </c>
      <c r="T427" s="3">
        <f t="shared" si="49"/>
        <v>0.47530807919238832</v>
      </c>
      <c r="U427" s="3">
        <f t="shared" si="50"/>
        <v>0.7411421425593997</v>
      </c>
      <c r="V427">
        <f t="shared" si="51"/>
        <v>54</v>
      </c>
      <c r="W427" s="3">
        <f t="shared" si="52"/>
        <v>0.1389346391442241</v>
      </c>
      <c r="X427" s="3">
        <f t="shared" si="53"/>
        <v>1.4566714503410979E-2</v>
      </c>
      <c r="Y427" s="67" t="str">
        <f>IF(ISNUMBER(SEARCH("C", '[2]WetLitterbags placem_collection'!Y134)),"YES","")</f>
        <v/>
      </c>
      <c r="Z427" s="67" t="str">
        <f>IF(ISNUMBER(SEARCH("H", '[2]WetLitterbags placem_collection'!Y134)),"YES","")</f>
        <v/>
      </c>
      <c r="AA427" s="67" t="str">
        <f>IF(ISNUMBER(SEARCH("R", '[2]WetLitterbags placem_collection'!Y134)),"YES","")</f>
        <v/>
      </c>
      <c r="AB427" s="67" t="str">
        <f>IF(ISNUMBER(SEARCH("C", '[2]WetLitterbags placem_collection'!X134)),"YES","")</f>
        <v/>
      </c>
      <c r="AC427" s="67" t="str">
        <f>IF(ISNUMBER(SEARCH("H", '[2]WetLitterbags placem_collection'!X134)),"YES","")</f>
        <v/>
      </c>
      <c r="AD427" s="67" t="str">
        <f>IF(ISNUMBER(SEARCH("R", '[2]WetLitterbags placem_collection'!X134)),"YES","")</f>
        <v/>
      </c>
    </row>
    <row r="428" spans="2:30">
      <c r="B428" t="str">
        <f>'[2]Final data_for_R_analysis_Wetse'!A574</f>
        <v>Wet</v>
      </c>
      <c r="C428" s="4">
        <f>'[2]Final data_for_R_analysis_Wetse'!B574</f>
        <v>133</v>
      </c>
      <c r="D428" t="s">
        <v>104</v>
      </c>
      <c r="E428" t="s">
        <v>32</v>
      </c>
      <c r="F428" s="68">
        <v>5</v>
      </c>
      <c r="G428" s="7">
        <f>'[2]WetLitterbags placem_collection'!E135</f>
        <v>42762</v>
      </c>
      <c r="H428" s="1" t="str">
        <f>'[2]Final data_for_R_analysis_Wetse'!J574</f>
        <v>G799</v>
      </c>
      <c r="I428" t="str">
        <f>'[2]Final data_for_R_analysis_Wetse'!J794</f>
        <v>R597</v>
      </c>
      <c r="J428">
        <f>IFERROR(INDEX('[2]Green_rooibos initial weight'!$C$5:$C$1749,MATCH(H428, '[2]Green_rooibos initial weight'!$A$5:$A$1749,0)),"")</f>
        <v>2.093</v>
      </c>
      <c r="K428">
        <f>IFERROR(INDEX('[2]Green_rooibos initial weight'!$C$5:$C$1749,MATCH(I428, '[2]Green_rooibos initial weight'!$A$5:$A$1749,0)),"")</f>
        <v>2.165</v>
      </c>
      <c r="L428" s="3">
        <f t="shared" si="46"/>
        <v>1.8431999999999999</v>
      </c>
      <c r="M428" s="3">
        <f t="shared" si="45"/>
        <v>1.9152</v>
      </c>
      <c r="N428" s="7">
        <f>IF('[2]WetLitterbags placem_collection'!G135="N.A","",'[2]WetLitterbags placem_collection'!G135)</f>
        <v>42816</v>
      </c>
      <c r="O428" s="3">
        <f>IF(IFERROR(INDEX('[2]Both teabags AfterWet'!$D$1:$D$839,MATCH(H428,'[2]Both teabags AfterWet'!$B$1:$B$839,0)),"")="N.A","",(IFERROR(INDEX('[2]Both teabags AfterWet'!$D$1:$D$839,MATCH(H428,'[2]Both teabags AfterWet'!$B$1:$B$839,0)),"")))</f>
        <v>0.63380000000000003</v>
      </c>
      <c r="P428" s="3">
        <f>IFERROR(INDEX('[2]Both teabags AfterWet'!$D$1:$D$839,MATCH(I428,'[2]Both teabags AfterWet'!$B$1:$B$839,0)),"")</f>
        <v>1.5714999999999999</v>
      </c>
      <c r="Q428" s="3">
        <f t="shared" si="47"/>
        <v>0.48320000000000002</v>
      </c>
      <c r="R428" s="3">
        <f t="shared" si="47"/>
        <v>1.4208999999999998</v>
      </c>
      <c r="S428" s="3">
        <f t="shared" si="48"/>
        <v>0.73784722222222221</v>
      </c>
      <c r="T428" s="3">
        <f t="shared" si="49"/>
        <v>0.48371931908155191</v>
      </c>
      <c r="U428" s="3">
        <f t="shared" si="50"/>
        <v>0.7419068504594819</v>
      </c>
      <c r="V428">
        <f t="shared" si="51"/>
        <v>54</v>
      </c>
      <c r="W428" s="3">
        <f t="shared" si="52"/>
        <v>0.12369688572182636</v>
      </c>
      <c r="X428" s="3">
        <f t="shared" si="53"/>
        <v>1.4122690863154668E-2</v>
      </c>
      <c r="Y428" s="67" t="str">
        <f>IF(ISNUMBER(SEARCH("C", '[2]WetLitterbags placem_collection'!Y135)),"YES","")</f>
        <v/>
      </c>
      <c r="Z428" s="67" t="str">
        <f>IF(ISNUMBER(SEARCH("H", '[2]WetLitterbags placem_collection'!Y135)),"YES","")</f>
        <v/>
      </c>
      <c r="AA428" s="67" t="str">
        <f>IF(ISNUMBER(SEARCH("R", '[2]WetLitterbags placem_collection'!Y135)),"YES","")</f>
        <v/>
      </c>
      <c r="AB428" s="67" t="str">
        <f>IF(ISNUMBER(SEARCH("C", '[2]WetLitterbags placem_collection'!X135)),"YES","")</f>
        <v/>
      </c>
      <c r="AC428" s="67" t="str">
        <f>IF(ISNUMBER(SEARCH("H", '[2]WetLitterbags placem_collection'!X135)),"YES","")</f>
        <v/>
      </c>
      <c r="AD428" s="67" t="str">
        <f>IF(ISNUMBER(SEARCH("R", '[2]WetLitterbags placem_collection'!X135)),"YES","")</f>
        <v/>
      </c>
    </row>
    <row r="429" spans="2:30">
      <c r="B429" t="str">
        <f>'[2]Final data_for_R_analysis_Wetse'!A575</f>
        <v>Wet</v>
      </c>
      <c r="C429" s="4">
        <f>'[2]Final data_for_R_analysis_Wetse'!B575</f>
        <v>134</v>
      </c>
      <c r="D429" t="s">
        <v>104</v>
      </c>
      <c r="E429" t="s">
        <v>32</v>
      </c>
      <c r="F429" s="68">
        <v>6</v>
      </c>
      <c r="G429" s="7">
        <f>'[2]WetLitterbags placem_collection'!E136</f>
        <v>42762</v>
      </c>
      <c r="H429" s="1" t="str">
        <f>'[2]Final data_for_R_analysis_Wetse'!J575</f>
        <v>G820</v>
      </c>
      <c r="I429" t="str">
        <f>'[2]Final data_for_R_analysis_Wetse'!J795</f>
        <v>R467</v>
      </c>
      <c r="J429">
        <f>IFERROR(INDEX('[2]Green_rooibos initial weight'!$C$5:$C$1749,MATCH(H429, '[2]Green_rooibos initial weight'!$A$5:$A$1749,0)),"")</f>
        <v>1.927</v>
      </c>
      <c r="K429">
        <f>IFERROR(INDEX('[2]Green_rooibos initial weight'!$C$5:$C$1749,MATCH(I429, '[2]Green_rooibos initial weight'!$A$5:$A$1749,0)),"")</f>
        <v>2.3140000000000001</v>
      </c>
      <c r="L429" s="3">
        <f t="shared" si="46"/>
        <v>1.6772</v>
      </c>
      <c r="M429" s="3">
        <f t="shared" si="45"/>
        <v>2.0642</v>
      </c>
      <c r="N429" s="7">
        <f>IF('[2]WetLitterbags placem_collection'!G136="N.A","",'[2]WetLitterbags placem_collection'!G136)</f>
        <v>42816</v>
      </c>
      <c r="O429" s="3">
        <f>IF(IFERROR(INDEX('[2]Both teabags AfterWet'!$D$1:$D$839,MATCH(H429,'[2]Both teabags AfterWet'!$B$1:$B$839,0)),"")="N.A","",(IFERROR(INDEX('[2]Both teabags AfterWet'!$D$1:$D$839,MATCH(H429,'[2]Both teabags AfterWet'!$B$1:$B$839,0)),"")))</f>
        <v>0.53400000000000003</v>
      </c>
      <c r="P429" s="3">
        <f>IFERROR(INDEX('[2]Both teabags AfterWet'!$D$1:$D$839,MATCH(I429,'[2]Both teabags AfterWet'!$B$1:$B$839,0)),"")</f>
        <v>1.591</v>
      </c>
      <c r="Q429" s="3">
        <f t="shared" si="47"/>
        <v>0.38340000000000002</v>
      </c>
      <c r="R429" s="3">
        <f t="shared" si="47"/>
        <v>1.4403999999999999</v>
      </c>
      <c r="S429" s="3">
        <f t="shared" si="48"/>
        <v>0.77140472215597422</v>
      </c>
      <c r="T429" s="3">
        <f t="shared" si="49"/>
        <v>0.50571901024952237</v>
      </c>
      <c r="U429" s="3">
        <f t="shared" si="50"/>
        <v>0.69780060071698469</v>
      </c>
      <c r="V429">
        <f t="shared" si="51"/>
        <v>54</v>
      </c>
      <c r="W429" s="3">
        <f t="shared" si="52"/>
        <v>8.3842372736372628E-2</v>
      </c>
      <c r="X429" s="3">
        <f t="shared" si="53"/>
        <v>1.6855904272312667E-2</v>
      </c>
      <c r="Y429" s="67" t="str">
        <f>IF(ISNUMBER(SEARCH("C", '[2]WetLitterbags placem_collection'!Y136)),"YES","")</f>
        <v/>
      </c>
      <c r="Z429" s="67" t="str">
        <f>IF(ISNUMBER(SEARCH("H", '[2]WetLitterbags placem_collection'!Y136)),"YES","")</f>
        <v/>
      </c>
      <c r="AA429" s="67" t="str">
        <f>IF(ISNUMBER(SEARCH("R", '[2]WetLitterbags placem_collection'!Y136)),"YES","")</f>
        <v/>
      </c>
      <c r="AB429" s="67" t="str">
        <f>IF(ISNUMBER(SEARCH("C", '[2]WetLitterbags placem_collection'!X136)),"YES","")</f>
        <v/>
      </c>
      <c r="AC429" s="67" t="str">
        <f>IF(ISNUMBER(SEARCH("H", '[2]WetLitterbags placem_collection'!X136)),"YES","")</f>
        <v/>
      </c>
      <c r="AD429" s="67" t="str">
        <f>IF(ISNUMBER(SEARCH("R", '[2]WetLitterbags placem_collection'!X136)),"YES","")</f>
        <v/>
      </c>
    </row>
    <row r="430" spans="2:30">
      <c r="B430" t="str">
        <f>'[2]Final data_for_R_analysis_Wetse'!A576</f>
        <v>Wet</v>
      </c>
      <c r="C430" s="4">
        <f>'[2]Final data_for_R_analysis_Wetse'!B576</f>
        <v>135</v>
      </c>
      <c r="D430" t="s">
        <v>104</v>
      </c>
      <c r="E430" t="s">
        <v>32</v>
      </c>
      <c r="F430" s="68">
        <v>7</v>
      </c>
      <c r="G430" s="7">
        <f>'[2]WetLitterbags placem_collection'!E137</f>
        <v>42762</v>
      </c>
      <c r="H430" s="1" t="str">
        <f>'[2]Final data_for_R_analysis_Wetse'!J576</f>
        <v>G842</v>
      </c>
      <c r="I430" t="str">
        <f>'[2]Final data_for_R_analysis_Wetse'!J796</f>
        <v>R596</v>
      </c>
      <c r="J430">
        <f>IFERROR(INDEX('[2]Green_rooibos initial weight'!$C$5:$C$1749,MATCH(H430, '[2]Green_rooibos initial weight'!$A$5:$A$1749,0)),"")</f>
        <v>1.9670000000000001</v>
      </c>
      <c r="K430">
        <f>IFERROR(INDEX('[2]Green_rooibos initial weight'!$C$5:$C$1749,MATCH(I430, '[2]Green_rooibos initial weight'!$A$5:$A$1749,0)),"")</f>
        <v>2.1749999999999998</v>
      </c>
      <c r="L430" s="3">
        <f t="shared" si="46"/>
        <v>1.7172000000000001</v>
      </c>
      <c r="M430" s="3">
        <f t="shared" si="45"/>
        <v>1.9251999999999998</v>
      </c>
      <c r="N430" s="7">
        <f>IF('[2]WetLitterbags placem_collection'!G137="N.A","",'[2]WetLitterbags placem_collection'!G137)</f>
        <v>42816</v>
      </c>
      <c r="O430" s="3" t="str">
        <f>IF(IFERROR(INDEX('[2]Both teabags AfterWet'!$D$1:$D$839,MATCH(H430,'[2]Both teabags AfterWet'!$B$1:$B$839,0)),"")="N.A","",(IFERROR(INDEX('[2]Both teabags AfterWet'!$D$1:$D$839,MATCH(H430,'[2]Both teabags AfterWet'!$B$1:$B$839,0)),"")))</f>
        <v/>
      </c>
      <c r="P430" s="3">
        <f>IFERROR(INDEX('[2]Both teabags AfterWet'!$D$1:$D$839,MATCH(I430,'[2]Both teabags AfterWet'!$B$1:$B$839,0)),"")</f>
        <v>1.512</v>
      </c>
      <c r="Q430" s="3" t="str">
        <f t="shared" si="47"/>
        <v/>
      </c>
      <c r="R430" s="3">
        <f t="shared" si="47"/>
        <v>1.3613999999999999</v>
      </c>
      <c r="S430" s="3" t="str">
        <f t="shared" si="48"/>
        <v/>
      </c>
      <c r="T430" s="3" t="str">
        <f t="shared" si="49"/>
        <v/>
      </c>
      <c r="U430" s="3">
        <f t="shared" si="50"/>
        <v>0.70714730937045511</v>
      </c>
      <c r="V430">
        <f t="shared" si="51"/>
        <v>54</v>
      </c>
      <c r="W430" s="3" t="str">
        <f t="shared" si="52"/>
        <v/>
      </c>
      <c r="X430" s="3" t="str">
        <f t="shared" si="53"/>
        <v/>
      </c>
      <c r="Y430" s="67" t="str">
        <f>IF(ISNUMBER(SEARCH("C", '[2]WetLitterbags placem_collection'!Y137)),"YES","")</f>
        <v/>
      </c>
      <c r="Z430" s="67" t="str">
        <f>IF(ISNUMBER(SEARCH("H", '[2]WetLitterbags placem_collection'!Y137)),"YES","")</f>
        <v/>
      </c>
      <c r="AA430" s="67" t="str">
        <f>IF(ISNUMBER(SEARCH("R", '[2]WetLitterbags placem_collection'!Y137)),"YES","")</f>
        <v/>
      </c>
      <c r="AB430" s="67" t="str">
        <f>IF(ISNUMBER(SEARCH("C", '[2]WetLitterbags placem_collection'!X137)),"YES","")</f>
        <v/>
      </c>
      <c r="AC430" s="67" t="str">
        <f>IF(ISNUMBER(SEARCH("H", '[2]WetLitterbags placem_collection'!X137)),"YES","")</f>
        <v/>
      </c>
      <c r="AD430" s="67" t="str">
        <f>IF(ISNUMBER(SEARCH("R", '[2]WetLitterbags placem_collection'!X137)),"YES","")</f>
        <v/>
      </c>
    </row>
    <row r="431" spans="2:30">
      <c r="B431" t="str">
        <f>'[2]Final data_for_R_analysis_Wetse'!A577</f>
        <v>Wet</v>
      </c>
      <c r="C431" s="4">
        <f>'[2]Final data_for_R_analysis_Wetse'!B577</f>
        <v>136</v>
      </c>
      <c r="D431" t="s">
        <v>104</v>
      </c>
      <c r="E431" t="s">
        <v>32</v>
      </c>
      <c r="F431" s="68">
        <v>8</v>
      </c>
      <c r="G431" s="7">
        <f>'[2]WetLitterbags placem_collection'!E138</f>
        <v>42762</v>
      </c>
      <c r="H431" s="1" t="str">
        <f>'[2]Final data_for_R_analysis_Wetse'!J577</f>
        <v>G747</v>
      </c>
      <c r="I431" t="str">
        <f>'[2]Final data_for_R_analysis_Wetse'!J797</f>
        <v>R543</v>
      </c>
      <c r="J431">
        <f>IFERROR(INDEX('[2]Green_rooibos initial weight'!$C$5:$C$1749,MATCH(H431, '[2]Green_rooibos initial weight'!$A$5:$A$1749,0)),"")</f>
        <v>2.044</v>
      </c>
      <c r="K431">
        <f>IFERROR(INDEX('[2]Green_rooibos initial weight'!$C$5:$C$1749,MATCH(I431, '[2]Green_rooibos initial weight'!$A$5:$A$1749,0)),"")</f>
        <v>2.2730000000000001</v>
      </c>
      <c r="L431" s="3">
        <f t="shared" si="46"/>
        <v>1.7942</v>
      </c>
      <c r="M431" s="3">
        <f t="shared" si="45"/>
        <v>2.0232000000000001</v>
      </c>
      <c r="N431" s="7">
        <f>IF('[2]WetLitterbags placem_collection'!G138="N.A","",'[2]WetLitterbags placem_collection'!G138)</f>
        <v>42816</v>
      </c>
      <c r="O431" s="3">
        <f>IF(IFERROR(INDEX('[2]Both teabags AfterWet'!$D$1:$D$839,MATCH(H431,'[2]Both teabags AfterWet'!$B$1:$B$839,0)),"")="N.A","",(IFERROR(INDEX('[2]Both teabags AfterWet'!$D$1:$D$839,MATCH(H431,'[2]Both teabags AfterWet'!$B$1:$B$839,0)),"")))</f>
        <v>0.59630000000000005</v>
      </c>
      <c r="P431" s="3">
        <f>IFERROR(INDEX('[2]Both teabags AfterWet'!$D$1:$D$839,MATCH(I431,'[2]Both teabags AfterWet'!$B$1:$B$839,0)),"")</f>
        <v>1.5604</v>
      </c>
      <c r="Q431" s="3">
        <f t="shared" si="47"/>
        <v>0.44570000000000004</v>
      </c>
      <c r="R431" s="3">
        <f t="shared" si="47"/>
        <v>1.4097999999999999</v>
      </c>
      <c r="S431" s="3">
        <f t="shared" si="48"/>
        <v>0.75158845167762789</v>
      </c>
      <c r="T431" s="3">
        <f t="shared" si="49"/>
        <v>0.49272782105231666</v>
      </c>
      <c r="U431" s="3">
        <f t="shared" si="50"/>
        <v>0.69681692368525106</v>
      </c>
      <c r="V431">
        <f t="shared" si="51"/>
        <v>54</v>
      </c>
      <c r="W431" s="3">
        <f t="shared" si="52"/>
        <v>0.10737713577478869</v>
      </c>
      <c r="X431" s="3">
        <f t="shared" si="53"/>
        <v>1.7691329959885146E-2</v>
      </c>
      <c r="Y431" s="67" t="str">
        <f>IF(ISNUMBER(SEARCH("C", '[2]WetLitterbags placem_collection'!Y138)),"YES","")</f>
        <v/>
      </c>
      <c r="Z431" s="67" t="str">
        <f>IF(ISNUMBER(SEARCH("H", '[2]WetLitterbags placem_collection'!Y138)),"YES","")</f>
        <v/>
      </c>
      <c r="AA431" s="67" t="str">
        <f>IF(ISNUMBER(SEARCH("R", '[2]WetLitterbags placem_collection'!Y138)),"YES","")</f>
        <v>YES</v>
      </c>
      <c r="AB431" s="67" t="str">
        <f>IF(ISNUMBER(SEARCH("C", '[2]WetLitterbags placem_collection'!X138)),"YES","")</f>
        <v/>
      </c>
      <c r="AC431" s="67" t="str">
        <f>IF(ISNUMBER(SEARCH("H", '[2]WetLitterbags placem_collection'!X138)),"YES","")</f>
        <v/>
      </c>
      <c r="AD431" s="67" t="str">
        <f>IF(ISNUMBER(SEARCH("R", '[2]WetLitterbags placem_collection'!X138)),"YES","")</f>
        <v>YES</v>
      </c>
    </row>
    <row r="432" spans="2:30">
      <c r="B432" t="str">
        <f>'[2]Final data_for_R_analysis_Wetse'!A578</f>
        <v>Wet</v>
      </c>
      <c r="C432" s="4">
        <f>'[2]Final data_for_R_analysis_Wetse'!B578</f>
        <v>137</v>
      </c>
      <c r="D432" t="s">
        <v>105</v>
      </c>
      <c r="E432" t="s">
        <v>32</v>
      </c>
      <c r="F432" s="5">
        <v>1</v>
      </c>
      <c r="G432" s="7">
        <f>'[2]WetLitterbags placem_collection'!E139</f>
        <v>42762</v>
      </c>
      <c r="H432" s="1" t="str">
        <f>'[2]Final data_for_R_analysis_Wetse'!J578</f>
        <v>G857</v>
      </c>
      <c r="I432" t="str">
        <f>'[2]Final data_for_R_analysis_Wetse'!J798</f>
        <v>R483</v>
      </c>
      <c r="J432">
        <f>IFERROR(INDEX('[2]Green_rooibos initial weight'!$C$5:$C$1749,MATCH(H432, '[2]Green_rooibos initial weight'!$A$5:$A$1749,0)),"")</f>
        <v>1.927</v>
      </c>
      <c r="K432">
        <f>IFERROR(INDEX('[2]Green_rooibos initial weight'!$C$5:$C$1749,MATCH(I432, '[2]Green_rooibos initial weight'!$A$5:$A$1749,0)),"")</f>
        <v>2.1970000000000001</v>
      </c>
      <c r="L432" s="3">
        <f t="shared" si="46"/>
        <v>1.6772</v>
      </c>
      <c r="M432" s="3">
        <f t="shared" si="45"/>
        <v>1.9472</v>
      </c>
      <c r="N432" s="7">
        <f>IF('[2]WetLitterbags placem_collection'!G139="N.A","",'[2]WetLitterbags placem_collection'!G139)</f>
        <v>42816</v>
      </c>
      <c r="O432" s="3">
        <f>IF(IFERROR(INDEX('[2]Both teabags AfterWet'!$D$1:$D$839,MATCH(H432,'[2]Both teabags AfterWet'!$B$1:$B$839,0)),"")="N.A","",(IFERROR(INDEX('[2]Both teabags AfterWet'!$D$1:$D$839,MATCH(H432,'[2]Both teabags AfterWet'!$B$1:$B$839,0)),"")))</f>
        <v>0.6</v>
      </c>
      <c r="P432" s="3">
        <f>IFERROR(INDEX('[2]Both teabags AfterWet'!$D$1:$D$839,MATCH(I432,'[2]Both teabags AfterWet'!$B$1:$B$839,0)),"")</f>
        <v>1.778</v>
      </c>
      <c r="Q432" s="3">
        <f t="shared" si="47"/>
        <v>0.44939999999999997</v>
      </c>
      <c r="R432" s="3">
        <f t="shared" si="47"/>
        <v>1.6274</v>
      </c>
      <c r="S432" s="3">
        <f t="shared" si="48"/>
        <v>0.73205342237061766</v>
      </c>
      <c r="T432" s="3">
        <f t="shared" si="49"/>
        <v>0.47992100849000119</v>
      </c>
      <c r="U432" s="3">
        <f t="shared" si="50"/>
        <v>0.83576417419884963</v>
      </c>
      <c r="V432">
        <f t="shared" si="51"/>
        <v>54</v>
      </c>
      <c r="W432" s="3">
        <f t="shared" si="52"/>
        <v>0.13057788317028773</v>
      </c>
      <c r="X432" s="3">
        <f t="shared" si="53"/>
        <v>7.7569641673095194E-3</v>
      </c>
      <c r="Y432" s="67" t="str">
        <f>IF(ISNUMBER(SEARCH("C", '[2]WetLitterbags placem_collection'!Y139)),"YES","")</f>
        <v/>
      </c>
      <c r="Z432" s="67" t="str">
        <f>IF(ISNUMBER(SEARCH("H", '[2]WetLitterbags placem_collection'!Y139)),"YES","")</f>
        <v/>
      </c>
      <c r="AA432" s="67" t="str">
        <f>IF(ISNUMBER(SEARCH("R", '[2]WetLitterbags placem_collection'!Y139)),"YES","")</f>
        <v/>
      </c>
      <c r="AB432" s="67" t="str">
        <f>IF(ISNUMBER(SEARCH("C", '[2]WetLitterbags placem_collection'!X139)),"YES","")</f>
        <v/>
      </c>
      <c r="AC432" s="67" t="str">
        <f>IF(ISNUMBER(SEARCH("H", '[2]WetLitterbags placem_collection'!X139)),"YES","")</f>
        <v/>
      </c>
      <c r="AD432" s="67" t="str">
        <f>IF(ISNUMBER(SEARCH("R", '[2]WetLitterbags placem_collection'!X139)),"YES","")</f>
        <v/>
      </c>
    </row>
    <row r="433" spans="2:30">
      <c r="B433" t="str">
        <f>'[2]Final data_for_R_analysis_Wetse'!A579</f>
        <v>Wet</v>
      </c>
      <c r="C433" s="4">
        <f>'[2]Final data_for_R_analysis_Wetse'!B579</f>
        <v>138</v>
      </c>
      <c r="D433" t="s">
        <v>105</v>
      </c>
      <c r="E433" t="s">
        <v>32</v>
      </c>
      <c r="F433" s="5">
        <v>2</v>
      </c>
      <c r="G433" s="7">
        <f>'[2]WetLitterbags placem_collection'!E140</f>
        <v>42762</v>
      </c>
      <c r="H433" s="1" t="str">
        <f>'[2]Final data_for_R_analysis_Wetse'!J579</f>
        <v>G623</v>
      </c>
      <c r="I433" t="str">
        <f>'[2]Final data_for_R_analysis_Wetse'!J799</f>
        <v>R21</v>
      </c>
      <c r="J433">
        <f>IFERROR(INDEX('[2]Green_rooibos initial weight'!$C$5:$C$1749,MATCH(H433, '[2]Green_rooibos initial weight'!$A$5:$A$1749,0)),"")</f>
        <v>2.1040000000000001</v>
      </c>
      <c r="K433">
        <f>IFERROR(INDEX('[2]Green_rooibos initial weight'!$C$5:$C$1749,MATCH(I433, '[2]Green_rooibos initial weight'!$A$5:$A$1749,0)),"")</f>
        <v>2.0249999999999999</v>
      </c>
      <c r="L433" s="3">
        <f t="shared" si="46"/>
        <v>1.8542000000000001</v>
      </c>
      <c r="M433" s="3">
        <f t="shared" si="45"/>
        <v>1.7751999999999999</v>
      </c>
      <c r="N433" s="7">
        <f>IF('[2]WetLitterbags placem_collection'!G140="N.A","",'[2]WetLitterbags placem_collection'!G140)</f>
        <v>42816</v>
      </c>
      <c r="O433" s="3">
        <f>IF(IFERROR(INDEX('[2]Both teabags AfterWet'!$D$1:$D$839,MATCH(H433,'[2]Both teabags AfterWet'!$B$1:$B$839,0)),"")="N.A","",(IFERROR(INDEX('[2]Both teabags AfterWet'!$D$1:$D$839,MATCH(H433,'[2]Both teabags AfterWet'!$B$1:$B$839,0)),"")))</f>
        <v>0.64800000000000002</v>
      </c>
      <c r="P433" s="3">
        <f>IFERROR(INDEX('[2]Both teabags AfterWet'!$D$1:$D$839,MATCH(I433,'[2]Both teabags AfterWet'!$B$1:$B$839,0)),"")</f>
        <v>1.522</v>
      </c>
      <c r="Q433" s="3">
        <f t="shared" si="47"/>
        <v>0.49740000000000001</v>
      </c>
      <c r="R433" s="3">
        <f t="shared" si="47"/>
        <v>1.3714</v>
      </c>
      <c r="S433" s="3">
        <f t="shared" si="48"/>
        <v>0.73174414841980373</v>
      </c>
      <c r="T433" s="3">
        <f t="shared" si="49"/>
        <v>0.47971825407094026</v>
      </c>
      <c r="U433" s="3">
        <f t="shared" si="50"/>
        <v>0.77253267237494372</v>
      </c>
      <c r="V433">
        <f t="shared" si="51"/>
        <v>54</v>
      </c>
      <c r="W433" s="3">
        <f t="shared" si="52"/>
        <v>0.1309451919004706</v>
      </c>
      <c r="X433" s="3">
        <f t="shared" si="53"/>
        <v>1.1903233868994691E-2</v>
      </c>
      <c r="Y433" s="67" t="str">
        <f>IF(ISNUMBER(SEARCH("C", '[2]WetLitterbags placem_collection'!Y140)),"YES","")</f>
        <v/>
      </c>
      <c r="Z433" s="67" t="str">
        <f>IF(ISNUMBER(SEARCH("H", '[2]WetLitterbags placem_collection'!Y140)),"YES","")</f>
        <v/>
      </c>
      <c r="AA433" s="67" t="str">
        <f>IF(ISNUMBER(SEARCH("R", '[2]WetLitterbags placem_collection'!Y140)),"YES","")</f>
        <v/>
      </c>
      <c r="AB433" s="67" t="str">
        <f>IF(ISNUMBER(SEARCH("C", '[2]WetLitterbags placem_collection'!X140)),"YES","")</f>
        <v/>
      </c>
      <c r="AC433" s="67" t="str">
        <f>IF(ISNUMBER(SEARCH("H", '[2]WetLitterbags placem_collection'!X140)),"YES","")</f>
        <v/>
      </c>
      <c r="AD433" s="67" t="str">
        <f>IF(ISNUMBER(SEARCH("R", '[2]WetLitterbags placem_collection'!X140)),"YES","")</f>
        <v>YES</v>
      </c>
    </row>
    <row r="434" spans="2:30">
      <c r="B434" t="str">
        <f>'[2]Final data_for_R_analysis_Wetse'!A580</f>
        <v>Wet</v>
      </c>
      <c r="C434" s="4">
        <f>'[2]Final data_for_R_analysis_Wetse'!B580</f>
        <v>139</v>
      </c>
      <c r="D434" t="s">
        <v>105</v>
      </c>
      <c r="E434" t="s">
        <v>32</v>
      </c>
      <c r="F434" s="5">
        <v>3</v>
      </c>
      <c r="G434" s="7">
        <f>'[2]WetLitterbags placem_collection'!E141</f>
        <v>42762</v>
      </c>
      <c r="H434" s="1" t="str">
        <f>'[2]Final data_for_R_analysis_Wetse'!J580</f>
        <v>G880</v>
      </c>
      <c r="I434" t="str">
        <f>'[2]Final data_for_R_analysis_Wetse'!J800</f>
        <v>R538</v>
      </c>
      <c r="J434">
        <f>IFERROR(INDEX('[2]Green_rooibos initial weight'!$C$5:$C$1749,MATCH(H434, '[2]Green_rooibos initial weight'!$A$5:$A$1749,0)),"")</f>
        <v>2.1030000000000002</v>
      </c>
      <c r="K434">
        <f>IFERROR(INDEX('[2]Green_rooibos initial weight'!$C$5:$C$1749,MATCH(I434, '[2]Green_rooibos initial weight'!$A$5:$A$1749,0)),"")</f>
        <v>2.2000000000000002</v>
      </c>
      <c r="L434" s="3">
        <f t="shared" si="46"/>
        <v>1.8532000000000002</v>
      </c>
      <c r="M434" s="3">
        <f t="shared" si="45"/>
        <v>1.9502000000000002</v>
      </c>
      <c r="N434" s="7">
        <f>IF('[2]WetLitterbags placem_collection'!G141="N.A","",'[2]WetLitterbags placem_collection'!G141)</f>
        <v>42816</v>
      </c>
      <c r="O434" s="3">
        <f>IF(IFERROR(INDEX('[2]Both teabags AfterWet'!$D$1:$D$839,MATCH(H434,'[2]Both teabags AfterWet'!$B$1:$B$839,0)),"")="N.A","",(IFERROR(INDEX('[2]Both teabags AfterWet'!$D$1:$D$839,MATCH(H434,'[2]Both teabags AfterWet'!$B$1:$B$839,0)),"")))</f>
        <v>0.73599999999999999</v>
      </c>
      <c r="P434" s="3">
        <f>IFERROR(INDEX('[2]Both teabags AfterWet'!$D$1:$D$839,MATCH(I434,'[2]Both teabags AfterWet'!$B$1:$B$839,0)),"")</f>
        <v>1.415</v>
      </c>
      <c r="Q434" s="3">
        <f t="shared" si="47"/>
        <v>0.58539999999999992</v>
      </c>
      <c r="R434" s="3">
        <f t="shared" si="47"/>
        <v>1.2644</v>
      </c>
      <c r="S434" s="3">
        <f t="shared" si="48"/>
        <v>0.68411396503345578</v>
      </c>
      <c r="T434" s="3">
        <f t="shared" si="49"/>
        <v>0.44849276567513968</v>
      </c>
      <c r="U434" s="3">
        <f t="shared" si="50"/>
        <v>0.6483437596143985</v>
      </c>
      <c r="V434">
        <f t="shared" si="51"/>
        <v>54</v>
      </c>
      <c r="W434" s="3">
        <f t="shared" si="52"/>
        <v>0.1875131056609789</v>
      </c>
      <c r="X434" s="3">
        <f t="shared" si="53"/>
        <v>2.838645001556955E-2</v>
      </c>
      <c r="Y434" s="67" t="str">
        <f>IF(ISNUMBER(SEARCH("C", '[2]WetLitterbags placem_collection'!Y141)),"YES","")</f>
        <v/>
      </c>
      <c r="Z434" s="67" t="str">
        <f>IF(ISNUMBER(SEARCH("H", '[2]WetLitterbags placem_collection'!Y141)),"YES","")</f>
        <v/>
      </c>
      <c r="AA434" s="67" t="str">
        <f>IF(ISNUMBER(SEARCH("R", '[2]WetLitterbags placem_collection'!Y141)),"YES","")</f>
        <v/>
      </c>
      <c r="AB434" s="67" t="str">
        <f>IF(ISNUMBER(SEARCH("C", '[2]WetLitterbags placem_collection'!X141)),"YES","")</f>
        <v/>
      </c>
      <c r="AC434" s="67" t="str">
        <f>IF(ISNUMBER(SEARCH("H", '[2]WetLitterbags placem_collection'!X141)),"YES","")</f>
        <v/>
      </c>
      <c r="AD434" s="67" t="str">
        <f>IF(ISNUMBER(SEARCH("R", '[2]WetLitterbags placem_collection'!X141)),"YES","")</f>
        <v>YES</v>
      </c>
    </row>
    <row r="435" spans="2:30">
      <c r="B435" t="str">
        <f>'[2]Final data_for_R_analysis_Wetse'!A581</f>
        <v>Wet</v>
      </c>
      <c r="C435" s="4">
        <f>'[2]Final data_for_R_analysis_Wetse'!B581</f>
        <v>140</v>
      </c>
      <c r="D435" t="s">
        <v>105</v>
      </c>
      <c r="E435" t="s">
        <v>32</v>
      </c>
      <c r="F435" s="68">
        <v>4</v>
      </c>
      <c r="G435" s="7">
        <f>'[2]WetLitterbags placem_collection'!E142</f>
        <v>42762</v>
      </c>
      <c r="H435" s="1" t="str">
        <f>'[2]Final data_for_R_analysis_Wetse'!J581</f>
        <v>G706</v>
      </c>
      <c r="I435" t="str">
        <f>'[2]Final data_for_R_analysis_Wetse'!J801</f>
        <v>R559</v>
      </c>
      <c r="J435">
        <f>IFERROR(INDEX('[2]Green_rooibos initial weight'!$C$5:$C$1749,MATCH(H435, '[2]Green_rooibos initial weight'!$A$5:$A$1749,0)),"")</f>
        <v>1.9450000000000001</v>
      </c>
      <c r="K435">
        <f>IFERROR(INDEX('[2]Green_rooibos initial weight'!$C$5:$C$1749,MATCH(I435, '[2]Green_rooibos initial weight'!$A$5:$A$1749,0)),"")</f>
        <v>2.161</v>
      </c>
      <c r="L435" s="3">
        <f t="shared" si="46"/>
        <v>1.6952</v>
      </c>
      <c r="M435" s="3">
        <f t="shared" si="45"/>
        <v>1.9112</v>
      </c>
      <c r="N435" s="7">
        <f>IF('[2]WetLitterbags placem_collection'!G142="N.A","",'[2]WetLitterbags placem_collection'!G142)</f>
        <v>42816</v>
      </c>
      <c r="O435" s="3">
        <f>IF(IFERROR(INDEX('[2]Both teabags AfterWet'!$D$1:$D$839,MATCH(H435,'[2]Both teabags AfterWet'!$B$1:$B$839,0)),"")="N.A","",(IFERROR(INDEX('[2]Both teabags AfterWet'!$D$1:$D$839,MATCH(H435,'[2]Both teabags AfterWet'!$B$1:$B$839,0)),"")))</f>
        <v>0.60780000000000001</v>
      </c>
      <c r="P435" s="3">
        <f>IFERROR(INDEX('[2]Both teabags AfterWet'!$D$1:$D$839,MATCH(I435,'[2]Both teabags AfterWet'!$B$1:$B$839,0)),"")</f>
        <v>1.6634</v>
      </c>
      <c r="Q435" s="3">
        <f t="shared" si="47"/>
        <v>0.4572</v>
      </c>
      <c r="R435" s="3">
        <f t="shared" si="47"/>
        <v>1.5127999999999999</v>
      </c>
      <c r="S435" s="3">
        <f t="shared" si="48"/>
        <v>0.73029731005191123</v>
      </c>
      <c r="T435" s="3">
        <f t="shared" si="49"/>
        <v>0.47876973295564734</v>
      </c>
      <c r="U435" s="3">
        <f t="shared" si="50"/>
        <v>0.79154457932189193</v>
      </c>
      <c r="V435">
        <f t="shared" si="51"/>
        <v>54</v>
      </c>
      <c r="W435" s="3">
        <f t="shared" si="52"/>
        <v>0.13266352725426211</v>
      </c>
      <c r="X435" s="3">
        <f t="shared" si="53"/>
        <v>1.0585821404153662E-2</v>
      </c>
      <c r="Y435" s="67" t="str">
        <f>IF(ISNUMBER(SEARCH("C", '[2]WetLitterbags placem_collection'!Y142)),"YES","")</f>
        <v/>
      </c>
      <c r="Z435" s="67" t="str">
        <f>IF(ISNUMBER(SEARCH("H", '[2]WetLitterbags placem_collection'!Y142)),"YES","")</f>
        <v/>
      </c>
      <c r="AA435" s="67" t="str">
        <f>IF(ISNUMBER(SEARCH("R", '[2]WetLitterbags placem_collection'!Y142)),"YES","")</f>
        <v/>
      </c>
      <c r="AB435" s="67" t="str">
        <f>IF(ISNUMBER(SEARCH("C", '[2]WetLitterbags placem_collection'!X142)),"YES","")</f>
        <v/>
      </c>
      <c r="AC435" s="67" t="str">
        <f>IF(ISNUMBER(SEARCH("H", '[2]WetLitterbags placem_collection'!X142)),"YES","")</f>
        <v/>
      </c>
      <c r="AD435" s="67" t="str">
        <f>IF(ISNUMBER(SEARCH("R", '[2]WetLitterbags placem_collection'!X142)),"YES","")</f>
        <v/>
      </c>
    </row>
    <row r="436" spans="2:30">
      <c r="B436" t="str">
        <f>'[2]Final data_for_R_analysis_Wetse'!A582</f>
        <v>Wet</v>
      </c>
      <c r="C436" s="4">
        <f>'[2]Final data_for_R_analysis_Wetse'!B582</f>
        <v>141</v>
      </c>
      <c r="D436" t="s">
        <v>105</v>
      </c>
      <c r="E436" t="s">
        <v>32</v>
      </c>
      <c r="F436" s="68">
        <v>5</v>
      </c>
      <c r="G436" s="7">
        <f>'[2]WetLitterbags placem_collection'!E143</f>
        <v>42762</v>
      </c>
      <c r="H436" s="1" t="str">
        <f>'[2]Final data_for_R_analysis_Wetse'!J582</f>
        <v>G775</v>
      </c>
      <c r="I436" t="str">
        <f>'[2]Final data_for_R_analysis_Wetse'!J802</f>
        <v>R465</v>
      </c>
      <c r="J436">
        <f>IFERROR(INDEX('[2]Green_rooibos initial weight'!$C$5:$C$1749,MATCH(H436, '[2]Green_rooibos initial weight'!$A$5:$A$1749,0)),"")</f>
        <v>2.1389999999999998</v>
      </c>
      <c r="K436">
        <f>IFERROR(INDEX('[2]Green_rooibos initial weight'!$C$5:$C$1749,MATCH(I436, '[2]Green_rooibos initial weight'!$A$5:$A$1749,0)),"")</f>
        <v>2.206</v>
      </c>
      <c r="L436" s="3">
        <f t="shared" si="46"/>
        <v>1.8891999999999998</v>
      </c>
      <c r="M436" s="3">
        <f t="shared" si="45"/>
        <v>1.9561999999999999</v>
      </c>
      <c r="N436" s="7">
        <f>IF('[2]WetLitterbags placem_collection'!G143="N.A","",'[2]WetLitterbags placem_collection'!G143)</f>
        <v>42816</v>
      </c>
      <c r="O436" s="3">
        <f>IF(IFERROR(INDEX('[2]Both teabags AfterWet'!$D$1:$D$839,MATCH(H436,'[2]Both teabags AfterWet'!$B$1:$B$839,0)),"")="N.A","",(IFERROR(INDEX('[2]Both teabags AfterWet'!$D$1:$D$839,MATCH(H436,'[2]Both teabags AfterWet'!$B$1:$B$839,0)),"")))</f>
        <v>0.69099999999999995</v>
      </c>
      <c r="P436" s="3">
        <f>IFERROR(INDEX('[2]Both teabags AfterWet'!$D$1:$D$839,MATCH(I436,'[2]Both teabags AfterWet'!$B$1:$B$839,0)),"")</f>
        <v>1.6759999999999999</v>
      </c>
      <c r="Q436" s="3">
        <f t="shared" si="47"/>
        <v>0.54039999999999999</v>
      </c>
      <c r="R436" s="3">
        <f t="shared" si="47"/>
        <v>1.5253999999999999</v>
      </c>
      <c r="S436" s="3">
        <f t="shared" si="48"/>
        <v>0.71395299597713313</v>
      </c>
      <c r="T436" s="3">
        <f t="shared" si="49"/>
        <v>0.46805469569997332</v>
      </c>
      <c r="U436" s="3">
        <f t="shared" si="50"/>
        <v>0.77977711890399748</v>
      </c>
      <c r="V436">
        <f t="shared" si="51"/>
        <v>54</v>
      </c>
      <c r="W436" s="3">
        <f t="shared" si="52"/>
        <v>0.15207482663048322</v>
      </c>
      <c r="X436" s="3">
        <f t="shared" si="53"/>
        <v>1.1774718723263489E-2</v>
      </c>
      <c r="Y436" s="67" t="str">
        <f>IF(ISNUMBER(SEARCH("C", '[2]WetLitterbags placem_collection'!Y143)),"YES","")</f>
        <v/>
      </c>
      <c r="Z436" s="67" t="str">
        <f>IF(ISNUMBER(SEARCH("H", '[2]WetLitterbags placem_collection'!Y143)),"YES","")</f>
        <v/>
      </c>
      <c r="AA436" s="67" t="str">
        <f>IF(ISNUMBER(SEARCH("R", '[2]WetLitterbags placem_collection'!Y143)),"YES","")</f>
        <v/>
      </c>
      <c r="AB436" s="67" t="str">
        <f>IF(ISNUMBER(SEARCH("C", '[2]WetLitterbags placem_collection'!X143)),"YES","")</f>
        <v/>
      </c>
      <c r="AC436" s="67" t="str">
        <f>IF(ISNUMBER(SEARCH("H", '[2]WetLitterbags placem_collection'!X143)),"YES","")</f>
        <v/>
      </c>
      <c r="AD436" s="67" t="str">
        <f>IF(ISNUMBER(SEARCH("R", '[2]WetLitterbags placem_collection'!X143)),"YES","")</f>
        <v/>
      </c>
    </row>
    <row r="437" spans="2:30">
      <c r="B437" t="str">
        <f>'[2]Final data_for_R_analysis_Wetse'!A583</f>
        <v>Wet</v>
      </c>
      <c r="C437" s="4">
        <f>'[2]Final data_for_R_analysis_Wetse'!B583</f>
        <v>142</v>
      </c>
      <c r="D437" t="s">
        <v>105</v>
      </c>
      <c r="E437" t="s">
        <v>32</v>
      </c>
      <c r="F437" s="68">
        <v>6</v>
      </c>
      <c r="G437" s="7">
        <f>'[2]WetLitterbags placem_collection'!E144</f>
        <v>42762</v>
      </c>
      <c r="H437" s="1" t="str">
        <f>'[2]Final data_for_R_analysis_Wetse'!J583</f>
        <v>G850</v>
      </c>
      <c r="I437" t="str">
        <f>'[2]Final data_for_R_analysis_Wetse'!J803</f>
        <v>R503</v>
      </c>
      <c r="J437">
        <f>IFERROR(INDEX('[2]Green_rooibos initial weight'!$C$5:$C$1749,MATCH(H437, '[2]Green_rooibos initial weight'!$A$5:$A$1749,0)),"")</f>
        <v>2.0379999999999998</v>
      </c>
      <c r="K437">
        <f>IFERROR(INDEX('[2]Green_rooibos initial weight'!$C$5:$C$1749,MATCH(I437, '[2]Green_rooibos initial weight'!$A$5:$A$1749,0)),"")</f>
        <v>2.1709999999999998</v>
      </c>
      <c r="L437" s="3">
        <f t="shared" si="46"/>
        <v>1.7881999999999998</v>
      </c>
      <c r="M437" s="3">
        <f t="shared" si="45"/>
        <v>1.9211999999999998</v>
      </c>
      <c r="N437" s="7">
        <f>IF('[2]WetLitterbags placem_collection'!G144="N.A","",'[2]WetLitterbags placem_collection'!G144)</f>
        <v>42816</v>
      </c>
      <c r="O437" s="3" t="str">
        <f>IF(IFERROR(INDEX('[2]Both teabags AfterWet'!$D$1:$D$839,MATCH(H437,'[2]Both teabags AfterWet'!$B$1:$B$839,0)),"")="N.A","",(IFERROR(INDEX('[2]Both teabags AfterWet'!$D$1:$D$839,MATCH(H437,'[2]Both teabags AfterWet'!$B$1:$B$839,0)),"")))</f>
        <v/>
      </c>
      <c r="P437" s="3" t="str">
        <f>IFERROR(INDEX('[2]Both teabags AfterWet'!$D$1:$D$839,MATCH(I437,'[2]Both teabags AfterWet'!$B$1:$B$839,0)),"")</f>
        <v/>
      </c>
      <c r="Q437" s="3" t="str">
        <f t="shared" si="47"/>
        <v/>
      </c>
      <c r="R437" s="3" t="str">
        <f t="shared" si="47"/>
        <v/>
      </c>
      <c r="S437" s="3" t="str">
        <f t="shared" si="48"/>
        <v/>
      </c>
      <c r="T437" s="3" t="str">
        <f t="shared" si="49"/>
        <v/>
      </c>
      <c r="U437" s="3" t="str">
        <f t="shared" si="50"/>
        <v/>
      </c>
      <c r="V437">
        <f t="shared" si="51"/>
        <v>54</v>
      </c>
      <c r="W437" s="3" t="str">
        <f t="shared" si="52"/>
        <v/>
      </c>
      <c r="X437" s="3" t="str">
        <f t="shared" si="53"/>
        <v/>
      </c>
      <c r="Y437" s="67" t="str">
        <f>IF(ISNUMBER(SEARCH("C", '[2]WetLitterbags placem_collection'!Y144)),"YES","")</f>
        <v/>
      </c>
      <c r="Z437" s="67" t="str">
        <f>IF(ISNUMBER(SEARCH("H", '[2]WetLitterbags placem_collection'!Y144)),"YES","")</f>
        <v/>
      </c>
      <c r="AA437" s="67" t="str">
        <f>IF(ISNUMBER(SEARCH("R", '[2]WetLitterbags placem_collection'!Y144)),"YES","")</f>
        <v>YES</v>
      </c>
      <c r="AB437" s="67" t="str">
        <f>IF(ISNUMBER(SEARCH("C", '[2]WetLitterbags placem_collection'!X144)),"YES","")</f>
        <v/>
      </c>
      <c r="AC437" s="67" t="str">
        <f>IF(ISNUMBER(SEARCH("H", '[2]WetLitterbags placem_collection'!X144)),"YES","")</f>
        <v/>
      </c>
      <c r="AD437" s="67" t="str">
        <f>IF(ISNUMBER(SEARCH("R", '[2]WetLitterbags placem_collection'!X144)),"YES","")</f>
        <v/>
      </c>
    </row>
    <row r="438" spans="2:30">
      <c r="B438" t="str">
        <f>'[2]Final data_for_R_analysis_Wetse'!A584</f>
        <v>Wet</v>
      </c>
      <c r="C438" s="4">
        <f>'[2]Final data_for_R_analysis_Wetse'!B584</f>
        <v>143</v>
      </c>
      <c r="D438" t="s">
        <v>105</v>
      </c>
      <c r="E438" t="s">
        <v>32</v>
      </c>
      <c r="F438" s="68">
        <v>7</v>
      </c>
      <c r="G438" s="7">
        <f>'[2]WetLitterbags placem_collection'!E145</f>
        <v>42762</v>
      </c>
      <c r="H438" s="1" t="str">
        <f>'[2]Final data_for_R_analysis_Wetse'!J584</f>
        <v>G697</v>
      </c>
      <c r="I438" t="str">
        <f>'[2]Final data_for_R_analysis_Wetse'!J804</f>
        <v>R567</v>
      </c>
      <c r="J438">
        <f>IFERROR(INDEX('[2]Green_rooibos initial weight'!$C$5:$C$1749,MATCH(H438, '[2]Green_rooibos initial weight'!$A$5:$A$1749,0)),"")</f>
        <v>2.1110000000000002</v>
      </c>
      <c r="K438">
        <f>IFERROR(INDEX('[2]Green_rooibos initial weight'!$C$5:$C$1749,MATCH(I438, '[2]Green_rooibos initial weight'!$A$5:$A$1749,0)),"")</f>
        <v>2.097</v>
      </c>
      <c r="L438" s="3">
        <f t="shared" si="46"/>
        <v>1.8612000000000002</v>
      </c>
      <c r="M438" s="3">
        <f t="shared" si="45"/>
        <v>1.8472</v>
      </c>
      <c r="N438" s="7">
        <f>IF('[2]WetLitterbags placem_collection'!G145="N.A","",'[2]WetLitterbags placem_collection'!G145)</f>
        <v>42816</v>
      </c>
      <c r="O438" s="3">
        <f>IF(IFERROR(INDEX('[2]Both teabags AfterWet'!$D$1:$D$839,MATCH(H438,'[2]Both teabags AfterWet'!$B$1:$B$839,0)),"")="N.A","",(IFERROR(INDEX('[2]Both teabags AfterWet'!$D$1:$D$839,MATCH(H438,'[2]Both teabags AfterWet'!$B$1:$B$839,0)),"")))</f>
        <v>0.67500000000000004</v>
      </c>
      <c r="P438" s="3">
        <f>IFERROR(INDEX('[2]Both teabags AfterWet'!$D$1:$D$839,MATCH(I438,'[2]Both teabags AfterWet'!$B$1:$B$839,0)),"")</f>
        <v>1.5908</v>
      </c>
      <c r="Q438" s="3">
        <f t="shared" si="47"/>
        <v>0.52439999999999998</v>
      </c>
      <c r="R438" s="3">
        <f t="shared" si="47"/>
        <v>1.4401999999999999</v>
      </c>
      <c r="S438" s="3">
        <f t="shared" si="48"/>
        <v>0.71824629271437779</v>
      </c>
      <c r="T438" s="3">
        <f t="shared" si="49"/>
        <v>0.4708693035372169</v>
      </c>
      <c r="U438" s="3">
        <f t="shared" si="50"/>
        <v>0.77966652230402766</v>
      </c>
      <c r="V438">
        <f t="shared" si="51"/>
        <v>54</v>
      </c>
      <c r="W438" s="3">
        <f t="shared" si="52"/>
        <v>0.14697589938909994</v>
      </c>
      <c r="X438" s="3">
        <f t="shared" si="53"/>
        <v>1.1684789642562268E-2</v>
      </c>
      <c r="Y438" s="67" t="str">
        <f>IF(ISNUMBER(SEARCH("C", '[2]WetLitterbags placem_collection'!Y145)),"YES","")</f>
        <v/>
      </c>
      <c r="Z438" s="67" t="str">
        <f>IF(ISNUMBER(SEARCH("H", '[2]WetLitterbags placem_collection'!Y145)),"YES","")</f>
        <v/>
      </c>
      <c r="AA438" s="67" t="str">
        <f>IF(ISNUMBER(SEARCH("R", '[2]WetLitterbags placem_collection'!Y145)),"YES","")</f>
        <v/>
      </c>
      <c r="AB438" s="67" t="str">
        <f>IF(ISNUMBER(SEARCH("C", '[2]WetLitterbags placem_collection'!X145)),"YES","")</f>
        <v/>
      </c>
      <c r="AC438" s="67" t="str">
        <f>IF(ISNUMBER(SEARCH("H", '[2]WetLitterbags placem_collection'!X145)),"YES","")</f>
        <v/>
      </c>
      <c r="AD438" s="67" t="str">
        <f>IF(ISNUMBER(SEARCH("R", '[2]WetLitterbags placem_collection'!X145)),"YES","")</f>
        <v>YES</v>
      </c>
    </row>
    <row r="439" spans="2:30">
      <c r="B439" t="str">
        <f>'[2]Final data_for_R_analysis_Wetse'!A585</f>
        <v>Wet</v>
      </c>
      <c r="C439" s="4">
        <f>'[2]Final data_for_R_analysis_Wetse'!B585</f>
        <v>144</v>
      </c>
      <c r="D439" t="s">
        <v>105</v>
      </c>
      <c r="E439" t="s">
        <v>32</v>
      </c>
      <c r="F439" s="68">
        <v>8</v>
      </c>
      <c r="G439" s="7">
        <f>'[2]WetLitterbags placem_collection'!E146</f>
        <v>42762</v>
      </c>
      <c r="H439" s="1" t="str">
        <f>'[2]Final data_for_R_analysis_Wetse'!J585</f>
        <v>G894</v>
      </c>
      <c r="I439" t="str">
        <f>'[2]Final data_for_R_analysis_Wetse'!J805</f>
        <v>R15</v>
      </c>
      <c r="J439">
        <f>IFERROR(INDEX('[2]Green_rooibos initial weight'!$C$5:$C$1749,MATCH(H439, '[2]Green_rooibos initial weight'!$A$5:$A$1749,0)),"")</f>
        <v>1.9630000000000001</v>
      </c>
      <c r="K439">
        <f>IFERROR(INDEX('[2]Green_rooibos initial weight'!$C$5:$C$1749,MATCH(I439, '[2]Green_rooibos initial weight'!$A$5:$A$1749,0)),"")</f>
        <v>2.2269999999999999</v>
      </c>
      <c r="L439" s="3">
        <f t="shared" si="46"/>
        <v>1.7132000000000001</v>
      </c>
      <c r="M439" s="3">
        <f t="shared" si="45"/>
        <v>1.9771999999999998</v>
      </c>
      <c r="N439" s="7">
        <f>IF('[2]WetLitterbags placem_collection'!G146="N.A","",'[2]WetLitterbags placem_collection'!G146)</f>
        <v>42816</v>
      </c>
      <c r="O439" s="3">
        <f>IF(IFERROR(INDEX('[2]Both teabags AfterWet'!$D$1:$D$839,MATCH(H439,'[2]Both teabags AfterWet'!$B$1:$B$839,0)),"")="N.A","",(IFERROR(INDEX('[2]Both teabags AfterWet'!$D$1:$D$839,MATCH(H439,'[2]Both teabags AfterWet'!$B$1:$B$839,0)),"")))</f>
        <v>0.68200000000000005</v>
      </c>
      <c r="P439" s="3">
        <f>IFERROR(INDEX('[2]Both teabags AfterWet'!$D$1:$D$839,MATCH(I439,'[2]Both teabags AfterWet'!$B$1:$B$839,0)),"")</f>
        <v>1.7290000000000001</v>
      </c>
      <c r="Q439" s="3">
        <f t="shared" si="47"/>
        <v>0.53140000000000009</v>
      </c>
      <c r="R439" s="3">
        <f t="shared" si="47"/>
        <v>1.5784</v>
      </c>
      <c r="S439" s="3">
        <f t="shared" si="48"/>
        <v>0.68982021947233241</v>
      </c>
      <c r="T439" s="3">
        <f t="shared" si="49"/>
        <v>0.45223368307449829</v>
      </c>
      <c r="U439" s="3">
        <f t="shared" si="50"/>
        <v>0.79830062714950445</v>
      </c>
      <c r="V439">
        <f t="shared" si="51"/>
        <v>54</v>
      </c>
      <c r="W439" s="3">
        <f t="shared" si="52"/>
        <v>0.18073608138677855</v>
      </c>
      <c r="X439" s="3">
        <f t="shared" si="53"/>
        <v>1.0937095668136587E-2</v>
      </c>
      <c r="Y439" s="67" t="str">
        <f>IF(ISNUMBER(SEARCH("C", '[2]WetLitterbags placem_collection'!Y146)),"YES","")</f>
        <v/>
      </c>
      <c r="Z439" s="67" t="str">
        <f>IF(ISNUMBER(SEARCH("H", '[2]WetLitterbags placem_collection'!Y146)),"YES","")</f>
        <v/>
      </c>
      <c r="AA439" s="67" t="str">
        <f>IF(ISNUMBER(SEARCH("R", '[2]WetLitterbags placem_collection'!Y146)),"YES","")</f>
        <v/>
      </c>
      <c r="AB439" s="67" t="str">
        <f>IF(ISNUMBER(SEARCH("C", '[2]WetLitterbags placem_collection'!X146)),"YES","")</f>
        <v/>
      </c>
      <c r="AC439" s="67" t="str">
        <f>IF(ISNUMBER(SEARCH("H", '[2]WetLitterbags placem_collection'!X146)),"YES","")</f>
        <v/>
      </c>
      <c r="AD439" s="67" t="str">
        <f>IF(ISNUMBER(SEARCH("R", '[2]WetLitterbags placem_collection'!X146)),"YES","")</f>
        <v>YES</v>
      </c>
    </row>
    <row r="440" spans="2:30">
      <c r="B440" t="str">
        <f>'[2]Final data_for_R_analysis_Wetse'!A586</f>
        <v>Wet</v>
      </c>
      <c r="C440" s="4">
        <f>'[2]Final data_for_R_analysis_Wetse'!B586</f>
        <v>145</v>
      </c>
      <c r="D440" t="s">
        <v>106</v>
      </c>
      <c r="E440" t="s">
        <v>32</v>
      </c>
      <c r="F440" s="5">
        <v>1</v>
      </c>
      <c r="G440" s="7">
        <f>'[2]WetLitterbags placem_collection'!E147</f>
        <v>42762</v>
      </c>
      <c r="H440" s="1" t="str">
        <f>'[2]Final data_for_R_analysis_Wetse'!J586</f>
        <v>G653</v>
      </c>
      <c r="I440" t="str">
        <f>'[2]Final data_for_R_analysis_Wetse'!J806</f>
        <v>R40</v>
      </c>
      <c r="J440">
        <f>IFERROR(INDEX('[2]Green_rooibos initial weight'!$C$5:$C$1749,MATCH(H440, '[2]Green_rooibos initial weight'!$A$5:$A$1749,0)),"")</f>
        <v>2.089</v>
      </c>
      <c r="K440">
        <f>IFERROR(INDEX('[2]Green_rooibos initial weight'!$C$5:$C$1749,MATCH(I440, '[2]Green_rooibos initial weight'!$A$5:$A$1749,0)),"")</f>
        <v>2.121</v>
      </c>
      <c r="L440" s="3">
        <f t="shared" si="46"/>
        <v>1.8391999999999999</v>
      </c>
      <c r="M440" s="3">
        <f t="shared" si="45"/>
        <v>1.8712</v>
      </c>
      <c r="N440" s="7">
        <f>IF('[2]WetLitterbags placem_collection'!G147="N.A","",'[2]WetLitterbags placem_collection'!G147)</f>
        <v>42815</v>
      </c>
      <c r="O440" s="3">
        <f>IF(IFERROR(INDEX('[2]Both teabags AfterWet'!$D$1:$D$839,MATCH(H440,'[2]Both teabags AfterWet'!$B$1:$B$839,0)),"")="N.A","",(IFERROR(INDEX('[2]Both teabags AfterWet'!$D$1:$D$839,MATCH(H440,'[2]Both teabags AfterWet'!$B$1:$B$839,0)),"")))</f>
        <v>0.69799999999999995</v>
      </c>
      <c r="P440" s="3">
        <f>IFERROR(INDEX('[2]Both teabags AfterWet'!$D$1:$D$839,MATCH(I440,'[2]Both teabags AfterWet'!$B$1:$B$839,0)),"")</f>
        <v>1.589</v>
      </c>
      <c r="Q440" s="3">
        <f t="shared" si="47"/>
        <v>0.54739999999999989</v>
      </c>
      <c r="R440" s="3">
        <f t="shared" si="47"/>
        <v>1.4383999999999999</v>
      </c>
      <c r="S440" s="3">
        <f t="shared" si="48"/>
        <v>0.70237059591126583</v>
      </c>
      <c r="T440" s="3">
        <f t="shared" si="49"/>
        <v>0.46046148330524794</v>
      </c>
      <c r="U440" s="3">
        <f t="shared" si="50"/>
        <v>0.76870457460453179</v>
      </c>
      <c r="V440">
        <f t="shared" si="51"/>
        <v>53</v>
      </c>
      <c r="W440" s="3">
        <f t="shared" si="52"/>
        <v>0.16583064618614507</v>
      </c>
      <c r="X440" s="3">
        <f t="shared" si="53"/>
        <v>1.3165704277186913E-2</v>
      </c>
      <c r="Y440" s="67" t="str">
        <f>IF(ISNUMBER(SEARCH("C", '[2]WetLitterbags placem_collection'!Y147)),"YES","")</f>
        <v/>
      </c>
      <c r="Z440" s="67" t="str">
        <f>IF(ISNUMBER(SEARCH("H", '[2]WetLitterbags placem_collection'!Y147)),"YES","")</f>
        <v/>
      </c>
      <c r="AA440" s="67" t="str">
        <f>IF(ISNUMBER(SEARCH("R", '[2]WetLitterbags placem_collection'!Y147)),"YES","")</f>
        <v/>
      </c>
      <c r="AB440" s="67" t="str">
        <f>IF(ISNUMBER(SEARCH("C", '[2]WetLitterbags placem_collection'!X147)),"YES","")</f>
        <v/>
      </c>
      <c r="AC440" s="67" t="str">
        <f>IF(ISNUMBER(SEARCH("H", '[2]WetLitterbags placem_collection'!X147)),"YES","")</f>
        <v/>
      </c>
      <c r="AD440" s="67" t="str">
        <f>IF(ISNUMBER(SEARCH("R", '[2]WetLitterbags placem_collection'!X147)),"YES","")</f>
        <v/>
      </c>
    </row>
    <row r="441" spans="2:30">
      <c r="B441" t="str">
        <f>'[2]Final data_for_R_analysis_Wetse'!A587</f>
        <v>Wet</v>
      </c>
      <c r="C441" s="4">
        <f>'[2]Final data_for_R_analysis_Wetse'!B587</f>
        <v>146</v>
      </c>
      <c r="D441" t="s">
        <v>106</v>
      </c>
      <c r="E441" t="s">
        <v>32</v>
      </c>
      <c r="F441" s="5">
        <v>2</v>
      </c>
      <c r="G441" s="7">
        <f>'[2]WetLitterbags placem_collection'!E148</f>
        <v>42762</v>
      </c>
      <c r="H441" s="1" t="str">
        <f>'[2]Final data_for_R_analysis_Wetse'!J587</f>
        <v>G762</v>
      </c>
      <c r="I441" t="str">
        <f>'[2]Final data_for_R_analysis_Wetse'!J807</f>
        <v>R468</v>
      </c>
      <c r="J441">
        <f>IFERROR(INDEX('[2]Green_rooibos initial weight'!$C$5:$C$1749,MATCH(H441, '[2]Green_rooibos initial weight'!$A$5:$A$1749,0)),"")</f>
        <v>2.016</v>
      </c>
      <c r="K441">
        <f>IFERROR(INDEX('[2]Green_rooibos initial weight'!$C$5:$C$1749,MATCH(I441, '[2]Green_rooibos initial weight'!$A$5:$A$1749,0)),"")</f>
        <v>2.2869999999999999</v>
      </c>
      <c r="L441" s="3">
        <f t="shared" si="46"/>
        <v>1.7662</v>
      </c>
      <c r="M441" s="3">
        <f t="shared" si="45"/>
        <v>2.0371999999999999</v>
      </c>
      <c r="N441" s="7">
        <f>IF('[2]WetLitterbags placem_collection'!G148="N.A","",'[2]WetLitterbags placem_collection'!G148)</f>
        <v>42815</v>
      </c>
      <c r="O441" s="3">
        <f>IF(IFERROR(INDEX('[2]Both teabags AfterWet'!$D$1:$D$839,MATCH(H441,'[2]Both teabags AfterWet'!$B$1:$B$839,0)),"")="N.A","",(IFERROR(INDEX('[2]Both teabags AfterWet'!$D$1:$D$839,MATCH(H441,'[2]Both teabags AfterWet'!$B$1:$B$839,0)),"")))</f>
        <v>0.59199999999999997</v>
      </c>
      <c r="P441" s="3">
        <f>IFERROR(INDEX('[2]Both teabags AfterWet'!$D$1:$D$839,MATCH(I441,'[2]Both teabags AfterWet'!$B$1:$B$839,0)),"")</f>
        <v>1.657</v>
      </c>
      <c r="Q441" s="3">
        <f t="shared" si="47"/>
        <v>0.44139999999999996</v>
      </c>
      <c r="R441" s="3">
        <f t="shared" si="47"/>
        <v>1.5064</v>
      </c>
      <c r="S441" s="3">
        <f t="shared" si="48"/>
        <v>0.75008492809421357</v>
      </c>
      <c r="T441" s="3">
        <f t="shared" si="49"/>
        <v>0.49174213813302364</v>
      </c>
      <c r="U441" s="3">
        <f t="shared" si="50"/>
        <v>0.73944629884154722</v>
      </c>
      <c r="V441">
        <f t="shared" si="51"/>
        <v>53</v>
      </c>
      <c r="W441" s="3">
        <f t="shared" si="52"/>
        <v>0.10916279323727607</v>
      </c>
      <c r="X441" s="3">
        <f t="shared" si="53"/>
        <v>1.424002541795168E-2</v>
      </c>
      <c r="Y441" s="67" t="str">
        <f>IF(ISNUMBER(SEARCH("C", '[2]WetLitterbags placem_collection'!Y148)),"YES","")</f>
        <v/>
      </c>
      <c r="Z441" s="67" t="str">
        <f>IF(ISNUMBER(SEARCH("H", '[2]WetLitterbags placem_collection'!Y148)),"YES","")</f>
        <v/>
      </c>
      <c r="AA441" s="67" t="str">
        <f>IF(ISNUMBER(SEARCH("R", '[2]WetLitterbags placem_collection'!Y148)),"YES","")</f>
        <v/>
      </c>
      <c r="AB441" s="67" t="str">
        <f>IF(ISNUMBER(SEARCH("C", '[2]WetLitterbags placem_collection'!X148)),"YES","")</f>
        <v/>
      </c>
      <c r="AC441" s="67" t="str">
        <f>IF(ISNUMBER(SEARCH("H", '[2]WetLitterbags placem_collection'!X148)),"YES","")</f>
        <v/>
      </c>
      <c r="AD441" s="67" t="str">
        <f>IF(ISNUMBER(SEARCH("R", '[2]WetLitterbags placem_collection'!X148)),"YES","")</f>
        <v>YES</v>
      </c>
    </row>
    <row r="442" spans="2:30">
      <c r="B442" t="str">
        <f>'[2]Final data_for_R_analysis_Wetse'!A588</f>
        <v>Wet</v>
      </c>
      <c r="C442" s="4">
        <f>'[2]Final data_for_R_analysis_Wetse'!B588</f>
        <v>147</v>
      </c>
      <c r="D442" t="s">
        <v>106</v>
      </c>
      <c r="E442" t="s">
        <v>32</v>
      </c>
      <c r="F442" s="5">
        <v>3</v>
      </c>
      <c r="G442" s="7">
        <f>'[2]WetLitterbags placem_collection'!E149</f>
        <v>42762</v>
      </c>
      <c r="H442" s="1" t="str">
        <f>'[2]Final data_for_R_analysis_Wetse'!J588</f>
        <v>G878</v>
      </c>
      <c r="I442" t="str">
        <f>'[2]Final data_for_R_analysis_Wetse'!J808</f>
        <v>R582</v>
      </c>
      <c r="J442">
        <f>IFERROR(INDEX('[2]Green_rooibos initial weight'!$C$5:$C$1749,MATCH(H442, '[2]Green_rooibos initial weight'!$A$5:$A$1749,0)),"")</f>
        <v>2.0939999999999999</v>
      </c>
      <c r="K442">
        <f>IFERROR(INDEX('[2]Green_rooibos initial weight'!$C$5:$C$1749,MATCH(I442, '[2]Green_rooibos initial weight'!$A$5:$A$1749,0)),"")</f>
        <v>2.2360000000000002</v>
      </c>
      <c r="L442" s="3">
        <f t="shared" si="46"/>
        <v>1.8441999999999998</v>
      </c>
      <c r="M442" s="3">
        <f t="shared" si="45"/>
        <v>1.9862000000000002</v>
      </c>
      <c r="N442" s="7">
        <f>IF('[2]WetLitterbags placem_collection'!G149="N.A","",'[2]WetLitterbags placem_collection'!G149)</f>
        <v>42816</v>
      </c>
      <c r="O442" s="3">
        <f>IF(IFERROR(INDEX('[2]Both teabags AfterWet'!$D$1:$D$839,MATCH(H442,'[2]Both teabags AfterWet'!$B$1:$B$839,0)),"")="N.A","",(IFERROR(INDEX('[2]Both teabags AfterWet'!$D$1:$D$839,MATCH(H442,'[2]Both teabags AfterWet'!$B$1:$B$839,0)),"")))</f>
        <v>0.628</v>
      </c>
      <c r="P442" s="3">
        <f>IFERROR(INDEX('[2]Both teabags AfterWet'!$D$1:$D$839,MATCH(I442,'[2]Both teabags AfterWet'!$B$1:$B$839,0)),"")</f>
        <v>1.742</v>
      </c>
      <c r="Q442" s="3">
        <f t="shared" si="47"/>
        <v>0.47739999999999999</v>
      </c>
      <c r="R442" s="3">
        <f t="shared" si="47"/>
        <v>1.5913999999999999</v>
      </c>
      <c r="S442" s="3">
        <f t="shared" si="48"/>
        <v>0.74113436720529224</v>
      </c>
      <c r="T442" s="3">
        <f t="shared" si="49"/>
        <v>0.48587431199206815</v>
      </c>
      <c r="U442" s="3">
        <f t="shared" si="50"/>
        <v>0.80122847648776552</v>
      </c>
      <c r="V442">
        <f t="shared" si="51"/>
        <v>54</v>
      </c>
      <c r="W442" s="3">
        <f t="shared" si="52"/>
        <v>0.11979291305784767</v>
      </c>
      <c r="X442" s="3">
        <f t="shared" si="53"/>
        <v>9.7427717314761807E-3</v>
      </c>
      <c r="Y442" s="67" t="str">
        <f>IF(ISNUMBER(SEARCH("C", '[2]WetLitterbags placem_collection'!Y149)),"YES","")</f>
        <v/>
      </c>
      <c r="Z442" s="67" t="str">
        <f>IF(ISNUMBER(SEARCH("H", '[2]WetLitterbags placem_collection'!Y149)),"YES","")</f>
        <v/>
      </c>
      <c r="AA442" s="67" t="str">
        <f>IF(ISNUMBER(SEARCH("R", '[2]WetLitterbags placem_collection'!Y149)),"YES","")</f>
        <v/>
      </c>
      <c r="AB442" s="67" t="str">
        <f>IF(ISNUMBER(SEARCH("C", '[2]WetLitterbags placem_collection'!X149)),"YES","")</f>
        <v/>
      </c>
      <c r="AC442" s="67" t="str">
        <f>IF(ISNUMBER(SEARCH("H", '[2]WetLitterbags placem_collection'!X149)),"YES","")</f>
        <v/>
      </c>
      <c r="AD442" s="67" t="str">
        <f>IF(ISNUMBER(SEARCH("R", '[2]WetLitterbags placem_collection'!X149)),"YES","")</f>
        <v/>
      </c>
    </row>
    <row r="443" spans="2:30">
      <c r="B443" t="str">
        <f>'[2]Final data_for_R_analysis_Wetse'!A589</f>
        <v>Wet</v>
      </c>
      <c r="C443" s="4">
        <f>'[2]Final data_for_R_analysis_Wetse'!B589</f>
        <v>148</v>
      </c>
      <c r="D443" t="s">
        <v>106</v>
      </c>
      <c r="E443" t="s">
        <v>32</v>
      </c>
      <c r="F443" s="68">
        <v>4</v>
      </c>
      <c r="G443" s="7">
        <f>'[2]WetLitterbags placem_collection'!E150</f>
        <v>42762</v>
      </c>
      <c r="H443" s="1" t="str">
        <f>'[2]Final data_for_R_analysis_Wetse'!J589</f>
        <v>G807</v>
      </c>
      <c r="I443" t="str">
        <f>'[2]Final data_for_R_analysis_Wetse'!J809</f>
        <v>R20</v>
      </c>
      <c r="J443">
        <f>IFERROR(INDEX('[2]Green_rooibos initial weight'!$C$5:$C$1749,MATCH(H443, '[2]Green_rooibos initial weight'!$A$5:$A$1749,0)),"")</f>
        <v>2.0310000000000001</v>
      </c>
      <c r="K443">
        <f>IFERROR(INDEX('[2]Green_rooibos initial weight'!$C$5:$C$1749,MATCH(I443, '[2]Green_rooibos initial weight'!$A$5:$A$1749,0)),"")</f>
        <v>2.2400000000000002</v>
      </c>
      <c r="L443" s="3">
        <f t="shared" si="46"/>
        <v>1.7812000000000001</v>
      </c>
      <c r="M443" s="3">
        <f t="shared" si="45"/>
        <v>1.9902000000000002</v>
      </c>
      <c r="N443" s="7">
        <f>IF('[2]WetLitterbags placem_collection'!G150="N.A","",'[2]WetLitterbags placem_collection'!G150)</f>
        <v>42816</v>
      </c>
      <c r="O443" s="3">
        <f>IF(IFERROR(INDEX('[2]Both teabags AfterWet'!$D$1:$D$839,MATCH(H443,'[2]Both teabags AfterWet'!$B$1:$B$839,0)),"")="N.A","",(IFERROR(INDEX('[2]Both teabags AfterWet'!$D$1:$D$839,MATCH(H443,'[2]Both teabags AfterWet'!$B$1:$B$839,0)),"")))</f>
        <v>0.74309999999999998</v>
      </c>
      <c r="P443" s="3">
        <f>IFERROR(INDEX('[2]Both teabags AfterWet'!$D$1:$D$839,MATCH(I443,'[2]Both teabags AfterWet'!$B$1:$B$839,0)),"")</f>
        <v>1.6375999999999999</v>
      </c>
      <c r="Q443" s="3">
        <f t="shared" si="47"/>
        <v>0.59250000000000003</v>
      </c>
      <c r="R443" s="3">
        <f t="shared" si="47"/>
        <v>1.4869999999999999</v>
      </c>
      <c r="S443" s="3">
        <f t="shared" si="48"/>
        <v>0.66735908376375486</v>
      </c>
      <c r="T443" s="3">
        <f t="shared" si="49"/>
        <v>0.43750856797813864</v>
      </c>
      <c r="U443" s="3">
        <f t="shared" si="50"/>
        <v>0.74716108933775482</v>
      </c>
      <c r="V443">
        <f t="shared" si="51"/>
        <v>54</v>
      </c>
      <c r="W443" s="3">
        <f t="shared" si="52"/>
        <v>0.20741201453235758</v>
      </c>
      <c r="X443" s="3">
        <f t="shared" si="53"/>
        <v>1.597273512512018E-2</v>
      </c>
      <c r="Y443" s="67" t="str">
        <f>IF(ISNUMBER(SEARCH("C", '[2]WetLitterbags placem_collection'!Y150)),"YES","")</f>
        <v/>
      </c>
      <c r="Z443" s="67" t="str">
        <f>IF(ISNUMBER(SEARCH("H", '[2]WetLitterbags placem_collection'!Y150)),"YES","")</f>
        <v/>
      </c>
      <c r="AA443" s="67" t="str">
        <f>IF(ISNUMBER(SEARCH("R", '[2]WetLitterbags placem_collection'!Y150)),"YES","")</f>
        <v/>
      </c>
      <c r="AB443" s="67" t="str">
        <f>IF(ISNUMBER(SEARCH("C", '[2]WetLitterbags placem_collection'!X150)),"YES","")</f>
        <v/>
      </c>
      <c r="AC443" s="67" t="str">
        <f>IF(ISNUMBER(SEARCH("H", '[2]WetLitterbags placem_collection'!X150)),"YES","")</f>
        <v/>
      </c>
      <c r="AD443" s="67" t="str">
        <f>IF(ISNUMBER(SEARCH("R", '[2]WetLitterbags placem_collection'!X150)),"YES","")</f>
        <v>YES</v>
      </c>
    </row>
    <row r="444" spans="2:30">
      <c r="B444" t="str">
        <f>'[2]Final data_for_R_analysis_Wetse'!A590</f>
        <v>Wet</v>
      </c>
      <c r="C444" s="4">
        <f>'[2]Final data_for_R_analysis_Wetse'!B590</f>
        <v>149</v>
      </c>
      <c r="D444" t="s">
        <v>106</v>
      </c>
      <c r="E444" t="s">
        <v>32</v>
      </c>
      <c r="F444" s="68">
        <v>5</v>
      </c>
      <c r="G444" s="7">
        <f>'[2]WetLitterbags placem_collection'!E151</f>
        <v>42762</v>
      </c>
      <c r="H444" s="1" t="str">
        <f>'[2]Final data_for_R_analysis_Wetse'!J590</f>
        <v>G696</v>
      </c>
      <c r="I444" t="str">
        <f>'[2]Final data_for_R_analysis_Wetse'!J810</f>
        <v>R533</v>
      </c>
      <c r="J444">
        <f>IFERROR(INDEX('[2]Green_rooibos initial weight'!$C$5:$C$1749,MATCH(H444, '[2]Green_rooibos initial weight'!$A$5:$A$1749,0)),"")</f>
        <v>2.036</v>
      </c>
      <c r="K444">
        <f>IFERROR(INDEX('[2]Green_rooibos initial weight'!$C$5:$C$1749,MATCH(I444, '[2]Green_rooibos initial weight'!$A$5:$A$1749,0)),"")</f>
        <v>2.1970000000000001</v>
      </c>
      <c r="L444" s="3">
        <f t="shared" si="46"/>
        <v>1.7862</v>
      </c>
      <c r="M444" s="3">
        <f t="shared" si="45"/>
        <v>1.9472</v>
      </c>
      <c r="N444" s="7">
        <f>IF('[2]WetLitterbags placem_collection'!G151="N.A","",'[2]WetLitterbags placem_collection'!G151)</f>
        <v>42816</v>
      </c>
      <c r="O444" s="3">
        <f>IF(IFERROR(INDEX('[2]Both teabags AfterWet'!$D$1:$D$839,MATCH(H444,'[2]Both teabags AfterWet'!$B$1:$B$839,0)),"")="N.A","",(IFERROR(INDEX('[2]Both teabags AfterWet'!$D$1:$D$839,MATCH(H444,'[2]Both teabags AfterWet'!$B$1:$B$839,0)),"")))</f>
        <v>0.82469999999999999</v>
      </c>
      <c r="P444" s="3">
        <f>IFERROR(INDEX('[2]Both teabags AfterWet'!$D$1:$D$839,MATCH(I444,'[2]Both teabags AfterWet'!$B$1:$B$839,0)),"")</f>
        <v>1.7899</v>
      </c>
      <c r="Q444" s="3">
        <f t="shared" si="47"/>
        <v>0.67409999999999992</v>
      </c>
      <c r="R444" s="3">
        <f t="shared" si="47"/>
        <v>1.6393</v>
      </c>
      <c r="S444" s="3">
        <f t="shared" si="48"/>
        <v>0.62260665099093049</v>
      </c>
      <c r="T444" s="3">
        <f t="shared" si="49"/>
        <v>0.40816968093467182</v>
      </c>
      <c r="U444" s="3">
        <f t="shared" si="50"/>
        <v>0.84187551355792933</v>
      </c>
      <c r="V444">
        <f t="shared" si="51"/>
        <v>54</v>
      </c>
      <c r="W444" s="3">
        <f t="shared" si="52"/>
        <v>0.26056217221979749</v>
      </c>
      <c r="X444" s="3">
        <f t="shared" si="53"/>
        <v>9.0748387610672925E-3</v>
      </c>
      <c r="Y444" s="67" t="str">
        <f>IF(ISNUMBER(SEARCH("C", '[2]WetLitterbags placem_collection'!Y151)),"YES","")</f>
        <v/>
      </c>
      <c r="Z444" s="67" t="str">
        <f>IF(ISNUMBER(SEARCH("H", '[2]WetLitterbags placem_collection'!Y151)),"YES","")</f>
        <v/>
      </c>
      <c r="AA444" s="67" t="str">
        <f>IF(ISNUMBER(SEARCH("R", '[2]WetLitterbags placem_collection'!Y151)),"YES","")</f>
        <v/>
      </c>
      <c r="AB444" s="67" t="str">
        <f>IF(ISNUMBER(SEARCH("C", '[2]WetLitterbags placem_collection'!X151)),"YES","")</f>
        <v/>
      </c>
      <c r="AC444" s="67" t="str">
        <f>IF(ISNUMBER(SEARCH("H", '[2]WetLitterbags placem_collection'!X151)),"YES","")</f>
        <v/>
      </c>
      <c r="AD444" s="67" t="str">
        <f>IF(ISNUMBER(SEARCH("R", '[2]WetLitterbags placem_collection'!X151)),"YES","")</f>
        <v/>
      </c>
    </row>
    <row r="445" spans="2:30">
      <c r="B445" t="str">
        <f>'[2]Final data_for_R_analysis_Wetse'!A591</f>
        <v>Wet</v>
      </c>
      <c r="C445" s="4">
        <f>'[2]Final data_for_R_analysis_Wetse'!B591</f>
        <v>150</v>
      </c>
      <c r="D445" t="s">
        <v>106</v>
      </c>
      <c r="E445" t="s">
        <v>32</v>
      </c>
      <c r="F445" s="68">
        <v>6</v>
      </c>
      <c r="G445" s="7">
        <f>'[2]WetLitterbags placem_collection'!E152</f>
        <v>42762</v>
      </c>
      <c r="H445" s="1" t="str">
        <f>'[2]Final data_for_R_analysis_Wetse'!J591</f>
        <v>G801</v>
      </c>
      <c r="I445" t="str">
        <f>'[2]Final data_for_R_analysis_Wetse'!J811</f>
        <v>R572</v>
      </c>
      <c r="J445">
        <f>IFERROR(INDEX('[2]Green_rooibos initial weight'!$C$5:$C$1749,MATCH(H445, '[2]Green_rooibos initial weight'!$A$5:$A$1749,0)),"")</f>
        <v>2.0720000000000001</v>
      </c>
      <c r="K445">
        <f>IFERROR(INDEX('[2]Green_rooibos initial weight'!$C$5:$C$1749,MATCH(I445, '[2]Green_rooibos initial weight'!$A$5:$A$1749,0)),"")</f>
        <v>2.0819999999999999</v>
      </c>
      <c r="L445" s="3">
        <f t="shared" si="46"/>
        <v>1.8222</v>
      </c>
      <c r="M445" s="3">
        <f t="shared" si="45"/>
        <v>1.8321999999999998</v>
      </c>
      <c r="N445" s="7">
        <f>IF('[2]WetLitterbags placem_collection'!G152="N.A","",'[2]WetLitterbags placem_collection'!G152)</f>
        <v>42816</v>
      </c>
      <c r="O445" s="3">
        <f>IF(IFERROR(INDEX('[2]Both teabags AfterWet'!$D$1:$D$839,MATCH(H445,'[2]Both teabags AfterWet'!$B$1:$B$839,0)),"")="N.A","",(IFERROR(INDEX('[2]Both teabags AfterWet'!$D$1:$D$839,MATCH(H445,'[2]Both teabags AfterWet'!$B$1:$B$839,0)),"")))</f>
        <v>0.60099999999999998</v>
      </c>
      <c r="P445" s="3">
        <f>IFERROR(INDEX('[2]Both teabags AfterWet'!$D$1:$D$839,MATCH(I445,'[2]Both teabags AfterWet'!$B$1:$B$839,0)),"")</f>
        <v>1.5680000000000001</v>
      </c>
      <c r="Q445" s="3">
        <f t="shared" si="47"/>
        <v>0.45039999999999997</v>
      </c>
      <c r="R445" s="3">
        <f t="shared" si="47"/>
        <v>1.4174</v>
      </c>
      <c r="S445" s="3">
        <f t="shared" si="48"/>
        <v>0.75282625397870706</v>
      </c>
      <c r="T445" s="3">
        <f t="shared" si="49"/>
        <v>0.49353930189577949</v>
      </c>
      <c r="U445" s="3">
        <f t="shared" si="50"/>
        <v>0.77360550158279673</v>
      </c>
      <c r="V445">
        <f t="shared" si="51"/>
        <v>54</v>
      </c>
      <c r="W445" s="3">
        <f t="shared" si="52"/>
        <v>0.10590706178300824</v>
      </c>
      <c r="X445" s="3">
        <f t="shared" si="53"/>
        <v>1.1366882375683514E-2</v>
      </c>
      <c r="Y445" s="67" t="str">
        <f>IF(ISNUMBER(SEARCH("C", '[2]WetLitterbags placem_collection'!Y152)),"YES","")</f>
        <v/>
      </c>
      <c r="Z445" s="67" t="str">
        <f>IF(ISNUMBER(SEARCH("H", '[2]WetLitterbags placem_collection'!Y152)),"YES","")</f>
        <v/>
      </c>
      <c r="AA445" s="67" t="str">
        <f>IF(ISNUMBER(SEARCH("R", '[2]WetLitterbags placem_collection'!Y152)),"YES","")</f>
        <v/>
      </c>
      <c r="AB445" s="67" t="str">
        <f>IF(ISNUMBER(SEARCH("C", '[2]WetLitterbags placem_collection'!X152)),"YES","")</f>
        <v/>
      </c>
      <c r="AC445" s="67" t="str">
        <f>IF(ISNUMBER(SEARCH("H", '[2]WetLitterbags placem_collection'!X152)),"YES","")</f>
        <v/>
      </c>
      <c r="AD445" s="67" t="str">
        <f>IF(ISNUMBER(SEARCH("R", '[2]WetLitterbags placem_collection'!X152)),"YES","")</f>
        <v/>
      </c>
    </row>
    <row r="446" spans="2:30">
      <c r="B446" t="str">
        <f>'[2]Final data_for_R_analysis_Wetse'!A592</f>
        <v>Wet</v>
      </c>
      <c r="C446" s="4">
        <f>'[2]Final data_for_R_analysis_Wetse'!B592</f>
        <v>151</v>
      </c>
      <c r="D446" t="s">
        <v>106</v>
      </c>
      <c r="E446" t="s">
        <v>32</v>
      </c>
      <c r="F446" s="68">
        <v>7</v>
      </c>
      <c r="G446" s="7">
        <f>'[2]WetLitterbags placem_collection'!E153</f>
        <v>42762</v>
      </c>
      <c r="H446" s="1" t="str">
        <f>'[2]Final data_for_R_analysis_Wetse'!J592</f>
        <v>G647</v>
      </c>
      <c r="I446" t="str">
        <f>'[2]Final data_for_R_analysis_Wetse'!J812</f>
        <v>R504</v>
      </c>
      <c r="J446">
        <f>IFERROR(INDEX('[2]Green_rooibos initial weight'!$C$5:$C$1749,MATCH(H446, '[2]Green_rooibos initial weight'!$A$5:$A$1749,0)),"")</f>
        <v>2.1240000000000001</v>
      </c>
      <c r="K446">
        <f>IFERROR(INDEX('[2]Green_rooibos initial weight'!$C$5:$C$1749,MATCH(I446, '[2]Green_rooibos initial weight'!$A$5:$A$1749,0)),"")</f>
        <v>2.1629999999999998</v>
      </c>
      <c r="L446" s="3">
        <f t="shared" si="46"/>
        <v>1.8742000000000001</v>
      </c>
      <c r="M446" s="3">
        <f t="shared" si="45"/>
        <v>1.9131999999999998</v>
      </c>
      <c r="N446" s="7">
        <f>IF('[2]WetLitterbags placem_collection'!G153="N.A","",'[2]WetLitterbags placem_collection'!G153)</f>
        <v>42816</v>
      </c>
      <c r="O446" s="3">
        <f>IF(IFERROR(INDEX('[2]Both teabags AfterWet'!$D$1:$D$839,MATCH(H446,'[2]Both teabags AfterWet'!$B$1:$B$839,0)),"")="N.A","",(IFERROR(INDEX('[2]Both teabags AfterWet'!$D$1:$D$839,MATCH(H446,'[2]Both teabags AfterWet'!$B$1:$B$839,0)),"")))</f>
        <v>0.78700000000000003</v>
      </c>
      <c r="P446" s="3">
        <f>IFERROR(INDEX('[2]Both teabags AfterWet'!$D$1:$D$839,MATCH(I446,'[2]Both teabags AfterWet'!$B$1:$B$839,0)),"")</f>
        <v>1.798</v>
      </c>
      <c r="Q446" s="3">
        <f t="shared" si="47"/>
        <v>0.63640000000000008</v>
      </c>
      <c r="R446" s="3">
        <f t="shared" si="47"/>
        <v>1.6474</v>
      </c>
      <c r="S446" s="3">
        <f t="shared" si="48"/>
        <v>0.6604417884964251</v>
      </c>
      <c r="T446" s="3">
        <f t="shared" si="49"/>
        <v>0.43297371407366592</v>
      </c>
      <c r="U446" s="3">
        <f t="shared" si="50"/>
        <v>0.86107045787162872</v>
      </c>
      <c r="V446">
        <f t="shared" si="51"/>
        <v>54</v>
      </c>
      <c r="W446" s="3">
        <f t="shared" si="52"/>
        <v>0.21562732957669228</v>
      </c>
      <c r="X446" s="3">
        <f t="shared" si="53"/>
        <v>7.1656855345829957E-3</v>
      </c>
      <c r="Y446" s="67" t="str">
        <f>IF(ISNUMBER(SEARCH("C", '[2]WetLitterbags placem_collection'!Y153)),"YES","")</f>
        <v/>
      </c>
      <c r="Z446" s="67" t="str">
        <f>IF(ISNUMBER(SEARCH("H", '[2]WetLitterbags placem_collection'!Y153)),"YES","")</f>
        <v/>
      </c>
      <c r="AA446" s="67" t="str">
        <f>IF(ISNUMBER(SEARCH("R", '[2]WetLitterbags placem_collection'!Y153)),"YES","")</f>
        <v/>
      </c>
      <c r="AB446" s="67" t="str">
        <f>IF(ISNUMBER(SEARCH("C", '[2]WetLitterbags placem_collection'!X153)),"YES","")</f>
        <v/>
      </c>
      <c r="AC446" s="67" t="str">
        <f>IF(ISNUMBER(SEARCH("H", '[2]WetLitterbags placem_collection'!X153)),"YES","")</f>
        <v/>
      </c>
      <c r="AD446" s="67" t="str">
        <f>IF(ISNUMBER(SEARCH("R", '[2]WetLitterbags placem_collection'!X153)),"YES","")</f>
        <v>YES</v>
      </c>
    </row>
    <row r="447" spans="2:30">
      <c r="B447" t="str">
        <f>'[2]Final data_for_R_analysis_Wetse'!A593</f>
        <v>Wet</v>
      </c>
      <c r="C447" s="4">
        <f>'[2]Final data_for_R_analysis_Wetse'!B593</f>
        <v>152</v>
      </c>
      <c r="D447" t="s">
        <v>106</v>
      </c>
      <c r="E447" t="s">
        <v>32</v>
      </c>
      <c r="F447" s="68">
        <v>8</v>
      </c>
      <c r="G447" s="7">
        <f>'[2]WetLitterbags placem_collection'!E154</f>
        <v>42762</v>
      </c>
      <c r="H447" s="1" t="str">
        <f>'[2]Final data_for_R_analysis_Wetse'!J593</f>
        <v>G744</v>
      </c>
      <c r="I447" t="str">
        <f>'[2]Final data_for_R_analysis_Wetse'!J813</f>
        <v>R579</v>
      </c>
      <c r="J447">
        <f>IFERROR(INDEX('[2]Green_rooibos initial weight'!$C$5:$C$1749,MATCH(H447, '[2]Green_rooibos initial weight'!$A$5:$A$1749,0)),"")</f>
        <v>2.085</v>
      </c>
      <c r="K447">
        <f>IFERROR(INDEX('[2]Green_rooibos initial weight'!$C$5:$C$1749,MATCH(I447, '[2]Green_rooibos initial weight'!$A$5:$A$1749,0)),"")</f>
        <v>2.1349999999999998</v>
      </c>
      <c r="L447" s="3">
        <f t="shared" si="46"/>
        <v>1.8351999999999999</v>
      </c>
      <c r="M447" s="3">
        <f t="shared" si="45"/>
        <v>1.8851999999999998</v>
      </c>
      <c r="N447" s="7">
        <f>IF('[2]WetLitterbags placem_collection'!G154="N.A","",'[2]WetLitterbags placem_collection'!G154)</f>
        <v>42816</v>
      </c>
      <c r="O447" s="3">
        <f>IF(IFERROR(INDEX('[2]Both teabags AfterWet'!$D$1:$D$839,MATCH(H447,'[2]Both teabags AfterWet'!$B$1:$B$839,0)),"")="N.A","",(IFERROR(INDEX('[2]Both teabags AfterWet'!$D$1:$D$839,MATCH(H447,'[2]Both teabags AfterWet'!$B$1:$B$839,0)),"")))</f>
        <v>0.62919999999999998</v>
      </c>
      <c r="P447" s="3">
        <f>IFERROR(INDEX('[2]Both teabags AfterWet'!$D$1:$D$839,MATCH(I447,'[2]Both teabags AfterWet'!$B$1:$B$839,0)),"")</f>
        <v>1.5234000000000001</v>
      </c>
      <c r="Q447" s="3">
        <f t="shared" si="47"/>
        <v>0.47859999999999997</v>
      </c>
      <c r="R447" s="3">
        <f t="shared" si="47"/>
        <v>1.3728</v>
      </c>
      <c r="S447" s="3">
        <f t="shared" si="48"/>
        <v>0.73921098517872719</v>
      </c>
      <c r="T447" s="3">
        <f t="shared" si="49"/>
        <v>0.48461337745683786</v>
      </c>
      <c r="U447" s="3">
        <f t="shared" si="50"/>
        <v>0.72819859961807776</v>
      </c>
      <c r="V447">
        <f t="shared" si="51"/>
        <v>54</v>
      </c>
      <c r="W447" s="3">
        <f t="shared" si="52"/>
        <v>0.12207721475210542</v>
      </c>
      <c r="X447" s="3">
        <f t="shared" si="53"/>
        <v>1.5239673593024965E-2</v>
      </c>
      <c r="Y447" s="67" t="str">
        <f>IF(ISNUMBER(SEARCH("C", '[2]WetLitterbags placem_collection'!Y154)),"YES","")</f>
        <v/>
      </c>
      <c r="Z447" s="67" t="str">
        <f>IF(ISNUMBER(SEARCH("H", '[2]WetLitterbags placem_collection'!Y154)),"YES","")</f>
        <v/>
      </c>
      <c r="AA447" s="67" t="str">
        <f>IF(ISNUMBER(SEARCH("R", '[2]WetLitterbags placem_collection'!Y154)),"YES","")</f>
        <v/>
      </c>
      <c r="AB447" s="67" t="str">
        <f>IF(ISNUMBER(SEARCH("C", '[2]WetLitterbags placem_collection'!X154)),"YES","")</f>
        <v/>
      </c>
      <c r="AC447" s="67" t="str">
        <f>IF(ISNUMBER(SEARCH("H", '[2]WetLitterbags placem_collection'!X154)),"YES","")</f>
        <v/>
      </c>
      <c r="AD447" s="67" t="str">
        <f>IF(ISNUMBER(SEARCH("R", '[2]WetLitterbags placem_collection'!X154)),"YES","")</f>
        <v>YES</v>
      </c>
    </row>
    <row r="448" spans="2:30">
      <c r="B448" t="str">
        <f>'[2]Final data_for_R_analysis_Wetse'!A594</f>
        <v>Wet</v>
      </c>
      <c r="C448" s="4">
        <f>'[2]Final data_for_R_analysis_Wetse'!B594</f>
        <v>153</v>
      </c>
      <c r="D448" t="s">
        <v>107</v>
      </c>
      <c r="E448" t="s">
        <v>32</v>
      </c>
      <c r="F448" s="5">
        <v>1</v>
      </c>
      <c r="G448" s="7">
        <f>'[2]WetLitterbags placem_collection'!E155</f>
        <v>42762</v>
      </c>
      <c r="H448" s="1" t="str">
        <f>'[2]Final data_for_R_analysis_Wetse'!J594</f>
        <v>G885</v>
      </c>
      <c r="I448" t="str">
        <f>'[2]Final data_for_R_analysis_Wetse'!J814</f>
        <v>R440</v>
      </c>
      <c r="J448">
        <f>IFERROR(INDEX('[2]Green_rooibos initial weight'!$C$5:$C$1749,MATCH(H448, '[2]Green_rooibos initial weight'!$A$5:$A$1749,0)),"")</f>
        <v>1.8939999999999999</v>
      </c>
      <c r="K448">
        <f>IFERROR(INDEX('[2]Green_rooibos initial weight'!$C$5:$C$1749,MATCH(I448, '[2]Green_rooibos initial weight'!$A$5:$A$1749,0)),"")</f>
        <v>2.1110000000000002</v>
      </c>
      <c r="L448" s="3">
        <f t="shared" si="46"/>
        <v>1.6441999999999999</v>
      </c>
      <c r="M448" s="3">
        <f t="shared" si="45"/>
        <v>1.8612000000000002</v>
      </c>
      <c r="N448" s="7">
        <f>IF('[2]WetLitterbags placem_collection'!G155="N.A","",'[2]WetLitterbags placem_collection'!G155)</f>
        <v>42816</v>
      </c>
      <c r="O448" s="3">
        <f>IF(IFERROR(INDEX('[2]Both teabags AfterWet'!$D$1:$D$839,MATCH(H448,'[2]Both teabags AfterWet'!$B$1:$B$839,0)),"")="N.A","",(IFERROR(INDEX('[2]Both teabags AfterWet'!$D$1:$D$839,MATCH(H448,'[2]Both teabags AfterWet'!$B$1:$B$839,0)),"")))</f>
        <v>0.5756</v>
      </c>
      <c r="P448" s="3">
        <f>IFERROR(INDEX('[2]Both teabags AfterWet'!$D$1:$D$839,MATCH(I448,'[2]Both teabags AfterWet'!$B$1:$B$839,0)),"")</f>
        <v>1.6322000000000001</v>
      </c>
      <c r="Q448" s="3">
        <f t="shared" si="47"/>
        <v>0.42499999999999999</v>
      </c>
      <c r="R448" s="3">
        <f t="shared" si="47"/>
        <v>1.4816</v>
      </c>
      <c r="S448" s="3">
        <f t="shared" si="48"/>
        <v>0.74151563070186111</v>
      </c>
      <c r="T448" s="3">
        <f t="shared" si="49"/>
        <v>0.48612426145775223</v>
      </c>
      <c r="U448" s="3">
        <f t="shared" si="50"/>
        <v>0.7960455620030088</v>
      </c>
      <c r="V448">
        <f t="shared" si="51"/>
        <v>54</v>
      </c>
      <c r="W448" s="3">
        <f t="shared" si="52"/>
        <v>0.11934010605479672</v>
      </c>
      <c r="X448" s="3">
        <f t="shared" si="53"/>
        <v>1.0073243938806827E-2</v>
      </c>
      <c r="Y448" s="67" t="str">
        <f>IF(ISNUMBER(SEARCH("C", '[2]WetLitterbags placem_collection'!Y155)),"YES","")</f>
        <v/>
      </c>
      <c r="Z448" s="67" t="str">
        <f>IF(ISNUMBER(SEARCH("H", '[2]WetLitterbags placem_collection'!Y155)),"YES","")</f>
        <v/>
      </c>
      <c r="AA448" s="67" t="str">
        <f>IF(ISNUMBER(SEARCH("R", '[2]WetLitterbags placem_collection'!Y155)),"YES","")</f>
        <v/>
      </c>
      <c r="AB448" s="67" t="str">
        <f>IF(ISNUMBER(SEARCH("C", '[2]WetLitterbags placem_collection'!X155)),"YES","")</f>
        <v/>
      </c>
      <c r="AC448" s="67" t="str">
        <f>IF(ISNUMBER(SEARCH("H", '[2]WetLitterbags placem_collection'!X155)),"YES","")</f>
        <v/>
      </c>
      <c r="AD448" s="67" t="str">
        <f>IF(ISNUMBER(SEARCH("R", '[2]WetLitterbags placem_collection'!X155)),"YES","")</f>
        <v>YES</v>
      </c>
    </row>
    <row r="449" spans="2:30">
      <c r="B449" t="str">
        <f>'[2]Final data_for_R_analysis_Wetse'!A595</f>
        <v>Wet</v>
      </c>
      <c r="C449" s="4">
        <f>'[2]Final data_for_R_analysis_Wetse'!B595</f>
        <v>154</v>
      </c>
      <c r="D449" t="s">
        <v>107</v>
      </c>
      <c r="E449" t="s">
        <v>32</v>
      </c>
      <c r="F449" s="5">
        <v>2</v>
      </c>
      <c r="G449" s="7">
        <f>'[2]WetLitterbags placem_collection'!E156</f>
        <v>42762</v>
      </c>
      <c r="H449" s="1" t="str">
        <f>'[2]Final data_for_R_analysis_Wetse'!J595</f>
        <v>G684</v>
      </c>
      <c r="I449" t="str">
        <f>'[2]Final data_for_R_analysis_Wetse'!J815</f>
        <v>R485</v>
      </c>
      <c r="J449">
        <f>IFERROR(INDEX('[2]Green_rooibos initial weight'!$C$5:$C$1749,MATCH(H449, '[2]Green_rooibos initial weight'!$A$5:$A$1749,0)),"")</f>
        <v>2.0819999999999999</v>
      </c>
      <c r="K449">
        <f>IFERROR(INDEX('[2]Green_rooibos initial weight'!$C$5:$C$1749,MATCH(I449, '[2]Green_rooibos initial weight'!$A$5:$A$1749,0)),"")</f>
        <v>2.242</v>
      </c>
      <c r="L449" s="3">
        <f t="shared" si="46"/>
        <v>1.8321999999999998</v>
      </c>
      <c r="M449" s="3">
        <f t="shared" si="45"/>
        <v>1.9922</v>
      </c>
      <c r="N449" s="7">
        <f>IF('[2]WetLitterbags placem_collection'!G156="N.A","",'[2]WetLitterbags placem_collection'!G156)</f>
        <v>42816</v>
      </c>
      <c r="O449" s="3">
        <f>IF(IFERROR(INDEX('[2]Both teabags AfterWet'!$D$1:$D$839,MATCH(H449,'[2]Both teabags AfterWet'!$B$1:$B$839,0)),"")="N.A","",(IFERROR(INDEX('[2]Both teabags AfterWet'!$D$1:$D$839,MATCH(H449,'[2]Both teabags AfterWet'!$B$1:$B$839,0)),"")))</f>
        <v>0.60499999999999998</v>
      </c>
      <c r="P449" s="3">
        <f>IFERROR(INDEX('[2]Both teabags AfterWet'!$D$1:$D$839,MATCH(I449,'[2]Both teabags AfterWet'!$B$1:$B$839,0)),"")</f>
        <v>1.839</v>
      </c>
      <c r="Q449" s="3">
        <f t="shared" si="47"/>
        <v>0.45439999999999997</v>
      </c>
      <c r="R449" s="3">
        <f t="shared" si="47"/>
        <v>1.6883999999999999</v>
      </c>
      <c r="S449" s="3">
        <f t="shared" si="48"/>
        <v>0.75199214059600483</v>
      </c>
      <c r="T449" s="3">
        <f t="shared" si="49"/>
        <v>0.49299247221970866</v>
      </c>
      <c r="U449" s="3">
        <f t="shared" si="50"/>
        <v>0.84750527055516511</v>
      </c>
      <c r="V449">
        <f t="shared" si="51"/>
        <v>54</v>
      </c>
      <c r="W449" s="3">
        <f t="shared" si="52"/>
        <v>0.10689769525415105</v>
      </c>
      <c r="X449" s="3">
        <f t="shared" si="53"/>
        <v>6.8534334847403849E-3</v>
      </c>
      <c r="Y449" s="67" t="str">
        <f>IF(ISNUMBER(SEARCH("C", '[2]WetLitterbags placem_collection'!Y156)),"YES","")</f>
        <v/>
      </c>
      <c r="Z449" s="67" t="str">
        <f>IF(ISNUMBER(SEARCH("H", '[2]WetLitterbags placem_collection'!Y156)),"YES","")</f>
        <v/>
      </c>
      <c r="AA449" s="67" t="str">
        <f>IF(ISNUMBER(SEARCH("R", '[2]WetLitterbags placem_collection'!Y156)),"YES","")</f>
        <v/>
      </c>
      <c r="AB449" s="67" t="str">
        <f>IF(ISNUMBER(SEARCH("C", '[2]WetLitterbags placem_collection'!X156)),"YES","")</f>
        <v/>
      </c>
      <c r="AC449" s="67" t="str">
        <f>IF(ISNUMBER(SEARCH("H", '[2]WetLitterbags placem_collection'!X156)),"YES","")</f>
        <v/>
      </c>
      <c r="AD449" s="67" t="str">
        <f>IF(ISNUMBER(SEARCH("R", '[2]WetLitterbags placem_collection'!X156)),"YES","")</f>
        <v>YES</v>
      </c>
    </row>
    <row r="450" spans="2:30">
      <c r="B450" t="str">
        <f>'[2]Final data_for_R_analysis_Wetse'!A596</f>
        <v>Wet</v>
      </c>
      <c r="C450" s="4">
        <f>'[2]Final data_for_R_analysis_Wetse'!B596</f>
        <v>155</v>
      </c>
      <c r="D450" t="s">
        <v>107</v>
      </c>
      <c r="E450" t="s">
        <v>32</v>
      </c>
      <c r="F450" s="5">
        <v>3</v>
      </c>
      <c r="G450" s="7">
        <f>'[2]WetLitterbags placem_collection'!E157</f>
        <v>42762</v>
      </c>
      <c r="H450" s="1" t="str">
        <f>'[2]Final data_for_R_analysis_Wetse'!J596</f>
        <v>G827</v>
      </c>
      <c r="I450" t="str">
        <f>'[2]Final data_for_R_analysis_Wetse'!J816</f>
        <v>R556</v>
      </c>
      <c r="J450">
        <f>IFERROR(INDEX('[2]Green_rooibos initial weight'!$C$5:$C$1749,MATCH(H450, '[2]Green_rooibos initial weight'!$A$5:$A$1749,0)),"")</f>
        <v>1.883</v>
      </c>
      <c r="K450">
        <f>IFERROR(INDEX('[2]Green_rooibos initial weight'!$C$5:$C$1749,MATCH(I450, '[2]Green_rooibos initial weight'!$A$5:$A$1749,0)),"")</f>
        <v>2.0830000000000002</v>
      </c>
      <c r="L450" s="3">
        <f t="shared" si="46"/>
        <v>1.6332</v>
      </c>
      <c r="M450" s="3">
        <f t="shared" si="45"/>
        <v>1.8332000000000002</v>
      </c>
      <c r="N450" s="7">
        <f>IF('[2]WetLitterbags placem_collection'!G157="N.A","",'[2]WetLitterbags placem_collection'!G157)</f>
        <v>42816</v>
      </c>
      <c r="O450" s="3" t="str">
        <f>IF(IFERROR(INDEX('[2]Both teabags AfterWet'!$D$1:$D$839,MATCH(H450,'[2]Both teabags AfterWet'!$B$1:$B$839,0)),"")="N.A","",(IFERROR(INDEX('[2]Both teabags AfterWet'!$D$1:$D$839,MATCH(H450,'[2]Both teabags AfterWet'!$B$1:$B$839,0)),"")))</f>
        <v/>
      </c>
      <c r="P450" s="3">
        <f>IFERROR(INDEX('[2]Both teabags AfterWet'!$D$1:$D$839,MATCH(I450,'[2]Both teabags AfterWet'!$B$1:$B$839,0)),"")</f>
        <v>1.643</v>
      </c>
      <c r="Q450" s="3" t="str">
        <f t="shared" si="47"/>
        <v/>
      </c>
      <c r="R450" s="3">
        <f t="shared" si="47"/>
        <v>1.4923999999999999</v>
      </c>
      <c r="S450" s="3" t="str">
        <f t="shared" si="48"/>
        <v/>
      </c>
      <c r="T450" s="3" t="str">
        <f t="shared" si="49"/>
        <v/>
      </c>
      <c r="U450" s="3">
        <f t="shared" si="50"/>
        <v>0.8140955705869517</v>
      </c>
      <c r="V450">
        <f t="shared" si="51"/>
        <v>54</v>
      </c>
      <c r="W450" s="3" t="str">
        <f t="shared" si="52"/>
        <v/>
      </c>
      <c r="X450" s="3" t="str">
        <f t="shared" si="53"/>
        <v/>
      </c>
      <c r="Y450" s="67" t="str">
        <f>IF(ISNUMBER(SEARCH("C", '[2]WetLitterbags placem_collection'!Y157)),"YES","")</f>
        <v/>
      </c>
      <c r="Z450" s="67" t="str">
        <f>IF(ISNUMBER(SEARCH("H", '[2]WetLitterbags placem_collection'!Y157)),"YES","")</f>
        <v/>
      </c>
      <c r="AA450" s="67" t="str">
        <f>IF(ISNUMBER(SEARCH("R", '[2]WetLitterbags placem_collection'!Y157)),"YES","")</f>
        <v/>
      </c>
      <c r="AB450" s="67" t="str">
        <f>IF(ISNUMBER(SEARCH("C", '[2]WetLitterbags placem_collection'!X157)),"YES","")</f>
        <v/>
      </c>
      <c r="AC450" s="67" t="str">
        <f>IF(ISNUMBER(SEARCH("H", '[2]WetLitterbags placem_collection'!X157)),"YES","")</f>
        <v/>
      </c>
      <c r="AD450" s="67" t="str">
        <f>IF(ISNUMBER(SEARCH("R", '[2]WetLitterbags placem_collection'!X157)),"YES","")</f>
        <v/>
      </c>
    </row>
    <row r="451" spans="2:30">
      <c r="B451" t="str">
        <f>'[2]Final data_for_R_analysis_Wetse'!A597</f>
        <v>Wet</v>
      </c>
      <c r="C451" s="4">
        <f>'[2]Final data_for_R_analysis_Wetse'!B597</f>
        <v>156</v>
      </c>
      <c r="D451" t="s">
        <v>107</v>
      </c>
      <c r="E451" t="s">
        <v>32</v>
      </c>
      <c r="F451" s="68">
        <v>4</v>
      </c>
      <c r="G451" s="7">
        <f>'[2]WetLitterbags placem_collection'!E158</f>
        <v>42762</v>
      </c>
      <c r="H451" s="1" t="str">
        <f>'[2]Final data_for_R_analysis_Wetse'!J597</f>
        <v>G667</v>
      </c>
      <c r="I451" t="str">
        <f>'[2]Final data_for_R_analysis_Wetse'!J817</f>
        <v>R464</v>
      </c>
      <c r="J451">
        <f>IFERROR(INDEX('[2]Green_rooibos initial weight'!$C$5:$C$1749,MATCH(H451, '[2]Green_rooibos initial weight'!$A$5:$A$1749,0)),"")</f>
        <v>2.048</v>
      </c>
      <c r="K451">
        <f>IFERROR(INDEX('[2]Green_rooibos initial weight'!$C$5:$C$1749,MATCH(I451, '[2]Green_rooibos initial weight'!$A$5:$A$1749,0)),"")</f>
        <v>2.2040000000000002</v>
      </c>
      <c r="L451" s="3">
        <f t="shared" si="46"/>
        <v>1.7982</v>
      </c>
      <c r="M451" s="3">
        <f t="shared" si="45"/>
        <v>1.9542000000000002</v>
      </c>
      <c r="N451" s="7">
        <f>IF('[2]WetLitterbags placem_collection'!G158="N.A","",'[2]WetLitterbags placem_collection'!G158)</f>
        <v>42816</v>
      </c>
      <c r="O451" s="3">
        <f>IF(IFERROR(INDEX('[2]Both teabags AfterWet'!$D$1:$D$839,MATCH(H451,'[2]Both teabags AfterWet'!$B$1:$B$839,0)),"")="N.A","",(IFERROR(INDEX('[2]Both teabags AfterWet'!$D$1:$D$839,MATCH(H451,'[2]Both teabags AfterWet'!$B$1:$B$839,0)),"")))</f>
        <v>0.65800000000000003</v>
      </c>
      <c r="P451" s="3">
        <f>IFERROR(INDEX('[2]Both teabags AfterWet'!$D$1:$D$839,MATCH(I451,'[2]Both teabags AfterWet'!$B$1:$B$839,0)),"")</f>
        <v>1.802</v>
      </c>
      <c r="Q451" s="3">
        <f t="shared" si="47"/>
        <v>0.50740000000000007</v>
      </c>
      <c r="R451" s="3">
        <f t="shared" si="47"/>
        <v>1.6514</v>
      </c>
      <c r="S451" s="3">
        <f t="shared" si="48"/>
        <v>0.71782894005116216</v>
      </c>
      <c r="T451" s="3">
        <f t="shared" si="49"/>
        <v>0.47059569466537005</v>
      </c>
      <c r="U451" s="3">
        <f t="shared" si="50"/>
        <v>0.84505168355337212</v>
      </c>
      <c r="V451">
        <f t="shared" si="51"/>
        <v>54</v>
      </c>
      <c r="W451" s="3">
        <f t="shared" si="52"/>
        <v>0.14747156763519931</v>
      </c>
      <c r="X451" s="3">
        <f t="shared" si="53"/>
        <v>7.395807941494247E-3</v>
      </c>
      <c r="Y451" s="67" t="str">
        <f>IF(ISNUMBER(SEARCH("C", '[2]WetLitterbags placem_collection'!Y158)),"YES","")</f>
        <v/>
      </c>
      <c r="Z451" s="67" t="str">
        <f>IF(ISNUMBER(SEARCH("H", '[2]WetLitterbags placem_collection'!Y158)),"YES","")</f>
        <v/>
      </c>
      <c r="AA451" s="67" t="str">
        <f>IF(ISNUMBER(SEARCH("R", '[2]WetLitterbags placem_collection'!Y158)),"YES","")</f>
        <v>YES</v>
      </c>
      <c r="AB451" s="67" t="str">
        <f>IF(ISNUMBER(SEARCH("C", '[2]WetLitterbags placem_collection'!X158)),"YES","")</f>
        <v/>
      </c>
      <c r="AC451" s="67" t="str">
        <f>IF(ISNUMBER(SEARCH("H", '[2]WetLitterbags placem_collection'!X158)),"YES","")</f>
        <v/>
      </c>
      <c r="AD451" s="67" t="str">
        <f>IF(ISNUMBER(SEARCH("R", '[2]WetLitterbags placem_collection'!X158)),"YES","")</f>
        <v>YES</v>
      </c>
    </row>
    <row r="452" spans="2:30">
      <c r="B452" t="str">
        <f>'[2]Final data_for_R_analysis_Wetse'!A598</f>
        <v>Wet</v>
      </c>
      <c r="C452" s="4">
        <f>'[2]Final data_for_R_analysis_Wetse'!B598</f>
        <v>157</v>
      </c>
      <c r="D452" t="s">
        <v>107</v>
      </c>
      <c r="E452" t="s">
        <v>32</v>
      </c>
      <c r="F452" s="68">
        <v>5</v>
      </c>
      <c r="G452" s="7">
        <f>'[2]WetLitterbags placem_collection'!E159</f>
        <v>42762</v>
      </c>
      <c r="H452" s="1" t="str">
        <f>'[2]Final data_for_R_analysis_Wetse'!J598</f>
        <v>G777</v>
      </c>
      <c r="I452" t="str">
        <f>'[2]Final data_for_R_analysis_Wetse'!J818</f>
        <v>R35</v>
      </c>
      <c r="J452">
        <f>IFERROR(INDEX('[2]Green_rooibos initial weight'!$C$5:$C$1749,MATCH(H452, '[2]Green_rooibos initial weight'!$A$5:$A$1749,0)),"")</f>
        <v>2.0470000000000002</v>
      </c>
      <c r="K452">
        <f>IFERROR(INDEX('[2]Green_rooibos initial weight'!$C$5:$C$1749,MATCH(I452, '[2]Green_rooibos initial weight'!$A$5:$A$1749,0)),"")</f>
        <v>2.0630000000000002</v>
      </c>
      <c r="L452" s="3">
        <f t="shared" si="46"/>
        <v>1.7972000000000001</v>
      </c>
      <c r="M452" s="3">
        <f t="shared" si="45"/>
        <v>1.8132000000000001</v>
      </c>
      <c r="N452" s="7">
        <f>IF('[2]WetLitterbags placem_collection'!G159="N.A","",'[2]WetLitterbags placem_collection'!G159)</f>
        <v>42816</v>
      </c>
      <c r="O452" s="3">
        <f>IF(IFERROR(INDEX('[2]Both teabags AfterWet'!$D$1:$D$839,MATCH(H452,'[2]Both teabags AfterWet'!$B$1:$B$839,0)),"")="N.A","",(IFERROR(INDEX('[2]Both teabags AfterWet'!$D$1:$D$839,MATCH(H452,'[2]Both teabags AfterWet'!$B$1:$B$839,0)),"")))</f>
        <v>0.70499999999999996</v>
      </c>
      <c r="P452" s="3">
        <f>IFERROR(INDEX('[2]Both teabags AfterWet'!$D$1:$D$839,MATCH(I452,'[2]Both teabags AfterWet'!$B$1:$B$839,0)),"")</f>
        <v>1.994</v>
      </c>
      <c r="Q452" s="3">
        <f t="shared" si="47"/>
        <v>0.5544</v>
      </c>
      <c r="R452" s="3">
        <f t="shared" si="47"/>
        <v>1.8433999999999999</v>
      </c>
      <c r="S452" s="3">
        <f t="shared" si="48"/>
        <v>0.69152014244380156</v>
      </c>
      <c r="T452" s="3">
        <f t="shared" si="49"/>
        <v>0.4533481218871479</v>
      </c>
      <c r="U452" s="3">
        <f t="shared" si="50"/>
        <v>1.0166556364438561</v>
      </c>
      <c r="V452">
        <f t="shared" si="51"/>
        <v>54</v>
      </c>
      <c r="W452" s="3">
        <f t="shared" si="52"/>
        <v>0.17871717049429736</v>
      </c>
      <c r="X452" s="3">
        <f t="shared" si="53"/>
        <v>-6.6815518113489281E-4</v>
      </c>
      <c r="Y452" s="67" t="str">
        <f>IF(ISNUMBER(SEARCH("C", '[2]WetLitterbags placem_collection'!Y159)),"YES","")</f>
        <v/>
      </c>
      <c r="Z452" s="67" t="str">
        <f>IF(ISNUMBER(SEARCH("H", '[2]WetLitterbags placem_collection'!Y159)),"YES","")</f>
        <v/>
      </c>
      <c r="AA452" s="67" t="str">
        <f>IF(ISNUMBER(SEARCH("R", '[2]WetLitterbags placem_collection'!Y159)),"YES","")</f>
        <v/>
      </c>
      <c r="AB452" s="67" t="str">
        <f>IF(ISNUMBER(SEARCH("C", '[2]WetLitterbags placem_collection'!X159)),"YES","")</f>
        <v/>
      </c>
      <c r="AC452" s="67" t="str">
        <f>IF(ISNUMBER(SEARCH("H", '[2]WetLitterbags placem_collection'!X159)),"YES","")</f>
        <v/>
      </c>
      <c r="AD452" s="67" t="str">
        <f>IF(ISNUMBER(SEARCH("R", '[2]WetLitterbags placem_collection'!X159)),"YES","")</f>
        <v>YES</v>
      </c>
    </row>
    <row r="453" spans="2:30">
      <c r="B453" t="str">
        <f>'[2]Final data_for_R_analysis_Wetse'!A599</f>
        <v>Wet</v>
      </c>
      <c r="C453" s="4">
        <f>'[2]Final data_for_R_analysis_Wetse'!B599</f>
        <v>158</v>
      </c>
      <c r="D453" t="s">
        <v>107</v>
      </c>
      <c r="E453" t="s">
        <v>32</v>
      </c>
      <c r="F453" s="68">
        <v>6</v>
      </c>
      <c r="G453" s="7">
        <f>'[2]WetLitterbags placem_collection'!E160</f>
        <v>42762</v>
      </c>
      <c r="H453" s="1" t="str">
        <f>'[2]Final data_for_R_analysis_Wetse'!J599</f>
        <v>G884</v>
      </c>
      <c r="I453" t="str">
        <f>'[2]Final data_for_R_analysis_Wetse'!J819</f>
        <v>R570</v>
      </c>
      <c r="J453">
        <f>IFERROR(INDEX('[2]Green_rooibos initial weight'!$C$5:$C$1749,MATCH(H453, '[2]Green_rooibos initial weight'!$A$5:$A$1749,0)),"")</f>
        <v>2.0710000000000002</v>
      </c>
      <c r="K453">
        <f>IFERROR(INDEX('[2]Green_rooibos initial weight'!$C$5:$C$1749,MATCH(I453, '[2]Green_rooibos initial weight'!$A$5:$A$1749,0)),"")</f>
        <v>2.0910000000000002</v>
      </c>
      <c r="L453" s="3">
        <f t="shared" si="46"/>
        <v>1.8212000000000002</v>
      </c>
      <c r="M453" s="3">
        <f t="shared" si="45"/>
        <v>1.8412000000000002</v>
      </c>
      <c r="N453" s="7">
        <f>IF('[2]WetLitterbags placem_collection'!G160="N.A","",'[2]WetLitterbags placem_collection'!G160)</f>
        <v>42816</v>
      </c>
      <c r="O453" s="3">
        <f>IF(IFERROR(INDEX('[2]Both teabags AfterWet'!$D$1:$D$839,MATCH(H453,'[2]Both teabags AfterWet'!$B$1:$B$839,0)),"")="N.A","",(IFERROR(INDEX('[2]Both teabags AfterWet'!$D$1:$D$839,MATCH(H453,'[2]Both teabags AfterWet'!$B$1:$B$839,0)),"")))</f>
        <v>0.629</v>
      </c>
      <c r="P453" s="3">
        <f>IFERROR(INDEX('[2]Both teabags AfterWet'!$D$1:$D$839,MATCH(I453,'[2]Both teabags AfterWet'!$B$1:$B$839,0)),"")</f>
        <v>1.718</v>
      </c>
      <c r="Q453" s="3">
        <f t="shared" si="47"/>
        <v>0.47839999999999999</v>
      </c>
      <c r="R453" s="3">
        <f t="shared" si="47"/>
        <v>1.5673999999999999</v>
      </c>
      <c r="S453" s="3">
        <f t="shared" si="48"/>
        <v>0.73731605534812217</v>
      </c>
      <c r="T453" s="3">
        <f t="shared" si="49"/>
        <v>0.48337109566765257</v>
      </c>
      <c r="U453" s="3">
        <f t="shared" si="50"/>
        <v>0.85129263523788823</v>
      </c>
      <c r="V453">
        <f t="shared" si="51"/>
        <v>54</v>
      </c>
      <c r="W453" s="3">
        <f t="shared" si="52"/>
        <v>0.12432772523975988</v>
      </c>
      <c r="X453" s="3">
        <f t="shared" si="53"/>
        <v>6.8084895057716468E-3</v>
      </c>
      <c r="Y453" s="67" t="str">
        <f>IF(ISNUMBER(SEARCH("C", '[2]WetLitterbags placem_collection'!Y160)),"YES","")</f>
        <v/>
      </c>
      <c r="Z453" s="67" t="str">
        <f>IF(ISNUMBER(SEARCH("H", '[2]WetLitterbags placem_collection'!Y160)),"YES","")</f>
        <v/>
      </c>
      <c r="AA453" s="67" t="str">
        <f>IF(ISNUMBER(SEARCH("R", '[2]WetLitterbags placem_collection'!Y160)),"YES","")</f>
        <v/>
      </c>
      <c r="AB453" s="67" t="str">
        <f>IF(ISNUMBER(SEARCH("C", '[2]WetLitterbags placem_collection'!X160)),"YES","")</f>
        <v/>
      </c>
      <c r="AC453" s="67" t="str">
        <f>IF(ISNUMBER(SEARCH("H", '[2]WetLitterbags placem_collection'!X160)),"YES","")</f>
        <v/>
      </c>
      <c r="AD453" s="67" t="str">
        <f>IF(ISNUMBER(SEARCH("R", '[2]WetLitterbags placem_collection'!X160)),"YES","")</f>
        <v>YES</v>
      </c>
    </row>
    <row r="454" spans="2:30">
      <c r="B454" t="str">
        <f>'[2]Final data_for_R_analysis_Wetse'!A600</f>
        <v>Wet</v>
      </c>
      <c r="C454" s="4">
        <f>'[2]Final data_for_R_analysis_Wetse'!B600</f>
        <v>159</v>
      </c>
      <c r="D454" t="s">
        <v>107</v>
      </c>
      <c r="E454" t="s">
        <v>32</v>
      </c>
      <c r="F454" s="68">
        <v>7</v>
      </c>
      <c r="G454" s="7">
        <f>'[2]WetLitterbags placem_collection'!E161</f>
        <v>42762</v>
      </c>
      <c r="H454" s="1" t="str">
        <f>'[2]Final data_for_R_analysis_Wetse'!J600</f>
        <v>G731</v>
      </c>
      <c r="I454" t="str">
        <f>'[2]Final data_for_R_analysis_Wetse'!J820</f>
        <v>R439</v>
      </c>
      <c r="J454">
        <f>IFERROR(INDEX('[2]Green_rooibos initial weight'!$C$5:$C$1749,MATCH(H454, '[2]Green_rooibos initial weight'!$A$5:$A$1749,0)),"")</f>
        <v>2.14</v>
      </c>
      <c r="K454">
        <f>IFERROR(INDEX('[2]Green_rooibos initial weight'!$C$5:$C$1749,MATCH(I454, '[2]Green_rooibos initial weight'!$A$5:$A$1749,0)),"")</f>
        <v>2.2450000000000001</v>
      </c>
      <c r="L454" s="3">
        <f t="shared" si="46"/>
        <v>1.8902000000000001</v>
      </c>
      <c r="M454" s="3">
        <f t="shared" si="45"/>
        <v>1.9952000000000001</v>
      </c>
      <c r="N454" s="7">
        <f>IF('[2]WetLitterbags placem_collection'!G161="N.A","",'[2]WetLitterbags placem_collection'!G161)</f>
        <v>42816</v>
      </c>
      <c r="O454" s="3" t="str">
        <f>IF(IFERROR(INDEX('[2]Both teabags AfterWet'!$D$1:$D$839,MATCH(H454,'[2]Both teabags AfterWet'!$B$1:$B$839,0)),"")="N.A","",(IFERROR(INDEX('[2]Both teabags AfterWet'!$D$1:$D$839,MATCH(H454,'[2]Both teabags AfterWet'!$B$1:$B$839,0)),"")))</f>
        <v/>
      </c>
      <c r="P454" s="3" t="str">
        <f>IFERROR(INDEX('[2]Both teabags AfterWet'!$D$1:$D$839,MATCH(I454,'[2]Both teabags AfterWet'!$B$1:$B$839,0)),"")</f>
        <v/>
      </c>
      <c r="Q454" s="3" t="str">
        <f t="shared" si="47"/>
        <v/>
      </c>
      <c r="R454" s="3" t="str">
        <f t="shared" si="47"/>
        <v/>
      </c>
      <c r="S454" s="3" t="str">
        <f t="shared" si="48"/>
        <v/>
      </c>
      <c r="T454" s="3" t="str">
        <f t="shared" si="49"/>
        <v/>
      </c>
      <c r="U454" s="3" t="str">
        <f t="shared" si="50"/>
        <v/>
      </c>
      <c r="V454">
        <f t="shared" si="51"/>
        <v>54</v>
      </c>
      <c r="W454" s="3" t="str">
        <f t="shared" si="52"/>
        <v/>
      </c>
      <c r="X454" s="3" t="str">
        <f t="shared" si="53"/>
        <v/>
      </c>
      <c r="Y454" s="67" t="str">
        <f>IF(ISNUMBER(SEARCH("C", '[2]WetLitterbags placem_collection'!Y161)),"YES","")</f>
        <v/>
      </c>
      <c r="Z454" s="67" t="str">
        <f>IF(ISNUMBER(SEARCH("H", '[2]WetLitterbags placem_collection'!Y161)),"YES","")</f>
        <v/>
      </c>
      <c r="AA454" s="67" t="str">
        <f>IF(ISNUMBER(SEARCH("R", '[2]WetLitterbags placem_collection'!Y161)),"YES","")</f>
        <v/>
      </c>
      <c r="AB454" s="67" t="str">
        <f>IF(ISNUMBER(SEARCH("C", '[2]WetLitterbags placem_collection'!X161)),"YES","")</f>
        <v/>
      </c>
      <c r="AC454" s="67" t="str">
        <f>IF(ISNUMBER(SEARCH("H", '[2]WetLitterbags placem_collection'!X161)),"YES","")</f>
        <v/>
      </c>
      <c r="AD454" s="67" t="str">
        <f>IF(ISNUMBER(SEARCH("R", '[2]WetLitterbags placem_collection'!X161)),"YES","")</f>
        <v/>
      </c>
    </row>
    <row r="455" spans="2:30">
      <c r="B455" t="str">
        <f>'[2]Final data_for_R_analysis_Wetse'!A601</f>
        <v>Wet</v>
      </c>
      <c r="C455" s="4">
        <f>'[2]Final data_for_R_analysis_Wetse'!B601</f>
        <v>160</v>
      </c>
      <c r="D455" t="s">
        <v>107</v>
      </c>
      <c r="E455" t="s">
        <v>32</v>
      </c>
      <c r="F455" s="68">
        <v>8</v>
      </c>
      <c r="G455" s="7">
        <f>'[2]WetLitterbags placem_collection'!E162</f>
        <v>42762</v>
      </c>
      <c r="H455" s="1" t="str">
        <f>'[2]Final data_for_R_analysis_Wetse'!J601</f>
        <v>G876</v>
      </c>
      <c r="I455" t="str">
        <f>'[2]Final data_for_R_analysis_Wetse'!J821</f>
        <v>R461</v>
      </c>
      <c r="J455">
        <f>IFERROR(INDEX('[2]Green_rooibos initial weight'!$C$5:$C$1749,MATCH(H455, '[2]Green_rooibos initial weight'!$A$5:$A$1749,0)),"")</f>
        <v>1.9550000000000001</v>
      </c>
      <c r="K455">
        <f>IFERROR(INDEX('[2]Green_rooibos initial weight'!$C$5:$C$1749,MATCH(I455, '[2]Green_rooibos initial weight'!$A$5:$A$1749,0)),"")</f>
        <v>2.1930000000000001</v>
      </c>
      <c r="L455" s="3">
        <f t="shared" si="46"/>
        <v>1.7052</v>
      </c>
      <c r="M455" s="3">
        <f t="shared" si="45"/>
        <v>1.9432</v>
      </c>
      <c r="N455" s="7">
        <f>IF('[2]WetLitterbags placem_collection'!G162="N.A","",'[2]WetLitterbags placem_collection'!G162)</f>
        <v>42816</v>
      </c>
      <c r="O455" s="3">
        <f>IF(IFERROR(INDEX('[2]Both teabags AfterWet'!$D$1:$D$839,MATCH(H455,'[2]Both teabags AfterWet'!$B$1:$B$839,0)),"")="N.A","",(IFERROR(INDEX('[2]Both teabags AfterWet'!$D$1:$D$839,MATCH(H455,'[2]Both teabags AfterWet'!$B$1:$B$839,0)),"")))</f>
        <v>0.68100000000000005</v>
      </c>
      <c r="P455" s="3">
        <f>IFERROR(INDEX('[2]Both teabags AfterWet'!$D$1:$D$839,MATCH(I455,'[2]Both teabags AfterWet'!$B$1:$B$839,0)),"")</f>
        <v>1.744</v>
      </c>
      <c r="Q455" s="3">
        <f t="shared" si="47"/>
        <v>0.53039999999999998</v>
      </c>
      <c r="R455" s="3">
        <f t="shared" si="47"/>
        <v>1.5933999999999999</v>
      </c>
      <c r="S455" s="3">
        <f t="shared" si="48"/>
        <v>0.68895144264602393</v>
      </c>
      <c r="T455" s="3">
        <f t="shared" si="49"/>
        <v>0.45166412867055256</v>
      </c>
      <c r="U455" s="3">
        <f t="shared" si="50"/>
        <v>0.81998764923836964</v>
      </c>
      <c r="V455">
        <f t="shared" si="51"/>
        <v>54</v>
      </c>
      <c r="W455" s="3">
        <f t="shared" si="52"/>
        <v>0.181767882843202</v>
      </c>
      <c r="X455" s="3">
        <f t="shared" si="53"/>
        <v>9.4151445856047421E-3</v>
      </c>
      <c r="Y455" s="67" t="str">
        <f>IF(ISNUMBER(SEARCH("C", '[2]WetLitterbags placem_collection'!Y162)),"YES","")</f>
        <v/>
      </c>
      <c r="Z455" s="67" t="str">
        <f>IF(ISNUMBER(SEARCH("H", '[2]WetLitterbags placem_collection'!Y162)),"YES","")</f>
        <v/>
      </c>
      <c r="AA455" s="67" t="str">
        <f>IF(ISNUMBER(SEARCH("R", '[2]WetLitterbags placem_collection'!Y162)),"YES","")</f>
        <v/>
      </c>
      <c r="AB455" s="67" t="str">
        <f>IF(ISNUMBER(SEARCH("C", '[2]WetLitterbags placem_collection'!X162)),"YES","")</f>
        <v/>
      </c>
      <c r="AC455" s="67" t="str">
        <f>IF(ISNUMBER(SEARCH("H", '[2]WetLitterbags placem_collection'!X162)),"YES","")</f>
        <v/>
      </c>
      <c r="AD455" s="67" t="str">
        <f>IF(ISNUMBER(SEARCH("R", '[2]WetLitterbags placem_collection'!X162)),"YES","")</f>
        <v>YES</v>
      </c>
    </row>
    <row r="456" spans="2:30">
      <c r="B456" t="str">
        <f>'[2]Final data_for_R_analysis_Wetse'!A602</f>
        <v>Wet</v>
      </c>
      <c r="C456" s="4">
        <f>'[2]Final data_for_R_analysis_Wetse'!B602</f>
        <v>161</v>
      </c>
      <c r="D456" t="s">
        <v>108</v>
      </c>
      <c r="E456" t="s">
        <v>32</v>
      </c>
      <c r="F456" s="5">
        <v>1</v>
      </c>
      <c r="G456" s="7">
        <f>'[2]WetLitterbags placem_collection'!E163</f>
        <v>42763</v>
      </c>
      <c r="H456" s="1" t="str">
        <f>'[2]Final data_for_R_analysis_Wetse'!J602</f>
        <v>G351</v>
      </c>
      <c r="I456" t="str">
        <f>'[2]Final data_for_R_analysis_Wetse'!J822</f>
        <v>R253</v>
      </c>
      <c r="J456">
        <f>IFERROR(INDEX('[2]Green_rooibos initial weight'!$C$5:$C$1749,MATCH(H456, '[2]Green_rooibos initial weight'!$A$5:$A$1749,0)),"")</f>
        <v>1.909</v>
      </c>
      <c r="K456">
        <f>IFERROR(INDEX('[2]Green_rooibos initial weight'!$C$5:$C$1749,MATCH(I456, '[2]Green_rooibos initial weight'!$A$5:$A$1749,0)),"")</f>
        <v>2.2130000000000001</v>
      </c>
      <c r="L456" s="3">
        <f t="shared" si="46"/>
        <v>1.6592</v>
      </c>
      <c r="M456" s="3">
        <f t="shared" si="45"/>
        <v>1.9632000000000001</v>
      </c>
      <c r="N456" s="7">
        <f>IF('[2]WetLitterbags placem_collection'!G163="N.A","",'[2]WetLitterbags placem_collection'!G163)</f>
        <v>42814</v>
      </c>
      <c r="O456" s="3">
        <f>IF(IFERROR(INDEX('[2]Both teabags AfterWet'!$D$1:$D$839,MATCH(H456,'[2]Both teabags AfterWet'!$B$1:$B$839,0)),"")="N.A","",(IFERROR(INDEX('[2]Both teabags AfterWet'!$D$1:$D$839,MATCH(H456,'[2]Both teabags AfterWet'!$B$1:$B$839,0)),"")))</f>
        <v>0.58709999999999996</v>
      </c>
      <c r="P456" s="3">
        <f>IFERROR(INDEX('[2]Both teabags AfterWet'!$D$1:$D$839,MATCH(I456,'[2]Both teabags AfterWet'!$B$1:$B$839,0)),"")</f>
        <v>1.7033</v>
      </c>
      <c r="Q456" s="3">
        <f t="shared" si="47"/>
        <v>0.43649999999999994</v>
      </c>
      <c r="R456" s="3">
        <f t="shared" si="47"/>
        <v>1.5527</v>
      </c>
      <c r="S456" s="3">
        <f t="shared" si="48"/>
        <v>0.73692140790742533</v>
      </c>
      <c r="T456" s="3">
        <f t="shared" si="49"/>
        <v>0.4831123719298086</v>
      </c>
      <c r="U456" s="3">
        <f t="shared" si="50"/>
        <v>0.79090260798695999</v>
      </c>
      <c r="V456">
        <f t="shared" si="51"/>
        <v>51</v>
      </c>
      <c r="W456" s="3">
        <f t="shared" si="52"/>
        <v>0.12479642766339027</v>
      </c>
      <c r="X456" s="3">
        <f t="shared" si="53"/>
        <v>1.1118951069981408E-2</v>
      </c>
      <c r="Y456" s="67" t="str">
        <f>IF(ISNUMBER(SEARCH("C", '[2]WetLitterbags placem_collection'!Y163)),"YES","")</f>
        <v/>
      </c>
      <c r="Z456" s="67" t="str">
        <f>IF(ISNUMBER(SEARCH("H", '[2]WetLitterbags placem_collection'!Y163)),"YES","")</f>
        <v/>
      </c>
      <c r="AA456" s="67" t="str">
        <f>IF(ISNUMBER(SEARCH("R", '[2]WetLitterbags placem_collection'!Y163)),"YES","")</f>
        <v/>
      </c>
      <c r="AB456" s="67" t="str">
        <f>IF(ISNUMBER(SEARCH("C", '[2]WetLitterbags placem_collection'!X163)),"YES","")</f>
        <v/>
      </c>
      <c r="AC456" s="67" t="str">
        <f>IF(ISNUMBER(SEARCH("H", '[2]WetLitterbags placem_collection'!X163)),"YES","")</f>
        <v/>
      </c>
      <c r="AD456" s="67" t="str">
        <f>IF(ISNUMBER(SEARCH("R", '[2]WetLitterbags placem_collection'!X163)),"YES","")</f>
        <v/>
      </c>
    </row>
    <row r="457" spans="2:30">
      <c r="B457" t="str">
        <f>'[2]Final data_for_R_analysis_Wetse'!A603</f>
        <v>Wet</v>
      </c>
      <c r="C457" s="4">
        <f>'[2]Final data_for_R_analysis_Wetse'!B603</f>
        <v>162</v>
      </c>
      <c r="D457" t="s">
        <v>108</v>
      </c>
      <c r="E457" t="s">
        <v>32</v>
      </c>
      <c r="F457" s="5">
        <v>2</v>
      </c>
      <c r="G457" s="7">
        <f>'[2]WetLitterbags placem_collection'!E164</f>
        <v>42763</v>
      </c>
      <c r="H457" s="1" t="str">
        <f>'[2]Final data_for_R_analysis_Wetse'!J603</f>
        <v>G442</v>
      </c>
      <c r="I457" t="str">
        <f>'[2]Final data_for_R_analysis_Wetse'!J823</f>
        <v>R285</v>
      </c>
      <c r="J457">
        <f>IFERROR(INDEX('[2]Green_rooibos initial weight'!$C$5:$C$1749,MATCH(H457, '[2]Green_rooibos initial weight'!$A$5:$A$1749,0)),"")</f>
        <v>2.056</v>
      </c>
      <c r="K457">
        <f>IFERROR(INDEX('[2]Green_rooibos initial weight'!$C$5:$C$1749,MATCH(I457, '[2]Green_rooibos initial weight'!$A$5:$A$1749,0)),"")</f>
        <v>2.2400000000000002</v>
      </c>
      <c r="L457" s="3">
        <f t="shared" si="46"/>
        <v>1.8062</v>
      </c>
      <c r="M457" s="3">
        <f t="shared" si="45"/>
        <v>1.9902000000000002</v>
      </c>
      <c r="N457" s="7">
        <f>IF('[2]WetLitterbags placem_collection'!G164="N.A","",'[2]WetLitterbags placem_collection'!G164)</f>
        <v>42814</v>
      </c>
      <c r="O457" s="3">
        <f>IF(IFERROR(INDEX('[2]Both teabags AfterWet'!$D$1:$D$839,MATCH(H457,'[2]Both teabags AfterWet'!$B$1:$B$839,0)),"")="N.A","",(IFERROR(INDEX('[2]Both teabags AfterWet'!$D$1:$D$839,MATCH(H457,'[2]Both teabags AfterWet'!$B$1:$B$839,0)),"")))</f>
        <v>0.66290000000000004</v>
      </c>
      <c r="P457" s="3">
        <f>IFERROR(INDEX('[2]Both teabags AfterWet'!$D$1:$D$839,MATCH(I457,'[2]Both teabags AfterWet'!$B$1:$B$839,0)),"")</f>
        <v>1.6621999999999999</v>
      </c>
      <c r="Q457" s="3">
        <f t="shared" si="47"/>
        <v>0.51229999999999998</v>
      </c>
      <c r="R457" s="3">
        <f t="shared" si="47"/>
        <v>1.5115999999999998</v>
      </c>
      <c r="S457" s="3">
        <f t="shared" si="48"/>
        <v>0.71636585095781202</v>
      </c>
      <c r="T457" s="3">
        <f t="shared" si="49"/>
        <v>0.46963651986782928</v>
      </c>
      <c r="U457" s="3">
        <f t="shared" si="50"/>
        <v>0.75952165611496314</v>
      </c>
      <c r="V457">
        <f t="shared" si="51"/>
        <v>51</v>
      </c>
      <c r="W457" s="3">
        <f t="shared" si="52"/>
        <v>0.14920920313799046</v>
      </c>
      <c r="X457" s="3">
        <f t="shared" si="53"/>
        <v>1.4069540070446694E-2</v>
      </c>
      <c r="Y457" s="67" t="str">
        <f>IF(ISNUMBER(SEARCH("C", '[2]WetLitterbags placem_collection'!Y164)),"YES","")</f>
        <v/>
      </c>
      <c r="Z457" s="67" t="str">
        <f>IF(ISNUMBER(SEARCH("H", '[2]WetLitterbags placem_collection'!Y164)),"YES","")</f>
        <v/>
      </c>
      <c r="AA457" s="67" t="str">
        <f>IF(ISNUMBER(SEARCH("R", '[2]WetLitterbags placem_collection'!Y164)),"YES","")</f>
        <v>YES</v>
      </c>
      <c r="AB457" s="67" t="str">
        <f>IF(ISNUMBER(SEARCH("C", '[2]WetLitterbags placem_collection'!X164)),"YES","")</f>
        <v/>
      </c>
      <c r="AC457" s="67" t="str">
        <f>IF(ISNUMBER(SEARCH("H", '[2]WetLitterbags placem_collection'!X164)),"YES","")</f>
        <v/>
      </c>
      <c r="AD457" s="67" t="str">
        <f>IF(ISNUMBER(SEARCH("R", '[2]WetLitterbags placem_collection'!X164)),"YES","")</f>
        <v/>
      </c>
    </row>
    <row r="458" spans="2:30">
      <c r="B458" t="str">
        <f>'[2]Final data_for_R_analysis_Wetse'!A604</f>
        <v>Wet</v>
      </c>
      <c r="C458" s="4">
        <f>'[2]Final data_for_R_analysis_Wetse'!B604</f>
        <v>163</v>
      </c>
      <c r="D458" t="s">
        <v>108</v>
      </c>
      <c r="E458" t="s">
        <v>32</v>
      </c>
      <c r="F458" s="5">
        <v>3</v>
      </c>
      <c r="G458" s="7">
        <f>'[2]WetLitterbags placem_collection'!E165</f>
        <v>42763</v>
      </c>
      <c r="H458" s="1" t="str">
        <f>'[2]Final data_for_R_analysis_Wetse'!J604</f>
        <v>G743</v>
      </c>
      <c r="I458" t="str">
        <f>'[2]Final data_for_R_analysis_Wetse'!J824</f>
        <v>R341</v>
      </c>
      <c r="J458">
        <f>IFERROR(INDEX('[2]Green_rooibos initial weight'!$C$5:$C$1749,MATCH(H458, '[2]Green_rooibos initial weight'!$A$5:$A$1749,0)),"")</f>
        <v>2.0339999999999998</v>
      </c>
      <c r="K458">
        <f>IFERROR(INDEX('[2]Green_rooibos initial weight'!$C$5:$C$1749,MATCH(I458, '[2]Green_rooibos initial weight'!$A$5:$A$1749,0)),"")</f>
        <v>2.1560000000000001</v>
      </c>
      <c r="L458" s="3">
        <f t="shared" si="46"/>
        <v>1.7841999999999998</v>
      </c>
      <c r="M458" s="3">
        <f t="shared" si="45"/>
        <v>1.9062000000000001</v>
      </c>
      <c r="N458" s="7">
        <f>IF('[2]WetLitterbags placem_collection'!G165="N.A","",'[2]WetLitterbags placem_collection'!G165)</f>
        <v>42814</v>
      </c>
      <c r="O458" s="3">
        <f>IF(IFERROR(INDEX('[2]Both teabags AfterWet'!$D$1:$D$839,MATCH(H458,'[2]Both teabags AfterWet'!$B$1:$B$839,0)),"")="N.A","",(IFERROR(INDEX('[2]Both teabags AfterWet'!$D$1:$D$839,MATCH(H458,'[2]Both teabags AfterWet'!$B$1:$B$839,0)),"")))</f>
        <v>0.68700000000000006</v>
      </c>
      <c r="P458" s="3">
        <f>IFERROR(INDEX('[2]Both teabags AfterWet'!$D$1:$D$839,MATCH(I458,'[2]Both teabags AfterWet'!$B$1:$B$839,0)),"")</f>
        <v>1.738</v>
      </c>
      <c r="Q458" s="3">
        <f t="shared" si="47"/>
        <v>0.53639999999999999</v>
      </c>
      <c r="R458" s="3">
        <f t="shared" si="47"/>
        <v>1.5873999999999999</v>
      </c>
      <c r="S458" s="3">
        <f t="shared" si="48"/>
        <v>0.6993610581773344</v>
      </c>
      <c r="T458" s="3">
        <f t="shared" si="49"/>
        <v>0.45848848469582976</v>
      </c>
      <c r="U458" s="3">
        <f t="shared" si="50"/>
        <v>0.83275626901689215</v>
      </c>
      <c r="V458">
        <f t="shared" si="51"/>
        <v>51</v>
      </c>
      <c r="W458" s="3">
        <f t="shared" si="52"/>
        <v>0.169404919029294</v>
      </c>
      <c r="X458" s="3">
        <f t="shared" si="53"/>
        <v>8.8974742058777357E-3</v>
      </c>
      <c r="Y458" s="67" t="str">
        <f>IF(ISNUMBER(SEARCH("C", '[2]WetLitterbags placem_collection'!Y165)),"YES","")</f>
        <v/>
      </c>
      <c r="Z458" s="67" t="str">
        <f>IF(ISNUMBER(SEARCH("H", '[2]WetLitterbags placem_collection'!Y165)),"YES","")</f>
        <v/>
      </c>
      <c r="AA458" s="67" t="str">
        <f>IF(ISNUMBER(SEARCH("R", '[2]WetLitterbags placem_collection'!Y165)),"YES","")</f>
        <v/>
      </c>
      <c r="AB458" s="67" t="str">
        <f>IF(ISNUMBER(SEARCH("C", '[2]WetLitterbags placem_collection'!X165)),"YES","")</f>
        <v/>
      </c>
      <c r="AC458" s="67" t="str">
        <f>IF(ISNUMBER(SEARCH("H", '[2]WetLitterbags placem_collection'!X165)),"YES","")</f>
        <v/>
      </c>
      <c r="AD458" s="67" t="str">
        <f>IF(ISNUMBER(SEARCH("R", '[2]WetLitterbags placem_collection'!X165)),"YES","")</f>
        <v/>
      </c>
    </row>
    <row r="459" spans="2:30">
      <c r="B459" t="str">
        <f>'[2]Final data_for_R_analysis_Wetse'!A605</f>
        <v>Wet</v>
      </c>
      <c r="C459" s="4">
        <f>'[2]Final data_for_R_analysis_Wetse'!B605</f>
        <v>164</v>
      </c>
      <c r="D459" t="s">
        <v>108</v>
      </c>
      <c r="E459" t="s">
        <v>32</v>
      </c>
      <c r="F459" s="68">
        <v>4</v>
      </c>
      <c r="G459" s="7">
        <f>'[2]WetLitterbags placem_collection'!E166</f>
        <v>42763</v>
      </c>
      <c r="H459" s="1" t="str">
        <f>'[2]Final data_for_R_analysis_Wetse'!J605</f>
        <v>G390</v>
      </c>
      <c r="I459" t="str">
        <f>'[2]Final data_for_R_analysis_Wetse'!J825</f>
        <v>R264</v>
      </c>
      <c r="J459">
        <f>IFERROR(INDEX('[2]Green_rooibos initial weight'!$C$5:$C$1749,MATCH(H459, '[2]Green_rooibos initial weight'!$A$5:$A$1749,0)),"")</f>
        <v>2.0630000000000002</v>
      </c>
      <c r="K459">
        <f>IFERROR(INDEX('[2]Green_rooibos initial weight'!$C$5:$C$1749,MATCH(I459, '[2]Green_rooibos initial weight'!$A$5:$A$1749,0)),"")</f>
        <v>2.2250000000000001</v>
      </c>
      <c r="L459" s="3">
        <f t="shared" si="46"/>
        <v>1.8132000000000001</v>
      </c>
      <c r="M459" s="3">
        <f t="shared" si="45"/>
        <v>1.9752000000000001</v>
      </c>
      <c r="N459" s="7">
        <f>IF('[2]WetLitterbags placem_collection'!G166="N.A","",'[2]WetLitterbags placem_collection'!G166)</f>
        <v>42814</v>
      </c>
      <c r="O459" s="3">
        <f>IF(IFERROR(INDEX('[2]Both teabags AfterWet'!$D$1:$D$839,MATCH(H459,'[2]Both teabags AfterWet'!$B$1:$B$839,0)),"")="N.A","",(IFERROR(INDEX('[2]Both teabags AfterWet'!$D$1:$D$839,MATCH(H459,'[2]Both teabags AfterWet'!$B$1:$B$839,0)),"")))</f>
        <v>0.63800000000000001</v>
      </c>
      <c r="P459" s="3">
        <f>IFERROR(INDEX('[2]Both teabags AfterWet'!$D$1:$D$839,MATCH(I459,'[2]Both teabags AfterWet'!$B$1:$B$839,0)),"")</f>
        <v>1.7050000000000001</v>
      </c>
      <c r="Q459" s="3">
        <f t="shared" si="47"/>
        <v>0.4874</v>
      </c>
      <c r="R459" s="3">
        <f t="shared" si="47"/>
        <v>1.5544</v>
      </c>
      <c r="S459" s="3">
        <f t="shared" si="48"/>
        <v>0.73119347010809621</v>
      </c>
      <c r="T459" s="3">
        <f t="shared" si="49"/>
        <v>0.47935723931077096</v>
      </c>
      <c r="U459" s="3">
        <f t="shared" si="50"/>
        <v>0.7869582827055488</v>
      </c>
      <c r="V459">
        <f t="shared" si="51"/>
        <v>51</v>
      </c>
      <c r="W459" s="3">
        <f t="shared" si="52"/>
        <v>0.13159920414715409</v>
      </c>
      <c r="X459" s="3">
        <f t="shared" si="53"/>
        <v>1.1524791037832991E-2</v>
      </c>
      <c r="Y459" s="67" t="str">
        <f>IF(ISNUMBER(SEARCH("C", '[2]WetLitterbags placem_collection'!Y166)),"YES","")</f>
        <v/>
      </c>
      <c r="Z459" s="67" t="str">
        <f>IF(ISNUMBER(SEARCH("H", '[2]WetLitterbags placem_collection'!Y166)),"YES","")</f>
        <v/>
      </c>
      <c r="AA459" s="67" t="str">
        <f>IF(ISNUMBER(SEARCH("R", '[2]WetLitterbags placem_collection'!Y166)),"YES","")</f>
        <v/>
      </c>
      <c r="AB459" s="67" t="str">
        <f>IF(ISNUMBER(SEARCH("C", '[2]WetLitterbags placem_collection'!X166)),"YES","")</f>
        <v/>
      </c>
      <c r="AC459" s="67" t="str">
        <f>IF(ISNUMBER(SEARCH("H", '[2]WetLitterbags placem_collection'!X166)),"YES","")</f>
        <v/>
      </c>
      <c r="AD459" s="67" t="str">
        <f>IF(ISNUMBER(SEARCH("R", '[2]WetLitterbags placem_collection'!X166)),"YES","")</f>
        <v/>
      </c>
    </row>
    <row r="460" spans="2:30">
      <c r="B460" t="str">
        <f>'[2]Final data_for_R_analysis_Wetse'!A606</f>
        <v>Wet</v>
      </c>
      <c r="C460" s="4">
        <f>'[2]Final data_for_R_analysis_Wetse'!B606</f>
        <v>165</v>
      </c>
      <c r="D460" t="s">
        <v>108</v>
      </c>
      <c r="E460" t="s">
        <v>32</v>
      </c>
      <c r="F460" s="68">
        <v>5</v>
      </c>
      <c r="G460" s="7">
        <f>'[2]WetLitterbags placem_collection'!E167</f>
        <v>42763</v>
      </c>
      <c r="H460" s="1" t="str">
        <f>'[2]Final data_for_R_analysis_Wetse'!J606</f>
        <v>G810</v>
      </c>
      <c r="I460" t="str">
        <f>'[2]Final data_for_R_analysis_Wetse'!J826</f>
        <v>R411</v>
      </c>
      <c r="J460">
        <f>IFERROR(INDEX('[2]Green_rooibos initial weight'!$C$5:$C$1749,MATCH(H460, '[2]Green_rooibos initial weight'!$A$5:$A$1749,0)),"")</f>
        <v>1.946</v>
      </c>
      <c r="K460">
        <f>IFERROR(INDEX('[2]Green_rooibos initial weight'!$C$5:$C$1749,MATCH(I460, '[2]Green_rooibos initial weight'!$A$5:$A$1749,0)),"")</f>
        <v>2.2240000000000002</v>
      </c>
      <c r="L460" s="3">
        <f t="shared" si="46"/>
        <v>1.6961999999999999</v>
      </c>
      <c r="M460" s="3">
        <f t="shared" ref="M460:M515" si="54">IF(K460&gt;0,(K460*$F$32-($F$29+$F$30)),"")</f>
        <v>1.9742000000000002</v>
      </c>
      <c r="N460" s="7">
        <f>IF('[2]WetLitterbags placem_collection'!G167="N.A","",'[2]WetLitterbags placem_collection'!G167)</f>
        <v>42814</v>
      </c>
      <c r="O460" s="3">
        <f>IF(IFERROR(INDEX('[2]Both teabags AfterWet'!$D$1:$D$839,MATCH(H460,'[2]Both teabags AfterWet'!$B$1:$B$839,0)),"")="N.A","",(IFERROR(INDEX('[2]Both teabags AfterWet'!$D$1:$D$839,MATCH(H460,'[2]Both teabags AfterWet'!$B$1:$B$839,0)),"")))</f>
        <v>0.64800000000000002</v>
      </c>
      <c r="P460" s="3">
        <f>IFERROR(INDEX('[2]Both teabags AfterWet'!$D$1:$D$839,MATCH(I460,'[2]Both teabags AfterWet'!$B$1:$B$839,0)),"")</f>
        <v>1.728</v>
      </c>
      <c r="Q460" s="3">
        <f t="shared" si="47"/>
        <v>0.49740000000000001</v>
      </c>
      <c r="R460" s="3">
        <f t="shared" si="47"/>
        <v>1.5773999999999999</v>
      </c>
      <c r="S460" s="3">
        <f t="shared" si="48"/>
        <v>0.70675627874071445</v>
      </c>
      <c r="T460" s="3">
        <f t="shared" si="49"/>
        <v>0.46333665779676297</v>
      </c>
      <c r="U460" s="3">
        <f t="shared" si="50"/>
        <v>0.79900719278695154</v>
      </c>
      <c r="V460">
        <f t="shared" si="51"/>
        <v>51</v>
      </c>
      <c r="W460" s="3">
        <f t="shared" si="52"/>
        <v>0.16062199674499467</v>
      </c>
      <c r="X460" s="3">
        <f t="shared" si="53"/>
        <v>1.1152899263052954E-2</v>
      </c>
      <c r="Y460" s="67" t="str">
        <f>IF(ISNUMBER(SEARCH("C", '[2]WetLitterbags placem_collection'!Y167)),"YES","")</f>
        <v/>
      </c>
      <c r="Z460" s="67" t="str">
        <f>IF(ISNUMBER(SEARCH("H", '[2]WetLitterbags placem_collection'!Y167)),"YES","")</f>
        <v/>
      </c>
      <c r="AA460" s="67" t="str">
        <f>IF(ISNUMBER(SEARCH("R", '[2]WetLitterbags placem_collection'!Y167)),"YES","")</f>
        <v/>
      </c>
      <c r="AB460" s="67" t="str">
        <f>IF(ISNUMBER(SEARCH("C", '[2]WetLitterbags placem_collection'!X167)),"YES","")</f>
        <v/>
      </c>
      <c r="AC460" s="67" t="str">
        <f>IF(ISNUMBER(SEARCH("H", '[2]WetLitterbags placem_collection'!X167)),"YES","")</f>
        <v/>
      </c>
      <c r="AD460" s="67" t="str">
        <f>IF(ISNUMBER(SEARCH("R", '[2]WetLitterbags placem_collection'!X167)),"YES","")</f>
        <v/>
      </c>
    </row>
    <row r="461" spans="2:30">
      <c r="B461" t="str">
        <f>'[2]Final data_for_R_analysis_Wetse'!A607</f>
        <v>Wet</v>
      </c>
      <c r="C461" s="4">
        <f>'[2]Final data_for_R_analysis_Wetse'!B607</f>
        <v>166</v>
      </c>
      <c r="D461" t="s">
        <v>108</v>
      </c>
      <c r="E461" t="s">
        <v>32</v>
      </c>
      <c r="F461" s="68">
        <v>6</v>
      </c>
      <c r="G461" s="7">
        <f>'[2]WetLitterbags placem_collection'!E168</f>
        <v>42763</v>
      </c>
      <c r="H461" s="1" t="str">
        <f>'[2]Final data_for_R_analysis_Wetse'!J607</f>
        <v>G287</v>
      </c>
      <c r="I461" t="str">
        <f>'[2]Final data_for_R_analysis_Wetse'!J827</f>
        <v>R259</v>
      </c>
      <c r="J461">
        <f>IFERROR(INDEX('[2]Green_rooibos initial weight'!$C$5:$C$1749,MATCH(H461, '[2]Green_rooibos initial weight'!$A$5:$A$1749,0)),"")</f>
        <v>1.9970000000000001</v>
      </c>
      <c r="K461">
        <f>IFERROR(INDEX('[2]Green_rooibos initial weight'!$C$5:$C$1749,MATCH(I461, '[2]Green_rooibos initial weight'!$A$5:$A$1749,0)),"")</f>
        <v>2.218</v>
      </c>
      <c r="L461" s="3">
        <f t="shared" ref="L461:L515" si="55">IF(J461&gt;0,(J461*$F$31-($F$29+$F$30)),"")</f>
        <v>1.7472000000000001</v>
      </c>
      <c r="M461" s="3">
        <f t="shared" si="54"/>
        <v>1.9681999999999999</v>
      </c>
      <c r="N461" s="7">
        <f>IF('[2]WetLitterbags placem_collection'!G168="N.A","",'[2]WetLitterbags placem_collection'!G168)</f>
        <v>42814</v>
      </c>
      <c r="O461" s="3">
        <f>IF(IFERROR(INDEX('[2]Both teabags AfterWet'!$D$1:$D$839,MATCH(H461,'[2]Both teabags AfterWet'!$B$1:$B$839,0)),"")="N.A","",(IFERROR(INDEX('[2]Both teabags AfterWet'!$D$1:$D$839,MATCH(H461,'[2]Both teabags AfterWet'!$B$1:$B$839,0)),"")))</f>
        <v>0.72240000000000004</v>
      </c>
      <c r="P461" s="3">
        <f>IFERROR(INDEX('[2]Both teabags AfterWet'!$D$1:$D$839,MATCH(I461,'[2]Both teabags AfterWet'!$B$1:$B$839,0)),"")</f>
        <v>1.7169000000000001</v>
      </c>
      <c r="Q461" s="3">
        <f t="shared" ref="Q461:R515" si="56">IFERROR(IF(O461&gt;0,O461-($F$29),""),"")</f>
        <v>0.57180000000000009</v>
      </c>
      <c r="R461" s="3">
        <f t="shared" si="56"/>
        <v>1.5663</v>
      </c>
      <c r="S461" s="3">
        <f t="shared" ref="S461:S515" si="57">IFERROR(1-Q461/L461,"")</f>
        <v>0.67273351648351642</v>
      </c>
      <c r="T461" s="3">
        <f t="shared" ref="T461:T515" si="58">IFERROR($F$26*(1-W461),"")</f>
        <v>0.44103194904857612</v>
      </c>
      <c r="U461" s="3">
        <f t="shared" ref="U461:U515" si="59">IFERROR(R461/M461,"")</f>
        <v>0.79580327202520074</v>
      </c>
      <c r="V461">
        <f t="shared" ref="V461:V515" si="60">IF((N461-G461)&gt;0,(IFERROR(N461-G461,"")),"")</f>
        <v>51</v>
      </c>
      <c r="W461" s="3">
        <f t="shared" ref="W461:W515" si="61">IFERROR(1-(S461/$F$25),"")</f>
        <v>0.20102907781055057</v>
      </c>
      <c r="X461" s="3">
        <f t="shared" ref="X461:X515" si="62">IFERROR(LN(T461/(U461-(1-T461)))/V461,"")</f>
        <v>1.2191229216720135E-2</v>
      </c>
      <c r="Y461" s="67" t="str">
        <f>IF(ISNUMBER(SEARCH("C", '[2]WetLitterbags placem_collection'!Y168)),"YES","")</f>
        <v/>
      </c>
      <c r="Z461" s="67" t="str">
        <f>IF(ISNUMBER(SEARCH("H", '[2]WetLitterbags placem_collection'!Y168)),"YES","")</f>
        <v/>
      </c>
      <c r="AA461" s="67" t="str">
        <f>IF(ISNUMBER(SEARCH("R", '[2]WetLitterbags placem_collection'!Y168)),"YES","")</f>
        <v/>
      </c>
      <c r="AB461" s="67" t="str">
        <f>IF(ISNUMBER(SEARCH("C", '[2]WetLitterbags placem_collection'!X168)),"YES","")</f>
        <v/>
      </c>
      <c r="AC461" s="67" t="str">
        <f>IF(ISNUMBER(SEARCH("H", '[2]WetLitterbags placem_collection'!X168)),"YES","")</f>
        <v/>
      </c>
      <c r="AD461" s="67" t="str">
        <f>IF(ISNUMBER(SEARCH("R", '[2]WetLitterbags placem_collection'!X168)),"YES","")</f>
        <v/>
      </c>
    </row>
    <row r="462" spans="2:30">
      <c r="B462" t="str">
        <f>'[2]Final data_for_R_analysis_Wetse'!A608</f>
        <v>Wet</v>
      </c>
      <c r="C462" s="4">
        <f>'[2]Final data_for_R_analysis_Wetse'!B608</f>
        <v>167</v>
      </c>
      <c r="D462" t="s">
        <v>108</v>
      </c>
      <c r="E462" t="s">
        <v>32</v>
      </c>
      <c r="F462" s="68">
        <v>7</v>
      </c>
      <c r="G462" s="7">
        <f>'[2]WetLitterbags placem_collection'!E169</f>
        <v>42763</v>
      </c>
      <c r="H462" s="1" t="str">
        <f>'[2]Final data_for_R_analysis_Wetse'!J608</f>
        <v>G443</v>
      </c>
      <c r="I462" t="str">
        <f>'[2]Final data_for_R_analysis_Wetse'!J828</f>
        <v>R215</v>
      </c>
      <c r="J462">
        <f>IFERROR(INDEX('[2]Green_rooibos initial weight'!$C$5:$C$1749,MATCH(H462, '[2]Green_rooibos initial weight'!$A$5:$A$1749,0)),"")</f>
        <v>2.0310000000000001</v>
      </c>
      <c r="K462">
        <f>IFERROR(INDEX('[2]Green_rooibos initial weight'!$C$5:$C$1749,MATCH(I462, '[2]Green_rooibos initial weight'!$A$5:$A$1749,0)),"")</f>
        <v>2.1949999999999998</v>
      </c>
      <c r="L462" s="3">
        <f t="shared" si="55"/>
        <v>1.7812000000000001</v>
      </c>
      <c r="M462" s="3">
        <f t="shared" si="54"/>
        <v>1.9451999999999998</v>
      </c>
      <c r="N462" s="7">
        <f>IF('[2]WetLitterbags placem_collection'!G169="N.A","",'[2]WetLitterbags placem_collection'!G169)</f>
        <v>42814</v>
      </c>
      <c r="O462" s="3">
        <f>IF(IFERROR(INDEX('[2]Both teabags AfterWet'!$D$1:$D$839,MATCH(H462,'[2]Both teabags AfterWet'!$B$1:$B$839,0)),"")="N.A","",(IFERROR(INDEX('[2]Both teabags AfterWet'!$D$1:$D$839,MATCH(H462,'[2]Both teabags AfterWet'!$B$1:$B$839,0)),"")))</f>
        <v>0.69789999999999996</v>
      </c>
      <c r="P462" s="3">
        <f>IFERROR(INDEX('[2]Both teabags AfterWet'!$D$1:$D$839,MATCH(I462,'[2]Both teabags AfterWet'!$B$1:$B$839,0)),"")</f>
        <v>1.7432000000000001</v>
      </c>
      <c r="Q462" s="3">
        <f t="shared" si="56"/>
        <v>0.5472999999999999</v>
      </c>
      <c r="R462" s="3">
        <f t="shared" si="56"/>
        <v>1.5926</v>
      </c>
      <c r="S462" s="3">
        <f t="shared" si="57"/>
        <v>0.69273523467325404</v>
      </c>
      <c r="T462" s="3">
        <f t="shared" si="58"/>
        <v>0.45414471441762028</v>
      </c>
      <c r="U462" s="3">
        <f t="shared" si="59"/>
        <v>0.81873329220645696</v>
      </c>
      <c r="V462">
        <f t="shared" si="60"/>
        <v>51</v>
      </c>
      <c r="W462" s="3">
        <f t="shared" si="61"/>
        <v>0.17727406808402135</v>
      </c>
      <c r="X462" s="3">
        <f t="shared" si="62"/>
        <v>9.9880601636159489E-3</v>
      </c>
      <c r="Y462" s="67" t="str">
        <f>IF(ISNUMBER(SEARCH("C", '[2]WetLitterbags placem_collection'!Y169)),"YES","")</f>
        <v/>
      </c>
      <c r="Z462" s="67" t="str">
        <f>IF(ISNUMBER(SEARCH("H", '[2]WetLitterbags placem_collection'!Y169)),"YES","")</f>
        <v/>
      </c>
      <c r="AA462" s="67" t="str">
        <f>IF(ISNUMBER(SEARCH("R", '[2]WetLitterbags placem_collection'!Y169)),"YES","")</f>
        <v/>
      </c>
      <c r="AB462" s="67" t="str">
        <f>IF(ISNUMBER(SEARCH("C", '[2]WetLitterbags placem_collection'!X169)),"YES","")</f>
        <v/>
      </c>
      <c r="AC462" s="67" t="str">
        <f>IF(ISNUMBER(SEARCH("H", '[2]WetLitterbags placem_collection'!X169)),"YES","")</f>
        <v/>
      </c>
      <c r="AD462" s="67" t="str">
        <f>IF(ISNUMBER(SEARCH("R", '[2]WetLitterbags placem_collection'!X169)),"YES","")</f>
        <v/>
      </c>
    </row>
    <row r="463" spans="2:30">
      <c r="B463" t="str">
        <f>'[2]Final data_for_R_analysis_Wetse'!A609</f>
        <v>Wet</v>
      </c>
      <c r="C463" s="4">
        <f>'[2]Final data_for_R_analysis_Wetse'!B609</f>
        <v>168</v>
      </c>
      <c r="D463" t="s">
        <v>108</v>
      </c>
      <c r="E463" t="s">
        <v>32</v>
      </c>
      <c r="F463" s="68">
        <v>8</v>
      </c>
      <c r="G463" s="7">
        <f>'[2]WetLitterbags placem_collection'!E170</f>
        <v>42763</v>
      </c>
      <c r="H463" s="1" t="str">
        <f>'[2]Final data_for_R_analysis_Wetse'!J609</f>
        <v>G680</v>
      </c>
      <c r="I463" t="str">
        <f>'[2]Final data_for_R_analysis_Wetse'!J829</f>
        <v>R322</v>
      </c>
      <c r="J463">
        <f>IFERROR(INDEX('[2]Green_rooibos initial weight'!$C$5:$C$1749,MATCH(H463, '[2]Green_rooibos initial weight'!$A$5:$A$1749,0)),"")</f>
        <v>2.0049999999999999</v>
      </c>
      <c r="K463">
        <f>IFERROR(INDEX('[2]Green_rooibos initial weight'!$C$5:$C$1749,MATCH(I463, '[2]Green_rooibos initial weight'!$A$5:$A$1749,0)),"")</f>
        <v>2.1909999999999998</v>
      </c>
      <c r="L463" s="3">
        <f t="shared" si="55"/>
        <v>1.7551999999999999</v>
      </c>
      <c r="M463" s="3">
        <f t="shared" si="54"/>
        <v>1.9411999999999998</v>
      </c>
      <c r="N463" s="7">
        <f>IF('[2]WetLitterbags placem_collection'!G170="N.A","",'[2]WetLitterbags placem_collection'!G170)</f>
        <v>42814</v>
      </c>
      <c r="O463" s="3">
        <f>IF(IFERROR(INDEX('[2]Both teabags AfterWet'!$D$1:$D$839,MATCH(H463,'[2]Both teabags AfterWet'!$B$1:$B$839,0)),"")="N.A","",(IFERROR(INDEX('[2]Both teabags AfterWet'!$D$1:$D$839,MATCH(H463,'[2]Both teabags AfterWet'!$B$1:$B$839,0)),"")))</f>
        <v>0.998</v>
      </c>
      <c r="P463" s="3">
        <f>IFERROR(INDEX('[2]Both teabags AfterWet'!$D$1:$D$839,MATCH(I463,'[2]Both teabags AfterWet'!$B$1:$B$839,0)),"")</f>
        <v>1.6950000000000001</v>
      </c>
      <c r="Q463" s="3">
        <f t="shared" si="56"/>
        <v>0.84739999999999993</v>
      </c>
      <c r="R463" s="3">
        <f t="shared" si="56"/>
        <v>1.5444</v>
      </c>
      <c r="S463" s="3">
        <f t="shared" si="57"/>
        <v>0.51720601640838648</v>
      </c>
      <c r="T463" s="3">
        <f t="shared" si="58"/>
        <v>0.33907092762165009</v>
      </c>
      <c r="U463" s="3">
        <f t="shared" si="59"/>
        <v>0.79559035648052756</v>
      </c>
      <c r="V463">
        <f t="shared" si="60"/>
        <v>51</v>
      </c>
      <c r="W463" s="3">
        <f t="shared" si="61"/>
        <v>0.38574107314918471</v>
      </c>
      <c r="X463" s="3">
        <f t="shared" si="62"/>
        <v>1.8106797893379462E-2</v>
      </c>
      <c r="Y463" s="67" t="str">
        <f>IF(ISNUMBER(SEARCH("C", '[2]WetLitterbags placem_collection'!Y170)),"YES","")</f>
        <v/>
      </c>
      <c r="Z463" s="67" t="str">
        <f>IF(ISNUMBER(SEARCH("H", '[2]WetLitterbags placem_collection'!Y170)),"YES","")</f>
        <v/>
      </c>
      <c r="AA463" s="67" t="str">
        <f>IF(ISNUMBER(SEARCH("R", '[2]WetLitterbags placem_collection'!Y170)),"YES","")</f>
        <v/>
      </c>
      <c r="AB463" s="67" t="str">
        <f>IF(ISNUMBER(SEARCH("C", '[2]WetLitterbags placem_collection'!X170)),"YES","")</f>
        <v/>
      </c>
      <c r="AC463" s="67" t="str">
        <f>IF(ISNUMBER(SEARCH("H", '[2]WetLitterbags placem_collection'!X170)),"YES","")</f>
        <v/>
      </c>
      <c r="AD463" s="67" t="str">
        <f>IF(ISNUMBER(SEARCH("R", '[2]WetLitterbags placem_collection'!X170)),"YES","")</f>
        <v/>
      </c>
    </row>
    <row r="464" spans="2:30">
      <c r="B464" t="str">
        <f>'[2]Final data_for_R_analysis_Wetse'!A610</f>
        <v>Wet</v>
      </c>
      <c r="C464" s="4">
        <f>'[2]Final data_for_R_analysis_Wetse'!B610</f>
        <v>169</v>
      </c>
      <c r="D464" t="s">
        <v>109</v>
      </c>
      <c r="E464" t="s">
        <v>32</v>
      </c>
      <c r="F464" s="5">
        <v>1</v>
      </c>
      <c r="G464" s="7">
        <f>'[2]WetLitterbags placem_collection'!E171</f>
        <v>42763</v>
      </c>
      <c r="H464" s="1" t="str">
        <f>'[2]Final data_for_R_analysis_Wetse'!J610</f>
        <v>G496</v>
      </c>
      <c r="I464" t="str">
        <f>'[2]Final data_for_R_analysis_Wetse'!J830</f>
        <v>R403</v>
      </c>
      <c r="J464">
        <f>IFERROR(INDEX('[2]Green_rooibos initial weight'!$C$5:$C$1749,MATCH(H464, '[2]Green_rooibos initial weight'!$A$5:$A$1749,0)),"")</f>
        <v>1.8480000000000001</v>
      </c>
      <c r="K464">
        <f>IFERROR(INDEX('[2]Green_rooibos initial weight'!$C$5:$C$1749,MATCH(I464, '[2]Green_rooibos initial weight'!$A$5:$A$1749,0)),"")</f>
        <v>2.2679999999999998</v>
      </c>
      <c r="L464" s="3">
        <f t="shared" si="55"/>
        <v>1.5982000000000001</v>
      </c>
      <c r="M464" s="3">
        <f t="shared" si="54"/>
        <v>2.0181999999999998</v>
      </c>
      <c r="N464" s="7">
        <f>IF('[2]WetLitterbags placem_collection'!G171="N.A","",'[2]WetLitterbags placem_collection'!G171)</f>
        <v>42814</v>
      </c>
      <c r="O464" s="3">
        <f>IF(IFERROR(INDEX('[2]Both teabags AfterWet'!$D$1:$D$839,MATCH(H464,'[2]Both teabags AfterWet'!$B$1:$B$839,0)),"")="N.A","",(IFERROR(INDEX('[2]Both teabags AfterWet'!$D$1:$D$839,MATCH(H464,'[2]Both teabags AfterWet'!$B$1:$B$839,0)),"")))</f>
        <v>0.57199999999999995</v>
      </c>
      <c r="P464" s="3">
        <f>IFERROR(INDEX('[2]Both teabags AfterWet'!$D$1:$D$839,MATCH(I464,'[2]Both teabags AfterWet'!$B$1:$B$839,0)),"")</f>
        <v>1.736</v>
      </c>
      <c r="Q464" s="3">
        <f t="shared" si="56"/>
        <v>0.42139999999999994</v>
      </c>
      <c r="R464" s="3">
        <f t="shared" si="56"/>
        <v>1.5853999999999999</v>
      </c>
      <c r="S464" s="3">
        <f t="shared" si="57"/>
        <v>0.73632836941559265</v>
      </c>
      <c r="T464" s="3">
        <f t="shared" si="58"/>
        <v>0.48272358660024606</v>
      </c>
      <c r="U464" s="3">
        <f t="shared" si="59"/>
        <v>0.78555148151818455</v>
      </c>
      <c r="V464">
        <f t="shared" si="60"/>
        <v>51</v>
      </c>
      <c r="W464" s="3">
        <f t="shared" si="61"/>
        <v>0.12550074891259777</v>
      </c>
      <c r="X464" s="3">
        <f t="shared" si="62"/>
        <v>1.1518262306625657E-2</v>
      </c>
      <c r="Y464" s="67" t="str">
        <f>IF(ISNUMBER(SEARCH("C", '[2]WetLitterbags placem_collection'!Y171)),"YES","")</f>
        <v/>
      </c>
      <c r="Z464" s="67" t="str">
        <f>IF(ISNUMBER(SEARCH("H", '[2]WetLitterbags placem_collection'!Y171)),"YES","")</f>
        <v/>
      </c>
      <c r="AA464" s="67" t="str">
        <f>IF(ISNUMBER(SEARCH("R", '[2]WetLitterbags placem_collection'!Y171)),"YES","")</f>
        <v/>
      </c>
      <c r="AB464" s="67" t="str">
        <f>IF(ISNUMBER(SEARCH("C", '[2]WetLitterbags placem_collection'!X171)),"YES","")</f>
        <v/>
      </c>
      <c r="AC464" s="67" t="str">
        <f>IF(ISNUMBER(SEARCH("H", '[2]WetLitterbags placem_collection'!X171)),"YES","")</f>
        <v/>
      </c>
      <c r="AD464" s="67" t="str">
        <f>IF(ISNUMBER(SEARCH("R", '[2]WetLitterbags placem_collection'!X171)),"YES","")</f>
        <v/>
      </c>
    </row>
    <row r="465" spans="2:30">
      <c r="B465" t="str">
        <f>'[2]Final data_for_R_analysis_Wetse'!A611</f>
        <v>Wet</v>
      </c>
      <c r="C465" s="4">
        <f>'[2]Final data_for_R_analysis_Wetse'!B611</f>
        <v>170</v>
      </c>
      <c r="D465" t="s">
        <v>109</v>
      </c>
      <c r="E465" t="s">
        <v>32</v>
      </c>
      <c r="F465" s="5">
        <v>2</v>
      </c>
      <c r="G465" s="7">
        <f>'[2]WetLitterbags placem_collection'!E172</f>
        <v>42763</v>
      </c>
      <c r="H465" s="1" t="str">
        <f>'[2]Final data_for_R_analysis_Wetse'!J611</f>
        <v>G674</v>
      </c>
      <c r="I465" t="str">
        <f>'[2]Final data_for_R_analysis_Wetse'!J831</f>
        <v>R583</v>
      </c>
      <c r="J465">
        <f>IFERROR(INDEX('[2]Green_rooibos initial weight'!$C$5:$C$1749,MATCH(H465, '[2]Green_rooibos initial weight'!$A$5:$A$1749,0)),"")</f>
        <v>1.9950000000000001</v>
      </c>
      <c r="K465">
        <f>IFERROR(INDEX('[2]Green_rooibos initial weight'!$C$5:$C$1749,MATCH(I465, '[2]Green_rooibos initial weight'!$A$5:$A$1749,0)),"")</f>
        <v>2.2549999999999999</v>
      </c>
      <c r="L465" s="3">
        <f t="shared" si="55"/>
        <v>1.7452000000000001</v>
      </c>
      <c r="M465" s="3">
        <f t="shared" si="54"/>
        <v>2.0051999999999999</v>
      </c>
      <c r="N465" s="7">
        <f>IF('[2]WetLitterbags placem_collection'!G172="N.A","",'[2]WetLitterbags placem_collection'!G172)</f>
        <v>42814</v>
      </c>
      <c r="O465" s="3">
        <f>IF(IFERROR(INDEX('[2]Both teabags AfterWet'!$D$1:$D$839,MATCH(H465,'[2]Both teabags AfterWet'!$B$1:$B$839,0)),"")="N.A","",(IFERROR(INDEX('[2]Both teabags AfterWet'!$D$1:$D$839,MATCH(H465,'[2]Both teabags AfterWet'!$B$1:$B$839,0)),"")))</f>
        <v>0.61299999999999999</v>
      </c>
      <c r="P465" s="3">
        <f>IFERROR(INDEX('[2]Both teabags AfterWet'!$D$1:$D$839,MATCH(I465,'[2]Both teabags AfterWet'!$B$1:$B$839,0)),"")</f>
        <v>1.71</v>
      </c>
      <c r="Q465" s="3">
        <f t="shared" si="56"/>
        <v>0.46239999999999998</v>
      </c>
      <c r="R465" s="3">
        <f t="shared" si="56"/>
        <v>1.5593999999999999</v>
      </c>
      <c r="S465" s="3">
        <f t="shared" si="57"/>
        <v>0.73504469401787764</v>
      </c>
      <c r="T465" s="3">
        <f t="shared" si="58"/>
        <v>0.48188203218274167</v>
      </c>
      <c r="U465" s="3">
        <f t="shared" si="59"/>
        <v>0.77767803710353078</v>
      </c>
      <c r="V465">
        <f t="shared" si="60"/>
        <v>51</v>
      </c>
      <c r="W465" s="3">
        <f t="shared" si="61"/>
        <v>0.12702530401677237</v>
      </c>
      <c r="X465" s="3">
        <f t="shared" si="62"/>
        <v>1.2131591782276772E-2</v>
      </c>
      <c r="Y465" s="67" t="str">
        <f>IF(ISNUMBER(SEARCH("C", '[2]WetLitterbags placem_collection'!Y172)),"YES","")</f>
        <v/>
      </c>
      <c r="Z465" s="67" t="str">
        <f>IF(ISNUMBER(SEARCH("H", '[2]WetLitterbags placem_collection'!Y172)),"YES","")</f>
        <v/>
      </c>
      <c r="AA465" s="67" t="str">
        <f>IF(ISNUMBER(SEARCH("R", '[2]WetLitterbags placem_collection'!Y172)),"YES","")</f>
        <v/>
      </c>
      <c r="AB465" s="67" t="str">
        <f>IF(ISNUMBER(SEARCH("C", '[2]WetLitterbags placem_collection'!X172)),"YES","")</f>
        <v/>
      </c>
      <c r="AC465" s="67" t="str">
        <f>IF(ISNUMBER(SEARCH("H", '[2]WetLitterbags placem_collection'!X172)),"YES","")</f>
        <v/>
      </c>
      <c r="AD465" s="67" t="str">
        <f>IF(ISNUMBER(SEARCH("R", '[2]WetLitterbags placem_collection'!X172)),"YES","")</f>
        <v/>
      </c>
    </row>
    <row r="466" spans="2:30">
      <c r="B466" t="str">
        <f>'[2]Final data_for_R_analysis_Wetse'!A612</f>
        <v>Wet</v>
      </c>
      <c r="C466" s="4">
        <f>'[2]Final data_for_R_analysis_Wetse'!B612</f>
        <v>171</v>
      </c>
      <c r="D466" t="s">
        <v>109</v>
      </c>
      <c r="E466" t="s">
        <v>32</v>
      </c>
      <c r="F466" s="5">
        <v>3</v>
      </c>
      <c r="G466" s="7">
        <f>'[2]WetLitterbags placem_collection'!E173</f>
        <v>42763</v>
      </c>
      <c r="H466" s="1" t="str">
        <f>'[2]Final data_for_R_analysis_Wetse'!J612</f>
        <v>G504</v>
      </c>
      <c r="I466" t="str">
        <f>'[2]Final data_for_R_analysis_Wetse'!J832</f>
        <v>R451</v>
      </c>
      <c r="J466">
        <f>IFERROR(INDEX('[2]Green_rooibos initial weight'!$C$5:$C$1749,MATCH(H466, '[2]Green_rooibos initial weight'!$A$5:$A$1749,0)),"")</f>
        <v>2.0009999999999999</v>
      </c>
      <c r="K466">
        <f>IFERROR(INDEX('[2]Green_rooibos initial weight'!$C$5:$C$1749,MATCH(I466, '[2]Green_rooibos initial weight'!$A$5:$A$1749,0)),"")</f>
        <v>2.1970000000000001</v>
      </c>
      <c r="L466" s="3">
        <f t="shared" si="55"/>
        <v>1.7511999999999999</v>
      </c>
      <c r="M466" s="3">
        <f t="shared" si="54"/>
        <v>1.9472</v>
      </c>
      <c r="N466" s="7">
        <f>IF('[2]WetLitterbags placem_collection'!G173="N.A","",'[2]WetLitterbags placem_collection'!G173)</f>
        <v>42814</v>
      </c>
      <c r="O466" s="3">
        <f>IF(IFERROR(INDEX('[2]Both teabags AfterWet'!$D$1:$D$839,MATCH(H466,'[2]Both teabags AfterWet'!$B$1:$B$839,0)),"")="N.A","",(IFERROR(INDEX('[2]Both teabags AfterWet'!$D$1:$D$839,MATCH(H466,'[2]Both teabags AfterWet'!$B$1:$B$839,0)),"")))</f>
        <v>0.53500000000000003</v>
      </c>
      <c r="P466" s="3">
        <f>IFERROR(INDEX('[2]Both teabags AfterWet'!$D$1:$D$839,MATCH(I466,'[2]Both teabags AfterWet'!$B$1:$B$839,0)),"")</f>
        <v>1.629</v>
      </c>
      <c r="Q466" s="3">
        <f t="shared" si="56"/>
        <v>0.38440000000000002</v>
      </c>
      <c r="R466" s="3">
        <f t="shared" si="56"/>
        <v>1.4783999999999999</v>
      </c>
      <c r="S466" s="3">
        <f t="shared" si="57"/>
        <v>0.78049337597076285</v>
      </c>
      <c r="T466" s="3">
        <f t="shared" si="58"/>
        <v>0.51167736761978755</v>
      </c>
      <c r="U466" s="3">
        <f t="shared" si="59"/>
        <v>0.75924404272801971</v>
      </c>
      <c r="V466">
        <f t="shared" si="60"/>
        <v>51</v>
      </c>
      <c r="W466" s="3">
        <f t="shared" si="61"/>
        <v>7.3048247065602312E-2</v>
      </c>
      <c r="X466" s="3">
        <f t="shared" si="62"/>
        <v>1.246795107733384E-2</v>
      </c>
      <c r="Y466" s="67" t="str">
        <f>IF(ISNUMBER(SEARCH("C", '[2]WetLitterbags placem_collection'!Y173)),"YES","")</f>
        <v/>
      </c>
      <c r="Z466" s="67" t="str">
        <f>IF(ISNUMBER(SEARCH("H", '[2]WetLitterbags placem_collection'!Y173)),"YES","")</f>
        <v/>
      </c>
      <c r="AA466" s="67" t="str">
        <f>IF(ISNUMBER(SEARCH("R", '[2]WetLitterbags placem_collection'!Y173)),"YES","")</f>
        <v/>
      </c>
      <c r="AB466" s="67" t="str">
        <f>IF(ISNUMBER(SEARCH("C", '[2]WetLitterbags placem_collection'!X173)),"YES","")</f>
        <v/>
      </c>
      <c r="AC466" s="67" t="str">
        <f>IF(ISNUMBER(SEARCH("H", '[2]WetLitterbags placem_collection'!X173)),"YES","")</f>
        <v/>
      </c>
      <c r="AD466" s="67" t="str">
        <f>IF(ISNUMBER(SEARCH("R", '[2]WetLitterbags placem_collection'!X173)),"YES","")</f>
        <v/>
      </c>
    </row>
    <row r="467" spans="2:30">
      <c r="B467" t="str">
        <f>'[2]Final data_for_R_analysis_Wetse'!A613</f>
        <v>Wet</v>
      </c>
      <c r="C467" s="4">
        <f>'[2]Final data_for_R_analysis_Wetse'!B613</f>
        <v>172</v>
      </c>
      <c r="D467" t="s">
        <v>109</v>
      </c>
      <c r="E467" t="s">
        <v>32</v>
      </c>
      <c r="F467" s="68">
        <v>4</v>
      </c>
      <c r="G467" s="7">
        <f>'[2]WetLitterbags placem_collection'!E174</f>
        <v>42763</v>
      </c>
      <c r="H467" s="1" t="str">
        <f>'[2]Final data_for_R_analysis_Wetse'!J613</f>
        <v>G439</v>
      </c>
      <c r="I467" t="str">
        <f>'[2]Final data_for_R_analysis_Wetse'!J833</f>
        <v>R353</v>
      </c>
      <c r="J467">
        <f>IFERROR(INDEX('[2]Green_rooibos initial weight'!$C$5:$C$1749,MATCH(H467, '[2]Green_rooibos initial weight'!$A$5:$A$1749,0)),"")</f>
        <v>2.069</v>
      </c>
      <c r="K467">
        <f>IFERROR(INDEX('[2]Green_rooibos initial weight'!$C$5:$C$1749,MATCH(I467, '[2]Green_rooibos initial weight'!$A$5:$A$1749,0)),"")</f>
        <v>2.2909999999999999</v>
      </c>
      <c r="L467" s="3">
        <f t="shared" si="55"/>
        <v>1.8191999999999999</v>
      </c>
      <c r="M467" s="3">
        <f t="shared" si="54"/>
        <v>2.0411999999999999</v>
      </c>
      <c r="N467" s="7">
        <f>IF('[2]WetLitterbags placem_collection'!G174="N.A","",'[2]WetLitterbags placem_collection'!G174)</f>
        <v>42814</v>
      </c>
      <c r="O467" s="3">
        <f>IF(IFERROR(INDEX('[2]Both teabags AfterWet'!$D$1:$D$839,MATCH(H467,'[2]Both teabags AfterWet'!$B$1:$B$839,0)),"")="N.A","",(IFERROR(INDEX('[2]Both teabags AfterWet'!$D$1:$D$839,MATCH(H467,'[2]Both teabags AfterWet'!$B$1:$B$839,0)),"")))</f>
        <v>0.59599999999999997</v>
      </c>
      <c r="P467" s="3">
        <f>IFERROR(INDEX('[2]Both teabags AfterWet'!$D$1:$D$839,MATCH(I467,'[2]Both teabags AfterWet'!$B$1:$B$839,0)),"")</f>
        <v>1.7694000000000001</v>
      </c>
      <c r="Q467" s="3">
        <f t="shared" si="56"/>
        <v>0.44539999999999996</v>
      </c>
      <c r="R467" s="3">
        <f t="shared" si="56"/>
        <v>1.6188</v>
      </c>
      <c r="S467" s="3">
        <f t="shared" si="57"/>
        <v>0.75516710642040463</v>
      </c>
      <c r="T467" s="3">
        <f t="shared" si="58"/>
        <v>0.49507392249888765</v>
      </c>
      <c r="U467" s="3">
        <f t="shared" si="59"/>
        <v>0.79306290417401537</v>
      </c>
      <c r="V467">
        <f t="shared" si="60"/>
        <v>51</v>
      </c>
      <c r="W467" s="3">
        <f t="shared" si="61"/>
        <v>0.10312695199476885</v>
      </c>
      <c r="X467" s="3">
        <f t="shared" si="62"/>
        <v>1.0613169213156607E-2</v>
      </c>
      <c r="Y467" s="67" t="str">
        <f>IF(ISNUMBER(SEARCH("C", '[2]WetLitterbags placem_collection'!Y174)),"YES","")</f>
        <v/>
      </c>
      <c r="Z467" s="67" t="str">
        <f>IF(ISNUMBER(SEARCH("H", '[2]WetLitterbags placem_collection'!Y174)),"YES","")</f>
        <v/>
      </c>
      <c r="AA467" s="67" t="str">
        <f>IF(ISNUMBER(SEARCH("R", '[2]WetLitterbags placem_collection'!Y174)),"YES","")</f>
        <v/>
      </c>
      <c r="AB467" s="67" t="str">
        <f>IF(ISNUMBER(SEARCH("C", '[2]WetLitterbags placem_collection'!X174)),"YES","")</f>
        <v/>
      </c>
      <c r="AC467" s="67" t="str">
        <f>IF(ISNUMBER(SEARCH("H", '[2]WetLitterbags placem_collection'!X174)),"YES","")</f>
        <v/>
      </c>
      <c r="AD467" s="67" t="str">
        <f>IF(ISNUMBER(SEARCH("R", '[2]WetLitterbags placem_collection'!X174)),"YES","")</f>
        <v/>
      </c>
    </row>
    <row r="468" spans="2:30">
      <c r="B468" t="str">
        <f>'[2]Final data_for_R_analysis_Wetse'!A614</f>
        <v>Wet</v>
      </c>
      <c r="C468" s="4">
        <f>'[2]Final data_for_R_analysis_Wetse'!B614</f>
        <v>173</v>
      </c>
      <c r="D468" t="s">
        <v>109</v>
      </c>
      <c r="E468" t="s">
        <v>32</v>
      </c>
      <c r="F468" s="68">
        <v>5</v>
      </c>
      <c r="G468" s="7">
        <f>'[2]WetLitterbags placem_collection'!E175</f>
        <v>42763</v>
      </c>
      <c r="H468" s="1" t="str">
        <f>'[2]Final data_for_R_analysis_Wetse'!J614</f>
        <v>G865</v>
      </c>
      <c r="I468" t="str">
        <f>'[2]Final data_for_R_analysis_Wetse'!J834</f>
        <v>R105</v>
      </c>
      <c r="J468">
        <f>IFERROR(INDEX('[2]Green_rooibos initial weight'!$C$5:$C$1749,MATCH(H468, '[2]Green_rooibos initial weight'!$A$5:$A$1749,0)),"")</f>
        <v>2.036</v>
      </c>
      <c r="K468">
        <f>IFERROR(INDEX('[2]Green_rooibos initial weight'!$C$5:$C$1749,MATCH(I468, '[2]Green_rooibos initial weight'!$A$5:$A$1749,0)),"")</f>
        <v>2.254</v>
      </c>
      <c r="L468" s="3">
        <f t="shared" si="55"/>
        <v>1.7862</v>
      </c>
      <c r="M468" s="3">
        <f t="shared" si="54"/>
        <v>2.0042</v>
      </c>
      <c r="N468" s="7">
        <f>IF('[2]WetLitterbags placem_collection'!G175="N.A","",'[2]WetLitterbags placem_collection'!G175)</f>
        <v>42814</v>
      </c>
      <c r="O468" s="3">
        <f>IF(IFERROR(INDEX('[2]Both teabags AfterWet'!$D$1:$D$839,MATCH(H468,'[2]Both teabags AfterWet'!$B$1:$B$839,0)),"")="N.A","",(IFERROR(INDEX('[2]Both teabags AfterWet'!$D$1:$D$839,MATCH(H468,'[2]Both teabags AfterWet'!$B$1:$B$839,0)),"")))</f>
        <v>0.65549999999999997</v>
      </c>
      <c r="P468" s="3">
        <f>IFERROR(INDEX('[2]Both teabags AfterWet'!$D$1:$D$839,MATCH(I468,'[2]Both teabags AfterWet'!$B$1:$B$839,0)),"")</f>
        <v>1.6919999999999999</v>
      </c>
      <c r="Q468" s="3">
        <f t="shared" si="56"/>
        <v>0.5048999999999999</v>
      </c>
      <c r="R468" s="3">
        <f t="shared" si="56"/>
        <v>1.5413999999999999</v>
      </c>
      <c r="S468" s="3">
        <f t="shared" si="57"/>
        <v>0.71733288545515628</v>
      </c>
      <c r="T468" s="3">
        <f t="shared" si="58"/>
        <v>0.47027049022713341</v>
      </c>
      <c r="U468" s="3">
        <f t="shared" si="59"/>
        <v>0.76908492166450448</v>
      </c>
      <c r="V468">
        <f t="shared" si="60"/>
        <v>51</v>
      </c>
      <c r="W468" s="3">
        <f t="shared" si="61"/>
        <v>0.14806070611026567</v>
      </c>
      <c r="X468" s="3">
        <f t="shared" si="62"/>
        <v>1.3242323802229724E-2</v>
      </c>
      <c r="Y468" s="67" t="str">
        <f>IF(ISNUMBER(SEARCH("C", '[2]WetLitterbags placem_collection'!Y175)),"YES","")</f>
        <v/>
      </c>
      <c r="Z468" s="67" t="str">
        <f>IF(ISNUMBER(SEARCH("H", '[2]WetLitterbags placem_collection'!Y175)),"YES","")</f>
        <v/>
      </c>
      <c r="AA468" s="67" t="str">
        <f>IF(ISNUMBER(SEARCH("R", '[2]WetLitterbags placem_collection'!Y175)),"YES","")</f>
        <v/>
      </c>
      <c r="AB468" s="67" t="str">
        <f>IF(ISNUMBER(SEARCH("C", '[2]WetLitterbags placem_collection'!X175)),"YES","")</f>
        <v/>
      </c>
      <c r="AC468" s="67" t="str">
        <f>IF(ISNUMBER(SEARCH("H", '[2]WetLitterbags placem_collection'!X175)),"YES","")</f>
        <v/>
      </c>
      <c r="AD468" s="67" t="str">
        <f>IF(ISNUMBER(SEARCH("R", '[2]WetLitterbags placem_collection'!X175)),"YES","")</f>
        <v/>
      </c>
    </row>
    <row r="469" spans="2:30">
      <c r="B469" t="str">
        <f>'[2]Final data_for_R_analysis_Wetse'!A615</f>
        <v>Wet</v>
      </c>
      <c r="C469" s="4">
        <f>'[2]Final data_for_R_analysis_Wetse'!B615</f>
        <v>174</v>
      </c>
      <c r="D469" t="s">
        <v>109</v>
      </c>
      <c r="E469" t="s">
        <v>32</v>
      </c>
      <c r="F469" s="68">
        <v>6</v>
      </c>
      <c r="G469" s="7">
        <f>'[2]WetLitterbags placem_collection'!E176</f>
        <v>42763</v>
      </c>
      <c r="H469" s="1" t="str">
        <f>'[2]Final data_for_R_analysis_Wetse'!J615</f>
        <v>G736</v>
      </c>
      <c r="I469" t="str">
        <f>'[2]Final data_for_R_analysis_Wetse'!J835</f>
        <v>R384</v>
      </c>
      <c r="J469">
        <f>IFERROR(INDEX('[2]Green_rooibos initial weight'!$C$5:$C$1749,MATCH(H469, '[2]Green_rooibos initial weight'!$A$5:$A$1749,0)),"")</f>
        <v>2.0760000000000001</v>
      </c>
      <c r="K469">
        <f>IFERROR(INDEX('[2]Green_rooibos initial weight'!$C$5:$C$1749,MATCH(I469, '[2]Green_rooibos initial weight'!$A$5:$A$1749,0)),"")</f>
        <v>2.2240000000000002</v>
      </c>
      <c r="L469" s="3">
        <f t="shared" si="55"/>
        <v>1.8262</v>
      </c>
      <c r="M469" s="3">
        <f t="shared" si="54"/>
        <v>1.9742000000000002</v>
      </c>
      <c r="N469" s="7">
        <f>IF('[2]WetLitterbags placem_collection'!G176="N.A","",'[2]WetLitterbags placem_collection'!G176)</f>
        <v>42814</v>
      </c>
      <c r="O469" s="3">
        <f>IF(IFERROR(INDEX('[2]Both teabags AfterWet'!$D$1:$D$839,MATCH(H469,'[2]Both teabags AfterWet'!$B$1:$B$839,0)),"")="N.A","",(IFERROR(INDEX('[2]Both teabags AfterWet'!$D$1:$D$839,MATCH(H469,'[2]Both teabags AfterWet'!$B$1:$B$839,0)),"")))</f>
        <v>0.63500000000000001</v>
      </c>
      <c r="P469" s="3">
        <f>IFERROR(INDEX('[2]Both teabags AfterWet'!$D$1:$D$839,MATCH(I469,'[2]Both teabags AfterWet'!$B$1:$B$839,0)),"")</f>
        <v>1.772</v>
      </c>
      <c r="Q469" s="3">
        <f t="shared" si="56"/>
        <v>0.4844</v>
      </c>
      <c r="R469" s="3">
        <f t="shared" si="56"/>
        <v>1.6214</v>
      </c>
      <c r="S469" s="3">
        <f t="shared" si="57"/>
        <v>0.73474975358668271</v>
      </c>
      <c r="T469" s="3">
        <f t="shared" si="58"/>
        <v>0.48168867456039066</v>
      </c>
      <c r="U469" s="3">
        <f t="shared" si="59"/>
        <v>0.8212947016513017</v>
      </c>
      <c r="V469">
        <f t="shared" si="60"/>
        <v>51</v>
      </c>
      <c r="W469" s="3">
        <f t="shared" si="61"/>
        <v>0.12737558956450978</v>
      </c>
      <c r="X469" s="3">
        <f t="shared" si="62"/>
        <v>9.0905894499408273E-3</v>
      </c>
      <c r="Y469" s="67" t="str">
        <f>IF(ISNUMBER(SEARCH("C", '[2]WetLitterbags placem_collection'!Y176)),"YES","")</f>
        <v/>
      </c>
      <c r="Z469" s="67" t="str">
        <f>IF(ISNUMBER(SEARCH("H", '[2]WetLitterbags placem_collection'!Y176)),"YES","")</f>
        <v/>
      </c>
      <c r="AA469" s="67" t="str">
        <f>IF(ISNUMBER(SEARCH("R", '[2]WetLitterbags placem_collection'!Y176)),"YES","")</f>
        <v/>
      </c>
      <c r="AB469" s="67" t="str">
        <f>IF(ISNUMBER(SEARCH("C", '[2]WetLitterbags placem_collection'!X176)),"YES","")</f>
        <v/>
      </c>
      <c r="AC469" s="67" t="str">
        <f>IF(ISNUMBER(SEARCH("H", '[2]WetLitterbags placem_collection'!X176)),"YES","")</f>
        <v/>
      </c>
      <c r="AD469" s="67" t="str">
        <f>IF(ISNUMBER(SEARCH("R", '[2]WetLitterbags placem_collection'!X176)),"YES","")</f>
        <v/>
      </c>
    </row>
    <row r="470" spans="2:30">
      <c r="B470" t="str">
        <f>'[2]Final data_for_R_analysis_Wetse'!A616</f>
        <v>Wet</v>
      </c>
      <c r="C470" s="4">
        <f>'[2]Final data_for_R_analysis_Wetse'!B616</f>
        <v>175</v>
      </c>
      <c r="D470" t="s">
        <v>109</v>
      </c>
      <c r="E470" t="s">
        <v>32</v>
      </c>
      <c r="F470" s="68">
        <v>7</v>
      </c>
      <c r="G470" s="7">
        <f>'[2]WetLitterbags placem_collection'!E177</f>
        <v>42763</v>
      </c>
      <c r="H470" s="1" t="str">
        <f>'[2]Final data_for_R_analysis_Wetse'!J616</f>
        <v>G792</v>
      </c>
      <c r="I470" t="str">
        <f>'[2]Final data_for_R_analysis_Wetse'!J836</f>
        <v>R481</v>
      </c>
      <c r="J470">
        <f>IFERROR(INDEX('[2]Green_rooibos initial weight'!$C$5:$C$1749,MATCH(H470, '[2]Green_rooibos initial weight'!$A$5:$A$1749,0)),"")</f>
        <v>2.0550000000000002</v>
      </c>
      <c r="K470">
        <f>IFERROR(INDEX('[2]Green_rooibos initial weight'!$C$5:$C$1749,MATCH(I470, '[2]Green_rooibos initial weight'!$A$5:$A$1749,0)),"")</f>
        <v>2.1589999999999998</v>
      </c>
      <c r="L470" s="3">
        <f t="shared" si="55"/>
        <v>1.8052000000000001</v>
      </c>
      <c r="M470" s="3">
        <f t="shared" si="54"/>
        <v>1.9091999999999998</v>
      </c>
      <c r="N470" s="7">
        <f>IF('[2]WetLitterbags placem_collection'!G177="N.A","",'[2]WetLitterbags placem_collection'!G177)</f>
        <v>42814</v>
      </c>
      <c r="O470" s="3" t="str">
        <f>IF(IFERROR(INDEX('[2]Both teabags AfterWet'!$D$1:$D$839,MATCH(H470,'[2]Both teabags AfterWet'!$B$1:$B$839,0)),"")="N.A","",(IFERROR(INDEX('[2]Both teabags AfterWet'!$D$1:$D$839,MATCH(H470,'[2]Both teabags AfterWet'!$B$1:$B$839,0)),"")))</f>
        <v/>
      </c>
      <c r="P470" s="3">
        <f>IFERROR(INDEX('[2]Both teabags AfterWet'!$D$1:$D$839,MATCH(I470,'[2]Both teabags AfterWet'!$B$1:$B$839,0)),"")</f>
        <v>1.681</v>
      </c>
      <c r="Q470" s="3" t="str">
        <f t="shared" si="56"/>
        <v/>
      </c>
      <c r="R470" s="3">
        <f t="shared" si="56"/>
        <v>1.5304</v>
      </c>
      <c r="S470" s="3" t="str">
        <f t="shared" si="57"/>
        <v/>
      </c>
      <c r="T470" s="3" t="str">
        <f t="shared" si="58"/>
        <v/>
      </c>
      <c r="U470" s="3">
        <f t="shared" si="59"/>
        <v>0.80159228996438303</v>
      </c>
      <c r="V470">
        <f t="shared" si="60"/>
        <v>51</v>
      </c>
      <c r="W470" s="3" t="str">
        <f t="shared" si="61"/>
        <v/>
      </c>
      <c r="X470" s="3" t="str">
        <f t="shared" si="62"/>
        <v/>
      </c>
      <c r="Y470" s="67" t="str">
        <f>IF(ISNUMBER(SEARCH("C", '[2]WetLitterbags placem_collection'!Y177)),"YES","")</f>
        <v/>
      </c>
      <c r="Z470" s="67" t="str">
        <f>IF(ISNUMBER(SEARCH("H", '[2]WetLitterbags placem_collection'!Y177)),"YES","")</f>
        <v/>
      </c>
      <c r="AA470" s="67" t="str">
        <f>IF(ISNUMBER(SEARCH("R", '[2]WetLitterbags placem_collection'!Y177)),"YES","")</f>
        <v/>
      </c>
      <c r="AB470" s="67" t="str">
        <f>IF(ISNUMBER(SEARCH("C", '[2]WetLitterbags placem_collection'!X177)),"YES","")</f>
        <v/>
      </c>
      <c r="AC470" s="67" t="str">
        <f>IF(ISNUMBER(SEARCH("H", '[2]WetLitterbags placem_collection'!X177)),"YES","")</f>
        <v/>
      </c>
      <c r="AD470" s="67" t="str">
        <f>IF(ISNUMBER(SEARCH("R", '[2]WetLitterbags placem_collection'!X177)),"YES","")</f>
        <v/>
      </c>
    </row>
    <row r="471" spans="2:30">
      <c r="B471" t="str">
        <f>'[2]Final data_for_R_analysis_Wetse'!A617</f>
        <v>Wet</v>
      </c>
      <c r="C471" s="4">
        <f>'[2]Final data_for_R_analysis_Wetse'!B617</f>
        <v>176</v>
      </c>
      <c r="D471" t="s">
        <v>109</v>
      </c>
      <c r="E471" t="s">
        <v>32</v>
      </c>
      <c r="F471" s="68">
        <v>8</v>
      </c>
      <c r="G471" s="7">
        <f>'[2]WetLitterbags placem_collection'!E178</f>
        <v>42763</v>
      </c>
      <c r="H471" s="1" t="str">
        <f>'[2]Final data_for_R_analysis_Wetse'!J617</f>
        <v>G470</v>
      </c>
      <c r="I471" t="str">
        <f>'[2]Final data_for_R_analysis_Wetse'!J837</f>
        <v>R490</v>
      </c>
      <c r="J471">
        <f>IFERROR(INDEX('[2]Green_rooibos initial weight'!$C$5:$C$1749,MATCH(H471, '[2]Green_rooibos initial weight'!$A$5:$A$1749,0)),"")</f>
        <v>1.9970000000000001</v>
      </c>
      <c r="K471">
        <f>IFERROR(INDEX('[2]Green_rooibos initial weight'!$C$5:$C$1749,MATCH(I471, '[2]Green_rooibos initial weight'!$A$5:$A$1749,0)),"")</f>
        <v>2.1890000000000001</v>
      </c>
      <c r="L471" s="3">
        <f t="shared" si="55"/>
        <v>1.7472000000000001</v>
      </c>
      <c r="M471" s="3">
        <f t="shared" si="54"/>
        <v>1.9392</v>
      </c>
      <c r="N471" s="7">
        <f>IF('[2]WetLitterbags placem_collection'!G178="N.A","",'[2]WetLitterbags placem_collection'!G178)</f>
        <v>42814</v>
      </c>
      <c r="O471" s="3">
        <f>IF(IFERROR(INDEX('[2]Both teabags AfterWet'!$D$1:$D$839,MATCH(H471,'[2]Both teabags AfterWet'!$B$1:$B$839,0)),"")="N.A","",(IFERROR(INDEX('[2]Both teabags AfterWet'!$D$1:$D$839,MATCH(H471,'[2]Both teabags AfterWet'!$B$1:$B$839,0)),"")))</f>
        <v>0.60299999999999998</v>
      </c>
      <c r="P471" s="3">
        <f>IFERROR(INDEX('[2]Both teabags AfterWet'!$D$1:$D$839,MATCH(I471,'[2]Both teabags AfterWet'!$B$1:$B$839,0)),"")</f>
        <v>1.7070000000000001</v>
      </c>
      <c r="Q471" s="3">
        <f t="shared" si="56"/>
        <v>0.45239999999999997</v>
      </c>
      <c r="R471" s="3">
        <f t="shared" si="56"/>
        <v>1.5564</v>
      </c>
      <c r="S471" s="3">
        <f t="shared" si="57"/>
        <v>0.7410714285714286</v>
      </c>
      <c r="T471" s="3">
        <f t="shared" si="58"/>
        <v>0.48583305055989146</v>
      </c>
      <c r="U471" s="3">
        <f t="shared" si="59"/>
        <v>0.80259900990099009</v>
      </c>
      <c r="V471">
        <f t="shared" si="60"/>
        <v>51</v>
      </c>
      <c r="W471" s="3">
        <f t="shared" si="61"/>
        <v>0.1198676620291822</v>
      </c>
      <c r="X471" s="3">
        <f t="shared" si="62"/>
        <v>1.0223636894893362E-2</v>
      </c>
      <c r="Y471" s="67" t="str">
        <f>IF(ISNUMBER(SEARCH("C", '[2]WetLitterbags placem_collection'!Y178)),"YES","")</f>
        <v/>
      </c>
      <c r="Z471" s="67" t="str">
        <f>IF(ISNUMBER(SEARCH("H", '[2]WetLitterbags placem_collection'!Y178)),"YES","")</f>
        <v/>
      </c>
      <c r="AA471" s="67" t="str">
        <f>IF(ISNUMBER(SEARCH("R", '[2]WetLitterbags placem_collection'!Y178)),"YES","")</f>
        <v/>
      </c>
      <c r="AB471" s="67" t="str">
        <f>IF(ISNUMBER(SEARCH("C", '[2]WetLitterbags placem_collection'!X178)),"YES","")</f>
        <v/>
      </c>
      <c r="AC471" s="67" t="str">
        <f>IF(ISNUMBER(SEARCH("H", '[2]WetLitterbags placem_collection'!X178)),"YES","")</f>
        <v/>
      </c>
      <c r="AD471" s="67" t="str">
        <f>IF(ISNUMBER(SEARCH("R", '[2]WetLitterbags placem_collection'!X178)),"YES","")</f>
        <v/>
      </c>
    </row>
    <row r="472" spans="2:30">
      <c r="B472" t="str">
        <f>'[2]Final data_for_R_analysis_Wetse'!A618</f>
        <v>Wet</v>
      </c>
      <c r="C472" s="4">
        <f>'[2]Final data_for_R_analysis_Wetse'!B618</f>
        <v>177</v>
      </c>
      <c r="D472" t="s">
        <v>110</v>
      </c>
      <c r="E472" t="s">
        <v>32</v>
      </c>
      <c r="F472" s="5">
        <v>1</v>
      </c>
      <c r="G472" s="7">
        <f>'[2]WetLitterbags placem_collection'!E179</f>
        <v>42763</v>
      </c>
      <c r="H472" s="1" t="str">
        <f>'[2]Final data_for_R_analysis_Wetse'!J618</f>
        <v>G483</v>
      </c>
      <c r="I472" t="str">
        <f>'[2]Final data_for_R_analysis_Wetse'!J838</f>
        <v>R470</v>
      </c>
      <c r="J472">
        <f>IFERROR(INDEX('[2]Green_rooibos initial weight'!$C$5:$C$1749,MATCH(H472, '[2]Green_rooibos initial weight'!$A$5:$A$1749,0)),"")</f>
        <v>1.9750000000000001</v>
      </c>
      <c r="K472">
        <f>IFERROR(INDEX('[2]Green_rooibos initial weight'!$C$5:$C$1749,MATCH(I472, '[2]Green_rooibos initial weight'!$A$5:$A$1749,0)),"")</f>
        <v>2.1240000000000001</v>
      </c>
      <c r="L472" s="3">
        <f t="shared" si="55"/>
        <v>1.7252000000000001</v>
      </c>
      <c r="M472" s="3">
        <f t="shared" si="54"/>
        <v>1.8742000000000001</v>
      </c>
      <c r="N472" s="7">
        <f>IF('[2]WetLitterbags placem_collection'!G179="N.A","",'[2]WetLitterbags placem_collection'!G179)</f>
        <v>42815</v>
      </c>
      <c r="O472" s="3">
        <f>IF(IFERROR(INDEX('[2]Both teabags AfterWet'!$D$1:$D$839,MATCH(H472,'[2]Both teabags AfterWet'!$B$1:$B$839,0)),"")="N.A","",(IFERROR(INDEX('[2]Both teabags AfterWet'!$D$1:$D$839,MATCH(H472,'[2]Both teabags AfterWet'!$B$1:$B$839,0)),"")))</f>
        <v>0.58399999999999996</v>
      </c>
      <c r="P472" s="3">
        <f>IFERROR(INDEX('[2]Both teabags AfterWet'!$D$1:$D$839,MATCH(I472,'[2]Both teabags AfterWet'!$B$1:$B$839,0)),"")</f>
        <v>1.677</v>
      </c>
      <c r="Q472" s="3">
        <f t="shared" si="56"/>
        <v>0.43339999999999995</v>
      </c>
      <c r="R472" s="3">
        <f t="shared" si="56"/>
        <v>1.5264</v>
      </c>
      <c r="S472" s="3">
        <f t="shared" si="57"/>
        <v>0.74878274982610715</v>
      </c>
      <c r="T472" s="3">
        <f t="shared" si="58"/>
        <v>0.49088845356770922</v>
      </c>
      <c r="U472" s="3">
        <f t="shared" si="59"/>
        <v>0.81442748906199969</v>
      </c>
      <c r="V472">
        <f t="shared" si="60"/>
        <v>52</v>
      </c>
      <c r="W472" s="3">
        <f t="shared" si="61"/>
        <v>0.11070932324690363</v>
      </c>
      <c r="X472" s="3">
        <f t="shared" si="62"/>
        <v>9.1321115752032375E-3</v>
      </c>
      <c r="Y472" s="67" t="str">
        <f>IF(ISNUMBER(SEARCH("C", '[2]WetLitterbags placem_collection'!Y179)),"YES","")</f>
        <v/>
      </c>
      <c r="Z472" s="67" t="str">
        <f>IF(ISNUMBER(SEARCH("H", '[2]WetLitterbags placem_collection'!Y179)),"YES","")</f>
        <v/>
      </c>
      <c r="AA472" s="67" t="str">
        <f>IF(ISNUMBER(SEARCH("R", '[2]WetLitterbags placem_collection'!Y179)),"YES","")</f>
        <v/>
      </c>
      <c r="AB472" s="67" t="str">
        <f>IF(ISNUMBER(SEARCH("C", '[2]WetLitterbags placem_collection'!X179)),"YES","")</f>
        <v/>
      </c>
      <c r="AC472" s="67" t="str">
        <f>IF(ISNUMBER(SEARCH("H", '[2]WetLitterbags placem_collection'!X179)),"YES","")</f>
        <v/>
      </c>
      <c r="AD472" s="67" t="str">
        <f>IF(ISNUMBER(SEARCH("R", '[2]WetLitterbags placem_collection'!X179)),"YES","")</f>
        <v/>
      </c>
    </row>
    <row r="473" spans="2:30">
      <c r="B473" t="str">
        <f>'[2]Final data_for_R_analysis_Wetse'!A619</f>
        <v>Wet</v>
      </c>
      <c r="C473" s="4">
        <f>'[2]Final data_for_R_analysis_Wetse'!B619</f>
        <v>178</v>
      </c>
      <c r="D473" t="s">
        <v>110</v>
      </c>
      <c r="E473" t="s">
        <v>32</v>
      </c>
      <c r="F473" s="5">
        <v>2</v>
      </c>
      <c r="G473" s="7">
        <f>'[2]WetLitterbags placem_collection'!E180</f>
        <v>42763</v>
      </c>
      <c r="H473" s="1" t="str">
        <f>'[2]Final data_for_R_analysis_Wetse'!J619</f>
        <v>G893</v>
      </c>
      <c r="I473" t="str">
        <f>'[2]Final data_for_R_analysis_Wetse'!J839</f>
        <v>R488</v>
      </c>
      <c r="J473">
        <f>IFERROR(INDEX('[2]Green_rooibos initial weight'!$C$5:$C$1749,MATCH(H473, '[2]Green_rooibos initial weight'!$A$5:$A$1749,0)),"")</f>
        <v>2.036</v>
      </c>
      <c r="K473">
        <f>IFERROR(INDEX('[2]Green_rooibos initial weight'!$C$5:$C$1749,MATCH(I473, '[2]Green_rooibos initial weight'!$A$5:$A$1749,0)),"")</f>
        <v>2.1589999999999998</v>
      </c>
      <c r="L473" s="3">
        <f t="shared" si="55"/>
        <v>1.7862</v>
      </c>
      <c r="M473" s="3">
        <f t="shared" si="54"/>
        <v>1.9091999999999998</v>
      </c>
      <c r="N473" s="7">
        <f>IF('[2]WetLitterbags placem_collection'!G180="N.A","",'[2]WetLitterbags placem_collection'!G180)</f>
        <v>42815</v>
      </c>
      <c r="O473" s="3">
        <f>IF(IFERROR(INDEX('[2]Both teabags AfterWet'!$D$1:$D$839,MATCH(H473,'[2]Both teabags AfterWet'!$B$1:$B$839,0)),"")="N.A","",(IFERROR(INDEX('[2]Both teabags AfterWet'!$D$1:$D$839,MATCH(H473,'[2]Both teabags AfterWet'!$B$1:$B$839,0)),"")))</f>
        <v>0.60699999999999998</v>
      </c>
      <c r="P473" s="3">
        <f>IFERROR(INDEX('[2]Both teabags AfterWet'!$D$1:$D$839,MATCH(I473,'[2]Both teabags AfterWet'!$B$1:$B$839,0)),"")</f>
        <v>1.6446000000000001</v>
      </c>
      <c r="Q473" s="3">
        <f t="shared" si="56"/>
        <v>0.45639999999999997</v>
      </c>
      <c r="R473" s="3">
        <f t="shared" si="56"/>
        <v>1.494</v>
      </c>
      <c r="S473" s="3">
        <f t="shared" si="57"/>
        <v>0.74448549994401525</v>
      </c>
      <c r="T473" s="3">
        <f t="shared" si="58"/>
        <v>0.48807125412006708</v>
      </c>
      <c r="U473" s="3">
        <f t="shared" si="59"/>
        <v>0.78252671275927099</v>
      </c>
      <c r="V473">
        <f t="shared" si="60"/>
        <v>52</v>
      </c>
      <c r="W473" s="3">
        <f t="shared" si="61"/>
        <v>0.11581294543466114</v>
      </c>
      <c r="X473" s="3">
        <f t="shared" si="62"/>
        <v>1.1342830873214187E-2</v>
      </c>
      <c r="Y473" s="67" t="str">
        <f>IF(ISNUMBER(SEARCH("C", '[2]WetLitterbags placem_collection'!Y180)),"YES","")</f>
        <v/>
      </c>
      <c r="Z473" s="67" t="str">
        <f>IF(ISNUMBER(SEARCH("H", '[2]WetLitterbags placem_collection'!Y180)),"YES","")</f>
        <v/>
      </c>
      <c r="AA473" s="67" t="str">
        <f>IF(ISNUMBER(SEARCH("R", '[2]WetLitterbags placem_collection'!Y180)),"YES","")</f>
        <v/>
      </c>
      <c r="AB473" s="67" t="str">
        <f>IF(ISNUMBER(SEARCH("C", '[2]WetLitterbags placem_collection'!X180)),"YES","")</f>
        <v/>
      </c>
      <c r="AC473" s="67" t="str">
        <f>IF(ISNUMBER(SEARCH("H", '[2]WetLitterbags placem_collection'!X180)),"YES","")</f>
        <v/>
      </c>
      <c r="AD473" s="67" t="str">
        <f>IF(ISNUMBER(SEARCH("R", '[2]WetLitterbags placem_collection'!X180)),"YES","")</f>
        <v>YES</v>
      </c>
    </row>
    <row r="474" spans="2:30">
      <c r="B474" t="str">
        <f>'[2]Final data_for_R_analysis_Wetse'!A620</f>
        <v>Wet</v>
      </c>
      <c r="C474" s="4">
        <f>'[2]Final data_for_R_analysis_Wetse'!B620</f>
        <v>179</v>
      </c>
      <c r="D474" t="s">
        <v>110</v>
      </c>
      <c r="E474" t="s">
        <v>32</v>
      </c>
      <c r="F474" s="5">
        <v>3</v>
      </c>
      <c r="G474" s="7">
        <f>'[2]WetLitterbags placem_collection'!E181</f>
        <v>42763</v>
      </c>
      <c r="H474" s="1" t="str">
        <f>'[2]Final data_for_R_analysis_Wetse'!J620</f>
        <v>G826</v>
      </c>
      <c r="I474" t="str">
        <f>'[2]Final data_for_R_analysis_Wetse'!J840</f>
        <v>R273</v>
      </c>
      <c r="J474">
        <f>IFERROR(INDEX('[2]Green_rooibos initial weight'!$C$5:$C$1749,MATCH(H474, '[2]Green_rooibos initial weight'!$A$5:$A$1749,0)),"")</f>
        <v>2.15</v>
      </c>
      <c r="K474">
        <f>IFERROR(INDEX('[2]Green_rooibos initial weight'!$C$5:$C$1749,MATCH(I474, '[2]Green_rooibos initial weight'!$A$5:$A$1749,0)),"")</f>
        <v>2.2090000000000001</v>
      </c>
      <c r="L474" s="3">
        <f t="shared" si="55"/>
        <v>1.9001999999999999</v>
      </c>
      <c r="M474" s="3">
        <f t="shared" si="54"/>
        <v>1.9592000000000001</v>
      </c>
      <c r="N474" s="7">
        <f>IF('[2]WetLitterbags placem_collection'!G181="N.A","",'[2]WetLitterbags placem_collection'!G181)</f>
        <v>42815</v>
      </c>
      <c r="O474" s="3">
        <f>IF(IFERROR(INDEX('[2]Both teabags AfterWet'!$D$1:$D$839,MATCH(H474,'[2]Both teabags AfterWet'!$B$1:$B$839,0)),"")="N.A","",(IFERROR(INDEX('[2]Both teabags AfterWet'!$D$1:$D$839,MATCH(H474,'[2]Both teabags AfterWet'!$B$1:$B$839,0)),"")))</f>
        <v>0.60060000000000002</v>
      </c>
      <c r="P474" s="3">
        <f>IFERROR(INDEX('[2]Both teabags AfterWet'!$D$1:$D$839,MATCH(I474,'[2]Both teabags AfterWet'!$B$1:$B$839,0)),"")</f>
        <v>1.655</v>
      </c>
      <c r="Q474" s="3">
        <f t="shared" si="56"/>
        <v>0.45</v>
      </c>
      <c r="R474" s="3">
        <f t="shared" si="56"/>
        <v>1.5044</v>
      </c>
      <c r="S474" s="3">
        <f t="shared" si="57"/>
        <v>0.76318282286075145</v>
      </c>
      <c r="T474" s="3">
        <f t="shared" si="58"/>
        <v>0.50032888149540955</v>
      </c>
      <c r="U474" s="3">
        <f t="shared" si="59"/>
        <v>0.76786443446304609</v>
      </c>
      <c r="V474">
        <f t="shared" si="60"/>
        <v>52</v>
      </c>
      <c r="W474" s="3">
        <f t="shared" si="61"/>
        <v>9.3607098740200123E-2</v>
      </c>
      <c r="X474" s="3">
        <f t="shared" si="62"/>
        <v>1.1991492240381724E-2</v>
      </c>
      <c r="Y474" s="67" t="str">
        <f>IF(ISNUMBER(SEARCH("C", '[2]WetLitterbags placem_collection'!Y181)),"YES","")</f>
        <v/>
      </c>
      <c r="Z474" s="67" t="str">
        <f>IF(ISNUMBER(SEARCH("H", '[2]WetLitterbags placem_collection'!Y181)),"YES","")</f>
        <v/>
      </c>
      <c r="AA474" s="67" t="str">
        <f>IF(ISNUMBER(SEARCH("R", '[2]WetLitterbags placem_collection'!Y181)),"YES","")</f>
        <v/>
      </c>
      <c r="AB474" s="67" t="str">
        <f>IF(ISNUMBER(SEARCH("C", '[2]WetLitterbags placem_collection'!X181)),"YES","")</f>
        <v/>
      </c>
      <c r="AC474" s="67" t="str">
        <f>IF(ISNUMBER(SEARCH("H", '[2]WetLitterbags placem_collection'!X181)),"YES","")</f>
        <v/>
      </c>
      <c r="AD474" s="67" t="str">
        <f>IF(ISNUMBER(SEARCH("R", '[2]WetLitterbags placem_collection'!X181)),"YES","")</f>
        <v/>
      </c>
    </row>
    <row r="475" spans="2:30">
      <c r="B475" t="str">
        <f>'[2]Final data_for_R_analysis_Wetse'!A621</f>
        <v>Wet</v>
      </c>
      <c r="C475" s="4">
        <f>'[2]Final data_for_R_analysis_Wetse'!B621</f>
        <v>180</v>
      </c>
      <c r="D475" t="s">
        <v>110</v>
      </c>
      <c r="E475" t="s">
        <v>32</v>
      </c>
      <c r="F475" s="68">
        <v>4</v>
      </c>
      <c r="G475" s="7">
        <f>'[2]WetLitterbags placem_collection'!E182</f>
        <v>42763</v>
      </c>
      <c r="H475" s="1" t="str">
        <f>'[2]Final data_for_R_analysis_Wetse'!J621</f>
        <v>G783</v>
      </c>
      <c r="I475" t="str">
        <f>'[2]Final data_for_R_analysis_Wetse'!J841</f>
        <v>R301</v>
      </c>
      <c r="J475">
        <f>IFERROR(INDEX('[2]Green_rooibos initial weight'!$C$5:$C$1749,MATCH(H475, '[2]Green_rooibos initial weight'!$A$5:$A$1749,0)),"")</f>
        <v>1.976</v>
      </c>
      <c r="K475">
        <f>IFERROR(INDEX('[2]Green_rooibos initial weight'!$C$5:$C$1749,MATCH(I475, '[2]Green_rooibos initial weight'!$A$5:$A$1749,0)),"")</f>
        <v>2.2530000000000001</v>
      </c>
      <c r="L475" s="3">
        <f t="shared" si="55"/>
        <v>1.7262</v>
      </c>
      <c r="M475" s="3">
        <f t="shared" si="54"/>
        <v>2.0032000000000001</v>
      </c>
      <c r="N475" s="7">
        <f>IF('[2]WetLitterbags placem_collection'!G182="N.A","",'[2]WetLitterbags placem_collection'!G182)</f>
        <v>42815</v>
      </c>
      <c r="O475" s="3">
        <f>IF(IFERROR(INDEX('[2]Both teabags AfterWet'!$D$1:$D$839,MATCH(H475,'[2]Both teabags AfterWet'!$B$1:$B$839,0)),"")="N.A","",(IFERROR(INDEX('[2]Both teabags AfterWet'!$D$1:$D$839,MATCH(H475,'[2]Both teabags AfterWet'!$B$1:$B$839,0)),"")))</f>
        <v>0.627</v>
      </c>
      <c r="P475" s="3">
        <f>IFERROR(INDEX('[2]Both teabags AfterWet'!$D$1:$D$839,MATCH(I475,'[2]Both teabags AfterWet'!$B$1:$B$839,0)),"")</f>
        <v>1.6709000000000001</v>
      </c>
      <c r="Q475" s="3">
        <f t="shared" si="56"/>
        <v>0.47639999999999999</v>
      </c>
      <c r="R475" s="3">
        <f t="shared" si="56"/>
        <v>1.5203</v>
      </c>
      <c r="S475" s="3">
        <f t="shared" si="57"/>
        <v>0.72401807438303789</v>
      </c>
      <c r="T475" s="3">
        <f t="shared" si="58"/>
        <v>0.47465317940550705</v>
      </c>
      <c r="U475" s="3">
        <f t="shared" si="59"/>
        <v>0.75893570287539935</v>
      </c>
      <c r="V475">
        <f t="shared" si="60"/>
        <v>52</v>
      </c>
      <c r="W475" s="3">
        <f t="shared" si="61"/>
        <v>0.14012105180161771</v>
      </c>
      <c r="X475" s="3">
        <f t="shared" si="62"/>
        <v>1.3635033305392523E-2</v>
      </c>
      <c r="Y475" s="67" t="str">
        <f>IF(ISNUMBER(SEARCH("C", '[2]WetLitterbags placem_collection'!Y182)),"YES","")</f>
        <v/>
      </c>
      <c r="Z475" s="67" t="str">
        <f>IF(ISNUMBER(SEARCH("H", '[2]WetLitterbags placem_collection'!Y182)),"YES","")</f>
        <v/>
      </c>
      <c r="AA475" s="67" t="str">
        <f>IF(ISNUMBER(SEARCH("R", '[2]WetLitterbags placem_collection'!Y182)),"YES","")</f>
        <v>YES</v>
      </c>
      <c r="AB475" s="67" t="str">
        <f>IF(ISNUMBER(SEARCH("C", '[2]WetLitterbags placem_collection'!X182)),"YES","")</f>
        <v/>
      </c>
      <c r="AC475" s="67" t="str">
        <f>IF(ISNUMBER(SEARCH("H", '[2]WetLitterbags placem_collection'!X182)),"YES","")</f>
        <v/>
      </c>
      <c r="AD475" s="67" t="str">
        <f>IF(ISNUMBER(SEARCH("R", '[2]WetLitterbags placem_collection'!X182)),"YES","")</f>
        <v/>
      </c>
    </row>
    <row r="476" spans="2:30">
      <c r="B476" t="str">
        <f>'[2]Final data_for_R_analysis_Wetse'!A622</f>
        <v>Wet</v>
      </c>
      <c r="C476" s="4">
        <f>'[2]Final data_for_R_analysis_Wetse'!B622</f>
        <v>181</v>
      </c>
      <c r="D476" t="s">
        <v>110</v>
      </c>
      <c r="E476" t="s">
        <v>32</v>
      </c>
      <c r="F476" s="68">
        <v>5</v>
      </c>
      <c r="G476" s="7">
        <f>'[2]WetLitterbags placem_collection'!E183</f>
        <v>42763</v>
      </c>
      <c r="H476" s="1" t="str">
        <f>'[2]Final data_for_R_analysis_Wetse'!J622</f>
        <v>G551</v>
      </c>
      <c r="I476" t="str">
        <f>'[2]Final data_for_R_analysis_Wetse'!J842</f>
        <v>R291</v>
      </c>
      <c r="J476">
        <f>IFERROR(INDEX('[2]Green_rooibos initial weight'!$C$5:$C$1749,MATCH(H476, '[2]Green_rooibos initial weight'!$A$5:$A$1749,0)),"")</f>
        <v>2.1160000000000001</v>
      </c>
      <c r="K476">
        <f>IFERROR(INDEX('[2]Green_rooibos initial weight'!$C$5:$C$1749,MATCH(I476, '[2]Green_rooibos initial weight'!$A$5:$A$1749,0)),"")</f>
        <v>2.2320000000000002</v>
      </c>
      <c r="L476" s="3">
        <f t="shared" si="55"/>
        <v>1.8662000000000001</v>
      </c>
      <c r="M476" s="3">
        <f t="shared" si="54"/>
        <v>1.9822000000000002</v>
      </c>
      <c r="N476" s="7">
        <f>IF('[2]WetLitterbags placem_collection'!G183="N.A","",'[2]WetLitterbags placem_collection'!G183)</f>
        <v>42815</v>
      </c>
      <c r="O476" s="3">
        <f>IF(IFERROR(INDEX('[2]Both teabags AfterWet'!$D$1:$D$839,MATCH(H476,'[2]Both teabags AfterWet'!$B$1:$B$839,0)),"")="N.A","",(IFERROR(INDEX('[2]Both teabags AfterWet'!$D$1:$D$839,MATCH(H476,'[2]Both teabags AfterWet'!$B$1:$B$839,0)),"")))</f>
        <v>0.61199999999999999</v>
      </c>
      <c r="P476" s="3">
        <f>IFERROR(INDEX('[2]Both teabags AfterWet'!$D$1:$D$839,MATCH(I476,'[2]Both teabags AfterWet'!$B$1:$B$839,0)),"")</f>
        <v>1.6970000000000001</v>
      </c>
      <c r="Q476" s="3">
        <f t="shared" si="56"/>
        <v>0.46139999999999998</v>
      </c>
      <c r="R476" s="3">
        <f t="shared" si="56"/>
        <v>1.5464</v>
      </c>
      <c r="S476" s="3">
        <f t="shared" si="57"/>
        <v>0.75275961847604766</v>
      </c>
      <c r="T476" s="3">
        <f t="shared" si="58"/>
        <v>0.49349561686315718</v>
      </c>
      <c r="U476" s="3">
        <f t="shared" si="59"/>
        <v>0.78014327514882442</v>
      </c>
      <c r="V476">
        <f t="shared" si="60"/>
        <v>52</v>
      </c>
      <c r="W476" s="3">
        <f t="shared" si="61"/>
        <v>0.10598620133486025</v>
      </c>
      <c r="X476" s="3">
        <f t="shared" si="62"/>
        <v>1.1340474082405324E-2</v>
      </c>
      <c r="Y476" s="67" t="str">
        <f>IF(ISNUMBER(SEARCH("C", '[2]WetLitterbags placem_collection'!Y183)),"YES","")</f>
        <v/>
      </c>
      <c r="Z476" s="67" t="str">
        <f>IF(ISNUMBER(SEARCH("H", '[2]WetLitterbags placem_collection'!Y183)),"YES","")</f>
        <v/>
      </c>
      <c r="AA476" s="67" t="str">
        <f>IF(ISNUMBER(SEARCH("R", '[2]WetLitterbags placem_collection'!Y183)),"YES","")</f>
        <v/>
      </c>
      <c r="AB476" s="67" t="str">
        <f>IF(ISNUMBER(SEARCH("C", '[2]WetLitterbags placem_collection'!X183)),"YES","")</f>
        <v/>
      </c>
      <c r="AC476" s="67" t="str">
        <f>IF(ISNUMBER(SEARCH("H", '[2]WetLitterbags placem_collection'!X183)),"YES","")</f>
        <v/>
      </c>
      <c r="AD476" s="67" t="str">
        <f>IF(ISNUMBER(SEARCH("R", '[2]WetLitterbags placem_collection'!X183)),"YES","")</f>
        <v/>
      </c>
    </row>
    <row r="477" spans="2:30">
      <c r="B477" t="str">
        <f>'[2]Final data_for_R_analysis_Wetse'!A623</f>
        <v>Wet</v>
      </c>
      <c r="C477" s="4">
        <f>'[2]Final data_for_R_analysis_Wetse'!B623</f>
        <v>182</v>
      </c>
      <c r="D477" t="s">
        <v>110</v>
      </c>
      <c r="E477" t="s">
        <v>32</v>
      </c>
      <c r="F477" s="68">
        <v>6</v>
      </c>
      <c r="G477" s="7">
        <f>'[2]WetLitterbags placem_collection'!E184</f>
        <v>42763</v>
      </c>
      <c r="H477" s="1" t="str">
        <f>'[2]Final data_for_R_analysis_Wetse'!J623</f>
        <v>G818</v>
      </c>
      <c r="I477" t="str">
        <f>'[2]Final data_for_R_analysis_Wetse'!J843</f>
        <v>R537</v>
      </c>
      <c r="J477">
        <f>IFERROR(INDEX('[2]Green_rooibos initial weight'!$C$5:$C$1749,MATCH(H477, '[2]Green_rooibos initial weight'!$A$5:$A$1749,0)),"")</f>
        <v>2.0099999999999998</v>
      </c>
      <c r="K477">
        <f>IFERROR(INDEX('[2]Green_rooibos initial weight'!$C$5:$C$1749,MATCH(I477, '[2]Green_rooibos initial weight'!$A$5:$A$1749,0)),"")</f>
        <v>2.145</v>
      </c>
      <c r="L477" s="3">
        <f t="shared" si="55"/>
        <v>1.7601999999999998</v>
      </c>
      <c r="M477" s="3">
        <f t="shared" si="54"/>
        <v>1.8952</v>
      </c>
      <c r="N477" s="7">
        <f>IF('[2]WetLitterbags placem_collection'!G184="N.A","",'[2]WetLitterbags placem_collection'!G184)</f>
        <v>42815</v>
      </c>
      <c r="O477" s="3">
        <f>IF(IFERROR(INDEX('[2]Both teabags AfterWet'!$D$1:$D$839,MATCH(H477,'[2]Both teabags AfterWet'!$B$1:$B$839,0)),"")="N.A","",(IFERROR(INDEX('[2]Both teabags AfterWet'!$D$1:$D$839,MATCH(H477,'[2]Both teabags AfterWet'!$B$1:$B$839,0)),"")))</f>
        <v>0.60450000000000004</v>
      </c>
      <c r="P477" s="3">
        <f>IFERROR(INDEX('[2]Both teabags AfterWet'!$D$1:$D$839,MATCH(I477,'[2]Both teabags AfterWet'!$B$1:$B$839,0)),"")</f>
        <v>1.7152000000000001</v>
      </c>
      <c r="Q477" s="3">
        <f t="shared" si="56"/>
        <v>0.45390000000000003</v>
      </c>
      <c r="R477" s="3">
        <f t="shared" si="56"/>
        <v>1.5646</v>
      </c>
      <c r="S477" s="3">
        <f t="shared" si="57"/>
        <v>0.74213157595727752</v>
      </c>
      <c r="T477" s="3">
        <f t="shared" si="58"/>
        <v>0.48652806404800147</v>
      </c>
      <c r="U477" s="3">
        <f t="shared" si="59"/>
        <v>0.82555930772477837</v>
      </c>
      <c r="V477">
        <f t="shared" si="60"/>
        <v>52</v>
      </c>
      <c r="W477" s="3">
        <f t="shared" si="61"/>
        <v>0.11860857962318583</v>
      </c>
      <c r="X477" s="3">
        <f t="shared" si="62"/>
        <v>8.5386807544270815E-3</v>
      </c>
      <c r="Y477" s="67" t="str">
        <f>IF(ISNUMBER(SEARCH("C", '[2]WetLitterbags placem_collection'!Y184)),"YES","")</f>
        <v/>
      </c>
      <c r="Z477" s="67" t="str">
        <f>IF(ISNUMBER(SEARCH("H", '[2]WetLitterbags placem_collection'!Y184)),"YES","")</f>
        <v/>
      </c>
      <c r="AA477" s="67" t="str">
        <f>IF(ISNUMBER(SEARCH("R", '[2]WetLitterbags placem_collection'!Y184)),"YES","")</f>
        <v/>
      </c>
      <c r="AB477" s="67" t="str">
        <f>IF(ISNUMBER(SEARCH("C", '[2]WetLitterbags placem_collection'!X184)),"YES","")</f>
        <v/>
      </c>
      <c r="AC477" s="67" t="str">
        <f>IF(ISNUMBER(SEARCH("H", '[2]WetLitterbags placem_collection'!X184)),"YES","")</f>
        <v/>
      </c>
      <c r="AD477" s="67" t="str">
        <f>IF(ISNUMBER(SEARCH("R", '[2]WetLitterbags placem_collection'!X184)),"YES","")</f>
        <v/>
      </c>
    </row>
    <row r="478" spans="2:30">
      <c r="B478" t="str">
        <f>'[2]Final data_for_R_analysis_Wetse'!A624</f>
        <v>Wet</v>
      </c>
      <c r="C478" s="4">
        <f>'[2]Final data_for_R_analysis_Wetse'!B624</f>
        <v>183</v>
      </c>
      <c r="D478" t="s">
        <v>110</v>
      </c>
      <c r="E478" t="s">
        <v>32</v>
      </c>
      <c r="F478" s="68">
        <v>7</v>
      </c>
      <c r="G478" s="7">
        <f>'[2]WetLitterbags placem_collection'!E185</f>
        <v>42763</v>
      </c>
      <c r="H478" s="1" t="str">
        <f>'[2]Final data_for_R_analysis_Wetse'!J624</f>
        <v>G896</v>
      </c>
      <c r="I478" t="str">
        <f>'[2]Final data_for_R_analysis_Wetse'!J844</f>
        <v>R290</v>
      </c>
      <c r="J478">
        <f>IFERROR(INDEX('[2]Green_rooibos initial weight'!$C$5:$C$1749,MATCH(H478, '[2]Green_rooibos initial weight'!$A$5:$A$1749,0)),"")</f>
        <v>1.982</v>
      </c>
      <c r="K478">
        <f>IFERROR(INDEX('[2]Green_rooibos initial weight'!$C$5:$C$1749,MATCH(I478, '[2]Green_rooibos initial weight'!$A$5:$A$1749,0)),"")</f>
        <v>2.153</v>
      </c>
      <c r="L478" s="3">
        <f t="shared" si="55"/>
        <v>1.7322</v>
      </c>
      <c r="M478" s="3">
        <f t="shared" si="54"/>
        <v>1.9032</v>
      </c>
      <c r="N478" s="7">
        <f>IF('[2]WetLitterbags placem_collection'!G185="N.A","",'[2]WetLitterbags placem_collection'!G185)</f>
        <v>42815</v>
      </c>
      <c r="O478" s="3">
        <f>IF(IFERROR(INDEX('[2]Both teabags AfterWet'!$D$1:$D$839,MATCH(H478,'[2]Both teabags AfterWet'!$B$1:$B$839,0)),"")="N.A","",(IFERROR(INDEX('[2]Both teabags AfterWet'!$D$1:$D$839,MATCH(H478,'[2]Both teabags AfterWet'!$B$1:$B$839,0)),"")))</f>
        <v>0.61</v>
      </c>
      <c r="P478" s="3">
        <f>IFERROR(INDEX('[2]Both teabags AfterWet'!$D$1:$D$839,MATCH(I478,'[2]Both teabags AfterWet'!$B$1:$B$839,0)),"")</f>
        <v>1.7310000000000001</v>
      </c>
      <c r="Q478" s="3">
        <f t="shared" si="56"/>
        <v>0.45939999999999998</v>
      </c>
      <c r="R478" s="3">
        <f t="shared" si="56"/>
        <v>1.5804</v>
      </c>
      <c r="S478" s="3">
        <f t="shared" si="57"/>
        <v>0.73478813070084281</v>
      </c>
      <c r="T478" s="3">
        <f t="shared" si="58"/>
        <v>0.48171383390364048</v>
      </c>
      <c r="U478" s="3">
        <f t="shared" si="59"/>
        <v>0.83039092055485497</v>
      </c>
      <c r="V478">
        <f t="shared" si="60"/>
        <v>52</v>
      </c>
      <c r="W478" s="3">
        <f t="shared" si="61"/>
        <v>0.12733001104412967</v>
      </c>
      <c r="X478" s="3">
        <f t="shared" si="62"/>
        <v>8.3463721003159807E-3</v>
      </c>
      <c r="Y478" s="67" t="str">
        <f>IF(ISNUMBER(SEARCH("C", '[2]WetLitterbags placem_collection'!Y185)),"YES","")</f>
        <v/>
      </c>
      <c r="Z478" s="67" t="str">
        <f>IF(ISNUMBER(SEARCH("H", '[2]WetLitterbags placem_collection'!Y185)),"YES","")</f>
        <v/>
      </c>
      <c r="AA478" s="67" t="str">
        <f>IF(ISNUMBER(SEARCH("R", '[2]WetLitterbags placem_collection'!Y185)),"YES","")</f>
        <v/>
      </c>
      <c r="AB478" s="67" t="str">
        <f>IF(ISNUMBER(SEARCH("C", '[2]WetLitterbags placem_collection'!X185)),"YES","")</f>
        <v/>
      </c>
      <c r="AC478" s="67" t="str">
        <f>IF(ISNUMBER(SEARCH("H", '[2]WetLitterbags placem_collection'!X185)),"YES","")</f>
        <v/>
      </c>
      <c r="AD478" s="67" t="str">
        <f>IF(ISNUMBER(SEARCH("R", '[2]WetLitterbags placem_collection'!X185)),"YES","")</f>
        <v/>
      </c>
    </row>
    <row r="479" spans="2:30">
      <c r="B479" t="str">
        <f>'[2]Final data_for_R_analysis_Wetse'!A625</f>
        <v>Wet</v>
      </c>
      <c r="C479" s="4">
        <f>'[2]Final data_for_R_analysis_Wetse'!B625</f>
        <v>184</v>
      </c>
      <c r="D479" t="s">
        <v>110</v>
      </c>
      <c r="E479" t="s">
        <v>32</v>
      </c>
      <c r="F479" s="68">
        <v>8</v>
      </c>
      <c r="G479" s="7">
        <f>'[2]WetLitterbags placem_collection'!E186</f>
        <v>42763</v>
      </c>
      <c r="H479" s="1" t="str">
        <f>'[2]Final data_for_R_analysis_Wetse'!J625</f>
        <v>G337</v>
      </c>
      <c r="I479" t="str">
        <f>'[2]Final data_for_R_analysis_Wetse'!J845</f>
        <v>R555</v>
      </c>
      <c r="J479">
        <f>IFERROR(INDEX('[2]Green_rooibos initial weight'!$C$5:$C$1749,MATCH(H479, '[2]Green_rooibos initial weight'!$A$5:$A$1749,0)),"")</f>
        <v>1.8680000000000001</v>
      </c>
      <c r="K479">
        <f>IFERROR(INDEX('[2]Green_rooibos initial weight'!$C$5:$C$1749,MATCH(I479, '[2]Green_rooibos initial weight'!$A$5:$A$1749,0)),"")</f>
        <v>2.1789999999999998</v>
      </c>
      <c r="L479" s="3">
        <f t="shared" si="55"/>
        <v>1.6182000000000001</v>
      </c>
      <c r="M479" s="3">
        <f t="shared" si="54"/>
        <v>1.9291999999999998</v>
      </c>
      <c r="N479" s="7">
        <f>IF('[2]WetLitterbags placem_collection'!G186="N.A","",'[2]WetLitterbags placem_collection'!G186)</f>
        <v>42815</v>
      </c>
      <c r="O479" s="3">
        <f>IF(IFERROR(INDEX('[2]Both teabags AfterWet'!$D$1:$D$839,MATCH(H479,'[2]Both teabags AfterWet'!$B$1:$B$839,0)),"")="N.A","",(IFERROR(INDEX('[2]Both teabags AfterWet'!$D$1:$D$839,MATCH(H479,'[2]Both teabags AfterWet'!$B$1:$B$839,0)),"")))</f>
        <v>0.63060000000000005</v>
      </c>
      <c r="P479" s="3">
        <f>IFERROR(INDEX('[2]Both teabags AfterWet'!$D$1:$D$839,MATCH(I479,'[2]Both teabags AfterWet'!$B$1:$B$839,0)),"")</f>
        <v>1.7096</v>
      </c>
      <c r="Q479" s="3">
        <f t="shared" si="56"/>
        <v>0.48000000000000004</v>
      </c>
      <c r="R479" s="3">
        <f t="shared" si="56"/>
        <v>1.5589999999999999</v>
      </c>
      <c r="S479" s="3">
        <f t="shared" si="57"/>
        <v>0.70337411939191696</v>
      </c>
      <c r="T479" s="3">
        <f t="shared" si="58"/>
        <v>0.46111937518329948</v>
      </c>
      <c r="U479" s="3">
        <f t="shared" si="59"/>
        <v>0.80810698735227038</v>
      </c>
      <c r="V479">
        <f t="shared" si="60"/>
        <v>52</v>
      </c>
      <c r="W479" s="3">
        <f t="shared" si="61"/>
        <v>0.16463881307373285</v>
      </c>
      <c r="X479" s="3">
        <f t="shared" si="62"/>
        <v>1.0348162224138469E-2</v>
      </c>
      <c r="Y479" s="67" t="str">
        <f>IF(ISNUMBER(SEARCH("C", '[2]WetLitterbags placem_collection'!Y186)),"YES","")</f>
        <v/>
      </c>
      <c r="Z479" s="67" t="str">
        <f>IF(ISNUMBER(SEARCH("H", '[2]WetLitterbags placem_collection'!Y186)),"YES","")</f>
        <v/>
      </c>
      <c r="AA479" s="67" t="str">
        <f>IF(ISNUMBER(SEARCH("R", '[2]WetLitterbags placem_collection'!Y186)),"YES","")</f>
        <v/>
      </c>
      <c r="AB479" s="67" t="str">
        <f>IF(ISNUMBER(SEARCH("C", '[2]WetLitterbags placem_collection'!X186)),"YES","")</f>
        <v/>
      </c>
      <c r="AC479" s="67" t="str">
        <f>IF(ISNUMBER(SEARCH("H", '[2]WetLitterbags placem_collection'!X186)),"YES","")</f>
        <v>YES</v>
      </c>
      <c r="AD479" s="67" t="str">
        <f>IF(ISNUMBER(SEARCH("R", '[2]WetLitterbags placem_collection'!X186)),"YES","")</f>
        <v/>
      </c>
    </row>
    <row r="480" spans="2:30">
      <c r="B480" t="str">
        <f>'[2]Final data_for_R_analysis_Wetse'!A626</f>
        <v>Wet</v>
      </c>
      <c r="C480" s="4">
        <f>'[2]Final data_for_R_analysis_Wetse'!B626</f>
        <v>185</v>
      </c>
      <c r="D480" t="s">
        <v>111</v>
      </c>
      <c r="E480" t="s">
        <v>32</v>
      </c>
      <c r="F480" s="5">
        <v>1</v>
      </c>
      <c r="G480" s="7">
        <f>'[2]WetLitterbags placem_collection'!E187</f>
        <v>42763</v>
      </c>
      <c r="H480" s="1" t="str">
        <f>'[2]Final data_for_R_analysis_Wetse'!J626</f>
        <v>G564</v>
      </c>
      <c r="I480" t="str">
        <f>'[2]Final data_for_R_analysis_Wetse'!J846</f>
        <v>R539</v>
      </c>
      <c r="J480">
        <f>IFERROR(INDEX('[2]Green_rooibos initial weight'!$C$5:$C$1749,MATCH(H480, '[2]Green_rooibos initial weight'!$A$5:$A$1749,0)),"")</f>
        <v>1.95</v>
      </c>
      <c r="K480">
        <f>IFERROR(INDEX('[2]Green_rooibos initial weight'!$C$5:$C$1749,MATCH(I480, '[2]Green_rooibos initial weight'!$A$5:$A$1749,0)),"")</f>
        <v>2.16</v>
      </c>
      <c r="L480" s="3">
        <f t="shared" si="55"/>
        <v>1.7001999999999999</v>
      </c>
      <c r="M480" s="3">
        <f t="shared" si="54"/>
        <v>1.9102000000000001</v>
      </c>
      <c r="N480" s="7">
        <f>IF('[2]WetLitterbags placem_collection'!G187="N.A","",'[2]WetLitterbags placem_collection'!G187)</f>
        <v>42815</v>
      </c>
      <c r="O480" s="3">
        <f>IF(IFERROR(INDEX('[2]Both teabags AfterWet'!$D$1:$D$839,MATCH(H480,'[2]Both teabags AfterWet'!$B$1:$B$839,0)),"")="N.A","",(IFERROR(INDEX('[2]Both teabags AfterWet'!$D$1:$D$839,MATCH(H480,'[2]Both teabags AfterWet'!$B$1:$B$839,0)),"")))</f>
        <v>0.626</v>
      </c>
      <c r="P480" s="3">
        <f>IFERROR(INDEX('[2]Both teabags AfterWet'!$D$1:$D$839,MATCH(I480,'[2]Both teabags AfterWet'!$B$1:$B$839,0)),"")</f>
        <v>1.7513000000000001</v>
      </c>
      <c r="Q480" s="3">
        <f t="shared" si="56"/>
        <v>0.47539999999999999</v>
      </c>
      <c r="R480" s="3">
        <f t="shared" si="56"/>
        <v>1.6007</v>
      </c>
      <c r="S480" s="3">
        <f t="shared" si="57"/>
        <v>0.72038583696035752</v>
      </c>
      <c r="T480" s="3">
        <f t="shared" si="58"/>
        <v>0.47227195012127959</v>
      </c>
      <c r="U480" s="3">
        <f t="shared" si="59"/>
        <v>0.83797508114333574</v>
      </c>
      <c r="V480">
        <f t="shared" si="60"/>
        <v>52</v>
      </c>
      <c r="W480" s="3">
        <f t="shared" si="61"/>
        <v>0.1444348729686965</v>
      </c>
      <c r="X480" s="3">
        <f t="shared" si="62"/>
        <v>8.0805024997524962E-3</v>
      </c>
      <c r="Y480" s="67" t="str">
        <f>IF(ISNUMBER(SEARCH("C", '[2]WetLitterbags placem_collection'!Y187)),"YES","")</f>
        <v/>
      </c>
      <c r="Z480" s="67" t="str">
        <f>IF(ISNUMBER(SEARCH("H", '[2]WetLitterbags placem_collection'!Y187)),"YES","")</f>
        <v/>
      </c>
      <c r="AA480" s="67" t="str">
        <f>IF(ISNUMBER(SEARCH("R", '[2]WetLitterbags placem_collection'!Y187)),"YES","")</f>
        <v/>
      </c>
      <c r="AB480" s="67" t="str">
        <f>IF(ISNUMBER(SEARCH("C", '[2]WetLitterbags placem_collection'!X187)),"YES","")</f>
        <v/>
      </c>
      <c r="AC480" s="67" t="str">
        <f>IF(ISNUMBER(SEARCH("H", '[2]WetLitterbags placem_collection'!X187)),"YES","")</f>
        <v/>
      </c>
      <c r="AD480" s="67" t="str">
        <f>IF(ISNUMBER(SEARCH("R", '[2]WetLitterbags placem_collection'!X187)),"YES","")</f>
        <v/>
      </c>
    </row>
    <row r="481" spans="2:30">
      <c r="B481" t="str">
        <f>'[2]Final data_for_R_analysis_Wetse'!A627</f>
        <v>Wet</v>
      </c>
      <c r="C481" s="4">
        <f>'[2]Final data_for_R_analysis_Wetse'!B627</f>
        <v>186</v>
      </c>
      <c r="D481" t="s">
        <v>111</v>
      </c>
      <c r="E481" t="s">
        <v>32</v>
      </c>
      <c r="F481" s="5">
        <v>2</v>
      </c>
      <c r="G481" s="7">
        <f>'[2]WetLitterbags placem_collection'!E188</f>
        <v>42763</v>
      </c>
      <c r="H481" s="1" t="str">
        <f>'[2]Final data_for_R_analysis_Wetse'!J627</f>
        <v>G608</v>
      </c>
      <c r="I481" t="str">
        <f>'[2]Final data_for_R_analysis_Wetse'!J847</f>
        <v>R186</v>
      </c>
      <c r="J481">
        <f>IFERROR(INDEX('[2]Green_rooibos initial weight'!$C$5:$C$1749,MATCH(H481, '[2]Green_rooibos initial weight'!$A$5:$A$1749,0)),"")</f>
        <v>2.0259999999999998</v>
      </c>
      <c r="K481">
        <f>IFERROR(INDEX('[2]Green_rooibos initial weight'!$C$5:$C$1749,MATCH(I481, '[2]Green_rooibos initial weight'!$A$5:$A$1749,0)),"")</f>
        <v>2.2530000000000001</v>
      </c>
      <c r="L481" s="3">
        <f t="shared" si="55"/>
        <v>1.7761999999999998</v>
      </c>
      <c r="M481" s="3">
        <f t="shared" si="54"/>
        <v>2.0032000000000001</v>
      </c>
      <c r="N481" s="7">
        <f>IF('[2]WetLitterbags placem_collection'!G188="N.A","",'[2]WetLitterbags placem_collection'!G188)</f>
        <v>42815</v>
      </c>
      <c r="O481" s="3" t="str">
        <f>IF(IFERROR(INDEX('[2]Both teabags AfterWet'!$D$1:$D$839,MATCH(H481,'[2]Both teabags AfterWet'!$B$1:$B$839,0)),"")="N.A","",(IFERROR(INDEX('[2]Both teabags AfterWet'!$D$1:$D$839,MATCH(H481,'[2]Both teabags AfterWet'!$B$1:$B$839,0)),"")))</f>
        <v/>
      </c>
      <c r="P481" s="3">
        <f>IFERROR(INDEX('[2]Both teabags AfterWet'!$D$1:$D$839,MATCH(I481,'[2]Both teabags AfterWet'!$B$1:$B$839,0)),"")</f>
        <v>1.7809999999999999</v>
      </c>
      <c r="Q481" s="3" t="str">
        <f t="shared" si="56"/>
        <v/>
      </c>
      <c r="R481" s="3">
        <f t="shared" si="56"/>
        <v>1.6303999999999998</v>
      </c>
      <c r="S481" s="3" t="str">
        <f t="shared" si="57"/>
        <v/>
      </c>
      <c r="T481" s="3" t="str">
        <f t="shared" si="58"/>
        <v/>
      </c>
      <c r="U481" s="3">
        <f t="shared" si="59"/>
        <v>0.8138977635782747</v>
      </c>
      <c r="V481">
        <f t="shared" si="60"/>
        <v>52</v>
      </c>
      <c r="W481" s="3" t="str">
        <f t="shared" si="61"/>
        <v/>
      </c>
      <c r="X481" s="3" t="str">
        <f t="shared" si="62"/>
        <v/>
      </c>
      <c r="Y481" s="67" t="str">
        <f>IF(ISNUMBER(SEARCH("C", '[2]WetLitterbags placem_collection'!Y188)),"YES","")</f>
        <v/>
      </c>
      <c r="Z481" s="67" t="str">
        <f>IF(ISNUMBER(SEARCH("H", '[2]WetLitterbags placem_collection'!Y188)),"YES","")</f>
        <v/>
      </c>
      <c r="AA481" s="67" t="str">
        <f>IF(ISNUMBER(SEARCH("R", '[2]WetLitterbags placem_collection'!Y188)),"YES","")</f>
        <v/>
      </c>
      <c r="AB481" s="67" t="str">
        <f>IF(ISNUMBER(SEARCH("C", '[2]WetLitterbags placem_collection'!X188)),"YES","")</f>
        <v/>
      </c>
      <c r="AC481" s="67" t="str">
        <f>IF(ISNUMBER(SEARCH("H", '[2]WetLitterbags placem_collection'!X188)),"YES","")</f>
        <v/>
      </c>
      <c r="AD481" s="67" t="str">
        <f>IF(ISNUMBER(SEARCH("R", '[2]WetLitterbags placem_collection'!X188)),"YES","")</f>
        <v/>
      </c>
    </row>
    <row r="482" spans="2:30">
      <c r="B482" t="str">
        <f>'[2]Final data_for_R_analysis_Wetse'!A628</f>
        <v>Wet</v>
      </c>
      <c r="C482" s="4">
        <f>'[2]Final data_for_R_analysis_Wetse'!B628</f>
        <v>187</v>
      </c>
      <c r="D482" t="s">
        <v>111</v>
      </c>
      <c r="E482" t="s">
        <v>32</v>
      </c>
      <c r="F482" s="5">
        <v>3</v>
      </c>
      <c r="G482" s="7">
        <f>'[2]WetLitterbags placem_collection'!E189</f>
        <v>42763</v>
      </c>
      <c r="H482" s="1" t="str">
        <f>'[2]Final data_for_R_analysis_Wetse'!J628</f>
        <v>G365</v>
      </c>
      <c r="I482" t="str">
        <f>'[2]Final data_for_R_analysis_Wetse'!J848</f>
        <v>R580</v>
      </c>
      <c r="J482">
        <f>IFERROR(INDEX('[2]Green_rooibos initial weight'!$C$5:$C$1749,MATCH(H482, '[2]Green_rooibos initial weight'!$A$5:$A$1749,0)),"")</f>
        <v>1.954</v>
      </c>
      <c r="K482">
        <f>IFERROR(INDEX('[2]Green_rooibos initial weight'!$C$5:$C$1749,MATCH(I482, '[2]Green_rooibos initial weight'!$A$5:$A$1749,0)),"")</f>
        <v>2.0870000000000002</v>
      </c>
      <c r="L482" s="3">
        <f t="shared" si="55"/>
        <v>1.7041999999999999</v>
      </c>
      <c r="M482" s="3">
        <f t="shared" si="54"/>
        <v>1.8372000000000002</v>
      </c>
      <c r="N482" s="7">
        <f>IF('[2]WetLitterbags placem_collection'!G189="N.A","",'[2]WetLitterbags placem_collection'!G189)</f>
        <v>42815</v>
      </c>
      <c r="O482" s="3">
        <f>IF(IFERROR(INDEX('[2]Both teabags AfterWet'!$D$1:$D$839,MATCH(H482,'[2]Both teabags AfterWet'!$B$1:$B$839,0)),"")="N.A","",(IFERROR(INDEX('[2]Both teabags AfterWet'!$D$1:$D$839,MATCH(H482,'[2]Both teabags AfterWet'!$B$1:$B$839,0)),"")))</f>
        <v>0.6714</v>
      </c>
      <c r="P482" s="3">
        <f>IFERROR(INDEX('[2]Both teabags AfterWet'!$D$1:$D$839,MATCH(I482,'[2]Both teabags AfterWet'!$B$1:$B$839,0)),"")</f>
        <v>1.6225000000000001</v>
      </c>
      <c r="Q482" s="3">
        <f t="shared" si="56"/>
        <v>0.52079999999999993</v>
      </c>
      <c r="R482" s="3">
        <f t="shared" si="56"/>
        <v>1.4719</v>
      </c>
      <c r="S482" s="3">
        <f t="shared" si="57"/>
        <v>0.69440206548527172</v>
      </c>
      <c r="T482" s="3">
        <f t="shared" si="58"/>
        <v>0.45523745860792164</v>
      </c>
      <c r="U482" s="3">
        <f t="shared" si="59"/>
        <v>0.80116481602438483</v>
      </c>
      <c r="V482">
        <f t="shared" si="60"/>
        <v>52</v>
      </c>
      <c r="W482" s="3">
        <f t="shared" si="61"/>
        <v>0.17529445904362029</v>
      </c>
      <c r="X482" s="3">
        <f t="shared" si="62"/>
        <v>1.1039837950723609E-2</v>
      </c>
      <c r="Y482" s="67" t="str">
        <f>IF(ISNUMBER(SEARCH("C", '[2]WetLitterbags placem_collection'!Y189)),"YES","")</f>
        <v/>
      </c>
      <c r="Z482" s="67" t="str">
        <f>IF(ISNUMBER(SEARCH("H", '[2]WetLitterbags placem_collection'!Y189)),"YES","")</f>
        <v/>
      </c>
      <c r="AA482" s="67" t="str">
        <f>IF(ISNUMBER(SEARCH("R", '[2]WetLitterbags placem_collection'!Y189)),"YES","")</f>
        <v/>
      </c>
      <c r="AB482" s="67" t="str">
        <f>IF(ISNUMBER(SEARCH("C", '[2]WetLitterbags placem_collection'!X189)),"YES","")</f>
        <v/>
      </c>
      <c r="AC482" s="67" t="str">
        <f>IF(ISNUMBER(SEARCH("H", '[2]WetLitterbags placem_collection'!X189)),"YES","")</f>
        <v/>
      </c>
      <c r="AD482" s="67" t="str">
        <f>IF(ISNUMBER(SEARCH("R", '[2]WetLitterbags placem_collection'!X189)),"YES","")</f>
        <v/>
      </c>
    </row>
    <row r="483" spans="2:30">
      <c r="B483" t="str">
        <f>'[2]Final data_for_R_analysis_Wetse'!A629</f>
        <v>Wet</v>
      </c>
      <c r="C483" s="4">
        <f>'[2]Final data_for_R_analysis_Wetse'!B629</f>
        <v>188</v>
      </c>
      <c r="D483" t="s">
        <v>111</v>
      </c>
      <c r="E483" t="s">
        <v>32</v>
      </c>
      <c r="F483" s="68">
        <v>4</v>
      </c>
      <c r="G483" s="7">
        <f>'[2]WetLitterbags placem_collection'!E190</f>
        <v>42763</v>
      </c>
      <c r="H483" s="1" t="str">
        <f>'[2]Final data_for_R_analysis_Wetse'!J629</f>
        <v>G375</v>
      </c>
      <c r="I483" t="str">
        <f>'[2]Final data_for_R_analysis_Wetse'!J849</f>
        <v>R222</v>
      </c>
      <c r="J483">
        <f>IFERROR(INDEX('[2]Green_rooibos initial weight'!$C$5:$C$1749,MATCH(H483, '[2]Green_rooibos initial weight'!$A$5:$A$1749,0)),"")</f>
        <v>1.9810000000000001</v>
      </c>
      <c r="K483">
        <f>IFERROR(INDEX('[2]Green_rooibos initial weight'!$C$5:$C$1749,MATCH(I483, '[2]Green_rooibos initial weight'!$A$5:$A$1749,0)),"")</f>
        <v>2.194</v>
      </c>
      <c r="L483" s="3">
        <f t="shared" si="55"/>
        <v>1.7312000000000001</v>
      </c>
      <c r="M483" s="3">
        <f t="shared" si="54"/>
        <v>1.9441999999999999</v>
      </c>
      <c r="N483" s="7">
        <f>IF('[2]WetLitterbags placem_collection'!G190="N.A","",'[2]WetLitterbags placem_collection'!G190)</f>
        <v>42815</v>
      </c>
      <c r="O483" s="3">
        <f>IF(IFERROR(INDEX('[2]Both teabags AfterWet'!$D$1:$D$839,MATCH(H483,'[2]Both teabags AfterWet'!$B$1:$B$839,0)),"")="N.A","",(IFERROR(INDEX('[2]Both teabags AfterWet'!$D$1:$D$839,MATCH(H483,'[2]Both teabags AfterWet'!$B$1:$B$839,0)),"")))</f>
        <v>0.55700000000000005</v>
      </c>
      <c r="P483" s="3">
        <f>IFERROR(INDEX('[2]Both teabags AfterWet'!$D$1:$D$839,MATCH(I483,'[2]Both teabags AfterWet'!$B$1:$B$839,0)),"")</f>
        <v>1.5732999999999999</v>
      </c>
      <c r="Q483" s="3">
        <f t="shared" si="56"/>
        <v>0.40640000000000004</v>
      </c>
      <c r="R483" s="3">
        <f t="shared" si="56"/>
        <v>1.4226999999999999</v>
      </c>
      <c r="S483" s="3">
        <f t="shared" si="57"/>
        <v>0.76524953789279115</v>
      </c>
      <c r="T483" s="3">
        <f t="shared" si="58"/>
        <v>0.50168378256154489</v>
      </c>
      <c r="U483" s="3">
        <f t="shared" si="59"/>
        <v>0.73176627918938375</v>
      </c>
      <c r="V483">
        <f t="shared" si="60"/>
        <v>52</v>
      </c>
      <c r="W483" s="3">
        <f t="shared" si="61"/>
        <v>9.11525678232884E-2</v>
      </c>
      <c r="X483" s="3">
        <f t="shared" si="62"/>
        <v>1.4711573462774E-2</v>
      </c>
      <c r="Y483" s="67" t="str">
        <f>IF(ISNUMBER(SEARCH("C", '[2]WetLitterbags placem_collection'!Y190)),"YES","")</f>
        <v/>
      </c>
      <c r="Z483" s="67" t="str">
        <f>IF(ISNUMBER(SEARCH("H", '[2]WetLitterbags placem_collection'!Y190)),"YES","")</f>
        <v/>
      </c>
      <c r="AA483" s="67" t="str">
        <f>IF(ISNUMBER(SEARCH("R", '[2]WetLitterbags placem_collection'!Y190)),"YES","")</f>
        <v/>
      </c>
      <c r="AB483" s="67" t="str">
        <f>IF(ISNUMBER(SEARCH("C", '[2]WetLitterbags placem_collection'!X190)),"YES","")</f>
        <v/>
      </c>
      <c r="AC483" s="67" t="str">
        <f>IF(ISNUMBER(SEARCH("H", '[2]WetLitterbags placem_collection'!X190)),"YES","")</f>
        <v/>
      </c>
      <c r="AD483" s="67" t="str">
        <f>IF(ISNUMBER(SEARCH("R", '[2]WetLitterbags placem_collection'!X190)),"YES","")</f>
        <v/>
      </c>
    </row>
    <row r="484" spans="2:30">
      <c r="B484" t="str">
        <f>'[2]Final data_for_R_analysis_Wetse'!A630</f>
        <v>Wet</v>
      </c>
      <c r="C484" s="4">
        <f>'[2]Final data_for_R_analysis_Wetse'!B630</f>
        <v>189</v>
      </c>
      <c r="D484" t="s">
        <v>111</v>
      </c>
      <c r="E484" t="s">
        <v>32</v>
      </c>
      <c r="F484" s="68">
        <v>5</v>
      </c>
      <c r="G484" s="7">
        <f>'[2]WetLitterbags placem_collection'!E191</f>
        <v>42763</v>
      </c>
      <c r="H484" s="1" t="str">
        <f>'[2]Final data_for_R_analysis_Wetse'!J630</f>
        <v>G537</v>
      </c>
      <c r="I484" t="str">
        <f>'[2]Final data_for_R_analysis_Wetse'!J850</f>
        <v>R216</v>
      </c>
      <c r="J484">
        <f>IFERROR(INDEX('[2]Green_rooibos initial weight'!$C$5:$C$1749,MATCH(H484, '[2]Green_rooibos initial weight'!$A$5:$A$1749,0)),"")</f>
        <v>1.9630000000000001</v>
      </c>
      <c r="K484">
        <f>IFERROR(INDEX('[2]Green_rooibos initial weight'!$C$5:$C$1749,MATCH(I484, '[2]Green_rooibos initial weight'!$A$5:$A$1749,0)),"")</f>
        <v>2.1880000000000002</v>
      </c>
      <c r="L484" s="3">
        <f t="shared" si="55"/>
        <v>1.7132000000000001</v>
      </c>
      <c r="M484" s="3">
        <f t="shared" si="54"/>
        <v>1.9382000000000001</v>
      </c>
      <c r="N484" s="7">
        <f>IF('[2]WetLitterbags placem_collection'!G191="N.A","",'[2]WetLitterbags placem_collection'!G191)</f>
        <v>42815</v>
      </c>
      <c r="O484" s="3">
        <f>IF(IFERROR(INDEX('[2]Both teabags AfterWet'!$D$1:$D$839,MATCH(H484,'[2]Both teabags AfterWet'!$B$1:$B$839,0)),"")="N.A","",(IFERROR(INDEX('[2]Both teabags AfterWet'!$D$1:$D$839,MATCH(H484,'[2]Both teabags AfterWet'!$B$1:$B$839,0)),"")))</f>
        <v>0.72030000000000005</v>
      </c>
      <c r="P484" s="3">
        <f>IFERROR(INDEX('[2]Both teabags AfterWet'!$D$1:$D$839,MATCH(I484,'[2]Both teabags AfterWet'!$B$1:$B$839,0)),"")</f>
        <v>1.6973</v>
      </c>
      <c r="Q484" s="3">
        <f t="shared" si="56"/>
        <v>0.5697000000000001</v>
      </c>
      <c r="R484" s="3">
        <f t="shared" si="56"/>
        <v>1.5467</v>
      </c>
      <c r="S484" s="3">
        <f t="shared" si="57"/>
        <v>0.66746439411627367</v>
      </c>
      <c r="T484" s="3">
        <f t="shared" si="58"/>
        <v>0.43757760754416042</v>
      </c>
      <c r="U484" s="3">
        <f t="shared" si="59"/>
        <v>0.79800846145908566</v>
      </c>
      <c r="V484">
        <f t="shared" si="60"/>
        <v>52</v>
      </c>
      <c r="W484" s="3">
        <f t="shared" si="61"/>
        <v>0.20728694285478189</v>
      </c>
      <c r="X484" s="3">
        <f t="shared" si="62"/>
        <v>1.1907264588013656E-2</v>
      </c>
      <c r="Y484" s="67" t="str">
        <f>IF(ISNUMBER(SEARCH("C", '[2]WetLitterbags placem_collection'!Y191)),"YES","")</f>
        <v/>
      </c>
      <c r="Z484" s="67" t="str">
        <f>IF(ISNUMBER(SEARCH("H", '[2]WetLitterbags placem_collection'!Y191)),"YES","")</f>
        <v/>
      </c>
      <c r="AA484" s="67" t="str">
        <f>IF(ISNUMBER(SEARCH("R", '[2]WetLitterbags placem_collection'!Y191)),"YES","")</f>
        <v>YES</v>
      </c>
      <c r="AB484" s="67" t="str">
        <f>IF(ISNUMBER(SEARCH("C", '[2]WetLitterbags placem_collection'!X191)),"YES","")</f>
        <v/>
      </c>
      <c r="AC484" s="67" t="str">
        <f>IF(ISNUMBER(SEARCH("H", '[2]WetLitterbags placem_collection'!X191)),"YES","")</f>
        <v/>
      </c>
      <c r="AD484" s="67" t="str">
        <f>IF(ISNUMBER(SEARCH("R", '[2]WetLitterbags placem_collection'!X191)),"YES","")</f>
        <v/>
      </c>
    </row>
    <row r="485" spans="2:30">
      <c r="B485" t="str">
        <f>'[2]Final data_for_R_analysis_Wetse'!A631</f>
        <v>Wet</v>
      </c>
      <c r="C485" s="4">
        <f>'[2]Final data_for_R_analysis_Wetse'!B631</f>
        <v>190</v>
      </c>
      <c r="D485" t="s">
        <v>111</v>
      </c>
      <c r="E485" t="s">
        <v>32</v>
      </c>
      <c r="F485" s="68">
        <v>6</v>
      </c>
      <c r="G485" s="7">
        <f>'[2]WetLitterbags placem_collection'!E192</f>
        <v>42763</v>
      </c>
      <c r="H485" s="1" t="str">
        <f>'[2]Final data_for_R_analysis_Wetse'!J631</f>
        <v>G393</v>
      </c>
      <c r="I485" t="str">
        <f>'[2]Final data_for_R_analysis_Wetse'!J851</f>
        <v>R232</v>
      </c>
      <c r="J485">
        <f>IFERROR(INDEX('[2]Green_rooibos initial weight'!$C$5:$C$1749,MATCH(H485, '[2]Green_rooibos initial weight'!$A$5:$A$1749,0)),"")</f>
        <v>2.0089999999999999</v>
      </c>
      <c r="K485">
        <f>IFERROR(INDEX('[2]Green_rooibos initial weight'!$C$5:$C$1749,MATCH(I485, '[2]Green_rooibos initial weight'!$A$5:$A$1749,0)),"")</f>
        <v>2.2440000000000002</v>
      </c>
      <c r="L485" s="3">
        <f t="shared" si="55"/>
        <v>1.7591999999999999</v>
      </c>
      <c r="M485" s="3">
        <f t="shared" si="54"/>
        <v>1.9942000000000002</v>
      </c>
      <c r="N485" s="7">
        <f>IF('[2]WetLitterbags placem_collection'!G192="N.A","",'[2]WetLitterbags placem_collection'!G192)</f>
        <v>42815</v>
      </c>
      <c r="O485" s="3">
        <f>IF(IFERROR(INDEX('[2]Both teabags AfterWet'!$D$1:$D$839,MATCH(H485,'[2]Both teabags AfterWet'!$B$1:$B$839,0)),"")="N.A","",(IFERROR(INDEX('[2]Both teabags AfterWet'!$D$1:$D$839,MATCH(H485,'[2]Both teabags AfterWet'!$B$1:$B$839,0)),"")))</f>
        <v>0.62090000000000001</v>
      </c>
      <c r="P485" s="3">
        <f>IFERROR(INDEX('[2]Both teabags AfterWet'!$D$1:$D$839,MATCH(I485,'[2]Both teabags AfterWet'!$B$1:$B$839,0)),"")</f>
        <v>1.7355</v>
      </c>
      <c r="Q485" s="3">
        <f t="shared" si="56"/>
        <v>0.4703</v>
      </c>
      <c r="R485" s="3">
        <f t="shared" si="56"/>
        <v>1.5849</v>
      </c>
      <c r="S485" s="3">
        <f t="shared" si="57"/>
        <v>0.732662573897226</v>
      </c>
      <c r="T485" s="3">
        <f t="shared" si="58"/>
        <v>0.48032035723428596</v>
      </c>
      <c r="U485" s="3">
        <f t="shared" si="59"/>
        <v>0.79475478888777451</v>
      </c>
      <c r="V485">
        <f t="shared" si="60"/>
        <v>52</v>
      </c>
      <c r="W485" s="3">
        <f t="shared" si="61"/>
        <v>0.12985442530020663</v>
      </c>
      <c r="X485" s="3">
        <f t="shared" si="62"/>
        <v>1.0719403331215009E-2</v>
      </c>
      <c r="Y485" s="67" t="str">
        <f>IF(ISNUMBER(SEARCH("C", '[2]WetLitterbags placem_collection'!Y192)),"YES","")</f>
        <v/>
      </c>
      <c r="Z485" s="67" t="str">
        <f>IF(ISNUMBER(SEARCH("H", '[2]WetLitterbags placem_collection'!Y192)),"YES","")</f>
        <v/>
      </c>
      <c r="AA485" s="67" t="str">
        <f>IF(ISNUMBER(SEARCH("R", '[2]WetLitterbags placem_collection'!Y192)),"YES","")</f>
        <v/>
      </c>
      <c r="AB485" s="67" t="str">
        <f>IF(ISNUMBER(SEARCH("C", '[2]WetLitterbags placem_collection'!X192)),"YES","")</f>
        <v/>
      </c>
      <c r="AC485" s="67" t="str">
        <f>IF(ISNUMBER(SEARCH("H", '[2]WetLitterbags placem_collection'!X192)),"YES","")</f>
        <v/>
      </c>
      <c r="AD485" s="67" t="str">
        <f>IF(ISNUMBER(SEARCH("R", '[2]WetLitterbags placem_collection'!X192)),"YES","")</f>
        <v/>
      </c>
    </row>
    <row r="486" spans="2:30">
      <c r="B486" t="str">
        <f>'[2]Final data_for_R_analysis_Wetse'!A632</f>
        <v>Wet</v>
      </c>
      <c r="C486" s="4">
        <f>'[2]Final data_for_R_analysis_Wetse'!B632</f>
        <v>191</v>
      </c>
      <c r="D486" t="s">
        <v>111</v>
      </c>
      <c r="E486" t="s">
        <v>32</v>
      </c>
      <c r="F486" s="68">
        <v>7</v>
      </c>
      <c r="G486" s="7">
        <f>'[2]WetLitterbags placem_collection'!E193</f>
        <v>42763</v>
      </c>
      <c r="H486" s="1" t="str">
        <f>'[2]Final data_for_R_analysis_Wetse'!J632</f>
        <v>G417</v>
      </c>
      <c r="I486" t="str">
        <f>'[2]Final data_for_R_analysis_Wetse'!J852</f>
        <v>R387</v>
      </c>
      <c r="J486">
        <f>IFERROR(INDEX('[2]Green_rooibos initial weight'!$C$5:$C$1749,MATCH(H486, '[2]Green_rooibos initial weight'!$A$5:$A$1749,0)),"")</f>
        <v>2.0209999999999999</v>
      </c>
      <c r="K486">
        <f>IFERROR(INDEX('[2]Green_rooibos initial weight'!$C$5:$C$1749,MATCH(I486, '[2]Green_rooibos initial weight'!$A$5:$A$1749,0)),"")</f>
        <v>2.1080000000000001</v>
      </c>
      <c r="L486" s="3">
        <f t="shared" si="55"/>
        <v>1.7711999999999999</v>
      </c>
      <c r="M486" s="3">
        <f t="shared" si="54"/>
        <v>1.8582000000000001</v>
      </c>
      <c r="N486" s="7">
        <f>IF('[2]WetLitterbags placem_collection'!G193="N.A","",'[2]WetLitterbags placem_collection'!G193)</f>
        <v>42815</v>
      </c>
      <c r="O486" s="3">
        <f>IF(IFERROR(INDEX('[2]Both teabags AfterWet'!$D$1:$D$839,MATCH(H486,'[2]Both teabags AfterWet'!$B$1:$B$839,0)),"")="N.A","",(IFERROR(INDEX('[2]Both teabags AfterWet'!$D$1:$D$839,MATCH(H486,'[2]Both teabags AfterWet'!$B$1:$B$839,0)),"")))</f>
        <v>0.62309999999999999</v>
      </c>
      <c r="P486" s="3">
        <f>IFERROR(INDEX('[2]Both teabags AfterWet'!$D$1:$D$839,MATCH(I486,'[2]Both teabags AfterWet'!$B$1:$B$839,0)),"")</f>
        <v>1.6520999999999999</v>
      </c>
      <c r="Q486" s="3">
        <f t="shared" si="56"/>
        <v>0.47249999999999998</v>
      </c>
      <c r="R486" s="3">
        <f t="shared" si="56"/>
        <v>1.5014999999999998</v>
      </c>
      <c r="S486" s="3">
        <f t="shared" si="57"/>
        <v>0.7332317073170731</v>
      </c>
      <c r="T486" s="3">
        <f t="shared" si="58"/>
        <v>0.48069347083019526</v>
      </c>
      <c r="U486" s="3">
        <f t="shared" si="59"/>
        <v>0.80804003874717456</v>
      </c>
      <c r="V486">
        <f t="shared" si="60"/>
        <v>52</v>
      </c>
      <c r="W486" s="3">
        <f t="shared" si="61"/>
        <v>0.12917849487283473</v>
      </c>
      <c r="X486" s="3">
        <f t="shared" si="62"/>
        <v>9.8024161858107171E-3</v>
      </c>
      <c r="Y486" s="67" t="str">
        <f>IF(ISNUMBER(SEARCH("C", '[2]WetLitterbags placem_collection'!Y193)),"YES","")</f>
        <v/>
      </c>
      <c r="Z486" s="67" t="str">
        <f>IF(ISNUMBER(SEARCH("H", '[2]WetLitterbags placem_collection'!Y193)),"YES","")</f>
        <v/>
      </c>
      <c r="AA486" s="67" t="str">
        <f>IF(ISNUMBER(SEARCH("R", '[2]WetLitterbags placem_collection'!Y193)),"YES","")</f>
        <v/>
      </c>
      <c r="AB486" s="67" t="str">
        <f>IF(ISNUMBER(SEARCH("C", '[2]WetLitterbags placem_collection'!X193)),"YES","")</f>
        <v/>
      </c>
      <c r="AC486" s="67" t="str">
        <f>IF(ISNUMBER(SEARCH("H", '[2]WetLitterbags placem_collection'!X193)),"YES","")</f>
        <v/>
      </c>
      <c r="AD486" s="67" t="str">
        <f>IF(ISNUMBER(SEARCH("R", '[2]WetLitterbags placem_collection'!X193)),"YES","")</f>
        <v/>
      </c>
    </row>
    <row r="487" spans="2:30">
      <c r="B487" t="str">
        <f>'[2]Final data_for_R_analysis_Wetse'!A633</f>
        <v>Wet</v>
      </c>
      <c r="C487" s="4">
        <f>'[2]Final data_for_R_analysis_Wetse'!B633</f>
        <v>192</v>
      </c>
      <c r="D487" t="s">
        <v>111</v>
      </c>
      <c r="E487" t="s">
        <v>32</v>
      </c>
      <c r="F487" s="68">
        <v>8</v>
      </c>
      <c r="G487" s="7">
        <f>'[2]WetLitterbags placem_collection'!E194</f>
        <v>42763</v>
      </c>
      <c r="H487" s="1" t="str">
        <f>'[2]Final data_for_R_analysis_Wetse'!J633</f>
        <v>G297</v>
      </c>
      <c r="I487" t="str">
        <f>'[2]Final data_for_R_analysis_Wetse'!J853</f>
        <v>R346</v>
      </c>
      <c r="J487">
        <f>IFERROR(INDEX('[2]Green_rooibos initial weight'!$C$5:$C$1749,MATCH(H487, '[2]Green_rooibos initial weight'!$A$5:$A$1749,0)),"")</f>
        <v>1.9419999999999999</v>
      </c>
      <c r="K487">
        <f>IFERROR(INDEX('[2]Green_rooibos initial weight'!$C$5:$C$1749,MATCH(I487, '[2]Green_rooibos initial weight'!$A$5:$A$1749,0)),"")</f>
        <v>2.2349999999999999</v>
      </c>
      <c r="L487" s="3">
        <f t="shared" si="55"/>
        <v>1.6921999999999999</v>
      </c>
      <c r="M487" s="3">
        <f t="shared" si="54"/>
        <v>1.9851999999999999</v>
      </c>
      <c r="N487" s="7">
        <f>IF('[2]WetLitterbags placem_collection'!G194="N.A","",'[2]WetLitterbags placem_collection'!G194)</f>
        <v>42815</v>
      </c>
      <c r="O487" s="3">
        <f>IF(IFERROR(INDEX('[2]Both teabags AfterWet'!$D$1:$D$839,MATCH(H487,'[2]Both teabags AfterWet'!$B$1:$B$839,0)),"")="N.A","",(IFERROR(INDEX('[2]Both teabags AfterWet'!$D$1:$D$839,MATCH(H487,'[2]Both teabags AfterWet'!$B$1:$B$839,0)),"")))</f>
        <v>0.60899999999999999</v>
      </c>
      <c r="P487" s="3">
        <f>IFERROR(INDEX('[2]Both teabags AfterWet'!$D$1:$D$839,MATCH(I487,'[2]Both teabags AfterWet'!$B$1:$B$839,0)),"")</f>
        <v>1.6679999999999999</v>
      </c>
      <c r="Q487" s="3">
        <f t="shared" si="56"/>
        <v>0.45839999999999997</v>
      </c>
      <c r="R487" s="3">
        <f t="shared" si="56"/>
        <v>1.5173999999999999</v>
      </c>
      <c r="S487" s="3">
        <f t="shared" si="57"/>
        <v>0.72911003427490839</v>
      </c>
      <c r="T487" s="3">
        <f t="shared" si="58"/>
        <v>0.47799137638925115</v>
      </c>
      <c r="U487" s="3">
        <f t="shared" si="59"/>
        <v>0.76435623614749137</v>
      </c>
      <c r="V487">
        <f t="shared" si="60"/>
        <v>52</v>
      </c>
      <c r="W487" s="3">
        <f t="shared" si="61"/>
        <v>0.13407359349773351</v>
      </c>
      <c r="X487" s="3">
        <f t="shared" si="62"/>
        <v>1.3061915006963104E-2</v>
      </c>
      <c r="Y487" s="67" t="str">
        <f>IF(ISNUMBER(SEARCH("C", '[2]WetLitterbags placem_collection'!Y194)),"YES","")</f>
        <v/>
      </c>
      <c r="Z487" s="67" t="str">
        <f>IF(ISNUMBER(SEARCH("H", '[2]WetLitterbags placem_collection'!Y194)),"YES","")</f>
        <v/>
      </c>
      <c r="AA487" s="67" t="str">
        <f>IF(ISNUMBER(SEARCH("R", '[2]WetLitterbags placem_collection'!Y194)),"YES","")</f>
        <v/>
      </c>
      <c r="AB487" s="67" t="str">
        <f>IF(ISNUMBER(SEARCH("C", '[2]WetLitterbags placem_collection'!X194)),"YES","")</f>
        <v/>
      </c>
      <c r="AC487" s="67" t="str">
        <f>IF(ISNUMBER(SEARCH("H", '[2]WetLitterbags placem_collection'!X194)),"YES","")</f>
        <v/>
      </c>
      <c r="AD487" s="67" t="str">
        <f>IF(ISNUMBER(SEARCH("R", '[2]WetLitterbags placem_collection'!X194)),"YES","")</f>
        <v/>
      </c>
    </row>
    <row r="488" spans="2:30">
      <c r="B488" t="str">
        <f>'[2]Final data_for_R_analysis_Wetse'!A634</f>
        <v>Wet</v>
      </c>
      <c r="C488" s="4">
        <f>'[2]Final data_for_R_analysis_Wetse'!B634</f>
        <v>193</v>
      </c>
      <c r="D488" t="s">
        <v>130</v>
      </c>
      <c r="E488" t="s">
        <v>32</v>
      </c>
      <c r="F488" s="68">
        <v>1</v>
      </c>
      <c r="G488" s="7">
        <f>'[2]WetLitterbags placem_collection'!E195</f>
        <v>42769</v>
      </c>
      <c r="H488" s="1" t="str">
        <f>'[2]Final data_for_R_analysis_Wetse'!J634</f>
        <v>G584</v>
      </c>
      <c r="I488" t="str">
        <f>'[2]Final data_for_R_analysis_Wetse'!J854</f>
        <v>R364</v>
      </c>
      <c r="J488">
        <f>IFERROR(INDEX('[2]Green_rooibos initial weight'!$C$5:$C$1749,MATCH(H488, '[2]Green_rooibos initial weight'!$A$5:$A$1749,0)),"")</f>
        <v>2.1960000000000002</v>
      </c>
      <c r="K488">
        <f>IFERROR(INDEX('[2]Green_rooibos initial weight'!$C$5:$C$1749,MATCH(I488, '[2]Green_rooibos initial weight'!$A$5:$A$1749,0)),"")</f>
        <v>2.234</v>
      </c>
      <c r="L488" s="3">
        <f t="shared" si="55"/>
        <v>1.9462000000000002</v>
      </c>
      <c r="M488" s="3">
        <f t="shared" si="54"/>
        <v>1.9842</v>
      </c>
      <c r="N488" s="7">
        <f>IF('[2]WetLitterbags placem_collection'!G195="N.A","",'[2]WetLitterbags placem_collection'!G195)</f>
        <v>42813</v>
      </c>
      <c r="O488" s="3">
        <f>IF(IFERROR(INDEX('[2]Both teabags AfterWet'!$D$1:$D$839,MATCH(H488,'[2]Both teabags AfterWet'!$B$1:$B$839,0)),"")="N.A","",(IFERROR(INDEX('[2]Both teabags AfterWet'!$D$1:$D$839,MATCH(H488,'[2]Both teabags AfterWet'!$B$1:$B$839,0)),"")))</f>
        <v>0.63959999999999995</v>
      </c>
      <c r="P488" s="3">
        <f>IFERROR(INDEX('[2]Both teabags AfterWet'!$D$1:$D$839,MATCH(I488,'[2]Both teabags AfterWet'!$B$1:$B$839,0)),"")</f>
        <v>1.3913</v>
      </c>
      <c r="Q488" s="3">
        <f t="shared" si="56"/>
        <v>0.48899999999999993</v>
      </c>
      <c r="R488" s="3">
        <f t="shared" si="56"/>
        <v>1.2406999999999999</v>
      </c>
      <c r="S488" s="3">
        <f t="shared" si="57"/>
        <v>0.74874113657383623</v>
      </c>
      <c r="T488" s="3">
        <f t="shared" si="58"/>
        <v>0.49086117267073354</v>
      </c>
      <c r="U488" s="3">
        <f t="shared" si="59"/>
        <v>0.62528978933575241</v>
      </c>
      <c r="V488">
        <f t="shared" si="60"/>
        <v>44</v>
      </c>
      <c r="W488" s="3">
        <f t="shared" si="61"/>
        <v>0.11075874516171469</v>
      </c>
      <c r="X488" s="3">
        <f t="shared" si="62"/>
        <v>3.2756150048454766E-2</v>
      </c>
      <c r="Y488" s="67" t="str">
        <f>IF(ISNUMBER(SEARCH("C", '[2]WetLitterbags placem_collection'!Y195)),"YES","")</f>
        <v/>
      </c>
      <c r="Z488" s="67" t="str">
        <f>IF(ISNUMBER(SEARCH("H", '[2]WetLitterbags placem_collection'!Y195)),"YES","")</f>
        <v/>
      </c>
      <c r="AA488" s="67" t="str">
        <f>IF(ISNUMBER(SEARCH("R", '[2]WetLitterbags placem_collection'!Y195)),"YES","")</f>
        <v/>
      </c>
      <c r="AB488" s="67" t="str">
        <f>IF(ISNUMBER(SEARCH("C", '[2]WetLitterbags placem_collection'!X195)),"YES","")</f>
        <v/>
      </c>
      <c r="AC488" s="67" t="str">
        <f>IF(ISNUMBER(SEARCH("H", '[2]WetLitterbags placem_collection'!X195)),"YES","")</f>
        <v/>
      </c>
      <c r="AD488" s="67" t="str">
        <f>IF(ISNUMBER(SEARCH("R", '[2]WetLitterbags placem_collection'!X195)),"YES","")</f>
        <v>YES</v>
      </c>
    </row>
    <row r="489" spans="2:30">
      <c r="B489" t="str">
        <f>'[2]Final data_for_R_analysis_Wetse'!A635</f>
        <v>Wet</v>
      </c>
      <c r="C489" s="4">
        <f>'[2]Final data_for_R_analysis_Wetse'!B635</f>
        <v>194</v>
      </c>
      <c r="D489" t="s">
        <v>131</v>
      </c>
      <c r="E489" t="s">
        <v>32</v>
      </c>
      <c r="F489" s="68">
        <v>2</v>
      </c>
      <c r="G489" s="7">
        <f>'[2]WetLitterbags placem_collection'!E196</f>
        <v>42769</v>
      </c>
      <c r="H489" s="1" t="str">
        <f>'[2]Final data_for_R_analysis_Wetse'!J635</f>
        <v>G713</v>
      </c>
      <c r="I489" t="str">
        <f>'[2]Final data_for_R_analysis_Wetse'!J855</f>
        <v>R167</v>
      </c>
      <c r="J489">
        <f>IFERROR(INDEX('[2]Green_rooibos initial weight'!$C$5:$C$1749,MATCH(H489, '[2]Green_rooibos initial weight'!$A$5:$A$1749,0)),"")</f>
        <v>2.1779999999999999</v>
      </c>
      <c r="K489">
        <f>IFERROR(INDEX('[2]Green_rooibos initial weight'!$C$5:$C$1749,MATCH(I489, '[2]Green_rooibos initial weight'!$A$5:$A$1749,0)),"")</f>
        <v>2.177</v>
      </c>
      <c r="L489" s="3">
        <f t="shared" si="55"/>
        <v>1.9281999999999999</v>
      </c>
      <c r="M489" s="3">
        <f t="shared" si="54"/>
        <v>1.9272</v>
      </c>
      <c r="N489" s="7">
        <f>IF('[2]WetLitterbags placem_collection'!G196="N.A","",'[2]WetLitterbags placem_collection'!G196)</f>
        <v>42813</v>
      </c>
      <c r="O489" s="3">
        <f>IF(IFERROR(INDEX('[2]Both teabags AfterWet'!$D$1:$D$839,MATCH(H489,'[2]Both teabags AfterWet'!$B$1:$B$839,0)),"")="N.A","",(IFERROR(INDEX('[2]Both teabags AfterWet'!$D$1:$D$839,MATCH(H489,'[2]Both teabags AfterWet'!$B$1:$B$839,0)),"")))</f>
        <v>0.63500000000000001</v>
      </c>
      <c r="P489" s="3">
        <f>IFERROR(INDEX('[2]Both teabags AfterWet'!$D$1:$D$839,MATCH(I489,'[2]Both teabags AfterWet'!$B$1:$B$839,0)),"")</f>
        <v>1.4750000000000001</v>
      </c>
      <c r="Q489" s="3">
        <f t="shared" si="56"/>
        <v>0.4844</v>
      </c>
      <c r="R489" s="3">
        <f t="shared" si="56"/>
        <v>1.3244</v>
      </c>
      <c r="S489" s="3">
        <f t="shared" si="57"/>
        <v>0.748781246758635</v>
      </c>
      <c r="T489" s="3">
        <f t="shared" si="58"/>
        <v>0.49088746818380824</v>
      </c>
      <c r="U489" s="3">
        <f t="shared" si="59"/>
        <v>0.68721461187214616</v>
      </c>
      <c r="V489">
        <f t="shared" si="60"/>
        <v>44</v>
      </c>
      <c r="W489" s="3">
        <f t="shared" si="61"/>
        <v>0.11071110836266629</v>
      </c>
      <c r="X489" s="3">
        <f t="shared" si="62"/>
        <v>2.304222825268137E-2</v>
      </c>
      <c r="Y489" s="67" t="str">
        <f>IF(ISNUMBER(SEARCH("C", '[2]WetLitterbags placem_collection'!Y196)),"YES","")</f>
        <v/>
      </c>
      <c r="Z489" s="67" t="str">
        <f>IF(ISNUMBER(SEARCH("H", '[2]WetLitterbags placem_collection'!Y196)),"YES","")</f>
        <v/>
      </c>
      <c r="AA489" s="67" t="str">
        <f>IF(ISNUMBER(SEARCH("R", '[2]WetLitterbags placem_collection'!Y196)),"YES","")</f>
        <v>YES</v>
      </c>
      <c r="AB489" s="67" t="str">
        <f>IF(ISNUMBER(SEARCH("C", '[2]WetLitterbags placem_collection'!X196)),"YES","")</f>
        <v/>
      </c>
      <c r="AC489" s="67" t="str">
        <f>IF(ISNUMBER(SEARCH("H", '[2]WetLitterbags placem_collection'!X196)),"YES","")</f>
        <v/>
      </c>
      <c r="AD489" s="67" t="str">
        <f>IF(ISNUMBER(SEARCH("R", '[2]WetLitterbags placem_collection'!X196)),"YES","")</f>
        <v>YES</v>
      </c>
    </row>
    <row r="490" spans="2:30">
      <c r="B490" t="str">
        <f>'[2]Final data_for_R_analysis_Wetse'!A636</f>
        <v>Wet</v>
      </c>
      <c r="C490" s="4">
        <f>'[2]Final data_for_R_analysis_Wetse'!B636</f>
        <v>195</v>
      </c>
      <c r="D490" t="s">
        <v>132</v>
      </c>
      <c r="E490" t="s">
        <v>32</v>
      </c>
      <c r="F490" s="68">
        <v>3</v>
      </c>
      <c r="G490" s="7">
        <f>'[2]WetLitterbags placem_collection'!E197</f>
        <v>42769</v>
      </c>
      <c r="H490" s="1" t="str">
        <f>'[2]Final data_for_R_analysis_Wetse'!J636</f>
        <v>G525</v>
      </c>
      <c r="I490" t="str">
        <f>'[2]Final data_for_R_analysis_Wetse'!J856</f>
        <v>R25</v>
      </c>
      <c r="J490">
        <f>IFERROR(INDEX('[2]Green_rooibos initial weight'!$C$5:$C$1749,MATCH(H490, '[2]Green_rooibos initial weight'!$A$5:$A$1749,0)),"")</f>
        <v>2.0790000000000002</v>
      </c>
      <c r="K490">
        <f>IFERROR(INDEX('[2]Green_rooibos initial weight'!$C$5:$C$1749,MATCH(I490, '[2]Green_rooibos initial weight'!$A$5:$A$1749,0)),"")</f>
        <v>2.16</v>
      </c>
      <c r="L490" s="3">
        <f t="shared" si="55"/>
        <v>1.8292000000000002</v>
      </c>
      <c r="M490" s="3">
        <f t="shared" si="54"/>
        <v>1.9102000000000001</v>
      </c>
      <c r="N490" s="7">
        <f>IF('[2]WetLitterbags placem_collection'!G197="N.A","",'[2]WetLitterbags placem_collection'!G197)</f>
        <v>42814</v>
      </c>
      <c r="O490" s="3">
        <f>IF(IFERROR(INDEX('[2]Both teabags AfterWet'!$D$1:$D$839,MATCH(H490,'[2]Both teabags AfterWet'!$B$1:$B$839,0)),"")="N.A","",(IFERROR(INDEX('[2]Both teabags AfterWet'!$D$1:$D$839,MATCH(H490,'[2]Both teabags AfterWet'!$B$1:$B$839,0)),"")))</f>
        <v>0.67859999999999998</v>
      </c>
      <c r="P490" s="3">
        <f>IFERROR(INDEX('[2]Both teabags AfterWet'!$D$1:$D$839,MATCH(I490,'[2]Both teabags AfterWet'!$B$1:$B$839,0)),"")</f>
        <v>1.3527</v>
      </c>
      <c r="Q490" s="3">
        <f t="shared" si="56"/>
        <v>0.52800000000000002</v>
      </c>
      <c r="R490" s="3">
        <f t="shared" si="56"/>
        <v>1.2020999999999999</v>
      </c>
      <c r="S490" s="3">
        <f t="shared" si="57"/>
        <v>0.71134922370435172</v>
      </c>
      <c r="T490" s="3">
        <f t="shared" si="58"/>
        <v>0.46634770960190286</v>
      </c>
      <c r="U490" s="3">
        <f t="shared" si="59"/>
        <v>0.62930583185006794</v>
      </c>
      <c r="V490">
        <f t="shared" si="60"/>
        <v>45</v>
      </c>
      <c r="W490" s="3">
        <f t="shared" si="61"/>
        <v>0.1551671927501761</v>
      </c>
      <c r="X490" s="3">
        <f t="shared" si="62"/>
        <v>3.5204417633761538E-2</v>
      </c>
      <c r="Y490" s="67" t="str">
        <f>IF(ISNUMBER(SEARCH("C", '[2]WetLitterbags placem_collection'!Y197)),"YES","")</f>
        <v/>
      </c>
      <c r="Z490" s="67" t="str">
        <f>IF(ISNUMBER(SEARCH("H", '[2]WetLitterbags placem_collection'!Y197)),"YES","")</f>
        <v/>
      </c>
      <c r="AA490" s="67" t="str">
        <f>IF(ISNUMBER(SEARCH("R", '[2]WetLitterbags placem_collection'!Y197)),"YES","")</f>
        <v/>
      </c>
      <c r="AB490" s="67" t="str">
        <f>IF(ISNUMBER(SEARCH("C", '[2]WetLitterbags placem_collection'!X197)),"YES","")</f>
        <v/>
      </c>
      <c r="AC490" s="67" t="str">
        <f>IF(ISNUMBER(SEARCH("H", '[2]WetLitterbags placem_collection'!X197)),"YES","")</f>
        <v/>
      </c>
      <c r="AD490" s="67" t="str">
        <f>IF(ISNUMBER(SEARCH("R", '[2]WetLitterbags placem_collection'!X197)),"YES","")</f>
        <v>YES</v>
      </c>
    </row>
    <row r="491" spans="2:30">
      <c r="B491" t="str">
        <f>'[2]Final data_for_R_analysis_Wetse'!A637</f>
        <v>Wet</v>
      </c>
      <c r="C491" s="4">
        <f>'[2]Final data_for_R_analysis_Wetse'!B637</f>
        <v>196</v>
      </c>
      <c r="D491" t="s">
        <v>133</v>
      </c>
      <c r="E491" t="s">
        <v>32</v>
      </c>
      <c r="F491" s="68">
        <v>4</v>
      </c>
      <c r="G491" s="7">
        <f>'[2]WetLitterbags placem_collection'!E198</f>
        <v>42769</v>
      </c>
      <c r="H491" s="1" t="str">
        <f>'[2]Final data_for_R_analysis_Wetse'!J637</f>
        <v>G886</v>
      </c>
      <c r="I491" t="str">
        <f>'[2]Final data_for_R_analysis_Wetse'!J857</f>
        <v>R362</v>
      </c>
      <c r="J491">
        <f>IFERROR(INDEX('[2]Green_rooibos initial weight'!$C$5:$C$1749,MATCH(H491, '[2]Green_rooibos initial weight'!$A$5:$A$1749,0)),"")</f>
        <v>1.9590000000000001</v>
      </c>
      <c r="K491">
        <f>IFERROR(INDEX('[2]Green_rooibos initial weight'!$C$5:$C$1749,MATCH(I491, '[2]Green_rooibos initial weight'!$A$5:$A$1749,0)),"")</f>
        <v>2.246</v>
      </c>
      <c r="L491" s="3">
        <f t="shared" si="55"/>
        <v>1.7092000000000001</v>
      </c>
      <c r="M491" s="3">
        <f t="shared" si="54"/>
        <v>1.9962</v>
      </c>
      <c r="N491" s="7">
        <f>IF('[2]WetLitterbags placem_collection'!G198="N.A","",'[2]WetLitterbags placem_collection'!G198)</f>
        <v>42814</v>
      </c>
      <c r="O491" s="3">
        <f>IF(IFERROR(INDEX('[2]Both teabags AfterWet'!$D$1:$D$839,MATCH(H491,'[2]Both teabags AfterWet'!$B$1:$B$839,0)),"")="N.A","",(IFERROR(INDEX('[2]Both teabags AfterWet'!$D$1:$D$839,MATCH(H491,'[2]Both teabags AfterWet'!$B$1:$B$839,0)),"")))</f>
        <v>0.58389999999999997</v>
      </c>
      <c r="P491" s="3">
        <f>IFERROR(INDEX('[2]Both teabags AfterWet'!$D$1:$D$839,MATCH(I491,'[2]Both teabags AfterWet'!$B$1:$B$839,0)),"")</f>
        <v>1.5253000000000001</v>
      </c>
      <c r="Q491" s="3">
        <f t="shared" si="56"/>
        <v>0.43329999999999996</v>
      </c>
      <c r="R491" s="3">
        <f t="shared" si="56"/>
        <v>1.3747</v>
      </c>
      <c r="S491" s="3">
        <f t="shared" si="57"/>
        <v>0.74648958577112101</v>
      </c>
      <c r="T491" s="3">
        <f t="shared" si="58"/>
        <v>0.48938509661004614</v>
      </c>
      <c r="U491" s="3">
        <f t="shared" si="59"/>
        <v>0.68865845105700829</v>
      </c>
      <c r="V491">
        <f t="shared" si="60"/>
        <v>45</v>
      </c>
      <c r="W491" s="3">
        <f t="shared" si="61"/>
        <v>0.1134327959962933</v>
      </c>
      <c r="X491" s="3">
        <f t="shared" si="62"/>
        <v>2.2469367288658258E-2</v>
      </c>
      <c r="Y491" s="67" t="str">
        <f>IF(ISNUMBER(SEARCH("C", '[2]WetLitterbags placem_collection'!Y198)),"YES","")</f>
        <v/>
      </c>
      <c r="Z491" s="67" t="str">
        <f>IF(ISNUMBER(SEARCH("H", '[2]WetLitterbags placem_collection'!Y198)),"YES","")</f>
        <v/>
      </c>
      <c r="AA491" s="67" t="str">
        <f>IF(ISNUMBER(SEARCH("R", '[2]WetLitterbags placem_collection'!Y198)),"YES","")</f>
        <v/>
      </c>
      <c r="AB491" s="67" t="str">
        <f>IF(ISNUMBER(SEARCH("C", '[2]WetLitterbags placem_collection'!X198)),"YES","")</f>
        <v/>
      </c>
      <c r="AC491" s="67" t="str">
        <f>IF(ISNUMBER(SEARCH("H", '[2]WetLitterbags placem_collection'!X198)),"YES","")</f>
        <v/>
      </c>
      <c r="AD491" s="67" t="str">
        <f>IF(ISNUMBER(SEARCH("R", '[2]WetLitterbags placem_collection'!X198)),"YES","")</f>
        <v/>
      </c>
    </row>
    <row r="492" spans="2:30">
      <c r="B492" t="str">
        <f>'[2]Final data_for_R_analysis_Wetse'!A638</f>
        <v>Wet</v>
      </c>
      <c r="C492" s="4">
        <f>'[2]Final data_for_R_analysis_Wetse'!B638</f>
        <v>197</v>
      </c>
      <c r="D492" t="s">
        <v>134</v>
      </c>
      <c r="E492" t="s">
        <v>32</v>
      </c>
      <c r="F492" s="68">
        <v>1</v>
      </c>
      <c r="G492" s="7">
        <f>'[2]WetLitterbags placem_collection'!E199</f>
        <v>42769</v>
      </c>
      <c r="H492" s="1" t="str">
        <f>'[2]Final data_for_R_analysis_Wetse'!J638</f>
        <v>G388</v>
      </c>
      <c r="I492" t="str">
        <f>'[2]Final data_for_R_analysis_Wetse'!J858</f>
        <v>R370</v>
      </c>
      <c r="J492">
        <f>IFERROR(INDEX('[2]Green_rooibos initial weight'!$C$5:$C$1749,MATCH(H492, '[2]Green_rooibos initial weight'!$A$5:$A$1749,0)),"")</f>
        <v>2.024</v>
      </c>
      <c r="K492">
        <f>IFERROR(INDEX('[2]Green_rooibos initial weight'!$C$5:$C$1749,MATCH(I492, '[2]Green_rooibos initial weight'!$A$5:$A$1749,0)),"")</f>
        <v>2.2290000000000001</v>
      </c>
      <c r="L492" s="3">
        <f t="shared" si="55"/>
        <v>1.7742</v>
      </c>
      <c r="M492" s="3">
        <f t="shared" si="54"/>
        <v>1.9792000000000001</v>
      </c>
      <c r="N492" s="7">
        <f>IF('[2]WetLitterbags placem_collection'!G199="N.A","",'[2]WetLitterbags placem_collection'!G199)</f>
        <v>42814</v>
      </c>
      <c r="O492" s="3">
        <f>IF(IFERROR(INDEX('[2]Both teabags AfterWet'!$D$1:$D$839,MATCH(H492,'[2]Both teabags AfterWet'!$B$1:$B$839,0)),"")="N.A","",(IFERROR(INDEX('[2]Both teabags AfterWet'!$D$1:$D$839,MATCH(H492,'[2]Both teabags AfterWet'!$B$1:$B$839,0)),"")))</f>
        <v>0.7046</v>
      </c>
      <c r="P492" s="3">
        <f>IFERROR(INDEX('[2]Both teabags AfterWet'!$D$1:$D$839,MATCH(I492,'[2]Both teabags AfterWet'!$B$1:$B$839,0)),"")</f>
        <v>1.488</v>
      </c>
      <c r="Q492" s="3">
        <f t="shared" si="56"/>
        <v>0.55400000000000005</v>
      </c>
      <c r="R492" s="3">
        <f t="shared" si="56"/>
        <v>1.3373999999999999</v>
      </c>
      <c r="S492" s="3">
        <f t="shared" si="57"/>
        <v>0.68774659001239991</v>
      </c>
      <c r="T492" s="3">
        <f t="shared" si="58"/>
        <v>0.45087424903425749</v>
      </c>
      <c r="U492" s="3">
        <f t="shared" si="59"/>
        <v>0.67572756669361356</v>
      </c>
      <c r="V492">
        <f t="shared" si="60"/>
        <v>45</v>
      </c>
      <c r="W492" s="3">
        <f t="shared" si="61"/>
        <v>0.18319882421330169</v>
      </c>
      <c r="X492" s="3">
        <f t="shared" si="62"/>
        <v>2.8225369373303947E-2</v>
      </c>
      <c r="Y492" s="67" t="str">
        <f>IF(ISNUMBER(SEARCH("C", '[2]WetLitterbags placem_collection'!Y199)),"YES","")</f>
        <v/>
      </c>
      <c r="Z492" s="67" t="str">
        <f>IF(ISNUMBER(SEARCH("H", '[2]WetLitterbags placem_collection'!Y199)),"YES","")</f>
        <v/>
      </c>
      <c r="AA492" s="67" t="str">
        <f>IF(ISNUMBER(SEARCH("R", '[2]WetLitterbags placem_collection'!Y199)),"YES","")</f>
        <v>YES</v>
      </c>
      <c r="AB492" s="67" t="str">
        <f>IF(ISNUMBER(SEARCH("C", '[2]WetLitterbags placem_collection'!X199)),"YES","")</f>
        <v/>
      </c>
      <c r="AC492" s="67" t="str">
        <f>IF(ISNUMBER(SEARCH("H", '[2]WetLitterbags placem_collection'!X199)),"YES","")</f>
        <v/>
      </c>
      <c r="AD492" s="67" t="str">
        <f>IF(ISNUMBER(SEARCH("R", '[2]WetLitterbags placem_collection'!X199)),"YES","")</f>
        <v>YES</v>
      </c>
    </row>
    <row r="493" spans="2:30">
      <c r="B493" t="str">
        <f>'[2]Final data_for_R_analysis_Wetse'!A639</f>
        <v>Wet</v>
      </c>
      <c r="C493" s="4">
        <f>'[2]Final data_for_R_analysis_Wetse'!B639</f>
        <v>198</v>
      </c>
      <c r="D493" t="s">
        <v>135</v>
      </c>
      <c r="E493" t="s">
        <v>32</v>
      </c>
      <c r="F493" s="68">
        <v>2</v>
      </c>
      <c r="G493" s="7">
        <f>'[2]WetLitterbags placem_collection'!E200</f>
        <v>42769</v>
      </c>
      <c r="H493" s="1" t="str">
        <f>'[2]Final data_for_R_analysis_Wetse'!J639</f>
        <v>G462</v>
      </c>
      <c r="I493" t="str">
        <f>'[2]Final data_for_R_analysis_Wetse'!J859</f>
        <v>R168</v>
      </c>
      <c r="J493">
        <f>IFERROR(INDEX('[2]Green_rooibos initial weight'!$C$5:$C$1749,MATCH(H493, '[2]Green_rooibos initial weight'!$A$5:$A$1749,0)),"")</f>
        <v>2.169</v>
      </c>
      <c r="K493">
        <f>IFERROR(INDEX('[2]Green_rooibos initial weight'!$C$5:$C$1749,MATCH(I493, '[2]Green_rooibos initial weight'!$A$5:$A$1749,0)),"")</f>
        <v>2.1459999999999999</v>
      </c>
      <c r="L493" s="3">
        <f t="shared" si="55"/>
        <v>1.9192</v>
      </c>
      <c r="M493" s="3">
        <f t="shared" si="54"/>
        <v>1.8961999999999999</v>
      </c>
      <c r="N493" s="7">
        <f>IF('[2]WetLitterbags placem_collection'!G200="N.A","",'[2]WetLitterbags placem_collection'!G200)</f>
        <v>42813</v>
      </c>
      <c r="O493" s="3">
        <f>IF(IFERROR(INDEX('[2]Both teabags AfterWet'!$D$1:$D$839,MATCH(H493,'[2]Both teabags AfterWet'!$B$1:$B$839,0)),"")="N.A","",(IFERROR(INDEX('[2]Both teabags AfterWet'!$D$1:$D$839,MATCH(H493,'[2]Both teabags AfterWet'!$B$1:$B$839,0)),"")))</f>
        <v>0.71250000000000002</v>
      </c>
      <c r="P493" s="3">
        <f>IFERROR(INDEX('[2]Both teabags AfterWet'!$D$1:$D$839,MATCH(I493,'[2]Both teabags AfterWet'!$B$1:$B$839,0)),"")</f>
        <v>1.5734999999999999</v>
      </c>
      <c r="Q493" s="3">
        <f t="shared" si="56"/>
        <v>0.56190000000000007</v>
      </c>
      <c r="R493" s="3">
        <f t="shared" si="56"/>
        <v>1.4228999999999998</v>
      </c>
      <c r="S493" s="3">
        <f t="shared" si="57"/>
        <v>0.7072217590662776</v>
      </c>
      <c r="T493" s="3">
        <f t="shared" si="58"/>
        <v>0.46364181829523193</v>
      </c>
      <c r="U493" s="3">
        <f t="shared" si="59"/>
        <v>0.75039552789790098</v>
      </c>
      <c r="V493">
        <f t="shared" si="60"/>
        <v>44</v>
      </c>
      <c r="W493" s="3">
        <f t="shared" si="61"/>
        <v>0.16006916975501473</v>
      </c>
      <c r="X493" s="3">
        <f t="shared" si="62"/>
        <v>1.7567313547233277E-2</v>
      </c>
      <c r="Y493" s="67" t="str">
        <f>IF(ISNUMBER(SEARCH("C", '[2]WetLitterbags placem_collection'!Y200)),"YES","")</f>
        <v/>
      </c>
      <c r="Z493" s="67" t="str">
        <f>IF(ISNUMBER(SEARCH("H", '[2]WetLitterbags placem_collection'!Y200)),"YES","")</f>
        <v/>
      </c>
      <c r="AA493" s="67" t="str">
        <f>IF(ISNUMBER(SEARCH("R", '[2]WetLitterbags placem_collection'!Y200)),"YES","")</f>
        <v>YES</v>
      </c>
      <c r="AB493" s="67" t="str">
        <f>IF(ISNUMBER(SEARCH("C", '[2]WetLitterbags placem_collection'!X200)),"YES","")</f>
        <v/>
      </c>
      <c r="AC493" s="67" t="str">
        <f>IF(ISNUMBER(SEARCH("H", '[2]WetLitterbags placem_collection'!X200)),"YES","")</f>
        <v/>
      </c>
      <c r="AD493" s="67" t="str">
        <f>IF(ISNUMBER(SEARCH("R", '[2]WetLitterbags placem_collection'!X200)),"YES","")</f>
        <v>YES</v>
      </c>
    </row>
    <row r="494" spans="2:30">
      <c r="B494" t="str">
        <f>'[2]Final data_for_R_analysis_Wetse'!A640</f>
        <v>Wet</v>
      </c>
      <c r="C494" s="4">
        <f>'[2]Final data_for_R_analysis_Wetse'!B640</f>
        <v>199</v>
      </c>
      <c r="D494" t="s">
        <v>136</v>
      </c>
      <c r="E494" t="s">
        <v>32</v>
      </c>
      <c r="F494" s="68">
        <v>3</v>
      </c>
      <c r="G494" s="7">
        <f>'[2]WetLitterbags placem_collection'!E201</f>
        <v>42769</v>
      </c>
      <c r="H494" s="1" t="str">
        <f>'[2]Final data_for_R_analysis_Wetse'!J640</f>
        <v>G712</v>
      </c>
      <c r="I494" t="str">
        <f>'[2]Final data_for_R_analysis_Wetse'!J860</f>
        <v>R369</v>
      </c>
      <c r="J494">
        <f>IFERROR(INDEX('[2]Green_rooibos initial weight'!$C$5:$C$1749,MATCH(H494, '[2]Green_rooibos initial weight'!$A$5:$A$1749,0)),"")</f>
        <v>2.0630000000000002</v>
      </c>
      <c r="K494">
        <f>IFERROR(INDEX('[2]Green_rooibos initial weight'!$C$5:$C$1749,MATCH(I494, '[2]Green_rooibos initial weight'!$A$5:$A$1749,0)),"")</f>
        <v>2.2400000000000002</v>
      </c>
      <c r="L494" s="3">
        <f t="shared" si="55"/>
        <v>1.8132000000000001</v>
      </c>
      <c r="M494" s="3">
        <f t="shared" si="54"/>
        <v>1.9902000000000002</v>
      </c>
      <c r="N494" s="7">
        <f>IF('[2]WetLitterbags placem_collection'!G201="N.A","",'[2]WetLitterbags placem_collection'!G201)</f>
        <v>42814</v>
      </c>
      <c r="O494" s="3">
        <f>IF(IFERROR(INDEX('[2]Both teabags AfterWet'!$D$1:$D$839,MATCH(H494,'[2]Both teabags AfterWet'!$B$1:$B$839,0)),"")="N.A","",(IFERROR(INDEX('[2]Both teabags AfterWet'!$D$1:$D$839,MATCH(H494,'[2]Both teabags AfterWet'!$B$1:$B$839,0)),"")))</f>
        <v>0.65500000000000003</v>
      </c>
      <c r="P494" s="3" t="str">
        <f>IFERROR(INDEX('[2]Both teabags AfterWet'!$D$1:$D$839,MATCH(I494,'[2]Both teabags AfterWet'!$B$1:$B$839,0)),"")</f>
        <v/>
      </c>
      <c r="Q494" s="3">
        <f t="shared" si="56"/>
        <v>0.50439999999999996</v>
      </c>
      <c r="R494" s="3" t="str">
        <f t="shared" si="56"/>
        <v/>
      </c>
      <c r="S494" s="3">
        <f t="shared" si="57"/>
        <v>0.72181778071917058</v>
      </c>
      <c r="T494" s="3">
        <f t="shared" si="58"/>
        <v>0.47321070659974135</v>
      </c>
      <c r="U494" s="3" t="str">
        <f t="shared" si="59"/>
        <v/>
      </c>
      <c r="V494">
        <f t="shared" si="60"/>
        <v>45</v>
      </c>
      <c r="W494" s="3">
        <f t="shared" si="61"/>
        <v>0.14273422717438167</v>
      </c>
      <c r="X494" s="3" t="str">
        <f t="shared" si="62"/>
        <v/>
      </c>
      <c r="Y494" s="67" t="str">
        <f>IF(ISNUMBER(SEARCH("C", '[2]WetLitterbags placem_collection'!Y201)),"YES","")</f>
        <v/>
      </c>
      <c r="Z494" s="67" t="str">
        <f>IF(ISNUMBER(SEARCH("H", '[2]WetLitterbags placem_collection'!Y201)),"YES","")</f>
        <v/>
      </c>
      <c r="AA494" s="67" t="str">
        <f>IF(ISNUMBER(SEARCH("R", '[2]WetLitterbags placem_collection'!Y201)),"YES","")</f>
        <v>YES</v>
      </c>
      <c r="AB494" s="67" t="str">
        <f>IF(ISNUMBER(SEARCH("C", '[2]WetLitterbags placem_collection'!X201)),"YES","")</f>
        <v/>
      </c>
      <c r="AC494" s="67" t="str">
        <f>IF(ISNUMBER(SEARCH("H", '[2]WetLitterbags placem_collection'!X201)),"YES","")</f>
        <v/>
      </c>
      <c r="AD494" s="67" t="str">
        <f>IF(ISNUMBER(SEARCH("R", '[2]WetLitterbags placem_collection'!X201)),"YES","")</f>
        <v/>
      </c>
    </row>
    <row r="495" spans="2:30">
      <c r="B495" t="str">
        <f>'[2]Final data_for_R_analysis_Wetse'!A641</f>
        <v>Wet</v>
      </c>
      <c r="C495" s="4">
        <f>'[2]Final data_for_R_analysis_Wetse'!B641</f>
        <v>200</v>
      </c>
      <c r="D495" t="s">
        <v>137</v>
      </c>
      <c r="E495" t="s">
        <v>32</v>
      </c>
      <c r="F495" s="68">
        <v>4</v>
      </c>
      <c r="G495" s="7">
        <f>'[2]WetLitterbags placem_collection'!E202</f>
        <v>42769</v>
      </c>
      <c r="H495" s="1" t="str">
        <f>'[2]Final data_for_R_analysis_Wetse'!J641</f>
        <v>G709</v>
      </c>
      <c r="I495" t="str">
        <f>'[2]Final data_for_R_analysis_Wetse'!J861</f>
        <v>R359</v>
      </c>
      <c r="J495">
        <f>IFERROR(INDEX('[2]Green_rooibos initial weight'!$C$5:$C$1749,MATCH(H495, '[2]Green_rooibos initial weight'!$A$5:$A$1749,0)),"")</f>
        <v>1.9670000000000001</v>
      </c>
      <c r="K495">
        <f>IFERROR(INDEX('[2]Green_rooibos initial weight'!$C$5:$C$1749,MATCH(I495, '[2]Green_rooibos initial weight'!$A$5:$A$1749,0)),"")</f>
        <v>2.198</v>
      </c>
      <c r="L495" s="3">
        <f t="shared" si="55"/>
        <v>1.7172000000000001</v>
      </c>
      <c r="M495" s="3">
        <f t="shared" si="54"/>
        <v>1.9481999999999999</v>
      </c>
      <c r="N495" s="7">
        <f>IF('[2]WetLitterbags placem_collection'!G202="N.A","",'[2]WetLitterbags placem_collection'!G202)</f>
        <v>42813</v>
      </c>
      <c r="O495" s="3">
        <f>IF(IFERROR(INDEX('[2]Both teabags AfterWet'!$D$1:$D$839,MATCH(H495,'[2]Both teabags AfterWet'!$B$1:$B$839,0)),"")="N.A","",(IFERROR(INDEX('[2]Both teabags AfterWet'!$D$1:$D$839,MATCH(H495,'[2]Both teabags AfterWet'!$B$1:$B$839,0)),"")))</f>
        <v>0.56469999999999998</v>
      </c>
      <c r="P495" s="3">
        <f>IFERROR(INDEX('[2]Both teabags AfterWet'!$D$1:$D$839,MATCH(I495,'[2]Both teabags AfterWet'!$B$1:$B$839,0)),"")</f>
        <v>1.4882</v>
      </c>
      <c r="Q495" s="3">
        <f t="shared" si="56"/>
        <v>0.41409999999999997</v>
      </c>
      <c r="R495" s="3">
        <f t="shared" si="56"/>
        <v>1.3375999999999999</v>
      </c>
      <c r="S495" s="3">
        <f t="shared" si="57"/>
        <v>0.75885161891451203</v>
      </c>
      <c r="T495" s="3">
        <f t="shared" si="58"/>
        <v>0.4974894223762597</v>
      </c>
      <c r="U495" s="3">
        <f t="shared" si="59"/>
        <v>0.68658248639770036</v>
      </c>
      <c r="V495">
        <f t="shared" si="60"/>
        <v>44</v>
      </c>
      <c r="W495" s="3">
        <f t="shared" si="61"/>
        <v>9.8751046419819466E-2</v>
      </c>
      <c r="X495" s="3">
        <f t="shared" si="62"/>
        <v>2.2596541022727651E-2</v>
      </c>
      <c r="Y495" s="67" t="str">
        <f>IF(ISNUMBER(SEARCH("C", '[2]WetLitterbags placem_collection'!Y202)),"YES","")</f>
        <v/>
      </c>
      <c r="Z495" s="67" t="str">
        <f>IF(ISNUMBER(SEARCH("H", '[2]WetLitterbags placem_collection'!Y202)),"YES","")</f>
        <v/>
      </c>
      <c r="AA495" s="67" t="str">
        <f>IF(ISNUMBER(SEARCH("R", '[2]WetLitterbags placem_collection'!Y202)),"YES","")</f>
        <v>YES</v>
      </c>
      <c r="AB495" s="67" t="str">
        <f>IF(ISNUMBER(SEARCH("C", '[2]WetLitterbags placem_collection'!X202)),"YES","")</f>
        <v/>
      </c>
      <c r="AC495" s="67" t="str">
        <f>IF(ISNUMBER(SEARCH("H", '[2]WetLitterbags placem_collection'!X202)),"YES","")</f>
        <v/>
      </c>
      <c r="AD495" s="67" t="str">
        <f>IF(ISNUMBER(SEARCH("R", '[2]WetLitterbags placem_collection'!X202)),"YES","")</f>
        <v>YES</v>
      </c>
    </row>
    <row r="496" spans="2:30">
      <c r="B496" t="str">
        <f>'[2]Final data_for_R_analysis_Wetse'!A642</f>
        <v>Wet</v>
      </c>
      <c r="C496" s="4">
        <f>'[2]Final data_for_R_analysis_Wetse'!B642</f>
        <v>201</v>
      </c>
      <c r="D496" t="s">
        <v>138</v>
      </c>
      <c r="E496" t="s">
        <v>32</v>
      </c>
      <c r="F496" s="68">
        <v>1</v>
      </c>
      <c r="G496" s="7">
        <f>'[2]WetLitterbags placem_collection'!E203</f>
        <v>42769</v>
      </c>
      <c r="H496" s="1" t="str">
        <f>'[2]Final data_for_R_analysis_Wetse'!J642</f>
        <v>G707</v>
      </c>
      <c r="I496" t="str">
        <f>'[2]Final data_for_R_analysis_Wetse'!J862</f>
        <v>R395</v>
      </c>
      <c r="J496">
        <f>IFERROR(INDEX('[2]Green_rooibos initial weight'!$C$5:$C$1749,MATCH(H496, '[2]Green_rooibos initial weight'!$A$5:$A$1749,0)),"")</f>
        <v>2.008</v>
      </c>
      <c r="K496">
        <f>IFERROR(INDEX('[2]Green_rooibos initial weight'!$C$5:$C$1749,MATCH(I496, '[2]Green_rooibos initial weight'!$A$5:$A$1749,0)),"")</f>
        <v>2.1280000000000001</v>
      </c>
      <c r="L496" s="3">
        <f t="shared" si="55"/>
        <v>1.7582</v>
      </c>
      <c r="M496" s="3">
        <f t="shared" si="54"/>
        <v>1.8782000000000001</v>
      </c>
      <c r="N496" s="7">
        <f>IF('[2]WetLitterbags placem_collection'!G203="N.A","",'[2]WetLitterbags placem_collection'!G203)</f>
        <v>42813</v>
      </c>
      <c r="O496" s="3">
        <f>IF(IFERROR(INDEX('[2]Both teabags AfterWet'!$D$1:$D$839,MATCH(H496,'[2]Both teabags AfterWet'!$B$1:$B$839,0)),"")="N.A","",(IFERROR(INDEX('[2]Both teabags AfterWet'!$D$1:$D$839,MATCH(H496,'[2]Both teabags AfterWet'!$B$1:$B$839,0)),"")))</f>
        <v>0.63959999999999995</v>
      </c>
      <c r="P496" s="3">
        <f>IFERROR(INDEX('[2]Both teabags AfterWet'!$D$1:$D$839,MATCH(I496,'[2]Both teabags AfterWet'!$B$1:$B$839,0)),"")</f>
        <v>1.5786</v>
      </c>
      <c r="Q496" s="3">
        <f t="shared" si="56"/>
        <v>0.48899999999999993</v>
      </c>
      <c r="R496" s="3">
        <f t="shared" si="56"/>
        <v>1.4279999999999999</v>
      </c>
      <c r="S496" s="3">
        <f t="shared" si="57"/>
        <v>0.72187464452280747</v>
      </c>
      <c r="T496" s="3">
        <f t="shared" si="58"/>
        <v>0.47324798548288571</v>
      </c>
      <c r="U496" s="3">
        <f t="shared" si="59"/>
        <v>0.76030241720796499</v>
      </c>
      <c r="V496">
        <f t="shared" si="60"/>
        <v>44</v>
      </c>
      <c r="W496" s="3">
        <f t="shared" si="61"/>
        <v>0.14266669296578682</v>
      </c>
      <c r="X496" s="3">
        <f t="shared" si="62"/>
        <v>1.6050491412394646E-2</v>
      </c>
      <c r="Y496" s="67" t="str">
        <f>IF(ISNUMBER(SEARCH("C", '[2]WetLitterbags placem_collection'!Y203)),"YES","")</f>
        <v/>
      </c>
      <c r="Z496" s="67" t="str">
        <f>IF(ISNUMBER(SEARCH("H", '[2]WetLitterbags placem_collection'!Y203)),"YES","")</f>
        <v/>
      </c>
      <c r="AA496" s="67" t="str">
        <f>IF(ISNUMBER(SEARCH("R", '[2]WetLitterbags placem_collection'!Y203)),"YES","")</f>
        <v/>
      </c>
      <c r="AB496" s="67" t="str">
        <f>IF(ISNUMBER(SEARCH("C", '[2]WetLitterbags placem_collection'!X203)),"YES","")</f>
        <v/>
      </c>
      <c r="AC496" s="67" t="str">
        <f>IF(ISNUMBER(SEARCH("H", '[2]WetLitterbags placem_collection'!X203)),"YES","")</f>
        <v/>
      </c>
      <c r="AD496" s="67" t="str">
        <f>IF(ISNUMBER(SEARCH("R", '[2]WetLitterbags placem_collection'!X203)),"YES","")</f>
        <v>YES</v>
      </c>
    </row>
    <row r="497" spans="2:30">
      <c r="B497" t="str">
        <f>'[2]Final data_for_R_analysis_Wetse'!A643</f>
        <v>Wet</v>
      </c>
      <c r="C497" s="4">
        <f>'[2]Final data_for_R_analysis_Wetse'!B643</f>
        <v>202</v>
      </c>
      <c r="D497" t="s">
        <v>139</v>
      </c>
      <c r="E497" t="s">
        <v>32</v>
      </c>
      <c r="F497" s="68">
        <v>2</v>
      </c>
      <c r="G497" s="7">
        <f>'[2]WetLitterbags placem_collection'!E204</f>
        <v>42769</v>
      </c>
      <c r="H497" s="1" t="str">
        <f>'[2]Final data_for_R_analysis_Wetse'!J643</f>
        <v>G770</v>
      </c>
      <c r="I497" t="str">
        <f>'[2]Final data_for_R_analysis_Wetse'!J863</f>
        <v>R182</v>
      </c>
      <c r="J497">
        <f>IFERROR(INDEX('[2]Green_rooibos initial weight'!$C$5:$C$1749,MATCH(H497, '[2]Green_rooibos initial weight'!$A$5:$A$1749,0)),"")</f>
        <v>1.958</v>
      </c>
      <c r="K497">
        <f>IFERROR(INDEX('[2]Green_rooibos initial weight'!$C$5:$C$1749,MATCH(I497, '[2]Green_rooibos initial weight'!$A$5:$A$1749,0)),"")</f>
        <v>2.161</v>
      </c>
      <c r="L497" s="3">
        <f t="shared" si="55"/>
        <v>1.7081999999999999</v>
      </c>
      <c r="M497" s="3">
        <f t="shared" si="54"/>
        <v>1.9112</v>
      </c>
      <c r="N497" s="7">
        <f>IF('[2]WetLitterbags placem_collection'!G204="N.A","",'[2]WetLitterbags placem_collection'!G204)</f>
        <v>42814</v>
      </c>
      <c r="O497" s="3">
        <f>IF(IFERROR(INDEX('[2]Both teabags AfterWet'!$D$1:$D$839,MATCH(H497,'[2]Both teabags AfterWet'!$B$1:$B$839,0)),"")="N.A","",(IFERROR(INDEX('[2]Both teabags AfterWet'!$D$1:$D$839,MATCH(H497,'[2]Both teabags AfterWet'!$B$1:$B$839,0)),"")))</f>
        <v>0.98199999999999998</v>
      </c>
      <c r="P497" s="3">
        <f>IFERROR(INDEX('[2]Both teabags AfterWet'!$D$1:$D$839,MATCH(I497,'[2]Both teabags AfterWet'!$B$1:$B$839,0)),"")</f>
        <v>1.679</v>
      </c>
      <c r="Q497" s="3">
        <f t="shared" si="56"/>
        <v>0.83139999999999992</v>
      </c>
      <c r="R497" s="3">
        <f t="shared" si="56"/>
        <v>1.5284</v>
      </c>
      <c r="S497" s="3">
        <f t="shared" si="57"/>
        <v>0.51328884205596537</v>
      </c>
      <c r="T497" s="3">
        <f t="shared" si="58"/>
        <v>0.33650289883003914</v>
      </c>
      <c r="U497" s="3">
        <f t="shared" si="59"/>
        <v>0.79970699037254078</v>
      </c>
      <c r="V497">
        <f t="shared" si="60"/>
        <v>45</v>
      </c>
      <c r="W497" s="3">
        <f t="shared" si="61"/>
        <v>0.39039329922094368</v>
      </c>
      <c r="X497" s="3">
        <f t="shared" si="62"/>
        <v>2.0097994770457112E-2</v>
      </c>
      <c r="Y497" s="67" t="str">
        <f>IF(ISNUMBER(SEARCH("C", '[2]WetLitterbags placem_collection'!Y204)),"YES","")</f>
        <v/>
      </c>
      <c r="Z497" s="67" t="str">
        <f>IF(ISNUMBER(SEARCH("H", '[2]WetLitterbags placem_collection'!Y204)),"YES","")</f>
        <v/>
      </c>
      <c r="AA497" s="67" t="str">
        <f>IF(ISNUMBER(SEARCH("R", '[2]WetLitterbags placem_collection'!Y204)),"YES","")</f>
        <v/>
      </c>
      <c r="AB497" s="67" t="str">
        <f>IF(ISNUMBER(SEARCH("C", '[2]WetLitterbags placem_collection'!X204)),"YES","")</f>
        <v/>
      </c>
      <c r="AC497" s="67" t="str">
        <f>IF(ISNUMBER(SEARCH("H", '[2]WetLitterbags placem_collection'!X204)),"YES","")</f>
        <v/>
      </c>
      <c r="AD497" s="67" t="str">
        <f>IF(ISNUMBER(SEARCH("R", '[2]WetLitterbags placem_collection'!X204)),"YES","")</f>
        <v>YES</v>
      </c>
    </row>
    <row r="498" spans="2:30">
      <c r="B498" t="str">
        <f>'[2]Final data_for_R_analysis_Wetse'!A644</f>
        <v>Wet</v>
      </c>
      <c r="C498" s="4">
        <f>'[2]Final data_for_R_analysis_Wetse'!B644</f>
        <v>203</v>
      </c>
      <c r="D498" t="s">
        <v>140</v>
      </c>
      <c r="E498" t="s">
        <v>32</v>
      </c>
      <c r="F498" s="68">
        <v>3</v>
      </c>
      <c r="G498" s="7">
        <f>'[2]WetLitterbags placem_collection'!E205</f>
        <v>42769</v>
      </c>
      <c r="H498" s="1" t="str">
        <f>'[2]Final data_for_R_analysis_Wetse'!J644</f>
        <v>G753</v>
      </c>
      <c r="I498" t="str">
        <f>'[2]Final data_for_R_analysis_Wetse'!J864</f>
        <v>R342</v>
      </c>
      <c r="J498">
        <f>IFERROR(INDEX('[2]Green_rooibos initial weight'!$C$5:$C$1749,MATCH(H498, '[2]Green_rooibos initial weight'!$A$5:$A$1749,0)),"")</f>
        <v>2.0649999999999999</v>
      </c>
      <c r="K498">
        <f>IFERROR(INDEX('[2]Green_rooibos initial weight'!$C$5:$C$1749,MATCH(I498, '[2]Green_rooibos initial weight'!$A$5:$A$1749,0)),"")</f>
        <v>2.2450000000000001</v>
      </c>
      <c r="L498" s="3">
        <f t="shared" si="55"/>
        <v>1.8151999999999999</v>
      </c>
      <c r="M498" s="3">
        <f t="shared" si="54"/>
        <v>1.9952000000000001</v>
      </c>
      <c r="N498" s="7">
        <f>IF('[2]WetLitterbags placem_collection'!G205="N.A","",'[2]WetLitterbags placem_collection'!G205)</f>
        <v>42814</v>
      </c>
      <c r="O498" s="3">
        <f>IF(IFERROR(INDEX('[2]Both teabags AfterWet'!$D$1:$D$839,MATCH(H498,'[2]Both teabags AfterWet'!$B$1:$B$839,0)),"")="N.A","",(IFERROR(INDEX('[2]Both teabags AfterWet'!$D$1:$D$839,MATCH(H498,'[2]Both teabags AfterWet'!$B$1:$B$839,0)),"")))</f>
        <v>0.7681</v>
      </c>
      <c r="P498" s="3">
        <f>IFERROR(INDEX('[2]Both teabags AfterWet'!$D$1:$D$839,MATCH(I498,'[2]Both teabags AfterWet'!$B$1:$B$839,0)),"")</f>
        <v>1.5906</v>
      </c>
      <c r="Q498" s="3">
        <f t="shared" si="56"/>
        <v>0.61749999999999994</v>
      </c>
      <c r="R498" s="3">
        <f t="shared" si="56"/>
        <v>1.44</v>
      </c>
      <c r="S498" s="3">
        <f t="shared" si="57"/>
        <v>0.65981710004407224</v>
      </c>
      <c r="T498" s="3">
        <f t="shared" si="58"/>
        <v>0.43256417960133958</v>
      </c>
      <c r="U498" s="3">
        <f t="shared" si="59"/>
        <v>0.72173215717722528</v>
      </c>
      <c r="V498">
        <f t="shared" si="60"/>
        <v>45</v>
      </c>
      <c r="W498" s="3">
        <f t="shared" si="61"/>
        <v>0.21636923985264578</v>
      </c>
      <c r="X498" s="3">
        <f t="shared" si="62"/>
        <v>2.2907904207135611E-2</v>
      </c>
      <c r="Y498" s="67" t="str">
        <f>IF(ISNUMBER(SEARCH("C", '[2]WetLitterbags placem_collection'!Y205)),"YES","")</f>
        <v/>
      </c>
      <c r="Z498" s="67" t="str">
        <f>IF(ISNUMBER(SEARCH("H", '[2]WetLitterbags placem_collection'!Y205)),"YES","")</f>
        <v/>
      </c>
      <c r="AA498" s="67" t="str">
        <f>IF(ISNUMBER(SEARCH("R", '[2]WetLitterbags placem_collection'!Y205)),"YES","")</f>
        <v/>
      </c>
      <c r="AB498" s="67" t="str">
        <f>IF(ISNUMBER(SEARCH("C", '[2]WetLitterbags placem_collection'!X205)),"YES","")</f>
        <v/>
      </c>
      <c r="AC498" s="67" t="str">
        <f>IF(ISNUMBER(SEARCH("H", '[2]WetLitterbags placem_collection'!X205)),"YES","")</f>
        <v/>
      </c>
      <c r="AD498" s="67" t="str">
        <f>IF(ISNUMBER(SEARCH("R", '[2]WetLitterbags placem_collection'!X205)),"YES","")</f>
        <v>YES</v>
      </c>
    </row>
    <row r="499" spans="2:30">
      <c r="B499" t="str">
        <f>'[2]Final data_for_R_analysis_Wetse'!A645</f>
        <v>Wet</v>
      </c>
      <c r="C499" s="4">
        <f>'[2]Final data_for_R_analysis_Wetse'!B645</f>
        <v>204</v>
      </c>
      <c r="D499" t="s">
        <v>141</v>
      </c>
      <c r="E499" t="s">
        <v>32</v>
      </c>
      <c r="F499" s="68">
        <v>4</v>
      </c>
      <c r="G499" s="7">
        <f>'[2]WetLitterbags placem_collection'!E206</f>
        <v>42769</v>
      </c>
      <c r="H499" s="1" t="str">
        <f>'[2]Final data_for_R_analysis_Wetse'!J645</f>
        <v>G640</v>
      </c>
      <c r="I499" t="str">
        <f>'[2]Final data_for_R_analysis_Wetse'!J865</f>
        <v>R139</v>
      </c>
      <c r="J499">
        <f>IFERROR(INDEX('[2]Green_rooibos initial weight'!$C$5:$C$1749,MATCH(H499, '[2]Green_rooibos initial weight'!$A$5:$A$1749,0)),"")</f>
        <v>2.0640000000000001</v>
      </c>
      <c r="K499">
        <f>IFERROR(INDEX('[2]Green_rooibos initial weight'!$C$5:$C$1749,MATCH(I499, '[2]Green_rooibos initial weight'!$A$5:$A$1749,0)),"")</f>
        <v>2.2829999999999999</v>
      </c>
      <c r="L499" s="3">
        <f t="shared" si="55"/>
        <v>1.8142</v>
      </c>
      <c r="M499" s="3">
        <f t="shared" si="54"/>
        <v>2.0331999999999999</v>
      </c>
      <c r="N499" s="7">
        <f>IF('[2]WetLitterbags placem_collection'!G206="N.A","",'[2]WetLitterbags placem_collection'!G206)</f>
        <v>42813</v>
      </c>
      <c r="O499" s="3">
        <f>IF(IFERROR(INDEX('[2]Both teabags AfterWet'!$D$1:$D$839,MATCH(H499,'[2]Both teabags AfterWet'!$B$1:$B$839,0)),"")="N.A","",(IFERROR(INDEX('[2]Both teabags AfterWet'!$D$1:$D$839,MATCH(H499,'[2]Both teabags AfterWet'!$B$1:$B$839,0)),"")))</f>
        <v>0.72450000000000003</v>
      </c>
      <c r="P499" s="3">
        <f>IFERROR(INDEX('[2]Both teabags AfterWet'!$D$1:$D$839,MATCH(I499,'[2]Both teabags AfterWet'!$B$1:$B$839,0)),"")</f>
        <v>1.6255999999999999</v>
      </c>
      <c r="Q499" s="3">
        <f t="shared" si="56"/>
        <v>0.57390000000000008</v>
      </c>
      <c r="R499" s="3">
        <f t="shared" si="56"/>
        <v>1.4749999999999999</v>
      </c>
      <c r="S499" s="3">
        <f t="shared" si="57"/>
        <v>0.68366222026237455</v>
      </c>
      <c r="T499" s="3">
        <f t="shared" si="58"/>
        <v>0.44819660995823135</v>
      </c>
      <c r="U499" s="3">
        <f t="shared" si="59"/>
        <v>0.72545740704308481</v>
      </c>
      <c r="V499">
        <f t="shared" si="60"/>
        <v>44</v>
      </c>
      <c r="W499" s="3">
        <f t="shared" si="61"/>
        <v>0.18804961964088529</v>
      </c>
      <c r="X499" s="3">
        <f t="shared" si="62"/>
        <v>2.1549251954294885E-2</v>
      </c>
      <c r="Y499" s="67" t="str">
        <f>IF(ISNUMBER(SEARCH("C", '[2]WetLitterbags placem_collection'!Y206)),"YES","")</f>
        <v/>
      </c>
      <c r="Z499" s="67" t="str">
        <f>IF(ISNUMBER(SEARCH("H", '[2]WetLitterbags placem_collection'!Y206)),"YES","")</f>
        <v/>
      </c>
      <c r="AA499" s="67" t="str">
        <f>IF(ISNUMBER(SEARCH("R", '[2]WetLitterbags placem_collection'!Y206)),"YES","")</f>
        <v/>
      </c>
      <c r="AB499" s="67" t="str">
        <f>IF(ISNUMBER(SEARCH("C", '[2]WetLitterbags placem_collection'!X206)),"YES","")</f>
        <v/>
      </c>
      <c r="AC499" s="67" t="str">
        <f>IF(ISNUMBER(SEARCH("H", '[2]WetLitterbags placem_collection'!X206)),"YES","")</f>
        <v/>
      </c>
      <c r="AD499" s="67" t="str">
        <f>IF(ISNUMBER(SEARCH("R", '[2]WetLitterbags placem_collection'!X206)),"YES","")</f>
        <v>YES</v>
      </c>
    </row>
    <row r="500" spans="2:30">
      <c r="B500" t="str">
        <f>'[2]Final data_for_R_analysis_Wetse'!A646</f>
        <v>Wet</v>
      </c>
      <c r="C500" s="4">
        <f>'[2]Final data_for_R_analysis_Wetse'!B646</f>
        <v>205</v>
      </c>
      <c r="D500" t="s">
        <v>142</v>
      </c>
      <c r="E500" t="s">
        <v>32</v>
      </c>
      <c r="F500" s="68">
        <v>1</v>
      </c>
      <c r="G500" s="7">
        <f>'[2]WetLitterbags placem_collection'!E207</f>
        <v>42769</v>
      </c>
      <c r="H500" s="1" t="str">
        <f>'[2]Final data_for_R_analysis_Wetse'!J646</f>
        <v>G668</v>
      </c>
      <c r="I500" t="str">
        <f>'[2]Final data_for_R_analysis_Wetse'!J866</f>
        <v>R92</v>
      </c>
      <c r="J500">
        <f>IFERROR(INDEX('[2]Green_rooibos initial weight'!$C$5:$C$1749,MATCH(H500, '[2]Green_rooibos initial weight'!$A$5:$A$1749,0)),"")</f>
        <v>2.0299999999999998</v>
      </c>
      <c r="K500">
        <f>IFERROR(INDEX('[2]Green_rooibos initial weight'!$C$5:$C$1749,MATCH(I500, '[2]Green_rooibos initial weight'!$A$5:$A$1749,0)),"")</f>
        <v>2.246</v>
      </c>
      <c r="L500" s="3">
        <f t="shared" si="55"/>
        <v>1.7801999999999998</v>
      </c>
      <c r="M500" s="3">
        <f t="shared" si="54"/>
        <v>1.9962</v>
      </c>
      <c r="N500" s="7">
        <f>IF('[2]WetLitterbags placem_collection'!G207="N.A","",'[2]WetLitterbags placem_collection'!G207)</f>
        <v>42814</v>
      </c>
      <c r="O500" s="3">
        <f>IF(IFERROR(INDEX('[2]Both teabags AfterWet'!$D$1:$D$839,MATCH(H500,'[2]Both teabags AfterWet'!$B$1:$B$839,0)),"")="N.A","",(IFERROR(INDEX('[2]Both teabags AfterWet'!$D$1:$D$839,MATCH(H500,'[2]Both teabags AfterWet'!$B$1:$B$839,0)),"")))</f>
        <v>0.71</v>
      </c>
      <c r="P500" s="3">
        <f>IFERROR(INDEX('[2]Both teabags AfterWet'!$D$1:$D$839,MATCH(I500,'[2]Both teabags AfterWet'!$B$1:$B$839,0)),"")</f>
        <v>1.7204999999999999</v>
      </c>
      <c r="Q500" s="3">
        <f t="shared" si="56"/>
        <v>0.5593999999999999</v>
      </c>
      <c r="R500" s="3">
        <f t="shared" si="56"/>
        <v>1.5698999999999999</v>
      </c>
      <c r="S500" s="3">
        <f t="shared" si="57"/>
        <v>0.68576564430962816</v>
      </c>
      <c r="T500" s="3">
        <f t="shared" si="58"/>
        <v>0.44957557679206034</v>
      </c>
      <c r="U500" s="3">
        <f t="shared" si="59"/>
        <v>0.78644424406372104</v>
      </c>
      <c r="V500">
        <f t="shared" si="60"/>
        <v>45</v>
      </c>
      <c r="W500" s="3">
        <f t="shared" si="61"/>
        <v>0.18555149131873139</v>
      </c>
      <c r="X500" s="3">
        <f t="shared" si="62"/>
        <v>1.431973748547335E-2</v>
      </c>
      <c r="Y500" s="67" t="str">
        <f>IF(ISNUMBER(SEARCH("C", '[2]WetLitterbags placem_collection'!Y207)),"YES","")</f>
        <v/>
      </c>
      <c r="Z500" s="67" t="str">
        <f>IF(ISNUMBER(SEARCH("H", '[2]WetLitterbags placem_collection'!Y207)),"YES","")</f>
        <v/>
      </c>
      <c r="AA500" s="67" t="str">
        <f>IF(ISNUMBER(SEARCH("R", '[2]WetLitterbags placem_collection'!Y207)),"YES","")</f>
        <v/>
      </c>
      <c r="AB500" s="67" t="str">
        <f>IF(ISNUMBER(SEARCH("C", '[2]WetLitterbags placem_collection'!X207)),"YES","")</f>
        <v/>
      </c>
      <c r="AC500" s="67" t="str">
        <f>IF(ISNUMBER(SEARCH("H", '[2]WetLitterbags placem_collection'!X207)),"YES","")</f>
        <v/>
      </c>
      <c r="AD500" s="67" t="str">
        <f>IF(ISNUMBER(SEARCH("R", '[2]WetLitterbags placem_collection'!X207)),"YES","")</f>
        <v>YES</v>
      </c>
    </row>
    <row r="501" spans="2:30">
      <c r="B501" t="str">
        <f>'[2]Final data_for_R_analysis_Wetse'!A647</f>
        <v>Wet</v>
      </c>
      <c r="C501" s="4">
        <f>'[2]Final data_for_R_analysis_Wetse'!B647</f>
        <v>206</v>
      </c>
      <c r="D501" t="s">
        <v>143</v>
      </c>
      <c r="E501" t="s">
        <v>32</v>
      </c>
      <c r="F501" s="68">
        <v>2</v>
      </c>
      <c r="G501" s="7">
        <f>'[2]WetLitterbags placem_collection'!E208</f>
        <v>42769</v>
      </c>
      <c r="H501" s="1" t="str">
        <f>'[2]Final data_for_R_analysis_Wetse'!J647</f>
        <v>G891</v>
      </c>
      <c r="I501" t="str">
        <f>'[2]Final data_for_R_analysis_Wetse'!J867</f>
        <v>R328</v>
      </c>
      <c r="J501">
        <f>IFERROR(INDEX('[2]Green_rooibos initial weight'!$C$5:$C$1749,MATCH(H501, '[2]Green_rooibos initial weight'!$A$5:$A$1749,0)),"")</f>
        <v>2.0169999999999999</v>
      </c>
      <c r="K501">
        <f>IFERROR(INDEX('[2]Green_rooibos initial weight'!$C$5:$C$1749,MATCH(I501, '[2]Green_rooibos initial weight'!$A$5:$A$1749,0)),"")</f>
        <v>2.2549999999999999</v>
      </c>
      <c r="L501" s="3">
        <f t="shared" si="55"/>
        <v>1.7671999999999999</v>
      </c>
      <c r="M501" s="3">
        <f t="shared" si="54"/>
        <v>2.0051999999999999</v>
      </c>
      <c r="N501" s="7">
        <f>IF('[2]WetLitterbags placem_collection'!G208="N.A","",'[2]WetLitterbags placem_collection'!G208)</f>
        <v>42814</v>
      </c>
      <c r="O501" s="3">
        <f>IF(IFERROR(INDEX('[2]Both teabags AfterWet'!$D$1:$D$839,MATCH(H501,'[2]Both teabags AfterWet'!$B$1:$B$839,0)),"")="N.A","",(IFERROR(INDEX('[2]Both teabags AfterWet'!$D$1:$D$839,MATCH(H501,'[2]Both teabags AfterWet'!$B$1:$B$839,0)),"")))</f>
        <v>0.70199999999999996</v>
      </c>
      <c r="P501" s="3">
        <f>IFERROR(INDEX('[2]Both teabags AfterWet'!$D$1:$D$839,MATCH(I501,'[2]Both teabags AfterWet'!$B$1:$B$839,0)),"")</f>
        <v>1.609</v>
      </c>
      <c r="Q501" s="3">
        <f t="shared" si="56"/>
        <v>0.55139999999999989</v>
      </c>
      <c r="R501" s="3">
        <f t="shared" si="56"/>
        <v>1.4583999999999999</v>
      </c>
      <c r="S501" s="3">
        <f t="shared" si="57"/>
        <v>0.6879809868718878</v>
      </c>
      <c r="T501" s="3">
        <f t="shared" si="58"/>
        <v>0.45102791538394549</v>
      </c>
      <c r="U501" s="3">
        <f t="shared" si="59"/>
        <v>0.72730899660881709</v>
      </c>
      <c r="V501">
        <f t="shared" si="60"/>
        <v>45</v>
      </c>
      <c r="W501" s="3">
        <f t="shared" si="61"/>
        <v>0.18292044314502631</v>
      </c>
      <c r="X501" s="3">
        <f t="shared" si="62"/>
        <v>2.0618993532220718E-2</v>
      </c>
      <c r="Y501" s="67" t="str">
        <f>IF(ISNUMBER(SEARCH("C", '[2]WetLitterbags placem_collection'!Y208)),"YES","")</f>
        <v/>
      </c>
      <c r="Z501" s="67" t="str">
        <f>IF(ISNUMBER(SEARCH("H", '[2]WetLitterbags placem_collection'!Y208)),"YES","")</f>
        <v/>
      </c>
      <c r="AA501" s="67" t="str">
        <f>IF(ISNUMBER(SEARCH("R", '[2]WetLitterbags placem_collection'!Y208)),"YES","")</f>
        <v>YES</v>
      </c>
      <c r="AB501" s="67" t="str">
        <f>IF(ISNUMBER(SEARCH("C", '[2]WetLitterbags placem_collection'!X208)),"YES","")</f>
        <v/>
      </c>
      <c r="AC501" s="67" t="str">
        <f>IF(ISNUMBER(SEARCH("H", '[2]WetLitterbags placem_collection'!X208)),"YES","")</f>
        <v/>
      </c>
      <c r="AD501" s="67" t="str">
        <f>IF(ISNUMBER(SEARCH("R", '[2]WetLitterbags placem_collection'!X208)),"YES","")</f>
        <v>YES</v>
      </c>
    </row>
    <row r="502" spans="2:30">
      <c r="B502" t="str">
        <f>'[2]Final data_for_R_analysis_Wetse'!A648</f>
        <v>Wet</v>
      </c>
      <c r="C502" s="4">
        <f>'[2]Final data_for_R_analysis_Wetse'!B648</f>
        <v>207</v>
      </c>
      <c r="D502" t="s">
        <v>144</v>
      </c>
      <c r="E502" t="s">
        <v>32</v>
      </c>
      <c r="F502" s="68">
        <v>3</v>
      </c>
      <c r="G502" s="7">
        <f>'[2]WetLitterbags placem_collection'!E209</f>
        <v>42769</v>
      </c>
      <c r="H502" s="1" t="str">
        <f>'[2]Final data_for_R_analysis_Wetse'!J648</f>
        <v>G540</v>
      </c>
      <c r="I502" t="str">
        <f>'[2]Final data_for_R_analysis_Wetse'!J868</f>
        <v>R149</v>
      </c>
      <c r="J502">
        <f>IFERROR(INDEX('[2]Green_rooibos initial weight'!$C$5:$C$1749,MATCH(H502, '[2]Green_rooibos initial weight'!$A$5:$A$1749,0)),"")</f>
        <v>2.0830000000000002</v>
      </c>
      <c r="K502">
        <f>IFERROR(INDEX('[2]Green_rooibos initial weight'!$C$5:$C$1749,MATCH(I502, '[2]Green_rooibos initial weight'!$A$5:$A$1749,0)),"")</f>
        <v>2.2400000000000002</v>
      </c>
      <c r="L502" s="3">
        <f t="shared" si="55"/>
        <v>1.8332000000000002</v>
      </c>
      <c r="M502" s="3">
        <f t="shared" si="54"/>
        <v>1.9902000000000002</v>
      </c>
      <c r="N502" s="7">
        <f>IF('[2]WetLitterbags placem_collection'!G209="N.A","",'[2]WetLitterbags placem_collection'!G209)</f>
        <v>42813</v>
      </c>
      <c r="O502" s="3">
        <f>IF(IFERROR(INDEX('[2]Both teabags AfterWet'!$D$1:$D$839,MATCH(H502,'[2]Both teabags AfterWet'!$B$1:$B$839,0)),"")="N.A","",(IFERROR(INDEX('[2]Both teabags AfterWet'!$D$1:$D$839,MATCH(H502,'[2]Both teabags AfterWet'!$B$1:$B$839,0)),"")))</f>
        <v>0.73299999999999998</v>
      </c>
      <c r="P502" s="3">
        <f>IFERROR(INDEX('[2]Both teabags AfterWet'!$D$1:$D$839,MATCH(I502,'[2]Both teabags AfterWet'!$B$1:$B$839,0)),"")</f>
        <v>1.401</v>
      </c>
      <c r="Q502" s="3">
        <f t="shared" si="56"/>
        <v>0.58240000000000003</v>
      </c>
      <c r="R502" s="3">
        <f t="shared" si="56"/>
        <v>1.2504</v>
      </c>
      <c r="S502" s="3">
        <f t="shared" si="57"/>
        <v>0.68230416757582368</v>
      </c>
      <c r="T502" s="3">
        <f t="shared" si="58"/>
        <v>0.44730629513284409</v>
      </c>
      <c r="U502" s="3">
        <f t="shared" si="59"/>
        <v>0.62827856496834478</v>
      </c>
      <c r="V502">
        <f t="shared" si="60"/>
        <v>44</v>
      </c>
      <c r="W502" s="3">
        <f t="shared" si="61"/>
        <v>0.1896625088173115</v>
      </c>
      <c r="X502" s="3">
        <f t="shared" si="62"/>
        <v>4.0408808728347206E-2</v>
      </c>
      <c r="Y502" s="67" t="str">
        <f>IF(ISNUMBER(SEARCH("C", '[2]WetLitterbags placem_collection'!Y209)),"YES","")</f>
        <v/>
      </c>
      <c r="Z502" s="67" t="str">
        <f>IF(ISNUMBER(SEARCH("H", '[2]WetLitterbags placem_collection'!Y209)),"YES","")</f>
        <v/>
      </c>
      <c r="AA502" s="67" t="str">
        <f>IF(ISNUMBER(SEARCH("R", '[2]WetLitterbags placem_collection'!Y209)),"YES","")</f>
        <v/>
      </c>
      <c r="AB502" s="67" t="str">
        <f>IF(ISNUMBER(SEARCH("C", '[2]WetLitterbags placem_collection'!X209)),"YES","")</f>
        <v/>
      </c>
      <c r="AC502" s="67" t="str">
        <f>IF(ISNUMBER(SEARCH("H", '[2]WetLitterbags placem_collection'!X209)),"YES","")</f>
        <v/>
      </c>
      <c r="AD502" s="67" t="str">
        <f>IF(ISNUMBER(SEARCH("R", '[2]WetLitterbags placem_collection'!X209)),"YES","")</f>
        <v>YES</v>
      </c>
    </row>
    <row r="503" spans="2:30">
      <c r="B503" t="str">
        <f>'[2]Final data_for_R_analysis_Wetse'!A649</f>
        <v>Wet</v>
      </c>
      <c r="C503" s="4">
        <f>'[2]Final data_for_R_analysis_Wetse'!B649</f>
        <v>208</v>
      </c>
      <c r="D503" t="s">
        <v>145</v>
      </c>
      <c r="E503" t="s">
        <v>32</v>
      </c>
      <c r="F503" s="68">
        <v>4</v>
      </c>
      <c r="G503" s="7">
        <f>'[2]WetLitterbags placem_collection'!E210</f>
        <v>42769</v>
      </c>
      <c r="H503" s="1" t="str">
        <f>'[2]Final data_for_R_analysis_Wetse'!J649</f>
        <v>G508</v>
      </c>
      <c r="I503" t="str">
        <f>'[2]Final data_for_R_analysis_Wetse'!J869</f>
        <v>R449</v>
      </c>
      <c r="J503">
        <f>IFERROR(INDEX('[2]Green_rooibos initial weight'!$C$5:$C$1749,MATCH(H503, '[2]Green_rooibos initial weight'!$A$5:$A$1749,0)),"")</f>
        <v>1.9910000000000001</v>
      </c>
      <c r="K503">
        <f>IFERROR(INDEX('[2]Green_rooibos initial weight'!$C$5:$C$1749,MATCH(I503, '[2]Green_rooibos initial weight'!$A$5:$A$1749,0)),"")</f>
        <v>2.2709999999999999</v>
      </c>
      <c r="L503" s="3">
        <f t="shared" si="55"/>
        <v>1.7412000000000001</v>
      </c>
      <c r="M503" s="3">
        <f t="shared" si="54"/>
        <v>2.0211999999999999</v>
      </c>
      <c r="N503" s="7">
        <f>IF('[2]WetLitterbags placem_collection'!G210="N.A","",'[2]WetLitterbags placem_collection'!G210)</f>
        <v>42813</v>
      </c>
      <c r="O503" s="3">
        <f>IF(IFERROR(INDEX('[2]Both teabags AfterWet'!$D$1:$D$839,MATCH(H503,'[2]Both teabags AfterWet'!$B$1:$B$839,0)),"")="N.A","",(IFERROR(INDEX('[2]Both teabags AfterWet'!$D$1:$D$839,MATCH(H503,'[2]Both teabags AfterWet'!$B$1:$B$839,0)),"")))</f>
        <v>0.84599999999999997</v>
      </c>
      <c r="P503" s="3">
        <f>IFERROR(INDEX('[2]Both teabags AfterWet'!$D$1:$D$839,MATCH(I503,'[2]Both teabags AfterWet'!$B$1:$B$839,0)),"")</f>
        <v>1.611</v>
      </c>
      <c r="Q503" s="3">
        <f t="shared" si="56"/>
        <v>0.69540000000000002</v>
      </c>
      <c r="R503" s="3">
        <f t="shared" si="56"/>
        <v>1.4603999999999999</v>
      </c>
      <c r="S503" s="3">
        <f t="shared" si="57"/>
        <v>0.60062026188835294</v>
      </c>
      <c r="T503" s="3">
        <f t="shared" si="58"/>
        <v>0.39375580114295827</v>
      </c>
      <c r="U503" s="3">
        <f t="shared" si="59"/>
        <v>0.72254106471403123</v>
      </c>
      <c r="V503">
        <f t="shared" si="60"/>
        <v>44</v>
      </c>
      <c r="W503" s="3">
        <f t="shared" si="61"/>
        <v>0.28667427329174233</v>
      </c>
      <c r="X503" s="3">
        <f t="shared" si="62"/>
        <v>2.771783665250931E-2</v>
      </c>
      <c r="Y503" s="67" t="str">
        <f>IF(ISNUMBER(SEARCH("C", '[2]WetLitterbags placem_collection'!Y210)),"YES","")</f>
        <v/>
      </c>
      <c r="Z503" s="67" t="str">
        <f>IF(ISNUMBER(SEARCH("H", '[2]WetLitterbags placem_collection'!Y210)),"YES","")</f>
        <v/>
      </c>
      <c r="AA503" s="67" t="str">
        <f>IF(ISNUMBER(SEARCH("R", '[2]WetLitterbags placem_collection'!Y210)),"YES","")</f>
        <v>YES</v>
      </c>
      <c r="AB503" s="67" t="str">
        <f>IF(ISNUMBER(SEARCH("C", '[2]WetLitterbags placem_collection'!X210)),"YES","")</f>
        <v/>
      </c>
      <c r="AC503" s="67" t="str">
        <f>IF(ISNUMBER(SEARCH("H", '[2]WetLitterbags placem_collection'!X210)),"YES","")</f>
        <v/>
      </c>
      <c r="AD503" s="67" t="str">
        <f>IF(ISNUMBER(SEARCH("R", '[2]WetLitterbags placem_collection'!X210)),"YES","")</f>
        <v>YES</v>
      </c>
    </row>
    <row r="504" spans="2:30">
      <c r="B504" t="str">
        <f>'[2]Final data_for_R_analysis_Wetse'!A650</f>
        <v>Wet</v>
      </c>
      <c r="C504" s="4">
        <f>'[2]Final data_for_R_analysis_Wetse'!B650</f>
        <v>209</v>
      </c>
      <c r="D504" t="s">
        <v>146</v>
      </c>
      <c r="E504" t="s">
        <v>32</v>
      </c>
      <c r="F504" s="68">
        <v>1</v>
      </c>
      <c r="G504" s="7">
        <f>'[2]WetLitterbags placem_collection'!E211</f>
        <v>42769</v>
      </c>
      <c r="H504" s="1" t="str">
        <f>'[2]Final data_for_R_analysis_Wetse'!J650</f>
        <v>G637</v>
      </c>
      <c r="I504" t="str">
        <f>'[2]Final data_for_R_analysis_Wetse'!J870</f>
        <v>R142</v>
      </c>
      <c r="J504">
        <f>IFERROR(INDEX('[2]Green_rooibos initial weight'!$C$5:$C$1749,MATCH(H504, '[2]Green_rooibos initial weight'!$A$5:$A$1749,0)),"")</f>
        <v>2.1110000000000002</v>
      </c>
      <c r="K504">
        <f>IFERROR(INDEX('[2]Green_rooibos initial weight'!$C$5:$C$1749,MATCH(I504, '[2]Green_rooibos initial weight'!$A$5:$A$1749,0)),"")</f>
        <v>2.0870000000000002</v>
      </c>
      <c r="L504" s="3">
        <f t="shared" si="55"/>
        <v>1.8612000000000002</v>
      </c>
      <c r="M504" s="3">
        <f t="shared" si="54"/>
        <v>1.8372000000000002</v>
      </c>
      <c r="N504" s="7">
        <f>IF('[2]WetLitterbags placem_collection'!G211="N.A","",'[2]WetLitterbags placem_collection'!G211)</f>
        <v>42814</v>
      </c>
      <c r="O504" s="3">
        <f>IF(IFERROR(INDEX('[2]Both teabags AfterWet'!$D$1:$D$839,MATCH(H504,'[2]Both teabags AfterWet'!$B$1:$B$839,0)),"")="N.A","",(IFERROR(INDEX('[2]Both teabags AfterWet'!$D$1:$D$839,MATCH(H504,'[2]Both teabags AfterWet'!$B$1:$B$839,0)),"")))</f>
        <v>0.86399999999999999</v>
      </c>
      <c r="P504" s="3">
        <f>IFERROR(INDEX('[2]Both teabags AfterWet'!$D$1:$D$839,MATCH(I504,'[2]Both teabags AfterWet'!$B$1:$B$839,0)),"")</f>
        <v>1.5780000000000001</v>
      </c>
      <c r="Q504" s="3">
        <f t="shared" si="56"/>
        <v>0.71340000000000003</v>
      </c>
      <c r="R504" s="3">
        <f t="shared" si="56"/>
        <v>1.4274</v>
      </c>
      <c r="S504" s="3">
        <f t="shared" si="57"/>
        <v>0.61669890393294646</v>
      </c>
      <c r="T504" s="3">
        <f t="shared" si="58"/>
        <v>0.40429666861162289</v>
      </c>
      <c r="U504" s="3">
        <f t="shared" si="59"/>
        <v>0.77694317439581961</v>
      </c>
      <c r="V504">
        <f t="shared" si="60"/>
        <v>45</v>
      </c>
      <c r="W504" s="3">
        <f t="shared" si="61"/>
        <v>0.26757849889198759</v>
      </c>
      <c r="X504" s="3">
        <f t="shared" si="62"/>
        <v>1.782950406968305E-2</v>
      </c>
      <c r="Y504" s="67" t="str">
        <f>IF(ISNUMBER(SEARCH("C", '[2]WetLitterbags placem_collection'!Y211)),"YES","")</f>
        <v/>
      </c>
      <c r="Z504" s="67" t="str">
        <f>IF(ISNUMBER(SEARCH("H", '[2]WetLitterbags placem_collection'!Y211)),"YES","")</f>
        <v/>
      </c>
      <c r="AA504" s="67" t="str">
        <f>IF(ISNUMBER(SEARCH("R", '[2]WetLitterbags placem_collection'!Y211)),"YES","")</f>
        <v>YES</v>
      </c>
      <c r="AB504" s="67" t="str">
        <f>IF(ISNUMBER(SEARCH("C", '[2]WetLitterbags placem_collection'!X211)),"YES","")</f>
        <v>YES</v>
      </c>
      <c r="AC504" s="67" t="str">
        <f>IF(ISNUMBER(SEARCH("H", '[2]WetLitterbags placem_collection'!X211)),"YES","")</f>
        <v/>
      </c>
      <c r="AD504" s="67" t="str">
        <f>IF(ISNUMBER(SEARCH("R", '[2]WetLitterbags placem_collection'!X211)),"YES","")</f>
        <v>YES</v>
      </c>
    </row>
    <row r="505" spans="2:30">
      <c r="B505" t="str">
        <f>'[2]Final data_for_R_analysis_Wetse'!A651</f>
        <v>Wet</v>
      </c>
      <c r="C505" s="4">
        <f>'[2]Final data_for_R_analysis_Wetse'!B651</f>
        <v>210</v>
      </c>
      <c r="D505" t="s">
        <v>147</v>
      </c>
      <c r="E505" t="s">
        <v>32</v>
      </c>
      <c r="F505" s="68">
        <v>2</v>
      </c>
      <c r="G505" s="7">
        <f>'[2]WetLitterbags placem_collection'!E212</f>
        <v>42769</v>
      </c>
      <c r="H505" s="1" t="str">
        <f>'[2]Final data_for_R_analysis_Wetse'!J651</f>
        <v>G720</v>
      </c>
      <c r="I505" t="str">
        <f>'[2]Final data_for_R_analysis_Wetse'!J871</f>
        <v>R392</v>
      </c>
      <c r="J505">
        <f>IFERROR(INDEX('[2]Green_rooibos initial weight'!$C$5:$C$1749,MATCH(H505, '[2]Green_rooibos initial weight'!$A$5:$A$1749,0)),"")</f>
        <v>2.0350000000000001</v>
      </c>
      <c r="K505">
        <f>IFERROR(INDEX('[2]Green_rooibos initial weight'!$C$5:$C$1749,MATCH(I505, '[2]Green_rooibos initial weight'!$A$5:$A$1749,0)),"")</f>
        <v>2.2309999999999999</v>
      </c>
      <c r="L505" s="3">
        <f t="shared" si="55"/>
        <v>1.7852000000000001</v>
      </c>
      <c r="M505" s="3">
        <f t="shared" si="54"/>
        <v>1.9811999999999999</v>
      </c>
      <c r="N505" s="7">
        <f>IF('[2]WetLitterbags placem_collection'!G212="N.A","",'[2]WetLitterbags placem_collection'!G212)</f>
        <v>42813</v>
      </c>
      <c r="O505" s="3">
        <f>IF(IFERROR(INDEX('[2]Both teabags AfterWet'!$D$1:$D$839,MATCH(H505,'[2]Both teabags AfterWet'!$B$1:$B$839,0)),"")="N.A","",(IFERROR(INDEX('[2]Both teabags AfterWet'!$D$1:$D$839,MATCH(H505,'[2]Both teabags AfterWet'!$B$1:$B$839,0)),"")))</f>
        <v>0.72160000000000002</v>
      </c>
      <c r="P505" s="3">
        <f>IFERROR(INDEX('[2]Both teabags AfterWet'!$D$1:$D$839,MATCH(I505,'[2]Both teabags AfterWet'!$B$1:$B$839,0)),"")</f>
        <v>1.6165</v>
      </c>
      <c r="Q505" s="3">
        <f t="shared" si="56"/>
        <v>0.57099999999999995</v>
      </c>
      <c r="R505" s="3">
        <f t="shared" si="56"/>
        <v>1.4659</v>
      </c>
      <c r="S505" s="3">
        <f t="shared" si="57"/>
        <v>0.6801478825901861</v>
      </c>
      <c r="T505" s="3">
        <f t="shared" si="58"/>
        <v>0.4458926736220698</v>
      </c>
      <c r="U505" s="3">
        <f t="shared" si="59"/>
        <v>0.73990510801534426</v>
      </c>
      <c r="V505">
        <f t="shared" si="60"/>
        <v>44</v>
      </c>
      <c r="W505" s="3">
        <f t="shared" si="61"/>
        <v>0.19222341735132287</v>
      </c>
      <c r="X505" s="3">
        <f t="shared" si="62"/>
        <v>1.9895895322009652E-2</v>
      </c>
      <c r="Y505" s="67" t="str">
        <f>IF(ISNUMBER(SEARCH("C", '[2]WetLitterbags placem_collection'!Y212)),"YES","")</f>
        <v/>
      </c>
      <c r="Z505" s="67" t="str">
        <f>IF(ISNUMBER(SEARCH("H", '[2]WetLitterbags placem_collection'!Y212)),"YES","")</f>
        <v/>
      </c>
      <c r="AA505" s="67" t="str">
        <f>IF(ISNUMBER(SEARCH("R", '[2]WetLitterbags placem_collection'!Y212)),"YES","")</f>
        <v/>
      </c>
      <c r="AB505" s="67" t="str">
        <f>IF(ISNUMBER(SEARCH("C", '[2]WetLitterbags placem_collection'!X212)),"YES","")</f>
        <v/>
      </c>
      <c r="AC505" s="67" t="str">
        <f>IF(ISNUMBER(SEARCH("H", '[2]WetLitterbags placem_collection'!X212)),"YES","")</f>
        <v/>
      </c>
      <c r="AD505" s="67" t="str">
        <f>IF(ISNUMBER(SEARCH("R", '[2]WetLitterbags placem_collection'!X212)),"YES","")</f>
        <v>YES</v>
      </c>
    </row>
    <row r="506" spans="2:30">
      <c r="B506" t="str">
        <f>'[2]Final data_for_R_analysis_Wetse'!A652</f>
        <v>Wet</v>
      </c>
      <c r="C506" s="4">
        <f>'[2]Final data_for_R_analysis_Wetse'!B652</f>
        <v>211</v>
      </c>
      <c r="D506" t="s">
        <v>148</v>
      </c>
      <c r="E506" t="s">
        <v>32</v>
      </c>
      <c r="F506" s="68">
        <v>3</v>
      </c>
      <c r="G506" s="7">
        <f>'[2]WetLitterbags placem_collection'!E213</f>
        <v>42769</v>
      </c>
      <c r="H506" s="1" t="str">
        <f>'[2]Final data_for_R_analysis_Wetse'!J652</f>
        <v>G796</v>
      </c>
      <c r="I506" t="str">
        <f>'[2]Final data_for_R_analysis_Wetse'!J872</f>
        <v>R589</v>
      </c>
      <c r="J506">
        <f>IFERROR(INDEX('[2]Green_rooibos initial weight'!$C$5:$C$1749,MATCH(H506, '[2]Green_rooibos initial weight'!$A$5:$A$1749,0)),"")</f>
        <v>2.1070000000000002</v>
      </c>
      <c r="K506">
        <f>IFERROR(INDEX('[2]Green_rooibos initial weight'!$C$5:$C$1749,MATCH(I506, '[2]Green_rooibos initial weight'!$A$5:$A$1749,0)),"")</f>
        <v>2.157</v>
      </c>
      <c r="L506" s="3">
        <f t="shared" si="55"/>
        <v>1.8572000000000002</v>
      </c>
      <c r="M506" s="3">
        <f t="shared" si="54"/>
        <v>1.9072</v>
      </c>
      <c r="N506" s="7">
        <f>IF('[2]WetLitterbags placem_collection'!G213="N.A","",'[2]WetLitterbags placem_collection'!G213)</f>
        <v>42814</v>
      </c>
      <c r="O506" s="3">
        <f>IF(IFERROR(INDEX('[2]Both teabags AfterWet'!$D$1:$D$839,MATCH(H506,'[2]Both teabags AfterWet'!$B$1:$B$839,0)),"")="N.A","",(IFERROR(INDEX('[2]Both teabags AfterWet'!$D$1:$D$839,MATCH(H506,'[2]Both teabags AfterWet'!$B$1:$B$839,0)),"")))</f>
        <v>0.67200000000000004</v>
      </c>
      <c r="P506" s="3">
        <f>IFERROR(INDEX('[2]Both teabags AfterWet'!$D$1:$D$839,MATCH(I506,'[2]Both teabags AfterWet'!$B$1:$B$839,0)),"")</f>
        <v>1.5489999999999999</v>
      </c>
      <c r="Q506" s="3">
        <f t="shared" si="56"/>
        <v>0.52140000000000009</v>
      </c>
      <c r="R506" s="3">
        <f t="shared" si="56"/>
        <v>1.3983999999999999</v>
      </c>
      <c r="S506" s="3">
        <f t="shared" si="57"/>
        <v>0.71925479216024124</v>
      </c>
      <c r="T506" s="3">
        <f t="shared" si="58"/>
        <v>0.4715304575682342</v>
      </c>
      <c r="U506" s="3">
        <f t="shared" si="59"/>
        <v>0.73322147651006708</v>
      </c>
      <c r="V506">
        <f t="shared" si="60"/>
        <v>45</v>
      </c>
      <c r="W506" s="3">
        <f t="shared" si="61"/>
        <v>0.14577815657928594</v>
      </c>
      <c r="X506" s="3">
        <f t="shared" si="62"/>
        <v>1.8537433965027557E-2</v>
      </c>
      <c r="Y506" s="67" t="str">
        <f>IF(ISNUMBER(SEARCH("C", '[2]WetLitterbags placem_collection'!Y213)),"YES","")</f>
        <v/>
      </c>
      <c r="Z506" s="67" t="str">
        <f>IF(ISNUMBER(SEARCH("H", '[2]WetLitterbags placem_collection'!Y213)),"YES","")</f>
        <v/>
      </c>
      <c r="AA506" s="67" t="str">
        <f>IF(ISNUMBER(SEARCH("R", '[2]WetLitterbags placem_collection'!Y213)),"YES","")</f>
        <v>YES</v>
      </c>
      <c r="AB506" s="67" t="str">
        <f>IF(ISNUMBER(SEARCH("C", '[2]WetLitterbags placem_collection'!X213)),"YES","")</f>
        <v/>
      </c>
      <c r="AC506" s="67" t="str">
        <f>IF(ISNUMBER(SEARCH("H", '[2]WetLitterbags placem_collection'!X213)),"YES","")</f>
        <v/>
      </c>
      <c r="AD506" s="67" t="str">
        <f>IF(ISNUMBER(SEARCH("R", '[2]WetLitterbags placem_collection'!X213)),"YES","")</f>
        <v>YES</v>
      </c>
    </row>
    <row r="507" spans="2:30">
      <c r="B507" t="str">
        <f>'[2]Final data_for_R_analysis_Wetse'!A653</f>
        <v>Wet</v>
      </c>
      <c r="C507" s="4">
        <f>'[2]Final data_for_R_analysis_Wetse'!B653</f>
        <v>215</v>
      </c>
      <c r="D507" t="s">
        <v>149</v>
      </c>
      <c r="E507" t="s">
        <v>32</v>
      </c>
      <c r="F507" s="68">
        <v>3</v>
      </c>
      <c r="G507" s="7">
        <f>'[2]WetLitterbags placem_collection'!E214</f>
        <v>42769</v>
      </c>
      <c r="H507" s="1" t="str">
        <f>'[2]Final data_for_R_analysis_Wetse'!J653</f>
        <v>G560</v>
      </c>
      <c r="I507" t="str">
        <f>'[2]Final data_for_R_analysis_Wetse'!J873</f>
        <v>R130</v>
      </c>
      <c r="J507">
        <f>IFERROR(INDEX('[2]Green_rooibos initial weight'!$C$5:$C$1749,MATCH(H507, '[2]Green_rooibos initial weight'!$A$5:$A$1749,0)),"")</f>
        <v>2.1219999999999999</v>
      </c>
      <c r="K507">
        <f>IFERROR(INDEX('[2]Green_rooibos initial weight'!$C$5:$C$1749,MATCH(I507, '[2]Green_rooibos initial weight'!$A$5:$A$1749,0)),"")</f>
        <v>2.2410000000000001</v>
      </c>
      <c r="L507" s="3">
        <f t="shared" si="55"/>
        <v>1.8721999999999999</v>
      </c>
      <c r="M507" s="3">
        <f t="shared" si="54"/>
        <v>1.9912000000000001</v>
      </c>
      <c r="N507" s="7">
        <f>IF('[2]WetLitterbags placem_collection'!G214="N.A","",'[2]WetLitterbags placem_collection'!G214)</f>
        <v>42813</v>
      </c>
      <c r="O507" s="3">
        <f>IF(IFERROR(INDEX('[2]Both teabags AfterWet'!$D$1:$D$839,MATCH(H507,'[2]Both teabags AfterWet'!$B$1:$B$839,0)),"")="N.A","",(IFERROR(INDEX('[2]Both teabags AfterWet'!$D$1:$D$839,MATCH(H507,'[2]Both teabags AfterWet'!$B$1:$B$839,0)),"")))</f>
        <v>1.4097999999999999</v>
      </c>
      <c r="P507" s="3">
        <f>IFERROR(INDEX('[2]Both teabags AfterWet'!$D$1:$D$839,MATCH(I507,'[2]Both teabags AfterWet'!$B$1:$B$839,0)),"")</f>
        <v>1.6712</v>
      </c>
      <c r="Q507" s="3">
        <f t="shared" si="56"/>
        <v>1.2591999999999999</v>
      </c>
      <c r="R507" s="3">
        <f t="shared" si="56"/>
        <v>1.5206</v>
      </c>
      <c r="S507" s="3">
        <f t="shared" si="57"/>
        <v>0.32742228394402306</v>
      </c>
      <c r="T507" s="3">
        <f t="shared" si="58"/>
        <v>0.21465213864263746</v>
      </c>
      <c r="U507" s="3">
        <f t="shared" si="59"/>
        <v>0.76366010445962229</v>
      </c>
      <c r="V507">
        <f t="shared" si="60"/>
        <v>44</v>
      </c>
      <c r="W507" s="3">
        <f t="shared" si="61"/>
        <v>0.61113742999522203</v>
      </c>
      <c r="X507" s="3" t="str">
        <f t="shared" si="62"/>
        <v/>
      </c>
      <c r="Y507" s="67" t="str">
        <f>IF(ISNUMBER(SEARCH("C", '[2]WetLitterbags placem_collection'!Y214)),"YES","")</f>
        <v/>
      </c>
      <c r="Z507" s="67" t="str">
        <f>IF(ISNUMBER(SEARCH("H", '[2]WetLitterbags placem_collection'!Y214)),"YES","")</f>
        <v/>
      </c>
      <c r="AA507" s="67" t="str">
        <f>IF(ISNUMBER(SEARCH("R", '[2]WetLitterbags placem_collection'!Y214)),"YES","")</f>
        <v>YES</v>
      </c>
      <c r="AB507" s="67" t="str">
        <f>IF(ISNUMBER(SEARCH("C", '[2]WetLitterbags placem_collection'!X214)),"YES","")</f>
        <v/>
      </c>
      <c r="AC507" s="67" t="str">
        <f>IF(ISNUMBER(SEARCH("H", '[2]WetLitterbags placem_collection'!X214)),"YES","")</f>
        <v/>
      </c>
      <c r="AD507" s="67" t="str">
        <f>IF(ISNUMBER(SEARCH("R", '[2]WetLitterbags placem_collection'!X214)),"YES","")</f>
        <v>YES</v>
      </c>
    </row>
    <row r="508" spans="2:30">
      <c r="B508" t="str">
        <f>'[2]Final data_for_R_analysis_Wetse'!A654</f>
        <v>Wet</v>
      </c>
      <c r="C508" s="4">
        <f>'[2]Final data_for_R_analysis_Wetse'!B654</f>
        <v>212</v>
      </c>
      <c r="D508" t="s">
        <v>150</v>
      </c>
      <c r="E508" t="s">
        <v>32</v>
      </c>
      <c r="F508" s="68">
        <v>4</v>
      </c>
      <c r="G508" s="7">
        <f>'[2]WetLitterbags placem_collection'!E215</f>
        <v>42769</v>
      </c>
      <c r="H508" s="1" t="str">
        <f>'[2]Final data_for_R_analysis_Wetse'!J654</f>
        <v>G716</v>
      </c>
      <c r="I508" t="str">
        <f>'[2]Final data_for_R_analysis_Wetse'!J874</f>
        <v>R111</v>
      </c>
      <c r="J508">
        <f>IFERROR(INDEX('[2]Green_rooibos initial weight'!$C$5:$C$1749,MATCH(H508, '[2]Green_rooibos initial weight'!$A$5:$A$1749,0)),"")</f>
        <v>2.117</v>
      </c>
      <c r="K508">
        <f>IFERROR(INDEX('[2]Green_rooibos initial weight'!$C$5:$C$1749,MATCH(I508, '[2]Green_rooibos initial weight'!$A$5:$A$1749,0)),"")</f>
        <v>2.3170000000000002</v>
      </c>
      <c r="L508" s="3">
        <f t="shared" si="55"/>
        <v>1.8672</v>
      </c>
      <c r="M508" s="3">
        <f t="shared" si="54"/>
        <v>2.0672000000000001</v>
      </c>
      <c r="N508" s="7">
        <f>IF('[2]WetLitterbags placem_collection'!G215="N.A","",'[2]WetLitterbags placem_collection'!G215)</f>
        <v>42813</v>
      </c>
      <c r="O508" s="3">
        <f>IF(IFERROR(INDEX('[2]Both teabags AfterWet'!$D$1:$D$839,MATCH(H508,'[2]Both teabags AfterWet'!$B$1:$B$839,0)),"")="N.A","",(IFERROR(INDEX('[2]Both teabags AfterWet'!$D$1:$D$839,MATCH(H508,'[2]Both teabags AfterWet'!$B$1:$B$839,0)),"")))</f>
        <v>0.83</v>
      </c>
      <c r="P508" s="3">
        <f>IFERROR(INDEX('[2]Both teabags AfterWet'!$D$1:$D$839,MATCH(I508,'[2]Both teabags AfterWet'!$B$1:$B$839,0)),"")</f>
        <v>1.587</v>
      </c>
      <c r="Q508" s="3">
        <f t="shared" si="56"/>
        <v>0.6794</v>
      </c>
      <c r="R508" s="3">
        <f t="shared" si="56"/>
        <v>1.4363999999999999</v>
      </c>
      <c r="S508" s="3">
        <f t="shared" si="57"/>
        <v>0.63613967437874885</v>
      </c>
      <c r="T508" s="3">
        <f t="shared" si="58"/>
        <v>0.41704168676611569</v>
      </c>
      <c r="U508" s="3">
        <f t="shared" si="59"/>
        <v>0.69485294117647045</v>
      </c>
      <c r="V508">
        <f t="shared" si="60"/>
        <v>44</v>
      </c>
      <c r="W508" s="3">
        <f t="shared" si="61"/>
        <v>0.24448969788747166</v>
      </c>
      <c r="X508" s="3">
        <f t="shared" si="62"/>
        <v>2.990064951280047E-2</v>
      </c>
      <c r="Y508" s="67" t="str">
        <f>IF(ISNUMBER(SEARCH("C", '[2]WetLitterbags placem_collection'!Y215)),"YES","")</f>
        <v/>
      </c>
      <c r="Z508" s="67" t="str">
        <f>IF(ISNUMBER(SEARCH("H", '[2]WetLitterbags placem_collection'!Y215)),"YES","")</f>
        <v/>
      </c>
      <c r="AA508" s="67" t="str">
        <f>IF(ISNUMBER(SEARCH("R", '[2]WetLitterbags placem_collection'!Y215)),"YES","")</f>
        <v/>
      </c>
      <c r="AB508" s="67" t="str">
        <f>IF(ISNUMBER(SEARCH("C", '[2]WetLitterbags placem_collection'!X215)),"YES","")</f>
        <v/>
      </c>
      <c r="AC508" s="67" t="str">
        <f>IF(ISNUMBER(SEARCH("H", '[2]WetLitterbags placem_collection'!X215)),"YES","")</f>
        <v/>
      </c>
      <c r="AD508" s="67" t="str">
        <f>IF(ISNUMBER(SEARCH("R", '[2]WetLitterbags placem_collection'!X215)),"YES","")</f>
        <v>YES</v>
      </c>
    </row>
    <row r="509" spans="2:30">
      <c r="B509" t="str">
        <f>'[2]Final data_for_R_analysis_Wetse'!A655</f>
        <v>Wet</v>
      </c>
      <c r="C509" s="4">
        <f>'[2]Final data_for_R_analysis_Wetse'!B655</f>
        <v>213</v>
      </c>
      <c r="D509" t="s">
        <v>151</v>
      </c>
      <c r="E509" t="s">
        <v>32</v>
      </c>
      <c r="F509" s="68">
        <v>1</v>
      </c>
      <c r="G509" s="7">
        <f>'[2]WetLitterbags placem_collection'!E216</f>
        <v>42769</v>
      </c>
      <c r="H509" s="1" t="str">
        <f>'[2]Final data_for_R_analysis_Wetse'!J655</f>
        <v>G581</v>
      </c>
      <c r="I509" t="str">
        <f>'[2]Final data_for_R_analysis_Wetse'!J875</f>
        <v>R412</v>
      </c>
      <c r="J509">
        <f>IFERROR(INDEX('[2]Green_rooibos initial weight'!$C$5:$C$1749,MATCH(H509, '[2]Green_rooibos initial weight'!$A$5:$A$1749,0)),"")</f>
        <v>2.0070000000000001</v>
      </c>
      <c r="K509">
        <f>IFERROR(INDEX('[2]Green_rooibos initial weight'!$C$5:$C$1749,MATCH(I509, '[2]Green_rooibos initial weight'!$A$5:$A$1749,0)),"")</f>
        <v>2.2709999999999999</v>
      </c>
      <c r="L509" s="3">
        <f t="shared" si="55"/>
        <v>1.7572000000000001</v>
      </c>
      <c r="M509" s="3">
        <f t="shared" si="54"/>
        <v>2.0211999999999999</v>
      </c>
      <c r="N509" s="7">
        <f>IF('[2]WetLitterbags placem_collection'!G216="N.A","",'[2]WetLitterbags placem_collection'!G216)</f>
        <v>42813</v>
      </c>
      <c r="O509" s="3">
        <f>IF(IFERROR(INDEX('[2]Both teabags AfterWet'!$D$1:$D$839,MATCH(H509,'[2]Both teabags AfterWet'!$B$1:$B$839,0)),"")="N.A","",(IFERROR(INDEX('[2]Both teabags AfterWet'!$D$1:$D$839,MATCH(H509,'[2]Both teabags AfterWet'!$B$1:$B$839,0)),"")))</f>
        <v>0.63400000000000001</v>
      </c>
      <c r="P509" s="3">
        <f>IFERROR(INDEX('[2]Both teabags AfterWet'!$D$1:$D$839,MATCH(I509,'[2]Both teabags AfterWet'!$B$1:$B$839,0)),"")</f>
        <v>1.4850000000000001</v>
      </c>
      <c r="Q509" s="3">
        <f t="shared" si="56"/>
        <v>0.4834</v>
      </c>
      <c r="R509" s="3">
        <f t="shared" si="56"/>
        <v>1.3344</v>
      </c>
      <c r="S509" s="3">
        <f t="shared" si="57"/>
        <v>0.72490325517869336</v>
      </c>
      <c r="T509" s="3">
        <f t="shared" si="58"/>
        <v>0.47523348795562803</v>
      </c>
      <c r="U509" s="3">
        <f t="shared" si="59"/>
        <v>0.66020186028102124</v>
      </c>
      <c r="V509">
        <f t="shared" si="60"/>
        <v>44</v>
      </c>
      <c r="W509" s="3">
        <f t="shared" si="61"/>
        <v>0.1390697681963261</v>
      </c>
      <c r="X509" s="3">
        <f t="shared" si="62"/>
        <v>2.8529814663242944E-2</v>
      </c>
      <c r="Y509" s="67" t="str">
        <f>IF(ISNUMBER(SEARCH("C", '[2]WetLitterbags placem_collection'!Y216)),"YES","")</f>
        <v/>
      </c>
      <c r="Z509" s="67" t="str">
        <f>IF(ISNUMBER(SEARCH("H", '[2]WetLitterbags placem_collection'!Y216)),"YES","")</f>
        <v/>
      </c>
      <c r="AA509" s="67" t="str">
        <f>IF(ISNUMBER(SEARCH("R", '[2]WetLitterbags placem_collection'!Y216)),"YES","")</f>
        <v>YES</v>
      </c>
      <c r="AB509" s="67" t="str">
        <f>IF(ISNUMBER(SEARCH("C", '[2]WetLitterbags placem_collection'!X216)),"YES","")</f>
        <v/>
      </c>
      <c r="AC509" s="67" t="str">
        <f>IF(ISNUMBER(SEARCH("H", '[2]WetLitterbags placem_collection'!X216)),"YES","")</f>
        <v/>
      </c>
      <c r="AD509" s="67" t="str">
        <f>IF(ISNUMBER(SEARCH("R", '[2]WetLitterbags placem_collection'!X216)),"YES","")</f>
        <v>YES</v>
      </c>
    </row>
    <row r="510" spans="2:30">
      <c r="B510" t="str">
        <f>'[2]Final data_for_R_analysis_Wetse'!A656</f>
        <v>Wet</v>
      </c>
      <c r="C510" s="4">
        <f>'[2]Final data_for_R_analysis_Wetse'!B656</f>
        <v>214</v>
      </c>
      <c r="D510" t="s">
        <v>152</v>
      </c>
      <c r="E510" t="s">
        <v>32</v>
      </c>
      <c r="F510" s="68">
        <v>2</v>
      </c>
      <c r="G510" s="7">
        <f>'[2]WetLitterbags placem_collection'!E217</f>
        <v>42769</v>
      </c>
      <c r="H510" s="1" t="str">
        <f>'[2]Final data_for_R_analysis_Wetse'!J656</f>
        <v>G718</v>
      </c>
      <c r="I510" t="str">
        <f>'[2]Final data_for_R_analysis_Wetse'!J876</f>
        <v>R434</v>
      </c>
      <c r="J510">
        <f>IFERROR(INDEX('[2]Green_rooibos initial weight'!$C$5:$C$1749,MATCH(H510, '[2]Green_rooibos initial weight'!$A$5:$A$1749,0)),"")</f>
        <v>2.0369999999999999</v>
      </c>
      <c r="K510">
        <f>IFERROR(INDEX('[2]Green_rooibos initial weight'!$C$5:$C$1749,MATCH(I510, '[2]Green_rooibos initial weight'!$A$5:$A$1749,0)),"")</f>
        <v>2.0840000000000001</v>
      </c>
      <c r="L510" s="3">
        <f t="shared" si="55"/>
        <v>1.7871999999999999</v>
      </c>
      <c r="M510" s="3">
        <f t="shared" si="54"/>
        <v>1.8342000000000001</v>
      </c>
      <c r="N510" s="7">
        <f>IF('[2]WetLitterbags placem_collection'!G217="N.A","",'[2]WetLitterbags placem_collection'!G217)</f>
        <v>42814</v>
      </c>
      <c r="O510" s="3">
        <f>IF(IFERROR(INDEX('[2]Both teabags AfterWet'!$D$1:$D$839,MATCH(H510,'[2]Both teabags AfterWet'!$B$1:$B$839,0)),"")="N.A","",(IFERROR(INDEX('[2]Both teabags AfterWet'!$D$1:$D$839,MATCH(H510,'[2]Both teabags AfterWet'!$B$1:$B$839,0)),"")))</f>
        <v>0.67769999999999997</v>
      </c>
      <c r="P510" s="3">
        <f>IFERROR(INDEX('[2]Both teabags AfterWet'!$D$1:$D$839,MATCH(I510,'[2]Both teabags AfterWet'!$B$1:$B$839,0)),"")</f>
        <v>1.5467</v>
      </c>
      <c r="Q510" s="3">
        <f t="shared" si="56"/>
        <v>0.5270999999999999</v>
      </c>
      <c r="R510" s="3">
        <f t="shared" si="56"/>
        <v>1.3960999999999999</v>
      </c>
      <c r="S510" s="3">
        <f t="shared" si="57"/>
        <v>0.70506938227394811</v>
      </c>
      <c r="T510" s="3">
        <f t="shared" si="58"/>
        <v>0.46223075892543869</v>
      </c>
      <c r="U510" s="3">
        <f t="shared" si="59"/>
        <v>0.76114927488823458</v>
      </c>
      <c r="V510">
        <f t="shared" si="60"/>
        <v>45</v>
      </c>
      <c r="W510" s="3">
        <f t="shared" si="61"/>
        <v>0.16262543672927776</v>
      </c>
      <c r="X510" s="3">
        <f t="shared" si="62"/>
        <v>1.6159771913157133E-2</v>
      </c>
      <c r="Y510" s="67" t="str">
        <f>IF(ISNUMBER(SEARCH("C", '[2]WetLitterbags placem_collection'!Y217)),"YES","")</f>
        <v/>
      </c>
      <c r="Z510" s="67" t="str">
        <f>IF(ISNUMBER(SEARCH("H", '[2]WetLitterbags placem_collection'!Y217)),"YES","")</f>
        <v/>
      </c>
      <c r="AA510" s="67" t="str">
        <f>IF(ISNUMBER(SEARCH("R", '[2]WetLitterbags placem_collection'!Y217)),"YES","")</f>
        <v>YES</v>
      </c>
      <c r="AB510" s="67" t="str">
        <f>IF(ISNUMBER(SEARCH("C", '[2]WetLitterbags placem_collection'!X217)),"YES","")</f>
        <v/>
      </c>
      <c r="AC510" s="67" t="str">
        <f>IF(ISNUMBER(SEARCH("H", '[2]WetLitterbags placem_collection'!X217)),"YES","")</f>
        <v/>
      </c>
      <c r="AD510" s="67" t="str">
        <f>IF(ISNUMBER(SEARCH("R", '[2]WetLitterbags placem_collection'!X217)),"YES","")</f>
        <v>YES</v>
      </c>
    </row>
    <row r="511" spans="2:30">
      <c r="B511" t="str">
        <f>'[2]Final data_for_R_analysis_Wetse'!A657</f>
        <v>Wet</v>
      </c>
      <c r="C511" s="4">
        <f>'[2]Final data_for_R_analysis_Wetse'!B657</f>
        <v>216</v>
      </c>
      <c r="D511" t="s">
        <v>153</v>
      </c>
      <c r="E511" t="s">
        <v>32</v>
      </c>
      <c r="F511" s="68">
        <v>4</v>
      </c>
      <c r="G511" s="7">
        <f>'[2]WetLitterbags placem_collection'!E218</f>
        <v>42769</v>
      </c>
      <c r="H511" s="1" t="str">
        <f>'[2]Final data_for_R_analysis_Wetse'!J657</f>
        <v>G613</v>
      </c>
      <c r="I511" t="str">
        <f>'[2]Final data_for_R_analysis_Wetse'!J877</f>
        <v>R457</v>
      </c>
      <c r="J511">
        <f>IFERROR(INDEX('[2]Green_rooibos initial weight'!$C$5:$C$1749,MATCH(H511, '[2]Green_rooibos initial weight'!$A$5:$A$1749,0)),"")</f>
        <v>2.0339999999999998</v>
      </c>
      <c r="K511">
        <f>IFERROR(INDEX('[2]Green_rooibos initial weight'!$C$5:$C$1749,MATCH(I511, '[2]Green_rooibos initial weight'!$A$5:$A$1749,0)),"")</f>
        <v>2.2410000000000001</v>
      </c>
      <c r="L511" s="3">
        <f t="shared" si="55"/>
        <v>1.7841999999999998</v>
      </c>
      <c r="M511" s="3">
        <f t="shared" si="54"/>
        <v>1.9912000000000001</v>
      </c>
      <c r="N511" s="7">
        <f>IF('[2]WetLitterbags placem_collection'!G218="N.A","",'[2]WetLitterbags placem_collection'!G218)</f>
        <v>42814</v>
      </c>
      <c r="O511" s="3">
        <f>IF(IFERROR(INDEX('[2]Both teabags AfterWet'!$D$1:$D$839,MATCH(H511,'[2]Both teabags AfterWet'!$B$1:$B$839,0)),"")="N.A","",(IFERROR(INDEX('[2]Both teabags AfterWet'!$D$1:$D$839,MATCH(H511,'[2]Both teabags AfterWet'!$B$1:$B$839,0)),"")))</f>
        <v>0.82499999999999996</v>
      </c>
      <c r="P511" s="3">
        <f>IFERROR(INDEX('[2]Both teabags AfterWet'!$D$1:$D$839,MATCH(I511,'[2]Both teabags AfterWet'!$B$1:$B$839,0)),"")</f>
        <v>1.5940000000000001</v>
      </c>
      <c r="Q511" s="3">
        <f t="shared" si="56"/>
        <v>0.67439999999999989</v>
      </c>
      <c r="R511" s="3">
        <f t="shared" si="56"/>
        <v>1.4434</v>
      </c>
      <c r="S511" s="3">
        <f t="shared" si="57"/>
        <v>0.62201546911781191</v>
      </c>
      <c r="T511" s="3">
        <f t="shared" si="58"/>
        <v>0.4077821127708221</v>
      </c>
      <c r="U511" s="3">
        <f t="shared" si="59"/>
        <v>0.72488951386098832</v>
      </c>
      <c r="V511">
        <f t="shared" si="60"/>
        <v>45</v>
      </c>
      <c r="W511" s="3">
        <f t="shared" si="61"/>
        <v>0.26126428845865568</v>
      </c>
      <c r="X511" s="3">
        <f t="shared" si="62"/>
        <v>2.4952353151991596E-2</v>
      </c>
      <c r="Y511" s="67" t="str">
        <f>IF(ISNUMBER(SEARCH("C", '[2]WetLitterbags placem_collection'!Y218)),"YES","")</f>
        <v/>
      </c>
      <c r="Z511" s="67" t="str">
        <f>IF(ISNUMBER(SEARCH("H", '[2]WetLitterbags placem_collection'!Y218)),"YES","")</f>
        <v/>
      </c>
      <c r="AA511" s="67" t="str">
        <f>IF(ISNUMBER(SEARCH("R", '[2]WetLitterbags placem_collection'!Y218)),"YES","")</f>
        <v>YES</v>
      </c>
      <c r="AB511" s="67" t="str">
        <f>IF(ISNUMBER(SEARCH("C", '[2]WetLitterbags placem_collection'!X218)),"YES","")</f>
        <v/>
      </c>
      <c r="AC511" s="67" t="str">
        <f>IF(ISNUMBER(SEARCH("H", '[2]WetLitterbags placem_collection'!X218)),"YES","")</f>
        <v/>
      </c>
      <c r="AD511" s="67" t="str">
        <f>IF(ISNUMBER(SEARCH("R", '[2]WetLitterbags placem_collection'!X218)),"YES","")</f>
        <v>YES</v>
      </c>
    </row>
    <row r="512" spans="2:30">
      <c r="B512" t="str">
        <f>'[2]Final data_for_R_analysis_Wetse'!A658</f>
        <v>Wet</v>
      </c>
      <c r="C512" s="4">
        <f>'[2]Final data_for_R_analysis_Wetse'!B658</f>
        <v>217</v>
      </c>
      <c r="D512" t="s">
        <v>154</v>
      </c>
      <c r="E512" t="s">
        <v>32</v>
      </c>
      <c r="F512" s="68">
        <v>1</v>
      </c>
      <c r="G512" s="7">
        <f>'[2]WetLitterbags placem_collection'!E219</f>
        <v>42769</v>
      </c>
      <c r="H512" s="1" t="str">
        <f>'[2]Final data_for_R_analysis_Wetse'!J658</f>
        <v>G804</v>
      </c>
      <c r="I512" t="str">
        <f>'[2]Final data_for_R_analysis_Wetse'!J878</f>
        <v>R410</v>
      </c>
      <c r="J512">
        <f>IFERROR(INDEX('[2]Green_rooibos initial weight'!$C$5:$C$1749,MATCH(H512, '[2]Green_rooibos initial weight'!$A$5:$A$1749,0)),"")</f>
        <v>2.028</v>
      </c>
      <c r="K512">
        <f>IFERROR(INDEX('[2]Green_rooibos initial weight'!$C$5:$C$1749,MATCH(I512, '[2]Green_rooibos initial weight'!$A$5:$A$1749,0)),"")</f>
        <v>2.1930000000000001</v>
      </c>
      <c r="L512" s="3">
        <f t="shared" si="55"/>
        <v>1.7782</v>
      </c>
      <c r="M512" s="3">
        <f t="shared" si="54"/>
        <v>1.9432</v>
      </c>
      <c r="N512" s="7">
        <f>IF('[2]WetLitterbags placem_collection'!G219="N.A","",'[2]WetLitterbags placem_collection'!G219)</f>
        <v>42814</v>
      </c>
      <c r="O512" s="3">
        <f>IF(IFERROR(INDEX('[2]Both teabags AfterWet'!$D$1:$D$839,MATCH(H512,'[2]Both teabags AfterWet'!$B$1:$B$839,0)),"")="N.A","",(IFERROR(INDEX('[2]Both teabags AfterWet'!$D$1:$D$839,MATCH(H512,'[2]Both teabags AfterWet'!$B$1:$B$839,0)),"")))</f>
        <v>0.66200000000000003</v>
      </c>
      <c r="P512" s="3">
        <f>IFERROR(INDEX('[2]Both teabags AfterWet'!$D$1:$D$839,MATCH(I512,'[2]Both teabags AfterWet'!$B$1:$B$839,0)),"")</f>
        <v>1.488</v>
      </c>
      <c r="Q512" s="3">
        <f t="shared" si="56"/>
        <v>0.51140000000000008</v>
      </c>
      <c r="R512" s="3">
        <f t="shared" si="56"/>
        <v>1.3373999999999999</v>
      </c>
      <c r="S512" s="3">
        <f t="shared" si="57"/>
        <v>0.71240580362163985</v>
      </c>
      <c r="T512" s="3">
        <f t="shared" si="58"/>
        <v>0.46704038432202521</v>
      </c>
      <c r="U512" s="3">
        <f t="shared" si="59"/>
        <v>0.68824619184849722</v>
      </c>
      <c r="V512">
        <f t="shared" si="60"/>
        <v>45</v>
      </c>
      <c r="W512" s="3">
        <f t="shared" si="61"/>
        <v>0.15391234724270797</v>
      </c>
      <c r="X512" s="3">
        <f t="shared" si="62"/>
        <v>2.4469854258393486E-2</v>
      </c>
      <c r="Y512" s="67" t="str">
        <f>IF(ISNUMBER(SEARCH("C", '[2]WetLitterbags placem_collection'!Y219)),"YES","")</f>
        <v/>
      </c>
      <c r="Z512" s="67" t="str">
        <f>IF(ISNUMBER(SEARCH("H", '[2]WetLitterbags placem_collection'!Y219)),"YES","")</f>
        <v/>
      </c>
      <c r="AA512" s="67" t="str">
        <f>IF(ISNUMBER(SEARCH("R", '[2]WetLitterbags placem_collection'!Y219)),"YES","")</f>
        <v/>
      </c>
      <c r="AB512" s="67" t="str">
        <f>IF(ISNUMBER(SEARCH("C", '[2]WetLitterbags placem_collection'!X219)),"YES","")</f>
        <v/>
      </c>
      <c r="AC512" s="67" t="str">
        <f>IF(ISNUMBER(SEARCH("H", '[2]WetLitterbags placem_collection'!X219)),"YES","")</f>
        <v/>
      </c>
      <c r="AD512" s="67" t="str">
        <f>IF(ISNUMBER(SEARCH("R", '[2]WetLitterbags placem_collection'!X219)),"YES","")</f>
        <v>YES</v>
      </c>
    </row>
    <row r="513" spans="2:30">
      <c r="B513" t="str">
        <f>'[2]Final data_for_R_analysis_Wetse'!A659</f>
        <v>Wet</v>
      </c>
      <c r="C513" s="4">
        <f>'[2]Final data_for_R_analysis_Wetse'!B659</f>
        <v>218</v>
      </c>
      <c r="D513" t="s">
        <v>155</v>
      </c>
      <c r="E513" t="s">
        <v>32</v>
      </c>
      <c r="F513" s="68">
        <v>2</v>
      </c>
      <c r="G513" s="7">
        <f>'[2]WetLitterbags placem_collection'!E220</f>
        <v>42769</v>
      </c>
      <c r="H513" s="1" t="str">
        <f>'[2]Final data_for_R_analysis_Wetse'!J659</f>
        <v>G587</v>
      </c>
      <c r="I513" t="str">
        <f>'[2]Final data_for_R_analysis_Wetse'!J879</f>
        <v>R103</v>
      </c>
      <c r="J513">
        <f>IFERROR(INDEX('[2]Green_rooibos initial weight'!$C$5:$C$1749,MATCH(H513, '[2]Green_rooibos initial weight'!$A$5:$A$1749,0)),"")</f>
        <v>2.0640000000000001</v>
      </c>
      <c r="K513">
        <f>IFERROR(INDEX('[2]Green_rooibos initial weight'!$C$5:$C$1749,MATCH(I513, '[2]Green_rooibos initial weight'!$A$5:$A$1749,0)),"")</f>
        <v>2.246</v>
      </c>
      <c r="L513" s="3">
        <f t="shared" si="55"/>
        <v>1.8142</v>
      </c>
      <c r="M513" s="3">
        <f t="shared" si="54"/>
        <v>1.9962</v>
      </c>
      <c r="N513" s="7">
        <f>IF('[2]WetLitterbags placem_collection'!G220="N.A","",'[2]WetLitterbags placem_collection'!G220)</f>
        <v>42814</v>
      </c>
      <c r="O513" s="3">
        <f>IF(IFERROR(INDEX('[2]Both teabags AfterWet'!$D$1:$D$839,MATCH(H513,'[2]Both teabags AfterWet'!$B$1:$B$839,0)),"")="N.A","",(IFERROR(INDEX('[2]Both teabags AfterWet'!$D$1:$D$839,MATCH(H513,'[2]Both teabags AfterWet'!$B$1:$B$839,0)),"")))</f>
        <v>0.7167</v>
      </c>
      <c r="P513" s="3">
        <f>IFERROR(INDEX('[2]Both teabags AfterWet'!$D$1:$D$839,MATCH(I513,'[2]Both teabags AfterWet'!$B$1:$B$839,0)),"")</f>
        <v>1.4296</v>
      </c>
      <c r="Q513" s="3">
        <f t="shared" si="56"/>
        <v>0.56610000000000005</v>
      </c>
      <c r="R513" s="3">
        <f t="shared" si="56"/>
        <v>1.2789999999999999</v>
      </c>
      <c r="S513" s="3">
        <f t="shared" si="57"/>
        <v>0.68796163598280224</v>
      </c>
      <c r="T513" s="3">
        <f t="shared" si="58"/>
        <v>0.45101522929038823</v>
      </c>
      <c r="U513" s="3">
        <f t="shared" si="59"/>
        <v>0.64071736298968041</v>
      </c>
      <c r="V513">
        <f t="shared" si="60"/>
        <v>45</v>
      </c>
      <c r="W513" s="3">
        <f t="shared" si="61"/>
        <v>0.1829434251985721</v>
      </c>
      <c r="X513" s="3">
        <f t="shared" si="62"/>
        <v>3.5391630394317704E-2</v>
      </c>
      <c r="Y513" s="67" t="str">
        <f>IF(ISNUMBER(SEARCH("C", '[2]WetLitterbags placem_collection'!Y220)),"YES","")</f>
        <v/>
      </c>
      <c r="Z513" s="67" t="str">
        <f>IF(ISNUMBER(SEARCH("H", '[2]WetLitterbags placem_collection'!Y220)),"YES","")</f>
        <v/>
      </c>
      <c r="AA513" s="67" t="str">
        <f>IF(ISNUMBER(SEARCH("R", '[2]WetLitterbags placem_collection'!Y220)),"YES","")</f>
        <v>YES</v>
      </c>
      <c r="AB513" s="67" t="str">
        <f>IF(ISNUMBER(SEARCH("C", '[2]WetLitterbags placem_collection'!X220)),"YES","")</f>
        <v/>
      </c>
      <c r="AC513" s="67" t="str">
        <f>IF(ISNUMBER(SEARCH("H", '[2]WetLitterbags placem_collection'!X220)),"YES","")</f>
        <v/>
      </c>
      <c r="AD513" s="67" t="str">
        <f>IF(ISNUMBER(SEARCH("R", '[2]WetLitterbags placem_collection'!X220)),"YES","")</f>
        <v>YES</v>
      </c>
    </row>
    <row r="514" spans="2:30">
      <c r="B514" t="str">
        <f>'[2]Final data_for_R_analysis_Wetse'!A660</f>
        <v>Wet</v>
      </c>
      <c r="C514" s="4">
        <f>'[2]Final data_for_R_analysis_Wetse'!B660</f>
        <v>219</v>
      </c>
      <c r="D514" t="s">
        <v>156</v>
      </c>
      <c r="E514" t="s">
        <v>32</v>
      </c>
      <c r="F514" s="68">
        <v>3</v>
      </c>
      <c r="G514" s="7">
        <f>'[2]WetLitterbags placem_collection'!E221</f>
        <v>42769</v>
      </c>
      <c r="H514" s="1" t="str">
        <f>'[2]Final data_for_R_analysis_Wetse'!J660</f>
        <v>G491</v>
      </c>
      <c r="I514" t="str">
        <f>'[2]Final data_for_R_analysis_Wetse'!J880</f>
        <v>R356</v>
      </c>
      <c r="J514">
        <f>IFERROR(INDEX('[2]Green_rooibos initial weight'!$C$5:$C$1749,MATCH(H514, '[2]Green_rooibos initial weight'!$A$5:$A$1749,0)),"")</f>
        <v>2.0249999999999999</v>
      </c>
      <c r="K514">
        <f>IFERROR(INDEX('[2]Green_rooibos initial weight'!$C$5:$C$1749,MATCH(I514, '[2]Green_rooibos initial weight'!$A$5:$A$1749,0)),"")</f>
        <v>2.1619999999999999</v>
      </c>
      <c r="L514" s="3">
        <f t="shared" si="55"/>
        <v>1.7751999999999999</v>
      </c>
      <c r="M514" s="3">
        <f t="shared" si="54"/>
        <v>1.9121999999999999</v>
      </c>
      <c r="N514" s="7">
        <f>IF('[2]WetLitterbags placem_collection'!G221="N.A","",'[2]WetLitterbags placem_collection'!G221)</f>
        <v>42813</v>
      </c>
      <c r="O514" s="3">
        <f>IF(IFERROR(INDEX('[2]Both teabags AfterWet'!$D$1:$D$839,MATCH(H514,'[2]Both teabags AfterWet'!$B$1:$B$839,0)),"")="N.A","",(IFERROR(INDEX('[2]Both teabags AfterWet'!$D$1:$D$839,MATCH(H514,'[2]Both teabags AfterWet'!$B$1:$B$839,0)),"")))</f>
        <v>0.65569999999999995</v>
      </c>
      <c r="P514" s="3">
        <f>IFERROR(INDEX('[2]Both teabags AfterWet'!$D$1:$D$839,MATCH(I514,'[2]Both teabags AfterWet'!$B$1:$B$839,0)),"")</f>
        <v>1.4823</v>
      </c>
      <c r="Q514" s="3">
        <f t="shared" si="56"/>
        <v>0.50509999999999988</v>
      </c>
      <c r="R514" s="3">
        <f t="shared" si="56"/>
        <v>1.3316999999999999</v>
      </c>
      <c r="S514" s="3">
        <f t="shared" si="57"/>
        <v>0.71546867958539884</v>
      </c>
      <c r="T514" s="3">
        <f t="shared" si="58"/>
        <v>0.46904835051204297</v>
      </c>
      <c r="U514" s="3">
        <f t="shared" si="59"/>
        <v>0.69642296830875428</v>
      </c>
      <c r="V514">
        <f t="shared" si="60"/>
        <v>44</v>
      </c>
      <c r="W514" s="3">
        <f t="shared" si="61"/>
        <v>0.15027472733325553</v>
      </c>
      <c r="X514" s="3">
        <f t="shared" si="62"/>
        <v>2.3679726733780458E-2</v>
      </c>
      <c r="Y514" s="67" t="str">
        <f>IF(ISNUMBER(SEARCH("C", '[2]WetLitterbags placem_collection'!Y221)),"YES","")</f>
        <v/>
      </c>
      <c r="Z514" s="67" t="str">
        <f>IF(ISNUMBER(SEARCH("H", '[2]WetLitterbags placem_collection'!Y221)),"YES","")</f>
        <v/>
      </c>
      <c r="AA514" s="67" t="str">
        <f>IF(ISNUMBER(SEARCH("R", '[2]WetLitterbags placem_collection'!Y221)),"YES","")</f>
        <v/>
      </c>
      <c r="AB514" s="67" t="str">
        <f>IF(ISNUMBER(SEARCH("C", '[2]WetLitterbags placem_collection'!X221)),"YES","")</f>
        <v/>
      </c>
      <c r="AC514" s="67" t="str">
        <f>IF(ISNUMBER(SEARCH("H", '[2]WetLitterbags placem_collection'!X221)),"YES","")</f>
        <v/>
      </c>
      <c r="AD514" s="67" t="str">
        <f>IF(ISNUMBER(SEARCH("R", '[2]WetLitterbags placem_collection'!X221)),"YES","")</f>
        <v>YES</v>
      </c>
    </row>
    <row r="515" spans="2:30">
      <c r="B515" t="str">
        <f>'[2]Final data_for_R_analysis_Wetse'!A661</f>
        <v>Wet</v>
      </c>
      <c r="C515" s="5">
        <f>'[2]Final data_for_R_analysis_Wetse'!B661</f>
        <v>220</v>
      </c>
      <c r="D515" t="s">
        <v>157</v>
      </c>
      <c r="E515" t="s">
        <v>32</v>
      </c>
      <c r="F515" s="68">
        <v>4</v>
      </c>
      <c r="G515" s="2">
        <f>'[2]WetLitterbags placem_collection'!E222</f>
        <v>42769</v>
      </c>
      <c r="H515" s="1" t="str">
        <f>'[2]Final data_for_R_analysis_Wetse'!J661</f>
        <v>G849</v>
      </c>
      <c r="I515" s="1" t="str">
        <f>'[2]Final data_for_R_analysis_Wetse'!J881</f>
        <v>R319</v>
      </c>
      <c r="J515" s="1">
        <f>IFERROR(INDEX('[2]Green_rooibos initial weight'!$C$5:$C$1749,MATCH(H515, '[2]Green_rooibos initial weight'!$A$5:$A$1749,0)),"")</f>
        <v>2.1070000000000002</v>
      </c>
      <c r="K515" s="1">
        <f>IFERROR(INDEX('[2]Green_rooibos initial weight'!$C$5:$C$1749,MATCH(I515, '[2]Green_rooibos initial weight'!$A$5:$A$1749,0)),"")</f>
        <v>2.1709999999999998</v>
      </c>
      <c r="L515" s="3">
        <f t="shared" si="55"/>
        <v>1.8572000000000002</v>
      </c>
      <c r="M515" s="3">
        <f t="shared" si="54"/>
        <v>1.9211999999999998</v>
      </c>
      <c r="N515" s="2">
        <f>IF('[2]WetLitterbags placem_collection'!G222="N.A","",'[2]WetLitterbags placem_collection'!G222)</f>
        <v>42813</v>
      </c>
      <c r="O515" s="6">
        <f>IF(IFERROR(INDEX('[2]Both teabags AfterWet'!$D$1:$D$839,MATCH(H515,'[2]Both teabags AfterWet'!$B$1:$B$839,0)),"")="N.A","",(IFERROR(INDEX('[2]Both teabags AfterWet'!$D$1:$D$839,MATCH(H515,'[2]Both teabags AfterWet'!$B$1:$B$839,0)),"")))</f>
        <v>0.65239999999999998</v>
      </c>
      <c r="P515" s="3">
        <f>IFERROR(INDEX('[2]Both teabags AfterWet'!$D$1:$D$839,MATCH(I515,'[2]Both teabags AfterWet'!$B$1:$B$839,0)),"")</f>
        <v>1.5328999999999999</v>
      </c>
      <c r="Q515" s="3">
        <f t="shared" si="56"/>
        <v>0.50180000000000002</v>
      </c>
      <c r="R515" s="3">
        <f t="shared" si="56"/>
        <v>1.3822999999999999</v>
      </c>
      <c r="S515" s="3">
        <f t="shared" si="57"/>
        <v>0.72980831359035103</v>
      </c>
      <c r="T515" s="3">
        <f t="shared" si="58"/>
        <v>0.47844915570293806</v>
      </c>
      <c r="U515" s="3">
        <f t="shared" si="59"/>
        <v>0.71949823027274618</v>
      </c>
      <c r="V515">
        <f t="shared" si="60"/>
        <v>44</v>
      </c>
      <c r="W515" s="3">
        <f t="shared" si="61"/>
        <v>0.13324428314685144</v>
      </c>
      <c r="X515" s="3">
        <f t="shared" si="62"/>
        <v>2.0057924536043888E-2</v>
      </c>
      <c r="Y515" s="67" t="str">
        <f>IF(ISNUMBER(SEARCH("C", '[2]WetLitterbags placem_collection'!Y222)),"YES","")</f>
        <v/>
      </c>
      <c r="Z515" s="67" t="str">
        <f>IF(ISNUMBER(SEARCH("H", '[2]WetLitterbags placem_collection'!Y222)),"YES","")</f>
        <v/>
      </c>
      <c r="AA515" s="67" t="str">
        <f>IF(ISNUMBER(SEARCH("R", '[2]WetLitterbags placem_collection'!Y222)),"YES","")</f>
        <v/>
      </c>
      <c r="AB515" s="67" t="str">
        <f>IF(ISNUMBER(SEARCH("C", '[2]WetLitterbags placem_collection'!X222)),"YES","")</f>
        <v/>
      </c>
      <c r="AC515" s="67" t="str">
        <f>IF(ISNUMBER(SEARCH("H", '[2]WetLitterbags placem_collection'!X222)),"YES","")</f>
        <v/>
      </c>
      <c r="AD515" s="67" t="str">
        <f>IF(ISNUMBER(SEARCH("R", '[2]WetLitterbags placem_collection'!X222)),"YES","")</f>
        <v>YES</v>
      </c>
    </row>
  </sheetData>
  <mergeCells count="51">
    <mergeCell ref="B27:E27"/>
    <mergeCell ref="B12:E12"/>
    <mergeCell ref="B13:E13"/>
    <mergeCell ref="B14:E14"/>
    <mergeCell ref="B15:E15"/>
    <mergeCell ref="B16:E16"/>
    <mergeCell ref="B17:E17"/>
    <mergeCell ref="B18:E18"/>
    <mergeCell ref="B19:E19"/>
    <mergeCell ref="B20:E20"/>
    <mergeCell ref="B25:E25"/>
    <mergeCell ref="B26:E26"/>
    <mergeCell ref="B28:E28"/>
    <mergeCell ref="B29:E29"/>
    <mergeCell ref="B30:E30"/>
    <mergeCell ref="B31:E31"/>
    <mergeCell ref="B32:E32"/>
    <mergeCell ref="K37:R37"/>
    <mergeCell ref="B38:D38"/>
    <mergeCell ref="B68:E68"/>
    <mergeCell ref="B69:E69"/>
    <mergeCell ref="B70:E70"/>
    <mergeCell ref="L48:M48"/>
    <mergeCell ref="L49:M49"/>
    <mergeCell ref="L50:M50"/>
    <mergeCell ref="L51:M51"/>
    <mergeCell ref="B37:D37"/>
    <mergeCell ref="E37:F37"/>
    <mergeCell ref="L57:M57"/>
    <mergeCell ref="O38:P38"/>
    <mergeCell ref="L40:M40"/>
    <mergeCell ref="L41:M41"/>
    <mergeCell ref="L42:M42"/>
    <mergeCell ref="L43:M43"/>
    <mergeCell ref="L44:M44"/>
    <mergeCell ref="L45:M45"/>
    <mergeCell ref="L46:M46"/>
    <mergeCell ref="L47:M47"/>
    <mergeCell ref="L52:M52"/>
    <mergeCell ref="L53:M53"/>
    <mergeCell ref="L54:M54"/>
    <mergeCell ref="L55:M55"/>
    <mergeCell ref="L56:M56"/>
    <mergeCell ref="Y74:AD74"/>
    <mergeCell ref="D73:H74"/>
    <mergeCell ref="L58:M58"/>
    <mergeCell ref="L59:M59"/>
    <mergeCell ref="L60:M60"/>
    <mergeCell ref="L61:M61"/>
    <mergeCell ref="L62:M62"/>
    <mergeCell ref="F70:N70"/>
  </mergeCells>
  <dataValidations count="7">
    <dataValidation type="list" allowBlank="1" showInputMessage="1" showErrorMessage="1" sqref="K39:K63" xr:uid="{0C677A2D-D7A1-4ECA-BFBE-D78EDEE13A57}">
      <formula1>shading</formula1>
    </dataValidation>
    <dataValidation type="list" allowBlank="1" showInputMessage="1" showErrorMessage="1" sqref="L39:L63" xr:uid="{FB1E2C11-3F2C-4702-BBA5-D144EB98FF8C}">
      <formula1>human_impact</formula1>
    </dataValidation>
    <dataValidation type="list" allowBlank="1" showInputMessage="1" showErrorMessage="1" sqref="O39:O63" xr:uid="{F7CCA01B-D726-4137-992A-50A92D796091}">
      <formula1>ecosystem</formula1>
    </dataValidation>
    <dataValidation type="list" allowBlank="1" showInputMessage="1" showErrorMessage="1" sqref="Q39:Q63" xr:uid="{2739E618-7F9D-47D8-A3F4-8900701904D4}">
      <formula1>soildepth</formula1>
    </dataValidation>
    <dataValidation type="list" allowBlank="1" showInputMessage="1" showErrorMessage="1" sqref="R39:R63" xr:uid="{2F8EAFB5-04C1-494E-B6CA-F168239EE5BB}">
      <formula1>rootingdepth</formula1>
    </dataValidation>
    <dataValidation type="list" allowBlank="1" showInputMessage="1" showErrorMessage="1" sqref="S39:S63" xr:uid="{084D7B4B-AAA2-4012-BFCF-9E4F3B945A85}">
      <formula1>slope</formula1>
    </dataValidation>
    <dataValidation type="list" allowBlank="1" showInputMessage="1" showErrorMessage="1" sqref="T39:T63" xr:uid="{8BF812C9-ACAD-4B7B-A21F-C8CEB22DE62D}">
      <formula1>aspect</formula1>
    </dataValidation>
  </dataValidations>
  <hyperlinks>
    <hyperlink ref="F16" r:id="rId1" xr:uid="{B1F7CA93-EB3D-47FC-95EC-1FB585E0C20A}"/>
    <hyperlink ref="F15" r:id="rId2" xr:uid="{214C6947-2E47-4F18-A92E-214B841B43CE}"/>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52D5D-2D6C-4E5E-8EF1-BD2953DACA8E}">
  <dimension ref="A1:AH515"/>
  <sheetViews>
    <sheetView tabSelected="1" topLeftCell="A68" zoomScale="55" zoomScaleNormal="55" workbookViewId="0">
      <selection activeCell="F20" sqref="F20"/>
    </sheetView>
  </sheetViews>
  <sheetFormatPr baseColWidth="10" defaultRowHeight="14.4"/>
  <cols>
    <col min="3" max="3" width="4.77734375" customWidth="1"/>
    <col min="4" max="4" width="23" customWidth="1"/>
    <col min="5" max="5" width="22.21875" customWidth="1"/>
    <col min="6" max="6" width="20.33203125" customWidth="1"/>
    <col min="7" max="7" width="18.33203125" customWidth="1"/>
    <col min="8" max="8" width="23.88671875" customWidth="1"/>
    <col min="10" max="10" width="25.44140625" customWidth="1"/>
    <col min="13" max="13" width="25.77734375" customWidth="1"/>
    <col min="14" max="14" width="15.44140625" customWidth="1"/>
    <col min="15" max="15" width="27.33203125" customWidth="1"/>
    <col min="16" max="16" width="17.21875" customWidth="1"/>
    <col min="17" max="17" width="15.21875" customWidth="1"/>
  </cols>
  <sheetData>
    <row r="1" spans="2:13" s="14" customFormat="1">
      <c r="B1" s="14" t="s">
        <v>42</v>
      </c>
      <c r="D1" s="14" t="s">
        <v>43</v>
      </c>
      <c r="E1" s="15"/>
      <c r="K1" s="15"/>
      <c r="L1" s="16"/>
      <c r="M1" s="16"/>
    </row>
    <row r="2" spans="2:13" s="14" customFormat="1">
      <c r="B2" s="17" t="s">
        <v>44</v>
      </c>
      <c r="E2" s="15"/>
      <c r="K2" s="15"/>
      <c r="L2" s="16"/>
      <c r="M2" s="16"/>
    </row>
    <row r="3" spans="2:13" s="18" customFormat="1" ht="30" customHeight="1">
      <c r="B3" s="19" t="s">
        <v>45</v>
      </c>
      <c r="E3" s="20"/>
      <c r="K3" s="20"/>
      <c r="L3" s="21"/>
      <c r="M3" s="21"/>
    </row>
    <row r="4" spans="2:13" s="22" customFormat="1">
      <c r="B4" s="23" t="s">
        <v>46</v>
      </c>
      <c r="E4" s="24"/>
      <c r="K4" s="24"/>
      <c r="L4" s="25"/>
      <c r="M4" s="25"/>
    </row>
    <row r="5" spans="2:13" s="22" customFormat="1">
      <c r="B5" s="22" t="s">
        <v>47</v>
      </c>
      <c r="E5" s="24"/>
      <c r="K5" s="24"/>
      <c r="L5" s="25"/>
      <c r="M5" s="25"/>
    </row>
    <row r="6" spans="2:13" s="23" customFormat="1">
      <c r="B6" s="23" t="s">
        <v>48</v>
      </c>
      <c r="E6" s="26"/>
      <c r="K6" s="26"/>
      <c r="L6" s="27"/>
      <c r="M6" s="27"/>
    </row>
    <row r="7" spans="2:13" s="14" customFormat="1">
      <c r="B7" s="10" t="s">
        <v>49</v>
      </c>
      <c r="C7" s="28"/>
      <c r="D7" s="28"/>
      <c r="E7" s="29"/>
      <c r="G7" s="28"/>
      <c r="K7" s="15"/>
      <c r="L7" s="16"/>
      <c r="M7" s="16"/>
    </row>
    <row r="8" spans="2:13" s="14" customFormat="1">
      <c r="B8" s="28"/>
      <c r="C8" s="28"/>
      <c r="D8" s="28"/>
      <c r="E8" s="29"/>
      <c r="G8" s="28"/>
      <c r="K8" s="15"/>
      <c r="L8" s="16"/>
      <c r="M8" s="16"/>
    </row>
    <row r="9" spans="2:13" s="14" customFormat="1">
      <c r="B9" s="28"/>
      <c r="C9" s="28"/>
      <c r="D9" s="28"/>
      <c r="E9" s="29"/>
      <c r="G9" s="28"/>
      <c r="K9" s="15"/>
      <c r="L9" s="16"/>
      <c r="M9" s="16"/>
    </row>
    <row r="10" spans="2:13" s="28" customFormat="1">
      <c r="B10" s="30" t="s">
        <v>163</v>
      </c>
      <c r="C10" s="30"/>
      <c r="E10" s="29"/>
      <c r="K10" s="29"/>
      <c r="L10" s="31"/>
      <c r="M10" s="31"/>
    </row>
    <row r="11" spans="2:13" s="28" customFormat="1" ht="15" thickBot="1">
      <c r="B11" s="30" t="s">
        <v>50</v>
      </c>
      <c r="C11" s="30"/>
      <c r="E11" s="29"/>
      <c r="F11" s="28" t="s">
        <v>51</v>
      </c>
      <c r="K11" s="29"/>
      <c r="L11" s="31"/>
      <c r="M11" s="31"/>
    </row>
    <row r="12" spans="2:13" s="10" customFormat="1">
      <c r="B12" s="217" t="s">
        <v>52</v>
      </c>
      <c r="C12" s="211"/>
      <c r="D12" s="211"/>
      <c r="E12" s="211"/>
      <c r="F12" s="32" t="s">
        <v>65</v>
      </c>
      <c r="G12" s="35"/>
      <c r="H12" s="35"/>
      <c r="I12" s="35"/>
      <c r="K12" s="11"/>
      <c r="L12" s="12"/>
      <c r="M12" s="12"/>
    </row>
    <row r="13" spans="2:13" s="10" customFormat="1">
      <c r="B13" s="218" t="s">
        <v>66</v>
      </c>
      <c r="C13" s="219"/>
      <c r="D13" s="219"/>
      <c r="E13" s="219"/>
      <c r="F13" s="78" t="s">
        <v>53</v>
      </c>
      <c r="G13" s="35"/>
      <c r="H13" s="35"/>
      <c r="I13" s="35"/>
      <c r="K13" s="11"/>
      <c r="L13" s="12"/>
      <c r="M13" s="12"/>
    </row>
    <row r="14" spans="2:13" s="10" customFormat="1">
      <c r="B14" s="218" t="s">
        <v>54</v>
      </c>
      <c r="C14" s="219"/>
      <c r="D14" s="219"/>
      <c r="E14" s="219"/>
      <c r="F14" s="79" t="s">
        <v>55</v>
      </c>
      <c r="G14" s="75"/>
      <c r="H14" s="60"/>
      <c r="I14" s="60"/>
      <c r="J14" s="60"/>
      <c r="K14" s="11"/>
      <c r="L14" s="12"/>
      <c r="M14" s="12"/>
    </row>
    <row r="15" spans="2:13" s="10" customFormat="1">
      <c r="B15" s="218" t="s">
        <v>56</v>
      </c>
      <c r="C15" s="219"/>
      <c r="D15" s="219"/>
      <c r="E15" s="219"/>
      <c r="F15" s="80" t="s">
        <v>162</v>
      </c>
      <c r="G15" s="76"/>
      <c r="H15" s="37"/>
      <c r="I15" s="37"/>
      <c r="K15" s="11"/>
      <c r="L15" s="12"/>
      <c r="M15" s="12"/>
    </row>
    <row r="16" spans="2:13" s="10" customFormat="1">
      <c r="B16" s="218" t="s">
        <v>58</v>
      </c>
      <c r="C16" s="219"/>
      <c r="D16" s="219"/>
      <c r="E16" s="219"/>
      <c r="F16" s="36" t="s">
        <v>57</v>
      </c>
      <c r="G16" s="37"/>
      <c r="H16" s="37"/>
      <c r="I16" s="37"/>
      <c r="K16" s="11"/>
      <c r="L16" s="12"/>
      <c r="M16" s="12"/>
    </row>
    <row r="17" spans="2:14" s="10" customFormat="1">
      <c r="B17" s="218" t="s">
        <v>59</v>
      </c>
      <c r="C17" s="219"/>
      <c r="D17" s="219"/>
      <c r="E17" s="219"/>
      <c r="F17" s="38" t="s">
        <v>166</v>
      </c>
      <c r="G17" s="37"/>
      <c r="H17" s="37"/>
      <c r="I17" s="37"/>
      <c r="K17" s="11"/>
      <c r="L17" s="12"/>
      <c r="M17" s="12"/>
    </row>
    <row r="18" spans="2:14" s="10" customFormat="1">
      <c r="B18" s="218" t="s">
        <v>60</v>
      </c>
      <c r="C18" s="219"/>
      <c r="D18" s="219"/>
      <c r="E18" s="219"/>
      <c r="F18" s="38" t="s">
        <v>61</v>
      </c>
      <c r="G18" s="37"/>
      <c r="H18" s="37"/>
      <c r="I18" s="37"/>
      <c r="K18" s="11"/>
      <c r="L18" s="12"/>
      <c r="M18" s="12"/>
    </row>
    <row r="19" spans="2:14" s="10" customFormat="1">
      <c r="B19" s="218" t="s">
        <v>62</v>
      </c>
      <c r="C19" s="219"/>
      <c r="D19" s="219"/>
      <c r="E19" s="219"/>
      <c r="F19" s="79" t="s">
        <v>67</v>
      </c>
      <c r="G19" s="76"/>
      <c r="H19" s="61"/>
      <c r="I19" s="61"/>
      <c r="J19" s="61"/>
      <c r="K19" s="61"/>
      <c r="L19" s="61"/>
      <c r="M19" s="61"/>
      <c r="N19" s="61"/>
    </row>
    <row r="20" spans="2:14" s="10" customFormat="1" ht="15" thickBot="1">
      <c r="B20" s="215" t="s">
        <v>63</v>
      </c>
      <c r="C20" s="216"/>
      <c r="D20" s="216"/>
      <c r="E20" s="216"/>
      <c r="F20" s="57" t="s">
        <v>408</v>
      </c>
      <c r="G20" s="37"/>
      <c r="H20" s="37"/>
      <c r="I20" s="37"/>
      <c r="K20" s="11"/>
      <c r="L20" s="12"/>
      <c r="M20" s="12"/>
    </row>
    <row r="21" spans="2:14">
      <c r="B21" s="35" t="s">
        <v>64</v>
      </c>
      <c r="C21" s="35"/>
      <c r="D21" s="35"/>
      <c r="E21" s="35"/>
      <c r="F21" s="37"/>
    </row>
    <row r="23" spans="2:14">
      <c r="B23" s="41" t="s">
        <v>68</v>
      </c>
      <c r="C23" s="35"/>
      <c r="D23" s="42"/>
      <c r="E23" s="43"/>
      <c r="F23" s="10"/>
      <c r="G23" s="10"/>
      <c r="H23" s="10"/>
      <c r="I23" s="10"/>
    </row>
    <row r="24" spans="2:14" ht="15" thickBot="1">
      <c r="B24" s="41" t="s">
        <v>69</v>
      </c>
      <c r="C24" s="35"/>
      <c r="D24" s="42"/>
      <c r="E24" s="43"/>
      <c r="F24" s="10" t="s">
        <v>51</v>
      </c>
      <c r="G24" s="10"/>
      <c r="H24" s="10"/>
      <c r="I24" s="10"/>
    </row>
    <row r="25" spans="2:14">
      <c r="B25" s="217" t="s">
        <v>70</v>
      </c>
      <c r="C25" s="211"/>
      <c r="D25" s="211"/>
      <c r="E25" s="211"/>
      <c r="F25" s="44">
        <v>0.84199999999999997</v>
      </c>
      <c r="G25" s="10"/>
      <c r="H25" s="10"/>
      <c r="I25" s="10"/>
    </row>
    <row r="26" spans="2:14">
      <c r="B26" s="218" t="s">
        <v>71</v>
      </c>
      <c r="C26" s="219"/>
      <c r="D26" s="219"/>
      <c r="E26" s="219"/>
      <c r="F26" s="45">
        <v>0.55200000000000005</v>
      </c>
      <c r="G26" s="10"/>
      <c r="H26" s="10"/>
      <c r="I26" s="10"/>
    </row>
    <row r="27" spans="2:14">
      <c r="B27" s="218" t="s">
        <v>5</v>
      </c>
      <c r="C27" s="219"/>
      <c r="D27" s="219"/>
      <c r="E27" s="219"/>
      <c r="F27" s="46">
        <v>0.12180000000000001</v>
      </c>
      <c r="G27" s="10"/>
      <c r="H27" s="10"/>
      <c r="I27" s="10"/>
    </row>
    <row r="28" spans="2:14">
      <c r="B28" s="218" t="s">
        <v>4</v>
      </c>
      <c r="C28" s="219"/>
      <c r="D28" s="219"/>
      <c r="E28" s="219"/>
      <c r="F28" s="46">
        <v>2.8799999999999999E-2</v>
      </c>
      <c r="G28" s="10"/>
      <c r="H28" s="10"/>
      <c r="I28" s="10"/>
    </row>
    <row r="29" spans="2:14">
      <c r="B29" s="218" t="s">
        <v>3</v>
      </c>
      <c r="C29" s="219"/>
      <c r="D29" s="219"/>
      <c r="E29" s="219"/>
      <c r="F29" s="47">
        <f>F27+F28</f>
        <v>0.15060000000000001</v>
      </c>
      <c r="G29" s="10"/>
      <c r="H29" s="10"/>
      <c r="I29" s="10"/>
    </row>
    <row r="30" spans="2:14">
      <c r="B30" s="218" t="s">
        <v>2</v>
      </c>
      <c r="C30" s="219"/>
      <c r="D30" s="219"/>
      <c r="E30" s="219"/>
      <c r="F30" s="46">
        <v>9.9199999999999997E-2</v>
      </c>
      <c r="G30" s="10"/>
      <c r="H30" s="10"/>
      <c r="I30" s="10"/>
    </row>
    <row r="31" spans="2:14">
      <c r="B31" s="218" t="s">
        <v>1</v>
      </c>
      <c r="C31" s="219"/>
      <c r="D31" s="219"/>
      <c r="E31" s="219"/>
      <c r="F31" s="46">
        <v>1</v>
      </c>
      <c r="G31" s="10" t="s">
        <v>72</v>
      </c>
      <c r="H31" s="10"/>
      <c r="I31" s="10"/>
    </row>
    <row r="32" spans="2:14" ht="15" thickBot="1">
      <c r="B32" s="215" t="s">
        <v>0</v>
      </c>
      <c r="C32" s="216"/>
      <c r="D32" s="216"/>
      <c r="E32" s="216"/>
      <c r="F32" s="48">
        <v>1</v>
      </c>
      <c r="G32" s="10"/>
      <c r="H32" s="10"/>
      <c r="I32" s="10"/>
    </row>
    <row r="33" spans="1:24">
      <c r="A33" s="10"/>
      <c r="B33" s="35"/>
      <c r="C33" s="35"/>
      <c r="D33" s="35"/>
      <c r="E33" s="35"/>
      <c r="F33" s="49"/>
      <c r="G33" s="10"/>
      <c r="H33" s="10"/>
      <c r="I33" s="10"/>
      <c r="J33" s="10"/>
      <c r="K33" s="11"/>
      <c r="L33" s="12"/>
      <c r="M33" s="12"/>
      <c r="N33" s="10"/>
      <c r="O33" s="10"/>
      <c r="P33" s="10"/>
      <c r="Q33" s="10"/>
      <c r="R33" s="10"/>
      <c r="S33" s="10"/>
      <c r="T33" s="10"/>
      <c r="U33" s="10"/>
      <c r="V33" s="10"/>
      <c r="W33" s="10"/>
      <c r="X33" s="10"/>
    </row>
    <row r="34" spans="1:24">
      <c r="A34" s="10"/>
      <c r="B34" s="50" t="s">
        <v>73</v>
      </c>
      <c r="C34" s="37"/>
      <c r="D34" s="10"/>
      <c r="E34" s="11"/>
      <c r="F34" s="10"/>
      <c r="G34" s="10"/>
      <c r="H34" s="10"/>
      <c r="I34" s="10"/>
      <c r="J34" s="10"/>
      <c r="K34" s="11"/>
      <c r="L34" s="12"/>
      <c r="M34" s="12"/>
      <c r="N34" s="10"/>
      <c r="O34" s="10"/>
      <c r="P34" s="10"/>
      <c r="Q34" s="10"/>
      <c r="R34" s="10"/>
      <c r="S34" s="10"/>
      <c r="T34" s="10"/>
      <c r="U34" s="10"/>
      <c r="V34" s="10"/>
      <c r="W34" s="10"/>
      <c r="X34" s="10"/>
    </row>
    <row r="35" spans="1:24">
      <c r="A35" s="14"/>
      <c r="B35" s="14"/>
      <c r="C35" s="14"/>
      <c r="D35" s="14"/>
      <c r="E35" s="14"/>
      <c r="F35" s="15"/>
      <c r="G35" s="14"/>
      <c r="H35" s="28"/>
      <c r="I35" s="28"/>
      <c r="J35" s="14"/>
      <c r="K35" s="14"/>
      <c r="L35" s="14"/>
      <c r="M35" s="14"/>
      <c r="N35" s="14"/>
      <c r="O35" s="14"/>
      <c r="P35" s="14"/>
      <c r="Q35" s="14"/>
      <c r="R35" s="14"/>
      <c r="S35" s="14"/>
      <c r="T35" s="14"/>
      <c r="U35" s="14"/>
      <c r="V35" s="14"/>
      <c r="W35" s="14"/>
      <c r="X35" s="14"/>
    </row>
    <row r="36" spans="1:24" ht="15" thickBot="1">
      <c r="A36" s="10"/>
      <c r="B36" s="50" t="s">
        <v>74</v>
      </c>
      <c r="C36" s="10"/>
      <c r="D36" s="10"/>
      <c r="E36" s="11"/>
      <c r="F36" s="11"/>
      <c r="G36" s="10"/>
      <c r="H36" s="10" t="s">
        <v>75</v>
      </c>
      <c r="I36" s="10"/>
      <c r="J36" s="10"/>
      <c r="K36" s="10"/>
      <c r="L36" s="10"/>
      <c r="M36" s="10"/>
      <c r="N36" s="10"/>
      <c r="O36" s="10"/>
      <c r="P36" s="10"/>
      <c r="Q36" s="10"/>
      <c r="R36" s="10"/>
      <c r="S36" s="10"/>
      <c r="T36" s="10"/>
      <c r="U36" s="10"/>
      <c r="V36" s="10"/>
      <c r="W36" s="10"/>
      <c r="X36" s="10"/>
    </row>
    <row r="37" spans="1:24" ht="15" customHeight="1" thickBot="1">
      <c r="A37" s="37"/>
      <c r="B37" s="224" t="s">
        <v>76</v>
      </c>
      <c r="C37" s="225"/>
      <c r="D37" s="225"/>
      <c r="E37" s="222" t="s">
        <v>77</v>
      </c>
      <c r="F37" s="223"/>
      <c r="G37" s="51" t="s">
        <v>78</v>
      </c>
      <c r="H37" s="65"/>
      <c r="I37" s="65"/>
      <c r="J37" s="52"/>
      <c r="K37" s="212" t="s">
        <v>79</v>
      </c>
      <c r="L37" s="213"/>
      <c r="M37" s="213"/>
      <c r="N37" s="213"/>
      <c r="O37" s="213"/>
      <c r="P37" s="213"/>
      <c r="Q37" s="213"/>
      <c r="R37" s="214"/>
    </row>
    <row r="38" spans="1:24" ht="15" thickBot="1">
      <c r="A38" s="37"/>
      <c r="B38" s="220" t="s">
        <v>80</v>
      </c>
      <c r="C38" s="221"/>
      <c r="D38" s="221"/>
      <c r="E38" s="59" t="s">
        <v>81</v>
      </c>
      <c r="F38" s="62" t="s">
        <v>82</v>
      </c>
      <c r="G38" s="87" t="s">
        <v>113</v>
      </c>
      <c r="H38" s="88" t="s">
        <v>114</v>
      </c>
      <c r="I38" s="88" t="s">
        <v>115</v>
      </c>
      <c r="J38" s="88" t="s">
        <v>116</v>
      </c>
      <c r="K38" s="51" t="s">
        <v>168</v>
      </c>
      <c r="L38" s="52" t="s">
        <v>169</v>
      </c>
      <c r="M38" s="52"/>
      <c r="N38" s="52" t="s">
        <v>170</v>
      </c>
      <c r="O38" s="211" t="s">
        <v>171</v>
      </c>
      <c r="P38" s="211"/>
      <c r="Q38" s="52" t="s">
        <v>172</v>
      </c>
      <c r="R38" s="52" t="s">
        <v>173</v>
      </c>
      <c r="S38" s="52" t="s">
        <v>174</v>
      </c>
      <c r="T38" s="44" t="s">
        <v>175</v>
      </c>
    </row>
    <row r="39" spans="1:24">
      <c r="A39" s="37"/>
      <c r="B39" s="89" t="s">
        <v>89</v>
      </c>
      <c r="C39" s="90"/>
      <c r="D39" s="91" t="s">
        <v>117</v>
      </c>
      <c r="E39" s="92">
        <v>-3.3978609999999998</v>
      </c>
      <c r="F39" s="39">
        <v>34.837608000000003</v>
      </c>
      <c r="G39" s="102">
        <v>12.565665055683967</v>
      </c>
      <c r="H39" s="103">
        <v>0.9665896196679955</v>
      </c>
      <c r="I39" s="103">
        <v>86.467745324648035</v>
      </c>
      <c r="J39" s="104">
        <v>1.0225726959093147</v>
      </c>
      <c r="K39" s="92" t="s">
        <v>184</v>
      </c>
      <c r="L39" s="93" t="s">
        <v>185</v>
      </c>
      <c r="M39" s="93"/>
      <c r="N39" s="93" t="s">
        <v>126</v>
      </c>
      <c r="O39" s="93" t="s">
        <v>178</v>
      </c>
      <c r="P39" s="93"/>
      <c r="Q39" s="93" t="s">
        <v>179</v>
      </c>
      <c r="R39" s="93" t="s">
        <v>179</v>
      </c>
      <c r="S39" s="93" t="s">
        <v>180</v>
      </c>
      <c r="T39" s="32" t="s">
        <v>181</v>
      </c>
    </row>
    <row r="40" spans="1:24">
      <c r="A40" s="37"/>
      <c r="B40" s="94" t="s">
        <v>90</v>
      </c>
      <c r="C40" s="63"/>
      <c r="D40" s="64" t="s">
        <v>117</v>
      </c>
      <c r="E40" s="66">
        <v>-3.3978290019999999</v>
      </c>
      <c r="F40" s="40">
        <v>34.837011969999999</v>
      </c>
      <c r="G40" s="105">
        <v>21.13063730679653</v>
      </c>
      <c r="H40" s="106">
        <v>3.0912555579081076</v>
      </c>
      <c r="I40" s="106">
        <v>75.778107135295357</v>
      </c>
      <c r="J40" s="107">
        <v>0.46131099063578063</v>
      </c>
      <c r="K40" s="66" t="s">
        <v>184</v>
      </c>
      <c r="L40" s="208" t="s">
        <v>185</v>
      </c>
      <c r="M40" s="208"/>
      <c r="N40" s="77" t="s">
        <v>124</v>
      </c>
      <c r="O40" s="77" t="s">
        <v>178</v>
      </c>
      <c r="P40" s="77"/>
      <c r="Q40" s="77" t="s">
        <v>179</v>
      </c>
      <c r="R40" s="77" t="s">
        <v>179</v>
      </c>
      <c r="S40" s="77" t="s">
        <v>180</v>
      </c>
      <c r="T40" s="78" t="s">
        <v>181</v>
      </c>
    </row>
    <row r="41" spans="1:24">
      <c r="A41" s="37"/>
      <c r="B41" s="94" t="s">
        <v>88</v>
      </c>
      <c r="C41" s="63"/>
      <c r="D41" s="64" t="s">
        <v>117</v>
      </c>
      <c r="E41" s="66">
        <v>-3.3854090330000002</v>
      </c>
      <c r="F41" s="40">
        <v>34.818901029999999</v>
      </c>
      <c r="G41" s="105">
        <v>54.080969906906262</v>
      </c>
      <c r="H41" s="106">
        <v>21.264484651351896</v>
      </c>
      <c r="I41" s="106">
        <v>24.654545441741845</v>
      </c>
      <c r="J41" s="107">
        <v>1.8433218334154755</v>
      </c>
      <c r="K41" s="66" t="s">
        <v>184</v>
      </c>
      <c r="L41" s="208" t="s">
        <v>185</v>
      </c>
      <c r="M41" s="208"/>
      <c r="N41" s="77" t="s">
        <v>127</v>
      </c>
      <c r="O41" s="77" t="s">
        <v>178</v>
      </c>
      <c r="P41" s="77"/>
      <c r="Q41" s="77" t="s">
        <v>179</v>
      </c>
      <c r="R41" s="77" t="s">
        <v>179</v>
      </c>
      <c r="S41" s="77" t="s">
        <v>180</v>
      </c>
      <c r="T41" s="78" t="s">
        <v>181</v>
      </c>
    </row>
    <row r="42" spans="1:24">
      <c r="A42" s="37"/>
      <c r="B42" s="94" t="s">
        <v>91</v>
      </c>
      <c r="C42" s="63"/>
      <c r="D42" s="64" t="s">
        <v>117</v>
      </c>
      <c r="E42" s="66">
        <v>-3.3849129919999998</v>
      </c>
      <c r="F42" s="40">
        <v>34.818899020000003</v>
      </c>
      <c r="G42" s="105">
        <v>51.960000000000008</v>
      </c>
      <c r="H42" s="106">
        <v>18.919999999999995</v>
      </c>
      <c r="I42" s="106">
        <v>29.120000000000005</v>
      </c>
      <c r="J42" s="107">
        <v>1.85293247905372</v>
      </c>
      <c r="K42" s="66" t="s">
        <v>184</v>
      </c>
      <c r="L42" s="208" t="s">
        <v>185</v>
      </c>
      <c r="M42" s="208"/>
      <c r="N42" s="77" t="s">
        <v>127</v>
      </c>
      <c r="O42" s="77" t="s">
        <v>178</v>
      </c>
      <c r="P42" s="77"/>
      <c r="Q42" s="77" t="s">
        <v>179</v>
      </c>
      <c r="R42" s="77" t="s">
        <v>179</v>
      </c>
      <c r="S42" s="77" t="s">
        <v>180</v>
      </c>
      <c r="T42" s="78" t="s">
        <v>181</v>
      </c>
    </row>
    <row r="43" spans="1:24">
      <c r="A43" s="37"/>
      <c r="B43" s="94" t="s">
        <v>92</v>
      </c>
      <c r="C43" s="63"/>
      <c r="D43" s="64" t="s">
        <v>118</v>
      </c>
      <c r="E43" s="66">
        <v>-3.4092039989999998</v>
      </c>
      <c r="F43" s="40">
        <v>34.852751009999999</v>
      </c>
      <c r="G43" s="105">
        <v>23.96</v>
      </c>
      <c r="H43" s="106">
        <v>0.91999999999999804</v>
      </c>
      <c r="I43" s="106">
        <v>75.12</v>
      </c>
      <c r="J43" s="107">
        <v>1.2493839329719072</v>
      </c>
      <c r="K43" s="66" t="s">
        <v>184</v>
      </c>
      <c r="L43" s="208" t="s">
        <v>188</v>
      </c>
      <c r="M43" s="208"/>
      <c r="N43" s="77" t="s">
        <v>124</v>
      </c>
      <c r="O43" s="77" t="s">
        <v>178</v>
      </c>
      <c r="P43" s="77"/>
      <c r="Q43" s="77" t="s">
        <v>179</v>
      </c>
      <c r="R43" s="77" t="s">
        <v>179</v>
      </c>
      <c r="S43" s="77" t="s">
        <v>180</v>
      </c>
      <c r="T43" s="78" t="s">
        <v>181</v>
      </c>
    </row>
    <row r="44" spans="1:24">
      <c r="A44" s="37"/>
      <c r="B44" s="94" t="s">
        <v>93</v>
      </c>
      <c r="C44" s="63"/>
      <c r="D44" s="64" t="s">
        <v>118</v>
      </c>
      <c r="E44" s="66">
        <v>-3.4083420040000001</v>
      </c>
      <c r="F44" s="40">
        <v>34.850283040000001</v>
      </c>
      <c r="G44" s="105">
        <v>19.96</v>
      </c>
      <c r="H44" s="106">
        <v>4.9199999999999982</v>
      </c>
      <c r="I44" s="106">
        <v>75.12</v>
      </c>
      <c r="J44" s="107">
        <v>1.641498275012321</v>
      </c>
      <c r="K44" s="66" t="s">
        <v>184</v>
      </c>
      <c r="L44" s="208" t="s">
        <v>188</v>
      </c>
      <c r="M44" s="208"/>
      <c r="N44" s="77" t="s">
        <v>125</v>
      </c>
      <c r="O44" s="77" t="s">
        <v>178</v>
      </c>
      <c r="P44" s="77"/>
      <c r="Q44" s="77" t="s">
        <v>179</v>
      </c>
      <c r="R44" s="77" t="s">
        <v>179</v>
      </c>
      <c r="S44" s="77" t="s">
        <v>180</v>
      </c>
      <c r="T44" s="78" t="s">
        <v>181</v>
      </c>
    </row>
    <row r="45" spans="1:24">
      <c r="A45" s="37"/>
      <c r="B45" s="94" t="s">
        <v>94</v>
      </c>
      <c r="C45" s="63"/>
      <c r="D45" s="64" t="s">
        <v>118</v>
      </c>
      <c r="E45" s="66">
        <v>-3.406225992</v>
      </c>
      <c r="F45" s="40">
        <v>34.85055998</v>
      </c>
      <c r="G45" s="105">
        <v>21.96</v>
      </c>
      <c r="H45" s="106">
        <v>8.9199999999999982</v>
      </c>
      <c r="I45" s="106">
        <v>69.12</v>
      </c>
      <c r="J45" s="107">
        <v>1.7491375061606702</v>
      </c>
      <c r="K45" s="66" t="s">
        <v>184</v>
      </c>
      <c r="L45" s="208" t="s">
        <v>188</v>
      </c>
      <c r="M45" s="208"/>
      <c r="N45" s="77" t="s">
        <v>124</v>
      </c>
      <c r="O45" s="77" t="s">
        <v>178</v>
      </c>
      <c r="P45" s="77"/>
      <c r="Q45" s="77" t="s">
        <v>179</v>
      </c>
      <c r="R45" s="77" t="s">
        <v>179</v>
      </c>
      <c r="S45" s="77" t="s">
        <v>180</v>
      </c>
      <c r="T45" s="78" t="s">
        <v>181</v>
      </c>
    </row>
    <row r="46" spans="1:24">
      <c r="A46" s="37"/>
      <c r="B46" s="94" t="s">
        <v>95</v>
      </c>
      <c r="C46" s="63"/>
      <c r="D46" s="64" t="s">
        <v>118</v>
      </c>
      <c r="E46" s="66">
        <v>-3.4064239729999999</v>
      </c>
      <c r="F46" s="40">
        <v>34.851213010000002</v>
      </c>
      <c r="G46" s="105">
        <v>25.96</v>
      </c>
      <c r="H46" s="106">
        <v>6.9200000000000008</v>
      </c>
      <c r="I46" s="106">
        <v>67.12</v>
      </c>
      <c r="J46" s="107">
        <v>1.7568260226712666</v>
      </c>
      <c r="K46" s="66" t="s">
        <v>184</v>
      </c>
      <c r="L46" s="208" t="s">
        <v>188</v>
      </c>
      <c r="M46" s="208"/>
      <c r="N46" s="77" t="s">
        <v>124</v>
      </c>
      <c r="O46" s="77" t="s">
        <v>178</v>
      </c>
      <c r="P46" s="77"/>
      <c r="Q46" s="77" t="s">
        <v>179</v>
      </c>
      <c r="R46" s="77" t="s">
        <v>179</v>
      </c>
      <c r="S46" s="77" t="s">
        <v>180</v>
      </c>
      <c r="T46" s="78" t="s">
        <v>181</v>
      </c>
    </row>
    <row r="47" spans="1:24">
      <c r="A47" s="37"/>
      <c r="B47" s="94" t="s">
        <v>96</v>
      </c>
      <c r="C47" s="63"/>
      <c r="D47" s="64" t="s">
        <v>119</v>
      </c>
      <c r="E47" s="66">
        <v>-3.2993960379999998</v>
      </c>
      <c r="F47" s="40">
        <v>34.848240959999998</v>
      </c>
      <c r="G47" s="105">
        <v>47.96</v>
      </c>
      <c r="H47" s="106">
        <v>22.919999999999995</v>
      </c>
      <c r="I47" s="106">
        <v>29.120000000000012</v>
      </c>
      <c r="J47" s="107">
        <v>2.8831936914736325</v>
      </c>
      <c r="K47" s="66" t="s">
        <v>184</v>
      </c>
      <c r="L47" s="208" t="s">
        <v>187</v>
      </c>
      <c r="M47" s="208"/>
      <c r="N47" s="77" t="s">
        <v>127</v>
      </c>
      <c r="O47" s="77" t="s">
        <v>178</v>
      </c>
      <c r="P47" s="77"/>
      <c r="Q47" s="77" t="s">
        <v>179</v>
      </c>
      <c r="R47" s="77" t="s">
        <v>179</v>
      </c>
      <c r="S47" s="77" t="s">
        <v>180</v>
      </c>
      <c r="T47" s="78" t="s">
        <v>181</v>
      </c>
    </row>
    <row r="48" spans="1:24">
      <c r="A48" s="37"/>
      <c r="B48" s="94" t="s">
        <v>97</v>
      </c>
      <c r="C48" s="63"/>
      <c r="D48" s="64" t="s">
        <v>119</v>
      </c>
      <c r="E48" s="66">
        <v>-3.3025860229999999</v>
      </c>
      <c r="F48" s="40">
        <v>34.848048009999999</v>
      </c>
      <c r="G48" s="105">
        <v>45.272914521112256</v>
      </c>
      <c r="H48" s="106">
        <v>23.604531410916575</v>
      </c>
      <c r="I48" s="106">
        <v>31.122554067971166</v>
      </c>
      <c r="J48" s="107">
        <v>2.0547560374568752</v>
      </c>
      <c r="K48" s="66" t="s">
        <v>184</v>
      </c>
      <c r="L48" s="208" t="s">
        <v>187</v>
      </c>
      <c r="M48" s="208"/>
      <c r="N48" s="77" t="s">
        <v>127</v>
      </c>
      <c r="O48" s="77" t="s">
        <v>178</v>
      </c>
      <c r="P48" s="77"/>
      <c r="Q48" s="77" t="s">
        <v>179</v>
      </c>
      <c r="R48" s="77" t="s">
        <v>179</v>
      </c>
      <c r="S48" s="77" t="s">
        <v>180</v>
      </c>
      <c r="T48" s="78" t="s">
        <v>181</v>
      </c>
    </row>
    <row r="49" spans="1:20">
      <c r="A49" s="37"/>
      <c r="B49" s="94" t="s">
        <v>98</v>
      </c>
      <c r="C49" s="63"/>
      <c r="D49" s="64" t="s">
        <v>119</v>
      </c>
      <c r="E49" s="66">
        <v>-3.2957159630000001</v>
      </c>
      <c r="F49" s="40">
        <v>34.852460999999998</v>
      </c>
      <c r="G49" s="105">
        <v>38.691629007962128</v>
      </c>
      <c r="H49" s="106">
        <v>26.81299763288143</v>
      </c>
      <c r="I49" s="106">
        <v>34.495373359156439</v>
      </c>
      <c r="J49" s="107">
        <v>2.5483587974371611</v>
      </c>
      <c r="K49" s="66" t="s">
        <v>184</v>
      </c>
      <c r="L49" s="208" t="s">
        <v>187</v>
      </c>
      <c r="M49" s="208"/>
      <c r="N49" s="77" t="s">
        <v>128</v>
      </c>
      <c r="O49" s="77" t="s">
        <v>178</v>
      </c>
      <c r="P49" s="77"/>
      <c r="Q49" s="77" t="s">
        <v>179</v>
      </c>
      <c r="R49" s="77" t="s">
        <v>179</v>
      </c>
      <c r="S49" s="77" t="s">
        <v>180</v>
      </c>
      <c r="T49" s="78" t="s">
        <v>181</v>
      </c>
    </row>
    <row r="50" spans="1:20">
      <c r="A50" s="37"/>
      <c r="B50" s="94" t="s">
        <v>99</v>
      </c>
      <c r="C50" s="63"/>
      <c r="D50" s="64" t="s">
        <v>119</v>
      </c>
      <c r="E50" s="66">
        <v>-3.2966709980000002</v>
      </c>
      <c r="F50" s="40">
        <v>34.854407019999996</v>
      </c>
      <c r="G50" s="105">
        <v>28.145762029394</v>
      </c>
      <c r="H50" s="106">
        <v>25.085564727199518</v>
      </c>
      <c r="I50" s="106">
        <v>46.768673243406489</v>
      </c>
      <c r="J50" s="107">
        <v>2.1716214884179394</v>
      </c>
      <c r="K50" s="66" t="s">
        <v>184</v>
      </c>
      <c r="L50" s="208" t="s">
        <v>187</v>
      </c>
      <c r="M50" s="208"/>
      <c r="N50" s="77" t="s">
        <v>124</v>
      </c>
      <c r="O50" s="77" t="s">
        <v>178</v>
      </c>
      <c r="P50" s="77"/>
      <c r="Q50" s="77" t="s">
        <v>179</v>
      </c>
      <c r="R50" s="77" t="s">
        <v>179</v>
      </c>
      <c r="S50" s="77" t="s">
        <v>180</v>
      </c>
      <c r="T50" s="78" t="s">
        <v>181</v>
      </c>
    </row>
    <row r="51" spans="1:20">
      <c r="A51" s="10"/>
      <c r="B51" s="94" t="s">
        <v>100</v>
      </c>
      <c r="C51" s="63"/>
      <c r="D51" s="64" t="s">
        <v>120</v>
      </c>
      <c r="E51" s="66">
        <v>-2.3691620310000001</v>
      </c>
      <c r="F51" s="40">
        <v>34.06028104</v>
      </c>
      <c r="G51" s="105">
        <v>45.96</v>
      </c>
      <c r="H51" s="106">
        <v>14.920000000000003</v>
      </c>
      <c r="I51" s="106">
        <v>39.119999999999997</v>
      </c>
      <c r="J51" s="107">
        <v>2.0374568753080333</v>
      </c>
      <c r="K51" s="66" t="s">
        <v>184</v>
      </c>
      <c r="L51" s="208" t="s">
        <v>185</v>
      </c>
      <c r="M51" s="208"/>
      <c r="N51" s="77" t="s">
        <v>127</v>
      </c>
      <c r="O51" s="77" t="s">
        <v>178</v>
      </c>
      <c r="P51" s="77"/>
      <c r="Q51" s="77" t="s">
        <v>179</v>
      </c>
      <c r="R51" s="77" t="s">
        <v>179</v>
      </c>
      <c r="S51" s="77" t="s">
        <v>180</v>
      </c>
      <c r="T51" s="78" t="s">
        <v>181</v>
      </c>
    </row>
    <row r="52" spans="1:20">
      <c r="A52" s="10"/>
      <c r="B52" s="94" t="s">
        <v>101</v>
      </c>
      <c r="C52" s="63"/>
      <c r="D52" s="64" t="s">
        <v>120</v>
      </c>
      <c r="E52" s="66">
        <v>-2.3698080240000001</v>
      </c>
      <c r="F52" s="40">
        <v>34.059671010000002</v>
      </c>
      <c r="G52" s="105">
        <v>34.344660194174757</v>
      </c>
      <c r="H52" s="106">
        <v>19.22727272727273</v>
      </c>
      <c r="I52" s="106">
        <v>46.428067078552509</v>
      </c>
      <c r="J52" s="107">
        <v>1.7452932479053718</v>
      </c>
      <c r="K52" s="66" t="s">
        <v>184</v>
      </c>
      <c r="L52" s="208" t="s">
        <v>185</v>
      </c>
      <c r="M52" s="208"/>
      <c r="N52" s="77" t="s">
        <v>124</v>
      </c>
      <c r="O52" s="77" t="s">
        <v>178</v>
      </c>
      <c r="P52" s="77"/>
      <c r="Q52" s="77" t="s">
        <v>179</v>
      </c>
      <c r="R52" s="77" t="s">
        <v>179</v>
      </c>
      <c r="S52" s="77" t="s">
        <v>180</v>
      </c>
      <c r="T52" s="78" t="s">
        <v>181</v>
      </c>
    </row>
    <row r="53" spans="1:20">
      <c r="A53" s="10"/>
      <c r="B53" s="94" t="s">
        <v>102</v>
      </c>
      <c r="C53" s="63"/>
      <c r="D53" s="64" t="s">
        <v>120</v>
      </c>
      <c r="E53" s="66">
        <v>-2.3487199940000001</v>
      </c>
      <c r="F53" s="40">
        <v>34.051391029999998</v>
      </c>
      <c r="G53" s="105">
        <v>27.96</v>
      </c>
      <c r="H53" s="106">
        <v>4.9200000000000017</v>
      </c>
      <c r="I53" s="106">
        <v>67.12</v>
      </c>
      <c r="J53" s="107">
        <v>0.88610152784622953</v>
      </c>
      <c r="K53" s="66" t="s">
        <v>184</v>
      </c>
      <c r="L53" s="208" t="s">
        <v>185</v>
      </c>
      <c r="M53" s="208"/>
      <c r="N53" s="77" t="s">
        <v>124</v>
      </c>
      <c r="O53" s="77" t="s">
        <v>178</v>
      </c>
      <c r="P53" s="77"/>
      <c r="Q53" s="77" t="s">
        <v>179</v>
      </c>
      <c r="R53" s="77" t="s">
        <v>179</v>
      </c>
      <c r="S53" s="77" t="s">
        <v>180</v>
      </c>
      <c r="T53" s="78" t="s">
        <v>181</v>
      </c>
    </row>
    <row r="54" spans="1:20">
      <c r="A54" s="10"/>
      <c r="B54" s="94" t="s">
        <v>103</v>
      </c>
      <c r="C54" s="63"/>
      <c r="D54" s="64" t="s">
        <v>120</v>
      </c>
      <c r="E54" s="66">
        <v>-2.3492639789999998</v>
      </c>
      <c r="F54" s="40">
        <v>34.051464029999998</v>
      </c>
      <c r="G54" s="105">
        <v>17.96</v>
      </c>
      <c r="H54" s="106">
        <v>4.9199999999999982</v>
      </c>
      <c r="I54" s="106">
        <v>77.12</v>
      </c>
      <c r="J54" s="107">
        <v>2.0220798422868409</v>
      </c>
      <c r="K54" s="66" t="s">
        <v>184</v>
      </c>
      <c r="L54" s="208" t="s">
        <v>185</v>
      </c>
      <c r="M54" s="208"/>
      <c r="N54" s="77" t="s">
        <v>125</v>
      </c>
      <c r="O54" s="77" t="s">
        <v>178</v>
      </c>
      <c r="P54" s="77"/>
      <c r="Q54" s="77" t="s">
        <v>179</v>
      </c>
      <c r="R54" s="77" t="s">
        <v>179</v>
      </c>
      <c r="S54" s="77" t="s">
        <v>180</v>
      </c>
      <c r="T54" s="78" t="s">
        <v>181</v>
      </c>
    </row>
    <row r="55" spans="1:20">
      <c r="B55" s="94" t="s">
        <v>104</v>
      </c>
      <c r="C55" s="63"/>
      <c r="D55" s="64" t="s">
        <v>121</v>
      </c>
      <c r="E55" s="66">
        <v>-2.3503360249999998</v>
      </c>
      <c r="F55" s="40">
        <v>34.049662009999999</v>
      </c>
      <c r="G55" s="105">
        <v>31.214836424255054</v>
      </c>
      <c r="H55" s="106">
        <v>11.377370285476141</v>
      </c>
      <c r="I55" s="106">
        <v>57.407793290268799</v>
      </c>
      <c r="J55" s="107">
        <v>1.7337604731394776</v>
      </c>
      <c r="K55" s="66" t="s">
        <v>184</v>
      </c>
      <c r="L55" s="208" t="s">
        <v>188</v>
      </c>
      <c r="M55" s="208"/>
      <c r="N55" s="77" t="s">
        <v>124</v>
      </c>
      <c r="O55" s="77" t="s">
        <v>178</v>
      </c>
      <c r="P55" s="77"/>
      <c r="Q55" s="77" t="s">
        <v>179</v>
      </c>
      <c r="R55" s="77" t="s">
        <v>179</v>
      </c>
      <c r="S55" s="77" t="s">
        <v>180</v>
      </c>
      <c r="T55" s="78" t="s">
        <v>181</v>
      </c>
    </row>
    <row r="56" spans="1:20">
      <c r="B56" s="94" t="s">
        <v>105</v>
      </c>
      <c r="C56" s="63"/>
      <c r="D56" s="64" t="s">
        <v>121</v>
      </c>
      <c r="E56" s="66">
        <v>-2.348596025</v>
      </c>
      <c r="F56" s="40">
        <v>34.050070959999999</v>
      </c>
      <c r="G56" s="105">
        <v>33.96</v>
      </c>
      <c r="H56" s="106">
        <v>8.9200000000000017</v>
      </c>
      <c r="I56" s="106">
        <v>57.12</v>
      </c>
      <c r="J56" s="107">
        <v>2.072055199605717</v>
      </c>
      <c r="K56" s="66" t="s">
        <v>184</v>
      </c>
      <c r="L56" s="208" t="s">
        <v>188</v>
      </c>
      <c r="M56" s="208"/>
      <c r="N56" s="77" t="s">
        <v>124</v>
      </c>
      <c r="O56" s="77" t="s">
        <v>178</v>
      </c>
      <c r="P56" s="77"/>
      <c r="Q56" s="77" t="s">
        <v>179</v>
      </c>
      <c r="R56" s="77" t="s">
        <v>179</v>
      </c>
      <c r="S56" s="77" t="s">
        <v>180</v>
      </c>
      <c r="T56" s="78" t="s">
        <v>181</v>
      </c>
    </row>
    <row r="57" spans="1:20">
      <c r="B57" s="94" t="s">
        <v>106</v>
      </c>
      <c r="C57" s="63"/>
      <c r="D57" s="64" t="s">
        <v>121</v>
      </c>
      <c r="E57" s="66">
        <v>-2.3675269729999999</v>
      </c>
      <c r="F57" s="40">
        <v>34.06035799</v>
      </c>
      <c r="G57" s="105">
        <v>39.96</v>
      </c>
      <c r="H57" s="106">
        <v>12.920000000000002</v>
      </c>
      <c r="I57" s="106">
        <v>47.12</v>
      </c>
      <c r="J57" s="107">
        <v>1.6549531789058647</v>
      </c>
      <c r="K57" s="66" t="s">
        <v>184</v>
      </c>
      <c r="L57" s="208" t="s">
        <v>188</v>
      </c>
      <c r="M57" s="208"/>
      <c r="N57" s="77" t="s">
        <v>129</v>
      </c>
      <c r="O57" s="77" t="s">
        <v>178</v>
      </c>
      <c r="P57" s="77"/>
      <c r="Q57" s="77" t="s">
        <v>179</v>
      </c>
      <c r="R57" s="77" t="s">
        <v>179</v>
      </c>
      <c r="S57" s="77" t="s">
        <v>180</v>
      </c>
      <c r="T57" s="78" t="s">
        <v>181</v>
      </c>
    </row>
    <row r="58" spans="1:20">
      <c r="B58" s="94" t="s">
        <v>107</v>
      </c>
      <c r="C58" s="63"/>
      <c r="D58" s="64" t="s">
        <v>121</v>
      </c>
      <c r="E58" s="66">
        <v>-2.3676780150000001</v>
      </c>
      <c r="F58" s="40">
        <v>34.05937797</v>
      </c>
      <c r="G58" s="105">
        <v>27.96</v>
      </c>
      <c r="H58" s="106">
        <v>4.9200000000000017</v>
      </c>
      <c r="I58" s="106">
        <v>67.12</v>
      </c>
      <c r="J58" s="107">
        <v>1.0437161163134547</v>
      </c>
      <c r="K58" s="66" t="s">
        <v>184</v>
      </c>
      <c r="L58" s="208" t="s">
        <v>188</v>
      </c>
      <c r="M58" s="208"/>
      <c r="N58" s="77" t="s">
        <v>124</v>
      </c>
      <c r="O58" s="77" t="s">
        <v>178</v>
      </c>
      <c r="P58" s="77"/>
      <c r="Q58" s="77" t="s">
        <v>179</v>
      </c>
      <c r="R58" s="77" t="s">
        <v>179</v>
      </c>
      <c r="S58" s="77" t="s">
        <v>180</v>
      </c>
      <c r="T58" s="78" t="s">
        <v>181</v>
      </c>
    </row>
    <row r="59" spans="1:20">
      <c r="B59" s="94" t="s">
        <v>108</v>
      </c>
      <c r="C59" s="63"/>
      <c r="D59" s="64" t="s">
        <v>122</v>
      </c>
      <c r="E59" s="66">
        <v>-2.272751033</v>
      </c>
      <c r="F59" s="40">
        <v>34.023176030000002</v>
      </c>
      <c r="G59" s="105">
        <v>21.96</v>
      </c>
      <c r="H59" s="106">
        <v>4.9199999999999982</v>
      </c>
      <c r="I59" s="106">
        <v>73.12</v>
      </c>
      <c r="J59" s="107">
        <v>1.2416954164613114</v>
      </c>
      <c r="K59" s="66" t="s">
        <v>184</v>
      </c>
      <c r="L59" s="208" t="s">
        <v>187</v>
      </c>
      <c r="M59" s="208"/>
      <c r="N59" s="77" t="s">
        <v>124</v>
      </c>
      <c r="O59" s="77" t="s">
        <v>178</v>
      </c>
      <c r="P59" s="77"/>
      <c r="Q59" s="77" t="s">
        <v>179</v>
      </c>
      <c r="R59" s="77" t="s">
        <v>179</v>
      </c>
      <c r="S59" s="77" t="s">
        <v>180</v>
      </c>
      <c r="T59" s="78" t="s">
        <v>181</v>
      </c>
    </row>
    <row r="60" spans="1:20">
      <c r="B60" s="94" t="s">
        <v>109</v>
      </c>
      <c r="C60" s="63"/>
      <c r="D60" s="64" t="s">
        <v>122</v>
      </c>
      <c r="E60" s="66">
        <v>-2.2784290180000002</v>
      </c>
      <c r="F60" s="40">
        <v>34.024240030000001</v>
      </c>
      <c r="G60" s="105">
        <v>23.96</v>
      </c>
      <c r="H60" s="106">
        <v>4.9199999999999982</v>
      </c>
      <c r="I60" s="106">
        <v>71.12</v>
      </c>
      <c r="J60" s="107">
        <v>3.30913750616067</v>
      </c>
      <c r="K60" s="66" t="s">
        <v>184</v>
      </c>
      <c r="L60" s="208" t="s">
        <v>187</v>
      </c>
      <c r="M60" s="208"/>
      <c r="N60" s="77" t="s">
        <v>124</v>
      </c>
      <c r="O60" s="77" t="s">
        <v>178</v>
      </c>
      <c r="P60" s="77"/>
      <c r="Q60" s="77" t="s">
        <v>179</v>
      </c>
      <c r="R60" s="77" t="s">
        <v>179</v>
      </c>
      <c r="S60" s="77" t="s">
        <v>180</v>
      </c>
      <c r="T60" s="78" t="s">
        <v>181</v>
      </c>
    </row>
    <row r="61" spans="1:20">
      <c r="B61" s="94" t="s">
        <v>110</v>
      </c>
      <c r="C61" s="63"/>
      <c r="D61" s="64" t="s">
        <v>122</v>
      </c>
      <c r="E61" s="66">
        <v>-2.277740026</v>
      </c>
      <c r="F61" s="40">
        <v>34.027640990000002</v>
      </c>
      <c r="G61" s="105">
        <v>25.96</v>
      </c>
      <c r="H61" s="106">
        <v>8.9200000000000017</v>
      </c>
      <c r="I61" s="106">
        <v>65.12</v>
      </c>
      <c r="J61" s="107">
        <v>1.614588467225234</v>
      </c>
      <c r="K61" s="66" t="s">
        <v>184</v>
      </c>
      <c r="L61" s="208" t="s">
        <v>187</v>
      </c>
      <c r="M61" s="208"/>
      <c r="N61" s="77" t="s">
        <v>124</v>
      </c>
      <c r="O61" s="77" t="s">
        <v>178</v>
      </c>
      <c r="P61" s="77"/>
      <c r="Q61" s="77" t="s">
        <v>179</v>
      </c>
      <c r="R61" s="77" t="s">
        <v>179</v>
      </c>
      <c r="S61" s="77" t="s">
        <v>180</v>
      </c>
      <c r="T61" s="78" t="s">
        <v>181</v>
      </c>
    </row>
    <row r="62" spans="1:20">
      <c r="B62" s="94" t="s">
        <v>111</v>
      </c>
      <c r="C62" s="63"/>
      <c r="D62" s="64" t="s">
        <v>122</v>
      </c>
      <c r="E62" s="66">
        <v>-2.2787330300000002</v>
      </c>
      <c r="F62" s="40">
        <v>34.032136029999997</v>
      </c>
      <c r="G62" s="105">
        <v>25.96</v>
      </c>
      <c r="H62" s="106">
        <v>8.9200000000000017</v>
      </c>
      <c r="I62" s="106">
        <v>65.12</v>
      </c>
      <c r="J62" s="107">
        <v>1.6991621488417901</v>
      </c>
      <c r="K62" s="66" t="s">
        <v>184</v>
      </c>
      <c r="L62" s="208" t="s">
        <v>187</v>
      </c>
      <c r="M62" s="208"/>
      <c r="N62" s="77" t="s">
        <v>124</v>
      </c>
      <c r="O62" s="77" t="s">
        <v>178</v>
      </c>
      <c r="P62" s="77"/>
      <c r="Q62" s="77" t="s">
        <v>179</v>
      </c>
      <c r="R62" s="77" t="s">
        <v>179</v>
      </c>
      <c r="S62" s="77" t="s">
        <v>180</v>
      </c>
      <c r="T62" s="78" t="s">
        <v>181</v>
      </c>
    </row>
    <row r="63" spans="1:20" ht="15" thickBot="1">
      <c r="B63" s="95" t="s">
        <v>112</v>
      </c>
      <c r="C63" s="96"/>
      <c r="D63" s="97" t="s">
        <v>123</v>
      </c>
      <c r="E63" s="98">
        <v>-2.439403972</v>
      </c>
      <c r="F63" s="99">
        <v>34.838404959999998</v>
      </c>
      <c r="G63" s="108">
        <v>22.017293559158162</v>
      </c>
      <c r="H63" s="109">
        <v>6.5855206693798616</v>
      </c>
      <c r="I63" s="109">
        <v>71.397185771461977</v>
      </c>
      <c r="J63" s="110">
        <v>1.1393420404139967</v>
      </c>
      <c r="K63" s="98" t="s">
        <v>184</v>
      </c>
      <c r="L63" s="100" t="s">
        <v>187</v>
      </c>
      <c r="M63" s="100"/>
      <c r="N63" s="100" t="s">
        <v>124</v>
      </c>
      <c r="O63" s="100" t="s">
        <v>178</v>
      </c>
      <c r="P63" s="100"/>
      <c r="Q63" s="100" t="s">
        <v>179</v>
      </c>
      <c r="R63" s="100" t="s">
        <v>179</v>
      </c>
      <c r="S63" s="100" t="s">
        <v>180</v>
      </c>
      <c r="T63" s="101" t="s">
        <v>181</v>
      </c>
    </row>
    <row r="64" spans="1:20">
      <c r="B64" s="50" t="s">
        <v>83</v>
      </c>
    </row>
    <row r="67" spans="2:34" ht="15" thickBot="1">
      <c r="B67" s="50" t="s">
        <v>84</v>
      </c>
      <c r="C67" s="37"/>
      <c r="D67" s="37"/>
      <c r="E67" s="37"/>
      <c r="F67" s="54"/>
      <c r="G67" s="54"/>
      <c r="H67" s="54"/>
      <c r="I67" s="54"/>
      <c r="J67" s="37"/>
      <c r="K67" s="55"/>
      <c r="L67" s="56"/>
    </row>
    <row r="68" spans="2:34" ht="15" thickBot="1">
      <c r="B68" s="227" t="s">
        <v>85</v>
      </c>
      <c r="C68" s="228"/>
      <c r="D68" s="228"/>
      <c r="E68" s="228"/>
      <c r="F68" s="81" t="s">
        <v>86</v>
      </c>
      <c r="G68" s="53"/>
      <c r="H68" s="53"/>
      <c r="I68" s="53"/>
      <c r="J68" s="53"/>
      <c r="K68" s="53"/>
      <c r="L68" s="82"/>
    </row>
    <row r="69" spans="2:34">
      <c r="B69" s="229" t="s">
        <v>41</v>
      </c>
      <c r="C69" s="230"/>
      <c r="D69" s="230"/>
      <c r="E69" s="230"/>
      <c r="F69" s="83" t="s">
        <v>165</v>
      </c>
      <c r="G69" s="84"/>
      <c r="H69" s="84"/>
      <c r="I69" s="84"/>
      <c r="J69" s="84"/>
      <c r="K69" s="84"/>
      <c r="L69" s="85"/>
    </row>
    <row r="70" spans="2:34" ht="15" thickBot="1">
      <c r="B70" s="231" t="s">
        <v>32</v>
      </c>
      <c r="C70" s="232"/>
      <c r="D70" s="232"/>
      <c r="E70" s="232"/>
      <c r="F70" s="207" t="s">
        <v>167</v>
      </c>
      <c r="G70" s="208"/>
      <c r="H70" s="208"/>
      <c r="I70" s="208"/>
      <c r="J70" s="208"/>
      <c r="K70" s="208"/>
      <c r="L70" s="208"/>
      <c r="M70" s="208"/>
      <c r="N70" s="208"/>
    </row>
    <row r="71" spans="2:34">
      <c r="B71" s="50" t="s">
        <v>87</v>
      </c>
    </row>
    <row r="73" spans="2:34">
      <c r="D73" s="209" t="s">
        <v>406</v>
      </c>
      <c r="E73" s="209"/>
      <c r="F73" s="209"/>
      <c r="G73" s="209"/>
      <c r="H73" s="209"/>
    </row>
    <row r="74" spans="2:34" ht="18.600000000000001" thickBot="1">
      <c r="B74" s="9" t="s">
        <v>34</v>
      </c>
      <c r="D74" s="210"/>
      <c r="E74" s="210"/>
      <c r="F74" s="210"/>
      <c r="G74" s="210"/>
      <c r="H74" s="210"/>
      <c r="AC74" s="74" t="s">
        <v>161</v>
      </c>
      <c r="AD74" s="74"/>
      <c r="AE74" s="74"/>
      <c r="AF74" s="74"/>
      <c r="AG74" s="74"/>
      <c r="AH74" s="74"/>
    </row>
    <row r="75" spans="2:34" ht="87" thickBot="1">
      <c r="B75" s="13" t="s">
        <v>33</v>
      </c>
      <c r="C75" s="8" t="s">
        <v>35</v>
      </c>
      <c r="D75" s="8" t="s">
        <v>160</v>
      </c>
      <c r="E75" s="8" t="s">
        <v>32</v>
      </c>
      <c r="F75" s="8" t="s">
        <v>36</v>
      </c>
      <c r="G75" s="72" t="s">
        <v>14</v>
      </c>
      <c r="H75" s="8" t="s">
        <v>31</v>
      </c>
      <c r="I75" s="8" t="s">
        <v>30</v>
      </c>
      <c r="J75" s="8" t="s">
        <v>29</v>
      </c>
      <c r="K75" s="8" t="s">
        <v>28</v>
      </c>
      <c r="L75" s="8" t="s">
        <v>27</v>
      </c>
      <c r="M75" s="8" t="s">
        <v>158</v>
      </c>
      <c r="N75" s="8" t="s">
        <v>26</v>
      </c>
      <c r="O75" s="8" t="s">
        <v>25</v>
      </c>
      <c r="P75" s="8" t="s">
        <v>24</v>
      </c>
      <c r="Q75" s="8" t="s">
        <v>23</v>
      </c>
      <c r="R75" s="72" t="s">
        <v>13</v>
      </c>
      <c r="S75" s="8" t="s">
        <v>22</v>
      </c>
      <c r="T75" s="8" t="s">
        <v>21</v>
      </c>
      <c r="U75" s="8" t="s">
        <v>20</v>
      </c>
      <c r="V75" s="8" t="s">
        <v>19</v>
      </c>
      <c r="W75" s="8" t="s">
        <v>159</v>
      </c>
      <c r="X75" s="8" t="s">
        <v>37</v>
      </c>
      <c r="Y75" s="8" t="s">
        <v>38</v>
      </c>
      <c r="Z75" s="8" t="s">
        <v>12</v>
      </c>
      <c r="AA75" s="8" t="s">
        <v>39</v>
      </c>
      <c r="AB75" s="73" t="s">
        <v>40</v>
      </c>
      <c r="AC75" s="70" t="s">
        <v>11</v>
      </c>
      <c r="AD75" s="70" t="s">
        <v>10</v>
      </c>
      <c r="AE75" s="70" t="s">
        <v>9</v>
      </c>
      <c r="AF75" s="70" t="s">
        <v>8</v>
      </c>
      <c r="AG75" s="70" t="s">
        <v>7</v>
      </c>
      <c r="AH75" s="69" t="s">
        <v>6</v>
      </c>
    </row>
    <row r="76" spans="2:34">
      <c r="B76" t="s">
        <v>164</v>
      </c>
      <c r="C76">
        <v>1</v>
      </c>
      <c r="D76" t="s">
        <v>89</v>
      </c>
      <c r="E76" t="s">
        <v>41</v>
      </c>
      <c r="F76" s="5">
        <v>1</v>
      </c>
      <c r="G76" s="2">
        <f>'[2]Dry_Litterbag Placem_Collection'!E3</f>
        <v>42938</v>
      </c>
      <c r="H76" s="1" t="str">
        <f>'[2]Final data_for_R_analysis_Dryse'!J2</f>
        <v>G407</v>
      </c>
      <c r="I76" s="1" t="str">
        <f>'[2]Final data_for_R_analysis_Dryse'!J222</f>
        <v>R811</v>
      </c>
      <c r="J76" s="1">
        <f>IFERROR(INDEX('[2]Green_rooibos initial weight'!$C$5:$C$1749,MATCH(H76, '[2]Green_rooibos initial weight'!$A$5:$A$1749,0)),"")</f>
        <v>1.966</v>
      </c>
      <c r="K76" s="1">
        <f>IFERROR(INDEX('[2]Green_rooibos initial weight'!$C$5:$C$1749,MATCH(I76, '[2]Green_rooibos initial weight'!$A$5:$A$1749,0)),"")</f>
        <v>2.226</v>
      </c>
      <c r="L76" s="6" t="str">
        <f>IFERROR(J76-(#REF!+#REF!),"")</f>
        <v/>
      </c>
      <c r="M76" s="6">
        <f>AVERAGE('[2]Ashed teabags wet'!$J$809:$J$813,'[2]Ashed teabags wet'!$J$817:$J$818,'[2]Ashed teabags wet'!$J$820:$J$821)</f>
        <v>5.5094158734921841</v>
      </c>
      <c r="N76" s="6" t="str">
        <f t="shared" ref="N76:N139" si="0">IFERROR(L76-(M76/100)*L76,"")</f>
        <v/>
      </c>
      <c r="O76" s="6" t="str">
        <f>IFERROR($K76-(#REF!+#REF!),"")</f>
        <v/>
      </c>
      <c r="P76" s="6">
        <f>AVERAGE('[2]Ashed teabags wet'!$J$814:$J$816)</f>
        <v>2.2816647271287041</v>
      </c>
      <c r="Q76" s="6" t="str">
        <f t="shared" ref="Q76:Q139" si="1">IFERROR(O76-(P76/100)*O76,"")</f>
        <v/>
      </c>
      <c r="R76" s="2">
        <f>'[2]Dry_Litterbag Placem_Collection'!G3</f>
        <v>43007</v>
      </c>
      <c r="S76" s="1">
        <f>IF(IFERROR(INDEX('[2]Both teabags AfterDry'!$D$3:$D$900,MATCH(Dry_Unashed!H76,'[2]Both teabags AfterDry'!$A$3:$A$900,0)),"")="","",(IFERROR(INDEX('[2]Both teabags AfterDry'!$D$3:$D$900,MATCH(Dry_Unashed!H76,'[2]Both teabags AfterDry'!$A$3:$A$900,0)),"")))</f>
        <v>1.278</v>
      </c>
      <c r="T76" s="1">
        <f>IF(IFERROR(INDEX('[2]Both teabags AfterDry'!$D$3:$D$900,MATCH(Dry_Unashed!I76,'[2]Both teabags AfterDry'!$A$3:$A$900,0)),"")="","",(IFERROR(INDEX('[2]Both teabags AfterDry'!$D$3:$D$900,MATCH(Dry_Unashed!I76,'[2]Both teabags AfterDry'!$A$3:$A$900,0)),"")))</f>
        <v>1.8292999999999999</v>
      </c>
      <c r="U76" s="1" t="str">
        <f>IFERROR(IF(S76&gt;0,S76-(#REF!),""),"")</f>
        <v/>
      </c>
      <c r="V76" s="1" t="str">
        <f>IFERROR(IF(T76&gt;0,T76-(#REF!),""),"")</f>
        <v/>
      </c>
      <c r="W76" s="3" t="str">
        <f>IFERROR(1-U76/L76,"")</f>
        <v/>
      </c>
      <c r="X76" s="3" t="str">
        <f>IFERROR($F$26*(1-AA76),"")</f>
        <v/>
      </c>
      <c r="Y76" s="3" t="str">
        <f>IFERROR(V76/O76,"")</f>
        <v/>
      </c>
      <c r="Z76">
        <f>IF((R76-G76)&gt;0,(IFERROR(R76-G76,"")),"")</f>
        <v>69</v>
      </c>
      <c r="AA76" s="3" t="str">
        <f>IFERROR(1-(W76/$F$25),"")</f>
        <v/>
      </c>
      <c r="AB76" s="3" t="str">
        <f>IFERROR(LN(X76/(Y76-(1-X76)))/Z76,"")</f>
        <v/>
      </c>
      <c r="AC76" s="67" t="str">
        <f>IF(ISNUMBER(SEARCH("C", '[2]Dry_Litterbag Placem_Collection'!T3)),"YES","")</f>
        <v/>
      </c>
      <c r="AD76" s="67" t="str">
        <f>IF(ISNUMBER(SEARCH("H",'[2]Dry_Litterbag Placem_Collection'!T3)),"YES","")</f>
        <v>YES</v>
      </c>
      <c r="AE76" s="67" t="str">
        <f>IF(ISNUMBER(SEARCH("R",'[2]Dry_Litterbag Placem_Collection'!T3)),"YES","")</f>
        <v/>
      </c>
      <c r="AF76" s="67" t="str">
        <f>IF(ISNUMBER(SEARCH("C", '[2]Dry_Litterbag Placem_Collection'!S3)),"YES","")</f>
        <v/>
      </c>
      <c r="AG76" s="67" t="str">
        <f>IF(ISNUMBER(SEARCH("H", '[2]Dry_Litterbag Placem_Collection'!S3)),"YES","")</f>
        <v>YES</v>
      </c>
      <c r="AH76" s="67" t="str">
        <f>IF(ISNUMBER(SEARCH("R", '[2]Dry_Litterbag Placem_Collection'!S3)),"YES","")</f>
        <v/>
      </c>
    </row>
    <row r="77" spans="2:34">
      <c r="B77" t="s">
        <v>164</v>
      </c>
      <c r="C77">
        <v>2</v>
      </c>
      <c r="D77" t="s">
        <v>89</v>
      </c>
      <c r="E77" t="s">
        <v>41</v>
      </c>
      <c r="F77" s="5">
        <v>2</v>
      </c>
      <c r="G77" s="2">
        <f>'[2]Dry_Litterbag Placem_Collection'!E4</f>
        <v>0</v>
      </c>
      <c r="H77" t="str">
        <f>'[2]Final data_for_R_analysis_Dryse'!J3</f>
        <v/>
      </c>
      <c r="I77" t="str">
        <f>'[2]Final data_for_R_analysis_Dryse'!J223</f>
        <v/>
      </c>
      <c r="J77" t="str">
        <f>IFERROR(INDEX('[2]Green_rooibos initial weight'!$C$5:$C$1749,MATCH(H77, '[2]Green_rooibos initial weight'!$A$5:$A$1749,0)),"")</f>
        <v/>
      </c>
      <c r="K77" t="str">
        <f>IFERROR(INDEX('[2]Green_rooibos initial weight'!$C$5:$C$1749,MATCH(I77, '[2]Green_rooibos initial weight'!$A$5:$A$1749,0)),"")</f>
        <v/>
      </c>
      <c r="L77" s="3" t="str">
        <f>IFERROR(J77-(#REF!+#REF!),"")</f>
        <v/>
      </c>
      <c r="M77" s="3">
        <f>AVERAGE('[2]Ashed teabags wet'!$J$809:$J$813,'[2]Ashed teabags wet'!$J$817:$J$818,'[2]Ashed teabags wet'!$J$820:$J$821)</f>
        <v>5.5094158734921841</v>
      </c>
      <c r="N77" s="3" t="str">
        <f t="shared" si="0"/>
        <v/>
      </c>
      <c r="O77" s="3" t="str">
        <f>IFERROR($K77-(#REF!+#REF!),"")</f>
        <v/>
      </c>
      <c r="P77" s="3">
        <f>AVERAGE('[2]Ashed teabags wet'!$J$814:$J$816)</f>
        <v>2.2816647271287041</v>
      </c>
      <c r="Q77" s="3" t="str">
        <f t="shared" si="1"/>
        <v/>
      </c>
      <c r="R77" s="2">
        <f>'[2]Dry_Litterbag Placem_Collection'!G4</f>
        <v>0</v>
      </c>
      <c r="S77" t="str">
        <f>IF(IFERROR(INDEX('[2]Both teabags AfterDry'!$D$3:$D$900,MATCH(Dry_Unashed!H77,'[2]Both teabags AfterDry'!$A$3:$A$900,0)),"")="","",(IFERROR(INDEX('[2]Both teabags AfterDry'!$D$3:$D$900,MATCH(Dry_Unashed!H77,'[2]Both teabags AfterDry'!$A$3:$A$900,0)),"")))</f>
        <v/>
      </c>
      <c r="T77" t="str">
        <f>IF(IFERROR(INDEX('[2]Both teabags AfterDry'!$D$3:$D$900,MATCH(Dry_Unashed!I77,'[2]Both teabags AfterDry'!$A$3:$A$900,0)),"")="","",(IFERROR(INDEX('[2]Both teabags AfterDry'!$D$3:$D$900,MATCH(Dry_Unashed!I77,'[2]Both teabags AfterDry'!$A$3:$A$900,0)),"")))</f>
        <v/>
      </c>
      <c r="U77" s="1" t="str">
        <f>IFERROR(IF(S77&gt;0,S77-(#REF!),""),"")</f>
        <v/>
      </c>
      <c r="V77" s="1" t="str">
        <f>IFERROR(IF(T77&gt;0,T77-(#REF!),""),"")</f>
        <v/>
      </c>
      <c r="W77" s="3" t="str">
        <f t="shared" ref="W77:W140" si="2">IFERROR(1-U77/L77,"")</f>
        <v/>
      </c>
      <c r="X77" s="3" t="str">
        <f t="shared" ref="X77:X140" si="3">IFERROR($F$26*(1-AA77),"")</f>
        <v/>
      </c>
      <c r="Y77" s="3" t="str">
        <f t="shared" ref="Y77:Y140" si="4">IFERROR(V77/O77,"")</f>
        <v/>
      </c>
      <c r="Z77" t="str">
        <f t="shared" ref="Z77:Z140" si="5">IF((R77-G77)&gt;0,(IFERROR(R77-G77,"")),"")</f>
        <v/>
      </c>
      <c r="AA77" s="3" t="str">
        <f t="shared" ref="AA77:AA140" si="6">IFERROR(1-(W77/$F$25),"")</f>
        <v/>
      </c>
      <c r="AB77" s="3" t="str">
        <f t="shared" ref="AB77:AB140" si="7">IFERROR(LN(X77/(Y77-(1-X77)))/Z77,"")</f>
        <v/>
      </c>
      <c r="AC77" s="67" t="str">
        <f>IF(ISNUMBER(SEARCH("C", '[2]Dry_Litterbag Placem_Collection'!T4)),"YES","")</f>
        <v/>
      </c>
      <c r="AD77" s="67" t="str">
        <f>IF(ISNUMBER(SEARCH("H",'[2]Dry_Litterbag Placem_Collection'!T4)),"YES","")</f>
        <v/>
      </c>
      <c r="AE77" s="67" t="str">
        <f>IF(ISNUMBER(SEARCH("R",'[2]Dry_Litterbag Placem_Collection'!T4)),"YES","")</f>
        <v/>
      </c>
      <c r="AF77" s="67" t="str">
        <f>IF(ISNUMBER(SEARCH("C", '[2]Dry_Litterbag Placem_Collection'!S4)),"YES","")</f>
        <v/>
      </c>
      <c r="AG77" s="67" t="str">
        <f>IF(ISNUMBER(SEARCH("H", '[2]Dry_Litterbag Placem_Collection'!S4)),"YES","")</f>
        <v/>
      </c>
      <c r="AH77" s="67" t="str">
        <f>IF(ISNUMBER(SEARCH("R", '[2]Dry_Litterbag Placem_Collection'!S4)),"YES","")</f>
        <v/>
      </c>
    </row>
    <row r="78" spans="2:34">
      <c r="B78" t="s">
        <v>164</v>
      </c>
      <c r="C78">
        <v>3</v>
      </c>
      <c r="D78" t="s">
        <v>89</v>
      </c>
      <c r="E78" t="s">
        <v>41</v>
      </c>
      <c r="F78" s="5">
        <v>3</v>
      </c>
      <c r="G78" s="2">
        <f>'[2]Dry_Litterbag Placem_Collection'!E5</f>
        <v>42938</v>
      </c>
      <c r="H78" t="str">
        <f>'[2]Final data_for_R_analysis_Dryse'!J4</f>
        <v>G259</v>
      </c>
      <c r="I78" t="str">
        <f>'[2]Final data_for_R_analysis_Dryse'!J224</f>
        <v>R742</v>
      </c>
      <c r="J78">
        <f>IFERROR(INDEX('[2]Green_rooibos initial weight'!$C$5:$C$1749,MATCH(H78, '[2]Green_rooibos initial weight'!$A$5:$A$1749,0)),"")</f>
        <v>1.913</v>
      </c>
      <c r="K78">
        <f>IFERROR(INDEX('[2]Green_rooibos initial weight'!$C$5:$C$1749,MATCH(I78, '[2]Green_rooibos initial weight'!$A$5:$A$1749,0)),"")</f>
        <v>2.1259999999999999</v>
      </c>
      <c r="L78" s="3" t="str">
        <f>IFERROR(J78-(#REF!+#REF!),"")</f>
        <v/>
      </c>
      <c r="M78" s="3">
        <f>AVERAGE('[2]Ashed teabags wet'!$J$809:$J$813,'[2]Ashed teabags wet'!$J$817:$J$818,'[2]Ashed teabags wet'!$J$820:$J$821)</f>
        <v>5.5094158734921841</v>
      </c>
      <c r="N78" s="3" t="str">
        <f t="shared" si="0"/>
        <v/>
      </c>
      <c r="O78" s="3" t="str">
        <f>IFERROR($K78-(#REF!+#REF!),"")</f>
        <v/>
      </c>
      <c r="P78" s="3">
        <f>AVERAGE('[2]Ashed teabags wet'!$J$814:$J$816)</f>
        <v>2.2816647271287041</v>
      </c>
      <c r="Q78" s="3" t="str">
        <f t="shared" si="1"/>
        <v/>
      </c>
      <c r="R78" s="2">
        <f>'[2]Dry_Litterbag Placem_Collection'!G5</f>
        <v>43007</v>
      </c>
      <c r="S78">
        <f>IF(IFERROR(INDEX('[2]Both teabags AfterDry'!$D$3:$D$900,MATCH(Dry_Unashed!H78,'[2]Both teabags AfterDry'!$A$3:$A$900,0)),"")="","",(IFERROR(INDEX('[2]Both teabags AfterDry'!$D$3:$D$900,MATCH(Dry_Unashed!H78,'[2]Both teabags AfterDry'!$A$3:$A$900,0)),"")))</f>
        <v>1.5964</v>
      </c>
      <c r="T78">
        <f>IF(IFERROR(INDEX('[2]Both teabags AfterDry'!$D$3:$D$900,MATCH(Dry_Unashed!I78,'[2]Both teabags AfterDry'!$A$3:$A$900,0)),"")="","",(IFERROR(INDEX('[2]Both teabags AfterDry'!$D$3:$D$900,MATCH(Dry_Unashed!I78,'[2]Both teabags AfterDry'!$A$3:$A$900,0)),"")))</f>
        <v>1.8767</v>
      </c>
      <c r="U78" s="1" t="str">
        <f>IFERROR(IF(S78&gt;0,S78-(#REF!),""),"")</f>
        <v/>
      </c>
      <c r="V78" s="1" t="str">
        <f>IFERROR(IF(T78&gt;0,T78-(#REF!),""),"")</f>
        <v/>
      </c>
      <c r="W78" s="3" t="str">
        <f t="shared" si="2"/>
        <v/>
      </c>
      <c r="X78" s="3" t="str">
        <f t="shared" si="3"/>
        <v/>
      </c>
      <c r="Y78" s="3" t="str">
        <f t="shared" si="4"/>
        <v/>
      </c>
      <c r="Z78">
        <f t="shared" si="5"/>
        <v>69</v>
      </c>
      <c r="AA78" s="3" t="str">
        <f t="shared" si="6"/>
        <v/>
      </c>
      <c r="AB78" s="3" t="str">
        <f t="shared" si="7"/>
        <v/>
      </c>
      <c r="AC78" s="67" t="str">
        <f>IF(ISNUMBER(SEARCH("C", '[2]Dry_Litterbag Placem_Collection'!T5)),"YES","")</f>
        <v>YES</v>
      </c>
      <c r="AD78" s="67" t="str">
        <f>IF(ISNUMBER(SEARCH("H",'[2]Dry_Litterbag Placem_Collection'!T5)),"YES","")</f>
        <v>YES</v>
      </c>
      <c r="AE78" s="67" t="str">
        <f>IF(ISNUMBER(SEARCH("R",'[2]Dry_Litterbag Placem_Collection'!T5)),"YES","")</f>
        <v/>
      </c>
      <c r="AF78" s="67" t="str">
        <f>IF(ISNUMBER(SEARCH("C", '[2]Dry_Litterbag Placem_Collection'!S5)),"YES","")</f>
        <v>YES</v>
      </c>
      <c r="AG78" s="67" t="str">
        <f>IF(ISNUMBER(SEARCH("H", '[2]Dry_Litterbag Placem_Collection'!S5)),"YES","")</f>
        <v>YES</v>
      </c>
      <c r="AH78" s="67" t="str">
        <f>IF(ISNUMBER(SEARCH("R", '[2]Dry_Litterbag Placem_Collection'!S5)),"YES","")</f>
        <v/>
      </c>
    </row>
    <row r="79" spans="2:34">
      <c r="B79" t="s">
        <v>164</v>
      </c>
      <c r="C79">
        <v>4</v>
      </c>
      <c r="D79" t="s">
        <v>89</v>
      </c>
      <c r="E79" t="s">
        <v>41</v>
      </c>
      <c r="F79" s="68">
        <v>4</v>
      </c>
      <c r="G79" s="2">
        <f>'[2]Dry_Litterbag Placem_Collection'!E6</f>
        <v>42938</v>
      </c>
      <c r="H79" t="str">
        <f>'[2]Final data_for_R_analysis_Dryse'!J5</f>
        <v>G255</v>
      </c>
      <c r="I79" t="str">
        <f>'[2]Final data_for_R_analysis_Dryse'!J225</f>
        <v>R661</v>
      </c>
      <c r="J79">
        <f>IFERROR(INDEX('[2]Green_rooibos initial weight'!$C$5:$C$1749,MATCH(H79, '[2]Green_rooibos initial weight'!$A$5:$A$1749,0)),"")</f>
        <v>2.0310000000000001</v>
      </c>
      <c r="K79">
        <f>IFERROR(INDEX('[2]Green_rooibos initial weight'!$C$5:$C$1749,MATCH(I79, '[2]Green_rooibos initial weight'!$A$5:$A$1749,0)),"")</f>
        <v>2.1629999999999998</v>
      </c>
      <c r="L79" s="3" t="str">
        <f>IFERROR(J79-(#REF!+#REF!),"")</f>
        <v/>
      </c>
      <c r="M79" s="3">
        <f>AVERAGE('[2]Ashed teabags wet'!$J$809:$J$813,'[2]Ashed teabags wet'!$J$817:$J$818,'[2]Ashed teabags wet'!$J$820:$J$821)</f>
        <v>5.5094158734921841</v>
      </c>
      <c r="N79" s="3" t="str">
        <f t="shared" si="0"/>
        <v/>
      </c>
      <c r="O79" s="3" t="str">
        <f>IFERROR($K79-(#REF!+#REF!),"")</f>
        <v/>
      </c>
      <c r="P79" s="3">
        <f>AVERAGE('[2]Ashed teabags wet'!$J$814:$J$816)</f>
        <v>2.2816647271287041</v>
      </c>
      <c r="Q79" s="3" t="str">
        <f t="shared" si="1"/>
        <v/>
      </c>
      <c r="R79" s="2">
        <f>'[2]Dry_Litterbag Placem_Collection'!G6</f>
        <v>43007</v>
      </c>
      <c r="S79">
        <f>IF(IFERROR(INDEX('[2]Both teabags AfterDry'!$D$3:$D$900,MATCH(Dry_Unashed!H79,'[2]Both teabags AfterDry'!$A$3:$A$900,0)),"")="","",(IFERROR(INDEX('[2]Both teabags AfterDry'!$D$3:$D$900,MATCH(Dry_Unashed!H79,'[2]Both teabags AfterDry'!$A$3:$A$900,0)),"")))</f>
        <v>1.6215999999999999</v>
      </c>
      <c r="T79">
        <f>IF(IFERROR(INDEX('[2]Both teabags AfterDry'!$D$3:$D$900,MATCH(Dry_Unashed!I79,'[2]Both teabags AfterDry'!$A$3:$A$900,0)),"")="","",(IFERROR(INDEX('[2]Both teabags AfterDry'!$D$3:$D$900,MATCH(Dry_Unashed!I79,'[2]Both teabags AfterDry'!$A$3:$A$900,0)),"")))</f>
        <v>1.837</v>
      </c>
      <c r="U79" s="1" t="str">
        <f>IFERROR(IF(S79&gt;0,S79-(#REF!),""),"")</f>
        <v/>
      </c>
      <c r="V79" s="1" t="str">
        <f>IFERROR(IF(T79&gt;0,T79-(#REF!),""),"")</f>
        <v/>
      </c>
      <c r="W79" s="3" t="str">
        <f t="shared" si="2"/>
        <v/>
      </c>
      <c r="X79" s="3" t="str">
        <f t="shared" si="3"/>
        <v/>
      </c>
      <c r="Y79" s="3" t="str">
        <f t="shared" si="4"/>
        <v/>
      </c>
      <c r="Z79">
        <f t="shared" si="5"/>
        <v>69</v>
      </c>
      <c r="AA79" s="3" t="str">
        <f t="shared" si="6"/>
        <v/>
      </c>
      <c r="AB79" s="3" t="str">
        <f t="shared" si="7"/>
        <v/>
      </c>
      <c r="AC79" s="67" t="str">
        <f>IF(ISNUMBER(SEARCH("C", '[2]Dry_Litterbag Placem_Collection'!T6)),"YES","")</f>
        <v/>
      </c>
      <c r="AD79" s="67" t="str">
        <f>IF(ISNUMBER(SEARCH("H",'[2]Dry_Litterbag Placem_Collection'!T6)),"YES","")</f>
        <v>YES</v>
      </c>
      <c r="AE79" s="67" t="str">
        <f>IF(ISNUMBER(SEARCH("R",'[2]Dry_Litterbag Placem_Collection'!T6)),"YES","")</f>
        <v/>
      </c>
      <c r="AF79" s="67" t="str">
        <f>IF(ISNUMBER(SEARCH("C", '[2]Dry_Litterbag Placem_Collection'!S6)),"YES","")</f>
        <v/>
      </c>
      <c r="AG79" s="67" t="str">
        <f>IF(ISNUMBER(SEARCH("H", '[2]Dry_Litterbag Placem_Collection'!S6)),"YES","")</f>
        <v/>
      </c>
      <c r="AH79" s="67" t="str">
        <f>IF(ISNUMBER(SEARCH("R", '[2]Dry_Litterbag Placem_Collection'!S6)),"YES","")</f>
        <v/>
      </c>
    </row>
    <row r="80" spans="2:34">
      <c r="B80" t="s">
        <v>164</v>
      </c>
      <c r="C80">
        <v>5</v>
      </c>
      <c r="D80" t="s">
        <v>89</v>
      </c>
      <c r="E80" t="s">
        <v>41</v>
      </c>
      <c r="F80" s="68">
        <v>5</v>
      </c>
      <c r="G80" s="2">
        <f>'[2]Dry_Litterbag Placem_Collection'!E7</f>
        <v>42938</v>
      </c>
      <c r="H80" t="str">
        <f>'[2]Final data_for_R_analysis_Dryse'!J6</f>
        <v>G122</v>
      </c>
      <c r="I80" t="str">
        <f>'[2]Final data_for_R_analysis_Dryse'!J226</f>
        <v>R724</v>
      </c>
      <c r="J80">
        <f>IFERROR(INDEX('[2]Green_rooibos initial weight'!$C$5:$C$1749,MATCH(H80, '[2]Green_rooibos initial weight'!$A$5:$A$1749,0)),"")</f>
        <v>1.95</v>
      </c>
      <c r="K80">
        <f>IFERROR(INDEX('[2]Green_rooibos initial weight'!$C$5:$C$1749,MATCH(I80, '[2]Green_rooibos initial weight'!$A$5:$A$1749,0)),"")</f>
        <v>2.149</v>
      </c>
      <c r="L80" s="3" t="str">
        <f>IFERROR(J80-(#REF!+#REF!),"")</f>
        <v/>
      </c>
      <c r="M80" s="3">
        <f>AVERAGE('[2]Ashed teabags wet'!$J$809:$J$813,'[2]Ashed teabags wet'!$J$817:$J$818,'[2]Ashed teabags wet'!$J$820:$J$821)</f>
        <v>5.5094158734921841</v>
      </c>
      <c r="N80" s="3" t="str">
        <f t="shared" si="0"/>
        <v/>
      </c>
      <c r="O80" s="3" t="str">
        <f>IFERROR($K80-(#REF!+#REF!),"")</f>
        <v/>
      </c>
      <c r="P80" s="3">
        <f>AVERAGE('[2]Ashed teabags wet'!$J$814:$J$816)</f>
        <v>2.2816647271287041</v>
      </c>
      <c r="Q80" s="3" t="str">
        <f t="shared" si="1"/>
        <v/>
      </c>
      <c r="R80" s="2">
        <f>'[2]Dry_Litterbag Placem_Collection'!G7</f>
        <v>0</v>
      </c>
      <c r="S80" t="str">
        <f>IF(IFERROR(INDEX('[2]Both teabags AfterDry'!$D$3:$D$900,MATCH(Dry_Unashed!H80,'[2]Both teabags AfterDry'!$A$3:$A$900,0)),"")="","",(IFERROR(INDEX('[2]Both teabags AfterDry'!$D$3:$D$900,MATCH(Dry_Unashed!H80,'[2]Both teabags AfterDry'!$A$3:$A$900,0)),"")))</f>
        <v/>
      </c>
      <c r="T80" t="str">
        <f>IF(IFERROR(INDEX('[2]Both teabags AfterDry'!$D$3:$D$900,MATCH(Dry_Unashed!I80,'[2]Both teabags AfterDry'!$A$3:$A$900,0)),"")="","",(IFERROR(INDEX('[2]Both teabags AfterDry'!$D$3:$D$900,MATCH(Dry_Unashed!I80,'[2]Both teabags AfterDry'!$A$3:$A$900,0)),"")))</f>
        <v/>
      </c>
      <c r="U80" s="1" t="str">
        <f>IFERROR(IF(S80&gt;0,S80-(#REF!),""),"")</f>
        <v/>
      </c>
      <c r="V80" s="1" t="str">
        <f>IFERROR(IF(T80&gt;0,T80-(#REF!),""),"")</f>
        <v/>
      </c>
      <c r="W80" s="3" t="str">
        <f t="shared" si="2"/>
        <v/>
      </c>
      <c r="X80" s="3" t="str">
        <f t="shared" si="3"/>
        <v/>
      </c>
      <c r="Y80" s="3" t="str">
        <f t="shared" si="4"/>
        <v/>
      </c>
      <c r="Z80" t="str">
        <f t="shared" si="5"/>
        <v/>
      </c>
      <c r="AA80" s="3" t="str">
        <f t="shared" si="6"/>
        <v/>
      </c>
      <c r="AB80" s="3" t="str">
        <f t="shared" si="7"/>
        <v/>
      </c>
      <c r="AC80" s="67" t="str">
        <f>IF(ISNUMBER(SEARCH("C", '[2]Dry_Litterbag Placem_Collection'!T7)),"YES","")</f>
        <v/>
      </c>
      <c r="AD80" s="67" t="str">
        <f>IF(ISNUMBER(SEARCH("H",'[2]Dry_Litterbag Placem_Collection'!T7)),"YES","")</f>
        <v/>
      </c>
      <c r="AE80" s="67" t="str">
        <f>IF(ISNUMBER(SEARCH("R",'[2]Dry_Litterbag Placem_Collection'!T7)),"YES","")</f>
        <v/>
      </c>
      <c r="AF80" s="67" t="str">
        <f>IF(ISNUMBER(SEARCH("C", '[2]Dry_Litterbag Placem_Collection'!S7)),"YES","")</f>
        <v/>
      </c>
      <c r="AG80" s="67" t="str">
        <f>IF(ISNUMBER(SEARCH("H", '[2]Dry_Litterbag Placem_Collection'!S7)),"YES","")</f>
        <v/>
      </c>
      <c r="AH80" s="67" t="str">
        <f>IF(ISNUMBER(SEARCH("R", '[2]Dry_Litterbag Placem_Collection'!S7)),"YES","")</f>
        <v/>
      </c>
    </row>
    <row r="81" spans="2:34">
      <c r="B81" t="s">
        <v>164</v>
      </c>
      <c r="C81">
        <v>6</v>
      </c>
      <c r="D81" t="s">
        <v>89</v>
      </c>
      <c r="E81" t="s">
        <v>41</v>
      </c>
      <c r="F81" s="68">
        <v>6</v>
      </c>
      <c r="G81" s="2">
        <f>'[2]Dry_Litterbag Placem_Collection'!E8</f>
        <v>42938</v>
      </c>
      <c r="H81" t="str">
        <f>'[2]Final data_for_R_analysis_Dryse'!J7</f>
        <v>G478</v>
      </c>
      <c r="I81" t="str">
        <f>'[2]Final data_for_R_analysis_Dryse'!J227</f>
        <v>R688</v>
      </c>
      <c r="J81">
        <f>IFERROR(INDEX('[2]Green_rooibos initial weight'!$C$5:$C$1749,MATCH(H81, '[2]Green_rooibos initial weight'!$A$5:$A$1749,0)),"")</f>
        <v>2.056</v>
      </c>
      <c r="K81">
        <f>IFERROR(INDEX('[2]Green_rooibos initial weight'!$C$5:$C$1749,MATCH(I81, '[2]Green_rooibos initial weight'!$A$5:$A$1749,0)),"")</f>
        <v>2.1709999999999998</v>
      </c>
      <c r="L81" s="3" t="str">
        <f>IFERROR(J81-(#REF!+#REF!),"")</f>
        <v/>
      </c>
      <c r="M81" s="3">
        <f>AVERAGE('[2]Ashed teabags wet'!$J$809:$J$813,'[2]Ashed teabags wet'!$J$817:$J$818,'[2]Ashed teabags wet'!$J$820:$J$821)</f>
        <v>5.5094158734921841</v>
      </c>
      <c r="N81" s="3" t="str">
        <f t="shared" si="0"/>
        <v/>
      </c>
      <c r="O81" s="3" t="str">
        <f>IFERROR($K81-(#REF!+#REF!),"")</f>
        <v/>
      </c>
      <c r="P81" s="3">
        <f>AVERAGE('[2]Ashed teabags wet'!$J$814:$J$816)</f>
        <v>2.2816647271287041</v>
      </c>
      <c r="Q81" s="3" t="str">
        <f t="shared" si="1"/>
        <v/>
      </c>
      <c r="R81" s="2">
        <f>'[2]Dry_Litterbag Placem_Collection'!G8</f>
        <v>43007</v>
      </c>
      <c r="S81" t="str">
        <f>IF(IFERROR(INDEX('[2]Both teabags AfterDry'!$D$3:$D$900,MATCH(Dry_Unashed!H81,'[2]Both teabags AfterDry'!$A$3:$A$900,0)),"")="","",(IFERROR(INDEX('[2]Both teabags AfterDry'!$D$3:$D$900,MATCH(Dry_Unashed!H81,'[2]Both teabags AfterDry'!$A$3:$A$900,0)),"")))</f>
        <v/>
      </c>
      <c r="T81" t="str">
        <f>IF(IFERROR(INDEX('[2]Both teabags AfterDry'!$D$3:$D$900,MATCH(Dry_Unashed!I81,'[2]Both teabags AfterDry'!$A$3:$A$900,0)),"")="","",(IFERROR(INDEX('[2]Both teabags AfterDry'!$D$3:$D$900,MATCH(Dry_Unashed!I81,'[2]Both teabags AfterDry'!$A$3:$A$900,0)),"")))</f>
        <v/>
      </c>
      <c r="U81" s="1" t="str">
        <f>IFERROR(IF(S81&gt;0,S81-(#REF!),""),"")</f>
        <v/>
      </c>
      <c r="V81" s="1" t="str">
        <f>IFERROR(IF(T81&gt;0,T81-(#REF!),""),"")</f>
        <v/>
      </c>
      <c r="W81" s="3" t="str">
        <f t="shared" si="2"/>
        <v/>
      </c>
      <c r="X81" s="3" t="str">
        <f t="shared" si="3"/>
        <v/>
      </c>
      <c r="Y81" s="3" t="str">
        <f t="shared" si="4"/>
        <v/>
      </c>
      <c r="Z81">
        <f t="shared" si="5"/>
        <v>69</v>
      </c>
      <c r="AA81" s="3" t="str">
        <f t="shared" si="6"/>
        <v/>
      </c>
      <c r="AB81" s="3" t="str">
        <f t="shared" si="7"/>
        <v/>
      </c>
      <c r="AC81" s="67" t="str">
        <f>IF(ISNUMBER(SEARCH("C", '[2]Dry_Litterbag Placem_Collection'!T8)),"YES","")</f>
        <v/>
      </c>
      <c r="AD81" s="67" t="str">
        <f>IF(ISNUMBER(SEARCH("H",'[2]Dry_Litterbag Placem_Collection'!T8)),"YES","")</f>
        <v/>
      </c>
      <c r="AE81" s="67" t="str">
        <f>IF(ISNUMBER(SEARCH("R",'[2]Dry_Litterbag Placem_Collection'!T8)),"YES","")</f>
        <v/>
      </c>
      <c r="AF81" s="67" t="str">
        <f>IF(ISNUMBER(SEARCH("C", '[2]Dry_Litterbag Placem_Collection'!S8)),"YES","")</f>
        <v/>
      </c>
      <c r="AG81" s="67" t="str">
        <f>IF(ISNUMBER(SEARCH("H", '[2]Dry_Litterbag Placem_Collection'!S8)),"YES","")</f>
        <v/>
      </c>
      <c r="AH81" s="67" t="str">
        <f>IF(ISNUMBER(SEARCH("R", '[2]Dry_Litterbag Placem_Collection'!S8)),"YES","")</f>
        <v/>
      </c>
    </row>
    <row r="82" spans="2:34">
      <c r="B82" t="s">
        <v>164</v>
      </c>
      <c r="C82">
        <v>7</v>
      </c>
      <c r="D82" t="s">
        <v>89</v>
      </c>
      <c r="E82" t="s">
        <v>41</v>
      </c>
      <c r="F82" s="68">
        <v>7</v>
      </c>
      <c r="G82" s="2">
        <f>'[2]Dry_Litterbag Placem_Collection'!E9</f>
        <v>42938</v>
      </c>
      <c r="H82" t="str">
        <f>'[2]Final data_for_R_analysis_Dryse'!J8</f>
        <v>G106</v>
      </c>
      <c r="I82" t="str">
        <f>'[2]Final data_for_R_analysis_Dryse'!J228</f>
        <v>R762</v>
      </c>
      <c r="J82">
        <f>IFERROR(INDEX('[2]Green_rooibos initial weight'!$C$5:$C$1749,MATCH(H82, '[2]Green_rooibos initial weight'!$A$5:$A$1749,0)),"")</f>
        <v>2.1230000000000002</v>
      </c>
      <c r="K82">
        <f>IFERROR(INDEX('[2]Green_rooibos initial weight'!$C$5:$C$1749,MATCH(I82, '[2]Green_rooibos initial weight'!$A$5:$A$1749,0)),"")</f>
        <v>2.1949999999999998</v>
      </c>
      <c r="L82" s="3" t="str">
        <f>IFERROR(J82-(#REF!+#REF!),"")</f>
        <v/>
      </c>
      <c r="M82" s="3">
        <f>AVERAGE('[2]Ashed teabags wet'!$J$809:$J$813,'[2]Ashed teabags wet'!$J$817:$J$818,'[2]Ashed teabags wet'!$J$820:$J$821)</f>
        <v>5.5094158734921841</v>
      </c>
      <c r="N82" s="3" t="str">
        <f t="shared" si="0"/>
        <v/>
      </c>
      <c r="O82" s="3" t="str">
        <f>IFERROR($K82-(#REF!+#REF!),"")</f>
        <v/>
      </c>
      <c r="P82" s="3">
        <f>AVERAGE('[2]Ashed teabags wet'!$J$814:$J$816)</f>
        <v>2.2816647271287041</v>
      </c>
      <c r="Q82" s="3" t="str">
        <f t="shared" si="1"/>
        <v/>
      </c>
      <c r="R82" s="2">
        <f>'[2]Dry_Litterbag Placem_Collection'!G9</f>
        <v>43007</v>
      </c>
      <c r="S82">
        <f>IF(IFERROR(INDEX('[2]Both teabags AfterDry'!$D$3:$D$900,MATCH(Dry_Unashed!H82,'[2]Both teabags AfterDry'!$A$3:$A$900,0)),"")="","",(IFERROR(INDEX('[2]Both teabags AfterDry'!$D$3:$D$900,MATCH(Dry_Unashed!H82,'[2]Both teabags AfterDry'!$A$3:$A$900,0)),"")))</f>
        <v>2.0188999999999999</v>
      </c>
      <c r="T82">
        <f>IF(IFERROR(INDEX('[2]Both teabags AfterDry'!$D$3:$D$900,MATCH(Dry_Unashed!I82,'[2]Both teabags AfterDry'!$A$3:$A$900,0)),"")="","",(IFERROR(INDEX('[2]Both teabags AfterDry'!$D$3:$D$900,MATCH(Dry_Unashed!I82,'[2]Both teabags AfterDry'!$A$3:$A$900,0)),"")))</f>
        <v>1.7052</v>
      </c>
      <c r="U82" s="1" t="str">
        <f>IFERROR(IF(S82&gt;0,S82-(#REF!),""),"")</f>
        <v/>
      </c>
      <c r="V82" s="1" t="str">
        <f>IFERROR(IF(T82&gt;0,T82-(#REF!),""),"")</f>
        <v/>
      </c>
      <c r="W82" s="3" t="str">
        <f t="shared" si="2"/>
        <v/>
      </c>
      <c r="X82" s="3" t="str">
        <f t="shared" si="3"/>
        <v/>
      </c>
      <c r="Y82" s="3" t="str">
        <f t="shared" si="4"/>
        <v/>
      </c>
      <c r="Z82">
        <f t="shared" si="5"/>
        <v>69</v>
      </c>
      <c r="AA82" s="3" t="str">
        <f t="shared" si="6"/>
        <v/>
      </c>
      <c r="AB82" s="3" t="str">
        <f t="shared" si="7"/>
        <v/>
      </c>
      <c r="AC82" s="67" t="str">
        <f>IF(ISNUMBER(SEARCH("C", '[2]Dry_Litterbag Placem_Collection'!T9)),"YES","")</f>
        <v/>
      </c>
      <c r="AD82" s="67" t="str">
        <f>IF(ISNUMBER(SEARCH("H",'[2]Dry_Litterbag Placem_Collection'!T9)),"YES","")</f>
        <v>YES</v>
      </c>
      <c r="AE82" s="67" t="str">
        <f>IF(ISNUMBER(SEARCH("R",'[2]Dry_Litterbag Placem_Collection'!T9)),"YES","")</f>
        <v/>
      </c>
      <c r="AF82" s="67" t="str">
        <f>IF(ISNUMBER(SEARCH("C", '[2]Dry_Litterbag Placem_Collection'!S9)),"YES","")</f>
        <v/>
      </c>
      <c r="AG82" s="67" t="str">
        <f>IF(ISNUMBER(SEARCH("H", '[2]Dry_Litterbag Placem_Collection'!S9)),"YES","")</f>
        <v>YES</v>
      </c>
      <c r="AH82" s="67" t="str">
        <f>IF(ISNUMBER(SEARCH("R", '[2]Dry_Litterbag Placem_Collection'!S9)),"YES","")</f>
        <v/>
      </c>
    </row>
    <row r="83" spans="2:34">
      <c r="B83" t="s">
        <v>164</v>
      </c>
      <c r="C83">
        <v>8</v>
      </c>
      <c r="D83" t="s">
        <v>89</v>
      </c>
      <c r="E83" t="s">
        <v>41</v>
      </c>
      <c r="F83" s="68">
        <v>8</v>
      </c>
      <c r="G83" s="2">
        <f>'[2]Dry_Litterbag Placem_Collection'!E10</f>
        <v>42938</v>
      </c>
      <c r="H83" t="str">
        <f>'[2]Final data_for_R_analysis_Dryse'!J9</f>
        <v>G228</v>
      </c>
      <c r="I83" t="str">
        <f>'[2]Final data_for_R_analysis_Dryse'!J229</f>
        <v>R727</v>
      </c>
      <c r="J83">
        <f>IFERROR(INDEX('[2]Green_rooibos initial weight'!$C$5:$C$1749,MATCH(H83, '[2]Green_rooibos initial weight'!$A$5:$A$1749,0)),"")</f>
        <v>1.976</v>
      </c>
      <c r="K83">
        <f>IFERROR(INDEX('[2]Green_rooibos initial weight'!$C$5:$C$1749,MATCH(I83, '[2]Green_rooibos initial weight'!$A$5:$A$1749,0)),"")</f>
        <v>2.1629999999999998</v>
      </c>
      <c r="L83" s="3" t="str">
        <f>IFERROR(J83-(#REF!+#REF!),"")</f>
        <v/>
      </c>
      <c r="M83" s="3">
        <f>AVERAGE('[2]Ashed teabags wet'!$J$809:$J$813,'[2]Ashed teabags wet'!$J$817:$J$818,'[2]Ashed teabags wet'!$J$820:$J$821)</f>
        <v>5.5094158734921841</v>
      </c>
      <c r="N83" s="3" t="str">
        <f t="shared" si="0"/>
        <v/>
      </c>
      <c r="O83" s="3" t="str">
        <f>IFERROR($K83-(#REF!+#REF!),"")</f>
        <v/>
      </c>
      <c r="P83" s="3">
        <f>AVERAGE('[2]Ashed teabags wet'!$J$814:$J$816)</f>
        <v>2.2816647271287041</v>
      </c>
      <c r="Q83" s="3" t="str">
        <f t="shared" si="1"/>
        <v/>
      </c>
      <c r="R83" s="2">
        <f>'[2]Dry_Litterbag Placem_Collection'!G10</f>
        <v>43007</v>
      </c>
      <c r="S83">
        <f>IF(IFERROR(INDEX('[2]Both teabags AfterDry'!$D$3:$D$900,MATCH(Dry_Unashed!H83,'[2]Both teabags AfterDry'!$A$3:$A$900,0)),"")="","",(IFERROR(INDEX('[2]Both teabags AfterDry'!$D$3:$D$900,MATCH(Dry_Unashed!H83,'[2]Both teabags AfterDry'!$A$3:$A$900,0)),"")))</f>
        <v>0.83330000000000004</v>
      </c>
      <c r="T83" t="str">
        <f>IF(IFERROR(INDEX('[2]Both teabags AfterDry'!$D$3:$D$900,MATCH(Dry_Unashed!I83,'[2]Both teabags AfterDry'!$A$3:$A$900,0)),"")="","",(IFERROR(INDEX('[2]Both teabags AfterDry'!$D$3:$D$900,MATCH(Dry_Unashed!I83,'[2]Both teabags AfterDry'!$A$3:$A$900,0)),"")))</f>
        <v/>
      </c>
      <c r="U83" s="1" t="str">
        <f>IFERROR(IF(S83&gt;0,S83-(#REF!),""),"")</f>
        <v/>
      </c>
      <c r="V83" s="1" t="str">
        <f>IFERROR(IF(T83&gt;0,T83-(#REF!),""),"")</f>
        <v/>
      </c>
      <c r="W83" s="3" t="str">
        <f t="shared" si="2"/>
        <v/>
      </c>
      <c r="X83" s="3" t="str">
        <f t="shared" si="3"/>
        <v/>
      </c>
      <c r="Y83" s="3" t="str">
        <f t="shared" si="4"/>
        <v/>
      </c>
      <c r="Z83">
        <f t="shared" si="5"/>
        <v>69</v>
      </c>
      <c r="AA83" s="3" t="str">
        <f t="shared" si="6"/>
        <v/>
      </c>
      <c r="AB83" s="3" t="str">
        <f t="shared" si="7"/>
        <v/>
      </c>
      <c r="AC83" s="67" t="str">
        <f>IF(ISNUMBER(SEARCH("C", '[2]Dry_Litterbag Placem_Collection'!T10)),"YES","")</f>
        <v/>
      </c>
      <c r="AD83" s="67" t="str">
        <f>IF(ISNUMBER(SEARCH("H",'[2]Dry_Litterbag Placem_Collection'!T10)),"YES","")</f>
        <v/>
      </c>
      <c r="AE83" s="67" t="str">
        <f>IF(ISNUMBER(SEARCH("R",'[2]Dry_Litterbag Placem_Collection'!T10)),"YES","")</f>
        <v/>
      </c>
      <c r="AF83" s="67" t="str">
        <f>IF(ISNUMBER(SEARCH("C", '[2]Dry_Litterbag Placem_Collection'!S10)),"YES","")</f>
        <v/>
      </c>
      <c r="AG83" s="67" t="str">
        <f>IF(ISNUMBER(SEARCH("H", '[2]Dry_Litterbag Placem_Collection'!S10)),"YES","")</f>
        <v/>
      </c>
      <c r="AH83" s="67" t="str">
        <f>IF(ISNUMBER(SEARCH("R", '[2]Dry_Litterbag Placem_Collection'!S10)),"YES","")</f>
        <v>YES</v>
      </c>
    </row>
    <row r="84" spans="2:34">
      <c r="B84" t="s">
        <v>164</v>
      </c>
      <c r="C84">
        <v>9</v>
      </c>
      <c r="D84" t="s">
        <v>90</v>
      </c>
      <c r="E84" t="s">
        <v>41</v>
      </c>
      <c r="F84" s="5">
        <v>1</v>
      </c>
      <c r="G84" s="2">
        <f>'[2]Dry_Litterbag Placem_Collection'!E11</f>
        <v>42938</v>
      </c>
      <c r="H84" t="str">
        <f>'[2]Final data_for_R_analysis_Dryse'!J10</f>
        <v>G277</v>
      </c>
      <c r="I84" t="str">
        <f>'[2]Final data_for_R_analysis_Dryse'!J230</f>
        <v>R785</v>
      </c>
      <c r="J84">
        <f>IFERROR(INDEX('[2]Green_rooibos initial weight'!$C$5:$C$1749,MATCH(H84, '[2]Green_rooibos initial weight'!$A$5:$A$1749,0)),"")</f>
        <v>1.93</v>
      </c>
      <c r="K84">
        <f>IFERROR(INDEX('[2]Green_rooibos initial weight'!$C$5:$C$1749,MATCH(I84, '[2]Green_rooibos initial weight'!$A$5:$A$1749,0)),"")</f>
        <v>2.2549999999999999</v>
      </c>
      <c r="L84" s="3" t="str">
        <f>IFERROR(J84-(#REF!+#REF!),"")</f>
        <v/>
      </c>
      <c r="M84" s="3">
        <f>AVERAGE('[2]Ashed teabags wet'!$J$809:$J$813,'[2]Ashed teabags wet'!$J$817:$J$818,'[2]Ashed teabags wet'!$J$820:$J$821)</f>
        <v>5.5094158734921841</v>
      </c>
      <c r="N84" s="3" t="str">
        <f t="shared" si="0"/>
        <v/>
      </c>
      <c r="O84" s="3" t="str">
        <f>IFERROR($K84-(#REF!+#REF!),"")</f>
        <v/>
      </c>
      <c r="P84" s="3">
        <f>AVERAGE('[2]Ashed teabags wet'!$J$814:$J$816)</f>
        <v>2.2816647271287041</v>
      </c>
      <c r="Q84" s="3" t="str">
        <f t="shared" si="1"/>
        <v/>
      </c>
      <c r="R84" s="2">
        <f>'[2]Dry_Litterbag Placem_Collection'!G11</f>
        <v>43007</v>
      </c>
      <c r="S84">
        <f>IF(IFERROR(INDEX('[2]Both teabags AfterDry'!$D$3:$D$900,MATCH(Dry_Unashed!H84,'[2]Both teabags AfterDry'!$A$3:$A$900,0)),"")="","",(IFERROR(INDEX('[2]Both teabags AfterDry'!$D$3:$D$900,MATCH(Dry_Unashed!H84,'[2]Both teabags AfterDry'!$A$3:$A$900,0)),"")))</f>
        <v>1.9345000000000001</v>
      </c>
      <c r="T84">
        <f>IF(IFERROR(INDEX('[2]Both teabags AfterDry'!$D$3:$D$900,MATCH(Dry_Unashed!I84,'[2]Both teabags AfterDry'!$A$3:$A$900,0)),"")="","",(IFERROR(INDEX('[2]Both teabags AfterDry'!$D$3:$D$900,MATCH(Dry_Unashed!I84,'[2]Both teabags AfterDry'!$A$3:$A$900,0)),"")))</f>
        <v>3.7812999999999999</v>
      </c>
      <c r="U84" s="1" t="str">
        <f>IFERROR(IF(S84&gt;0,S84-(#REF!),""),"")</f>
        <v/>
      </c>
      <c r="V84" s="1" t="str">
        <f>IFERROR(IF(T84&gt;0,T84-(#REF!),""),"")</f>
        <v/>
      </c>
      <c r="W84" s="3" t="str">
        <f t="shared" si="2"/>
        <v/>
      </c>
      <c r="X84" s="3" t="str">
        <f t="shared" si="3"/>
        <v/>
      </c>
      <c r="Y84" s="3" t="str">
        <f t="shared" si="4"/>
        <v/>
      </c>
      <c r="Z84">
        <f t="shared" si="5"/>
        <v>69</v>
      </c>
      <c r="AA84" s="3" t="str">
        <f t="shared" si="6"/>
        <v/>
      </c>
      <c r="AB84" s="3" t="str">
        <f t="shared" si="7"/>
        <v/>
      </c>
      <c r="AC84" s="67" t="str">
        <f>IF(ISNUMBER(SEARCH("C", '[2]Dry_Litterbag Placem_Collection'!T11)),"YES","")</f>
        <v>YES</v>
      </c>
      <c r="AD84" s="67" t="str">
        <f>IF(ISNUMBER(SEARCH("H",'[2]Dry_Litterbag Placem_Collection'!T11)),"YES","")</f>
        <v/>
      </c>
      <c r="AE84" s="67" t="str">
        <f>IF(ISNUMBER(SEARCH("R",'[2]Dry_Litterbag Placem_Collection'!T11)),"YES","")</f>
        <v/>
      </c>
      <c r="AF84" s="67" t="str">
        <f>IF(ISNUMBER(SEARCH("C", '[2]Dry_Litterbag Placem_Collection'!S11)),"YES","")</f>
        <v>YES</v>
      </c>
      <c r="AG84" s="67" t="str">
        <f>IF(ISNUMBER(SEARCH("H", '[2]Dry_Litterbag Placem_Collection'!S11)),"YES","")</f>
        <v>YES</v>
      </c>
      <c r="AH84" s="67" t="str">
        <f>IF(ISNUMBER(SEARCH("R", '[2]Dry_Litterbag Placem_Collection'!S11)),"YES","")</f>
        <v/>
      </c>
    </row>
    <row r="85" spans="2:34">
      <c r="B85" t="s">
        <v>164</v>
      </c>
      <c r="C85">
        <v>10</v>
      </c>
      <c r="D85" t="s">
        <v>90</v>
      </c>
      <c r="E85" t="s">
        <v>41</v>
      </c>
      <c r="F85" s="5">
        <v>2</v>
      </c>
      <c r="G85" s="2">
        <f>'[2]Dry_Litterbag Placem_Collection'!E12</f>
        <v>42938</v>
      </c>
      <c r="H85" t="str">
        <f>'[2]Final data_for_R_analysis_Dryse'!J11</f>
        <v>G310</v>
      </c>
      <c r="I85" t="str">
        <f>'[2]Final data_for_R_analysis_Dryse'!J231</f>
        <v>R747</v>
      </c>
      <c r="J85">
        <f>IFERROR(INDEX('[2]Green_rooibos initial weight'!$C$5:$C$1749,MATCH(H85, '[2]Green_rooibos initial weight'!$A$5:$A$1749,0)),"")</f>
        <v>2.0459999999999998</v>
      </c>
      <c r="K85">
        <f>IFERROR(INDEX('[2]Green_rooibos initial weight'!$C$5:$C$1749,MATCH(I85, '[2]Green_rooibos initial weight'!$A$5:$A$1749,0)),"")</f>
        <v>2.1549999999999998</v>
      </c>
      <c r="L85" s="3" t="str">
        <f>IFERROR(J85-(#REF!+#REF!),"")</f>
        <v/>
      </c>
      <c r="M85" s="3">
        <f>AVERAGE('[2]Ashed teabags wet'!$J$809:$J$813,'[2]Ashed teabags wet'!$J$817:$J$818,'[2]Ashed teabags wet'!$J$820:$J$821)</f>
        <v>5.5094158734921841</v>
      </c>
      <c r="N85" s="3" t="str">
        <f t="shared" si="0"/>
        <v/>
      </c>
      <c r="O85" s="3" t="str">
        <f>IFERROR($K85-(#REF!+#REF!),"")</f>
        <v/>
      </c>
      <c r="P85" s="3">
        <f>AVERAGE('[2]Ashed teabags wet'!$J$814:$J$816)</f>
        <v>2.2816647271287041</v>
      </c>
      <c r="Q85" s="3" t="str">
        <f t="shared" si="1"/>
        <v/>
      </c>
      <c r="R85" s="2">
        <f>'[2]Dry_Litterbag Placem_Collection'!G12</f>
        <v>0</v>
      </c>
      <c r="S85" t="str">
        <f>IF(IFERROR(INDEX('[2]Both teabags AfterDry'!$D$3:$D$900,MATCH(Dry_Unashed!H85,'[2]Both teabags AfterDry'!$A$3:$A$900,0)),"")="","",(IFERROR(INDEX('[2]Both teabags AfterDry'!$D$3:$D$900,MATCH(Dry_Unashed!H85,'[2]Both teabags AfterDry'!$A$3:$A$900,0)),"")))</f>
        <v/>
      </c>
      <c r="T85" t="str">
        <f>IF(IFERROR(INDEX('[2]Both teabags AfterDry'!$D$3:$D$900,MATCH(Dry_Unashed!I85,'[2]Both teabags AfterDry'!$A$3:$A$900,0)),"")="","",(IFERROR(INDEX('[2]Both teabags AfterDry'!$D$3:$D$900,MATCH(Dry_Unashed!I85,'[2]Both teabags AfterDry'!$A$3:$A$900,0)),"")))</f>
        <v/>
      </c>
      <c r="U85" s="1" t="str">
        <f>IFERROR(IF(S85&gt;0,S85-(#REF!),""),"")</f>
        <v/>
      </c>
      <c r="V85" s="1" t="str">
        <f>IFERROR(IF(T85&gt;0,T85-(#REF!),""),"")</f>
        <v/>
      </c>
      <c r="W85" s="3" t="str">
        <f t="shared" si="2"/>
        <v/>
      </c>
      <c r="X85" s="3" t="str">
        <f t="shared" si="3"/>
        <v/>
      </c>
      <c r="Y85" s="3" t="str">
        <f t="shared" si="4"/>
        <v/>
      </c>
      <c r="Z85" t="str">
        <f t="shared" si="5"/>
        <v/>
      </c>
      <c r="AA85" s="3" t="str">
        <f t="shared" si="6"/>
        <v/>
      </c>
      <c r="AB85" s="3" t="str">
        <f t="shared" si="7"/>
        <v/>
      </c>
      <c r="AC85" s="67" t="str">
        <f>IF(ISNUMBER(SEARCH("C", '[2]Dry_Litterbag Placem_Collection'!T12)),"YES","")</f>
        <v/>
      </c>
      <c r="AD85" s="67" t="str">
        <f>IF(ISNUMBER(SEARCH("H",'[2]Dry_Litterbag Placem_Collection'!T12)),"YES","")</f>
        <v/>
      </c>
      <c r="AE85" s="67" t="str">
        <f>IF(ISNUMBER(SEARCH("R",'[2]Dry_Litterbag Placem_Collection'!T12)),"YES","")</f>
        <v/>
      </c>
      <c r="AF85" s="67" t="str">
        <f>IF(ISNUMBER(SEARCH("C", '[2]Dry_Litterbag Placem_Collection'!S12)),"YES","")</f>
        <v/>
      </c>
      <c r="AG85" s="67" t="str">
        <f>IF(ISNUMBER(SEARCH("H", '[2]Dry_Litterbag Placem_Collection'!S12)),"YES","")</f>
        <v/>
      </c>
      <c r="AH85" s="67" t="str">
        <f>IF(ISNUMBER(SEARCH("R", '[2]Dry_Litterbag Placem_Collection'!S12)),"YES","")</f>
        <v/>
      </c>
    </row>
    <row r="86" spans="2:34">
      <c r="B86" t="s">
        <v>164</v>
      </c>
      <c r="C86">
        <v>11</v>
      </c>
      <c r="D86" t="s">
        <v>90</v>
      </c>
      <c r="E86" t="s">
        <v>41</v>
      </c>
      <c r="F86" s="5">
        <v>3</v>
      </c>
      <c r="G86" s="2">
        <f>'[2]Dry_Litterbag Placem_Collection'!E13</f>
        <v>42938</v>
      </c>
      <c r="H86" t="str">
        <f>'[2]Final data_for_R_analysis_Dryse'!J12</f>
        <v>G435</v>
      </c>
      <c r="I86" t="str">
        <f>'[2]Final data_for_R_analysis_Dryse'!J232</f>
        <v>R748</v>
      </c>
      <c r="J86">
        <f>IFERROR(INDEX('[2]Green_rooibos initial weight'!$C$5:$C$1749,MATCH(H86, '[2]Green_rooibos initial weight'!$A$5:$A$1749,0)),"")</f>
        <v>2.0009999999999999</v>
      </c>
      <c r="K86">
        <f>IFERROR(INDEX('[2]Green_rooibos initial weight'!$C$5:$C$1749,MATCH(I86, '[2]Green_rooibos initial weight'!$A$5:$A$1749,0)),"")</f>
        <v>2.1829999999999998</v>
      </c>
      <c r="L86" s="3" t="str">
        <f>IFERROR(J86-(#REF!+#REF!),"")</f>
        <v/>
      </c>
      <c r="M86" s="3">
        <f>AVERAGE('[2]Ashed teabags wet'!$J$809:$J$813,'[2]Ashed teabags wet'!$J$817:$J$818,'[2]Ashed teabags wet'!$J$820:$J$821)</f>
        <v>5.5094158734921841</v>
      </c>
      <c r="N86" s="3" t="str">
        <f t="shared" si="0"/>
        <v/>
      </c>
      <c r="O86" s="3" t="str">
        <f>IFERROR($K86-(#REF!+#REF!),"")</f>
        <v/>
      </c>
      <c r="P86" s="3">
        <f>AVERAGE('[2]Ashed teabags wet'!$J$814:$J$816)</f>
        <v>2.2816647271287041</v>
      </c>
      <c r="Q86" s="3" t="str">
        <f t="shared" si="1"/>
        <v/>
      </c>
      <c r="R86" s="2">
        <f>'[2]Dry_Litterbag Placem_Collection'!G13</f>
        <v>43007</v>
      </c>
      <c r="S86">
        <f>IF(IFERROR(INDEX('[2]Both teabags AfterDry'!$D$3:$D$900,MATCH(Dry_Unashed!H86,'[2]Both teabags AfterDry'!$A$3:$A$900,0)),"")="","",(IFERROR(INDEX('[2]Both teabags AfterDry'!$D$3:$D$900,MATCH(Dry_Unashed!H86,'[2]Both teabags AfterDry'!$A$3:$A$900,0)),"")))</f>
        <v>1.7934000000000001</v>
      </c>
      <c r="T86">
        <f>IF(IFERROR(INDEX('[2]Both teabags AfterDry'!$D$3:$D$900,MATCH(Dry_Unashed!I86,'[2]Both teabags AfterDry'!$A$3:$A$900,0)),"")="","",(IFERROR(INDEX('[2]Both teabags AfterDry'!$D$3:$D$900,MATCH(Dry_Unashed!I86,'[2]Both teabags AfterDry'!$A$3:$A$900,0)),"")))</f>
        <v>0.98360000000000003</v>
      </c>
      <c r="U86" s="1" t="str">
        <f>IFERROR(IF(S86&gt;0,S86-(#REF!),""),"")</f>
        <v/>
      </c>
      <c r="V86" s="1" t="str">
        <f>IFERROR(IF(T86&gt;0,T86-(#REF!),""),"")</f>
        <v/>
      </c>
      <c r="W86" s="3" t="str">
        <f t="shared" si="2"/>
        <v/>
      </c>
      <c r="X86" s="3" t="str">
        <f t="shared" si="3"/>
        <v/>
      </c>
      <c r="Y86" s="3" t="str">
        <f t="shared" si="4"/>
        <v/>
      </c>
      <c r="Z86">
        <f t="shared" si="5"/>
        <v>69</v>
      </c>
      <c r="AA86" s="3" t="str">
        <f t="shared" si="6"/>
        <v/>
      </c>
      <c r="AB86" s="3" t="str">
        <f t="shared" si="7"/>
        <v/>
      </c>
      <c r="AC86" s="67" t="str">
        <f>IF(ISNUMBER(SEARCH("C", '[2]Dry_Litterbag Placem_Collection'!T13)),"YES","")</f>
        <v>YES</v>
      </c>
      <c r="AD86" s="67" t="str">
        <f>IF(ISNUMBER(SEARCH("H",'[2]Dry_Litterbag Placem_Collection'!T13)),"YES","")</f>
        <v>YES</v>
      </c>
      <c r="AE86" s="67" t="str">
        <f>IF(ISNUMBER(SEARCH("R",'[2]Dry_Litterbag Placem_Collection'!T13)),"YES","")</f>
        <v/>
      </c>
      <c r="AF86" s="67" t="str">
        <f>IF(ISNUMBER(SEARCH("C", '[2]Dry_Litterbag Placem_Collection'!S13)),"YES","")</f>
        <v>YES</v>
      </c>
      <c r="AG86" s="67" t="str">
        <f>IF(ISNUMBER(SEARCH("H", '[2]Dry_Litterbag Placem_Collection'!S13)),"YES","")</f>
        <v>YES</v>
      </c>
      <c r="AH86" s="67" t="str">
        <f>IF(ISNUMBER(SEARCH("R", '[2]Dry_Litterbag Placem_Collection'!S13)),"YES","")</f>
        <v/>
      </c>
    </row>
    <row r="87" spans="2:34">
      <c r="B87" t="s">
        <v>164</v>
      </c>
      <c r="C87">
        <v>12</v>
      </c>
      <c r="D87" t="s">
        <v>90</v>
      </c>
      <c r="E87" t="s">
        <v>41</v>
      </c>
      <c r="F87" s="68">
        <v>4</v>
      </c>
      <c r="G87" s="2">
        <f>'[2]Dry_Litterbag Placem_Collection'!E14</f>
        <v>0</v>
      </c>
      <c r="H87" t="str">
        <f>'[2]Final data_for_R_analysis_Dryse'!J13</f>
        <v/>
      </c>
      <c r="I87" t="str">
        <f>'[2]Final data_for_R_analysis_Dryse'!J233</f>
        <v/>
      </c>
      <c r="J87" t="str">
        <f>IFERROR(INDEX('[2]Green_rooibos initial weight'!$C$5:$C$1749,MATCH(H87, '[2]Green_rooibos initial weight'!$A$5:$A$1749,0)),"")</f>
        <v/>
      </c>
      <c r="K87" t="str">
        <f>IFERROR(INDEX('[2]Green_rooibos initial weight'!$C$5:$C$1749,MATCH(I87, '[2]Green_rooibos initial weight'!$A$5:$A$1749,0)),"")</f>
        <v/>
      </c>
      <c r="L87" s="3" t="str">
        <f>IFERROR(J87-(#REF!+#REF!),"")</f>
        <v/>
      </c>
      <c r="M87" s="3">
        <f>AVERAGE('[2]Ashed teabags wet'!$J$809:$J$813,'[2]Ashed teabags wet'!$J$817:$J$818,'[2]Ashed teabags wet'!$J$820:$J$821)</f>
        <v>5.5094158734921841</v>
      </c>
      <c r="N87" s="3" t="str">
        <f t="shared" si="0"/>
        <v/>
      </c>
      <c r="O87" s="3" t="str">
        <f>IFERROR($K87-(#REF!+#REF!),"")</f>
        <v/>
      </c>
      <c r="P87" s="3">
        <f>AVERAGE('[2]Ashed teabags wet'!$J$814:$J$816)</f>
        <v>2.2816647271287041</v>
      </c>
      <c r="Q87" s="3" t="str">
        <f t="shared" si="1"/>
        <v/>
      </c>
      <c r="R87" s="2">
        <f>'[2]Dry_Litterbag Placem_Collection'!G14</f>
        <v>0</v>
      </c>
      <c r="S87" t="str">
        <f>IF(IFERROR(INDEX('[2]Both teabags AfterDry'!$D$3:$D$900,MATCH(Dry_Unashed!H87,'[2]Both teabags AfterDry'!$A$3:$A$900,0)),"")="","",(IFERROR(INDEX('[2]Both teabags AfterDry'!$D$3:$D$900,MATCH(Dry_Unashed!H87,'[2]Both teabags AfterDry'!$A$3:$A$900,0)),"")))</f>
        <v/>
      </c>
      <c r="T87" t="str">
        <f>IF(IFERROR(INDEX('[2]Both teabags AfterDry'!$D$3:$D$900,MATCH(Dry_Unashed!I87,'[2]Both teabags AfterDry'!$A$3:$A$900,0)),"")="","",(IFERROR(INDEX('[2]Both teabags AfterDry'!$D$3:$D$900,MATCH(Dry_Unashed!I87,'[2]Both teabags AfterDry'!$A$3:$A$900,0)),"")))</f>
        <v/>
      </c>
      <c r="U87" s="1" t="str">
        <f>IFERROR(IF(S87&gt;0,S87-(#REF!),""),"")</f>
        <v/>
      </c>
      <c r="V87" s="1" t="str">
        <f>IFERROR(IF(T87&gt;0,T87-(#REF!),""),"")</f>
        <v/>
      </c>
      <c r="W87" s="3" t="str">
        <f t="shared" si="2"/>
        <v/>
      </c>
      <c r="X87" s="3" t="str">
        <f t="shared" si="3"/>
        <v/>
      </c>
      <c r="Y87" s="3" t="str">
        <f t="shared" si="4"/>
        <v/>
      </c>
      <c r="Z87" t="str">
        <f t="shared" si="5"/>
        <v/>
      </c>
      <c r="AA87" s="3" t="str">
        <f t="shared" si="6"/>
        <v/>
      </c>
      <c r="AB87" s="3" t="str">
        <f t="shared" si="7"/>
        <v/>
      </c>
      <c r="AC87" s="67" t="str">
        <f>IF(ISNUMBER(SEARCH("C", '[2]Dry_Litterbag Placem_Collection'!T14)),"YES","")</f>
        <v/>
      </c>
      <c r="AD87" s="67" t="str">
        <f>IF(ISNUMBER(SEARCH("H",'[2]Dry_Litterbag Placem_Collection'!T14)),"YES","")</f>
        <v/>
      </c>
      <c r="AE87" s="67" t="str">
        <f>IF(ISNUMBER(SEARCH("R",'[2]Dry_Litterbag Placem_Collection'!T14)),"YES","")</f>
        <v/>
      </c>
      <c r="AF87" s="67" t="str">
        <f>IF(ISNUMBER(SEARCH("C", '[2]Dry_Litterbag Placem_Collection'!S14)),"YES","")</f>
        <v/>
      </c>
      <c r="AG87" s="67" t="str">
        <f>IF(ISNUMBER(SEARCH("H", '[2]Dry_Litterbag Placem_Collection'!S14)),"YES","")</f>
        <v/>
      </c>
      <c r="AH87" s="67" t="str">
        <f>IF(ISNUMBER(SEARCH("R", '[2]Dry_Litterbag Placem_Collection'!S14)),"YES","")</f>
        <v/>
      </c>
    </row>
    <row r="88" spans="2:34">
      <c r="B88" t="s">
        <v>164</v>
      </c>
      <c r="C88">
        <v>13</v>
      </c>
      <c r="D88" t="s">
        <v>90</v>
      </c>
      <c r="E88" t="s">
        <v>41</v>
      </c>
      <c r="F88" s="68">
        <v>5</v>
      </c>
      <c r="G88" s="2">
        <f>'[2]Dry_Litterbag Placem_Collection'!E15</f>
        <v>42938</v>
      </c>
      <c r="H88" t="str">
        <f>'[2]Final data_for_R_analysis_Dryse'!J14</f>
        <v>G2</v>
      </c>
      <c r="I88" t="str">
        <f>'[2]Final data_for_R_analysis_Dryse'!J234</f>
        <v>R784</v>
      </c>
      <c r="J88">
        <f>IFERROR(INDEX('[2]Green_rooibos initial weight'!$C$5:$C$1749,MATCH(H88, '[2]Green_rooibos initial weight'!$A$5:$A$1749,0)),"")</f>
        <v>2</v>
      </c>
      <c r="K88">
        <f>IFERROR(INDEX('[2]Green_rooibos initial weight'!$C$5:$C$1749,MATCH(I88, '[2]Green_rooibos initial weight'!$A$5:$A$1749,0)),"")</f>
        <v>2.17</v>
      </c>
      <c r="L88" s="3" t="str">
        <f>IFERROR(J88-(#REF!+#REF!),"")</f>
        <v/>
      </c>
      <c r="M88" s="3">
        <f>AVERAGE('[2]Ashed teabags wet'!$J$809:$J$813,'[2]Ashed teabags wet'!$J$817:$J$818,'[2]Ashed teabags wet'!$J$820:$J$821)</f>
        <v>5.5094158734921841</v>
      </c>
      <c r="N88" s="3" t="str">
        <f t="shared" si="0"/>
        <v/>
      </c>
      <c r="O88" s="3" t="str">
        <f>IFERROR($K88-(#REF!+#REF!),"")</f>
        <v/>
      </c>
      <c r="P88" s="3">
        <f>AVERAGE('[2]Ashed teabags wet'!$J$814:$J$816)</f>
        <v>2.2816647271287041</v>
      </c>
      <c r="Q88" s="3" t="str">
        <f t="shared" si="1"/>
        <v/>
      </c>
      <c r="R88" s="2">
        <f>'[2]Dry_Litterbag Placem_Collection'!G15</f>
        <v>43007</v>
      </c>
      <c r="S88">
        <f>IF(IFERROR(INDEX('[2]Both teabags AfterDry'!$D$3:$D$900,MATCH(Dry_Unashed!H88,'[2]Both teabags AfterDry'!$A$3:$A$900,0)),"")="","",(IFERROR(INDEX('[2]Both teabags AfterDry'!$D$3:$D$900,MATCH(Dry_Unashed!H88,'[2]Both teabags AfterDry'!$A$3:$A$900,0)),"")))</f>
        <v>1.7587999999999999</v>
      </c>
      <c r="T88" t="str">
        <f>IF(IFERROR(INDEX('[2]Both teabags AfterDry'!$D$3:$D$900,MATCH(Dry_Unashed!I88,'[2]Both teabags AfterDry'!$A$3:$A$900,0)),"")="","",(IFERROR(INDEX('[2]Both teabags AfterDry'!$D$3:$D$900,MATCH(Dry_Unashed!I88,'[2]Both teabags AfterDry'!$A$3:$A$900,0)),"")))</f>
        <v/>
      </c>
      <c r="U88" s="1" t="str">
        <f>IFERROR(IF(S88&gt;0,S88-(#REF!),""),"")</f>
        <v/>
      </c>
      <c r="V88" s="1" t="str">
        <f>IFERROR(IF(T88&gt;0,T88-(#REF!),""),"")</f>
        <v/>
      </c>
      <c r="W88" s="3" t="str">
        <f t="shared" si="2"/>
        <v/>
      </c>
      <c r="X88" s="3" t="str">
        <f t="shared" si="3"/>
        <v/>
      </c>
      <c r="Y88" s="3" t="str">
        <f t="shared" si="4"/>
        <v/>
      </c>
      <c r="Z88">
        <f t="shared" si="5"/>
        <v>69</v>
      </c>
      <c r="AA88" s="3" t="str">
        <f t="shared" si="6"/>
        <v/>
      </c>
      <c r="AB88" s="3" t="str">
        <f t="shared" si="7"/>
        <v/>
      </c>
      <c r="AC88" s="67" t="str">
        <f>IF(ISNUMBER(SEARCH("C", '[2]Dry_Litterbag Placem_Collection'!T15)),"YES","")</f>
        <v>YES</v>
      </c>
      <c r="AD88" s="67" t="str">
        <f>IF(ISNUMBER(SEARCH("H",'[2]Dry_Litterbag Placem_Collection'!T15)),"YES","")</f>
        <v>YES</v>
      </c>
      <c r="AE88" s="67" t="str">
        <f>IF(ISNUMBER(SEARCH("R",'[2]Dry_Litterbag Placem_Collection'!T15)),"YES","")</f>
        <v/>
      </c>
      <c r="AF88" s="67" t="str">
        <f>IF(ISNUMBER(SEARCH("C", '[2]Dry_Litterbag Placem_Collection'!S15)),"YES","")</f>
        <v>YES</v>
      </c>
      <c r="AG88" s="67" t="str">
        <f>IF(ISNUMBER(SEARCH("H", '[2]Dry_Litterbag Placem_Collection'!S15)),"YES","")</f>
        <v/>
      </c>
      <c r="AH88" s="67" t="str">
        <f>IF(ISNUMBER(SEARCH("R", '[2]Dry_Litterbag Placem_Collection'!S15)),"YES","")</f>
        <v/>
      </c>
    </row>
    <row r="89" spans="2:34">
      <c r="B89" t="s">
        <v>164</v>
      </c>
      <c r="C89">
        <v>14</v>
      </c>
      <c r="D89" t="s">
        <v>90</v>
      </c>
      <c r="E89" t="s">
        <v>41</v>
      </c>
      <c r="F89" s="68">
        <v>6</v>
      </c>
      <c r="G89" s="2">
        <f>'[2]Dry_Litterbag Placem_Collection'!E16</f>
        <v>42938</v>
      </c>
      <c r="H89" t="str">
        <f>'[2]Final data_for_R_analysis_Dryse'!J15</f>
        <v>G225</v>
      </c>
      <c r="I89" t="str">
        <f>'[2]Final data_for_R_analysis_Dryse'!J235</f>
        <v>R838</v>
      </c>
      <c r="J89">
        <f>IFERROR(INDEX('[2]Green_rooibos initial weight'!$C$5:$C$1749,MATCH(H89, '[2]Green_rooibos initial weight'!$A$5:$A$1749,0)),"")</f>
        <v>2.117</v>
      </c>
      <c r="K89">
        <f>IFERROR(INDEX('[2]Green_rooibos initial weight'!$C$5:$C$1749,MATCH(I89, '[2]Green_rooibos initial weight'!$A$5:$A$1749,0)),"")</f>
        <v>2.1589999999999998</v>
      </c>
      <c r="L89" s="3" t="str">
        <f>IFERROR(J89-(#REF!+#REF!),"")</f>
        <v/>
      </c>
      <c r="M89" s="3">
        <f>AVERAGE('[2]Ashed teabags wet'!$J$809:$J$813,'[2]Ashed teabags wet'!$J$817:$J$818,'[2]Ashed teabags wet'!$J$820:$J$821)</f>
        <v>5.5094158734921841</v>
      </c>
      <c r="N89" s="3" t="str">
        <f t="shared" si="0"/>
        <v/>
      </c>
      <c r="O89" s="3" t="str">
        <f>IFERROR($K89-(#REF!+#REF!),"")</f>
        <v/>
      </c>
      <c r="P89" s="3">
        <f>AVERAGE('[2]Ashed teabags wet'!$J$814:$J$816)</f>
        <v>2.2816647271287041</v>
      </c>
      <c r="Q89" s="3" t="str">
        <f t="shared" si="1"/>
        <v/>
      </c>
      <c r="R89" s="2">
        <f>'[2]Dry_Litterbag Placem_Collection'!G16</f>
        <v>43007</v>
      </c>
      <c r="S89">
        <f>IF(IFERROR(INDEX('[2]Both teabags AfterDry'!$D$3:$D$900,MATCH(Dry_Unashed!H89,'[2]Both teabags AfterDry'!$A$3:$A$900,0)),"")="","",(IFERROR(INDEX('[2]Both teabags AfterDry'!$D$3:$D$900,MATCH(Dry_Unashed!H89,'[2]Both teabags AfterDry'!$A$3:$A$900,0)),"")))</f>
        <v>1.25</v>
      </c>
      <c r="T89">
        <f>IF(IFERROR(INDEX('[2]Both teabags AfterDry'!$D$3:$D$900,MATCH(Dry_Unashed!I89,'[2]Both teabags AfterDry'!$A$3:$A$900,0)),"")="","",(IFERROR(INDEX('[2]Both teabags AfterDry'!$D$3:$D$900,MATCH(Dry_Unashed!I89,'[2]Both teabags AfterDry'!$A$3:$A$900,0)),"")))</f>
        <v>1.0848</v>
      </c>
      <c r="U89" s="1" t="str">
        <f>IFERROR(IF(S89&gt;0,S89-(#REF!),""),"")</f>
        <v/>
      </c>
      <c r="V89" s="1" t="str">
        <f>IFERROR(IF(T89&gt;0,T89-(#REF!),""),"")</f>
        <v/>
      </c>
      <c r="W89" s="3" t="str">
        <f t="shared" si="2"/>
        <v/>
      </c>
      <c r="X89" s="3" t="str">
        <f t="shared" si="3"/>
        <v/>
      </c>
      <c r="Y89" s="3" t="str">
        <f t="shared" si="4"/>
        <v/>
      </c>
      <c r="Z89">
        <f t="shared" si="5"/>
        <v>69</v>
      </c>
      <c r="AA89" s="3" t="str">
        <f t="shared" si="6"/>
        <v/>
      </c>
      <c r="AB89" s="3" t="str">
        <f t="shared" si="7"/>
        <v/>
      </c>
      <c r="AC89" s="67" t="str">
        <f>IF(ISNUMBER(SEARCH("C", '[2]Dry_Litterbag Placem_Collection'!T16)),"YES","")</f>
        <v>YES</v>
      </c>
      <c r="AD89" s="67" t="str">
        <f>IF(ISNUMBER(SEARCH("H",'[2]Dry_Litterbag Placem_Collection'!T16)),"YES","")</f>
        <v>YES</v>
      </c>
      <c r="AE89" s="67" t="str">
        <f>IF(ISNUMBER(SEARCH("R",'[2]Dry_Litterbag Placem_Collection'!T16)),"YES","")</f>
        <v/>
      </c>
      <c r="AF89" s="67" t="str">
        <f>IF(ISNUMBER(SEARCH("C", '[2]Dry_Litterbag Placem_Collection'!S16)),"YES","")</f>
        <v/>
      </c>
      <c r="AG89" s="67" t="str">
        <f>IF(ISNUMBER(SEARCH("H", '[2]Dry_Litterbag Placem_Collection'!S16)),"YES","")</f>
        <v>YES</v>
      </c>
      <c r="AH89" s="67" t="str">
        <f>IF(ISNUMBER(SEARCH("R", '[2]Dry_Litterbag Placem_Collection'!S16)),"YES","")</f>
        <v/>
      </c>
    </row>
    <row r="90" spans="2:34">
      <c r="B90" t="s">
        <v>164</v>
      </c>
      <c r="C90">
        <v>15</v>
      </c>
      <c r="D90" t="s">
        <v>90</v>
      </c>
      <c r="E90" t="s">
        <v>41</v>
      </c>
      <c r="F90" s="68">
        <v>7</v>
      </c>
      <c r="G90" s="2">
        <f>'[2]Dry_Litterbag Placem_Collection'!E17</f>
        <v>42938</v>
      </c>
      <c r="H90" t="str">
        <f>'[2]Final data_for_R_analysis_Dryse'!J16</f>
        <v>G444</v>
      </c>
      <c r="I90" t="str">
        <f>'[2]Final data_for_R_analysis_Dryse'!J236</f>
        <v>R793</v>
      </c>
      <c r="J90">
        <f>IFERROR(INDEX('[2]Green_rooibos initial weight'!$C$5:$C$1749,MATCH(H90, '[2]Green_rooibos initial weight'!$A$5:$A$1749,0)),"")</f>
        <v>2.0259999999999998</v>
      </c>
      <c r="K90">
        <f>IFERROR(INDEX('[2]Green_rooibos initial weight'!$C$5:$C$1749,MATCH(I90, '[2]Green_rooibos initial weight'!$A$5:$A$1749,0)),"")</f>
        <v>2.2050000000000001</v>
      </c>
      <c r="L90" s="3" t="str">
        <f>IFERROR(J90-(#REF!+#REF!),"")</f>
        <v/>
      </c>
      <c r="M90" s="3">
        <f>AVERAGE('[2]Ashed teabags wet'!$J$809:$J$813,'[2]Ashed teabags wet'!$J$817:$J$818,'[2]Ashed teabags wet'!$J$820:$J$821)</f>
        <v>5.5094158734921841</v>
      </c>
      <c r="N90" s="3" t="str">
        <f t="shared" si="0"/>
        <v/>
      </c>
      <c r="O90" s="3" t="str">
        <f>IFERROR($K90-(#REF!+#REF!),"")</f>
        <v/>
      </c>
      <c r="P90" s="3">
        <f>AVERAGE('[2]Ashed teabags wet'!$J$814:$J$816)</f>
        <v>2.2816647271287041</v>
      </c>
      <c r="Q90" s="3" t="str">
        <f t="shared" si="1"/>
        <v/>
      </c>
      <c r="R90" s="2">
        <f>'[2]Dry_Litterbag Placem_Collection'!G17</f>
        <v>43007</v>
      </c>
      <c r="S90">
        <f>IF(IFERROR(INDEX('[2]Both teabags AfterDry'!$D$3:$D$900,MATCH(Dry_Unashed!H90,'[2]Both teabags AfterDry'!$A$3:$A$900,0)),"")="","",(IFERROR(INDEX('[2]Both teabags AfterDry'!$D$3:$D$900,MATCH(Dry_Unashed!H90,'[2]Both teabags AfterDry'!$A$3:$A$900,0)),"")))</f>
        <v>1.3574999999999999</v>
      </c>
      <c r="T90">
        <f>IF(IFERROR(INDEX('[2]Both teabags AfterDry'!$D$3:$D$900,MATCH(Dry_Unashed!I90,'[2]Both teabags AfterDry'!$A$3:$A$900,0)),"")="","",(IFERROR(INDEX('[2]Both teabags AfterDry'!$D$3:$D$900,MATCH(Dry_Unashed!I90,'[2]Both teabags AfterDry'!$A$3:$A$900,0)),"")))</f>
        <v>0.24560000000000001</v>
      </c>
      <c r="U90" s="1" t="str">
        <f>IFERROR(IF(S90&gt;0,S90-(#REF!),""),"")</f>
        <v/>
      </c>
      <c r="V90" s="1" t="str">
        <f>IFERROR(IF(T90&gt;0,T90-(#REF!),""),"")</f>
        <v/>
      </c>
      <c r="W90" s="3" t="str">
        <f t="shared" si="2"/>
        <v/>
      </c>
      <c r="X90" s="3" t="str">
        <f t="shared" si="3"/>
        <v/>
      </c>
      <c r="Y90" s="3" t="str">
        <f t="shared" si="4"/>
        <v/>
      </c>
      <c r="Z90">
        <f t="shared" si="5"/>
        <v>69</v>
      </c>
      <c r="AA90" s="3" t="str">
        <f t="shared" si="6"/>
        <v/>
      </c>
      <c r="AB90" s="3" t="str">
        <f t="shared" si="7"/>
        <v/>
      </c>
      <c r="AC90" s="67" t="str">
        <f>IF(ISNUMBER(SEARCH("C", '[2]Dry_Litterbag Placem_Collection'!T17)),"YES","")</f>
        <v>YES</v>
      </c>
      <c r="AD90" s="67" t="str">
        <f>IF(ISNUMBER(SEARCH("H",'[2]Dry_Litterbag Placem_Collection'!T17)),"YES","")</f>
        <v>YES</v>
      </c>
      <c r="AE90" s="67" t="str">
        <f>IF(ISNUMBER(SEARCH("R",'[2]Dry_Litterbag Placem_Collection'!T17)),"YES","")</f>
        <v/>
      </c>
      <c r="AF90" s="67" t="str">
        <f>IF(ISNUMBER(SEARCH("C", '[2]Dry_Litterbag Placem_Collection'!S17)),"YES","")</f>
        <v>YES</v>
      </c>
      <c r="AG90" s="67" t="str">
        <f>IF(ISNUMBER(SEARCH("H", '[2]Dry_Litterbag Placem_Collection'!S17)),"YES","")</f>
        <v>YES</v>
      </c>
      <c r="AH90" s="67" t="str">
        <f>IF(ISNUMBER(SEARCH("R", '[2]Dry_Litterbag Placem_Collection'!S17)),"YES","")</f>
        <v/>
      </c>
    </row>
    <row r="91" spans="2:34">
      <c r="B91" t="s">
        <v>164</v>
      </c>
      <c r="C91">
        <v>16</v>
      </c>
      <c r="D91" t="s">
        <v>90</v>
      </c>
      <c r="E91" t="s">
        <v>41</v>
      </c>
      <c r="F91" s="68">
        <v>8</v>
      </c>
      <c r="G91" s="2">
        <f>'[2]Dry_Litterbag Placem_Collection'!E18</f>
        <v>42938</v>
      </c>
      <c r="H91" t="str">
        <f>'[2]Final data_for_R_analysis_Dryse'!J17</f>
        <v>G376</v>
      </c>
      <c r="I91" t="str">
        <f>'[2]Final data_for_R_analysis_Dryse'!J237</f>
        <v>R755</v>
      </c>
      <c r="J91">
        <f>IFERROR(INDEX('[2]Green_rooibos initial weight'!$C$5:$C$1749,MATCH(H91, '[2]Green_rooibos initial weight'!$A$5:$A$1749,0)),"")</f>
        <v>2.0329999999999999</v>
      </c>
      <c r="K91">
        <f>IFERROR(INDEX('[2]Green_rooibos initial weight'!$C$5:$C$1749,MATCH(I91, '[2]Green_rooibos initial weight'!$A$5:$A$1749,0)),"")</f>
        <v>2.2120000000000002</v>
      </c>
      <c r="L91" s="3" t="str">
        <f>IFERROR(J91-(#REF!+#REF!),"")</f>
        <v/>
      </c>
      <c r="M91" s="3">
        <f>AVERAGE('[2]Ashed teabags wet'!$J$809:$J$813,'[2]Ashed teabags wet'!$J$817:$J$818,'[2]Ashed teabags wet'!$J$820:$J$821)</f>
        <v>5.5094158734921841</v>
      </c>
      <c r="N91" s="3" t="str">
        <f t="shared" si="0"/>
        <v/>
      </c>
      <c r="O91" s="3" t="str">
        <f>IFERROR($K91-(#REF!+#REF!),"")</f>
        <v/>
      </c>
      <c r="P91" s="3">
        <f>AVERAGE('[2]Ashed teabags wet'!$J$814:$J$816)</f>
        <v>2.2816647271287041</v>
      </c>
      <c r="Q91" s="3" t="str">
        <f t="shared" si="1"/>
        <v/>
      </c>
      <c r="R91" s="2">
        <f>'[2]Dry_Litterbag Placem_Collection'!G18</f>
        <v>43007</v>
      </c>
      <c r="S91" t="str">
        <f>IF(IFERROR(INDEX('[2]Both teabags AfterDry'!$D$3:$D$900,MATCH(Dry_Unashed!H91,'[2]Both teabags AfterDry'!$A$3:$A$900,0)),"")="","",(IFERROR(INDEX('[2]Both teabags AfterDry'!$D$3:$D$900,MATCH(Dry_Unashed!H91,'[2]Both teabags AfterDry'!$A$3:$A$900,0)),"")))</f>
        <v/>
      </c>
      <c r="T91" t="str">
        <f>IF(IFERROR(INDEX('[2]Both teabags AfterDry'!$D$3:$D$900,MATCH(Dry_Unashed!I91,'[2]Both teabags AfterDry'!$A$3:$A$900,0)),"")="","",(IFERROR(INDEX('[2]Both teabags AfterDry'!$D$3:$D$900,MATCH(Dry_Unashed!I91,'[2]Both teabags AfterDry'!$A$3:$A$900,0)),"")))</f>
        <v/>
      </c>
      <c r="U91" s="1" t="str">
        <f>IFERROR(IF(S91&gt;0,S91-(#REF!),""),"")</f>
        <v/>
      </c>
      <c r="V91" s="1" t="str">
        <f>IFERROR(IF(T91&gt;0,T91-(#REF!),""),"")</f>
        <v/>
      </c>
      <c r="W91" s="3" t="str">
        <f t="shared" si="2"/>
        <v/>
      </c>
      <c r="X91" s="3" t="str">
        <f t="shared" si="3"/>
        <v/>
      </c>
      <c r="Y91" s="3" t="str">
        <f t="shared" si="4"/>
        <v/>
      </c>
      <c r="Z91">
        <f t="shared" si="5"/>
        <v>69</v>
      </c>
      <c r="AA91" s="3" t="str">
        <f t="shared" si="6"/>
        <v/>
      </c>
      <c r="AB91" s="3" t="str">
        <f t="shared" si="7"/>
        <v/>
      </c>
      <c r="AC91" s="67" t="str">
        <f>IF(ISNUMBER(SEARCH("C", '[2]Dry_Litterbag Placem_Collection'!T18)),"YES","")</f>
        <v>YES</v>
      </c>
      <c r="AD91" s="67" t="str">
        <f>IF(ISNUMBER(SEARCH("H",'[2]Dry_Litterbag Placem_Collection'!T18)),"YES","")</f>
        <v>YES</v>
      </c>
      <c r="AE91" s="67" t="str">
        <f>IF(ISNUMBER(SEARCH("R",'[2]Dry_Litterbag Placem_Collection'!T18)),"YES","")</f>
        <v/>
      </c>
      <c r="AF91" s="67" t="str">
        <f>IF(ISNUMBER(SEARCH("C", '[2]Dry_Litterbag Placem_Collection'!S18)),"YES","")</f>
        <v>YES</v>
      </c>
      <c r="AG91" s="67" t="str">
        <f>IF(ISNUMBER(SEARCH("H", '[2]Dry_Litterbag Placem_Collection'!S18)),"YES","")</f>
        <v>YES</v>
      </c>
      <c r="AH91" s="67" t="str">
        <f>IF(ISNUMBER(SEARCH("R", '[2]Dry_Litterbag Placem_Collection'!S18)),"YES","")</f>
        <v/>
      </c>
    </row>
    <row r="92" spans="2:34">
      <c r="B92" t="s">
        <v>164</v>
      </c>
      <c r="C92">
        <v>17</v>
      </c>
      <c r="D92" t="s">
        <v>88</v>
      </c>
      <c r="E92" t="s">
        <v>41</v>
      </c>
      <c r="F92" s="5">
        <v>1</v>
      </c>
      <c r="G92" s="2">
        <f>'[2]Dry_Litterbag Placem_Collection'!E19</f>
        <v>42936</v>
      </c>
      <c r="H92" t="str">
        <f>'[2]Final data_for_R_analysis_Dryse'!J18</f>
        <v>G209</v>
      </c>
      <c r="I92" t="str">
        <f>'[2]Final data_for_R_analysis_Dryse'!J238</f>
        <v>R826</v>
      </c>
      <c r="J92">
        <f>IFERROR(INDEX('[2]Green_rooibos initial weight'!$C$5:$C$1749,MATCH(H92, '[2]Green_rooibos initial weight'!$A$5:$A$1749,0)),"")</f>
        <v>2.1160000000000001</v>
      </c>
      <c r="K92">
        <f>IFERROR(INDEX('[2]Green_rooibos initial weight'!$C$5:$C$1749,MATCH(I92, '[2]Green_rooibos initial weight'!$A$5:$A$1749,0)),"")</f>
        <v>2.1659999999999999</v>
      </c>
      <c r="L92" s="3" t="str">
        <f>IFERROR(J92-(#REF!+#REF!),"")</f>
        <v/>
      </c>
      <c r="M92" s="3">
        <f>AVERAGE('[2]Ashed teabags wet'!$J$809:$J$813,'[2]Ashed teabags wet'!$J$817:$J$818,'[2]Ashed teabags wet'!$J$820:$J$821)</f>
        <v>5.5094158734921841</v>
      </c>
      <c r="N92" s="3" t="str">
        <f t="shared" si="0"/>
        <v/>
      </c>
      <c r="O92" s="3" t="str">
        <f>IFERROR($K92-(#REF!+#REF!),"")</f>
        <v/>
      </c>
      <c r="P92" s="3">
        <f>AVERAGE('[2]Ashed teabags wet'!$J$814:$J$816)</f>
        <v>2.2816647271287041</v>
      </c>
      <c r="Q92" s="3" t="str">
        <f t="shared" si="1"/>
        <v/>
      </c>
      <c r="R92" s="2">
        <f>'[2]Dry_Litterbag Placem_Collection'!G19</f>
        <v>43007</v>
      </c>
      <c r="S92">
        <f>IF(IFERROR(INDEX('[2]Both teabags AfterDry'!$D$3:$D$900,MATCH(Dry_Unashed!H92,'[2]Both teabags AfterDry'!$A$3:$A$900,0)),"")="","",(IFERROR(INDEX('[2]Both teabags AfterDry'!$D$3:$D$900,MATCH(Dry_Unashed!H92,'[2]Both teabags AfterDry'!$A$3:$A$900,0)),"")))</f>
        <v>1.9087000000000001</v>
      </c>
      <c r="T92">
        <f>IF(IFERROR(INDEX('[2]Both teabags AfterDry'!$D$3:$D$900,MATCH(Dry_Unashed!I92,'[2]Both teabags AfterDry'!$A$3:$A$900,0)),"")="","",(IFERROR(INDEX('[2]Both teabags AfterDry'!$D$3:$D$900,MATCH(Dry_Unashed!I92,'[2]Both teabags AfterDry'!$A$3:$A$900,0)),"")))</f>
        <v>1.9086000000000001</v>
      </c>
      <c r="U92" s="1" t="str">
        <f>IFERROR(IF(S92&gt;0,S92-(#REF!),""),"")</f>
        <v/>
      </c>
      <c r="V92" s="1" t="str">
        <f>IFERROR(IF(T92&gt;0,T92-(#REF!),""),"")</f>
        <v/>
      </c>
      <c r="W92" s="3" t="str">
        <f t="shared" si="2"/>
        <v/>
      </c>
      <c r="X92" s="3" t="str">
        <f t="shared" si="3"/>
        <v/>
      </c>
      <c r="Y92" s="3" t="str">
        <f t="shared" si="4"/>
        <v/>
      </c>
      <c r="Z92">
        <f t="shared" si="5"/>
        <v>71</v>
      </c>
      <c r="AA92" s="3" t="str">
        <f t="shared" si="6"/>
        <v/>
      </c>
      <c r="AB92" s="3" t="str">
        <f t="shared" si="7"/>
        <v/>
      </c>
      <c r="AC92" s="67" t="str">
        <f>IF(ISNUMBER(SEARCH("C", '[2]Dry_Litterbag Placem_Collection'!T19)),"YES","")</f>
        <v/>
      </c>
      <c r="AD92" s="67" t="str">
        <f>IF(ISNUMBER(SEARCH("H",'[2]Dry_Litterbag Placem_Collection'!T19)),"YES","")</f>
        <v/>
      </c>
      <c r="AE92" s="67" t="str">
        <f>IF(ISNUMBER(SEARCH("R",'[2]Dry_Litterbag Placem_Collection'!T19)),"YES","")</f>
        <v/>
      </c>
      <c r="AF92" s="67" t="str">
        <f>IF(ISNUMBER(SEARCH("C", '[2]Dry_Litterbag Placem_Collection'!S19)),"YES","")</f>
        <v/>
      </c>
      <c r="AG92" s="67" t="str">
        <f>IF(ISNUMBER(SEARCH("H", '[2]Dry_Litterbag Placem_Collection'!S19)),"YES","")</f>
        <v/>
      </c>
      <c r="AH92" s="67" t="str">
        <f>IF(ISNUMBER(SEARCH("R", '[2]Dry_Litterbag Placem_Collection'!S19)),"YES","")</f>
        <v/>
      </c>
    </row>
    <row r="93" spans="2:34">
      <c r="B93" t="s">
        <v>164</v>
      </c>
      <c r="C93">
        <v>18</v>
      </c>
      <c r="D93" t="s">
        <v>88</v>
      </c>
      <c r="E93" t="s">
        <v>41</v>
      </c>
      <c r="F93" s="5">
        <v>2</v>
      </c>
      <c r="G93" s="2">
        <f>'[2]Dry_Litterbag Placem_Collection'!E20</f>
        <v>42936</v>
      </c>
      <c r="H93" t="str">
        <f>'[2]Final data_for_R_analysis_Dryse'!J19</f>
        <v>G10</v>
      </c>
      <c r="I93" t="str">
        <f>'[2]Final data_for_R_analysis_Dryse'!J239</f>
        <v>R732</v>
      </c>
      <c r="J93">
        <f>IFERROR(INDEX('[2]Green_rooibos initial weight'!$C$5:$C$1749,MATCH(H93, '[2]Green_rooibos initial weight'!$A$5:$A$1749,0)),"")</f>
        <v>1.9710000000000001</v>
      </c>
      <c r="K93">
        <f>IFERROR(INDEX('[2]Green_rooibos initial weight'!$C$5:$C$1749,MATCH(I93, '[2]Green_rooibos initial weight'!$A$5:$A$1749,0)),"")</f>
        <v>2.2189999999999999</v>
      </c>
      <c r="L93" s="3" t="str">
        <f>IFERROR(J93-(#REF!+#REF!),"")</f>
        <v/>
      </c>
      <c r="M93" s="3">
        <f>AVERAGE('[2]Ashed teabags wet'!$J$809:$J$813,'[2]Ashed teabags wet'!$J$817:$J$818,'[2]Ashed teabags wet'!$J$820:$J$821)</f>
        <v>5.5094158734921841</v>
      </c>
      <c r="N93" s="3" t="str">
        <f t="shared" si="0"/>
        <v/>
      </c>
      <c r="O93" s="3" t="str">
        <f>IFERROR($K93-(#REF!+#REF!),"")</f>
        <v/>
      </c>
      <c r="P93" s="3">
        <f>AVERAGE('[2]Ashed teabags wet'!$J$814:$J$816)</f>
        <v>2.2816647271287041</v>
      </c>
      <c r="Q93" s="3" t="str">
        <f t="shared" si="1"/>
        <v/>
      </c>
      <c r="R93" s="2">
        <f>'[2]Dry_Litterbag Placem_Collection'!G20</f>
        <v>43007</v>
      </c>
      <c r="S93">
        <f>IF(IFERROR(INDEX('[2]Both teabags AfterDry'!$D$3:$D$900,MATCH(Dry_Unashed!H93,'[2]Both teabags AfterDry'!$A$3:$A$900,0)),"")="","",(IFERROR(INDEX('[2]Both teabags AfterDry'!$D$3:$D$900,MATCH(Dry_Unashed!H93,'[2]Both teabags AfterDry'!$A$3:$A$900,0)),"")))</f>
        <v>1.7706999999999999</v>
      </c>
      <c r="T93">
        <f>IF(IFERROR(INDEX('[2]Both teabags AfterDry'!$D$3:$D$900,MATCH(Dry_Unashed!I93,'[2]Both teabags AfterDry'!$A$3:$A$900,0)),"")="","",(IFERROR(INDEX('[2]Both teabags AfterDry'!$D$3:$D$900,MATCH(Dry_Unashed!I93,'[2]Both teabags AfterDry'!$A$3:$A$900,0)),"")))</f>
        <v>1.9874000000000001</v>
      </c>
      <c r="U93" s="1" t="str">
        <f>IFERROR(IF(S93&gt;0,S93-(#REF!),""),"")</f>
        <v/>
      </c>
      <c r="V93" s="1" t="str">
        <f>IFERROR(IF(T93&gt;0,T93-(#REF!),""),"")</f>
        <v/>
      </c>
      <c r="W93" s="3" t="str">
        <f t="shared" si="2"/>
        <v/>
      </c>
      <c r="X93" s="3" t="str">
        <f t="shared" si="3"/>
        <v/>
      </c>
      <c r="Y93" s="3" t="str">
        <f t="shared" si="4"/>
        <v/>
      </c>
      <c r="Z93">
        <f t="shared" si="5"/>
        <v>71</v>
      </c>
      <c r="AA93" s="3" t="str">
        <f t="shared" si="6"/>
        <v/>
      </c>
      <c r="AB93" s="3" t="str">
        <f t="shared" si="7"/>
        <v/>
      </c>
      <c r="AC93" s="67" t="str">
        <f>IF(ISNUMBER(SEARCH("C", '[2]Dry_Litterbag Placem_Collection'!T20)),"YES","")</f>
        <v/>
      </c>
      <c r="AD93" s="67" t="str">
        <f>IF(ISNUMBER(SEARCH("H",'[2]Dry_Litterbag Placem_Collection'!T20)),"YES","")</f>
        <v>YES</v>
      </c>
      <c r="AE93" s="67" t="str">
        <f>IF(ISNUMBER(SEARCH("R",'[2]Dry_Litterbag Placem_Collection'!T20)),"YES","")</f>
        <v/>
      </c>
      <c r="AF93" s="67" t="str">
        <f>IF(ISNUMBER(SEARCH("C", '[2]Dry_Litterbag Placem_Collection'!S20)),"YES","")</f>
        <v/>
      </c>
      <c r="AG93" s="67" t="str">
        <f>IF(ISNUMBER(SEARCH("H", '[2]Dry_Litterbag Placem_Collection'!S20)),"YES","")</f>
        <v/>
      </c>
      <c r="AH93" s="67" t="str">
        <f>IF(ISNUMBER(SEARCH("R", '[2]Dry_Litterbag Placem_Collection'!S20)),"YES","")</f>
        <v/>
      </c>
    </row>
    <row r="94" spans="2:34">
      <c r="B94" t="s">
        <v>164</v>
      </c>
      <c r="C94">
        <v>19</v>
      </c>
      <c r="D94" t="s">
        <v>88</v>
      </c>
      <c r="E94" t="s">
        <v>41</v>
      </c>
      <c r="F94" s="5">
        <v>3</v>
      </c>
      <c r="G94" s="2">
        <f>'[2]Dry_Litterbag Placem_Collection'!E21</f>
        <v>42936</v>
      </c>
      <c r="H94" t="str">
        <f>'[2]Final data_for_R_analysis_Dryse'!J20</f>
        <v>G190</v>
      </c>
      <c r="I94" t="str">
        <f>'[2]Final data_for_R_analysis_Dryse'!J240</f>
        <v>R749</v>
      </c>
      <c r="J94">
        <f>IFERROR(INDEX('[2]Green_rooibos initial weight'!$C$5:$C$1749,MATCH(H94, '[2]Green_rooibos initial weight'!$A$5:$A$1749,0)),"")</f>
        <v>1.909</v>
      </c>
      <c r="K94">
        <f>IFERROR(INDEX('[2]Green_rooibos initial weight'!$C$5:$C$1749,MATCH(I94, '[2]Green_rooibos initial weight'!$A$5:$A$1749,0)),"")</f>
        <v>2.2050000000000001</v>
      </c>
      <c r="L94" s="3" t="str">
        <f>IFERROR(J94-(#REF!+#REF!),"")</f>
        <v/>
      </c>
      <c r="M94" s="3">
        <f>AVERAGE('[2]Ashed teabags wet'!$J$809:$J$813,'[2]Ashed teabags wet'!$J$817:$J$818,'[2]Ashed teabags wet'!$J$820:$J$821)</f>
        <v>5.5094158734921841</v>
      </c>
      <c r="N94" s="3" t="str">
        <f t="shared" si="0"/>
        <v/>
      </c>
      <c r="O94" s="3" t="str">
        <f>IFERROR($K94-(#REF!+#REF!),"")</f>
        <v/>
      </c>
      <c r="P94" s="3">
        <f>AVERAGE('[2]Ashed teabags wet'!$J$814:$J$816)</f>
        <v>2.2816647271287041</v>
      </c>
      <c r="Q94" s="3" t="str">
        <f t="shared" si="1"/>
        <v/>
      </c>
      <c r="R94" s="2">
        <f>'[2]Dry_Litterbag Placem_Collection'!G21</f>
        <v>43007</v>
      </c>
      <c r="S94">
        <f>IF(IFERROR(INDEX('[2]Both teabags AfterDry'!$D$3:$D$900,MATCH(Dry_Unashed!H94,'[2]Both teabags AfterDry'!$A$3:$A$900,0)),"")="","",(IFERROR(INDEX('[2]Both teabags AfterDry'!$D$3:$D$900,MATCH(Dry_Unashed!H94,'[2]Both teabags AfterDry'!$A$3:$A$900,0)),"")))</f>
        <v>1.7041999999999999</v>
      </c>
      <c r="T94">
        <f>IF(IFERROR(INDEX('[2]Both teabags AfterDry'!$D$3:$D$900,MATCH(Dry_Unashed!I94,'[2]Both teabags AfterDry'!$A$3:$A$900,0)),"")="","",(IFERROR(INDEX('[2]Both teabags AfterDry'!$D$3:$D$900,MATCH(Dry_Unashed!I94,'[2]Both teabags AfterDry'!$A$3:$A$900,0)),"")))</f>
        <v>1.9492</v>
      </c>
      <c r="U94" s="1" t="str">
        <f>IFERROR(IF(S94&gt;0,S94-(#REF!),""),"")</f>
        <v/>
      </c>
      <c r="V94" s="1" t="str">
        <f>IFERROR(IF(T94&gt;0,T94-(#REF!),""),"")</f>
        <v/>
      </c>
      <c r="W94" s="3" t="str">
        <f t="shared" si="2"/>
        <v/>
      </c>
      <c r="X94" s="3" t="str">
        <f t="shared" si="3"/>
        <v/>
      </c>
      <c r="Y94" s="3" t="str">
        <f t="shared" si="4"/>
        <v/>
      </c>
      <c r="Z94">
        <f t="shared" si="5"/>
        <v>71</v>
      </c>
      <c r="AA94" s="3" t="str">
        <f t="shared" si="6"/>
        <v/>
      </c>
      <c r="AB94" s="3" t="str">
        <f t="shared" si="7"/>
        <v/>
      </c>
      <c r="AC94" s="67" t="str">
        <f>IF(ISNUMBER(SEARCH("C", '[2]Dry_Litterbag Placem_Collection'!T21)),"YES","")</f>
        <v/>
      </c>
      <c r="AD94" s="67" t="str">
        <f>IF(ISNUMBER(SEARCH("H",'[2]Dry_Litterbag Placem_Collection'!T21)),"YES","")</f>
        <v/>
      </c>
      <c r="AE94" s="67" t="str">
        <f>IF(ISNUMBER(SEARCH("R",'[2]Dry_Litterbag Placem_Collection'!T21)),"YES","")</f>
        <v/>
      </c>
      <c r="AF94" s="67" t="str">
        <f>IF(ISNUMBER(SEARCH("C", '[2]Dry_Litterbag Placem_Collection'!S21)),"YES","")</f>
        <v/>
      </c>
      <c r="AG94" s="67" t="str">
        <f>IF(ISNUMBER(SEARCH("H", '[2]Dry_Litterbag Placem_Collection'!S21)),"YES","")</f>
        <v>YES</v>
      </c>
      <c r="AH94" s="67" t="str">
        <f>IF(ISNUMBER(SEARCH("R", '[2]Dry_Litterbag Placem_Collection'!S21)),"YES","")</f>
        <v/>
      </c>
    </row>
    <row r="95" spans="2:34">
      <c r="B95" t="s">
        <v>164</v>
      </c>
      <c r="C95">
        <v>20</v>
      </c>
      <c r="D95" t="s">
        <v>88</v>
      </c>
      <c r="E95" t="s">
        <v>41</v>
      </c>
      <c r="F95" s="68">
        <v>4</v>
      </c>
      <c r="G95" s="2">
        <f>'[2]Dry_Litterbag Placem_Collection'!E22</f>
        <v>42936</v>
      </c>
      <c r="H95" t="str">
        <f>'[2]Final data_for_R_analysis_Dryse'!J21</f>
        <v>G38</v>
      </c>
      <c r="I95" t="str">
        <f>'[2]Final data_for_R_analysis_Dryse'!J241</f>
        <v>R632</v>
      </c>
      <c r="J95">
        <f>IFERROR(INDEX('[2]Green_rooibos initial weight'!$C$5:$C$1749,MATCH(H95, '[2]Green_rooibos initial weight'!$A$5:$A$1749,0)),"")</f>
        <v>1.93</v>
      </c>
      <c r="K95">
        <f>IFERROR(INDEX('[2]Green_rooibos initial weight'!$C$5:$C$1749,MATCH(I95, '[2]Green_rooibos initial weight'!$A$5:$A$1749,0)),"")</f>
        <v>2.1269999999999998</v>
      </c>
      <c r="L95" s="3" t="str">
        <f>IFERROR(J95-(#REF!+#REF!),"")</f>
        <v/>
      </c>
      <c r="M95" s="3">
        <f>AVERAGE('[2]Ashed teabags wet'!$J$809:$J$813,'[2]Ashed teabags wet'!$J$817:$J$818,'[2]Ashed teabags wet'!$J$820:$J$821)</f>
        <v>5.5094158734921841</v>
      </c>
      <c r="N95" s="3" t="str">
        <f t="shared" si="0"/>
        <v/>
      </c>
      <c r="O95" s="3" t="str">
        <f>IFERROR($K95-(#REF!+#REF!),"")</f>
        <v/>
      </c>
      <c r="P95" s="3">
        <f>AVERAGE('[2]Ashed teabags wet'!$J$814:$J$816)</f>
        <v>2.2816647271287041</v>
      </c>
      <c r="Q95" s="3" t="str">
        <f t="shared" si="1"/>
        <v/>
      </c>
      <c r="R95" s="2">
        <f>'[2]Dry_Litterbag Placem_Collection'!G22</f>
        <v>43007</v>
      </c>
      <c r="S95">
        <f>IF(IFERROR(INDEX('[2]Both teabags AfterDry'!$D$3:$D$900,MATCH(Dry_Unashed!H95,'[2]Both teabags AfterDry'!$A$3:$A$900,0)),"")="","",(IFERROR(INDEX('[2]Both teabags AfterDry'!$D$3:$D$900,MATCH(Dry_Unashed!H95,'[2]Both teabags AfterDry'!$A$3:$A$900,0)),"")))</f>
        <v>1.6738</v>
      </c>
      <c r="T95">
        <f>IF(IFERROR(INDEX('[2]Both teabags AfterDry'!$D$3:$D$900,MATCH(Dry_Unashed!I95,'[2]Both teabags AfterDry'!$A$3:$A$900,0)),"")="","",(IFERROR(INDEX('[2]Both teabags AfterDry'!$D$3:$D$900,MATCH(Dry_Unashed!I95,'[2]Both teabags AfterDry'!$A$3:$A$900,0)),"")))</f>
        <v>1.9161999999999999</v>
      </c>
      <c r="U95" s="1" t="str">
        <f>IFERROR(IF(S95&gt;0,S95-(#REF!),""),"")</f>
        <v/>
      </c>
      <c r="V95" s="1" t="str">
        <f>IFERROR(IF(T95&gt;0,T95-(#REF!),""),"")</f>
        <v/>
      </c>
      <c r="W95" s="3" t="str">
        <f t="shared" si="2"/>
        <v/>
      </c>
      <c r="X95" s="3" t="str">
        <f t="shared" si="3"/>
        <v/>
      </c>
      <c r="Y95" s="3" t="str">
        <f t="shared" si="4"/>
        <v/>
      </c>
      <c r="Z95">
        <f t="shared" si="5"/>
        <v>71</v>
      </c>
      <c r="AA95" s="3" t="str">
        <f t="shared" si="6"/>
        <v/>
      </c>
      <c r="AB95" s="3" t="str">
        <f t="shared" si="7"/>
        <v/>
      </c>
      <c r="AC95" s="67" t="str">
        <f>IF(ISNUMBER(SEARCH("C", '[2]Dry_Litterbag Placem_Collection'!T22)),"YES","")</f>
        <v/>
      </c>
      <c r="AD95" s="67" t="str">
        <f>IF(ISNUMBER(SEARCH("H",'[2]Dry_Litterbag Placem_Collection'!T22)),"YES","")</f>
        <v/>
      </c>
      <c r="AE95" s="67" t="str">
        <f>IF(ISNUMBER(SEARCH("R",'[2]Dry_Litterbag Placem_Collection'!T22)),"YES","")</f>
        <v/>
      </c>
      <c r="AF95" s="67" t="str">
        <f>IF(ISNUMBER(SEARCH("C", '[2]Dry_Litterbag Placem_Collection'!S22)),"YES","")</f>
        <v/>
      </c>
      <c r="AG95" s="67" t="str">
        <f>IF(ISNUMBER(SEARCH("H", '[2]Dry_Litterbag Placem_Collection'!S22)),"YES","")</f>
        <v>YES</v>
      </c>
      <c r="AH95" s="67" t="str">
        <f>IF(ISNUMBER(SEARCH("R", '[2]Dry_Litterbag Placem_Collection'!S22)),"YES","")</f>
        <v/>
      </c>
    </row>
    <row r="96" spans="2:34">
      <c r="B96" t="s">
        <v>164</v>
      </c>
      <c r="C96">
        <v>21</v>
      </c>
      <c r="D96" t="s">
        <v>88</v>
      </c>
      <c r="E96" t="s">
        <v>41</v>
      </c>
      <c r="F96" s="68">
        <v>5</v>
      </c>
      <c r="G96" s="2">
        <f>'[2]Dry_Litterbag Placem_Collection'!E23</f>
        <v>42936</v>
      </c>
      <c r="H96" t="str">
        <f>'[2]Final data_for_R_analysis_Dryse'!J22</f>
        <v>G468</v>
      </c>
      <c r="I96" t="str">
        <f>'[2]Final data_for_R_analysis_Dryse'!J242</f>
        <v>R630</v>
      </c>
      <c r="J96">
        <f>IFERROR(INDEX('[2]Green_rooibos initial weight'!$C$5:$C$1749,MATCH(H96, '[2]Green_rooibos initial weight'!$A$5:$A$1749,0)),"")</f>
        <v>2.1309999999999998</v>
      </c>
      <c r="K96">
        <f>IFERROR(INDEX('[2]Green_rooibos initial weight'!$C$5:$C$1749,MATCH(I96, '[2]Green_rooibos initial weight'!$A$5:$A$1749,0)),"")</f>
        <v>2.13</v>
      </c>
      <c r="L96" s="3" t="str">
        <f>IFERROR(J96-(#REF!+#REF!),"")</f>
        <v/>
      </c>
      <c r="M96" s="3">
        <f>AVERAGE('[2]Ashed teabags wet'!$J$809:$J$813,'[2]Ashed teabags wet'!$J$817:$J$818,'[2]Ashed teabags wet'!$J$820:$J$821)</f>
        <v>5.5094158734921841</v>
      </c>
      <c r="N96" s="3" t="str">
        <f t="shared" si="0"/>
        <v/>
      </c>
      <c r="O96" s="3" t="str">
        <f>IFERROR($K96-(#REF!+#REF!),"")</f>
        <v/>
      </c>
      <c r="P96" s="3">
        <f>AVERAGE('[2]Ashed teabags wet'!$J$814:$J$816)</f>
        <v>2.2816647271287041</v>
      </c>
      <c r="Q96" s="3" t="str">
        <f t="shared" si="1"/>
        <v/>
      </c>
      <c r="R96" s="2">
        <f>'[2]Dry_Litterbag Placem_Collection'!G23</f>
        <v>43007</v>
      </c>
      <c r="S96" t="str">
        <f>IF(IFERROR(INDEX('[2]Both teabags AfterDry'!$D$3:$D$900,MATCH(Dry_Unashed!H96,'[2]Both teabags AfterDry'!$A$3:$A$900,0)),"")="","",(IFERROR(INDEX('[2]Both teabags AfterDry'!$D$3:$D$900,MATCH(Dry_Unashed!H96,'[2]Both teabags AfterDry'!$A$3:$A$900,0)),"")))</f>
        <v/>
      </c>
      <c r="T96" t="str">
        <f>IF(IFERROR(INDEX('[2]Both teabags AfterDry'!$D$3:$D$900,MATCH(Dry_Unashed!I96,'[2]Both teabags AfterDry'!$A$3:$A$900,0)),"")="","",(IFERROR(INDEX('[2]Both teabags AfterDry'!$D$3:$D$900,MATCH(Dry_Unashed!I96,'[2]Both teabags AfterDry'!$A$3:$A$900,0)),"")))</f>
        <v/>
      </c>
      <c r="U96" s="1" t="str">
        <f>IFERROR(IF(S96&gt;0,S96-(#REF!),""),"")</f>
        <v/>
      </c>
      <c r="V96" s="1" t="str">
        <f>IFERROR(IF(T96&gt;0,T96-(#REF!),""),"")</f>
        <v/>
      </c>
      <c r="W96" s="3" t="str">
        <f t="shared" si="2"/>
        <v/>
      </c>
      <c r="X96" s="3" t="str">
        <f t="shared" si="3"/>
        <v/>
      </c>
      <c r="Y96" s="3" t="str">
        <f t="shared" si="4"/>
        <v/>
      </c>
      <c r="Z96">
        <f t="shared" si="5"/>
        <v>71</v>
      </c>
      <c r="AA96" s="3" t="str">
        <f t="shared" si="6"/>
        <v/>
      </c>
      <c r="AB96" s="3" t="str">
        <f t="shared" si="7"/>
        <v/>
      </c>
      <c r="AC96" s="67" t="str">
        <f>IF(ISNUMBER(SEARCH("C", '[2]Dry_Litterbag Placem_Collection'!T23)),"YES","")</f>
        <v/>
      </c>
      <c r="AD96" s="67" t="str">
        <f>IF(ISNUMBER(SEARCH("H",'[2]Dry_Litterbag Placem_Collection'!T23)),"YES","")</f>
        <v/>
      </c>
      <c r="AE96" s="67" t="str">
        <f>IF(ISNUMBER(SEARCH("R",'[2]Dry_Litterbag Placem_Collection'!T23)),"YES","")</f>
        <v/>
      </c>
      <c r="AF96" s="67" t="str">
        <f>IF(ISNUMBER(SEARCH("C", '[2]Dry_Litterbag Placem_Collection'!S23)),"YES","")</f>
        <v/>
      </c>
      <c r="AG96" s="67" t="str">
        <f>IF(ISNUMBER(SEARCH("H", '[2]Dry_Litterbag Placem_Collection'!S23)),"YES","")</f>
        <v/>
      </c>
      <c r="AH96" s="67" t="str">
        <f>IF(ISNUMBER(SEARCH("R", '[2]Dry_Litterbag Placem_Collection'!S23)),"YES","")</f>
        <v/>
      </c>
    </row>
    <row r="97" spans="2:34">
      <c r="B97" t="s">
        <v>164</v>
      </c>
      <c r="C97">
        <v>22</v>
      </c>
      <c r="D97" t="s">
        <v>88</v>
      </c>
      <c r="E97" t="s">
        <v>41</v>
      </c>
      <c r="F97" s="68">
        <v>6</v>
      </c>
      <c r="G97" s="2">
        <f>'[2]Dry_Litterbag Placem_Collection'!E24</f>
        <v>42936</v>
      </c>
      <c r="H97" t="str">
        <f>'[2]Final data_for_R_analysis_Dryse'!J23</f>
        <v>G8</v>
      </c>
      <c r="I97" t="str">
        <f>'[2]Final data_for_R_analysis_Dryse'!J243</f>
        <v>R723</v>
      </c>
      <c r="J97">
        <f>IFERROR(INDEX('[2]Green_rooibos initial weight'!$C$5:$C$1749,MATCH(H97, '[2]Green_rooibos initial weight'!$A$5:$A$1749,0)),"")</f>
        <v>2.0209999999999999</v>
      </c>
      <c r="K97">
        <f>IFERROR(INDEX('[2]Green_rooibos initial weight'!$C$5:$C$1749,MATCH(I97, '[2]Green_rooibos initial weight'!$A$5:$A$1749,0)),"")</f>
        <v>2.2559999999999998</v>
      </c>
      <c r="L97" s="3" t="str">
        <f>IFERROR(J97-(#REF!+#REF!),"")</f>
        <v/>
      </c>
      <c r="M97" s="3">
        <f>AVERAGE('[2]Ashed teabags wet'!$J$809:$J$813,'[2]Ashed teabags wet'!$J$817:$J$818,'[2]Ashed teabags wet'!$J$820:$J$821)</f>
        <v>5.5094158734921841</v>
      </c>
      <c r="N97" s="3" t="str">
        <f t="shared" si="0"/>
        <v/>
      </c>
      <c r="O97" s="3" t="str">
        <f>IFERROR($K97-(#REF!+#REF!),"")</f>
        <v/>
      </c>
      <c r="P97" s="3">
        <f>AVERAGE('[2]Ashed teabags wet'!$J$814:$J$816)</f>
        <v>2.2816647271287041</v>
      </c>
      <c r="Q97" s="3" t="str">
        <f t="shared" si="1"/>
        <v/>
      </c>
      <c r="R97" s="2">
        <f>'[2]Dry_Litterbag Placem_Collection'!G24</f>
        <v>43007</v>
      </c>
      <c r="S97">
        <f>IF(IFERROR(INDEX('[2]Both teabags AfterDry'!$D$3:$D$900,MATCH(Dry_Unashed!H97,'[2]Both teabags AfterDry'!$A$3:$A$900,0)),"")="","",(IFERROR(INDEX('[2]Both teabags AfterDry'!$D$3:$D$900,MATCH(Dry_Unashed!H97,'[2]Both teabags AfterDry'!$A$3:$A$900,0)),"")))</f>
        <v>1.4722999999999999</v>
      </c>
      <c r="T97">
        <f>IF(IFERROR(INDEX('[2]Both teabags AfterDry'!$D$3:$D$900,MATCH(Dry_Unashed!I97,'[2]Both teabags AfterDry'!$A$3:$A$900,0)),"")="","",(IFERROR(INDEX('[2]Both teabags AfterDry'!$D$3:$D$900,MATCH(Dry_Unashed!I97,'[2]Both teabags AfterDry'!$A$3:$A$900,0)),"")))</f>
        <v>1.8997999999999999</v>
      </c>
      <c r="U97" s="1" t="str">
        <f>IFERROR(IF(S97&gt;0,S97-(#REF!),""),"")</f>
        <v/>
      </c>
      <c r="V97" s="1" t="str">
        <f>IFERROR(IF(T97&gt;0,T97-(#REF!),""),"")</f>
        <v/>
      </c>
      <c r="W97" s="3" t="str">
        <f t="shared" si="2"/>
        <v/>
      </c>
      <c r="X97" s="3" t="str">
        <f t="shared" si="3"/>
        <v/>
      </c>
      <c r="Y97" s="3" t="str">
        <f t="shared" si="4"/>
        <v/>
      </c>
      <c r="Z97">
        <f t="shared" si="5"/>
        <v>71</v>
      </c>
      <c r="AA97" s="3" t="str">
        <f t="shared" si="6"/>
        <v/>
      </c>
      <c r="AB97" s="3" t="str">
        <f t="shared" si="7"/>
        <v/>
      </c>
      <c r="AC97" s="67" t="str">
        <f>IF(ISNUMBER(SEARCH("C", '[2]Dry_Litterbag Placem_Collection'!T24)),"YES","")</f>
        <v/>
      </c>
      <c r="AD97" s="67" t="str">
        <f>IF(ISNUMBER(SEARCH("H",'[2]Dry_Litterbag Placem_Collection'!T24)),"YES","")</f>
        <v>YES</v>
      </c>
      <c r="AE97" s="67" t="str">
        <f>IF(ISNUMBER(SEARCH("R",'[2]Dry_Litterbag Placem_Collection'!T24)),"YES","")</f>
        <v/>
      </c>
      <c r="AF97" s="67" t="str">
        <f>IF(ISNUMBER(SEARCH("C", '[2]Dry_Litterbag Placem_Collection'!S24)),"YES","")</f>
        <v/>
      </c>
      <c r="AG97" s="67" t="str">
        <f>IF(ISNUMBER(SEARCH("H", '[2]Dry_Litterbag Placem_Collection'!S24)),"YES","")</f>
        <v/>
      </c>
      <c r="AH97" s="67" t="str">
        <f>IF(ISNUMBER(SEARCH("R", '[2]Dry_Litterbag Placem_Collection'!S24)),"YES","")</f>
        <v/>
      </c>
    </row>
    <row r="98" spans="2:34">
      <c r="B98" t="s">
        <v>164</v>
      </c>
      <c r="C98">
        <v>23</v>
      </c>
      <c r="D98" t="s">
        <v>88</v>
      </c>
      <c r="E98" t="s">
        <v>41</v>
      </c>
      <c r="F98" s="68">
        <v>7</v>
      </c>
      <c r="G98" s="2">
        <f>'[2]Dry_Litterbag Placem_Collection'!E25</f>
        <v>0</v>
      </c>
      <c r="H98" t="str">
        <f>'[2]Final data_for_R_analysis_Dryse'!J24</f>
        <v/>
      </c>
      <c r="I98" t="str">
        <f>'[2]Final data_for_R_analysis_Dryse'!J244</f>
        <v/>
      </c>
      <c r="J98" t="str">
        <f>IFERROR(INDEX('[2]Green_rooibos initial weight'!$C$5:$C$1749,MATCH(H98, '[2]Green_rooibos initial weight'!$A$5:$A$1749,0)),"")</f>
        <v/>
      </c>
      <c r="K98" t="str">
        <f>IFERROR(INDEX('[2]Green_rooibos initial weight'!$C$5:$C$1749,MATCH(I98, '[2]Green_rooibos initial weight'!$A$5:$A$1749,0)),"")</f>
        <v/>
      </c>
      <c r="L98" s="3" t="str">
        <f>IFERROR(J98-(#REF!+#REF!),"")</f>
        <v/>
      </c>
      <c r="M98" s="3">
        <f>AVERAGE('[2]Ashed teabags wet'!$J$809:$J$813,'[2]Ashed teabags wet'!$J$817:$J$818,'[2]Ashed teabags wet'!$J$820:$J$821)</f>
        <v>5.5094158734921841</v>
      </c>
      <c r="N98" s="3" t="str">
        <f t="shared" si="0"/>
        <v/>
      </c>
      <c r="O98" s="3" t="str">
        <f>IFERROR($K98-(#REF!+#REF!),"")</f>
        <v/>
      </c>
      <c r="P98" s="3">
        <f>AVERAGE('[2]Ashed teabags wet'!$J$814:$J$816)</f>
        <v>2.2816647271287041</v>
      </c>
      <c r="Q98" s="3" t="str">
        <f t="shared" si="1"/>
        <v/>
      </c>
      <c r="R98" s="2">
        <f>'[2]Dry_Litterbag Placem_Collection'!G25</f>
        <v>0</v>
      </c>
      <c r="S98" t="str">
        <f>IF(IFERROR(INDEX('[2]Both teabags AfterDry'!$D$3:$D$900,MATCH(Dry_Unashed!H98,'[2]Both teabags AfterDry'!$A$3:$A$900,0)),"")="","",(IFERROR(INDEX('[2]Both teabags AfterDry'!$D$3:$D$900,MATCH(Dry_Unashed!H98,'[2]Both teabags AfterDry'!$A$3:$A$900,0)),"")))</f>
        <v/>
      </c>
      <c r="T98" t="str">
        <f>IF(IFERROR(INDEX('[2]Both teabags AfterDry'!$D$3:$D$900,MATCH(Dry_Unashed!I98,'[2]Both teabags AfterDry'!$A$3:$A$900,0)),"")="","",(IFERROR(INDEX('[2]Both teabags AfterDry'!$D$3:$D$900,MATCH(Dry_Unashed!I98,'[2]Both teabags AfterDry'!$A$3:$A$900,0)),"")))</f>
        <v/>
      </c>
      <c r="U98" s="1" t="str">
        <f>IFERROR(IF(S98&gt;0,S98-(#REF!),""),"")</f>
        <v/>
      </c>
      <c r="V98" s="1" t="str">
        <f>IFERROR(IF(T98&gt;0,T98-(#REF!),""),"")</f>
        <v/>
      </c>
      <c r="W98" s="3" t="str">
        <f t="shared" si="2"/>
        <v/>
      </c>
      <c r="X98" s="3" t="str">
        <f t="shared" si="3"/>
        <v/>
      </c>
      <c r="Y98" s="3" t="str">
        <f t="shared" si="4"/>
        <v/>
      </c>
      <c r="Z98" t="str">
        <f t="shared" si="5"/>
        <v/>
      </c>
      <c r="AA98" s="3" t="str">
        <f t="shared" si="6"/>
        <v/>
      </c>
      <c r="AB98" s="3" t="str">
        <f t="shared" si="7"/>
        <v/>
      </c>
      <c r="AC98" s="67" t="str">
        <f>IF(ISNUMBER(SEARCH("C", '[2]Dry_Litterbag Placem_Collection'!T25)),"YES","")</f>
        <v/>
      </c>
      <c r="AD98" s="67" t="str">
        <f>IF(ISNUMBER(SEARCH("H",'[2]Dry_Litterbag Placem_Collection'!T25)),"YES","")</f>
        <v/>
      </c>
      <c r="AE98" s="67" t="str">
        <f>IF(ISNUMBER(SEARCH("R",'[2]Dry_Litterbag Placem_Collection'!T25)),"YES","")</f>
        <v/>
      </c>
      <c r="AF98" s="67" t="str">
        <f>IF(ISNUMBER(SEARCH("C", '[2]Dry_Litterbag Placem_Collection'!S25)),"YES","")</f>
        <v/>
      </c>
      <c r="AG98" s="67" t="str">
        <f>IF(ISNUMBER(SEARCH("H", '[2]Dry_Litterbag Placem_Collection'!S25)),"YES","")</f>
        <v/>
      </c>
      <c r="AH98" s="67" t="str">
        <f>IF(ISNUMBER(SEARCH("R", '[2]Dry_Litterbag Placem_Collection'!S25)),"YES","")</f>
        <v/>
      </c>
    </row>
    <row r="99" spans="2:34">
      <c r="B99" t="s">
        <v>164</v>
      </c>
      <c r="C99">
        <v>24</v>
      </c>
      <c r="D99" t="s">
        <v>88</v>
      </c>
      <c r="E99" t="s">
        <v>41</v>
      </c>
      <c r="F99" s="68">
        <v>8</v>
      </c>
      <c r="G99" s="2">
        <f>'[2]Dry_Litterbag Placem_Collection'!E26</f>
        <v>42936</v>
      </c>
      <c r="H99" t="str">
        <f>'[2]Final data_for_R_analysis_Dryse'!J25</f>
        <v>G320</v>
      </c>
      <c r="I99" t="str">
        <f>'[2]Final data_for_R_analysis_Dryse'!J245</f>
        <v>R225</v>
      </c>
      <c r="J99">
        <f>IFERROR(INDEX('[2]Green_rooibos initial weight'!$C$5:$C$1749,MATCH(H99, '[2]Green_rooibos initial weight'!$A$5:$A$1749,0)),"")</f>
        <v>2.044</v>
      </c>
      <c r="K99">
        <f>IFERROR(INDEX('[2]Green_rooibos initial weight'!$C$5:$C$1749,MATCH(I99, '[2]Green_rooibos initial weight'!$A$5:$A$1749,0)),"")</f>
        <v>2.214</v>
      </c>
      <c r="L99" s="3" t="str">
        <f>IFERROR(J99-(#REF!+#REF!),"")</f>
        <v/>
      </c>
      <c r="M99" s="3">
        <f>AVERAGE('[2]Ashed teabags wet'!$J$809:$J$813,'[2]Ashed teabags wet'!$J$817:$J$818,'[2]Ashed teabags wet'!$J$820:$J$821)</f>
        <v>5.5094158734921841</v>
      </c>
      <c r="N99" s="3" t="str">
        <f t="shared" si="0"/>
        <v/>
      </c>
      <c r="O99" s="3" t="str">
        <f>IFERROR($K99-(#REF!+#REF!),"")</f>
        <v/>
      </c>
      <c r="P99" s="3">
        <f>AVERAGE('[2]Ashed teabags wet'!$J$814:$J$816)</f>
        <v>2.2816647271287041</v>
      </c>
      <c r="Q99" s="3" t="str">
        <f t="shared" si="1"/>
        <v/>
      </c>
      <c r="R99" s="2">
        <f>'[2]Dry_Litterbag Placem_Collection'!G26</f>
        <v>43007</v>
      </c>
      <c r="S99">
        <f>IF(IFERROR(INDEX('[2]Both teabags AfterDry'!$D$3:$D$900,MATCH(Dry_Unashed!H99,'[2]Both teabags AfterDry'!$A$3:$A$900,0)),"")="","",(IFERROR(INDEX('[2]Both teabags AfterDry'!$D$3:$D$900,MATCH(Dry_Unashed!H99,'[2]Both teabags AfterDry'!$A$3:$A$900,0)),"")))</f>
        <v>1.7525999999999999</v>
      </c>
      <c r="T99">
        <f>IF(IFERROR(INDEX('[2]Both teabags AfterDry'!$D$3:$D$900,MATCH(Dry_Unashed!I99,'[2]Both teabags AfterDry'!$A$3:$A$900,0)),"")="","",(IFERROR(INDEX('[2]Both teabags AfterDry'!$D$3:$D$900,MATCH(Dry_Unashed!I99,'[2]Both teabags AfterDry'!$A$3:$A$900,0)),"")))</f>
        <v>1.9572000000000001</v>
      </c>
      <c r="U99" s="1" t="str">
        <f>IFERROR(IF(S99&gt;0,S99-(#REF!),""),"")</f>
        <v/>
      </c>
      <c r="V99" s="1" t="str">
        <f>IFERROR(IF(T99&gt;0,T99-(#REF!),""),"")</f>
        <v/>
      </c>
      <c r="W99" s="3" t="str">
        <f t="shared" si="2"/>
        <v/>
      </c>
      <c r="X99" s="3" t="str">
        <f t="shared" si="3"/>
        <v/>
      </c>
      <c r="Y99" s="3" t="str">
        <f t="shared" si="4"/>
        <v/>
      </c>
      <c r="Z99">
        <f t="shared" si="5"/>
        <v>71</v>
      </c>
      <c r="AA99" s="3" t="str">
        <f t="shared" si="6"/>
        <v/>
      </c>
      <c r="AB99" s="3" t="str">
        <f t="shared" si="7"/>
        <v/>
      </c>
      <c r="AC99" s="67" t="str">
        <f>IF(ISNUMBER(SEARCH("C", '[2]Dry_Litterbag Placem_Collection'!T26)),"YES","")</f>
        <v/>
      </c>
      <c r="AD99" s="67" t="str">
        <f>IF(ISNUMBER(SEARCH("H",'[2]Dry_Litterbag Placem_Collection'!T26)),"YES","")</f>
        <v/>
      </c>
      <c r="AE99" s="67" t="str">
        <f>IF(ISNUMBER(SEARCH("R",'[2]Dry_Litterbag Placem_Collection'!T26)),"YES","")</f>
        <v/>
      </c>
      <c r="AF99" s="67" t="str">
        <f>IF(ISNUMBER(SEARCH("C", '[2]Dry_Litterbag Placem_Collection'!S26)),"YES","")</f>
        <v/>
      </c>
      <c r="AG99" s="67" t="str">
        <f>IF(ISNUMBER(SEARCH("H", '[2]Dry_Litterbag Placem_Collection'!S26)),"YES","")</f>
        <v/>
      </c>
      <c r="AH99" s="67" t="str">
        <f>IF(ISNUMBER(SEARCH("R", '[2]Dry_Litterbag Placem_Collection'!S26)),"YES","")</f>
        <v/>
      </c>
    </row>
    <row r="100" spans="2:34">
      <c r="B100" t="s">
        <v>164</v>
      </c>
      <c r="C100">
        <v>25</v>
      </c>
      <c r="D100" t="s">
        <v>91</v>
      </c>
      <c r="E100" t="s">
        <v>41</v>
      </c>
      <c r="F100" s="5">
        <v>1</v>
      </c>
      <c r="G100" s="2">
        <f>'[2]Dry_Litterbag Placem_Collection'!E27</f>
        <v>42936</v>
      </c>
      <c r="H100" t="str">
        <f>'[2]Final data_for_R_analysis_Dryse'!J26</f>
        <v>G322</v>
      </c>
      <c r="I100" t="str">
        <f>'[2]Final data_for_R_analysis_Dryse'!J246</f>
        <v>R43</v>
      </c>
      <c r="J100">
        <f>IFERROR(INDEX('[2]Green_rooibos initial weight'!$C$5:$C$1749,MATCH(H100, '[2]Green_rooibos initial weight'!$A$5:$A$1749,0)),"")</f>
        <v>2.0169999999999999</v>
      </c>
      <c r="K100">
        <f>IFERROR(INDEX('[2]Green_rooibos initial weight'!$C$5:$C$1749,MATCH(I100, '[2]Green_rooibos initial weight'!$A$5:$A$1749,0)),"")</f>
        <v>2.2759999999999998</v>
      </c>
      <c r="L100" s="3" t="str">
        <f>IFERROR(J100-(#REF!+#REF!),"")</f>
        <v/>
      </c>
      <c r="M100" s="3">
        <f>AVERAGE('[2]Ashed teabags wet'!$J$809:$J$813,'[2]Ashed teabags wet'!$J$817:$J$818,'[2]Ashed teabags wet'!$J$820:$J$821)</f>
        <v>5.5094158734921841</v>
      </c>
      <c r="N100" s="3" t="str">
        <f t="shared" si="0"/>
        <v/>
      </c>
      <c r="O100" s="3" t="str">
        <f>IFERROR($K100-(#REF!+#REF!),"")</f>
        <v/>
      </c>
      <c r="P100" s="3">
        <f>AVERAGE('[2]Ashed teabags wet'!$J$814:$J$816)</f>
        <v>2.2816647271287041</v>
      </c>
      <c r="Q100" s="3" t="str">
        <f t="shared" si="1"/>
        <v/>
      </c>
      <c r="R100" s="2">
        <f>'[2]Dry_Litterbag Placem_Collection'!G27</f>
        <v>43007</v>
      </c>
      <c r="S100">
        <f>IF(IFERROR(INDEX('[2]Both teabags AfterDry'!$D$3:$D$900,MATCH(Dry_Unashed!H100,'[2]Both teabags AfterDry'!$A$3:$A$900,0)),"")="","",(IFERROR(INDEX('[2]Both teabags AfterDry'!$D$3:$D$900,MATCH(Dry_Unashed!H100,'[2]Both teabags AfterDry'!$A$3:$A$900,0)),"")))</f>
        <v>1.8697999999999999</v>
      </c>
      <c r="T100">
        <f>IF(IFERROR(INDEX('[2]Both teabags AfterDry'!$D$3:$D$900,MATCH(Dry_Unashed!I100,'[2]Both teabags AfterDry'!$A$3:$A$900,0)),"")="","",(IFERROR(INDEX('[2]Both teabags AfterDry'!$D$3:$D$900,MATCH(Dry_Unashed!I100,'[2]Both teabags AfterDry'!$A$3:$A$900,0)),"")))</f>
        <v>2.0165999999999999</v>
      </c>
      <c r="U100" s="1" t="str">
        <f>IFERROR(IF(S100&gt;0,S100-(#REF!),""),"")</f>
        <v/>
      </c>
      <c r="V100" s="1" t="str">
        <f>IFERROR(IF(T100&gt;0,T100-(#REF!),""),"")</f>
        <v/>
      </c>
      <c r="W100" s="3" t="str">
        <f t="shared" si="2"/>
        <v/>
      </c>
      <c r="X100" s="3" t="str">
        <f t="shared" si="3"/>
        <v/>
      </c>
      <c r="Y100" s="3" t="str">
        <f t="shared" si="4"/>
        <v/>
      </c>
      <c r="Z100">
        <f t="shared" si="5"/>
        <v>71</v>
      </c>
      <c r="AA100" s="3" t="str">
        <f t="shared" si="6"/>
        <v/>
      </c>
      <c r="AB100" s="3" t="str">
        <f t="shared" si="7"/>
        <v/>
      </c>
      <c r="AC100" s="67" t="str">
        <f>IF(ISNUMBER(SEARCH("C", '[2]Dry_Litterbag Placem_Collection'!T27)),"YES","")</f>
        <v/>
      </c>
      <c r="AD100" s="67" t="str">
        <f>IF(ISNUMBER(SEARCH("H",'[2]Dry_Litterbag Placem_Collection'!T27)),"YES","")</f>
        <v/>
      </c>
      <c r="AE100" s="67" t="str">
        <f>IF(ISNUMBER(SEARCH("R",'[2]Dry_Litterbag Placem_Collection'!T27)),"YES","")</f>
        <v/>
      </c>
      <c r="AF100" s="67" t="str">
        <f>IF(ISNUMBER(SEARCH("C", '[2]Dry_Litterbag Placem_Collection'!S27)),"YES","")</f>
        <v/>
      </c>
      <c r="AG100" s="67" t="str">
        <f>IF(ISNUMBER(SEARCH("H", '[2]Dry_Litterbag Placem_Collection'!S27)),"YES","")</f>
        <v/>
      </c>
      <c r="AH100" s="67" t="str">
        <f>IF(ISNUMBER(SEARCH("R", '[2]Dry_Litterbag Placem_Collection'!S27)),"YES","")</f>
        <v/>
      </c>
    </row>
    <row r="101" spans="2:34">
      <c r="B101" t="s">
        <v>164</v>
      </c>
      <c r="C101">
        <v>26</v>
      </c>
      <c r="D101" t="s">
        <v>91</v>
      </c>
      <c r="E101" t="s">
        <v>41</v>
      </c>
      <c r="F101" s="5">
        <v>2</v>
      </c>
      <c r="G101" s="2">
        <f>'[2]Dry_Litterbag Placem_Collection'!E28</f>
        <v>42936</v>
      </c>
      <c r="H101" t="str">
        <f>'[2]Final data_for_R_analysis_Dryse'!J27</f>
        <v>G58</v>
      </c>
      <c r="I101" t="str">
        <f>'[2]Final data_for_R_analysis_Dryse'!J247</f>
        <v>R602</v>
      </c>
      <c r="J101">
        <f>IFERROR(INDEX('[2]Green_rooibos initial weight'!$C$5:$C$1749,MATCH(H101, '[2]Green_rooibos initial weight'!$A$5:$A$1749,0)),"")</f>
        <v>1.9370000000000001</v>
      </c>
      <c r="K101">
        <f>IFERROR(INDEX('[2]Green_rooibos initial weight'!$C$5:$C$1749,MATCH(I101, '[2]Green_rooibos initial weight'!$A$5:$A$1749,0)),"")</f>
        <v>2.19</v>
      </c>
      <c r="L101" s="3" t="str">
        <f>IFERROR(J101-(#REF!+#REF!),"")</f>
        <v/>
      </c>
      <c r="M101" s="3">
        <f>AVERAGE('[2]Ashed teabags wet'!$J$809:$J$813,'[2]Ashed teabags wet'!$J$817:$J$818,'[2]Ashed teabags wet'!$J$820:$J$821)</f>
        <v>5.5094158734921841</v>
      </c>
      <c r="N101" s="3" t="str">
        <f t="shared" si="0"/>
        <v/>
      </c>
      <c r="O101" s="3" t="str">
        <f>IFERROR($K101-(#REF!+#REF!),"")</f>
        <v/>
      </c>
      <c r="P101" s="3">
        <f>AVERAGE('[2]Ashed teabags wet'!$J$814:$J$816)</f>
        <v>2.2816647271287041</v>
      </c>
      <c r="Q101" s="3" t="str">
        <f t="shared" si="1"/>
        <v/>
      </c>
      <c r="R101" s="2">
        <f>'[2]Dry_Litterbag Placem_Collection'!G28</f>
        <v>43007</v>
      </c>
      <c r="S101">
        <f>IF(IFERROR(INDEX('[2]Both teabags AfterDry'!$D$3:$D$900,MATCH(Dry_Unashed!H101,'[2]Both teabags AfterDry'!$A$3:$A$900,0)),"")="","",(IFERROR(INDEX('[2]Both teabags AfterDry'!$D$3:$D$900,MATCH(Dry_Unashed!H101,'[2]Both teabags AfterDry'!$A$3:$A$900,0)),"")))</f>
        <v>1.7357</v>
      </c>
      <c r="T101">
        <f>IF(IFERROR(INDEX('[2]Both teabags AfterDry'!$D$3:$D$900,MATCH(Dry_Unashed!I101,'[2]Both teabags AfterDry'!$A$3:$A$900,0)),"")="","",(IFERROR(INDEX('[2]Both teabags AfterDry'!$D$3:$D$900,MATCH(Dry_Unashed!I101,'[2]Both teabags AfterDry'!$A$3:$A$900,0)),"")))</f>
        <v>1.9849000000000001</v>
      </c>
      <c r="U101" s="1" t="str">
        <f>IFERROR(IF(S101&gt;0,S101-(#REF!),""),"")</f>
        <v/>
      </c>
      <c r="V101" s="1" t="str">
        <f>IFERROR(IF(T101&gt;0,T101-(#REF!),""),"")</f>
        <v/>
      </c>
      <c r="W101" s="3" t="str">
        <f t="shared" si="2"/>
        <v/>
      </c>
      <c r="X101" s="3" t="str">
        <f t="shared" si="3"/>
        <v/>
      </c>
      <c r="Y101" s="3" t="str">
        <f t="shared" si="4"/>
        <v/>
      </c>
      <c r="Z101">
        <f t="shared" si="5"/>
        <v>71</v>
      </c>
      <c r="AA101" s="3" t="str">
        <f t="shared" si="6"/>
        <v/>
      </c>
      <c r="AB101" s="3" t="str">
        <f t="shared" si="7"/>
        <v/>
      </c>
      <c r="AC101" s="67" t="str">
        <f>IF(ISNUMBER(SEARCH("C", '[2]Dry_Litterbag Placem_Collection'!T28)),"YES","")</f>
        <v/>
      </c>
      <c r="AD101" s="67" t="str">
        <f>IF(ISNUMBER(SEARCH("H",'[2]Dry_Litterbag Placem_Collection'!T28)),"YES","")</f>
        <v/>
      </c>
      <c r="AE101" s="67" t="str">
        <f>IF(ISNUMBER(SEARCH("R",'[2]Dry_Litterbag Placem_Collection'!T28)),"YES","")</f>
        <v/>
      </c>
      <c r="AF101" s="67" t="str">
        <f>IF(ISNUMBER(SEARCH("C", '[2]Dry_Litterbag Placem_Collection'!S28)),"YES","")</f>
        <v/>
      </c>
      <c r="AG101" s="67" t="str">
        <f>IF(ISNUMBER(SEARCH("H", '[2]Dry_Litterbag Placem_Collection'!S28)),"YES","")</f>
        <v/>
      </c>
      <c r="AH101" s="67" t="str">
        <f>IF(ISNUMBER(SEARCH("R", '[2]Dry_Litterbag Placem_Collection'!S28)),"YES","")</f>
        <v/>
      </c>
    </row>
    <row r="102" spans="2:34">
      <c r="B102" t="s">
        <v>164</v>
      </c>
      <c r="C102">
        <v>27</v>
      </c>
      <c r="D102" t="s">
        <v>91</v>
      </c>
      <c r="E102" t="s">
        <v>41</v>
      </c>
      <c r="F102" s="5">
        <v>3</v>
      </c>
      <c r="G102" s="2">
        <f>'[2]Dry_Litterbag Placem_Collection'!E29</f>
        <v>42936</v>
      </c>
      <c r="H102" t="str">
        <f>'[2]Final data_for_R_analysis_Dryse'!J28</f>
        <v>G340</v>
      </c>
      <c r="I102" t="str">
        <f>'[2]Final data_for_R_analysis_Dryse'!J248</f>
        <v>R666</v>
      </c>
      <c r="J102">
        <f>IFERROR(INDEX('[2]Green_rooibos initial weight'!$C$5:$C$1749,MATCH(H102, '[2]Green_rooibos initial weight'!$A$5:$A$1749,0)),"")</f>
        <v>2.0150000000000001</v>
      </c>
      <c r="K102">
        <f>IFERROR(INDEX('[2]Green_rooibos initial weight'!$C$5:$C$1749,MATCH(I102, '[2]Green_rooibos initial weight'!$A$5:$A$1749,0)),"")</f>
        <v>2.15</v>
      </c>
      <c r="L102" s="3" t="str">
        <f>IFERROR(J102-(#REF!+#REF!),"")</f>
        <v/>
      </c>
      <c r="M102" s="3">
        <f>AVERAGE('[2]Ashed teabags wet'!$J$809:$J$813,'[2]Ashed teabags wet'!$J$817:$J$818,'[2]Ashed teabags wet'!$J$820:$J$821)</f>
        <v>5.5094158734921841</v>
      </c>
      <c r="N102" s="3" t="str">
        <f t="shared" si="0"/>
        <v/>
      </c>
      <c r="O102" s="3" t="str">
        <f>IFERROR($K102-(#REF!+#REF!),"")</f>
        <v/>
      </c>
      <c r="P102" s="3">
        <f>AVERAGE('[2]Ashed teabags wet'!$J$814:$J$816)</f>
        <v>2.2816647271287041</v>
      </c>
      <c r="Q102" s="3" t="str">
        <f t="shared" si="1"/>
        <v/>
      </c>
      <c r="R102" s="2">
        <f>'[2]Dry_Litterbag Placem_Collection'!G29</f>
        <v>43007</v>
      </c>
      <c r="S102" t="str">
        <f>IF(IFERROR(INDEX('[2]Both teabags AfterDry'!$D$3:$D$900,MATCH(Dry_Unashed!H102,'[2]Both teabags AfterDry'!$A$3:$A$900,0)),"")="","",(IFERROR(INDEX('[2]Both teabags AfterDry'!$D$3:$D$900,MATCH(Dry_Unashed!H102,'[2]Both teabags AfterDry'!$A$3:$A$900,0)),"")))</f>
        <v/>
      </c>
      <c r="T102" t="str">
        <f>IF(IFERROR(INDEX('[2]Both teabags AfterDry'!$D$3:$D$900,MATCH(Dry_Unashed!I102,'[2]Both teabags AfterDry'!$A$3:$A$900,0)),"")="","",(IFERROR(INDEX('[2]Both teabags AfterDry'!$D$3:$D$900,MATCH(Dry_Unashed!I102,'[2]Both teabags AfterDry'!$A$3:$A$900,0)),"")))</f>
        <v/>
      </c>
      <c r="U102" s="1" t="str">
        <f>IFERROR(IF(S102&gt;0,S102-(#REF!),""),"")</f>
        <v/>
      </c>
      <c r="V102" s="1" t="str">
        <f>IFERROR(IF(T102&gt;0,T102-(#REF!),""),"")</f>
        <v/>
      </c>
      <c r="W102" s="3" t="str">
        <f t="shared" si="2"/>
        <v/>
      </c>
      <c r="X102" s="3" t="str">
        <f t="shared" si="3"/>
        <v/>
      </c>
      <c r="Y102" s="3" t="str">
        <f t="shared" si="4"/>
        <v/>
      </c>
      <c r="Z102">
        <f t="shared" si="5"/>
        <v>71</v>
      </c>
      <c r="AA102" s="3" t="str">
        <f t="shared" si="6"/>
        <v/>
      </c>
      <c r="AB102" s="3" t="str">
        <f t="shared" si="7"/>
        <v/>
      </c>
      <c r="AC102" s="67" t="str">
        <f>IF(ISNUMBER(SEARCH("C", '[2]Dry_Litterbag Placem_Collection'!T29)),"YES","")</f>
        <v/>
      </c>
      <c r="AD102" s="67" t="str">
        <f>IF(ISNUMBER(SEARCH("H",'[2]Dry_Litterbag Placem_Collection'!T29)),"YES","")</f>
        <v/>
      </c>
      <c r="AE102" s="67" t="str">
        <f>IF(ISNUMBER(SEARCH("R",'[2]Dry_Litterbag Placem_Collection'!T29)),"YES","")</f>
        <v/>
      </c>
      <c r="AF102" s="67" t="str">
        <f>IF(ISNUMBER(SEARCH("C", '[2]Dry_Litterbag Placem_Collection'!S29)),"YES","")</f>
        <v/>
      </c>
      <c r="AG102" s="67" t="str">
        <f>IF(ISNUMBER(SEARCH("H", '[2]Dry_Litterbag Placem_Collection'!S29)),"YES","")</f>
        <v/>
      </c>
      <c r="AH102" s="67" t="str">
        <f>IF(ISNUMBER(SEARCH("R", '[2]Dry_Litterbag Placem_Collection'!S29)),"YES","")</f>
        <v/>
      </c>
    </row>
    <row r="103" spans="2:34">
      <c r="B103" t="s">
        <v>164</v>
      </c>
      <c r="C103">
        <v>28</v>
      </c>
      <c r="D103" t="s">
        <v>91</v>
      </c>
      <c r="E103" t="s">
        <v>41</v>
      </c>
      <c r="F103" s="68">
        <v>4</v>
      </c>
      <c r="G103" s="2">
        <f>'[2]Dry_Litterbag Placem_Collection'!E30</f>
        <v>42936</v>
      </c>
      <c r="H103" t="str">
        <f>'[2]Final data_for_R_analysis_Dryse'!J29</f>
        <v>G61</v>
      </c>
      <c r="I103" t="str">
        <f>'[2]Final data_for_R_analysis_Dryse'!J249</f>
        <v>R705</v>
      </c>
      <c r="J103">
        <f>IFERROR(INDEX('[2]Green_rooibos initial weight'!$C$5:$C$1749,MATCH(H103, '[2]Green_rooibos initial weight'!$A$5:$A$1749,0)),"")</f>
        <v>1.88</v>
      </c>
      <c r="K103">
        <f>IFERROR(INDEX('[2]Green_rooibos initial weight'!$C$5:$C$1749,MATCH(I103, '[2]Green_rooibos initial weight'!$A$5:$A$1749,0)),"")</f>
        <v>2.1859999999999999</v>
      </c>
      <c r="L103" s="3" t="str">
        <f>IFERROR(J103-(#REF!+#REF!),"")</f>
        <v/>
      </c>
      <c r="M103" s="3">
        <f>AVERAGE('[2]Ashed teabags wet'!$J$809:$J$813,'[2]Ashed teabags wet'!$J$817:$J$818,'[2]Ashed teabags wet'!$J$820:$J$821)</f>
        <v>5.5094158734921841</v>
      </c>
      <c r="N103" s="3" t="str">
        <f t="shared" si="0"/>
        <v/>
      </c>
      <c r="O103" s="3" t="str">
        <f>IFERROR($K103-(#REF!+#REF!),"")</f>
        <v/>
      </c>
      <c r="P103" s="3">
        <f>AVERAGE('[2]Ashed teabags wet'!$J$814:$J$816)</f>
        <v>2.2816647271287041</v>
      </c>
      <c r="Q103" s="3" t="str">
        <f t="shared" si="1"/>
        <v/>
      </c>
      <c r="R103" s="2">
        <f>'[2]Dry_Litterbag Placem_Collection'!G30</f>
        <v>43007</v>
      </c>
      <c r="S103">
        <f>IF(IFERROR(INDEX('[2]Both teabags AfterDry'!$D$3:$D$900,MATCH(Dry_Unashed!H103,'[2]Both teabags AfterDry'!$A$3:$A$900,0)),"")="","",(IFERROR(INDEX('[2]Both teabags AfterDry'!$D$3:$D$900,MATCH(Dry_Unashed!H103,'[2]Both teabags AfterDry'!$A$3:$A$900,0)),"")))</f>
        <v>1.4991000000000001</v>
      </c>
      <c r="T103">
        <f>IF(IFERROR(INDEX('[2]Both teabags AfterDry'!$D$3:$D$900,MATCH(Dry_Unashed!I103,'[2]Both teabags AfterDry'!$A$3:$A$900,0)),"")="","",(IFERROR(INDEX('[2]Both teabags AfterDry'!$D$3:$D$900,MATCH(Dry_Unashed!I103,'[2]Both teabags AfterDry'!$A$3:$A$900,0)),"")))</f>
        <v>2.0167999999999999</v>
      </c>
      <c r="U103" s="1" t="str">
        <f>IFERROR(IF(S103&gt;0,S103-(#REF!),""),"")</f>
        <v/>
      </c>
      <c r="V103" s="1" t="str">
        <f>IFERROR(IF(T103&gt;0,T103-(#REF!),""),"")</f>
        <v/>
      </c>
      <c r="W103" s="3" t="str">
        <f t="shared" si="2"/>
        <v/>
      </c>
      <c r="X103" s="3" t="str">
        <f t="shared" si="3"/>
        <v/>
      </c>
      <c r="Y103" s="3" t="str">
        <f t="shared" si="4"/>
        <v/>
      </c>
      <c r="Z103">
        <f t="shared" si="5"/>
        <v>71</v>
      </c>
      <c r="AA103" s="3" t="str">
        <f t="shared" si="6"/>
        <v/>
      </c>
      <c r="AB103" s="3" t="str">
        <f t="shared" si="7"/>
        <v/>
      </c>
      <c r="AC103" s="67" t="str">
        <f>IF(ISNUMBER(SEARCH("C", '[2]Dry_Litterbag Placem_Collection'!T30)),"YES","")</f>
        <v/>
      </c>
      <c r="AD103" s="67" t="str">
        <f>IF(ISNUMBER(SEARCH("H",'[2]Dry_Litterbag Placem_Collection'!T30)),"YES","")</f>
        <v/>
      </c>
      <c r="AE103" s="67" t="str">
        <f>IF(ISNUMBER(SEARCH("R",'[2]Dry_Litterbag Placem_Collection'!T30)),"YES","")</f>
        <v/>
      </c>
      <c r="AF103" s="67" t="str">
        <f>IF(ISNUMBER(SEARCH("C", '[2]Dry_Litterbag Placem_Collection'!S30)),"YES","")</f>
        <v/>
      </c>
      <c r="AG103" s="67" t="str">
        <f>IF(ISNUMBER(SEARCH("H", '[2]Dry_Litterbag Placem_Collection'!S30)),"YES","")</f>
        <v/>
      </c>
      <c r="AH103" s="67" t="str">
        <f>IF(ISNUMBER(SEARCH("R", '[2]Dry_Litterbag Placem_Collection'!S30)),"YES","")</f>
        <v/>
      </c>
    </row>
    <row r="104" spans="2:34">
      <c r="B104" t="s">
        <v>164</v>
      </c>
      <c r="C104">
        <v>29</v>
      </c>
      <c r="D104" t="s">
        <v>91</v>
      </c>
      <c r="E104" t="s">
        <v>41</v>
      </c>
      <c r="F104" s="68">
        <v>5</v>
      </c>
      <c r="G104" s="2">
        <f>'[2]Dry_Litterbag Placem_Collection'!E31</f>
        <v>42936</v>
      </c>
      <c r="H104" t="str">
        <f>'[2]Final data_for_R_analysis_Dryse'!J30</f>
        <v>G319</v>
      </c>
      <c r="I104" t="str">
        <f>'[2]Final data_for_R_analysis_Dryse'!J250</f>
        <v>R305</v>
      </c>
      <c r="J104">
        <f>IFERROR(INDEX('[2]Green_rooibos initial weight'!$C$5:$C$1749,MATCH(H104, '[2]Green_rooibos initial weight'!$A$5:$A$1749,0)),"")</f>
        <v>2.012</v>
      </c>
      <c r="K104">
        <f>IFERROR(INDEX('[2]Green_rooibos initial weight'!$C$5:$C$1749,MATCH(I104, '[2]Green_rooibos initial weight'!$A$5:$A$1749,0)),"")</f>
        <v>2.2829999999999999</v>
      </c>
      <c r="L104" s="3" t="str">
        <f>IFERROR(J104-(#REF!+#REF!),"")</f>
        <v/>
      </c>
      <c r="M104" s="3">
        <f>AVERAGE('[2]Ashed teabags wet'!$J$809:$J$813,'[2]Ashed teabags wet'!$J$817:$J$818,'[2]Ashed teabags wet'!$J$820:$J$821)</f>
        <v>5.5094158734921841</v>
      </c>
      <c r="N104" s="3" t="str">
        <f t="shared" si="0"/>
        <v/>
      </c>
      <c r="O104" s="3" t="str">
        <f>IFERROR($K104-(#REF!+#REF!),"")</f>
        <v/>
      </c>
      <c r="P104" s="3">
        <f>AVERAGE('[2]Ashed teabags wet'!$J$814:$J$816)</f>
        <v>2.2816647271287041</v>
      </c>
      <c r="Q104" s="3" t="str">
        <f t="shared" si="1"/>
        <v/>
      </c>
      <c r="R104" s="2">
        <f>'[2]Dry_Litterbag Placem_Collection'!G31</f>
        <v>43007</v>
      </c>
      <c r="S104">
        <f>IF(IFERROR(INDEX('[2]Both teabags AfterDry'!$D$3:$D$900,MATCH(Dry_Unashed!H104,'[2]Both teabags AfterDry'!$A$3:$A$900,0)),"")="","",(IFERROR(INDEX('[2]Both teabags AfterDry'!$D$3:$D$900,MATCH(Dry_Unashed!H104,'[2]Both teabags AfterDry'!$A$3:$A$900,0)),"")))</f>
        <v>1.8162</v>
      </c>
      <c r="T104">
        <f>IF(IFERROR(INDEX('[2]Both teabags AfterDry'!$D$3:$D$900,MATCH(Dry_Unashed!I104,'[2]Both teabags AfterDry'!$A$3:$A$900,0)),"")="","",(IFERROR(INDEX('[2]Both teabags AfterDry'!$D$3:$D$900,MATCH(Dry_Unashed!I104,'[2]Both teabags AfterDry'!$A$3:$A$900,0)),"")))</f>
        <v>2.0718999999999999</v>
      </c>
      <c r="U104" s="1" t="str">
        <f>IFERROR(IF(S104&gt;0,S104-(#REF!),""),"")</f>
        <v/>
      </c>
      <c r="V104" s="1" t="str">
        <f>IFERROR(IF(T104&gt;0,T104-(#REF!),""),"")</f>
        <v/>
      </c>
      <c r="W104" s="3" t="str">
        <f t="shared" si="2"/>
        <v/>
      </c>
      <c r="X104" s="3" t="str">
        <f t="shared" si="3"/>
        <v/>
      </c>
      <c r="Y104" s="3" t="str">
        <f t="shared" si="4"/>
        <v/>
      </c>
      <c r="Z104">
        <f t="shared" si="5"/>
        <v>71</v>
      </c>
      <c r="AA104" s="3" t="str">
        <f t="shared" si="6"/>
        <v/>
      </c>
      <c r="AB104" s="3" t="str">
        <f t="shared" si="7"/>
        <v/>
      </c>
      <c r="AC104" s="67" t="str">
        <f>IF(ISNUMBER(SEARCH("C", '[2]Dry_Litterbag Placem_Collection'!T31)),"YES","")</f>
        <v/>
      </c>
      <c r="AD104" s="67" t="str">
        <f>IF(ISNUMBER(SEARCH("H",'[2]Dry_Litterbag Placem_Collection'!T31)),"YES","")</f>
        <v/>
      </c>
      <c r="AE104" s="67" t="str">
        <f>IF(ISNUMBER(SEARCH("R",'[2]Dry_Litterbag Placem_Collection'!T31)),"YES","")</f>
        <v/>
      </c>
      <c r="AF104" s="67" t="str">
        <f>IF(ISNUMBER(SEARCH("C", '[2]Dry_Litterbag Placem_Collection'!S31)),"YES","")</f>
        <v/>
      </c>
      <c r="AG104" s="67" t="str">
        <f>IF(ISNUMBER(SEARCH("H", '[2]Dry_Litterbag Placem_Collection'!S31)),"YES","")</f>
        <v/>
      </c>
      <c r="AH104" s="67" t="str">
        <f>IF(ISNUMBER(SEARCH("R", '[2]Dry_Litterbag Placem_Collection'!S31)),"YES","")</f>
        <v/>
      </c>
    </row>
    <row r="105" spans="2:34">
      <c r="B105" t="s">
        <v>164</v>
      </c>
      <c r="C105">
        <v>30</v>
      </c>
      <c r="D105" t="s">
        <v>91</v>
      </c>
      <c r="E105" t="s">
        <v>41</v>
      </c>
      <c r="F105" s="68">
        <v>6</v>
      </c>
      <c r="G105" s="2">
        <f>'[2]Dry_Litterbag Placem_Collection'!E32</f>
        <v>42936</v>
      </c>
      <c r="H105" t="str">
        <f>'[2]Final data_for_R_analysis_Dryse'!J31</f>
        <v>G273</v>
      </c>
      <c r="I105" t="str">
        <f>'[2]Final data_for_R_analysis_Dryse'!J251</f>
        <v>R667</v>
      </c>
      <c r="J105">
        <f>IFERROR(INDEX('[2]Green_rooibos initial weight'!$C$5:$C$1749,MATCH(H105, '[2]Green_rooibos initial weight'!$A$5:$A$1749,0)),"")</f>
        <v>2.073</v>
      </c>
      <c r="K105">
        <f>IFERROR(INDEX('[2]Green_rooibos initial weight'!$C$5:$C$1749,MATCH(I105, '[2]Green_rooibos initial weight'!$A$5:$A$1749,0)),"")</f>
        <v>2.1949999999999998</v>
      </c>
      <c r="L105" s="3" t="str">
        <f>IFERROR(J105-(#REF!+#REF!),"")</f>
        <v/>
      </c>
      <c r="M105" s="3">
        <f>AVERAGE('[2]Ashed teabags wet'!$J$809:$J$813,'[2]Ashed teabags wet'!$J$817:$J$818,'[2]Ashed teabags wet'!$J$820:$J$821)</f>
        <v>5.5094158734921841</v>
      </c>
      <c r="N105" s="3" t="str">
        <f t="shared" si="0"/>
        <v/>
      </c>
      <c r="O105" s="3" t="str">
        <f>IFERROR($K105-(#REF!+#REF!),"")</f>
        <v/>
      </c>
      <c r="P105" s="3">
        <f>AVERAGE('[2]Ashed teabags wet'!$J$814:$J$816)</f>
        <v>2.2816647271287041</v>
      </c>
      <c r="Q105" s="3" t="str">
        <f t="shared" si="1"/>
        <v/>
      </c>
      <c r="R105" s="2">
        <f>'[2]Dry_Litterbag Placem_Collection'!G32</f>
        <v>43007</v>
      </c>
      <c r="S105">
        <f>IF(IFERROR(INDEX('[2]Both teabags AfterDry'!$D$3:$D$900,MATCH(Dry_Unashed!H105,'[2]Both teabags AfterDry'!$A$3:$A$900,0)),"")="","",(IFERROR(INDEX('[2]Both teabags AfterDry'!$D$3:$D$900,MATCH(Dry_Unashed!H105,'[2]Both teabags AfterDry'!$A$3:$A$900,0)),"")))</f>
        <v>1.9318</v>
      </c>
      <c r="T105">
        <f>IF(IFERROR(INDEX('[2]Both teabags AfterDry'!$D$3:$D$900,MATCH(Dry_Unashed!I105,'[2]Both teabags AfterDry'!$A$3:$A$900,0)),"")="","",(IFERROR(INDEX('[2]Both teabags AfterDry'!$D$3:$D$900,MATCH(Dry_Unashed!I105,'[2]Both teabags AfterDry'!$A$3:$A$900,0)),"")))</f>
        <v>2.0158999999999998</v>
      </c>
      <c r="U105" s="1" t="str">
        <f>IFERROR(IF(S105&gt;0,S105-(#REF!),""),"")</f>
        <v/>
      </c>
      <c r="V105" s="1" t="str">
        <f>IFERROR(IF(T105&gt;0,T105-(#REF!),""),"")</f>
        <v/>
      </c>
      <c r="W105" s="3" t="str">
        <f t="shared" si="2"/>
        <v/>
      </c>
      <c r="X105" s="3" t="str">
        <f t="shared" si="3"/>
        <v/>
      </c>
      <c r="Y105" s="3" t="str">
        <f t="shared" si="4"/>
        <v/>
      </c>
      <c r="Z105">
        <f t="shared" si="5"/>
        <v>71</v>
      </c>
      <c r="AA105" s="3" t="str">
        <f t="shared" si="6"/>
        <v/>
      </c>
      <c r="AB105" s="3" t="str">
        <f t="shared" si="7"/>
        <v/>
      </c>
      <c r="AC105" s="67" t="str">
        <f>IF(ISNUMBER(SEARCH("C", '[2]Dry_Litterbag Placem_Collection'!T32)),"YES","")</f>
        <v/>
      </c>
      <c r="AD105" s="67" t="str">
        <f>IF(ISNUMBER(SEARCH("H",'[2]Dry_Litterbag Placem_Collection'!T32)),"YES","")</f>
        <v/>
      </c>
      <c r="AE105" s="67" t="str">
        <f>IF(ISNUMBER(SEARCH("R",'[2]Dry_Litterbag Placem_Collection'!T32)),"YES","")</f>
        <v/>
      </c>
      <c r="AF105" s="67" t="str">
        <f>IF(ISNUMBER(SEARCH("C", '[2]Dry_Litterbag Placem_Collection'!S32)),"YES","")</f>
        <v/>
      </c>
      <c r="AG105" s="67" t="str">
        <f>IF(ISNUMBER(SEARCH("H", '[2]Dry_Litterbag Placem_Collection'!S32)),"YES","")</f>
        <v/>
      </c>
      <c r="AH105" s="67" t="str">
        <f>IF(ISNUMBER(SEARCH("R", '[2]Dry_Litterbag Placem_Collection'!S32)),"YES","")</f>
        <v/>
      </c>
    </row>
    <row r="106" spans="2:34">
      <c r="B106" t="s">
        <v>164</v>
      </c>
      <c r="C106">
        <v>31</v>
      </c>
      <c r="D106" t="s">
        <v>91</v>
      </c>
      <c r="E106" t="s">
        <v>41</v>
      </c>
      <c r="F106" s="68">
        <v>7</v>
      </c>
      <c r="G106" s="2">
        <f>'[2]Dry_Litterbag Placem_Collection'!E33</f>
        <v>0</v>
      </c>
      <c r="H106" t="str">
        <f>'[2]Final data_for_R_analysis_Dryse'!J32</f>
        <v/>
      </c>
      <c r="I106" t="str">
        <f>'[2]Final data_for_R_analysis_Dryse'!J252</f>
        <v/>
      </c>
      <c r="J106" t="str">
        <f>IFERROR(INDEX('[2]Green_rooibos initial weight'!$C$5:$C$1749,MATCH(H106, '[2]Green_rooibos initial weight'!$A$5:$A$1749,0)),"")</f>
        <v/>
      </c>
      <c r="K106" t="str">
        <f>IFERROR(INDEX('[2]Green_rooibos initial weight'!$C$5:$C$1749,MATCH(I106, '[2]Green_rooibos initial weight'!$A$5:$A$1749,0)),"")</f>
        <v/>
      </c>
      <c r="L106" s="3" t="str">
        <f>IFERROR(J106-(#REF!+#REF!),"")</f>
        <v/>
      </c>
      <c r="M106" s="3">
        <f>AVERAGE('[2]Ashed teabags wet'!$J$809:$J$813,'[2]Ashed teabags wet'!$J$817:$J$818,'[2]Ashed teabags wet'!$J$820:$J$821)</f>
        <v>5.5094158734921841</v>
      </c>
      <c r="N106" s="3" t="str">
        <f t="shared" si="0"/>
        <v/>
      </c>
      <c r="O106" s="3" t="str">
        <f>IFERROR($K106-(#REF!+#REF!),"")</f>
        <v/>
      </c>
      <c r="P106" s="3">
        <f>AVERAGE('[2]Ashed teabags wet'!$J$814:$J$816)</f>
        <v>2.2816647271287041</v>
      </c>
      <c r="Q106" s="3" t="str">
        <f t="shared" si="1"/>
        <v/>
      </c>
      <c r="R106" s="2">
        <f>'[2]Dry_Litterbag Placem_Collection'!G33</f>
        <v>0</v>
      </c>
      <c r="S106" t="str">
        <f>IF(IFERROR(INDEX('[2]Both teabags AfterDry'!$D$3:$D$900,MATCH(Dry_Unashed!H106,'[2]Both teabags AfterDry'!$A$3:$A$900,0)),"")="","",(IFERROR(INDEX('[2]Both teabags AfterDry'!$D$3:$D$900,MATCH(Dry_Unashed!H106,'[2]Both teabags AfterDry'!$A$3:$A$900,0)),"")))</f>
        <v/>
      </c>
      <c r="T106" t="str">
        <f>IF(IFERROR(INDEX('[2]Both teabags AfterDry'!$D$3:$D$900,MATCH(Dry_Unashed!I106,'[2]Both teabags AfterDry'!$A$3:$A$900,0)),"")="","",(IFERROR(INDEX('[2]Both teabags AfterDry'!$D$3:$D$900,MATCH(Dry_Unashed!I106,'[2]Both teabags AfterDry'!$A$3:$A$900,0)),"")))</f>
        <v/>
      </c>
      <c r="U106" s="1" t="str">
        <f>IFERROR(IF(S106&gt;0,S106-(#REF!),""),"")</f>
        <v/>
      </c>
      <c r="V106" s="1" t="str">
        <f>IFERROR(IF(T106&gt;0,T106-(#REF!),""),"")</f>
        <v/>
      </c>
      <c r="W106" s="3" t="str">
        <f t="shared" si="2"/>
        <v/>
      </c>
      <c r="X106" s="3" t="str">
        <f t="shared" si="3"/>
        <v/>
      </c>
      <c r="Y106" s="3" t="str">
        <f t="shared" si="4"/>
        <v/>
      </c>
      <c r="Z106" t="str">
        <f t="shared" si="5"/>
        <v/>
      </c>
      <c r="AA106" s="3" t="str">
        <f t="shared" si="6"/>
        <v/>
      </c>
      <c r="AB106" s="3" t="str">
        <f t="shared" si="7"/>
        <v/>
      </c>
      <c r="AC106" s="67" t="str">
        <f>IF(ISNUMBER(SEARCH("C", '[2]Dry_Litterbag Placem_Collection'!T33)),"YES","")</f>
        <v/>
      </c>
      <c r="AD106" s="67" t="str">
        <f>IF(ISNUMBER(SEARCH("H",'[2]Dry_Litterbag Placem_Collection'!T33)),"YES","")</f>
        <v/>
      </c>
      <c r="AE106" s="67" t="str">
        <f>IF(ISNUMBER(SEARCH("R",'[2]Dry_Litterbag Placem_Collection'!T33)),"YES","")</f>
        <v/>
      </c>
      <c r="AF106" s="67" t="str">
        <f>IF(ISNUMBER(SEARCH("C", '[2]Dry_Litterbag Placem_Collection'!S33)),"YES","")</f>
        <v/>
      </c>
      <c r="AG106" s="67" t="str">
        <f>IF(ISNUMBER(SEARCH("H", '[2]Dry_Litterbag Placem_Collection'!S33)),"YES","")</f>
        <v/>
      </c>
      <c r="AH106" s="67" t="str">
        <f>IF(ISNUMBER(SEARCH("R", '[2]Dry_Litterbag Placem_Collection'!S33)),"YES","")</f>
        <v/>
      </c>
    </row>
    <row r="107" spans="2:34">
      <c r="B107" t="s">
        <v>164</v>
      </c>
      <c r="C107">
        <v>32</v>
      </c>
      <c r="D107" t="s">
        <v>91</v>
      </c>
      <c r="E107" t="s">
        <v>41</v>
      </c>
      <c r="F107" s="68">
        <v>8</v>
      </c>
      <c r="G107" s="2">
        <f>'[2]Dry_Litterbag Placem_Collection'!E34</f>
        <v>42936</v>
      </c>
      <c r="H107" t="str">
        <f>'[2]Final data_for_R_analysis_Dryse'!J33</f>
        <v>G193</v>
      </c>
      <c r="I107" t="str">
        <f>'[2]Final data_for_R_analysis_Dryse'!J253</f>
        <v>R743</v>
      </c>
      <c r="J107">
        <f>IFERROR(INDEX('[2]Green_rooibos initial weight'!$C$5:$C$1749,MATCH(H107, '[2]Green_rooibos initial weight'!$A$5:$A$1749,0)),"")</f>
        <v>2.177</v>
      </c>
      <c r="K107">
        <f>IFERROR(INDEX('[2]Green_rooibos initial weight'!$C$5:$C$1749,MATCH(I107, '[2]Green_rooibos initial weight'!$A$5:$A$1749,0)),"")</f>
        <v>2.2480000000000002</v>
      </c>
      <c r="L107" s="3" t="str">
        <f>IFERROR(J107-(#REF!+#REF!),"")</f>
        <v/>
      </c>
      <c r="M107" s="3">
        <f>AVERAGE('[2]Ashed teabags wet'!$J$809:$J$813,'[2]Ashed teabags wet'!$J$817:$J$818,'[2]Ashed teabags wet'!$J$820:$J$821)</f>
        <v>5.5094158734921841</v>
      </c>
      <c r="N107" s="3" t="str">
        <f t="shared" si="0"/>
        <v/>
      </c>
      <c r="O107" s="3" t="str">
        <f>IFERROR($K107-(#REF!+#REF!),"")</f>
        <v/>
      </c>
      <c r="P107" s="3">
        <f>AVERAGE('[2]Ashed teabags wet'!$J$814:$J$816)</f>
        <v>2.2816647271287041</v>
      </c>
      <c r="Q107" s="3" t="str">
        <f t="shared" si="1"/>
        <v/>
      </c>
      <c r="R107" s="2">
        <f>'[2]Dry_Litterbag Placem_Collection'!G34</f>
        <v>43007</v>
      </c>
      <c r="S107">
        <f>IF(IFERROR(INDEX('[2]Both teabags AfterDry'!$D$3:$D$900,MATCH(Dry_Unashed!H107,'[2]Both teabags AfterDry'!$A$3:$A$900,0)),"")="","",(IFERROR(INDEX('[2]Both teabags AfterDry'!$D$3:$D$900,MATCH(Dry_Unashed!H107,'[2]Both teabags AfterDry'!$A$3:$A$900,0)),"")))</f>
        <v>1.8848</v>
      </c>
      <c r="T107">
        <f>IF(IFERROR(INDEX('[2]Both teabags AfterDry'!$D$3:$D$900,MATCH(Dry_Unashed!I107,'[2]Both teabags AfterDry'!$A$3:$A$900,0)),"")="","",(IFERROR(INDEX('[2]Both teabags AfterDry'!$D$3:$D$900,MATCH(Dry_Unashed!I107,'[2]Both teabags AfterDry'!$A$3:$A$900,0)),"")))</f>
        <v>1.9944999999999999</v>
      </c>
      <c r="U107" s="1" t="str">
        <f>IFERROR(IF(S107&gt;0,S107-(#REF!),""),"")</f>
        <v/>
      </c>
      <c r="V107" s="1" t="str">
        <f>IFERROR(IF(T107&gt;0,T107-(#REF!),""),"")</f>
        <v/>
      </c>
      <c r="W107" s="3" t="str">
        <f t="shared" si="2"/>
        <v/>
      </c>
      <c r="X107" s="3" t="str">
        <f t="shared" si="3"/>
        <v/>
      </c>
      <c r="Y107" s="3" t="str">
        <f t="shared" si="4"/>
        <v/>
      </c>
      <c r="Z107">
        <f t="shared" si="5"/>
        <v>71</v>
      </c>
      <c r="AA107" s="3" t="str">
        <f t="shared" si="6"/>
        <v/>
      </c>
      <c r="AB107" s="3" t="str">
        <f t="shared" si="7"/>
        <v/>
      </c>
      <c r="AC107" s="67" t="str">
        <f>IF(ISNUMBER(SEARCH("C", '[2]Dry_Litterbag Placem_Collection'!T34)),"YES","")</f>
        <v/>
      </c>
      <c r="AD107" s="67" t="str">
        <f>IF(ISNUMBER(SEARCH("H",'[2]Dry_Litterbag Placem_Collection'!T34)),"YES","")</f>
        <v/>
      </c>
      <c r="AE107" s="67" t="str">
        <f>IF(ISNUMBER(SEARCH("R",'[2]Dry_Litterbag Placem_Collection'!T34)),"YES","")</f>
        <v/>
      </c>
      <c r="AF107" s="67" t="str">
        <f>IF(ISNUMBER(SEARCH("C", '[2]Dry_Litterbag Placem_Collection'!S34)),"YES","")</f>
        <v/>
      </c>
      <c r="AG107" s="67" t="str">
        <f>IF(ISNUMBER(SEARCH("H", '[2]Dry_Litterbag Placem_Collection'!S34)),"YES","")</f>
        <v/>
      </c>
      <c r="AH107" s="67" t="str">
        <f>IF(ISNUMBER(SEARCH("R", '[2]Dry_Litterbag Placem_Collection'!S34)),"YES","")</f>
        <v/>
      </c>
    </row>
    <row r="108" spans="2:34">
      <c r="B108" t="s">
        <v>164</v>
      </c>
      <c r="C108">
        <v>33</v>
      </c>
      <c r="D108" t="s">
        <v>92</v>
      </c>
      <c r="E108" t="s">
        <v>41</v>
      </c>
      <c r="F108" s="5">
        <v>1</v>
      </c>
      <c r="G108" s="2">
        <f>'[2]Dry_Litterbag Placem_Collection'!E35</f>
        <v>42938</v>
      </c>
      <c r="H108" t="str">
        <f>'[2]Final data_for_R_analysis_Dryse'!J34</f>
        <v>G218</v>
      </c>
      <c r="I108" t="str">
        <f>'[2]Final data_for_R_analysis_Dryse'!J254</f>
        <v>R769</v>
      </c>
      <c r="J108">
        <f>IFERROR(INDEX('[2]Green_rooibos initial weight'!$C$5:$C$1749,MATCH(H108, '[2]Green_rooibos initial weight'!$A$5:$A$1749,0)),"")</f>
        <v>1.96</v>
      </c>
      <c r="K108">
        <f>IFERROR(INDEX('[2]Green_rooibos initial weight'!$C$5:$C$1749,MATCH(I108, '[2]Green_rooibos initial weight'!$A$5:$A$1749,0)),"")</f>
        <v>2.2480000000000002</v>
      </c>
      <c r="L108" s="3" t="str">
        <f>IFERROR(J108-(#REF!+#REF!),"")</f>
        <v/>
      </c>
      <c r="M108" s="3">
        <f>AVERAGE('[2]Ashed teabags wet'!$J$809:$J$813,'[2]Ashed teabags wet'!$J$817:$J$818,'[2]Ashed teabags wet'!$J$820:$J$821)</f>
        <v>5.5094158734921841</v>
      </c>
      <c r="N108" s="3" t="str">
        <f t="shared" si="0"/>
        <v/>
      </c>
      <c r="O108" s="3" t="str">
        <f>IFERROR($K108-(#REF!+#REF!),"")</f>
        <v/>
      </c>
      <c r="P108" s="3">
        <f>AVERAGE('[2]Ashed teabags wet'!$J$814:$J$816)</f>
        <v>2.2816647271287041</v>
      </c>
      <c r="Q108" s="3" t="str">
        <f t="shared" si="1"/>
        <v/>
      </c>
      <c r="R108" s="2">
        <f>'[2]Dry_Litterbag Placem_Collection'!G35</f>
        <v>43005</v>
      </c>
      <c r="S108">
        <f>IF(IFERROR(INDEX('[2]Both teabags AfterDry'!$D$3:$D$900,MATCH(Dry_Unashed!H108,'[2]Both teabags AfterDry'!$A$3:$A$900,0)),"")="","",(IFERROR(INDEX('[2]Both teabags AfterDry'!$D$3:$D$900,MATCH(Dry_Unashed!H108,'[2]Both teabags AfterDry'!$A$3:$A$900,0)),"")))</f>
        <v>1.7766</v>
      </c>
      <c r="T108">
        <f>IF(IFERROR(INDEX('[2]Both teabags AfterDry'!$D$3:$D$900,MATCH(Dry_Unashed!I108,'[2]Both teabags AfterDry'!$A$3:$A$900,0)),"")="","",(IFERROR(INDEX('[2]Both teabags AfterDry'!$D$3:$D$900,MATCH(Dry_Unashed!I108,'[2]Both teabags AfterDry'!$A$3:$A$900,0)),"")))</f>
        <v>1.9911000000000001</v>
      </c>
      <c r="U108" s="1" t="str">
        <f>IFERROR(IF(S108&gt;0,S108-(#REF!),""),"")</f>
        <v/>
      </c>
      <c r="V108" s="1" t="str">
        <f>IFERROR(IF(T108&gt;0,T108-(#REF!),""),"")</f>
        <v/>
      </c>
      <c r="W108" s="3" t="str">
        <f t="shared" si="2"/>
        <v/>
      </c>
      <c r="X108" s="3" t="str">
        <f t="shared" si="3"/>
        <v/>
      </c>
      <c r="Y108" s="3" t="str">
        <f t="shared" si="4"/>
        <v/>
      </c>
      <c r="Z108">
        <f t="shared" si="5"/>
        <v>67</v>
      </c>
      <c r="AA108" s="3" t="str">
        <f t="shared" si="6"/>
        <v/>
      </c>
      <c r="AB108" s="3" t="str">
        <f t="shared" si="7"/>
        <v/>
      </c>
      <c r="AC108" s="67" t="str">
        <f>IF(ISNUMBER(SEARCH("C", '[2]Dry_Litterbag Placem_Collection'!T35)),"YES","")</f>
        <v/>
      </c>
      <c r="AD108" s="67" t="str">
        <f>IF(ISNUMBER(SEARCH("H",'[2]Dry_Litterbag Placem_Collection'!T35)),"YES","")</f>
        <v/>
      </c>
      <c r="AE108" s="67" t="str">
        <f>IF(ISNUMBER(SEARCH("R",'[2]Dry_Litterbag Placem_Collection'!T35)),"YES","")</f>
        <v/>
      </c>
      <c r="AF108" s="67" t="str">
        <f>IF(ISNUMBER(SEARCH("C", '[2]Dry_Litterbag Placem_Collection'!S35)),"YES","")</f>
        <v/>
      </c>
      <c r="AG108" s="67" t="str">
        <f>IF(ISNUMBER(SEARCH("H", '[2]Dry_Litterbag Placem_Collection'!S35)),"YES","")</f>
        <v/>
      </c>
      <c r="AH108" s="67" t="str">
        <f>IF(ISNUMBER(SEARCH("R", '[2]Dry_Litterbag Placem_Collection'!S35)),"YES","")</f>
        <v/>
      </c>
    </row>
    <row r="109" spans="2:34">
      <c r="B109" t="s">
        <v>164</v>
      </c>
      <c r="C109">
        <v>34</v>
      </c>
      <c r="D109" t="s">
        <v>92</v>
      </c>
      <c r="E109" t="s">
        <v>41</v>
      </c>
      <c r="F109" s="5">
        <v>2</v>
      </c>
      <c r="G109" s="2">
        <f>'[2]Dry_Litterbag Placem_Collection'!E36</f>
        <v>42938</v>
      </c>
      <c r="H109" t="str">
        <f>'[2]Final data_for_R_analysis_Dryse'!J35</f>
        <v>G104</v>
      </c>
      <c r="I109" t="str">
        <f>'[2]Final data_for_R_analysis_Dryse'!J255</f>
        <v>R753</v>
      </c>
      <c r="J109">
        <f>IFERROR(INDEX('[2]Green_rooibos initial weight'!$C$5:$C$1749,MATCH(H109, '[2]Green_rooibos initial weight'!$A$5:$A$1749,0)),"")</f>
        <v>2.0259999999999998</v>
      </c>
      <c r="K109">
        <f>IFERROR(INDEX('[2]Green_rooibos initial weight'!$C$5:$C$1749,MATCH(I109, '[2]Green_rooibos initial weight'!$A$5:$A$1749,0)),"")</f>
        <v>2.2400000000000002</v>
      </c>
      <c r="L109" s="3" t="str">
        <f>IFERROR(J109-(#REF!+#REF!),"")</f>
        <v/>
      </c>
      <c r="M109" s="3">
        <f>AVERAGE('[2]Ashed teabags wet'!$J$809:$J$813,'[2]Ashed teabags wet'!$J$817:$J$818,'[2]Ashed teabags wet'!$J$820:$J$821)</f>
        <v>5.5094158734921841</v>
      </c>
      <c r="N109" s="3" t="str">
        <f t="shared" si="0"/>
        <v/>
      </c>
      <c r="O109" s="3" t="str">
        <f>IFERROR($K109-(#REF!+#REF!),"")</f>
        <v/>
      </c>
      <c r="P109" s="3">
        <f>AVERAGE('[2]Ashed teabags wet'!$J$814:$J$816)</f>
        <v>2.2816647271287041</v>
      </c>
      <c r="Q109" s="3" t="str">
        <f t="shared" si="1"/>
        <v/>
      </c>
      <c r="R109" s="2">
        <f>'[2]Dry_Litterbag Placem_Collection'!G36</f>
        <v>43005</v>
      </c>
      <c r="S109" t="str">
        <f>IF(IFERROR(INDEX('[2]Both teabags AfterDry'!$D$3:$D$900,MATCH(Dry_Unashed!H109,'[2]Both teabags AfterDry'!$A$3:$A$900,0)),"")="","",(IFERROR(INDEX('[2]Both teabags AfterDry'!$D$3:$D$900,MATCH(Dry_Unashed!H109,'[2]Both teabags AfterDry'!$A$3:$A$900,0)),"")))</f>
        <v/>
      </c>
      <c r="T109" t="str">
        <f>IF(IFERROR(INDEX('[2]Both teabags AfterDry'!$D$3:$D$900,MATCH(Dry_Unashed!I109,'[2]Both teabags AfterDry'!$A$3:$A$900,0)),"")="","",(IFERROR(INDEX('[2]Both teabags AfterDry'!$D$3:$D$900,MATCH(Dry_Unashed!I109,'[2]Both teabags AfterDry'!$A$3:$A$900,0)),"")))</f>
        <v/>
      </c>
      <c r="U109" s="1" t="str">
        <f>IFERROR(IF(S109&gt;0,S109-(#REF!),""),"")</f>
        <v/>
      </c>
      <c r="V109" s="1" t="str">
        <f>IFERROR(IF(T109&gt;0,T109-(#REF!),""),"")</f>
        <v/>
      </c>
      <c r="W109" s="3" t="str">
        <f t="shared" si="2"/>
        <v/>
      </c>
      <c r="X109" s="3" t="str">
        <f t="shared" si="3"/>
        <v/>
      </c>
      <c r="Y109" s="3" t="str">
        <f t="shared" si="4"/>
        <v/>
      </c>
      <c r="Z109">
        <f t="shared" si="5"/>
        <v>67</v>
      </c>
      <c r="AA109" s="3" t="str">
        <f t="shared" si="6"/>
        <v/>
      </c>
      <c r="AB109" s="3" t="str">
        <f t="shared" si="7"/>
        <v/>
      </c>
      <c r="AC109" s="67" t="str">
        <f>IF(ISNUMBER(SEARCH("C", '[2]Dry_Litterbag Placem_Collection'!T36)),"YES","")</f>
        <v/>
      </c>
      <c r="AD109" s="67" t="str">
        <f>IF(ISNUMBER(SEARCH("H",'[2]Dry_Litterbag Placem_Collection'!T36)),"YES","")</f>
        <v/>
      </c>
      <c r="AE109" s="67" t="str">
        <f>IF(ISNUMBER(SEARCH("R",'[2]Dry_Litterbag Placem_Collection'!T36)),"YES","")</f>
        <v/>
      </c>
      <c r="AF109" s="67" t="str">
        <f>IF(ISNUMBER(SEARCH("C", '[2]Dry_Litterbag Placem_Collection'!S36)),"YES","")</f>
        <v/>
      </c>
      <c r="AG109" s="67" t="str">
        <f>IF(ISNUMBER(SEARCH("H", '[2]Dry_Litterbag Placem_Collection'!S36)),"YES","")</f>
        <v>YES</v>
      </c>
      <c r="AH109" s="67" t="str">
        <f>IF(ISNUMBER(SEARCH("R", '[2]Dry_Litterbag Placem_Collection'!S36)),"YES","")</f>
        <v/>
      </c>
    </row>
    <row r="110" spans="2:34">
      <c r="B110" t="s">
        <v>164</v>
      </c>
      <c r="C110">
        <v>35</v>
      </c>
      <c r="D110" t="s">
        <v>92</v>
      </c>
      <c r="E110" t="s">
        <v>41</v>
      </c>
      <c r="F110" s="5">
        <v>3</v>
      </c>
      <c r="G110" s="2">
        <f>'[2]Dry_Litterbag Placem_Collection'!E37</f>
        <v>42938</v>
      </c>
      <c r="H110" t="str">
        <f>'[2]Final data_for_R_analysis_Dryse'!J36</f>
        <v>G188</v>
      </c>
      <c r="I110" t="str">
        <f>'[2]Final data_for_R_analysis_Dryse'!J256</f>
        <v>R776</v>
      </c>
      <c r="J110">
        <f>IFERROR(INDEX('[2]Green_rooibos initial weight'!$C$5:$C$1749,MATCH(H110, '[2]Green_rooibos initial weight'!$A$5:$A$1749,0)),"")</f>
        <v>1.952</v>
      </c>
      <c r="K110">
        <f>IFERROR(INDEX('[2]Green_rooibos initial weight'!$C$5:$C$1749,MATCH(I110, '[2]Green_rooibos initial weight'!$A$5:$A$1749,0)),"")</f>
        <v>2.1989999999999998</v>
      </c>
      <c r="L110" s="3" t="str">
        <f>IFERROR(J110-(#REF!+#REF!),"")</f>
        <v/>
      </c>
      <c r="M110" s="3">
        <f>AVERAGE('[2]Ashed teabags wet'!$J$809:$J$813,'[2]Ashed teabags wet'!$J$817:$J$818,'[2]Ashed teabags wet'!$J$820:$J$821)</f>
        <v>5.5094158734921841</v>
      </c>
      <c r="N110" s="3" t="str">
        <f t="shared" si="0"/>
        <v/>
      </c>
      <c r="O110" s="3" t="str">
        <f>IFERROR($K110-(#REF!+#REF!),"")</f>
        <v/>
      </c>
      <c r="P110" s="3">
        <f>AVERAGE('[2]Ashed teabags wet'!$J$814:$J$816)</f>
        <v>2.2816647271287041</v>
      </c>
      <c r="Q110" s="3" t="str">
        <f t="shared" si="1"/>
        <v/>
      </c>
      <c r="R110" s="2">
        <f>'[2]Dry_Litterbag Placem_Collection'!G37</f>
        <v>43005</v>
      </c>
      <c r="S110">
        <f>IF(IFERROR(INDEX('[2]Both teabags AfterDry'!$D$3:$D$900,MATCH(Dry_Unashed!H110,'[2]Both teabags AfterDry'!$A$3:$A$900,0)),"")="","",(IFERROR(INDEX('[2]Both teabags AfterDry'!$D$3:$D$900,MATCH(Dry_Unashed!H110,'[2]Both teabags AfterDry'!$A$3:$A$900,0)),"")))</f>
        <v>1.7849999999999999</v>
      </c>
      <c r="T110">
        <f>IF(IFERROR(INDEX('[2]Both teabags AfterDry'!$D$3:$D$900,MATCH(Dry_Unashed!I110,'[2]Both teabags AfterDry'!$A$3:$A$900,0)),"")="","",(IFERROR(INDEX('[2]Both teabags AfterDry'!$D$3:$D$900,MATCH(Dry_Unashed!I110,'[2]Both teabags AfterDry'!$A$3:$A$900,0)),"")))</f>
        <v>1.9447000000000001</v>
      </c>
      <c r="U110" s="1" t="str">
        <f>IFERROR(IF(S110&gt;0,S110-(#REF!),""),"")</f>
        <v/>
      </c>
      <c r="V110" s="1" t="str">
        <f>IFERROR(IF(T110&gt;0,T110-(#REF!),""),"")</f>
        <v/>
      </c>
      <c r="W110" s="3" t="str">
        <f t="shared" si="2"/>
        <v/>
      </c>
      <c r="X110" s="3" t="str">
        <f t="shared" si="3"/>
        <v/>
      </c>
      <c r="Y110" s="3" t="str">
        <f t="shared" si="4"/>
        <v/>
      </c>
      <c r="Z110">
        <f t="shared" si="5"/>
        <v>67</v>
      </c>
      <c r="AA110" s="3" t="str">
        <f t="shared" si="6"/>
        <v/>
      </c>
      <c r="AB110" s="3" t="str">
        <f t="shared" si="7"/>
        <v/>
      </c>
      <c r="AC110" s="67" t="str">
        <f>IF(ISNUMBER(SEARCH("C", '[2]Dry_Litterbag Placem_Collection'!T37)),"YES","")</f>
        <v/>
      </c>
      <c r="AD110" s="67" t="str">
        <f>IF(ISNUMBER(SEARCH("H",'[2]Dry_Litterbag Placem_Collection'!T37)),"YES","")</f>
        <v/>
      </c>
      <c r="AE110" s="67" t="str">
        <f>IF(ISNUMBER(SEARCH("R",'[2]Dry_Litterbag Placem_Collection'!T37)),"YES","")</f>
        <v/>
      </c>
      <c r="AF110" s="67" t="str">
        <f>IF(ISNUMBER(SEARCH("C", '[2]Dry_Litterbag Placem_Collection'!S37)),"YES","")</f>
        <v/>
      </c>
      <c r="AG110" s="67" t="str">
        <f>IF(ISNUMBER(SEARCH("H", '[2]Dry_Litterbag Placem_Collection'!S37)),"YES","")</f>
        <v/>
      </c>
      <c r="AH110" s="67" t="str">
        <f>IF(ISNUMBER(SEARCH("R", '[2]Dry_Litterbag Placem_Collection'!S37)),"YES","")</f>
        <v/>
      </c>
    </row>
    <row r="111" spans="2:34">
      <c r="B111" t="s">
        <v>164</v>
      </c>
      <c r="C111">
        <v>36</v>
      </c>
      <c r="D111" t="s">
        <v>92</v>
      </c>
      <c r="E111" t="s">
        <v>41</v>
      </c>
      <c r="F111" s="68">
        <v>4</v>
      </c>
      <c r="G111" s="2">
        <f>'[2]Dry_Litterbag Placem_Collection'!E38</f>
        <v>42938</v>
      </c>
      <c r="H111" t="str">
        <f>'[2]Final data_for_R_analysis_Dryse'!J37</f>
        <v>G379</v>
      </c>
      <c r="I111" t="str">
        <f>'[2]Final data_for_R_analysis_Dryse'!J257</f>
        <v>R799</v>
      </c>
      <c r="J111">
        <f>IFERROR(INDEX('[2]Green_rooibos initial weight'!$C$5:$C$1749,MATCH(H111, '[2]Green_rooibos initial weight'!$A$5:$A$1749,0)),"")</f>
        <v>2.052</v>
      </c>
      <c r="K111">
        <f>IFERROR(INDEX('[2]Green_rooibos initial weight'!$C$5:$C$1749,MATCH(I111, '[2]Green_rooibos initial weight'!$A$5:$A$1749,0)),"")</f>
        <v>2.2040000000000002</v>
      </c>
      <c r="L111" s="3" t="str">
        <f>IFERROR(J111-(#REF!+#REF!),"")</f>
        <v/>
      </c>
      <c r="M111" s="3">
        <f>AVERAGE('[2]Ashed teabags wet'!$J$809:$J$813,'[2]Ashed teabags wet'!$J$817:$J$818,'[2]Ashed teabags wet'!$J$820:$J$821)</f>
        <v>5.5094158734921841</v>
      </c>
      <c r="N111" s="3" t="str">
        <f t="shared" si="0"/>
        <v/>
      </c>
      <c r="O111" s="3" t="str">
        <f>IFERROR($K111-(#REF!+#REF!),"")</f>
        <v/>
      </c>
      <c r="P111" s="3">
        <f>AVERAGE('[2]Ashed teabags wet'!$J$814:$J$816)</f>
        <v>2.2816647271287041</v>
      </c>
      <c r="Q111" s="3" t="str">
        <f t="shared" si="1"/>
        <v/>
      </c>
      <c r="R111" s="2">
        <f>'[2]Dry_Litterbag Placem_Collection'!G38</f>
        <v>43005</v>
      </c>
      <c r="S111">
        <f>IF(IFERROR(INDEX('[2]Both teabags AfterDry'!$D$3:$D$900,MATCH(Dry_Unashed!H111,'[2]Both teabags AfterDry'!$A$3:$A$900,0)),"")="","",(IFERROR(INDEX('[2]Both teabags AfterDry'!$D$3:$D$900,MATCH(Dry_Unashed!H111,'[2]Both teabags AfterDry'!$A$3:$A$900,0)),"")))</f>
        <v>1.65</v>
      </c>
      <c r="T111">
        <f>IF(IFERROR(INDEX('[2]Both teabags AfterDry'!$D$3:$D$900,MATCH(Dry_Unashed!I111,'[2]Both teabags AfterDry'!$A$3:$A$900,0)),"")="","",(IFERROR(INDEX('[2]Both teabags AfterDry'!$D$3:$D$900,MATCH(Dry_Unashed!I111,'[2]Both teabags AfterDry'!$A$3:$A$900,0)),"")))</f>
        <v>1.3494999999999999</v>
      </c>
      <c r="U111" s="1" t="str">
        <f>IFERROR(IF(S111&gt;0,S111-(#REF!),""),"")</f>
        <v/>
      </c>
      <c r="V111" s="1" t="str">
        <f>IFERROR(IF(T111&gt;0,T111-(#REF!),""),"")</f>
        <v/>
      </c>
      <c r="W111" s="3" t="str">
        <f t="shared" si="2"/>
        <v/>
      </c>
      <c r="X111" s="3" t="str">
        <f t="shared" si="3"/>
        <v/>
      </c>
      <c r="Y111" s="3" t="str">
        <f t="shared" si="4"/>
        <v/>
      </c>
      <c r="Z111">
        <f t="shared" si="5"/>
        <v>67</v>
      </c>
      <c r="AA111" s="3" t="str">
        <f t="shared" si="6"/>
        <v/>
      </c>
      <c r="AB111" s="3" t="str">
        <f t="shared" si="7"/>
        <v/>
      </c>
      <c r="AC111" s="67" t="str">
        <f>IF(ISNUMBER(SEARCH("C", '[2]Dry_Litterbag Placem_Collection'!T38)),"YES","")</f>
        <v>YES</v>
      </c>
      <c r="AD111" s="67" t="str">
        <f>IF(ISNUMBER(SEARCH("H",'[2]Dry_Litterbag Placem_Collection'!T38)),"YES","")</f>
        <v>YES</v>
      </c>
      <c r="AE111" s="67" t="str">
        <f>IF(ISNUMBER(SEARCH("R",'[2]Dry_Litterbag Placem_Collection'!T38)),"YES","")</f>
        <v/>
      </c>
      <c r="AF111" s="67" t="str">
        <f>IF(ISNUMBER(SEARCH("C", '[2]Dry_Litterbag Placem_Collection'!S38)),"YES","")</f>
        <v/>
      </c>
      <c r="AG111" s="67" t="str">
        <f>IF(ISNUMBER(SEARCH("H", '[2]Dry_Litterbag Placem_Collection'!S38)),"YES","")</f>
        <v/>
      </c>
      <c r="AH111" s="67" t="str">
        <f>IF(ISNUMBER(SEARCH("R", '[2]Dry_Litterbag Placem_Collection'!S38)),"YES","")</f>
        <v/>
      </c>
    </row>
    <row r="112" spans="2:34">
      <c r="B112" t="s">
        <v>164</v>
      </c>
      <c r="C112">
        <v>37</v>
      </c>
      <c r="D112" t="s">
        <v>92</v>
      </c>
      <c r="E112" t="s">
        <v>41</v>
      </c>
      <c r="F112" s="68">
        <v>5</v>
      </c>
      <c r="G112" s="2">
        <f>'[2]Dry_Litterbag Placem_Collection'!E39</f>
        <v>42938</v>
      </c>
      <c r="H112" t="str">
        <f>'[2]Final data_for_R_analysis_Dryse'!J38</f>
        <v>G66</v>
      </c>
      <c r="I112" t="str">
        <f>'[2]Final data_for_R_analysis_Dryse'!J258</f>
        <v>R722</v>
      </c>
      <c r="J112">
        <f>IFERROR(INDEX('[2]Green_rooibos initial weight'!$C$5:$C$1749,MATCH(H112, '[2]Green_rooibos initial weight'!$A$5:$A$1749,0)),"")</f>
        <v>1.9490000000000001</v>
      </c>
      <c r="K112">
        <f>IFERROR(INDEX('[2]Green_rooibos initial weight'!$C$5:$C$1749,MATCH(I112, '[2]Green_rooibos initial weight'!$A$5:$A$1749,0)),"")</f>
        <v>2.2069999999999999</v>
      </c>
      <c r="L112" s="3" t="str">
        <f>IFERROR(J112-(#REF!+#REF!),"")</f>
        <v/>
      </c>
      <c r="M112" s="3">
        <f>AVERAGE('[2]Ashed teabags wet'!$J$809:$J$813,'[2]Ashed teabags wet'!$J$817:$J$818,'[2]Ashed teabags wet'!$J$820:$J$821)</f>
        <v>5.5094158734921841</v>
      </c>
      <c r="N112" s="3" t="str">
        <f t="shared" si="0"/>
        <v/>
      </c>
      <c r="O112" s="3" t="str">
        <f>IFERROR($K112-(#REF!+#REF!),"")</f>
        <v/>
      </c>
      <c r="P112" s="3">
        <f>AVERAGE('[2]Ashed teabags wet'!$J$814:$J$816)</f>
        <v>2.2816647271287041</v>
      </c>
      <c r="Q112" s="3" t="str">
        <f t="shared" si="1"/>
        <v/>
      </c>
      <c r="R112" s="2">
        <f>'[2]Dry_Litterbag Placem_Collection'!G39</f>
        <v>43005</v>
      </c>
      <c r="S112">
        <f>IF(IFERROR(INDEX('[2]Both teabags AfterDry'!$D$3:$D$900,MATCH(Dry_Unashed!H112,'[2]Both teabags AfterDry'!$A$3:$A$900,0)),"")="","",(IFERROR(INDEX('[2]Both teabags AfterDry'!$D$3:$D$900,MATCH(Dry_Unashed!H112,'[2]Both teabags AfterDry'!$A$3:$A$900,0)),"")))</f>
        <v>3.3298000000000001</v>
      </c>
      <c r="T112">
        <f>IF(IFERROR(INDEX('[2]Both teabags AfterDry'!$D$3:$D$900,MATCH(Dry_Unashed!I112,'[2]Both teabags AfterDry'!$A$3:$A$900,0)),"")="","",(IFERROR(INDEX('[2]Both teabags AfterDry'!$D$3:$D$900,MATCH(Dry_Unashed!I112,'[2]Both teabags AfterDry'!$A$3:$A$900,0)),"")))</f>
        <v>0.13320000000000001</v>
      </c>
      <c r="U112" s="1" t="str">
        <f>IFERROR(IF(S112&gt;0,S112-(#REF!),""),"")</f>
        <v/>
      </c>
      <c r="V112" s="1" t="str">
        <f>IFERROR(IF(T112&gt;0,T112-(#REF!),""),"")</f>
        <v/>
      </c>
      <c r="W112" s="3" t="str">
        <f t="shared" si="2"/>
        <v/>
      </c>
      <c r="X112" s="3" t="str">
        <f t="shared" si="3"/>
        <v/>
      </c>
      <c r="Y112" s="3" t="str">
        <f t="shared" si="4"/>
        <v/>
      </c>
      <c r="Z112">
        <f t="shared" si="5"/>
        <v>67</v>
      </c>
      <c r="AA112" s="3" t="str">
        <f t="shared" si="6"/>
        <v/>
      </c>
      <c r="AB112" s="3" t="str">
        <f t="shared" si="7"/>
        <v/>
      </c>
      <c r="AC112" s="67" t="str">
        <f>IF(ISNUMBER(SEARCH("C", '[2]Dry_Litterbag Placem_Collection'!T39)),"YES","")</f>
        <v>YES</v>
      </c>
      <c r="AD112" s="67" t="str">
        <f>IF(ISNUMBER(SEARCH("H",'[2]Dry_Litterbag Placem_Collection'!T39)),"YES","")</f>
        <v>YES</v>
      </c>
      <c r="AE112" s="67" t="str">
        <f>IF(ISNUMBER(SEARCH("R",'[2]Dry_Litterbag Placem_Collection'!T39)),"YES","")</f>
        <v/>
      </c>
      <c r="AF112" s="67" t="str">
        <f>IF(ISNUMBER(SEARCH("C", '[2]Dry_Litterbag Placem_Collection'!S39)),"YES","")</f>
        <v>YES</v>
      </c>
      <c r="AG112" s="67" t="str">
        <f>IF(ISNUMBER(SEARCH("H", '[2]Dry_Litterbag Placem_Collection'!S39)),"YES","")</f>
        <v>YES</v>
      </c>
      <c r="AH112" s="67" t="str">
        <f>IF(ISNUMBER(SEARCH("R", '[2]Dry_Litterbag Placem_Collection'!S39)),"YES","")</f>
        <v/>
      </c>
    </row>
    <row r="113" spans="2:34">
      <c r="B113" t="s">
        <v>164</v>
      </c>
      <c r="C113">
        <v>38</v>
      </c>
      <c r="D113" t="s">
        <v>92</v>
      </c>
      <c r="E113" t="s">
        <v>41</v>
      </c>
      <c r="F113" s="68">
        <v>6</v>
      </c>
      <c r="G113" s="2">
        <f>'[2]Dry_Litterbag Placem_Collection'!E40</f>
        <v>42938</v>
      </c>
      <c r="H113" t="str">
        <f>'[2]Final data_for_R_analysis_Dryse'!J39</f>
        <v>G625</v>
      </c>
      <c r="I113" t="str">
        <f>'[2]Final data_for_R_analysis_Dryse'!J259</f>
        <v>R796</v>
      </c>
      <c r="J113">
        <f>IFERROR(INDEX('[2]Green_rooibos initial weight'!$C$5:$C$1749,MATCH(H113, '[2]Green_rooibos initial weight'!$A$5:$A$1749,0)),"")</f>
        <v>1.9650000000000001</v>
      </c>
      <c r="K113">
        <f>IFERROR(INDEX('[2]Green_rooibos initial weight'!$C$5:$C$1749,MATCH(I113, '[2]Green_rooibos initial weight'!$A$5:$A$1749,0)),"")</f>
        <v>2.2360000000000002</v>
      </c>
      <c r="L113" s="3" t="str">
        <f>IFERROR(J113-(#REF!+#REF!),"")</f>
        <v/>
      </c>
      <c r="M113" s="3">
        <f>AVERAGE('[2]Ashed teabags wet'!$J$809:$J$813,'[2]Ashed teabags wet'!$J$817:$J$818,'[2]Ashed teabags wet'!$J$820:$J$821)</f>
        <v>5.5094158734921841</v>
      </c>
      <c r="N113" s="3" t="str">
        <f t="shared" si="0"/>
        <v/>
      </c>
      <c r="O113" s="3" t="str">
        <f>IFERROR($K113-(#REF!+#REF!),"")</f>
        <v/>
      </c>
      <c r="P113" s="3">
        <f>AVERAGE('[2]Ashed teabags wet'!$J$814:$J$816)</f>
        <v>2.2816647271287041</v>
      </c>
      <c r="Q113" s="3" t="str">
        <f t="shared" si="1"/>
        <v/>
      </c>
      <c r="R113" s="2">
        <f>'[2]Dry_Litterbag Placem_Collection'!G40</f>
        <v>43005</v>
      </c>
      <c r="S113">
        <f>IF(IFERROR(INDEX('[2]Both teabags AfterDry'!$D$3:$D$900,MATCH(Dry_Unashed!H113,'[2]Both teabags AfterDry'!$A$3:$A$900,0)),"")="","",(IFERROR(INDEX('[2]Both teabags AfterDry'!$D$3:$D$900,MATCH(Dry_Unashed!H113,'[2]Both teabags AfterDry'!$A$3:$A$900,0)),"")))</f>
        <v>1.8379000000000001</v>
      </c>
      <c r="T113">
        <f>IF(IFERROR(INDEX('[2]Both teabags AfterDry'!$D$3:$D$900,MATCH(Dry_Unashed!I113,'[2]Both teabags AfterDry'!$A$3:$A$900,0)),"")="","",(IFERROR(INDEX('[2]Both teabags AfterDry'!$D$3:$D$900,MATCH(Dry_Unashed!I113,'[2]Both teabags AfterDry'!$A$3:$A$900,0)),"")))</f>
        <v>1.9076</v>
      </c>
      <c r="U113" s="1" t="str">
        <f>IFERROR(IF(S113&gt;0,S113-(#REF!),""),"")</f>
        <v/>
      </c>
      <c r="V113" s="1" t="str">
        <f>IFERROR(IF(T113&gt;0,T113-(#REF!),""),"")</f>
        <v/>
      </c>
      <c r="W113" s="3" t="str">
        <f t="shared" si="2"/>
        <v/>
      </c>
      <c r="X113" s="3" t="str">
        <f t="shared" si="3"/>
        <v/>
      </c>
      <c r="Y113" s="3" t="str">
        <f t="shared" si="4"/>
        <v/>
      </c>
      <c r="Z113">
        <f t="shared" si="5"/>
        <v>67</v>
      </c>
      <c r="AA113" s="3" t="str">
        <f t="shared" si="6"/>
        <v/>
      </c>
      <c r="AB113" s="3" t="str">
        <f t="shared" si="7"/>
        <v/>
      </c>
      <c r="AC113" s="67" t="str">
        <f>IF(ISNUMBER(SEARCH("C", '[2]Dry_Litterbag Placem_Collection'!T40)),"YES","")</f>
        <v/>
      </c>
      <c r="AD113" s="67" t="str">
        <f>IF(ISNUMBER(SEARCH("H",'[2]Dry_Litterbag Placem_Collection'!T40)),"YES","")</f>
        <v/>
      </c>
      <c r="AE113" s="67" t="str">
        <f>IF(ISNUMBER(SEARCH("R",'[2]Dry_Litterbag Placem_Collection'!T40)),"YES","")</f>
        <v/>
      </c>
      <c r="AF113" s="67" t="str">
        <f>IF(ISNUMBER(SEARCH("C", '[2]Dry_Litterbag Placem_Collection'!S40)),"YES","")</f>
        <v>YES</v>
      </c>
      <c r="AG113" s="67" t="str">
        <f>IF(ISNUMBER(SEARCH("H", '[2]Dry_Litterbag Placem_Collection'!S40)),"YES","")</f>
        <v>YES</v>
      </c>
      <c r="AH113" s="67" t="str">
        <f>IF(ISNUMBER(SEARCH("R", '[2]Dry_Litterbag Placem_Collection'!S40)),"YES","")</f>
        <v/>
      </c>
    </row>
    <row r="114" spans="2:34">
      <c r="B114" t="s">
        <v>164</v>
      </c>
      <c r="C114">
        <v>39</v>
      </c>
      <c r="D114" t="s">
        <v>92</v>
      </c>
      <c r="E114" t="s">
        <v>41</v>
      </c>
      <c r="F114" s="68">
        <v>7</v>
      </c>
      <c r="G114" s="2">
        <f>'[2]Dry_Litterbag Placem_Collection'!E41</f>
        <v>42938</v>
      </c>
      <c r="H114" t="str">
        <f>'[2]Final data_for_R_analysis_Dryse'!J40</f>
        <v/>
      </c>
      <c r="I114" t="str">
        <f>'[2]Final data_for_R_analysis_Dryse'!J260</f>
        <v/>
      </c>
      <c r="J114" t="str">
        <f>IFERROR(INDEX('[2]Green_rooibos initial weight'!$C$5:$C$1749,MATCH(H114, '[2]Green_rooibos initial weight'!$A$5:$A$1749,0)),"")</f>
        <v/>
      </c>
      <c r="K114" t="str">
        <f>IFERROR(INDEX('[2]Green_rooibos initial weight'!$C$5:$C$1749,MATCH(I114, '[2]Green_rooibos initial weight'!$A$5:$A$1749,0)),"")</f>
        <v/>
      </c>
      <c r="L114" s="3" t="str">
        <f>IFERROR(J114-(#REF!+#REF!),"")</f>
        <v/>
      </c>
      <c r="M114" s="3">
        <f>AVERAGE('[2]Ashed teabags wet'!$J$809:$J$813,'[2]Ashed teabags wet'!$J$817:$J$818,'[2]Ashed teabags wet'!$J$820:$J$821)</f>
        <v>5.5094158734921841</v>
      </c>
      <c r="N114" s="3" t="str">
        <f t="shared" si="0"/>
        <v/>
      </c>
      <c r="O114" s="3" t="str">
        <f>IFERROR($K114-(#REF!+#REF!),"")</f>
        <v/>
      </c>
      <c r="P114" s="3">
        <f>AVERAGE('[2]Ashed teabags wet'!$J$814:$J$816)</f>
        <v>2.2816647271287041</v>
      </c>
      <c r="Q114" s="3" t="str">
        <f t="shared" si="1"/>
        <v/>
      </c>
      <c r="R114" s="2">
        <f>'[2]Dry_Litterbag Placem_Collection'!G41</f>
        <v>0</v>
      </c>
      <c r="S114" t="str">
        <f>IF(IFERROR(INDEX('[2]Both teabags AfterDry'!$D$3:$D$900,MATCH(Dry_Unashed!H114,'[2]Both teabags AfterDry'!$A$3:$A$900,0)),"")="","",(IFERROR(INDEX('[2]Both teabags AfterDry'!$D$3:$D$900,MATCH(Dry_Unashed!H114,'[2]Both teabags AfterDry'!$A$3:$A$900,0)),"")))</f>
        <v/>
      </c>
      <c r="T114" t="str">
        <f>IF(IFERROR(INDEX('[2]Both teabags AfterDry'!$D$3:$D$900,MATCH(Dry_Unashed!I114,'[2]Both teabags AfterDry'!$A$3:$A$900,0)),"")="","",(IFERROR(INDEX('[2]Both teabags AfterDry'!$D$3:$D$900,MATCH(Dry_Unashed!I114,'[2]Both teabags AfterDry'!$A$3:$A$900,0)),"")))</f>
        <v/>
      </c>
      <c r="U114" s="1" t="str">
        <f>IFERROR(IF(S114&gt;0,S114-(#REF!),""),"")</f>
        <v/>
      </c>
      <c r="V114" s="1" t="str">
        <f>IFERROR(IF(T114&gt;0,T114-(#REF!),""),"")</f>
        <v/>
      </c>
      <c r="W114" s="3" t="str">
        <f t="shared" si="2"/>
        <v/>
      </c>
      <c r="X114" s="3" t="str">
        <f t="shared" si="3"/>
        <v/>
      </c>
      <c r="Y114" s="3" t="str">
        <f t="shared" si="4"/>
        <v/>
      </c>
      <c r="Z114" t="str">
        <f t="shared" si="5"/>
        <v/>
      </c>
      <c r="AA114" s="3" t="str">
        <f t="shared" si="6"/>
        <v/>
      </c>
      <c r="AB114" s="3" t="str">
        <f t="shared" si="7"/>
        <v/>
      </c>
      <c r="AC114" s="67" t="str">
        <f>IF(ISNUMBER(SEARCH("C", '[2]Dry_Litterbag Placem_Collection'!T41)),"YES","")</f>
        <v/>
      </c>
      <c r="AD114" s="67" t="str">
        <f>IF(ISNUMBER(SEARCH("H",'[2]Dry_Litterbag Placem_Collection'!T41)),"YES","")</f>
        <v/>
      </c>
      <c r="AE114" s="67" t="str">
        <f>IF(ISNUMBER(SEARCH("R",'[2]Dry_Litterbag Placem_Collection'!T41)),"YES","")</f>
        <v/>
      </c>
      <c r="AF114" s="67" t="str">
        <f>IF(ISNUMBER(SEARCH("C", '[2]Dry_Litterbag Placem_Collection'!S41)),"YES","")</f>
        <v/>
      </c>
      <c r="AG114" s="67" t="str">
        <f>IF(ISNUMBER(SEARCH("H", '[2]Dry_Litterbag Placem_Collection'!S41)),"YES","")</f>
        <v/>
      </c>
      <c r="AH114" s="67" t="str">
        <f>IF(ISNUMBER(SEARCH("R", '[2]Dry_Litterbag Placem_Collection'!S41)),"YES","")</f>
        <v/>
      </c>
    </row>
    <row r="115" spans="2:34">
      <c r="B115" t="s">
        <v>164</v>
      </c>
      <c r="C115">
        <v>40</v>
      </c>
      <c r="D115" t="s">
        <v>92</v>
      </c>
      <c r="E115" t="s">
        <v>41</v>
      </c>
      <c r="F115" s="68">
        <v>8</v>
      </c>
      <c r="G115" s="2">
        <f>'[2]Dry_Litterbag Placem_Collection'!E42</f>
        <v>42938</v>
      </c>
      <c r="H115" t="str">
        <f>'[2]Final data_for_R_analysis_Dryse'!J41</f>
        <v>G88</v>
      </c>
      <c r="I115" t="str">
        <f>'[2]Final data_for_R_analysis_Dryse'!J261</f>
        <v>R782</v>
      </c>
      <c r="J115">
        <f>IFERROR(INDEX('[2]Green_rooibos initial weight'!$C$5:$C$1749,MATCH(H115, '[2]Green_rooibos initial weight'!$A$5:$A$1749,0)),"")</f>
        <v>2.1549999999999998</v>
      </c>
      <c r="K115">
        <f>IFERROR(INDEX('[2]Green_rooibos initial weight'!$C$5:$C$1749,MATCH(I115, '[2]Green_rooibos initial weight'!$A$5:$A$1749,0)),"")</f>
        <v>2.2410000000000001</v>
      </c>
      <c r="L115" s="3" t="str">
        <f>IFERROR(J115-(#REF!+#REF!),"")</f>
        <v/>
      </c>
      <c r="M115" s="3">
        <f>AVERAGE('[2]Ashed teabags wet'!$J$809:$J$813,'[2]Ashed teabags wet'!$J$817:$J$818,'[2]Ashed teabags wet'!$J$820:$J$821)</f>
        <v>5.5094158734921841</v>
      </c>
      <c r="N115" s="3" t="str">
        <f t="shared" si="0"/>
        <v/>
      </c>
      <c r="O115" s="3" t="str">
        <f>IFERROR($K115-(#REF!+#REF!),"")</f>
        <v/>
      </c>
      <c r="P115" s="3">
        <f>AVERAGE('[2]Ashed teabags wet'!$J$814:$J$816)</f>
        <v>2.2816647271287041</v>
      </c>
      <c r="Q115" s="3" t="str">
        <f t="shared" si="1"/>
        <v/>
      </c>
      <c r="R115" s="2">
        <f>'[2]Dry_Litterbag Placem_Collection'!G42</f>
        <v>43005</v>
      </c>
      <c r="S115">
        <f>IF(IFERROR(INDEX('[2]Both teabags AfterDry'!$D$3:$D$900,MATCH(Dry_Unashed!H115,'[2]Both teabags AfterDry'!$A$3:$A$900,0)),"")="","",(IFERROR(INDEX('[2]Both teabags AfterDry'!$D$3:$D$900,MATCH(Dry_Unashed!H115,'[2]Both teabags AfterDry'!$A$3:$A$900,0)),"")))</f>
        <v>1.9495</v>
      </c>
      <c r="T115">
        <f>IF(IFERROR(INDEX('[2]Both teabags AfterDry'!$D$3:$D$900,MATCH(Dry_Unashed!I115,'[2]Both teabags AfterDry'!$A$3:$A$900,0)),"")="","",(IFERROR(INDEX('[2]Both teabags AfterDry'!$D$3:$D$900,MATCH(Dry_Unashed!I115,'[2]Both teabags AfterDry'!$A$3:$A$900,0)),"")))</f>
        <v>1.992</v>
      </c>
      <c r="U115" s="1" t="str">
        <f>IFERROR(IF(S115&gt;0,S115-(#REF!),""),"")</f>
        <v/>
      </c>
      <c r="V115" s="1" t="str">
        <f>IFERROR(IF(T115&gt;0,T115-(#REF!),""),"")</f>
        <v/>
      </c>
      <c r="W115" s="3" t="str">
        <f t="shared" si="2"/>
        <v/>
      </c>
      <c r="X115" s="3" t="str">
        <f t="shared" si="3"/>
        <v/>
      </c>
      <c r="Y115" s="3" t="str">
        <f t="shared" si="4"/>
        <v/>
      </c>
      <c r="Z115">
        <f t="shared" si="5"/>
        <v>67</v>
      </c>
      <c r="AA115" s="3" t="str">
        <f t="shared" si="6"/>
        <v/>
      </c>
      <c r="AB115" s="3" t="str">
        <f t="shared" si="7"/>
        <v/>
      </c>
      <c r="AC115" s="67" t="str">
        <f>IF(ISNUMBER(SEARCH("C", '[2]Dry_Litterbag Placem_Collection'!T42)),"YES","")</f>
        <v/>
      </c>
      <c r="AD115" s="67" t="str">
        <f>IF(ISNUMBER(SEARCH("H",'[2]Dry_Litterbag Placem_Collection'!T42)),"YES","")</f>
        <v/>
      </c>
      <c r="AE115" s="67" t="str">
        <f>IF(ISNUMBER(SEARCH("R",'[2]Dry_Litterbag Placem_Collection'!T42)),"YES","")</f>
        <v/>
      </c>
      <c r="AF115" s="67" t="str">
        <f>IF(ISNUMBER(SEARCH("C", '[2]Dry_Litterbag Placem_Collection'!S42)),"YES","")</f>
        <v>YES</v>
      </c>
      <c r="AG115" s="67" t="str">
        <f>IF(ISNUMBER(SEARCH("H", '[2]Dry_Litterbag Placem_Collection'!S42)),"YES","")</f>
        <v>YES</v>
      </c>
      <c r="AH115" s="67" t="str">
        <f>IF(ISNUMBER(SEARCH("R", '[2]Dry_Litterbag Placem_Collection'!S42)),"YES","")</f>
        <v/>
      </c>
    </row>
    <row r="116" spans="2:34">
      <c r="B116" t="s">
        <v>164</v>
      </c>
      <c r="C116">
        <v>41</v>
      </c>
      <c r="D116" t="s">
        <v>93</v>
      </c>
      <c r="E116" t="s">
        <v>41</v>
      </c>
      <c r="F116" s="5">
        <v>1</v>
      </c>
      <c r="G116" s="2">
        <f>'[2]Dry_Litterbag Placem_Collection'!E43</f>
        <v>42938</v>
      </c>
      <c r="H116" t="str">
        <f>'[2]Final data_for_R_analysis_Dryse'!J42</f>
        <v>G256</v>
      </c>
      <c r="I116" t="str">
        <f>'[2]Final data_for_R_analysis_Dryse'!J262</f>
        <v>R820</v>
      </c>
      <c r="J116">
        <f>IFERROR(INDEX('[2]Green_rooibos initial weight'!$C$5:$C$1749,MATCH(H116, '[2]Green_rooibos initial weight'!$A$5:$A$1749,0)),"")</f>
        <v>2.11</v>
      </c>
      <c r="K116">
        <f>IFERROR(INDEX('[2]Green_rooibos initial weight'!$C$5:$C$1749,MATCH(I116, '[2]Green_rooibos initial weight'!$A$5:$A$1749,0)),"")</f>
        <v>2.2170000000000001</v>
      </c>
      <c r="L116" s="3" t="str">
        <f>IFERROR(J116-(#REF!+#REF!),"")</f>
        <v/>
      </c>
      <c r="M116" s="3">
        <f>AVERAGE('[2]Ashed teabags wet'!$J$809:$J$813,'[2]Ashed teabags wet'!$J$817:$J$818,'[2]Ashed teabags wet'!$J$820:$J$821)</f>
        <v>5.5094158734921841</v>
      </c>
      <c r="N116" s="3" t="str">
        <f t="shared" si="0"/>
        <v/>
      </c>
      <c r="O116" s="3" t="str">
        <f>IFERROR($K116-(#REF!+#REF!),"")</f>
        <v/>
      </c>
      <c r="P116" s="3">
        <f>AVERAGE('[2]Ashed teabags wet'!$J$814:$J$816)</f>
        <v>2.2816647271287041</v>
      </c>
      <c r="Q116" s="3" t="str">
        <f t="shared" si="1"/>
        <v/>
      </c>
      <c r="R116" s="2">
        <f>'[2]Dry_Litterbag Placem_Collection'!G43</f>
        <v>43005</v>
      </c>
      <c r="S116">
        <f>IF(IFERROR(INDEX('[2]Both teabags AfterDry'!$D$3:$D$900,MATCH(Dry_Unashed!H116,'[2]Both teabags AfterDry'!$A$3:$A$900,0)),"")="","",(IFERROR(INDEX('[2]Both teabags AfterDry'!$D$3:$D$900,MATCH(Dry_Unashed!H116,'[2]Both teabags AfterDry'!$A$3:$A$900,0)),"")))</f>
        <v>1.6208</v>
      </c>
      <c r="T116">
        <f>IF(IFERROR(INDEX('[2]Both teabags AfterDry'!$D$3:$D$900,MATCH(Dry_Unashed!I116,'[2]Both teabags AfterDry'!$A$3:$A$900,0)),"")="","",(IFERROR(INDEX('[2]Both teabags AfterDry'!$D$3:$D$900,MATCH(Dry_Unashed!I116,'[2]Both teabags AfterDry'!$A$3:$A$900,0)),"")))</f>
        <v>1.2708999999999999</v>
      </c>
      <c r="U116" s="1" t="str">
        <f>IFERROR(IF(S116&gt;0,S116-(#REF!),""),"")</f>
        <v/>
      </c>
      <c r="V116" s="1" t="str">
        <f>IFERROR(IF(T116&gt;0,T116-(#REF!),""),"")</f>
        <v/>
      </c>
      <c r="W116" s="3" t="str">
        <f t="shared" si="2"/>
        <v/>
      </c>
      <c r="X116" s="3" t="str">
        <f t="shared" si="3"/>
        <v/>
      </c>
      <c r="Y116" s="3" t="str">
        <f t="shared" si="4"/>
        <v/>
      </c>
      <c r="Z116">
        <f t="shared" si="5"/>
        <v>67</v>
      </c>
      <c r="AA116" s="3" t="str">
        <f t="shared" si="6"/>
        <v/>
      </c>
      <c r="AB116" s="3" t="str">
        <f t="shared" si="7"/>
        <v/>
      </c>
      <c r="AC116" s="67" t="str">
        <f>IF(ISNUMBER(SEARCH("C", '[2]Dry_Litterbag Placem_Collection'!T43)),"YES","")</f>
        <v/>
      </c>
      <c r="AD116" s="67" t="str">
        <f>IF(ISNUMBER(SEARCH("H",'[2]Dry_Litterbag Placem_Collection'!T43)),"YES","")</f>
        <v>YES</v>
      </c>
      <c r="AE116" s="67" t="str">
        <f>IF(ISNUMBER(SEARCH("R",'[2]Dry_Litterbag Placem_Collection'!T43)),"YES","")</f>
        <v/>
      </c>
      <c r="AF116" s="67" t="str">
        <f>IF(ISNUMBER(SEARCH("C", '[2]Dry_Litterbag Placem_Collection'!S43)),"YES","")</f>
        <v/>
      </c>
      <c r="AG116" s="67" t="str">
        <f>IF(ISNUMBER(SEARCH("H", '[2]Dry_Litterbag Placem_Collection'!S43)),"YES","")</f>
        <v>YES</v>
      </c>
      <c r="AH116" s="67" t="str">
        <f>IF(ISNUMBER(SEARCH("R", '[2]Dry_Litterbag Placem_Collection'!S43)),"YES","")</f>
        <v/>
      </c>
    </row>
    <row r="117" spans="2:34">
      <c r="B117" t="s">
        <v>164</v>
      </c>
      <c r="C117">
        <v>42</v>
      </c>
      <c r="D117" t="s">
        <v>93</v>
      </c>
      <c r="E117" t="s">
        <v>41</v>
      </c>
      <c r="F117" s="5">
        <v>2</v>
      </c>
      <c r="G117" s="2">
        <f>'[2]Dry_Litterbag Placem_Collection'!E44</f>
        <v>42938</v>
      </c>
      <c r="H117" t="str">
        <f>'[2]Final data_for_R_analysis_Dryse'!J43</f>
        <v>G341</v>
      </c>
      <c r="I117" t="str">
        <f>'[2]Final data_for_R_analysis_Dryse'!J263</f>
        <v>R806</v>
      </c>
      <c r="J117">
        <f>IFERROR(INDEX('[2]Green_rooibos initial weight'!$C$5:$C$1749,MATCH(H117, '[2]Green_rooibos initial weight'!$A$5:$A$1749,0)),"")</f>
        <v>1.954</v>
      </c>
      <c r="K117">
        <f>IFERROR(INDEX('[2]Green_rooibos initial weight'!$C$5:$C$1749,MATCH(I117, '[2]Green_rooibos initial weight'!$A$5:$A$1749,0)),"")</f>
        <v>2.2389999999999999</v>
      </c>
      <c r="L117" s="3" t="str">
        <f>IFERROR(J117-(#REF!+#REF!),"")</f>
        <v/>
      </c>
      <c r="M117" s="3">
        <f>AVERAGE('[2]Ashed teabags wet'!$J$809:$J$813,'[2]Ashed teabags wet'!$J$817:$J$818,'[2]Ashed teabags wet'!$J$820:$J$821)</f>
        <v>5.5094158734921841</v>
      </c>
      <c r="N117" s="3" t="str">
        <f t="shared" si="0"/>
        <v/>
      </c>
      <c r="O117" s="3" t="str">
        <f>IFERROR($K117-(#REF!+#REF!),"")</f>
        <v/>
      </c>
      <c r="P117" s="3">
        <f>AVERAGE('[2]Ashed teabags wet'!$J$814:$J$816)</f>
        <v>2.2816647271287041</v>
      </c>
      <c r="Q117" s="3" t="str">
        <f t="shared" si="1"/>
        <v/>
      </c>
      <c r="R117" s="2">
        <f>'[2]Dry_Litterbag Placem_Collection'!G44</f>
        <v>43005</v>
      </c>
      <c r="S117">
        <f>IF(IFERROR(INDEX('[2]Both teabags AfterDry'!$D$3:$D$900,MATCH(Dry_Unashed!H117,'[2]Both teabags AfterDry'!$A$3:$A$900,0)),"")="","",(IFERROR(INDEX('[2]Both teabags AfterDry'!$D$3:$D$900,MATCH(Dry_Unashed!H117,'[2]Both teabags AfterDry'!$A$3:$A$900,0)),"")))</f>
        <v>1.7267999999999999</v>
      </c>
      <c r="T117">
        <f>IF(IFERROR(INDEX('[2]Both teabags AfterDry'!$D$3:$D$900,MATCH(Dry_Unashed!I117,'[2]Both teabags AfterDry'!$A$3:$A$900,0)),"")="","",(IFERROR(INDEX('[2]Both teabags AfterDry'!$D$3:$D$900,MATCH(Dry_Unashed!I117,'[2]Both teabags AfterDry'!$A$3:$A$900,0)),"")))</f>
        <v>0.14760000000000001</v>
      </c>
      <c r="U117" s="1" t="str">
        <f>IFERROR(IF(S117&gt;0,S117-(#REF!),""),"")</f>
        <v/>
      </c>
      <c r="V117" s="1" t="str">
        <f>IFERROR(IF(T117&gt;0,T117-(#REF!),""),"")</f>
        <v/>
      </c>
      <c r="W117" s="3" t="str">
        <f t="shared" si="2"/>
        <v/>
      </c>
      <c r="X117" s="3" t="str">
        <f t="shared" si="3"/>
        <v/>
      </c>
      <c r="Y117" s="3" t="str">
        <f t="shared" si="4"/>
        <v/>
      </c>
      <c r="Z117">
        <f t="shared" si="5"/>
        <v>67</v>
      </c>
      <c r="AA117" s="3" t="str">
        <f t="shared" si="6"/>
        <v/>
      </c>
      <c r="AB117" s="3" t="str">
        <f t="shared" si="7"/>
        <v/>
      </c>
      <c r="AC117" s="67" t="str">
        <f>IF(ISNUMBER(SEARCH("C", '[2]Dry_Litterbag Placem_Collection'!T44)),"YES","")</f>
        <v>YES</v>
      </c>
      <c r="AD117" s="67" t="str">
        <f>IF(ISNUMBER(SEARCH("H",'[2]Dry_Litterbag Placem_Collection'!T44)),"YES","")</f>
        <v>YES</v>
      </c>
      <c r="AE117" s="67" t="str">
        <f>IF(ISNUMBER(SEARCH("R",'[2]Dry_Litterbag Placem_Collection'!T44)),"YES","")</f>
        <v/>
      </c>
      <c r="AF117" s="67" t="str">
        <f>IF(ISNUMBER(SEARCH("C", '[2]Dry_Litterbag Placem_Collection'!S44)),"YES","")</f>
        <v>YES</v>
      </c>
      <c r="AG117" s="67" t="str">
        <f>IF(ISNUMBER(SEARCH("H", '[2]Dry_Litterbag Placem_Collection'!S44)),"YES","")</f>
        <v>YES</v>
      </c>
      <c r="AH117" s="67" t="str">
        <f>IF(ISNUMBER(SEARCH("R", '[2]Dry_Litterbag Placem_Collection'!S44)),"YES","")</f>
        <v/>
      </c>
    </row>
    <row r="118" spans="2:34">
      <c r="B118" t="s">
        <v>164</v>
      </c>
      <c r="C118">
        <v>43</v>
      </c>
      <c r="D118" t="s">
        <v>93</v>
      </c>
      <c r="E118" t="s">
        <v>41</v>
      </c>
      <c r="F118" s="5">
        <v>3</v>
      </c>
      <c r="G118" s="2">
        <f>'[2]Dry_Litterbag Placem_Collection'!E45</f>
        <v>42938</v>
      </c>
      <c r="H118" t="str">
        <f>'[2]Final data_for_R_analysis_Dryse'!J44</f>
        <v>G246</v>
      </c>
      <c r="I118" t="str">
        <f>'[2]Final data_for_R_analysis_Dryse'!J264</f>
        <v>R758</v>
      </c>
      <c r="J118">
        <f>IFERROR(INDEX('[2]Green_rooibos initial weight'!$C$5:$C$1749,MATCH(H118, '[2]Green_rooibos initial weight'!$A$5:$A$1749,0)),"")</f>
        <v>2.1829999999999998</v>
      </c>
      <c r="K118">
        <f>IFERROR(INDEX('[2]Green_rooibos initial weight'!$C$5:$C$1749,MATCH(I118, '[2]Green_rooibos initial weight'!$A$5:$A$1749,0)),"")</f>
        <v>2.2200000000000002</v>
      </c>
      <c r="L118" s="3" t="str">
        <f>IFERROR(J118-(#REF!+#REF!),"")</f>
        <v/>
      </c>
      <c r="M118" s="3">
        <f>AVERAGE('[2]Ashed teabags wet'!$J$809:$J$813,'[2]Ashed teabags wet'!$J$817:$J$818,'[2]Ashed teabags wet'!$J$820:$J$821)</f>
        <v>5.5094158734921841</v>
      </c>
      <c r="N118" s="3" t="str">
        <f t="shared" si="0"/>
        <v/>
      </c>
      <c r="O118" s="3" t="str">
        <f>IFERROR($K118-(#REF!+#REF!),"")</f>
        <v/>
      </c>
      <c r="P118" s="3">
        <f>AVERAGE('[2]Ashed teabags wet'!$J$814:$J$816)</f>
        <v>2.2816647271287041</v>
      </c>
      <c r="Q118" s="3" t="str">
        <f t="shared" si="1"/>
        <v/>
      </c>
      <c r="R118" s="2">
        <f>'[2]Dry_Litterbag Placem_Collection'!G45</f>
        <v>43005</v>
      </c>
      <c r="S118">
        <f>IF(IFERROR(INDEX('[2]Both teabags AfterDry'!$D$3:$D$900,MATCH(Dry_Unashed!H118,'[2]Both teabags AfterDry'!$A$3:$A$900,0)),"")="","",(IFERROR(INDEX('[2]Both teabags AfterDry'!$D$3:$D$900,MATCH(Dry_Unashed!H118,'[2]Both teabags AfterDry'!$A$3:$A$900,0)),"")))</f>
        <v>1.9577</v>
      </c>
      <c r="T118">
        <f>IF(IFERROR(INDEX('[2]Both teabags AfterDry'!$D$3:$D$900,MATCH(Dry_Unashed!I118,'[2]Both teabags AfterDry'!$A$3:$A$900,0)),"")="","",(IFERROR(INDEX('[2]Both teabags AfterDry'!$D$3:$D$900,MATCH(Dry_Unashed!I118,'[2]Both teabags AfterDry'!$A$3:$A$900,0)),"")))</f>
        <v>1.6818</v>
      </c>
      <c r="U118" s="1" t="str">
        <f>IFERROR(IF(S118&gt;0,S118-(#REF!),""),"")</f>
        <v/>
      </c>
      <c r="V118" s="1" t="str">
        <f>IFERROR(IF(T118&gt;0,T118-(#REF!),""),"")</f>
        <v/>
      </c>
      <c r="W118" s="3" t="str">
        <f t="shared" si="2"/>
        <v/>
      </c>
      <c r="X118" s="3" t="str">
        <f t="shared" si="3"/>
        <v/>
      </c>
      <c r="Y118" s="3" t="str">
        <f t="shared" si="4"/>
        <v/>
      </c>
      <c r="Z118">
        <f t="shared" si="5"/>
        <v>67</v>
      </c>
      <c r="AA118" s="3" t="str">
        <f t="shared" si="6"/>
        <v/>
      </c>
      <c r="AB118" s="3" t="str">
        <f t="shared" si="7"/>
        <v/>
      </c>
      <c r="AC118" s="67" t="str">
        <f>IF(ISNUMBER(SEARCH("C", '[2]Dry_Litterbag Placem_Collection'!T45)),"YES","")</f>
        <v>YES</v>
      </c>
      <c r="AD118" s="67" t="str">
        <f>IF(ISNUMBER(SEARCH("H",'[2]Dry_Litterbag Placem_Collection'!T45)),"YES","")</f>
        <v>YES</v>
      </c>
      <c r="AE118" s="67" t="str">
        <f>IF(ISNUMBER(SEARCH("R",'[2]Dry_Litterbag Placem_Collection'!T45)),"YES","")</f>
        <v/>
      </c>
      <c r="AF118" s="67" t="str">
        <f>IF(ISNUMBER(SEARCH("C", '[2]Dry_Litterbag Placem_Collection'!S45)),"YES","")</f>
        <v>YES</v>
      </c>
      <c r="AG118" s="67" t="str">
        <f>IF(ISNUMBER(SEARCH("H", '[2]Dry_Litterbag Placem_Collection'!S45)),"YES","")</f>
        <v>YES</v>
      </c>
      <c r="AH118" s="67" t="str">
        <f>IF(ISNUMBER(SEARCH("R", '[2]Dry_Litterbag Placem_Collection'!S45)),"YES","")</f>
        <v/>
      </c>
    </row>
    <row r="119" spans="2:34">
      <c r="B119" t="s">
        <v>164</v>
      </c>
      <c r="C119">
        <v>44</v>
      </c>
      <c r="D119" t="s">
        <v>93</v>
      </c>
      <c r="E119" t="s">
        <v>41</v>
      </c>
      <c r="F119" s="68">
        <v>4</v>
      </c>
      <c r="G119" s="2">
        <f>'[2]Dry_Litterbag Placem_Collection'!E46</f>
        <v>42938</v>
      </c>
      <c r="H119" t="str">
        <f>'[2]Final data_for_R_analysis_Dryse'!J45</f>
        <v>G115</v>
      </c>
      <c r="I119" t="str">
        <f>'[2]Final data_for_R_analysis_Dryse'!J265</f>
        <v>R783</v>
      </c>
      <c r="J119">
        <f>IFERROR(INDEX('[2]Green_rooibos initial weight'!$C$5:$C$1749,MATCH(H119, '[2]Green_rooibos initial weight'!$A$5:$A$1749,0)),"")</f>
        <v>2.048</v>
      </c>
      <c r="K119">
        <f>IFERROR(INDEX('[2]Green_rooibos initial weight'!$C$5:$C$1749,MATCH(I119, '[2]Green_rooibos initial weight'!$A$5:$A$1749,0)),"")</f>
        <v>2.1989999999999998</v>
      </c>
      <c r="L119" s="3" t="str">
        <f>IFERROR(J119-(#REF!+#REF!),"")</f>
        <v/>
      </c>
      <c r="M119" s="3">
        <f>AVERAGE('[2]Ashed teabags wet'!$J$809:$J$813,'[2]Ashed teabags wet'!$J$817:$J$818,'[2]Ashed teabags wet'!$J$820:$J$821)</f>
        <v>5.5094158734921841</v>
      </c>
      <c r="N119" s="3" t="str">
        <f t="shared" si="0"/>
        <v/>
      </c>
      <c r="O119" s="3" t="str">
        <f>IFERROR($K119-(#REF!+#REF!),"")</f>
        <v/>
      </c>
      <c r="P119" s="3">
        <f>AVERAGE('[2]Ashed teabags wet'!$J$814:$J$816)</f>
        <v>2.2816647271287041</v>
      </c>
      <c r="Q119" s="3" t="str">
        <f t="shared" si="1"/>
        <v/>
      </c>
      <c r="R119" s="2">
        <f>'[2]Dry_Litterbag Placem_Collection'!G46</f>
        <v>43005</v>
      </c>
      <c r="S119">
        <f>IF(IFERROR(INDEX('[2]Both teabags AfterDry'!$D$3:$D$900,MATCH(Dry_Unashed!H119,'[2]Both teabags AfterDry'!$A$3:$A$900,0)),"")="","",(IFERROR(INDEX('[2]Both teabags AfterDry'!$D$3:$D$900,MATCH(Dry_Unashed!H119,'[2]Both teabags AfterDry'!$A$3:$A$900,0)),"")))</f>
        <v>1.7069000000000001</v>
      </c>
      <c r="T119">
        <f>IF(IFERROR(INDEX('[2]Both teabags AfterDry'!$D$3:$D$900,MATCH(Dry_Unashed!I119,'[2]Both teabags AfterDry'!$A$3:$A$900,0)),"")="","",(IFERROR(INDEX('[2]Both teabags AfterDry'!$D$3:$D$900,MATCH(Dry_Unashed!I119,'[2]Both teabags AfterDry'!$A$3:$A$900,0)),"")))</f>
        <v>1.8973</v>
      </c>
      <c r="U119" s="1" t="str">
        <f>IFERROR(IF(S119&gt;0,S119-(#REF!),""),"")</f>
        <v/>
      </c>
      <c r="V119" s="1" t="str">
        <f>IFERROR(IF(T119&gt;0,T119-(#REF!),""),"")</f>
        <v/>
      </c>
      <c r="W119" s="3" t="str">
        <f t="shared" si="2"/>
        <v/>
      </c>
      <c r="X119" s="3" t="str">
        <f t="shared" si="3"/>
        <v/>
      </c>
      <c r="Y119" s="3" t="str">
        <f t="shared" si="4"/>
        <v/>
      </c>
      <c r="Z119">
        <f t="shared" si="5"/>
        <v>67</v>
      </c>
      <c r="AA119" s="3" t="str">
        <f t="shared" si="6"/>
        <v/>
      </c>
      <c r="AB119" s="3" t="str">
        <f t="shared" si="7"/>
        <v/>
      </c>
      <c r="AC119" s="67" t="str">
        <f>IF(ISNUMBER(SEARCH("C", '[2]Dry_Litterbag Placem_Collection'!T46)),"YES","")</f>
        <v/>
      </c>
      <c r="AD119" s="67" t="str">
        <f>IF(ISNUMBER(SEARCH("H",'[2]Dry_Litterbag Placem_Collection'!T46)),"YES","")</f>
        <v/>
      </c>
      <c r="AE119" s="67" t="str">
        <f>IF(ISNUMBER(SEARCH("R",'[2]Dry_Litterbag Placem_Collection'!T46)),"YES","")</f>
        <v/>
      </c>
      <c r="AF119" s="67" t="str">
        <f>IF(ISNUMBER(SEARCH("C", '[2]Dry_Litterbag Placem_Collection'!S46)),"YES","")</f>
        <v/>
      </c>
      <c r="AG119" s="67" t="str">
        <f>IF(ISNUMBER(SEARCH("H", '[2]Dry_Litterbag Placem_Collection'!S46)),"YES","")</f>
        <v/>
      </c>
      <c r="AH119" s="67" t="str">
        <f>IF(ISNUMBER(SEARCH("R", '[2]Dry_Litterbag Placem_Collection'!S46)),"YES","")</f>
        <v/>
      </c>
    </row>
    <row r="120" spans="2:34">
      <c r="B120" t="s">
        <v>164</v>
      </c>
      <c r="C120">
        <v>45</v>
      </c>
      <c r="D120" t="s">
        <v>93</v>
      </c>
      <c r="E120" t="s">
        <v>41</v>
      </c>
      <c r="F120" s="68">
        <v>5</v>
      </c>
      <c r="G120" s="2">
        <f>'[2]Dry_Litterbag Placem_Collection'!E47</f>
        <v>42938</v>
      </c>
      <c r="H120" t="str">
        <f>'[2]Final data_for_R_analysis_Dryse'!J46</f>
        <v>G480</v>
      </c>
      <c r="I120" t="str">
        <f>'[2]Final data_for_R_analysis_Dryse'!J266</f>
        <v>R827</v>
      </c>
      <c r="J120">
        <f>IFERROR(INDEX('[2]Green_rooibos initial weight'!$C$5:$C$1749,MATCH(H120, '[2]Green_rooibos initial weight'!$A$5:$A$1749,0)),"")</f>
        <v>1.9850000000000001</v>
      </c>
      <c r="K120">
        <f>IFERROR(INDEX('[2]Green_rooibos initial weight'!$C$5:$C$1749,MATCH(I120, '[2]Green_rooibos initial weight'!$A$5:$A$1749,0)),"")</f>
        <v>2.222</v>
      </c>
      <c r="L120" s="3" t="str">
        <f>IFERROR(J120-(#REF!+#REF!),"")</f>
        <v/>
      </c>
      <c r="M120" s="3">
        <f>AVERAGE('[2]Ashed teabags wet'!$J$809:$J$813,'[2]Ashed teabags wet'!$J$817:$J$818,'[2]Ashed teabags wet'!$J$820:$J$821)</f>
        <v>5.5094158734921841</v>
      </c>
      <c r="N120" s="3" t="str">
        <f t="shared" si="0"/>
        <v/>
      </c>
      <c r="O120" s="3" t="str">
        <f>IFERROR($K120-(#REF!+#REF!),"")</f>
        <v/>
      </c>
      <c r="P120" s="3">
        <f>AVERAGE('[2]Ashed teabags wet'!$J$814:$J$816)</f>
        <v>2.2816647271287041</v>
      </c>
      <c r="Q120" s="3" t="str">
        <f t="shared" si="1"/>
        <v/>
      </c>
      <c r="R120" s="2">
        <f>'[2]Dry_Litterbag Placem_Collection'!G47</f>
        <v>43005</v>
      </c>
      <c r="S120" t="str">
        <f>IF(IFERROR(INDEX('[2]Both teabags AfterDry'!$D$3:$D$900,MATCH(Dry_Unashed!H120,'[2]Both teabags AfterDry'!$A$3:$A$900,0)),"")="","",(IFERROR(INDEX('[2]Both teabags AfterDry'!$D$3:$D$900,MATCH(Dry_Unashed!H120,'[2]Both teabags AfterDry'!$A$3:$A$900,0)),"")))</f>
        <v/>
      </c>
      <c r="T120" t="str">
        <f>IF(IFERROR(INDEX('[2]Both teabags AfterDry'!$D$3:$D$900,MATCH(Dry_Unashed!I120,'[2]Both teabags AfterDry'!$A$3:$A$900,0)),"")="","",(IFERROR(INDEX('[2]Both teabags AfterDry'!$D$3:$D$900,MATCH(Dry_Unashed!I120,'[2]Both teabags AfterDry'!$A$3:$A$900,0)),"")))</f>
        <v/>
      </c>
      <c r="U120" s="1" t="str">
        <f>IFERROR(IF(S120&gt;0,S120-(#REF!),""),"")</f>
        <v/>
      </c>
      <c r="V120" s="1" t="str">
        <f>IFERROR(IF(T120&gt;0,T120-(#REF!),""),"")</f>
        <v/>
      </c>
      <c r="W120" s="3" t="str">
        <f t="shared" si="2"/>
        <v/>
      </c>
      <c r="X120" s="3" t="str">
        <f t="shared" si="3"/>
        <v/>
      </c>
      <c r="Y120" s="3" t="str">
        <f t="shared" si="4"/>
        <v/>
      </c>
      <c r="Z120">
        <f t="shared" si="5"/>
        <v>67</v>
      </c>
      <c r="AA120" s="3" t="str">
        <f t="shared" si="6"/>
        <v/>
      </c>
      <c r="AB120" s="3" t="str">
        <f t="shared" si="7"/>
        <v/>
      </c>
      <c r="AC120" s="67" t="str">
        <f>IF(ISNUMBER(SEARCH("C", '[2]Dry_Litterbag Placem_Collection'!T47)),"YES","")</f>
        <v>YES</v>
      </c>
      <c r="AD120" s="67" t="str">
        <f>IF(ISNUMBER(SEARCH("H",'[2]Dry_Litterbag Placem_Collection'!T47)),"YES","")</f>
        <v>YES</v>
      </c>
      <c r="AE120" s="67" t="str">
        <f>IF(ISNUMBER(SEARCH("R",'[2]Dry_Litterbag Placem_Collection'!T47)),"YES","")</f>
        <v/>
      </c>
      <c r="AF120" s="67" t="str">
        <f>IF(ISNUMBER(SEARCH("C", '[2]Dry_Litterbag Placem_Collection'!S47)),"YES","")</f>
        <v>YES</v>
      </c>
      <c r="AG120" s="67" t="str">
        <f>IF(ISNUMBER(SEARCH("H", '[2]Dry_Litterbag Placem_Collection'!S47)),"YES","")</f>
        <v>YES</v>
      </c>
      <c r="AH120" s="67" t="str">
        <f>IF(ISNUMBER(SEARCH("R", '[2]Dry_Litterbag Placem_Collection'!S47)),"YES","")</f>
        <v/>
      </c>
    </row>
    <row r="121" spans="2:34">
      <c r="B121" t="s">
        <v>164</v>
      </c>
      <c r="C121">
        <v>46</v>
      </c>
      <c r="D121" t="s">
        <v>93</v>
      </c>
      <c r="E121" t="s">
        <v>41</v>
      </c>
      <c r="F121" s="68">
        <v>6</v>
      </c>
      <c r="G121" s="2">
        <f>'[2]Dry_Litterbag Placem_Collection'!E48</f>
        <v>0</v>
      </c>
      <c r="H121" t="str">
        <f>'[2]Final data_for_R_analysis_Dryse'!J47</f>
        <v/>
      </c>
      <c r="I121" t="str">
        <f>'[2]Final data_for_R_analysis_Dryse'!J267</f>
        <v/>
      </c>
      <c r="J121" t="str">
        <f>IFERROR(INDEX('[2]Green_rooibos initial weight'!$C$5:$C$1749,MATCH(H121, '[2]Green_rooibos initial weight'!$A$5:$A$1749,0)),"")</f>
        <v/>
      </c>
      <c r="K121" t="str">
        <f>IFERROR(INDEX('[2]Green_rooibos initial weight'!$C$5:$C$1749,MATCH(I121, '[2]Green_rooibos initial weight'!$A$5:$A$1749,0)),"")</f>
        <v/>
      </c>
      <c r="L121" s="3" t="str">
        <f>IFERROR(J121-(#REF!+#REF!),"")</f>
        <v/>
      </c>
      <c r="M121" s="3">
        <f>AVERAGE('[2]Ashed teabags wet'!$J$809:$J$813,'[2]Ashed teabags wet'!$J$817:$J$818,'[2]Ashed teabags wet'!$J$820:$J$821)</f>
        <v>5.5094158734921841</v>
      </c>
      <c r="N121" s="3" t="str">
        <f t="shared" si="0"/>
        <v/>
      </c>
      <c r="O121" s="3" t="str">
        <f>IFERROR($K121-(#REF!+#REF!),"")</f>
        <v/>
      </c>
      <c r="P121" s="3">
        <f>AVERAGE('[2]Ashed teabags wet'!$J$814:$J$816)</f>
        <v>2.2816647271287041</v>
      </c>
      <c r="Q121" s="3" t="str">
        <f t="shared" si="1"/>
        <v/>
      </c>
      <c r="R121" s="2">
        <f>'[2]Dry_Litterbag Placem_Collection'!G48</f>
        <v>0</v>
      </c>
      <c r="S121" t="str">
        <f>IF(IFERROR(INDEX('[2]Both teabags AfterDry'!$D$3:$D$900,MATCH(Dry_Unashed!H121,'[2]Both teabags AfterDry'!$A$3:$A$900,0)),"")="","",(IFERROR(INDEX('[2]Both teabags AfterDry'!$D$3:$D$900,MATCH(Dry_Unashed!H121,'[2]Both teabags AfterDry'!$A$3:$A$900,0)),"")))</f>
        <v/>
      </c>
      <c r="T121" t="str">
        <f>IF(IFERROR(INDEX('[2]Both teabags AfterDry'!$D$3:$D$900,MATCH(Dry_Unashed!I121,'[2]Both teabags AfterDry'!$A$3:$A$900,0)),"")="","",(IFERROR(INDEX('[2]Both teabags AfterDry'!$D$3:$D$900,MATCH(Dry_Unashed!I121,'[2]Both teabags AfterDry'!$A$3:$A$900,0)),"")))</f>
        <v/>
      </c>
      <c r="U121" s="1" t="str">
        <f>IFERROR(IF(S121&gt;0,S121-(#REF!),""),"")</f>
        <v/>
      </c>
      <c r="V121" s="1" t="str">
        <f>IFERROR(IF(T121&gt;0,T121-(#REF!),""),"")</f>
        <v/>
      </c>
      <c r="W121" s="3" t="str">
        <f t="shared" si="2"/>
        <v/>
      </c>
      <c r="X121" s="3" t="str">
        <f t="shared" si="3"/>
        <v/>
      </c>
      <c r="Y121" s="3" t="str">
        <f t="shared" si="4"/>
        <v/>
      </c>
      <c r="Z121" t="str">
        <f t="shared" si="5"/>
        <v/>
      </c>
      <c r="AA121" s="3" t="str">
        <f t="shared" si="6"/>
        <v/>
      </c>
      <c r="AB121" s="3" t="str">
        <f t="shared" si="7"/>
        <v/>
      </c>
      <c r="AC121" s="67" t="str">
        <f>IF(ISNUMBER(SEARCH("C", '[2]Dry_Litterbag Placem_Collection'!T48)),"YES","")</f>
        <v/>
      </c>
      <c r="AD121" s="67" t="str">
        <f>IF(ISNUMBER(SEARCH("H",'[2]Dry_Litterbag Placem_Collection'!T48)),"YES","")</f>
        <v/>
      </c>
      <c r="AE121" s="67" t="str">
        <f>IF(ISNUMBER(SEARCH("R",'[2]Dry_Litterbag Placem_Collection'!T48)),"YES","")</f>
        <v/>
      </c>
      <c r="AF121" s="67" t="str">
        <f>IF(ISNUMBER(SEARCH("C", '[2]Dry_Litterbag Placem_Collection'!S48)),"YES","")</f>
        <v/>
      </c>
      <c r="AG121" s="67" t="str">
        <f>IF(ISNUMBER(SEARCH("H", '[2]Dry_Litterbag Placem_Collection'!S48)),"YES","")</f>
        <v/>
      </c>
      <c r="AH121" s="67" t="str">
        <f>IF(ISNUMBER(SEARCH("R", '[2]Dry_Litterbag Placem_Collection'!S48)),"YES","")</f>
        <v/>
      </c>
    </row>
    <row r="122" spans="2:34">
      <c r="B122" t="s">
        <v>164</v>
      </c>
      <c r="C122">
        <v>47</v>
      </c>
      <c r="D122" t="s">
        <v>93</v>
      </c>
      <c r="E122" t="s">
        <v>41</v>
      </c>
      <c r="F122" s="68">
        <v>7</v>
      </c>
      <c r="G122" s="2">
        <f>'[2]Dry_Litterbag Placem_Collection'!E49</f>
        <v>42938</v>
      </c>
      <c r="H122" t="str">
        <f>'[2]Final data_for_R_analysis_Dryse'!J48</f>
        <v>G110</v>
      </c>
      <c r="I122" t="str">
        <f>'[2]Final data_for_R_analysis_Dryse'!J268</f>
        <v>R831</v>
      </c>
      <c r="J122">
        <f>IFERROR(INDEX('[2]Green_rooibos initial weight'!$C$5:$C$1749,MATCH(H122, '[2]Green_rooibos initial weight'!$A$5:$A$1749,0)),"")</f>
        <v>2.093</v>
      </c>
      <c r="K122">
        <f>IFERROR(INDEX('[2]Green_rooibos initial weight'!$C$5:$C$1749,MATCH(I122, '[2]Green_rooibos initial weight'!$A$5:$A$1749,0)),"")</f>
        <v>2.2410000000000001</v>
      </c>
      <c r="L122" s="3" t="str">
        <f>IFERROR(J122-(#REF!+#REF!),"")</f>
        <v/>
      </c>
      <c r="M122" s="3">
        <f>AVERAGE('[2]Ashed teabags wet'!$J$809:$J$813,'[2]Ashed teabags wet'!$J$817:$J$818,'[2]Ashed teabags wet'!$J$820:$J$821)</f>
        <v>5.5094158734921841</v>
      </c>
      <c r="N122" s="3" t="str">
        <f t="shared" si="0"/>
        <v/>
      </c>
      <c r="O122" s="3" t="str">
        <f>IFERROR($K122-(#REF!+#REF!),"")</f>
        <v/>
      </c>
      <c r="P122" s="3">
        <f>AVERAGE('[2]Ashed teabags wet'!$J$814:$J$816)</f>
        <v>2.2816647271287041</v>
      </c>
      <c r="Q122" s="3" t="str">
        <f t="shared" si="1"/>
        <v/>
      </c>
      <c r="R122" s="2">
        <f>'[2]Dry_Litterbag Placem_Collection'!G49</f>
        <v>43005</v>
      </c>
      <c r="S122">
        <f>IF(IFERROR(INDEX('[2]Both teabags AfterDry'!$D$3:$D$900,MATCH(Dry_Unashed!H122,'[2]Both teabags AfterDry'!$A$3:$A$900,0)),"")="","",(IFERROR(INDEX('[2]Both teabags AfterDry'!$D$3:$D$900,MATCH(Dry_Unashed!H122,'[2]Both teabags AfterDry'!$A$3:$A$900,0)),"")))</f>
        <v>1.8372999999999999</v>
      </c>
      <c r="T122">
        <f>IF(IFERROR(INDEX('[2]Both teabags AfterDry'!$D$3:$D$900,MATCH(Dry_Unashed!I122,'[2]Both teabags AfterDry'!$A$3:$A$900,0)),"")="","",(IFERROR(INDEX('[2]Both teabags AfterDry'!$D$3:$D$900,MATCH(Dry_Unashed!I122,'[2]Both teabags AfterDry'!$A$3:$A$900,0)),"")))</f>
        <v>1.9105000000000001</v>
      </c>
      <c r="U122" s="1" t="str">
        <f>IFERROR(IF(S122&gt;0,S122-(#REF!),""),"")</f>
        <v/>
      </c>
      <c r="V122" s="1" t="str">
        <f>IFERROR(IF(T122&gt;0,T122-(#REF!),""),"")</f>
        <v/>
      </c>
      <c r="W122" s="3" t="str">
        <f t="shared" si="2"/>
        <v/>
      </c>
      <c r="X122" s="3" t="str">
        <f t="shared" si="3"/>
        <v/>
      </c>
      <c r="Y122" s="3" t="str">
        <f t="shared" si="4"/>
        <v/>
      </c>
      <c r="Z122">
        <f t="shared" si="5"/>
        <v>67</v>
      </c>
      <c r="AA122" s="3" t="str">
        <f t="shared" si="6"/>
        <v/>
      </c>
      <c r="AB122" s="3" t="str">
        <f t="shared" si="7"/>
        <v/>
      </c>
      <c r="AC122" s="67" t="str">
        <f>IF(ISNUMBER(SEARCH("C", '[2]Dry_Litterbag Placem_Collection'!T49)),"YES","")</f>
        <v/>
      </c>
      <c r="AD122" s="67" t="str">
        <f>IF(ISNUMBER(SEARCH("H",'[2]Dry_Litterbag Placem_Collection'!T49)),"YES","")</f>
        <v>YES</v>
      </c>
      <c r="AE122" s="67" t="str">
        <f>IF(ISNUMBER(SEARCH("R",'[2]Dry_Litterbag Placem_Collection'!T49)),"YES","")</f>
        <v/>
      </c>
      <c r="AF122" s="67" t="str">
        <f>IF(ISNUMBER(SEARCH("C", '[2]Dry_Litterbag Placem_Collection'!S49)),"YES","")</f>
        <v/>
      </c>
      <c r="AG122" s="67" t="str">
        <f>IF(ISNUMBER(SEARCH("H", '[2]Dry_Litterbag Placem_Collection'!S49)),"YES","")</f>
        <v/>
      </c>
      <c r="AH122" s="67" t="str">
        <f>IF(ISNUMBER(SEARCH("R", '[2]Dry_Litterbag Placem_Collection'!S49)),"YES","")</f>
        <v/>
      </c>
    </row>
    <row r="123" spans="2:34">
      <c r="B123" t="s">
        <v>164</v>
      </c>
      <c r="C123">
        <v>48</v>
      </c>
      <c r="D123" t="s">
        <v>93</v>
      </c>
      <c r="E123" t="s">
        <v>41</v>
      </c>
      <c r="F123" s="68">
        <v>8</v>
      </c>
      <c r="G123" s="2">
        <f>'[2]Dry_Litterbag Placem_Collection'!E50</f>
        <v>42938</v>
      </c>
      <c r="H123" t="str">
        <f>'[2]Final data_for_R_analysis_Dryse'!J49</f>
        <v>G233</v>
      </c>
      <c r="I123" t="str">
        <f>'[2]Final data_for_R_analysis_Dryse'!J269</f>
        <v>R828</v>
      </c>
      <c r="J123">
        <f>IFERROR(INDEX('[2]Green_rooibos initial weight'!$C$5:$C$1749,MATCH(H123, '[2]Green_rooibos initial weight'!$A$5:$A$1749,0)),"")</f>
        <v>1.9490000000000001</v>
      </c>
      <c r="K123">
        <f>IFERROR(INDEX('[2]Green_rooibos initial weight'!$C$5:$C$1749,MATCH(I123, '[2]Green_rooibos initial weight'!$A$5:$A$1749,0)),"")</f>
        <v>2.2330000000000001</v>
      </c>
      <c r="L123" s="3" t="str">
        <f>IFERROR(J123-(#REF!+#REF!),"")</f>
        <v/>
      </c>
      <c r="M123" s="3">
        <f>AVERAGE('[2]Ashed teabags wet'!$J$809:$J$813,'[2]Ashed teabags wet'!$J$817:$J$818,'[2]Ashed teabags wet'!$J$820:$J$821)</f>
        <v>5.5094158734921841</v>
      </c>
      <c r="N123" s="3" t="str">
        <f t="shared" si="0"/>
        <v/>
      </c>
      <c r="O123" s="3" t="str">
        <f>IFERROR($K123-(#REF!+#REF!),"")</f>
        <v/>
      </c>
      <c r="P123" s="3">
        <f>AVERAGE('[2]Ashed teabags wet'!$J$814:$J$816)</f>
        <v>2.2816647271287041</v>
      </c>
      <c r="Q123" s="3" t="str">
        <f t="shared" si="1"/>
        <v/>
      </c>
      <c r="R123" s="2">
        <f>'[2]Dry_Litterbag Placem_Collection'!G50</f>
        <v>43005</v>
      </c>
      <c r="S123">
        <f>IF(IFERROR(INDEX('[2]Both teabags AfterDry'!$D$3:$D$900,MATCH(Dry_Unashed!H123,'[2]Both teabags AfterDry'!$A$3:$A$900,0)),"")="","",(IFERROR(INDEX('[2]Both teabags AfterDry'!$D$3:$D$900,MATCH(Dry_Unashed!H123,'[2]Both teabags AfterDry'!$A$3:$A$900,0)),"")))</f>
        <v>1.6727000000000001</v>
      </c>
      <c r="T123">
        <f>IF(IFERROR(INDEX('[2]Both teabags AfterDry'!$D$3:$D$900,MATCH(Dry_Unashed!I123,'[2]Both teabags AfterDry'!$A$3:$A$900,0)),"")="","",(IFERROR(INDEX('[2]Both teabags AfterDry'!$D$3:$D$900,MATCH(Dry_Unashed!I123,'[2]Both teabags AfterDry'!$A$3:$A$900,0)),"")))</f>
        <v>1.7596000000000001</v>
      </c>
      <c r="U123" s="1" t="str">
        <f>IFERROR(IF(S123&gt;0,S123-(#REF!),""),"")</f>
        <v/>
      </c>
      <c r="V123" s="1" t="str">
        <f>IFERROR(IF(T123&gt;0,T123-(#REF!),""),"")</f>
        <v/>
      </c>
      <c r="W123" s="3" t="str">
        <f t="shared" si="2"/>
        <v/>
      </c>
      <c r="X123" s="3" t="str">
        <f t="shared" si="3"/>
        <v/>
      </c>
      <c r="Y123" s="3" t="str">
        <f t="shared" si="4"/>
        <v/>
      </c>
      <c r="Z123">
        <f t="shared" si="5"/>
        <v>67</v>
      </c>
      <c r="AA123" s="3" t="str">
        <f t="shared" si="6"/>
        <v/>
      </c>
      <c r="AB123" s="3" t="str">
        <f t="shared" si="7"/>
        <v/>
      </c>
      <c r="AC123" s="67" t="str">
        <f>IF(ISNUMBER(SEARCH("C", '[2]Dry_Litterbag Placem_Collection'!T50)),"YES","")</f>
        <v/>
      </c>
      <c r="AD123" s="67" t="str">
        <f>IF(ISNUMBER(SEARCH("H",'[2]Dry_Litterbag Placem_Collection'!T50)),"YES","")</f>
        <v/>
      </c>
      <c r="AE123" s="67" t="str">
        <f>IF(ISNUMBER(SEARCH("R",'[2]Dry_Litterbag Placem_Collection'!T50)),"YES","")</f>
        <v/>
      </c>
      <c r="AF123" s="67" t="str">
        <f>IF(ISNUMBER(SEARCH("C", '[2]Dry_Litterbag Placem_Collection'!S50)),"YES","")</f>
        <v/>
      </c>
      <c r="AG123" s="67" t="str">
        <f>IF(ISNUMBER(SEARCH("H", '[2]Dry_Litterbag Placem_Collection'!S50)),"YES","")</f>
        <v/>
      </c>
      <c r="AH123" s="67" t="str">
        <f>IF(ISNUMBER(SEARCH("R", '[2]Dry_Litterbag Placem_Collection'!S50)),"YES","")</f>
        <v/>
      </c>
    </row>
    <row r="124" spans="2:34">
      <c r="B124" t="s">
        <v>164</v>
      </c>
      <c r="C124">
        <v>49</v>
      </c>
      <c r="D124" t="s">
        <v>94</v>
      </c>
      <c r="E124" t="s">
        <v>41</v>
      </c>
      <c r="F124" s="5">
        <v>1</v>
      </c>
      <c r="G124" s="2">
        <f>'[2]Dry_Litterbag Placem_Collection'!E51</f>
        <v>42938</v>
      </c>
      <c r="H124" t="str">
        <f>'[2]Final data_for_R_analysis_Dryse'!J50</f>
        <v>G54</v>
      </c>
      <c r="I124" t="str">
        <f>'[2]Final data_for_R_analysis_Dryse'!J270</f>
        <v>R805</v>
      </c>
      <c r="J124">
        <f>IFERROR(INDEX('[2]Green_rooibos initial weight'!$C$5:$C$1749,MATCH(H124, '[2]Green_rooibos initial weight'!$A$5:$A$1749,0)),"")</f>
        <v>2.0539999999999998</v>
      </c>
      <c r="K124">
        <f>IFERROR(INDEX('[2]Green_rooibos initial weight'!$C$5:$C$1749,MATCH(I124, '[2]Green_rooibos initial weight'!$A$5:$A$1749,0)),"")</f>
        <v>2.2469999999999999</v>
      </c>
      <c r="L124" s="3" t="str">
        <f>IFERROR(J124-(#REF!+#REF!),"")</f>
        <v/>
      </c>
      <c r="M124" s="3">
        <f>AVERAGE('[2]Ashed teabags wet'!$J$809:$J$813,'[2]Ashed teabags wet'!$J$817:$J$818,'[2]Ashed teabags wet'!$J$820:$J$821)</f>
        <v>5.5094158734921841</v>
      </c>
      <c r="N124" s="3" t="str">
        <f t="shared" si="0"/>
        <v/>
      </c>
      <c r="O124" s="3" t="str">
        <f>IFERROR($K124-(#REF!+#REF!),"")</f>
        <v/>
      </c>
      <c r="P124" s="3">
        <f>AVERAGE('[2]Ashed teabags wet'!$J$814:$J$816)</f>
        <v>2.2816647271287041</v>
      </c>
      <c r="Q124" s="3" t="str">
        <f t="shared" si="1"/>
        <v/>
      </c>
      <c r="R124" s="2">
        <f>'[2]Dry_Litterbag Placem_Collection'!G51</f>
        <v>43005</v>
      </c>
      <c r="S124" t="str">
        <f>IF(IFERROR(INDEX('[2]Both teabags AfterDry'!$D$3:$D$900,MATCH(Dry_Unashed!H124,'[2]Both teabags AfterDry'!$A$3:$A$900,0)),"")="","",(IFERROR(INDEX('[2]Both teabags AfterDry'!$D$3:$D$900,MATCH(Dry_Unashed!H124,'[2]Both teabags AfterDry'!$A$3:$A$900,0)),"")))</f>
        <v/>
      </c>
      <c r="T124" t="str">
        <f>IF(IFERROR(INDEX('[2]Both teabags AfterDry'!$D$3:$D$900,MATCH(Dry_Unashed!I124,'[2]Both teabags AfterDry'!$A$3:$A$900,0)),"")="","",(IFERROR(INDEX('[2]Both teabags AfterDry'!$D$3:$D$900,MATCH(Dry_Unashed!I124,'[2]Both teabags AfterDry'!$A$3:$A$900,0)),"")))</f>
        <v/>
      </c>
      <c r="U124" s="1" t="str">
        <f>IFERROR(IF(S124&gt;0,S124-(#REF!),""),"")</f>
        <v/>
      </c>
      <c r="V124" s="1" t="str">
        <f>IFERROR(IF(T124&gt;0,T124-(#REF!),""),"")</f>
        <v/>
      </c>
      <c r="W124" s="3" t="str">
        <f t="shared" si="2"/>
        <v/>
      </c>
      <c r="X124" s="3" t="str">
        <f t="shared" si="3"/>
        <v/>
      </c>
      <c r="Y124" s="3" t="str">
        <f t="shared" si="4"/>
        <v/>
      </c>
      <c r="Z124">
        <f t="shared" si="5"/>
        <v>67</v>
      </c>
      <c r="AA124" s="3" t="str">
        <f t="shared" si="6"/>
        <v/>
      </c>
      <c r="AB124" s="3" t="str">
        <f t="shared" si="7"/>
        <v/>
      </c>
      <c r="AC124" s="67" t="str">
        <f>IF(ISNUMBER(SEARCH("C", '[2]Dry_Litterbag Placem_Collection'!T51)),"YES","")</f>
        <v/>
      </c>
      <c r="AD124" s="67" t="str">
        <f>IF(ISNUMBER(SEARCH("H",'[2]Dry_Litterbag Placem_Collection'!T51)),"YES","")</f>
        <v/>
      </c>
      <c r="AE124" s="67" t="str">
        <f>IF(ISNUMBER(SEARCH("R",'[2]Dry_Litterbag Placem_Collection'!T51)),"YES","")</f>
        <v/>
      </c>
      <c r="AF124" s="67" t="str">
        <f>IF(ISNUMBER(SEARCH("C", '[2]Dry_Litterbag Placem_Collection'!S51)),"YES","")</f>
        <v/>
      </c>
      <c r="AG124" s="67" t="str">
        <f>IF(ISNUMBER(SEARCH("H", '[2]Dry_Litterbag Placem_Collection'!S51)),"YES","")</f>
        <v/>
      </c>
      <c r="AH124" s="67" t="str">
        <f>IF(ISNUMBER(SEARCH("R", '[2]Dry_Litterbag Placem_Collection'!S51)),"YES","")</f>
        <v/>
      </c>
    </row>
    <row r="125" spans="2:34">
      <c r="B125" t="s">
        <v>164</v>
      </c>
      <c r="C125">
        <v>50</v>
      </c>
      <c r="D125" t="s">
        <v>94</v>
      </c>
      <c r="E125" t="s">
        <v>41</v>
      </c>
      <c r="F125" s="5">
        <v>2</v>
      </c>
      <c r="G125" s="2">
        <f>'[2]Dry_Litterbag Placem_Collection'!E52</f>
        <v>42938</v>
      </c>
      <c r="H125" t="str">
        <f>'[2]Final data_for_R_analysis_Dryse'!J51</f>
        <v>G276</v>
      </c>
      <c r="I125" t="str">
        <f>'[2]Final data_for_R_analysis_Dryse'!J271</f>
        <v>R754</v>
      </c>
      <c r="J125">
        <f>IFERROR(INDEX('[2]Green_rooibos initial weight'!$C$5:$C$1749,MATCH(H125, '[2]Green_rooibos initial weight'!$A$5:$A$1749,0)),"")</f>
        <v>1.966</v>
      </c>
      <c r="K125">
        <f>IFERROR(INDEX('[2]Green_rooibos initial weight'!$C$5:$C$1749,MATCH(I125, '[2]Green_rooibos initial weight'!$A$5:$A$1749,0)),"")</f>
        <v>2.2069999999999999</v>
      </c>
      <c r="L125" s="3" t="str">
        <f>IFERROR(J125-(#REF!+#REF!),"")</f>
        <v/>
      </c>
      <c r="M125" s="3">
        <f>AVERAGE('[2]Ashed teabags wet'!$J$809:$J$813,'[2]Ashed teabags wet'!$J$817:$J$818,'[2]Ashed teabags wet'!$J$820:$J$821)</f>
        <v>5.5094158734921841</v>
      </c>
      <c r="N125" s="3" t="str">
        <f t="shared" si="0"/>
        <v/>
      </c>
      <c r="O125" s="3" t="str">
        <f>IFERROR($K125-(#REF!+#REF!),"")</f>
        <v/>
      </c>
      <c r="P125" s="3">
        <f>AVERAGE('[2]Ashed teabags wet'!$J$814:$J$816)</f>
        <v>2.2816647271287041</v>
      </c>
      <c r="Q125" s="3" t="str">
        <f t="shared" si="1"/>
        <v/>
      </c>
      <c r="R125" s="2">
        <f>'[2]Dry_Litterbag Placem_Collection'!G52</f>
        <v>0</v>
      </c>
      <c r="S125" t="str">
        <f>IF(IFERROR(INDEX('[2]Both teabags AfterDry'!$D$3:$D$900,MATCH(Dry_Unashed!H125,'[2]Both teabags AfterDry'!$A$3:$A$900,0)),"")="","",(IFERROR(INDEX('[2]Both teabags AfterDry'!$D$3:$D$900,MATCH(Dry_Unashed!H125,'[2]Both teabags AfterDry'!$A$3:$A$900,0)),"")))</f>
        <v/>
      </c>
      <c r="T125" t="str">
        <f>IF(IFERROR(INDEX('[2]Both teabags AfterDry'!$D$3:$D$900,MATCH(Dry_Unashed!I125,'[2]Both teabags AfterDry'!$A$3:$A$900,0)),"")="","",(IFERROR(INDEX('[2]Both teabags AfterDry'!$D$3:$D$900,MATCH(Dry_Unashed!I125,'[2]Both teabags AfterDry'!$A$3:$A$900,0)),"")))</f>
        <v/>
      </c>
      <c r="U125" s="1" t="str">
        <f>IFERROR(IF(S125&gt;0,S125-(#REF!),""),"")</f>
        <v/>
      </c>
      <c r="V125" s="1" t="str">
        <f>IFERROR(IF(T125&gt;0,T125-(#REF!),""),"")</f>
        <v/>
      </c>
      <c r="W125" s="3" t="str">
        <f t="shared" si="2"/>
        <v/>
      </c>
      <c r="X125" s="3" t="str">
        <f t="shared" si="3"/>
        <v/>
      </c>
      <c r="Y125" s="3" t="str">
        <f t="shared" si="4"/>
        <v/>
      </c>
      <c r="Z125" t="str">
        <f t="shared" si="5"/>
        <v/>
      </c>
      <c r="AA125" s="3" t="str">
        <f t="shared" si="6"/>
        <v/>
      </c>
      <c r="AB125" s="3" t="str">
        <f t="shared" si="7"/>
        <v/>
      </c>
      <c r="AC125" s="67" t="str">
        <f>IF(ISNUMBER(SEARCH("C", '[2]Dry_Litterbag Placem_Collection'!T52)),"YES","")</f>
        <v/>
      </c>
      <c r="AD125" s="67" t="str">
        <f>IF(ISNUMBER(SEARCH("H",'[2]Dry_Litterbag Placem_Collection'!T52)),"YES","")</f>
        <v/>
      </c>
      <c r="AE125" s="67" t="str">
        <f>IF(ISNUMBER(SEARCH("R",'[2]Dry_Litterbag Placem_Collection'!T52)),"YES","")</f>
        <v/>
      </c>
      <c r="AF125" s="67" t="str">
        <f>IF(ISNUMBER(SEARCH("C", '[2]Dry_Litterbag Placem_Collection'!S52)),"YES","")</f>
        <v/>
      </c>
      <c r="AG125" s="67" t="str">
        <f>IF(ISNUMBER(SEARCH("H", '[2]Dry_Litterbag Placem_Collection'!S52)),"YES","")</f>
        <v/>
      </c>
      <c r="AH125" s="67" t="str">
        <f>IF(ISNUMBER(SEARCH("R", '[2]Dry_Litterbag Placem_Collection'!S52)),"YES","")</f>
        <v/>
      </c>
    </row>
    <row r="126" spans="2:34">
      <c r="B126" t="s">
        <v>164</v>
      </c>
      <c r="C126">
        <v>51</v>
      </c>
      <c r="D126" t="s">
        <v>94</v>
      </c>
      <c r="E126" t="s">
        <v>41</v>
      </c>
      <c r="F126" s="5">
        <v>3</v>
      </c>
      <c r="G126" s="2">
        <f>'[2]Dry_Litterbag Placem_Collection'!E53</f>
        <v>42938</v>
      </c>
      <c r="H126" t="str">
        <f>'[2]Final data_for_R_analysis_Dryse'!J52</f>
        <v>G227</v>
      </c>
      <c r="I126" t="str">
        <f>'[2]Final data_for_R_analysis_Dryse'!J272</f>
        <v>R798</v>
      </c>
      <c r="J126">
        <f>IFERROR(INDEX('[2]Green_rooibos initial weight'!$C$5:$C$1749,MATCH(H126, '[2]Green_rooibos initial weight'!$A$5:$A$1749,0)),"")</f>
        <v>1.986</v>
      </c>
      <c r="K126">
        <f>IFERROR(INDEX('[2]Green_rooibos initial weight'!$C$5:$C$1749,MATCH(I126, '[2]Green_rooibos initial weight'!$A$5:$A$1749,0)),"")</f>
        <v>2.1850000000000001</v>
      </c>
      <c r="L126" s="3" t="str">
        <f>IFERROR(J126-(#REF!+#REF!),"")</f>
        <v/>
      </c>
      <c r="M126" s="3">
        <f>AVERAGE('[2]Ashed teabags wet'!$J$809:$J$813,'[2]Ashed teabags wet'!$J$817:$J$818,'[2]Ashed teabags wet'!$J$820:$J$821)</f>
        <v>5.5094158734921841</v>
      </c>
      <c r="N126" s="3" t="str">
        <f t="shared" si="0"/>
        <v/>
      </c>
      <c r="O126" s="3" t="str">
        <f>IFERROR($K126-(#REF!+#REF!),"")</f>
        <v/>
      </c>
      <c r="P126" s="3">
        <f>AVERAGE('[2]Ashed teabags wet'!$J$814:$J$816)</f>
        <v>2.2816647271287041</v>
      </c>
      <c r="Q126" s="3" t="str">
        <f t="shared" si="1"/>
        <v/>
      </c>
      <c r="R126" s="2">
        <f>'[2]Dry_Litterbag Placem_Collection'!G53</f>
        <v>43005</v>
      </c>
      <c r="S126">
        <f>IF(IFERROR(INDEX('[2]Both teabags AfterDry'!$D$3:$D$900,MATCH(Dry_Unashed!H126,'[2]Both teabags AfterDry'!$A$3:$A$900,0)),"")="","",(IFERROR(INDEX('[2]Both teabags AfterDry'!$D$3:$D$900,MATCH(Dry_Unashed!H126,'[2]Both teabags AfterDry'!$A$3:$A$900,0)),"")))</f>
        <v>1.7715000000000001</v>
      </c>
      <c r="T126">
        <f>IF(IFERROR(INDEX('[2]Both teabags AfterDry'!$D$3:$D$900,MATCH(Dry_Unashed!I126,'[2]Both teabags AfterDry'!$A$3:$A$900,0)),"")="","",(IFERROR(INDEX('[2]Both teabags AfterDry'!$D$3:$D$900,MATCH(Dry_Unashed!I126,'[2]Both teabags AfterDry'!$A$3:$A$900,0)),"")))</f>
        <v>1.8956999999999999</v>
      </c>
      <c r="U126" s="1" t="str">
        <f>IFERROR(IF(S126&gt;0,S126-(#REF!),""),"")</f>
        <v/>
      </c>
      <c r="V126" s="1" t="str">
        <f>IFERROR(IF(T126&gt;0,T126-(#REF!),""),"")</f>
        <v/>
      </c>
      <c r="W126" s="3" t="str">
        <f t="shared" si="2"/>
        <v/>
      </c>
      <c r="X126" s="3" t="str">
        <f t="shared" si="3"/>
        <v/>
      </c>
      <c r="Y126" s="3" t="str">
        <f t="shared" si="4"/>
        <v/>
      </c>
      <c r="Z126">
        <f t="shared" si="5"/>
        <v>67</v>
      </c>
      <c r="AA126" s="3" t="str">
        <f t="shared" si="6"/>
        <v/>
      </c>
      <c r="AB126" s="3" t="str">
        <f t="shared" si="7"/>
        <v/>
      </c>
      <c r="AC126" s="67" t="str">
        <f>IF(ISNUMBER(SEARCH("C", '[2]Dry_Litterbag Placem_Collection'!T53)),"YES","")</f>
        <v/>
      </c>
      <c r="AD126" s="67" t="str">
        <f>IF(ISNUMBER(SEARCH("H",'[2]Dry_Litterbag Placem_Collection'!T53)),"YES","")</f>
        <v/>
      </c>
      <c r="AE126" s="67" t="str">
        <f>IF(ISNUMBER(SEARCH("R",'[2]Dry_Litterbag Placem_Collection'!T53)),"YES","")</f>
        <v/>
      </c>
      <c r="AF126" s="67" t="str">
        <f>IF(ISNUMBER(SEARCH("C", '[2]Dry_Litterbag Placem_Collection'!S53)),"YES","")</f>
        <v/>
      </c>
      <c r="AG126" s="67" t="str">
        <f>IF(ISNUMBER(SEARCH("H", '[2]Dry_Litterbag Placem_Collection'!S53)),"YES","")</f>
        <v/>
      </c>
      <c r="AH126" s="67" t="str">
        <f>IF(ISNUMBER(SEARCH("R", '[2]Dry_Litterbag Placem_Collection'!S53)),"YES","")</f>
        <v/>
      </c>
    </row>
    <row r="127" spans="2:34">
      <c r="B127" t="s">
        <v>164</v>
      </c>
      <c r="C127">
        <v>52</v>
      </c>
      <c r="D127" t="s">
        <v>94</v>
      </c>
      <c r="E127" t="s">
        <v>41</v>
      </c>
      <c r="F127" s="68">
        <v>4</v>
      </c>
      <c r="G127" s="2">
        <f>'[2]Dry_Litterbag Placem_Collection'!E54</f>
        <v>42938</v>
      </c>
      <c r="H127" t="str">
        <f>'[2]Final data_for_R_analysis_Dryse'!J53</f>
        <v>G237</v>
      </c>
      <c r="I127" t="str">
        <f>'[2]Final data_for_R_analysis_Dryse'!J273</f>
        <v>R833</v>
      </c>
      <c r="J127">
        <f>IFERROR(INDEX('[2]Green_rooibos initial weight'!$C$5:$C$1749,MATCH(H127, '[2]Green_rooibos initial weight'!$A$5:$A$1749,0)),"")</f>
        <v>1.988</v>
      </c>
      <c r="K127">
        <f>IFERROR(INDEX('[2]Green_rooibos initial weight'!$C$5:$C$1749,MATCH(I127, '[2]Green_rooibos initial weight'!$A$5:$A$1749,0)),"")</f>
        <v>2.218</v>
      </c>
      <c r="L127" s="3" t="str">
        <f>IFERROR(J127-(#REF!+#REF!),"")</f>
        <v/>
      </c>
      <c r="M127" s="3">
        <f>AVERAGE('[2]Ashed teabags wet'!$J$809:$J$813,'[2]Ashed teabags wet'!$J$817:$J$818,'[2]Ashed teabags wet'!$J$820:$J$821)</f>
        <v>5.5094158734921841</v>
      </c>
      <c r="N127" s="3" t="str">
        <f t="shared" si="0"/>
        <v/>
      </c>
      <c r="O127" s="3" t="str">
        <f>IFERROR($K127-(#REF!+#REF!),"")</f>
        <v/>
      </c>
      <c r="P127" s="3">
        <f>AVERAGE('[2]Ashed teabags wet'!$J$814:$J$816)</f>
        <v>2.2816647271287041</v>
      </c>
      <c r="Q127" s="3" t="str">
        <f t="shared" si="1"/>
        <v/>
      </c>
      <c r="R127" s="2">
        <f>'[2]Dry_Litterbag Placem_Collection'!G54</f>
        <v>43005</v>
      </c>
      <c r="S127">
        <f>IF(IFERROR(INDEX('[2]Both teabags AfterDry'!$D$3:$D$900,MATCH(Dry_Unashed!H127,'[2]Both teabags AfterDry'!$A$3:$A$900,0)),"")="","",(IFERROR(INDEX('[2]Both teabags AfterDry'!$D$3:$D$900,MATCH(Dry_Unashed!H127,'[2]Both teabags AfterDry'!$A$3:$A$900,0)),"")))</f>
        <v>1.8220000000000001</v>
      </c>
      <c r="T127">
        <f>IF(IFERROR(INDEX('[2]Both teabags AfterDry'!$D$3:$D$900,MATCH(Dry_Unashed!I127,'[2]Both teabags AfterDry'!$A$3:$A$900,0)),"")="","",(IFERROR(INDEX('[2]Both teabags AfterDry'!$D$3:$D$900,MATCH(Dry_Unashed!I127,'[2]Both teabags AfterDry'!$A$3:$A$900,0)),"")))</f>
        <v>1.9791000000000001</v>
      </c>
      <c r="U127" s="1" t="str">
        <f>IFERROR(IF(S127&gt;0,S127-(#REF!),""),"")</f>
        <v/>
      </c>
      <c r="V127" s="1" t="str">
        <f>IFERROR(IF(T127&gt;0,T127-(#REF!),""),"")</f>
        <v/>
      </c>
      <c r="W127" s="3" t="str">
        <f t="shared" si="2"/>
        <v/>
      </c>
      <c r="X127" s="3" t="str">
        <f t="shared" si="3"/>
        <v/>
      </c>
      <c r="Y127" s="3" t="str">
        <f t="shared" si="4"/>
        <v/>
      </c>
      <c r="Z127">
        <f t="shared" si="5"/>
        <v>67</v>
      </c>
      <c r="AA127" s="3" t="str">
        <f t="shared" si="6"/>
        <v/>
      </c>
      <c r="AB127" s="3" t="str">
        <f t="shared" si="7"/>
        <v/>
      </c>
      <c r="AC127" s="67" t="str">
        <f>IF(ISNUMBER(SEARCH("C", '[2]Dry_Litterbag Placem_Collection'!T54)),"YES","")</f>
        <v/>
      </c>
      <c r="AD127" s="67" t="str">
        <f>IF(ISNUMBER(SEARCH("H",'[2]Dry_Litterbag Placem_Collection'!T54)),"YES","")</f>
        <v/>
      </c>
      <c r="AE127" s="67" t="str">
        <f>IF(ISNUMBER(SEARCH("R",'[2]Dry_Litterbag Placem_Collection'!T54)),"YES","")</f>
        <v/>
      </c>
      <c r="AF127" s="67" t="str">
        <f>IF(ISNUMBER(SEARCH("C", '[2]Dry_Litterbag Placem_Collection'!S54)),"YES","")</f>
        <v/>
      </c>
      <c r="AG127" s="67" t="str">
        <f>IF(ISNUMBER(SEARCH("H", '[2]Dry_Litterbag Placem_Collection'!S54)),"YES","")</f>
        <v/>
      </c>
      <c r="AH127" s="67" t="str">
        <f>IF(ISNUMBER(SEARCH("R", '[2]Dry_Litterbag Placem_Collection'!S54)),"YES","")</f>
        <v/>
      </c>
    </row>
    <row r="128" spans="2:34">
      <c r="B128" t="s">
        <v>164</v>
      </c>
      <c r="C128">
        <v>53</v>
      </c>
      <c r="D128" t="s">
        <v>94</v>
      </c>
      <c r="E128" t="s">
        <v>41</v>
      </c>
      <c r="F128" s="68">
        <v>5</v>
      </c>
      <c r="G128" s="2">
        <f>'[2]Dry_Litterbag Placem_Collection'!E55</f>
        <v>42938</v>
      </c>
      <c r="H128" t="str">
        <f>'[2]Final data_for_R_analysis_Dryse'!J54</f>
        <v>G172</v>
      </c>
      <c r="I128" t="str">
        <f>'[2]Final data_for_R_analysis_Dryse'!J274</f>
        <v>R734</v>
      </c>
      <c r="J128">
        <f>IFERROR(INDEX('[2]Green_rooibos initial weight'!$C$5:$C$1749,MATCH(H128, '[2]Green_rooibos initial weight'!$A$5:$A$1749,0)),"")</f>
        <v>1.9870000000000001</v>
      </c>
      <c r="K128">
        <f>IFERROR(INDEX('[2]Green_rooibos initial weight'!$C$5:$C$1749,MATCH(I128, '[2]Green_rooibos initial weight'!$A$5:$A$1749,0)),"")</f>
        <v>2.1589999999999998</v>
      </c>
      <c r="L128" s="3" t="str">
        <f>IFERROR(J128-(#REF!+#REF!),"")</f>
        <v/>
      </c>
      <c r="M128" s="3">
        <f>AVERAGE('[2]Ashed teabags wet'!$J$809:$J$813,'[2]Ashed teabags wet'!$J$817:$J$818,'[2]Ashed teabags wet'!$J$820:$J$821)</f>
        <v>5.5094158734921841</v>
      </c>
      <c r="N128" s="3" t="str">
        <f t="shared" si="0"/>
        <v/>
      </c>
      <c r="O128" s="3" t="str">
        <f>IFERROR($K128-(#REF!+#REF!),"")</f>
        <v/>
      </c>
      <c r="P128" s="3">
        <f>AVERAGE('[2]Ashed teabags wet'!$J$814:$J$816)</f>
        <v>2.2816647271287041</v>
      </c>
      <c r="Q128" s="3" t="str">
        <f t="shared" si="1"/>
        <v/>
      </c>
      <c r="R128" s="2">
        <f>'[2]Dry_Litterbag Placem_Collection'!G55</f>
        <v>43005</v>
      </c>
      <c r="S128">
        <f>IF(IFERROR(INDEX('[2]Both teabags AfterDry'!$D$3:$D$900,MATCH(Dry_Unashed!H128,'[2]Both teabags AfterDry'!$A$3:$A$900,0)),"")="","",(IFERROR(INDEX('[2]Both teabags AfterDry'!$D$3:$D$900,MATCH(Dry_Unashed!H128,'[2]Both teabags AfterDry'!$A$3:$A$900,0)),"")))</f>
        <v>1.8197000000000001</v>
      </c>
      <c r="T128">
        <f>IF(IFERROR(INDEX('[2]Both teabags AfterDry'!$D$3:$D$900,MATCH(Dry_Unashed!I128,'[2]Both teabags AfterDry'!$A$3:$A$900,0)),"")="","",(IFERROR(INDEX('[2]Both teabags AfterDry'!$D$3:$D$900,MATCH(Dry_Unashed!I128,'[2]Both teabags AfterDry'!$A$3:$A$900,0)),"")))</f>
        <v>1.8914</v>
      </c>
      <c r="U128" s="1" t="str">
        <f>IFERROR(IF(S128&gt;0,S128-(#REF!),""),"")</f>
        <v/>
      </c>
      <c r="V128" s="1" t="str">
        <f>IFERROR(IF(T128&gt;0,T128-(#REF!),""),"")</f>
        <v/>
      </c>
      <c r="W128" s="3" t="str">
        <f t="shared" si="2"/>
        <v/>
      </c>
      <c r="X128" s="3" t="str">
        <f t="shared" si="3"/>
        <v/>
      </c>
      <c r="Y128" s="3" t="str">
        <f t="shared" si="4"/>
        <v/>
      </c>
      <c r="Z128">
        <f t="shared" si="5"/>
        <v>67</v>
      </c>
      <c r="AA128" s="3" t="str">
        <f t="shared" si="6"/>
        <v/>
      </c>
      <c r="AB128" s="3" t="str">
        <f t="shared" si="7"/>
        <v/>
      </c>
      <c r="AC128" s="67" t="str">
        <f>IF(ISNUMBER(SEARCH("C", '[2]Dry_Litterbag Placem_Collection'!T55)),"YES","")</f>
        <v/>
      </c>
      <c r="AD128" s="67" t="str">
        <f>IF(ISNUMBER(SEARCH("H",'[2]Dry_Litterbag Placem_Collection'!T55)),"YES","")</f>
        <v/>
      </c>
      <c r="AE128" s="67" t="str">
        <f>IF(ISNUMBER(SEARCH("R",'[2]Dry_Litterbag Placem_Collection'!T55)),"YES","")</f>
        <v/>
      </c>
      <c r="AF128" s="67" t="str">
        <f>IF(ISNUMBER(SEARCH("C", '[2]Dry_Litterbag Placem_Collection'!S55)),"YES","")</f>
        <v/>
      </c>
      <c r="AG128" s="67" t="str">
        <f>IF(ISNUMBER(SEARCH("H", '[2]Dry_Litterbag Placem_Collection'!S55)),"YES","")</f>
        <v/>
      </c>
      <c r="AH128" s="67" t="str">
        <f>IF(ISNUMBER(SEARCH("R", '[2]Dry_Litterbag Placem_Collection'!S55)),"YES","")</f>
        <v/>
      </c>
    </row>
    <row r="129" spans="2:34">
      <c r="B129" t="s">
        <v>164</v>
      </c>
      <c r="C129">
        <v>54</v>
      </c>
      <c r="D129" t="s">
        <v>94</v>
      </c>
      <c r="E129" t="s">
        <v>41</v>
      </c>
      <c r="F129" s="68">
        <v>6</v>
      </c>
      <c r="G129" s="2">
        <f>'[2]Dry_Litterbag Placem_Collection'!E56</f>
        <v>0</v>
      </c>
      <c r="H129" t="str">
        <f>'[2]Final data_for_R_analysis_Dryse'!J55</f>
        <v/>
      </c>
      <c r="I129" t="str">
        <f>'[2]Final data_for_R_analysis_Dryse'!J275</f>
        <v/>
      </c>
      <c r="J129" t="str">
        <f>IFERROR(INDEX('[2]Green_rooibos initial weight'!$C$5:$C$1749,MATCH(H129, '[2]Green_rooibos initial weight'!$A$5:$A$1749,0)),"")</f>
        <v/>
      </c>
      <c r="K129" t="str">
        <f>IFERROR(INDEX('[2]Green_rooibos initial weight'!$C$5:$C$1749,MATCH(I129, '[2]Green_rooibos initial weight'!$A$5:$A$1749,0)),"")</f>
        <v/>
      </c>
      <c r="L129" s="3" t="str">
        <f>IFERROR(J129-(#REF!+#REF!),"")</f>
        <v/>
      </c>
      <c r="M129" s="3">
        <f>AVERAGE('[2]Ashed teabags wet'!$J$809:$J$813,'[2]Ashed teabags wet'!$J$817:$J$818,'[2]Ashed teabags wet'!$J$820:$J$821)</f>
        <v>5.5094158734921841</v>
      </c>
      <c r="N129" s="3" t="str">
        <f t="shared" si="0"/>
        <v/>
      </c>
      <c r="O129" s="3" t="str">
        <f>IFERROR($K129-(#REF!+#REF!),"")</f>
        <v/>
      </c>
      <c r="P129" s="3">
        <f>AVERAGE('[2]Ashed teabags wet'!$J$814:$J$816)</f>
        <v>2.2816647271287041</v>
      </c>
      <c r="Q129" s="3" t="str">
        <f t="shared" si="1"/>
        <v/>
      </c>
      <c r="R129" s="2">
        <f>'[2]Dry_Litterbag Placem_Collection'!G56</f>
        <v>0</v>
      </c>
      <c r="S129" t="str">
        <f>IF(IFERROR(INDEX('[2]Both teabags AfterDry'!$D$3:$D$900,MATCH(Dry_Unashed!H129,'[2]Both teabags AfterDry'!$A$3:$A$900,0)),"")="","",(IFERROR(INDEX('[2]Both teabags AfterDry'!$D$3:$D$900,MATCH(Dry_Unashed!H129,'[2]Both teabags AfterDry'!$A$3:$A$900,0)),"")))</f>
        <v/>
      </c>
      <c r="T129" t="str">
        <f>IF(IFERROR(INDEX('[2]Both teabags AfterDry'!$D$3:$D$900,MATCH(Dry_Unashed!I129,'[2]Both teabags AfterDry'!$A$3:$A$900,0)),"")="","",(IFERROR(INDEX('[2]Both teabags AfterDry'!$D$3:$D$900,MATCH(Dry_Unashed!I129,'[2]Both teabags AfterDry'!$A$3:$A$900,0)),"")))</f>
        <v/>
      </c>
      <c r="U129" s="1" t="str">
        <f>IFERROR(IF(S129&gt;0,S129-(#REF!),""),"")</f>
        <v/>
      </c>
      <c r="V129" s="1" t="str">
        <f>IFERROR(IF(T129&gt;0,T129-(#REF!),""),"")</f>
        <v/>
      </c>
      <c r="W129" s="3" t="str">
        <f t="shared" si="2"/>
        <v/>
      </c>
      <c r="X129" s="3" t="str">
        <f t="shared" si="3"/>
        <v/>
      </c>
      <c r="Y129" s="3" t="str">
        <f t="shared" si="4"/>
        <v/>
      </c>
      <c r="Z129" t="str">
        <f t="shared" si="5"/>
        <v/>
      </c>
      <c r="AA129" s="3" t="str">
        <f t="shared" si="6"/>
        <v/>
      </c>
      <c r="AB129" s="3" t="str">
        <f t="shared" si="7"/>
        <v/>
      </c>
      <c r="AC129" s="67" t="str">
        <f>IF(ISNUMBER(SEARCH("C", '[2]Dry_Litterbag Placem_Collection'!T56)),"YES","")</f>
        <v/>
      </c>
      <c r="AD129" s="67" t="str">
        <f>IF(ISNUMBER(SEARCH("H",'[2]Dry_Litterbag Placem_Collection'!T56)),"YES","")</f>
        <v/>
      </c>
      <c r="AE129" s="67" t="str">
        <f>IF(ISNUMBER(SEARCH("R",'[2]Dry_Litterbag Placem_Collection'!T56)),"YES","")</f>
        <v/>
      </c>
      <c r="AF129" s="67" t="str">
        <f>IF(ISNUMBER(SEARCH("C", '[2]Dry_Litterbag Placem_Collection'!S56)),"YES","")</f>
        <v/>
      </c>
      <c r="AG129" s="67" t="str">
        <f>IF(ISNUMBER(SEARCH("H", '[2]Dry_Litterbag Placem_Collection'!S56)),"YES","")</f>
        <v/>
      </c>
      <c r="AH129" s="67" t="str">
        <f>IF(ISNUMBER(SEARCH("R", '[2]Dry_Litterbag Placem_Collection'!S56)),"YES","")</f>
        <v/>
      </c>
    </row>
    <row r="130" spans="2:34">
      <c r="B130" t="s">
        <v>164</v>
      </c>
      <c r="C130">
        <v>55</v>
      </c>
      <c r="D130" t="s">
        <v>94</v>
      </c>
      <c r="E130" t="s">
        <v>41</v>
      </c>
      <c r="F130" s="68">
        <v>7</v>
      </c>
      <c r="G130" s="2">
        <f>'[2]Dry_Litterbag Placem_Collection'!E57</f>
        <v>42938</v>
      </c>
      <c r="H130" t="str">
        <f>'[2]Final data_for_R_analysis_Dryse'!J56</f>
        <v>G86</v>
      </c>
      <c r="I130" t="str">
        <f>'[2]Final data_for_R_analysis_Dryse'!J276</f>
        <v>R839</v>
      </c>
      <c r="J130">
        <f>IFERROR(INDEX('[2]Green_rooibos initial weight'!$C$5:$C$1749,MATCH(H130, '[2]Green_rooibos initial weight'!$A$5:$A$1749,0)),"")</f>
        <v>2.1030000000000002</v>
      </c>
      <c r="K130">
        <f>IFERROR(INDEX('[2]Green_rooibos initial weight'!$C$5:$C$1749,MATCH(I130, '[2]Green_rooibos initial weight'!$A$5:$A$1749,0)),"")</f>
        <v>2.2269999999999999</v>
      </c>
      <c r="L130" s="3" t="str">
        <f>IFERROR(J130-(#REF!+#REF!),"")</f>
        <v/>
      </c>
      <c r="M130" s="3">
        <f>AVERAGE('[2]Ashed teabags wet'!$J$809:$J$813,'[2]Ashed teabags wet'!$J$817:$J$818,'[2]Ashed teabags wet'!$J$820:$J$821)</f>
        <v>5.5094158734921841</v>
      </c>
      <c r="N130" s="3" t="str">
        <f t="shared" si="0"/>
        <v/>
      </c>
      <c r="O130" s="3" t="str">
        <f>IFERROR($K130-(#REF!+#REF!),"")</f>
        <v/>
      </c>
      <c r="P130" s="3">
        <f>AVERAGE('[2]Ashed teabags wet'!$J$814:$J$816)</f>
        <v>2.2816647271287041</v>
      </c>
      <c r="Q130" s="3" t="str">
        <f t="shared" si="1"/>
        <v/>
      </c>
      <c r="R130" s="2">
        <f>'[2]Dry_Litterbag Placem_Collection'!G57</f>
        <v>43005</v>
      </c>
      <c r="S130">
        <f>IF(IFERROR(INDEX('[2]Both teabags AfterDry'!$D$3:$D$900,MATCH(Dry_Unashed!H130,'[2]Both teabags AfterDry'!$A$3:$A$900,0)),"")="","",(IFERROR(INDEX('[2]Both teabags AfterDry'!$D$3:$D$900,MATCH(Dry_Unashed!H130,'[2]Both teabags AfterDry'!$A$3:$A$900,0)),"")))</f>
        <v>1.8914</v>
      </c>
      <c r="T130">
        <f>IF(IFERROR(INDEX('[2]Both teabags AfterDry'!$D$3:$D$900,MATCH(Dry_Unashed!I130,'[2]Both teabags AfterDry'!$A$3:$A$900,0)),"")="","",(IFERROR(INDEX('[2]Both teabags AfterDry'!$D$3:$D$900,MATCH(Dry_Unashed!I130,'[2]Both teabags AfterDry'!$A$3:$A$900,0)),"")))</f>
        <v>1.9775</v>
      </c>
      <c r="U130" s="1" t="str">
        <f>IFERROR(IF(S130&gt;0,S130-(#REF!),""),"")</f>
        <v/>
      </c>
      <c r="V130" s="1" t="str">
        <f>IFERROR(IF(T130&gt;0,T130-(#REF!),""),"")</f>
        <v/>
      </c>
      <c r="W130" s="3" t="str">
        <f t="shared" si="2"/>
        <v/>
      </c>
      <c r="X130" s="3" t="str">
        <f t="shared" si="3"/>
        <v/>
      </c>
      <c r="Y130" s="3" t="str">
        <f t="shared" si="4"/>
        <v/>
      </c>
      <c r="Z130">
        <f t="shared" si="5"/>
        <v>67</v>
      </c>
      <c r="AA130" s="3" t="str">
        <f t="shared" si="6"/>
        <v/>
      </c>
      <c r="AB130" s="3" t="str">
        <f t="shared" si="7"/>
        <v/>
      </c>
      <c r="AC130" s="67" t="str">
        <f>IF(ISNUMBER(SEARCH("C", '[2]Dry_Litterbag Placem_Collection'!T57)),"YES","")</f>
        <v>YES</v>
      </c>
      <c r="AD130" s="67" t="str">
        <f>IF(ISNUMBER(SEARCH("H",'[2]Dry_Litterbag Placem_Collection'!T57)),"YES","")</f>
        <v>YES</v>
      </c>
      <c r="AE130" s="67" t="str">
        <f>IF(ISNUMBER(SEARCH("R",'[2]Dry_Litterbag Placem_Collection'!T57)),"YES","")</f>
        <v/>
      </c>
      <c r="AF130" s="67" t="str">
        <f>IF(ISNUMBER(SEARCH("C", '[2]Dry_Litterbag Placem_Collection'!S57)),"YES","")</f>
        <v>YES</v>
      </c>
      <c r="AG130" s="67" t="str">
        <f>IF(ISNUMBER(SEARCH("H", '[2]Dry_Litterbag Placem_Collection'!S57)),"YES","")</f>
        <v>YES</v>
      </c>
      <c r="AH130" s="67" t="str">
        <f>IF(ISNUMBER(SEARCH("R", '[2]Dry_Litterbag Placem_Collection'!S57)),"YES","")</f>
        <v/>
      </c>
    </row>
    <row r="131" spans="2:34">
      <c r="B131" t="s">
        <v>164</v>
      </c>
      <c r="C131">
        <v>56</v>
      </c>
      <c r="D131" t="s">
        <v>94</v>
      </c>
      <c r="E131" t="s">
        <v>41</v>
      </c>
      <c r="F131" s="68">
        <v>8</v>
      </c>
      <c r="G131" s="2">
        <f>'[2]Dry_Litterbag Placem_Collection'!E58</f>
        <v>42938</v>
      </c>
      <c r="H131" t="str">
        <f>'[2]Final data_for_R_analysis_Dryse'!J57</f>
        <v>G107</v>
      </c>
      <c r="I131" t="str">
        <f>'[2]Final data_for_R_analysis_Dryse'!J277</f>
        <v>R760</v>
      </c>
      <c r="J131">
        <f>IFERROR(INDEX('[2]Green_rooibos initial weight'!$C$5:$C$1749,MATCH(H131, '[2]Green_rooibos initial weight'!$A$5:$A$1749,0)),"")</f>
        <v>2.1749999999999998</v>
      </c>
      <c r="K131">
        <f>IFERROR(INDEX('[2]Green_rooibos initial weight'!$C$5:$C$1749,MATCH(I131, '[2]Green_rooibos initial weight'!$A$5:$A$1749,0)),"")</f>
        <v>2.2320000000000002</v>
      </c>
      <c r="L131" s="3" t="str">
        <f>IFERROR(J131-(#REF!+#REF!),"")</f>
        <v/>
      </c>
      <c r="M131" s="3">
        <f>AVERAGE('[2]Ashed teabags wet'!$J$809:$J$813,'[2]Ashed teabags wet'!$J$817:$J$818,'[2]Ashed teabags wet'!$J$820:$J$821)</f>
        <v>5.5094158734921841</v>
      </c>
      <c r="N131" s="3" t="str">
        <f t="shared" si="0"/>
        <v/>
      </c>
      <c r="O131" s="3" t="str">
        <f>IFERROR($K131-(#REF!+#REF!),"")</f>
        <v/>
      </c>
      <c r="P131" s="3">
        <f>AVERAGE('[2]Ashed teabags wet'!$J$814:$J$816)</f>
        <v>2.2816647271287041</v>
      </c>
      <c r="Q131" s="3" t="str">
        <f t="shared" si="1"/>
        <v/>
      </c>
      <c r="R131" s="2">
        <f>'[2]Dry_Litterbag Placem_Collection'!G58</f>
        <v>43005</v>
      </c>
      <c r="S131">
        <f>IF(IFERROR(INDEX('[2]Both teabags AfterDry'!$D$3:$D$900,MATCH(Dry_Unashed!H131,'[2]Both teabags AfterDry'!$A$3:$A$900,0)),"")="","",(IFERROR(INDEX('[2]Both teabags AfterDry'!$D$3:$D$900,MATCH(Dry_Unashed!H131,'[2]Both teabags AfterDry'!$A$3:$A$900,0)),"")))</f>
        <v>2.0276000000000001</v>
      </c>
      <c r="T131">
        <f>IF(IFERROR(INDEX('[2]Both teabags AfterDry'!$D$3:$D$900,MATCH(Dry_Unashed!I131,'[2]Both teabags AfterDry'!$A$3:$A$900,0)),"")="","",(IFERROR(INDEX('[2]Both teabags AfterDry'!$D$3:$D$900,MATCH(Dry_Unashed!I131,'[2]Both teabags AfterDry'!$A$3:$A$900,0)),"")))</f>
        <v>1.9821</v>
      </c>
      <c r="U131" s="1" t="str">
        <f>IFERROR(IF(S131&gt;0,S131-(#REF!),""),"")</f>
        <v/>
      </c>
      <c r="V131" s="1" t="str">
        <f>IFERROR(IF(T131&gt;0,T131-(#REF!),""),"")</f>
        <v/>
      </c>
      <c r="W131" s="3" t="str">
        <f t="shared" si="2"/>
        <v/>
      </c>
      <c r="X131" s="3" t="str">
        <f t="shared" si="3"/>
        <v/>
      </c>
      <c r="Y131" s="3" t="str">
        <f t="shared" si="4"/>
        <v/>
      </c>
      <c r="Z131">
        <f t="shared" si="5"/>
        <v>67</v>
      </c>
      <c r="AA131" s="3" t="str">
        <f t="shared" si="6"/>
        <v/>
      </c>
      <c r="AB131" s="3" t="str">
        <f t="shared" si="7"/>
        <v/>
      </c>
      <c r="AC131" s="67" t="str">
        <f>IF(ISNUMBER(SEARCH("C", '[2]Dry_Litterbag Placem_Collection'!T58)),"YES","")</f>
        <v/>
      </c>
      <c r="AD131" s="67" t="str">
        <f>IF(ISNUMBER(SEARCH("H",'[2]Dry_Litterbag Placem_Collection'!T58)),"YES","")</f>
        <v/>
      </c>
      <c r="AE131" s="67" t="str">
        <f>IF(ISNUMBER(SEARCH("R",'[2]Dry_Litterbag Placem_Collection'!T58)),"YES","")</f>
        <v/>
      </c>
      <c r="AF131" s="67" t="str">
        <f>IF(ISNUMBER(SEARCH("C", '[2]Dry_Litterbag Placem_Collection'!S58)),"YES","")</f>
        <v/>
      </c>
      <c r="AG131" s="67" t="str">
        <f>IF(ISNUMBER(SEARCH("H", '[2]Dry_Litterbag Placem_Collection'!S58)),"YES","")</f>
        <v/>
      </c>
      <c r="AH131" s="67" t="str">
        <f>IF(ISNUMBER(SEARCH("R", '[2]Dry_Litterbag Placem_Collection'!S58)),"YES","")</f>
        <v/>
      </c>
    </row>
    <row r="132" spans="2:34">
      <c r="B132" t="s">
        <v>164</v>
      </c>
      <c r="C132">
        <v>57</v>
      </c>
      <c r="D132" t="s">
        <v>95</v>
      </c>
      <c r="E132" t="s">
        <v>41</v>
      </c>
      <c r="F132" s="5">
        <v>1</v>
      </c>
      <c r="G132" s="2">
        <f>'[2]Dry_Litterbag Placem_Collection'!E59</f>
        <v>42938</v>
      </c>
      <c r="H132" t="str">
        <f>'[2]Final data_for_R_analysis_Dryse'!J58</f>
        <v>G41</v>
      </c>
      <c r="I132" t="str">
        <f>'[2]Final data_for_R_analysis_Dryse'!J278</f>
        <v>R830</v>
      </c>
      <c r="J132">
        <f>IFERROR(INDEX('[2]Green_rooibos initial weight'!$C$5:$C$1749,MATCH(H132, '[2]Green_rooibos initial weight'!$A$5:$A$1749,0)),"")</f>
        <v>1.9850000000000001</v>
      </c>
      <c r="K132">
        <f>IFERROR(INDEX('[2]Green_rooibos initial weight'!$C$5:$C$1749,MATCH(I132, '[2]Green_rooibos initial weight'!$A$5:$A$1749,0)),"")</f>
        <v>2.2160000000000002</v>
      </c>
      <c r="L132" s="3" t="str">
        <f>IFERROR(J132-(#REF!+#REF!),"")</f>
        <v/>
      </c>
      <c r="M132" s="3">
        <f>AVERAGE('[2]Ashed teabags wet'!$J$809:$J$813,'[2]Ashed teabags wet'!$J$817:$J$818,'[2]Ashed teabags wet'!$J$820:$J$821)</f>
        <v>5.5094158734921841</v>
      </c>
      <c r="N132" s="3" t="str">
        <f t="shared" si="0"/>
        <v/>
      </c>
      <c r="O132" s="3" t="str">
        <f>IFERROR($K132-(#REF!+#REF!),"")</f>
        <v/>
      </c>
      <c r="P132" s="3">
        <f>AVERAGE('[2]Ashed teabags wet'!$J$814:$J$816)</f>
        <v>2.2816647271287041</v>
      </c>
      <c r="Q132" s="3" t="str">
        <f t="shared" si="1"/>
        <v/>
      </c>
      <c r="R132" s="2">
        <f>'[2]Dry_Litterbag Placem_Collection'!G59</f>
        <v>43005</v>
      </c>
      <c r="S132" t="str">
        <f>IF(IFERROR(INDEX('[2]Both teabags AfterDry'!$D$3:$D$900,MATCH(Dry_Unashed!H132,'[2]Both teabags AfterDry'!$A$3:$A$900,0)),"")="","",(IFERROR(INDEX('[2]Both teabags AfterDry'!$D$3:$D$900,MATCH(Dry_Unashed!H132,'[2]Both teabags AfterDry'!$A$3:$A$900,0)),"")))</f>
        <v/>
      </c>
      <c r="T132">
        <f>IF(IFERROR(INDEX('[2]Both teabags AfterDry'!$D$3:$D$900,MATCH(Dry_Unashed!I132,'[2]Both teabags AfterDry'!$A$3:$A$900,0)),"")="","",(IFERROR(INDEX('[2]Both teabags AfterDry'!$D$3:$D$900,MATCH(Dry_Unashed!I132,'[2]Both teabags AfterDry'!$A$3:$A$900,0)),"")))</f>
        <v>1.9719</v>
      </c>
      <c r="U132" s="1" t="str">
        <f>IFERROR(IF(S132&gt;0,S132-(#REF!),""),"")</f>
        <v/>
      </c>
      <c r="V132" s="1" t="str">
        <f>IFERROR(IF(T132&gt;0,T132-(#REF!),""),"")</f>
        <v/>
      </c>
      <c r="W132" s="3" t="str">
        <f t="shared" si="2"/>
        <v/>
      </c>
      <c r="X132" s="3" t="str">
        <f t="shared" si="3"/>
        <v/>
      </c>
      <c r="Y132" s="3" t="str">
        <f t="shared" si="4"/>
        <v/>
      </c>
      <c r="Z132">
        <f t="shared" si="5"/>
        <v>67</v>
      </c>
      <c r="AA132" s="3" t="str">
        <f t="shared" si="6"/>
        <v/>
      </c>
      <c r="AB132" s="3" t="str">
        <f t="shared" si="7"/>
        <v/>
      </c>
      <c r="AC132" s="67" t="str">
        <f>IF(ISNUMBER(SEARCH("C", '[2]Dry_Litterbag Placem_Collection'!T59)),"YES","")</f>
        <v/>
      </c>
      <c r="AD132" s="67" t="str">
        <f>IF(ISNUMBER(SEARCH("H",'[2]Dry_Litterbag Placem_Collection'!T59)),"YES","")</f>
        <v/>
      </c>
      <c r="AE132" s="67" t="str">
        <f>IF(ISNUMBER(SEARCH("R",'[2]Dry_Litterbag Placem_Collection'!T59)),"YES","")</f>
        <v/>
      </c>
      <c r="AF132" s="67" t="str">
        <f>IF(ISNUMBER(SEARCH("C", '[2]Dry_Litterbag Placem_Collection'!S59)),"YES","")</f>
        <v/>
      </c>
      <c r="AG132" s="67" t="str">
        <f>IF(ISNUMBER(SEARCH("H", '[2]Dry_Litterbag Placem_Collection'!S59)),"YES","")</f>
        <v/>
      </c>
      <c r="AH132" s="67" t="str">
        <f>IF(ISNUMBER(SEARCH("R", '[2]Dry_Litterbag Placem_Collection'!S59)),"YES","")</f>
        <v/>
      </c>
    </row>
    <row r="133" spans="2:34">
      <c r="B133" t="s">
        <v>164</v>
      </c>
      <c r="C133">
        <v>58</v>
      </c>
      <c r="D133" t="s">
        <v>95</v>
      </c>
      <c r="E133" t="s">
        <v>41</v>
      </c>
      <c r="F133" s="5">
        <v>2</v>
      </c>
      <c r="G133" s="2">
        <f>'[2]Dry_Litterbag Placem_Collection'!E60</f>
        <v>42938</v>
      </c>
      <c r="H133" t="str">
        <f>'[2]Final data_for_R_analysis_Dryse'!J59</f>
        <v>G481</v>
      </c>
      <c r="I133" t="str">
        <f>'[2]Final data_for_R_analysis_Dryse'!J279</f>
        <v>R725</v>
      </c>
      <c r="J133">
        <f>IFERROR(INDEX('[2]Green_rooibos initial weight'!$C$5:$C$1749,MATCH(H133, '[2]Green_rooibos initial weight'!$A$5:$A$1749,0)),"")</f>
        <v>2.0529999999999999</v>
      </c>
      <c r="K133">
        <f>IFERROR(INDEX('[2]Green_rooibos initial weight'!$C$5:$C$1749,MATCH(I133, '[2]Green_rooibos initial weight'!$A$5:$A$1749,0)),"")</f>
        <v>2.1930000000000001</v>
      </c>
      <c r="L133" s="3" t="str">
        <f>IFERROR(J133-(#REF!+#REF!),"")</f>
        <v/>
      </c>
      <c r="M133" s="3">
        <f>AVERAGE('[2]Ashed teabags wet'!$J$809:$J$813,'[2]Ashed teabags wet'!$J$817:$J$818,'[2]Ashed teabags wet'!$J$820:$J$821)</f>
        <v>5.5094158734921841</v>
      </c>
      <c r="N133" s="3" t="str">
        <f t="shared" si="0"/>
        <v/>
      </c>
      <c r="O133" s="3" t="str">
        <f>IFERROR($K133-(#REF!+#REF!),"")</f>
        <v/>
      </c>
      <c r="P133" s="3">
        <f>AVERAGE('[2]Ashed teabags wet'!$J$814:$J$816)</f>
        <v>2.2816647271287041</v>
      </c>
      <c r="Q133" s="3" t="str">
        <f t="shared" si="1"/>
        <v/>
      </c>
      <c r="R133" s="2">
        <f>'[2]Dry_Litterbag Placem_Collection'!G60</f>
        <v>43005</v>
      </c>
      <c r="S133">
        <f>IF(IFERROR(INDEX('[2]Both teabags AfterDry'!$D$3:$D$900,MATCH(Dry_Unashed!H133,'[2]Both teabags AfterDry'!$A$3:$A$900,0)),"")="","",(IFERROR(INDEX('[2]Both teabags AfterDry'!$D$3:$D$900,MATCH(Dry_Unashed!H133,'[2]Both teabags AfterDry'!$A$3:$A$900,0)),"")))</f>
        <v>1.7612000000000001</v>
      </c>
      <c r="T133">
        <f>IF(IFERROR(INDEX('[2]Both teabags AfterDry'!$D$3:$D$900,MATCH(Dry_Unashed!I133,'[2]Both teabags AfterDry'!$A$3:$A$900,0)),"")="","",(IFERROR(INDEX('[2]Both teabags AfterDry'!$D$3:$D$900,MATCH(Dry_Unashed!I133,'[2]Both teabags AfterDry'!$A$3:$A$900,0)),"")))</f>
        <v>0.71450000000000002</v>
      </c>
      <c r="U133" s="1" t="str">
        <f>IFERROR(IF(S133&gt;0,S133-(#REF!),""),"")</f>
        <v/>
      </c>
      <c r="V133" s="1" t="str">
        <f>IFERROR(IF(T133&gt;0,T133-(#REF!),""),"")</f>
        <v/>
      </c>
      <c r="W133" s="3" t="str">
        <f t="shared" si="2"/>
        <v/>
      </c>
      <c r="X133" s="3" t="str">
        <f t="shared" si="3"/>
        <v/>
      </c>
      <c r="Y133" s="3" t="str">
        <f t="shared" si="4"/>
        <v/>
      </c>
      <c r="Z133">
        <f t="shared" si="5"/>
        <v>67</v>
      </c>
      <c r="AA133" s="3" t="str">
        <f t="shared" si="6"/>
        <v/>
      </c>
      <c r="AB133" s="3" t="str">
        <f t="shared" si="7"/>
        <v/>
      </c>
      <c r="AC133" s="67" t="str">
        <f>IF(ISNUMBER(SEARCH("C", '[2]Dry_Litterbag Placem_Collection'!T60)),"YES","")</f>
        <v/>
      </c>
      <c r="AD133" s="67" t="str">
        <f>IF(ISNUMBER(SEARCH("H",'[2]Dry_Litterbag Placem_Collection'!T60)),"YES","")</f>
        <v>YES</v>
      </c>
      <c r="AE133" s="67" t="str">
        <f>IF(ISNUMBER(SEARCH("R",'[2]Dry_Litterbag Placem_Collection'!T60)),"YES","")</f>
        <v/>
      </c>
      <c r="AF133" s="67" t="str">
        <f>IF(ISNUMBER(SEARCH("C", '[2]Dry_Litterbag Placem_Collection'!S60)),"YES","")</f>
        <v/>
      </c>
      <c r="AG133" s="67" t="str">
        <f>IF(ISNUMBER(SEARCH("H", '[2]Dry_Litterbag Placem_Collection'!S60)),"YES","")</f>
        <v>YES</v>
      </c>
      <c r="AH133" s="67" t="str">
        <f>IF(ISNUMBER(SEARCH("R", '[2]Dry_Litterbag Placem_Collection'!S60)),"YES","")</f>
        <v/>
      </c>
    </row>
    <row r="134" spans="2:34">
      <c r="B134" t="s">
        <v>164</v>
      </c>
      <c r="C134">
        <v>59</v>
      </c>
      <c r="D134" t="s">
        <v>95</v>
      </c>
      <c r="E134" t="s">
        <v>41</v>
      </c>
      <c r="F134" s="5">
        <v>3</v>
      </c>
      <c r="G134" s="2">
        <f>'[2]Dry_Litterbag Placem_Collection'!E61</f>
        <v>42938</v>
      </c>
      <c r="H134" t="str">
        <f>'[2]Final data_for_R_analysis_Dryse'!J60</f>
        <v>G261</v>
      </c>
      <c r="I134" t="str">
        <f>'[2]Final data_for_R_analysis_Dryse'!J280</f>
        <v>R721</v>
      </c>
      <c r="J134">
        <f>IFERROR(INDEX('[2]Green_rooibos initial weight'!$C$5:$C$1749,MATCH(H134, '[2]Green_rooibos initial weight'!$A$5:$A$1749,0)),"")</f>
        <v>1.9850000000000001</v>
      </c>
      <c r="K134">
        <f>IFERROR(INDEX('[2]Green_rooibos initial weight'!$C$5:$C$1749,MATCH(I134, '[2]Green_rooibos initial weight'!$A$5:$A$1749,0)),"")</f>
        <v>2.2229999999999999</v>
      </c>
      <c r="L134" s="3" t="str">
        <f>IFERROR(J134-(#REF!+#REF!),"")</f>
        <v/>
      </c>
      <c r="M134" s="3">
        <f>AVERAGE('[2]Ashed teabags wet'!$J$809:$J$813,'[2]Ashed teabags wet'!$J$817:$J$818,'[2]Ashed teabags wet'!$J$820:$J$821)</f>
        <v>5.5094158734921841</v>
      </c>
      <c r="N134" s="3" t="str">
        <f t="shared" si="0"/>
        <v/>
      </c>
      <c r="O134" s="3" t="str">
        <f>IFERROR($K134-(#REF!+#REF!),"")</f>
        <v/>
      </c>
      <c r="P134" s="3">
        <f>AVERAGE('[2]Ashed teabags wet'!$J$814:$J$816)</f>
        <v>2.2816647271287041</v>
      </c>
      <c r="Q134" s="3" t="str">
        <f t="shared" si="1"/>
        <v/>
      </c>
      <c r="R134" s="2">
        <f>'[2]Dry_Litterbag Placem_Collection'!G61</f>
        <v>43005</v>
      </c>
      <c r="S134">
        <f>IF(IFERROR(INDEX('[2]Both teabags AfterDry'!$D$3:$D$900,MATCH(Dry_Unashed!H134,'[2]Both teabags AfterDry'!$A$3:$A$900,0)),"")="","",(IFERROR(INDEX('[2]Both teabags AfterDry'!$D$3:$D$900,MATCH(Dry_Unashed!H134,'[2]Both teabags AfterDry'!$A$3:$A$900,0)),"")))</f>
        <v>1.8041</v>
      </c>
      <c r="T134">
        <f>IF(IFERROR(INDEX('[2]Both teabags AfterDry'!$D$3:$D$900,MATCH(Dry_Unashed!I134,'[2]Both teabags AfterDry'!$A$3:$A$900,0)),"")="","",(IFERROR(INDEX('[2]Both teabags AfterDry'!$D$3:$D$900,MATCH(Dry_Unashed!I134,'[2]Both teabags AfterDry'!$A$3:$A$900,0)),"")))</f>
        <v>1.9549000000000001</v>
      </c>
      <c r="U134" s="1" t="str">
        <f>IFERROR(IF(S134&gt;0,S134-(#REF!),""),"")</f>
        <v/>
      </c>
      <c r="V134" s="1" t="str">
        <f>IFERROR(IF(T134&gt;0,T134-(#REF!),""),"")</f>
        <v/>
      </c>
      <c r="W134" s="3" t="str">
        <f t="shared" si="2"/>
        <v/>
      </c>
      <c r="X134" s="3" t="str">
        <f t="shared" si="3"/>
        <v/>
      </c>
      <c r="Y134" s="3" t="str">
        <f t="shared" si="4"/>
        <v/>
      </c>
      <c r="Z134">
        <f t="shared" si="5"/>
        <v>67</v>
      </c>
      <c r="AA134" s="3" t="str">
        <f t="shared" si="6"/>
        <v/>
      </c>
      <c r="AB134" s="3" t="str">
        <f t="shared" si="7"/>
        <v/>
      </c>
      <c r="AC134" s="67" t="str">
        <f>IF(ISNUMBER(SEARCH("C", '[2]Dry_Litterbag Placem_Collection'!T61)),"YES","")</f>
        <v/>
      </c>
      <c r="AD134" s="67" t="str">
        <f>IF(ISNUMBER(SEARCH("H",'[2]Dry_Litterbag Placem_Collection'!T61)),"YES","")</f>
        <v/>
      </c>
      <c r="AE134" s="67" t="str">
        <f>IF(ISNUMBER(SEARCH("R",'[2]Dry_Litterbag Placem_Collection'!T61)),"YES","")</f>
        <v/>
      </c>
      <c r="AF134" s="67" t="str">
        <f>IF(ISNUMBER(SEARCH("C", '[2]Dry_Litterbag Placem_Collection'!S61)),"YES","")</f>
        <v/>
      </c>
      <c r="AG134" s="67" t="str">
        <f>IF(ISNUMBER(SEARCH("H", '[2]Dry_Litterbag Placem_Collection'!S61)),"YES","")</f>
        <v/>
      </c>
      <c r="AH134" s="67" t="str">
        <f>IF(ISNUMBER(SEARCH("R", '[2]Dry_Litterbag Placem_Collection'!S61)),"YES","")</f>
        <v/>
      </c>
    </row>
    <row r="135" spans="2:34">
      <c r="B135" t="s">
        <v>164</v>
      </c>
      <c r="C135">
        <v>60</v>
      </c>
      <c r="D135" t="s">
        <v>95</v>
      </c>
      <c r="E135" t="s">
        <v>41</v>
      </c>
      <c r="F135" s="68">
        <v>4</v>
      </c>
      <c r="G135" s="2">
        <f>'[2]Dry_Litterbag Placem_Collection'!E62</f>
        <v>42938</v>
      </c>
      <c r="H135" t="str">
        <f>'[2]Final data_for_R_analysis_Dryse'!J61</f>
        <v>G152</v>
      </c>
      <c r="I135" t="str">
        <f>'[2]Final data_for_R_analysis_Dryse'!J281</f>
        <v>R763</v>
      </c>
      <c r="J135">
        <f>IFERROR(INDEX('[2]Green_rooibos initial weight'!$C$5:$C$1749,MATCH(H135, '[2]Green_rooibos initial weight'!$A$5:$A$1749,0)),"")</f>
        <v>2.0489999999999999</v>
      </c>
      <c r="K135">
        <f>IFERROR(INDEX('[2]Green_rooibos initial weight'!$C$5:$C$1749,MATCH(I135, '[2]Green_rooibos initial weight'!$A$5:$A$1749,0)),"")</f>
        <v>2.2589999999999999</v>
      </c>
      <c r="L135" s="3" t="str">
        <f>IFERROR(J135-(#REF!+#REF!),"")</f>
        <v/>
      </c>
      <c r="M135" s="3">
        <f>AVERAGE('[2]Ashed teabags wet'!$J$809:$J$813,'[2]Ashed teabags wet'!$J$817:$J$818,'[2]Ashed teabags wet'!$J$820:$J$821)</f>
        <v>5.5094158734921841</v>
      </c>
      <c r="N135" s="3" t="str">
        <f t="shared" si="0"/>
        <v/>
      </c>
      <c r="O135" s="3" t="str">
        <f>IFERROR($K135-(#REF!+#REF!),"")</f>
        <v/>
      </c>
      <c r="P135" s="3">
        <f>AVERAGE('[2]Ashed teabags wet'!$J$814:$J$816)</f>
        <v>2.2816647271287041</v>
      </c>
      <c r="Q135" s="3" t="str">
        <f t="shared" si="1"/>
        <v/>
      </c>
      <c r="R135" s="2">
        <f>'[2]Dry_Litterbag Placem_Collection'!G62</f>
        <v>43005</v>
      </c>
      <c r="S135">
        <f>IF(IFERROR(INDEX('[2]Both teabags AfterDry'!$D$3:$D$900,MATCH(Dry_Unashed!H135,'[2]Both teabags AfterDry'!$A$3:$A$900,0)),"")="","",(IFERROR(INDEX('[2]Both teabags AfterDry'!$D$3:$D$900,MATCH(Dry_Unashed!H135,'[2]Both teabags AfterDry'!$A$3:$A$900,0)),"")))</f>
        <v>1.8697999999999999</v>
      </c>
      <c r="T135">
        <f>IF(IFERROR(INDEX('[2]Both teabags AfterDry'!$D$3:$D$900,MATCH(Dry_Unashed!I135,'[2]Both teabags AfterDry'!$A$3:$A$900,0)),"")="","",(IFERROR(INDEX('[2]Both teabags AfterDry'!$D$3:$D$900,MATCH(Dry_Unashed!I135,'[2]Both teabags AfterDry'!$A$3:$A$900,0)),"")))</f>
        <v>1.9797</v>
      </c>
      <c r="U135" s="1" t="str">
        <f>IFERROR(IF(S135&gt;0,S135-(#REF!),""),"")</f>
        <v/>
      </c>
      <c r="V135" s="1" t="str">
        <f>IFERROR(IF(T135&gt;0,T135-(#REF!),""),"")</f>
        <v/>
      </c>
      <c r="W135" s="3" t="str">
        <f t="shared" si="2"/>
        <v/>
      </c>
      <c r="X135" s="3" t="str">
        <f t="shared" si="3"/>
        <v/>
      </c>
      <c r="Y135" s="3" t="str">
        <f t="shared" si="4"/>
        <v/>
      </c>
      <c r="Z135">
        <f t="shared" si="5"/>
        <v>67</v>
      </c>
      <c r="AA135" s="3" t="str">
        <f t="shared" si="6"/>
        <v/>
      </c>
      <c r="AB135" s="3" t="str">
        <f t="shared" si="7"/>
        <v/>
      </c>
      <c r="AC135" s="67" t="str">
        <f>IF(ISNUMBER(SEARCH("C", '[2]Dry_Litterbag Placem_Collection'!T62)),"YES","")</f>
        <v/>
      </c>
      <c r="AD135" s="67" t="str">
        <f>IF(ISNUMBER(SEARCH("H",'[2]Dry_Litterbag Placem_Collection'!T62)),"YES","")</f>
        <v/>
      </c>
      <c r="AE135" s="67" t="str">
        <f>IF(ISNUMBER(SEARCH("R",'[2]Dry_Litterbag Placem_Collection'!T62)),"YES","")</f>
        <v/>
      </c>
      <c r="AF135" s="67" t="str">
        <f>IF(ISNUMBER(SEARCH("C", '[2]Dry_Litterbag Placem_Collection'!S62)),"YES","")</f>
        <v/>
      </c>
      <c r="AG135" s="67" t="str">
        <f>IF(ISNUMBER(SEARCH("H", '[2]Dry_Litterbag Placem_Collection'!S62)),"YES","")</f>
        <v/>
      </c>
      <c r="AH135" s="67" t="str">
        <f>IF(ISNUMBER(SEARCH("R", '[2]Dry_Litterbag Placem_Collection'!S62)),"YES","")</f>
        <v/>
      </c>
    </row>
    <row r="136" spans="2:34">
      <c r="B136" t="s">
        <v>164</v>
      </c>
      <c r="C136">
        <v>61</v>
      </c>
      <c r="D136" t="s">
        <v>95</v>
      </c>
      <c r="E136" t="s">
        <v>41</v>
      </c>
      <c r="F136" s="68">
        <v>5</v>
      </c>
      <c r="G136" s="2">
        <f>'[2]Dry_Litterbag Placem_Collection'!E63</f>
        <v>42938</v>
      </c>
      <c r="H136" t="str">
        <f>'[2]Final data_for_R_analysis_Dryse'!J62</f>
        <v>G191</v>
      </c>
      <c r="I136" t="str">
        <f>'[2]Final data_for_R_analysis_Dryse'!J282</f>
        <v>R775</v>
      </c>
      <c r="J136">
        <f>IFERROR(INDEX('[2]Green_rooibos initial weight'!$C$5:$C$1749,MATCH(H136, '[2]Green_rooibos initial weight'!$A$5:$A$1749,0)),"")</f>
        <v>2.0590000000000002</v>
      </c>
      <c r="K136">
        <f>IFERROR(INDEX('[2]Green_rooibos initial weight'!$C$5:$C$1749,MATCH(I136, '[2]Green_rooibos initial weight'!$A$5:$A$1749,0)),"")</f>
        <v>2.2290000000000001</v>
      </c>
      <c r="L136" s="3" t="str">
        <f>IFERROR(J136-(#REF!+#REF!),"")</f>
        <v/>
      </c>
      <c r="M136" s="3">
        <f>AVERAGE('[2]Ashed teabags wet'!$J$809:$J$813,'[2]Ashed teabags wet'!$J$817:$J$818,'[2]Ashed teabags wet'!$J$820:$J$821)</f>
        <v>5.5094158734921841</v>
      </c>
      <c r="N136" s="3" t="str">
        <f t="shared" si="0"/>
        <v/>
      </c>
      <c r="O136" s="3" t="str">
        <f>IFERROR($K136-(#REF!+#REF!),"")</f>
        <v/>
      </c>
      <c r="P136" s="3">
        <f>AVERAGE('[2]Ashed teabags wet'!$J$814:$J$816)</f>
        <v>2.2816647271287041</v>
      </c>
      <c r="Q136" s="3" t="str">
        <f t="shared" si="1"/>
        <v/>
      </c>
      <c r="R136" s="2">
        <f>'[2]Dry_Litterbag Placem_Collection'!G63</f>
        <v>43005</v>
      </c>
      <c r="S136" t="str">
        <f>IF(IFERROR(INDEX('[2]Both teabags AfterDry'!$D$3:$D$900,MATCH(Dry_Unashed!H136,'[2]Both teabags AfterDry'!$A$3:$A$900,0)),"")="","",(IFERROR(INDEX('[2]Both teabags AfterDry'!$D$3:$D$900,MATCH(Dry_Unashed!H136,'[2]Both teabags AfterDry'!$A$3:$A$900,0)),"")))</f>
        <v/>
      </c>
      <c r="T136" t="str">
        <f>IF(IFERROR(INDEX('[2]Both teabags AfterDry'!$D$3:$D$900,MATCH(Dry_Unashed!I136,'[2]Both teabags AfterDry'!$A$3:$A$900,0)),"")="","",(IFERROR(INDEX('[2]Both teabags AfterDry'!$D$3:$D$900,MATCH(Dry_Unashed!I136,'[2]Both teabags AfterDry'!$A$3:$A$900,0)),"")))</f>
        <v/>
      </c>
      <c r="U136" s="1" t="str">
        <f>IFERROR(IF(S136&gt;0,S136-(#REF!),""),"")</f>
        <v/>
      </c>
      <c r="V136" s="1" t="str">
        <f>IFERROR(IF(T136&gt;0,T136-(#REF!),""),"")</f>
        <v/>
      </c>
      <c r="W136" s="3" t="str">
        <f t="shared" si="2"/>
        <v/>
      </c>
      <c r="X136" s="3" t="str">
        <f t="shared" si="3"/>
        <v/>
      </c>
      <c r="Y136" s="3" t="str">
        <f t="shared" si="4"/>
        <v/>
      </c>
      <c r="Z136">
        <f t="shared" si="5"/>
        <v>67</v>
      </c>
      <c r="AA136" s="3" t="str">
        <f t="shared" si="6"/>
        <v/>
      </c>
      <c r="AB136" s="3" t="str">
        <f t="shared" si="7"/>
        <v/>
      </c>
      <c r="AC136" s="67" t="str">
        <f>IF(ISNUMBER(SEARCH("C", '[2]Dry_Litterbag Placem_Collection'!T63)),"YES","")</f>
        <v/>
      </c>
      <c r="AD136" s="67" t="str">
        <f>IF(ISNUMBER(SEARCH("H",'[2]Dry_Litterbag Placem_Collection'!T63)),"YES","")</f>
        <v/>
      </c>
      <c r="AE136" s="67" t="str">
        <f>IF(ISNUMBER(SEARCH("R",'[2]Dry_Litterbag Placem_Collection'!T63)),"YES","")</f>
        <v/>
      </c>
      <c r="AF136" s="67" t="str">
        <f>IF(ISNUMBER(SEARCH("C", '[2]Dry_Litterbag Placem_Collection'!S63)),"YES","")</f>
        <v/>
      </c>
      <c r="AG136" s="67" t="str">
        <f>IF(ISNUMBER(SEARCH("H", '[2]Dry_Litterbag Placem_Collection'!S63)),"YES","")</f>
        <v/>
      </c>
      <c r="AH136" s="67" t="str">
        <f>IF(ISNUMBER(SEARCH("R", '[2]Dry_Litterbag Placem_Collection'!S63)),"YES","")</f>
        <v/>
      </c>
    </row>
    <row r="137" spans="2:34">
      <c r="B137" t="s">
        <v>164</v>
      </c>
      <c r="C137">
        <v>62</v>
      </c>
      <c r="D137" t="s">
        <v>95</v>
      </c>
      <c r="E137" t="s">
        <v>41</v>
      </c>
      <c r="F137" s="68">
        <v>6</v>
      </c>
      <c r="G137" s="2">
        <f>'[2]Dry_Litterbag Placem_Collection'!E64</f>
        <v>0</v>
      </c>
      <c r="H137" t="str">
        <f>'[2]Final data_for_R_analysis_Dryse'!J63</f>
        <v/>
      </c>
      <c r="I137" t="str">
        <f>'[2]Final data_for_R_analysis_Dryse'!J283</f>
        <v/>
      </c>
      <c r="J137" t="str">
        <f>IFERROR(INDEX('[2]Green_rooibos initial weight'!$C$5:$C$1749,MATCH(H137, '[2]Green_rooibos initial weight'!$A$5:$A$1749,0)),"")</f>
        <v/>
      </c>
      <c r="K137" t="str">
        <f>IFERROR(INDEX('[2]Green_rooibos initial weight'!$C$5:$C$1749,MATCH(I137, '[2]Green_rooibos initial weight'!$A$5:$A$1749,0)),"")</f>
        <v/>
      </c>
      <c r="L137" s="3" t="str">
        <f>IFERROR(J137-(#REF!+#REF!),"")</f>
        <v/>
      </c>
      <c r="M137" s="3">
        <f>AVERAGE('[2]Ashed teabags wet'!$J$809:$J$813,'[2]Ashed teabags wet'!$J$817:$J$818,'[2]Ashed teabags wet'!$J$820:$J$821)</f>
        <v>5.5094158734921841</v>
      </c>
      <c r="N137" s="3" t="str">
        <f t="shared" si="0"/>
        <v/>
      </c>
      <c r="O137" s="3" t="str">
        <f>IFERROR($K137-(#REF!+#REF!),"")</f>
        <v/>
      </c>
      <c r="P137" s="3">
        <f>AVERAGE('[2]Ashed teabags wet'!$J$814:$J$816)</f>
        <v>2.2816647271287041</v>
      </c>
      <c r="Q137" s="3" t="str">
        <f t="shared" si="1"/>
        <v/>
      </c>
      <c r="R137" s="2">
        <f>'[2]Dry_Litterbag Placem_Collection'!G64</f>
        <v>0</v>
      </c>
      <c r="S137" t="str">
        <f>IF(IFERROR(INDEX('[2]Both teabags AfterDry'!$D$3:$D$900,MATCH(Dry_Unashed!H137,'[2]Both teabags AfterDry'!$A$3:$A$900,0)),"")="","",(IFERROR(INDEX('[2]Both teabags AfterDry'!$D$3:$D$900,MATCH(Dry_Unashed!H137,'[2]Both teabags AfterDry'!$A$3:$A$900,0)),"")))</f>
        <v/>
      </c>
      <c r="T137" t="str">
        <f>IF(IFERROR(INDEX('[2]Both teabags AfterDry'!$D$3:$D$900,MATCH(Dry_Unashed!I137,'[2]Both teabags AfterDry'!$A$3:$A$900,0)),"")="","",(IFERROR(INDEX('[2]Both teabags AfterDry'!$D$3:$D$900,MATCH(Dry_Unashed!I137,'[2]Both teabags AfterDry'!$A$3:$A$900,0)),"")))</f>
        <v/>
      </c>
      <c r="U137" s="1" t="str">
        <f>IFERROR(IF(S137&gt;0,S137-(#REF!),""),"")</f>
        <v/>
      </c>
      <c r="V137" s="1" t="str">
        <f>IFERROR(IF(T137&gt;0,T137-(#REF!),""),"")</f>
        <v/>
      </c>
      <c r="W137" s="3" t="str">
        <f t="shared" si="2"/>
        <v/>
      </c>
      <c r="X137" s="3" t="str">
        <f t="shared" si="3"/>
        <v/>
      </c>
      <c r="Y137" s="3" t="str">
        <f t="shared" si="4"/>
        <v/>
      </c>
      <c r="Z137" t="str">
        <f t="shared" si="5"/>
        <v/>
      </c>
      <c r="AA137" s="3" t="str">
        <f t="shared" si="6"/>
        <v/>
      </c>
      <c r="AB137" s="3" t="str">
        <f t="shared" si="7"/>
        <v/>
      </c>
      <c r="AC137" s="67" t="str">
        <f>IF(ISNUMBER(SEARCH("C", '[2]Dry_Litterbag Placem_Collection'!T64)),"YES","")</f>
        <v/>
      </c>
      <c r="AD137" s="67" t="str">
        <f>IF(ISNUMBER(SEARCH("H",'[2]Dry_Litterbag Placem_Collection'!T64)),"YES","")</f>
        <v/>
      </c>
      <c r="AE137" s="67" t="str">
        <f>IF(ISNUMBER(SEARCH("R",'[2]Dry_Litterbag Placem_Collection'!T64)),"YES","")</f>
        <v/>
      </c>
      <c r="AF137" s="67" t="str">
        <f>IF(ISNUMBER(SEARCH("C", '[2]Dry_Litterbag Placem_Collection'!S64)),"YES","")</f>
        <v/>
      </c>
      <c r="AG137" s="67" t="str">
        <f>IF(ISNUMBER(SEARCH("H", '[2]Dry_Litterbag Placem_Collection'!S64)),"YES","")</f>
        <v/>
      </c>
      <c r="AH137" s="67" t="str">
        <f>IF(ISNUMBER(SEARCH("R", '[2]Dry_Litterbag Placem_Collection'!S64)),"YES","")</f>
        <v/>
      </c>
    </row>
    <row r="138" spans="2:34">
      <c r="B138" t="s">
        <v>164</v>
      </c>
      <c r="C138">
        <v>63</v>
      </c>
      <c r="D138" t="s">
        <v>95</v>
      </c>
      <c r="E138" t="s">
        <v>41</v>
      </c>
      <c r="F138" s="68">
        <v>7</v>
      </c>
      <c r="G138" s="2">
        <f>'[2]Dry_Litterbag Placem_Collection'!E65</f>
        <v>42938</v>
      </c>
      <c r="H138" t="str">
        <f>'[2]Final data_for_R_analysis_Dryse'!J64</f>
        <v>G49</v>
      </c>
      <c r="I138" t="str">
        <f>'[2]Final data_for_R_analysis_Dryse'!J284</f>
        <v>R733</v>
      </c>
      <c r="J138">
        <f>IFERROR(INDEX('[2]Green_rooibos initial weight'!$C$5:$C$1749,MATCH(H138, '[2]Green_rooibos initial weight'!$A$5:$A$1749,0)),"")</f>
        <v>2.0859999999999999</v>
      </c>
      <c r="K138">
        <f>IFERROR(INDEX('[2]Green_rooibos initial weight'!$C$5:$C$1749,MATCH(I138, '[2]Green_rooibos initial weight'!$A$5:$A$1749,0)),"")</f>
        <v>2.181</v>
      </c>
      <c r="L138" s="3" t="str">
        <f>IFERROR(J138-(#REF!+#REF!),"")</f>
        <v/>
      </c>
      <c r="M138" s="3">
        <f>AVERAGE('[2]Ashed teabags wet'!$J$809:$J$813,'[2]Ashed teabags wet'!$J$817:$J$818,'[2]Ashed teabags wet'!$J$820:$J$821)</f>
        <v>5.5094158734921841</v>
      </c>
      <c r="N138" s="3" t="str">
        <f t="shared" si="0"/>
        <v/>
      </c>
      <c r="O138" s="3" t="str">
        <f>IFERROR($K138-(#REF!+#REF!),"")</f>
        <v/>
      </c>
      <c r="P138" s="3">
        <f>AVERAGE('[2]Ashed teabags wet'!$J$814:$J$816)</f>
        <v>2.2816647271287041</v>
      </c>
      <c r="Q138" s="3" t="str">
        <f t="shared" si="1"/>
        <v/>
      </c>
      <c r="R138" s="2">
        <f>'[2]Dry_Litterbag Placem_Collection'!G65</f>
        <v>43005</v>
      </c>
      <c r="S138">
        <f>IF(IFERROR(INDEX('[2]Both teabags AfterDry'!$D$3:$D$900,MATCH(Dry_Unashed!H138,'[2]Both teabags AfterDry'!$A$3:$A$900,0)),"")="","",(IFERROR(INDEX('[2]Both teabags AfterDry'!$D$3:$D$900,MATCH(Dry_Unashed!H138,'[2]Both teabags AfterDry'!$A$3:$A$900,0)),"")))</f>
        <v>1.9326000000000001</v>
      </c>
      <c r="T138">
        <f>IF(IFERROR(INDEX('[2]Both teabags AfterDry'!$D$3:$D$900,MATCH(Dry_Unashed!I138,'[2]Both teabags AfterDry'!$A$3:$A$900,0)),"")="","",(IFERROR(INDEX('[2]Both teabags AfterDry'!$D$3:$D$900,MATCH(Dry_Unashed!I138,'[2]Both teabags AfterDry'!$A$3:$A$900,0)),"")))</f>
        <v>1.9025000000000001</v>
      </c>
      <c r="U138" s="1" t="str">
        <f>IFERROR(IF(S138&gt;0,S138-(#REF!),""),"")</f>
        <v/>
      </c>
      <c r="V138" s="1" t="str">
        <f>IFERROR(IF(T138&gt;0,T138-(#REF!),""),"")</f>
        <v/>
      </c>
      <c r="W138" s="3" t="str">
        <f t="shared" si="2"/>
        <v/>
      </c>
      <c r="X138" s="3" t="str">
        <f t="shared" si="3"/>
        <v/>
      </c>
      <c r="Y138" s="3" t="str">
        <f t="shared" si="4"/>
        <v/>
      </c>
      <c r="Z138">
        <f t="shared" si="5"/>
        <v>67</v>
      </c>
      <c r="AA138" s="3" t="str">
        <f t="shared" si="6"/>
        <v/>
      </c>
      <c r="AB138" s="3" t="str">
        <f t="shared" si="7"/>
        <v/>
      </c>
      <c r="AC138" s="67" t="str">
        <f>IF(ISNUMBER(SEARCH("C", '[2]Dry_Litterbag Placem_Collection'!T65)),"YES","")</f>
        <v/>
      </c>
      <c r="AD138" s="67" t="str">
        <f>IF(ISNUMBER(SEARCH("H",'[2]Dry_Litterbag Placem_Collection'!T65)),"YES","")</f>
        <v/>
      </c>
      <c r="AE138" s="67" t="str">
        <f>IF(ISNUMBER(SEARCH("R",'[2]Dry_Litterbag Placem_Collection'!T65)),"YES","")</f>
        <v/>
      </c>
      <c r="AF138" s="67" t="str">
        <f>IF(ISNUMBER(SEARCH("C", '[2]Dry_Litterbag Placem_Collection'!S65)),"YES","")</f>
        <v/>
      </c>
      <c r="AG138" s="67" t="str">
        <f>IF(ISNUMBER(SEARCH("H", '[2]Dry_Litterbag Placem_Collection'!S65)),"YES","")</f>
        <v/>
      </c>
      <c r="AH138" s="67" t="str">
        <f>IF(ISNUMBER(SEARCH("R", '[2]Dry_Litterbag Placem_Collection'!S65)),"YES","")</f>
        <v/>
      </c>
    </row>
    <row r="139" spans="2:34">
      <c r="B139" t="s">
        <v>164</v>
      </c>
      <c r="C139">
        <v>64</v>
      </c>
      <c r="D139" t="s">
        <v>95</v>
      </c>
      <c r="E139" t="s">
        <v>41</v>
      </c>
      <c r="F139" s="68">
        <v>8</v>
      </c>
      <c r="G139" s="2">
        <f>'[2]Dry_Litterbag Placem_Collection'!E66</f>
        <v>42938</v>
      </c>
      <c r="H139" t="str">
        <f>'[2]Final data_for_R_analysis_Dryse'!J65</f>
        <v>G347</v>
      </c>
      <c r="I139" t="str">
        <f>'[2]Final data_for_R_analysis_Dryse'!J285</f>
        <v>R765</v>
      </c>
      <c r="J139">
        <f>IFERROR(INDEX('[2]Green_rooibos initial weight'!$C$5:$C$1749,MATCH(H139, '[2]Green_rooibos initial weight'!$A$5:$A$1749,0)),"")</f>
        <v>1.8919999999999999</v>
      </c>
      <c r="K139">
        <f>IFERROR(INDEX('[2]Green_rooibos initial weight'!$C$5:$C$1749,MATCH(I139, '[2]Green_rooibos initial weight'!$A$5:$A$1749,0)),"")</f>
        <v>2.2400000000000002</v>
      </c>
      <c r="L139" s="3" t="str">
        <f>IFERROR(J139-(#REF!+#REF!),"")</f>
        <v/>
      </c>
      <c r="M139" s="3">
        <f>AVERAGE('[2]Ashed teabags wet'!$J$809:$J$813,'[2]Ashed teabags wet'!$J$817:$J$818,'[2]Ashed teabags wet'!$J$820:$J$821)</f>
        <v>5.5094158734921841</v>
      </c>
      <c r="N139" s="3" t="str">
        <f t="shared" si="0"/>
        <v/>
      </c>
      <c r="O139" s="3" t="str">
        <f>IFERROR($K139-(#REF!+#REF!),"")</f>
        <v/>
      </c>
      <c r="P139" s="3">
        <f>AVERAGE('[2]Ashed teabags wet'!$J$814:$J$816)</f>
        <v>2.2816647271287041</v>
      </c>
      <c r="Q139" s="3" t="str">
        <f t="shared" si="1"/>
        <v/>
      </c>
      <c r="R139" s="2">
        <f>'[2]Dry_Litterbag Placem_Collection'!G66</f>
        <v>43005</v>
      </c>
      <c r="S139">
        <f>IF(IFERROR(INDEX('[2]Both teabags AfterDry'!$D$3:$D$900,MATCH(Dry_Unashed!H139,'[2]Both teabags AfterDry'!$A$3:$A$900,0)),"")="","",(IFERROR(INDEX('[2]Both teabags AfterDry'!$D$3:$D$900,MATCH(Dry_Unashed!H139,'[2]Both teabags AfterDry'!$A$3:$A$900,0)),"")))</f>
        <v>1.6924999999999999</v>
      </c>
      <c r="T139">
        <f>IF(IFERROR(INDEX('[2]Both teabags AfterDry'!$D$3:$D$900,MATCH(Dry_Unashed!I139,'[2]Both teabags AfterDry'!$A$3:$A$900,0)),"")="","",(IFERROR(INDEX('[2]Both teabags AfterDry'!$D$3:$D$900,MATCH(Dry_Unashed!I139,'[2]Both teabags AfterDry'!$A$3:$A$900,0)),"")))</f>
        <v>1.9783999999999999</v>
      </c>
      <c r="U139" s="1" t="str">
        <f>IFERROR(IF(S139&gt;0,S139-(#REF!),""),"")</f>
        <v/>
      </c>
      <c r="V139" s="1" t="str">
        <f>IFERROR(IF(T139&gt;0,T139-(#REF!),""),"")</f>
        <v/>
      </c>
      <c r="W139" s="3" t="str">
        <f t="shared" si="2"/>
        <v/>
      </c>
      <c r="X139" s="3" t="str">
        <f t="shared" si="3"/>
        <v/>
      </c>
      <c r="Y139" s="3" t="str">
        <f t="shared" si="4"/>
        <v/>
      </c>
      <c r="Z139">
        <f t="shared" si="5"/>
        <v>67</v>
      </c>
      <c r="AA139" s="3" t="str">
        <f t="shared" si="6"/>
        <v/>
      </c>
      <c r="AB139" s="3" t="str">
        <f t="shared" si="7"/>
        <v/>
      </c>
      <c r="AC139" s="67" t="str">
        <f>IF(ISNUMBER(SEARCH("C", '[2]Dry_Litterbag Placem_Collection'!T66)),"YES","")</f>
        <v/>
      </c>
      <c r="AD139" s="67" t="str">
        <f>IF(ISNUMBER(SEARCH("H",'[2]Dry_Litterbag Placem_Collection'!T66)),"YES","")</f>
        <v/>
      </c>
      <c r="AE139" s="67" t="str">
        <f>IF(ISNUMBER(SEARCH("R",'[2]Dry_Litterbag Placem_Collection'!T66)),"YES","")</f>
        <v/>
      </c>
      <c r="AF139" s="67" t="str">
        <f>IF(ISNUMBER(SEARCH("C", '[2]Dry_Litterbag Placem_Collection'!S66)),"YES","")</f>
        <v/>
      </c>
      <c r="AG139" s="67" t="str">
        <f>IF(ISNUMBER(SEARCH("H", '[2]Dry_Litterbag Placem_Collection'!S66)),"YES","")</f>
        <v/>
      </c>
      <c r="AH139" s="67" t="str">
        <f>IF(ISNUMBER(SEARCH("R", '[2]Dry_Litterbag Placem_Collection'!S66)),"YES","")</f>
        <v/>
      </c>
    </row>
    <row r="140" spans="2:34">
      <c r="B140" t="s">
        <v>164</v>
      </c>
      <c r="C140">
        <v>65</v>
      </c>
      <c r="D140" t="s">
        <v>96</v>
      </c>
      <c r="E140" t="s">
        <v>41</v>
      </c>
      <c r="F140" s="5">
        <v>1</v>
      </c>
      <c r="G140" s="2">
        <f>'[2]Dry_Litterbag Placem_Collection'!E67</f>
        <v>42937</v>
      </c>
      <c r="H140" t="str">
        <f>'[2]Final data_for_R_analysis_Dryse'!J66</f>
        <v>G495</v>
      </c>
      <c r="I140" t="str">
        <f>'[2]Final data_for_R_analysis_Dryse'!J286</f>
        <v>R731</v>
      </c>
      <c r="J140">
        <f>IFERROR(INDEX('[2]Green_rooibos initial weight'!$C$5:$C$1749,MATCH(H140, '[2]Green_rooibos initial weight'!$A$5:$A$1749,0)),"")</f>
        <v>2.0390000000000001</v>
      </c>
      <c r="K140">
        <f>IFERROR(INDEX('[2]Green_rooibos initial weight'!$C$5:$C$1749,MATCH(I140, '[2]Green_rooibos initial weight'!$A$5:$A$1749,0)),"")</f>
        <v>2.2480000000000002</v>
      </c>
      <c r="L140" s="3" t="str">
        <f>IFERROR(J140-(#REF!+#REF!),"")</f>
        <v/>
      </c>
      <c r="M140" s="3">
        <f>AVERAGE('[2]Ashed teabags wet'!$J$809:$J$813,'[2]Ashed teabags wet'!$J$817:$J$818,'[2]Ashed teabags wet'!$J$820:$J$821)</f>
        <v>5.5094158734921841</v>
      </c>
      <c r="N140" s="3" t="str">
        <f t="shared" ref="N140:N203" si="8">IFERROR(L140-(M140/100)*L140,"")</f>
        <v/>
      </c>
      <c r="O140" s="3" t="str">
        <f>IFERROR($K140-(#REF!+#REF!),"")</f>
        <v/>
      </c>
      <c r="P140" s="3">
        <f>AVERAGE('[2]Ashed teabags wet'!$J$814:$J$816)</f>
        <v>2.2816647271287041</v>
      </c>
      <c r="Q140" s="3" t="str">
        <f t="shared" ref="Q140:Q203" si="9">IFERROR(O140-(P140/100)*O140,"")</f>
        <v/>
      </c>
      <c r="R140" s="2">
        <f>'[2]Dry_Litterbag Placem_Collection'!G67</f>
        <v>43005</v>
      </c>
      <c r="S140" t="str">
        <f>IF(IFERROR(INDEX('[2]Both teabags AfterDry'!$D$3:$D$900,MATCH(Dry_Unashed!H140,'[2]Both teabags AfterDry'!$A$3:$A$900,0)),"")="","",(IFERROR(INDEX('[2]Both teabags AfterDry'!$D$3:$D$900,MATCH(Dry_Unashed!H140,'[2]Both teabags AfterDry'!$A$3:$A$900,0)),"")))</f>
        <v/>
      </c>
      <c r="T140" t="str">
        <f>IF(IFERROR(INDEX('[2]Both teabags AfterDry'!$D$3:$D$900,MATCH(Dry_Unashed!I140,'[2]Both teabags AfterDry'!$A$3:$A$900,0)),"")="","",(IFERROR(INDEX('[2]Both teabags AfterDry'!$D$3:$D$900,MATCH(Dry_Unashed!I140,'[2]Both teabags AfterDry'!$A$3:$A$900,0)),"")))</f>
        <v/>
      </c>
      <c r="U140" s="1" t="str">
        <f>IFERROR(IF(S140&gt;0,S140-(#REF!),""),"")</f>
        <v/>
      </c>
      <c r="V140" s="1" t="str">
        <f>IFERROR(IF(T140&gt;0,T140-(#REF!),""),"")</f>
        <v/>
      </c>
      <c r="W140" s="3" t="str">
        <f t="shared" si="2"/>
        <v/>
      </c>
      <c r="X140" s="3" t="str">
        <f t="shared" si="3"/>
        <v/>
      </c>
      <c r="Y140" s="3" t="str">
        <f t="shared" si="4"/>
        <v/>
      </c>
      <c r="Z140">
        <f t="shared" si="5"/>
        <v>68</v>
      </c>
      <c r="AA140" s="3" t="str">
        <f t="shared" si="6"/>
        <v/>
      </c>
      <c r="AB140" s="3" t="str">
        <f t="shared" si="7"/>
        <v/>
      </c>
      <c r="AC140" s="67" t="str">
        <f>IF(ISNUMBER(SEARCH("C", '[2]Dry_Litterbag Placem_Collection'!T67)),"YES","")</f>
        <v/>
      </c>
      <c r="AD140" s="67" t="str">
        <f>IF(ISNUMBER(SEARCH("H",'[2]Dry_Litterbag Placem_Collection'!T67)),"YES","")</f>
        <v/>
      </c>
      <c r="AE140" s="67" t="str">
        <f>IF(ISNUMBER(SEARCH("R",'[2]Dry_Litterbag Placem_Collection'!T67)),"YES","")</f>
        <v/>
      </c>
      <c r="AF140" s="67" t="str">
        <f>IF(ISNUMBER(SEARCH("C", '[2]Dry_Litterbag Placem_Collection'!S67)),"YES","")</f>
        <v/>
      </c>
      <c r="AG140" s="67" t="str">
        <f>IF(ISNUMBER(SEARCH("H", '[2]Dry_Litterbag Placem_Collection'!S67)),"YES","")</f>
        <v/>
      </c>
      <c r="AH140" s="67" t="str">
        <f>IF(ISNUMBER(SEARCH("R", '[2]Dry_Litterbag Placem_Collection'!S67)),"YES","")</f>
        <v/>
      </c>
    </row>
    <row r="141" spans="2:34">
      <c r="B141" t="s">
        <v>164</v>
      </c>
      <c r="C141">
        <v>66</v>
      </c>
      <c r="D141" t="s">
        <v>96</v>
      </c>
      <c r="E141" t="s">
        <v>41</v>
      </c>
      <c r="F141" s="5">
        <v>2</v>
      </c>
      <c r="G141" s="2">
        <f>'[2]Dry_Litterbag Placem_Collection'!E68</f>
        <v>42937</v>
      </c>
      <c r="H141" t="str">
        <f>'[2]Final data_for_R_analysis_Dryse'!J67</f>
        <v>G247</v>
      </c>
      <c r="I141" t="str">
        <f>'[2]Final data_for_R_analysis_Dryse'!J287</f>
        <v>R816</v>
      </c>
      <c r="J141">
        <f>IFERROR(INDEX('[2]Green_rooibos initial weight'!$C$5:$C$1749,MATCH(H141, '[2]Green_rooibos initial weight'!$A$5:$A$1749,0)),"")</f>
        <v>2.13</v>
      </c>
      <c r="K141">
        <f>IFERROR(INDEX('[2]Green_rooibos initial weight'!$C$5:$C$1749,MATCH(I141, '[2]Green_rooibos initial weight'!$A$5:$A$1749,0)),"")</f>
        <v>2.194</v>
      </c>
      <c r="L141" s="3" t="str">
        <f>IFERROR(J141-(#REF!+#REF!),"")</f>
        <v/>
      </c>
      <c r="M141" s="3">
        <f>AVERAGE('[2]Ashed teabags wet'!$J$809:$J$813,'[2]Ashed teabags wet'!$J$817:$J$818,'[2]Ashed teabags wet'!$J$820:$J$821)</f>
        <v>5.5094158734921841</v>
      </c>
      <c r="N141" s="3" t="str">
        <f t="shared" si="8"/>
        <v/>
      </c>
      <c r="O141" s="3" t="str">
        <f>IFERROR($K141-(#REF!+#REF!),"")</f>
        <v/>
      </c>
      <c r="P141" s="3">
        <f>AVERAGE('[2]Ashed teabags wet'!$J$814:$J$816)</f>
        <v>2.2816647271287041</v>
      </c>
      <c r="Q141" s="3" t="str">
        <f t="shared" si="9"/>
        <v/>
      </c>
      <c r="R141" s="2">
        <f>'[2]Dry_Litterbag Placem_Collection'!G68</f>
        <v>43005</v>
      </c>
      <c r="S141">
        <f>IF(IFERROR(INDEX('[2]Both teabags AfterDry'!$D$3:$D$900,MATCH(Dry_Unashed!H141,'[2]Both teabags AfterDry'!$A$3:$A$900,0)),"")="","",(IFERROR(INDEX('[2]Both teabags AfterDry'!$D$3:$D$900,MATCH(Dry_Unashed!H141,'[2]Both teabags AfterDry'!$A$3:$A$900,0)),"")))</f>
        <v>1.9853000000000001</v>
      </c>
      <c r="T141" t="str">
        <f>IF(IFERROR(INDEX('[2]Both teabags AfterDry'!$D$3:$D$900,MATCH(Dry_Unashed!I141,'[2]Both teabags AfterDry'!$A$3:$A$900,0)),"")="","",(IFERROR(INDEX('[2]Both teabags AfterDry'!$D$3:$D$900,MATCH(Dry_Unashed!I141,'[2]Both teabags AfterDry'!$A$3:$A$900,0)),"")))</f>
        <v/>
      </c>
      <c r="U141" s="1" t="str">
        <f>IFERROR(IF(S141&gt;0,S141-(#REF!),""),"")</f>
        <v/>
      </c>
      <c r="V141" s="1" t="str">
        <f>IFERROR(IF(T141&gt;0,T141-(#REF!),""),"")</f>
        <v/>
      </c>
      <c r="W141" s="3" t="str">
        <f t="shared" ref="W141:W204" si="10">IFERROR(1-U141/L141,"")</f>
        <v/>
      </c>
      <c r="X141" s="3" t="str">
        <f t="shared" ref="X141:X204" si="11">IFERROR($F$26*(1-AA141),"")</f>
        <v/>
      </c>
      <c r="Y141" s="3" t="str">
        <f t="shared" ref="Y141:Y204" si="12">IFERROR(V141/O141,"")</f>
        <v/>
      </c>
      <c r="Z141">
        <f t="shared" ref="Z141:Z204" si="13">IF((R141-G141)&gt;0,(IFERROR(R141-G141,"")),"")</f>
        <v>68</v>
      </c>
      <c r="AA141" s="3" t="str">
        <f t="shared" ref="AA141:AA204" si="14">IFERROR(1-(W141/$F$25),"")</f>
        <v/>
      </c>
      <c r="AB141" s="3" t="str">
        <f t="shared" ref="AB141:AB204" si="15">IFERROR(LN(X141/(Y141-(1-X141)))/Z141,"")</f>
        <v/>
      </c>
      <c r="AC141" s="67" t="str">
        <f>IF(ISNUMBER(SEARCH("C", '[2]Dry_Litterbag Placem_Collection'!T68)),"YES","")</f>
        <v/>
      </c>
      <c r="AD141" s="67" t="str">
        <f>IF(ISNUMBER(SEARCH("H",'[2]Dry_Litterbag Placem_Collection'!T68)),"YES","")</f>
        <v/>
      </c>
      <c r="AE141" s="67" t="str">
        <f>IF(ISNUMBER(SEARCH("R",'[2]Dry_Litterbag Placem_Collection'!T68)),"YES","")</f>
        <v/>
      </c>
      <c r="AF141" s="67" t="str">
        <f>IF(ISNUMBER(SEARCH("C", '[2]Dry_Litterbag Placem_Collection'!S68)),"YES","")</f>
        <v>YES</v>
      </c>
      <c r="AG141" s="67" t="str">
        <f>IF(ISNUMBER(SEARCH("H", '[2]Dry_Litterbag Placem_Collection'!S68)),"YES","")</f>
        <v>YES</v>
      </c>
      <c r="AH141" s="67" t="str">
        <f>IF(ISNUMBER(SEARCH("R", '[2]Dry_Litterbag Placem_Collection'!S68)),"YES","")</f>
        <v/>
      </c>
    </row>
    <row r="142" spans="2:34">
      <c r="B142" t="s">
        <v>164</v>
      </c>
      <c r="C142">
        <v>67</v>
      </c>
      <c r="D142" t="s">
        <v>96</v>
      </c>
      <c r="E142" t="s">
        <v>41</v>
      </c>
      <c r="F142" s="5">
        <v>3</v>
      </c>
      <c r="G142" s="2">
        <f>'[2]Dry_Litterbag Placem_Collection'!E69</f>
        <v>0</v>
      </c>
      <c r="H142" t="str">
        <f>'[2]Final data_for_R_analysis_Dryse'!J68</f>
        <v/>
      </c>
      <c r="I142" t="str">
        <f>'[2]Final data_for_R_analysis_Dryse'!J288</f>
        <v/>
      </c>
      <c r="J142" t="str">
        <f>IFERROR(INDEX('[2]Green_rooibos initial weight'!$C$5:$C$1749,MATCH(H142, '[2]Green_rooibos initial weight'!$A$5:$A$1749,0)),"")</f>
        <v/>
      </c>
      <c r="K142" t="str">
        <f>IFERROR(INDEX('[2]Green_rooibos initial weight'!$C$5:$C$1749,MATCH(I142, '[2]Green_rooibos initial weight'!$A$5:$A$1749,0)),"")</f>
        <v/>
      </c>
      <c r="L142" s="3" t="str">
        <f>IFERROR(J142-(#REF!+#REF!),"")</f>
        <v/>
      </c>
      <c r="M142" s="3">
        <f>AVERAGE('[2]Ashed teabags wet'!$J$809:$J$813,'[2]Ashed teabags wet'!$J$817:$J$818,'[2]Ashed teabags wet'!$J$820:$J$821)</f>
        <v>5.5094158734921841</v>
      </c>
      <c r="N142" s="3" t="str">
        <f t="shared" si="8"/>
        <v/>
      </c>
      <c r="O142" s="3" t="str">
        <f>IFERROR($K142-(#REF!+#REF!),"")</f>
        <v/>
      </c>
      <c r="P142" s="3">
        <f>AVERAGE('[2]Ashed teabags wet'!$J$814:$J$816)</f>
        <v>2.2816647271287041</v>
      </c>
      <c r="Q142" s="3" t="str">
        <f t="shared" si="9"/>
        <v/>
      </c>
      <c r="R142" s="2">
        <f>'[2]Dry_Litterbag Placem_Collection'!G69</f>
        <v>0</v>
      </c>
      <c r="S142" t="str">
        <f>IF(IFERROR(INDEX('[2]Both teabags AfterDry'!$D$3:$D$900,MATCH(Dry_Unashed!H142,'[2]Both teabags AfterDry'!$A$3:$A$900,0)),"")="","",(IFERROR(INDEX('[2]Both teabags AfterDry'!$D$3:$D$900,MATCH(Dry_Unashed!H142,'[2]Both teabags AfterDry'!$A$3:$A$900,0)),"")))</f>
        <v/>
      </c>
      <c r="T142" t="str">
        <f>IF(IFERROR(INDEX('[2]Both teabags AfterDry'!$D$3:$D$900,MATCH(Dry_Unashed!I142,'[2]Both teabags AfterDry'!$A$3:$A$900,0)),"")="","",(IFERROR(INDEX('[2]Both teabags AfterDry'!$D$3:$D$900,MATCH(Dry_Unashed!I142,'[2]Both teabags AfterDry'!$A$3:$A$900,0)),"")))</f>
        <v/>
      </c>
      <c r="U142" s="1" t="str">
        <f>IFERROR(IF(S142&gt;0,S142-(#REF!),""),"")</f>
        <v/>
      </c>
      <c r="V142" s="1" t="str">
        <f>IFERROR(IF(T142&gt;0,T142-(#REF!),""),"")</f>
        <v/>
      </c>
      <c r="W142" s="3" t="str">
        <f t="shared" si="10"/>
        <v/>
      </c>
      <c r="X142" s="3" t="str">
        <f t="shared" si="11"/>
        <v/>
      </c>
      <c r="Y142" s="3" t="str">
        <f t="shared" si="12"/>
        <v/>
      </c>
      <c r="Z142" t="str">
        <f t="shared" si="13"/>
        <v/>
      </c>
      <c r="AA142" s="3" t="str">
        <f t="shared" si="14"/>
        <v/>
      </c>
      <c r="AB142" s="3" t="str">
        <f t="shared" si="15"/>
        <v/>
      </c>
      <c r="AC142" s="67" t="str">
        <f>IF(ISNUMBER(SEARCH("C", '[2]Dry_Litterbag Placem_Collection'!T69)),"YES","")</f>
        <v/>
      </c>
      <c r="AD142" s="67" t="str">
        <f>IF(ISNUMBER(SEARCH("H",'[2]Dry_Litterbag Placem_Collection'!T69)),"YES","")</f>
        <v/>
      </c>
      <c r="AE142" s="67" t="str">
        <f>IF(ISNUMBER(SEARCH("R",'[2]Dry_Litterbag Placem_Collection'!T69)),"YES","")</f>
        <v/>
      </c>
      <c r="AF142" s="67" t="str">
        <f>IF(ISNUMBER(SEARCH("C", '[2]Dry_Litterbag Placem_Collection'!S69)),"YES","")</f>
        <v/>
      </c>
      <c r="AG142" s="67" t="str">
        <f>IF(ISNUMBER(SEARCH("H", '[2]Dry_Litterbag Placem_Collection'!S69)),"YES","")</f>
        <v/>
      </c>
      <c r="AH142" s="67" t="str">
        <f>IF(ISNUMBER(SEARCH("R", '[2]Dry_Litterbag Placem_Collection'!S69)),"YES","")</f>
        <v/>
      </c>
    </row>
    <row r="143" spans="2:34">
      <c r="B143" t="s">
        <v>164</v>
      </c>
      <c r="C143">
        <v>68</v>
      </c>
      <c r="D143" t="s">
        <v>96</v>
      </c>
      <c r="E143" t="s">
        <v>41</v>
      </c>
      <c r="F143" s="68">
        <v>4</v>
      </c>
      <c r="G143" s="2">
        <f>'[2]Dry_Litterbag Placem_Collection'!E70</f>
        <v>42937</v>
      </c>
      <c r="H143" t="str">
        <f>'[2]Final data_for_R_analysis_Dryse'!J69</f>
        <v>G63</v>
      </c>
      <c r="I143" t="str">
        <f>'[2]Final data_for_R_analysis_Dryse'!J289</f>
        <v>R815</v>
      </c>
      <c r="J143">
        <f>IFERROR(INDEX('[2]Green_rooibos initial weight'!$C$5:$C$1749,MATCH(H143, '[2]Green_rooibos initial weight'!$A$5:$A$1749,0)),"")</f>
        <v>2</v>
      </c>
      <c r="K143">
        <f>IFERROR(INDEX('[2]Green_rooibos initial weight'!$C$5:$C$1749,MATCH(I143, '[2]Green_rooibos initial weight'!$A$5:$A$1749,0)),"")</f>
        <v>2.2130000000000001</v>
      </c>
      <c r="L143" s="3" t="str">
        <f>IFERROR(J143-(#REF!+#REF!),"")</f>
        <v/>
      </c>
      <c r="M143" s="3">
        <f>AVERAGE('[2]Ashed teabags wet'!$J$809:$J$813,'[2]Ashed teabags wet'!$J$817:$J$818,'[2]Ashed teabags wet'!$J$820:$J$821)</f>
        <v>5.5094158734921841</v>
      </c>
      <c r="N143" s="3" t="str">
        <f t="shared" si="8"/>
        <v/>
      </c>
      <c r="O143" s="3" t="str">
        <f>IFERROR($K143-(#REF!+#REF!),"")</f>
        <v/>
      </c>
      <c r="P143" s="3">
        <f>AVERAGE('[2]Ashed teabags wet'!$J$814:$J$816)</f>
        <v>2.2816647271287041</v>
      </c>
      <c r="Q143" s="3" t="str">
        <f t="shared" si="9"/>
        <v/>
      </c>
      <c r="R143" s="2">
        <f>'[2]Dry_Litterbag Placem_Collection'!G70</f>
        <v>43005</v>
      </c>
      <c r="S143">
        <f>IF(IFERROR(INDEX('[2]Both teabags AfterDry'!$D$3:$D$900,MATCH(Dry_Unashed!H143,'[2]Both teabags AfterDry'!$A$3:$A$900,0)),"")="","",(IFERROR(INDEX('[2]Both teabags AfterDry'!$D$3:$D$900,MATCH(Dry_Unashed!H143,'[2]Both teabags AfterDry'!$A$3:$A$900,0)),"")))</f>
        <v>1.8152999999999999</v>
      </c>
      <c r="T143">
        <f>IF(IFERROR(INDEX('[2]Both teabags AfterDry'!$D$3:$D$900,MATCH(Dry_Unashed!I143,'[2]Both teabags AfterDry'!$A$3:$A$900,0)),"")="","",(IFERROR(INDEX('[2]Both teabags AfterDry'!$D$3:$D$900,MATCH(Dry_Unashed!I143,'[2]Both teabags AfterDry'!$A$3:$A$900,0)),"")))</f>
        <v>1.9467000000000001</v>
      </c>
      <c r="U143" s="1" t="str">
        <f>IFERROR(IF(S143&gt;0,S143-(#REF!),""),"")</f>
        <v/>
      </c>
      <c r="V143" s="1" t="str">
        <f>IFERROR(IF(T143&gt;0,T143-(#REF!),""),"")</f>
        <v/>
      </c>
      <c r="W143" s="3" t="str">
        <f t="shared" si="10"/>
        <v/>
      </c>
      <c r="X143" s="3" t="str">
        <f t="shared" si="11"/>
        <v/>
      </c>
      <c r="Y143" s="3" t="str">
        <f t="shared" si="12"/>
        <v/>
      </c>
      <c r="Z143">
        <f t="shared" si="13"/>
        <v>68</v>
      </c>
      <c r="AA143" s="3" t="str">
        <f t="shared" si="14"/>
        <v/>
      </c>
      <c r="AB143" s="3" t="str">
        <f t="shared" si="15"/>
        <v/>
      </c>
      <c r="AC143" s="67" t="str">
        <f>IF(ISNUMBER(SEARCH("C", '[2]Dry_Litterbag Placem_Collection'!T70)),"YES","")</f>
        <v/>
      </c>
      <c r="AD143" s="67" t="str">
        <f>IF(ISNUMBER(SEARCH("H",'[2]Dry_Litterbag Placem_Collection'!T70)),"YES","")</f>
        <v/>
      </c>
      <c r="AE143" s="67" t="str">
        <f>IF(ISNUMBER(SEARCH("R",'[2]Dry_Litterbag Placem_Collection'!T70)),"YES","")</f>
        <v/>
      </c>
      <c r="AF143" s="67" t="str">
        <f>IF(ISNUMBER(SEARCH("C", '[2]Dry_Litterbag Placem_Collection'!S70)),"YES","")</f>
        <v/>
      </c>
      <c r="AG143" s="67" t="str">
        <f>IF(ISNUMBER(SEARCH("H", '[2]Dry_Litterbag Placem_Collection'!S70)),"YES","")</f>
        <v/>
      </c>
      <c r="AH143" s="67" t="str">
        <f>IF(ISNUMBER(SEARCH("R", '[2]Dry_Litterbag Placem_Collection'!S70)),"YES","")</f>
        <v/>
      </c>
    </row>
    <row r="144" spans="2:34">
      <c r="B144" t="s">
        <v>164</v>
      </c>
      <c r="C144">
        <v>69</v>
      </c>
      <c r="D144" t="s">
        <v>96</v>
      </c>
      <c r="E144" t="s">
        <v>41</v>
      </c>
      <c r="F144" s="68">
        <v>5</v>
      </c>
      <c r="G144" s="2">
        <f>'[2]Dry_Litterbag Placem_Collection'!E71</f>
        <v>42937</v>
      </c>
      <c r="H144" t="str">
        <f>'[2]Final data_for_R_analysis_Dryse'!J70</f>
        <v>G382</v>
      </c>
      <c r="I144" t="str">
        <f>'[2]Final data_for_R_analysis_Dryse'!J290</f>
        <v>R741</v>
      </c>
      <c r="J144">
        <f>IFERROR(INDEX('[2]Green_rooibos initial weight'!$C$5:$C$1749,MATCH(H144, '[2]Green_rooibos initial weight'!$A$5:$A$1749,0)),"")</f>
        <v>2.0960000000000001</v>
      </c>
      <c r="K144">
        <f>IFERROR(INDEX('[2]Green_rooibos initial weight'!$C$5:$C$1749,MATCH(I144, '[2]Green_rooibos initial weight'!$A$5:$A$1749,0)),"")</f>
        <v>2.262</v>
      </c>
      <c r="L144" s="3" t="str">
        <f>IFERROR(J144-(#REF!+#REF!),"")</f>
        <v/>
      </c>
      <c r="M144" s="3">
        <f>AVERAGE('[2]Ashed teabags wet'!$J$809:$J$813,'[2]Ashed teabags wet'!$J$817:$J$818,'[2]Ashed teabags wet'!$J$820:$J$821)</f>
        <v>5.5094158734921841</v>
      </c>
      <c r="N144" s="3" t="str">
        <f t="shared" si="8"/>
        <v/>
      </c>
      <c r="O144" s="3" t="str">
        <f>IFERROR($K144-(#REF!+#REF!),"")</f>
        <v/>
      </c>
      <c r="P144" s="3">
        <f>AVERAGE('[2]Ashed teabags wet'!$J$814:$J$816)</f>
        <v>2.2816647271287041</v>
      </c>
      <c r="Q144" s="3" t="str">
        <f t="shared" si="9"/>
        <v/>
      </c>
      <c r="R144" s="2">
        <f>'[2]Dry_Litterbag Placem_Collection'!G71</f>
        <v>43006</v>
      </c>
      <c r="S144">
        <f>IF(IFERROR(INDEX('[2]Both teabags AfterDry'!$D$3:$D$900,MATCH(Dry_Unashed!H144,'[2]Both teabags AfterDry'!$A$3:$A$900,0)),"")="","",(IFERROR(INDEX('[2]Both teabags AfterDry'!$D$3:$D$900,MATCH(Dry_Unashed!H144,'[2]Both teabags AfterDry'!$A$3:$A$900,0)),"")))</f>
        <v>1.8677999999999999</v>
      </c>
      <c r="T144">
        <f>IF(IFERROR(INDEX('[2]Both teabags AfterDry'!$D$3:$D$900,MATCH(Dry_Unashed!I144,'[2]Both teabags AfterDry'!$A$3:$A$900,0)),"")="","",(IFERROR(INDEX('[2]Both teabags AfterDry'!$D$3:$D$900,MATCH(Dry_Unashed!I144,'[2]Both teabags AfterDry'!$A$3:$A$900,0)),"")))</f>
        <v>1.9702999999999999</v>
      </c>
      <c r="U144" s="1" t="str">
        <f>IFERROR(IF(S144&gt;0,S144-(#REF!),""),"")</f>
        <v/>
      </c>
      <c r="V144" s="1" t="str">
        <f>IFERROR(IF(T144&gt;0,T144-(#REF!),""),"")</f>
        <v/>
      </c>
      <c r="W144" s="3" t="str">
        <f t="shared" si="10"/>
        <v/>
      </c>
      <c r="X144" s="3" t="str">
        <f t="shared" si="11"/>
        <v/>
      </c>
      <c r="Y144" s="3" t="str">
        <f t="shared" si="12"/>
        <v/>
      </c>
      <c r="Z144">
        <f t="shared" si="13"/>
        <v>69</v>
      </c>
      <c r="AA144" s="3" t="str">
        <f t="shared" si="14"/>
        <v/>
      </c>
      <c r="AB144" s="3" t="str">
        <f t="shared" si="15"/>
        <v/>
      </c>
      <c r="AC144" s="67" t="str">
        <f>IF(ISNUMBER(SEARCH("C", '[2]Dry_Litterbag Placem_Collection'!T71)),"YES","")</f>
        <v>YES</v>
      </c>
      <c r="AD144" s="67" t="str">
        <f>IF(ISNUMBER(SEARCH("H",'[2]Dry_Litterbag Placem_Collection'!T71)),"YES","")</f>
        <v/>
      </c>
      <c r="AE144" s="67" t="str">
        <f>IF(ISNUMBER(SEARCH("R",'[2]Dry_Litterbag Placem_Collection'!T71)),"YES","")</f>
        <v/>
      </c>
      <c r="AF144" s="67" t="str">
        <f>IF(ISNUMBER(SEARCH("C", '[2]Dry_Litterbag Placem_Collection'!S71)),"YES","")</f>
        <v/>
      </c>
      <c r="AG144" s="67" t="str">
        <f>IF(ISNUMBER(SEARCH("H", '[2]Dry_Litterbag Placem_Collection'!S71)),"YES","")</f>
        <v/>
      </c>
      <c r="AH144" s="67" t="str">
        <f>IF(ISNUMBER(SEARCH("R", '[2]Dry_Litterbag Placem_Collection'!S71)),"YES","")</f>
        <v/>
      </c>
    </row>
    <row r="145" spans="2:34">
      <c r="B145" t="s">
        <v>164</v>
      </c>
      <c r="C145">
        <v>70</v>
      </c>
      <c r="D145" t="s">
        <v>96</v>
      </c>
      <c r="E145" t="s">
        <v>41</v>
      </c>
      <c r="F145" s="68">
        <v>6</v>
      </c>
      <c r="G145" s="2">
        <f>'[2]Dry_Litterbag Placem_Collection'!E72</f>
        <v>42937</v>
      </c>
      <c r="H145" t="str">
        <f>'[2]Final data_for_R_analysis_Dryse'!J71</f>
        <v>G278</v>
      </c>
      <c r="I145" t="str">
        <f>'[2]Final data_for_R_analysis_Dryse'!J291</f>
        <v>R294</v>
      </c>
      <c r="J145">
        <f>IFERROR(INDEX('[2]Green_rooibos initial weight'!$C$5:$C$1749,MATCH(H145, '[2]Green_rooibos initial weight'!$A$5:$A$1749,0)),"")</f>
        <v>2.0049999999999999</v>
      </c>
      <c r="K145">
        <f>IFERROR(INDEX('[2]Green_rooibos initial weight'!$C$5:$C$1749,MATCH(I145, '[2]Green_rooibos initial weight'!$A$5:$A$1749,0)),"")</f>
        <v>2.226</v>
      </c>
      <c r="L145" s="3" t="str">
        <f>IFERROR(J145-(#REF!+#REF!),"")</f>
        <v/>
      </c>
      <c r="M145" s="3">
        <f>AVERAGE('[2]Ashed teabags wet'!$J$809:$J$813,'[2]Ashed teabags wet'!$J$817:$J$818,'[2]Ashed teabags wet'!$J$820:$J$821)</f>
        <v>5.5094158734921841</v>
      </c>
      <c r="N145" s="3" t="str">
        <f t="shared" si="8"/>
        <v/>
      </c>
      <c r="O145" s="3" t="str">
        <f>IFERROR($K145-(#REF!+#REF!),"")</f>
        <v/>
      </c>
      <c r="P145" s="3">
        <f>AVERAGE('[2]Ashed teabags wet'!$J$814:$J$816)</f>
        <v>2.2816647271287041</v>
      </c>
      <c r="Q145" s="3" t="str">
        <f t="shared" si="9"/>
        <v/>
      </c>
      <c r="R145" s="2">
        <f>'[2]Dry_Litterbag Placem_Collection'!G72</f>
        <v>43006</v>
      </c>
      <c r="S145">
        <f>IF(IFERROR(INDEX('[2]Both teabags AfterDry'!$D$3:$D$900,MATCH(Dry_Unashed!H145,'[2]Both teabags AfterDry'!$A$3:$A$900,0)),"")="","",(IFERROR(INDEX('[2]Both teabags AfterDry'!$D$3:$D$900,MATCH(Dry_Unashed!H145,'[2]Both teabags AfterDry'!$A$3:$A$900,0)),"")))</f>
        <v>1.8243</v>
      </c>
      <c r="T145">
        <f>IF(IFERROR(INDEX('[2]Both teabags AfterDry'!$D$3:$D$900,MATCH(Dry_Unashed!I145,'[2]Both teabags AfterDry'!$A$3:$A$900,0)),"")="","",(IFERROR(INDEX('[2]Both teabags AfterDry'!$D$3:$D$900,MATCH(Dry_Unashed!I145,'[2]Both teabags AfterDry'!$A$3:$A$900,0)),"")))</f>
        <v>0.51</v>
      </c>
      <c r="U145" s="1" t="str">
        <f>IFERROR(IF(S145&gt;0,S145-(#REF!),""),"")</f>
        <v/>
      </c>
      <c r="V145" s="1" t="str">
        <f>IFERROR(IF(T145&gt;0,T145-(#REF!),""),"")</f>
        <v/>
      </c>
      <c r="W145" s="3" t="str">
        <f t="shared" si="10"/>
        <v/>
      </c>
      <c r="X145" s="3" t="str">
        <f t="shared" si="11"/>
        <v/>
      </c>
      <c r="Y145" s="3" t="str">
        <f t="shared" si="12"/>
        <v/>
      </c>
      <c r="Z145">
        <f t="shared" si="13"/>
        <v>69</v>
      </c>
      <c r="AA145" s="3" t="str">
        <f t="shared" si="14"/>
        <v/>
      </c>
      <c r="AB145" s="3" t="str">
        <f t="shared" si="15"/>
        <v/>
      </c>
      <c r="AC145" s="67" t="str">
        <f>IF(ISNUMBER(SEARCH("C", '[2]Dry_Litterbag Placem_Collection'!T72)),"YES","")</f>
        <v>YES</v>
      </c>
      <c r="AD145" s="67" t="str">
        <f>IF(ISNUMBER(SEARCH("H",'[2]Dry_Litterbag Placem_Collection'!T72)),"YES","")</f>
        <v>YES</v>
      </c>
      <c r="AE145" s="67" t="str">
        <f>IF(ISNUMBER(SEARCH("R",'[2]Dry_Litterbag Placem_Collection'!T72)),"YES","")</f>
        <v/>
      </c>
      <c r="AF145" s="67" t="str">
        <f>IF(ISNUMBER(SEARCH("C", '[2]Dry_Litterbag Placem_Collection'!S72)),"YES","")</f>
        <v/>
      </c>
      <c r="AG145" s="67" t="str">
        <f>IF(ISNUMBER(SEARCH("H", '[2]Dry_Litterbag Placem_Collection'!S72)),"YES","")</f>
        <v/>
      </c>
      <c r="AH145" s="67" t="str">
        <f>IF(ISNUMBER(SEARCH("R", '[2]Dry_Litterbag Placem_Collection'!S72)),"YES","")</f>
        <v/>
      </c>
    </row>
    <row r="146" spans="2:34">
      <c r="B146" t="s">
        <v>164</v>
      </c>
      <c r="C146">
        <v>71</v>
      </c>
      <c r="D146" t="s">
        <v>96</v>
      </c>
      <c r="E146" t="s">
        <v>41</v>
      </c>
      <c r="F146" s="68">
        <v>7</v>
      </c>
      <c r="G146" s="2">
        <f>'[2]Dry_Litterbag Placem_Collection'!E73</f>
        <v>42937</v>
      </c>
      <c r="H146" t="str">
        <f>'[2]Final data_for_R_analysis_Dryse'!J72</f>
        <v>G138</v>
      </c>
      <c r="I146" t="str">
        <f>'[2]Final data_for_R_analysis_Dryse'!J292</f>
        <v>R761</v>
      </c>
      <c r="J146">
        <f>IFERROR(INDEX('[2]Green_rooibos initial weight'!$C$5:$C$1749,MATCH(H146, '[2]Green_rooibos initial weight'!$A$5:$A$1749,0)),"")</f>
        <v>1.956</v>
      </c>
      <c r="K146">
        <f>IFERROR(INDEX('[2]Green_rooibos initial weight'!$C$5:$C$1749,MATCH(I146, '[2]Green_rooibos initial weight'!$A$5:$A$1749,0)),"")</f>
        <v>2.1509999999999998</v>
      </c>
      <c r="L146" s="3" t="str">
        <f>IFERROR(J146-(#REF!+#REF!),"")</f>
        <v/>
      </c>
      <c r="M146" s="3">
        <f>AVERAGE('[2]Ashed teabags wet'!$J$809:$J$813,'[2]Ashed teabags wet'!$J$817:$J$818,'[2]Ashed teabags wet'!$J$820:$J$821)</f>
        <v>5.5094158734921841</v>
      </c>
      <c r="N146" s="3" t="str">
        <f t="shared" si="8"/>
        <v/>
      </c>
      <c r="O146" s="3" t="str">
        <f>IFERROR($K146-(#REF!+#REF!),"")</f>
        <v/>
      </c>
      <c r="P146" s="3">
        <f>AVERAGE('[2]Ashed teabags wet'!$J$814:$J$816)</f>
        <v>2.2816647271287041</v>
      </c>
      <c r="Q146" s="3" t="str">
        <f t="shared" si="9"/>
        <v/>
      </c>
      <c r="R146" s="2">
        <f>'[2]Dry_Litterbag Placem_Collection'!G73</f>
        <v>43006</v>
      </c>
      <c r="S146">
        <f>IF(IFERROR(INDEX('[2]Both teabags AfterDry'!$D$3:$D$900,MATCH(Dry_Unashed!H146,'[2]Both teabags AfterDry'!$A$3:$A$900,0)),"")="","",(IFERROR(INDEX('[2]Both teabags AfterDry'!$D$3:$D$900,MATCH(Dry_Unashed!H146,'[2]Both teabags AfterDry'!$A$3:$A$900,0)),"")))</f>
        <v>1.782</v>
      </c>
      <c r="T146">
        <f>IF(IFERROR(INDEX('[2]Both teabags AfterDry'!$D$3:$D$900,MATCH(Dry_Unashed!I146,'[2]Both teabags AfterDry'!$A$3:$A$900,0)),"")="","",(IFERROR(INDEX('[2]Both teabags AfterDry'!$D$3:$D$900,MATCH(Dry_Unashed!I146,'[2]Both teabags AfterDry'!$A$3:$A$900,0)),"")))</f>
        <v>1.9017999999999999</v>
      </c>
      <c r="U146" s="1" t="str">
        <f>IFERROR(IF(S146&gt;0,S146-(#REF!),""),"")</f>
        <v/>
      </c>
      <c r="V146" s="1" t="str">
        <f>IFERROR(IF(T146&gt;0,T146-(#REF!),""),"")</f>
        <v/>
      </c>
      <c r="W146" s="3" t="str">
        <f t="shared" si="10"/>
        <v/>
      </c>
      <c r="X146" s="3" t="str">
        <f t="shared" si="11"/>
        <v/>
      </c>
      <c r="Y146" s="3" t="str">
        <f t="shared" si="12"/>
        <v/>
      </c>
      <c r="Z146">
        <f t="shared" si="13"/>
        <v>69</v>
      </c>
      <c r="AA146" s="3" t="str">
        <f t="shared" si="14"/>
        <v/>
      </c>
      <c r="AB146" s="3" t="str">
        <f t="shared" si="15"/>
        <v/>
      </c>
      <c r="AC146" s="67" t="str">
        <f>IF(ISNUMBER(SEARCH("C", '[2]Dry_Litterbag Placem_Collection'!T73)),"YES","")</f>
        <v/>
      </c>
      <c r="AD146" s="67" t="str">
        <f>IF(ISNUMBER(SEARCH("H",'[2]Dry_Litterbag Placem_Collection'!T73)),"YES","")</f>
        <v/>
      </c>
      <c r="AE146" s="67" t="str">
        <f>IF(ISNUMBER(SEARCH("R",'[2]Dry_Litterbag Placem_Collection'!T73)),"YES","")</f>
        <v/>
      </c>
      <c r="AF146" s="67" t="str">
        <f>IF(ISNUMBER(SEARCH("C", '[2]Dry_Litterbag Placem_Collection'!S73)),"YES","")</f>
        <v/>
      </c>
      <c r="AG146" s="67" t="str">
        <f>IF(ISNUMBER(SEARCH("H", '[2]Dry_Litterbag Placem_Collection'!S73)),"YES","")</f>
        <v/>
      </c>
      <c r="AH146" s="67" t="str">
        <f>IF(ISNUMBER(SEARCH("R", '[2]Dry_Litterbag Placem_Collection'!S73)),"YES","")</f>
        <v/>
      </c>
    </row>
    <row r="147" spans="2:34">
      <c r="B147" t="s">
        <v>164</v>
      </c>
      <c r="C147">
        <v>72</v>
      </c>
      <c r="D147" t="s">
        <v>96</v>
      </c>
      <c r="E147" t="s">
        <v>41</v>
      </c>
      <c r="F147" s="68">
        <v>8</v>
      </c>
      <c r="G147" s="2">
        <f>'[2]Dry_Litterbag Placem_Collection'!E74</f>
        <v>42937</v>
      </c>
      <c r="H147" t="str">
        <f>'[2]Final data_for_R_analysis_Dryse'!J73</f>
        <v>G431</v>
      </c>
      <c r="I147" t="str">
        <f>'[2]Final data_for_R_analysis_Dryse'!J293</f>
        <v>R780</v>
      </c>
      <c r="J147">
        <f>IFERROR(INDEX('[2]Green_rooibos initial weight'!$C$5:$C$1749,MATCH(H147, '[2]Green_rooibos initial weight'!$A$5:$A$1749,0)),"")</f>
        <v>2.08</v>
      </c>
      <c r="K147">
        <f>IFERROR(INDEX('[2]Green_rooibos initial weight'!$C$5:$C$1749,MATCH(I147, '[2]Green_rooibos initial weight'!$A$5:$A$1749,0)),"")</f>
        <v>2.19</v>
      </c>
      <c r="L147" s="3" t="str">
        <f>IFERROR(J147-(#REF!+#REF!),"")</f>
        <v/>
      </c>
      <c r="M147" s="3">
        <f>AVERAGE('[2]Ashed teabags wet'!$J$809:$J$813,'[2]Ashed teabags wet'!$J$817:$J$818,'[2]Ashed teabags wet'!$J$820:$J$821)</f>
        <v>5.5094158734921841</v>
      </c>
      <c r="N147" s="3" t="str">
        <f t="shared" si="8"/>
        <v/>
      </c>
      <c r="O147" s="3" t="str">
        <f>IFERROR($K147-(#REF!+#REF!),"")</f>
        <v/>
      </c>
      <c r="P147" s="3">
        <f>AVERAGE('[2]Ashed teabags wet'!$J$814:$J$816)</f>
        <v>2.2816647271287041</v>
      </c>
      <c r="Q147" s="3" t="str">
        <f t="shared" si="9"/>
        <v/>
      </c>
      <c r="R147" s="2">
        <f>'[2]Dry_Litterbag Placem_Collection'!G74</f>
        <v>43006</v>
      </c>
      <c r="S147">
        <f>IF(IFERROR(INDEX('[2]Both teabags AfterDry'!$D$3:$D$900,MATCH(Dry_Unashed!H147,'[2]Both teabags AfterDry'!$A$3:$A$900,0)),"")="","",(IFERROR(INDEX('[2]Both teabags AfterDry'!$D$3:$D$900,MATCH(Dry_Unashed!H147,'[2]Both teabags AfterDry'!$A$3:$A$900,0)),"")))</f>
        <v>1.8758999999999999</v>
      </c>
      <c r="T147">
        <f>IF(IFERROR(INDEX('[2]Both teabags AfterDry'!$D$3:$D$900,MATCH(Dry_Unashed!I147,'[2]Both teabags AfterDry'!$A$3:$A$900,0)),"")="","",(IFERROR(INDEX('[2]Both teabags AfterDry'!$D$3:$D$900,MATCH(Dry_Unashed!I147,'[2]Both teabags AfterDry'!$A$3:$A$900,0)),"")))</f>
        <v>1.9477</v>
      </c>
      <c r="U147" s="1" t="str">
        <f>IFERROR(IF(S147&gt;0,S147-(#REF!),""),"")</f>
        <v/>
      </c>
      <c r="V147" s="1" t="str">
        <f>IFERROR(IF(T147&gt;0,T147-(#REF!),""),"")</f>
        <v/>
      </c>
      <c r="W147" s="3" t="str">
        <f t="shared" si="10"/>
        <v/>
      </c>
      <c r="X147" s="3" t="str">
        <f t="shared" si="11"/>
        <v/>
      </c>
      <c r="Y147" s="3" t="str">
        <f t="shared" si="12"/>
        <v/>
      </c>
      <c r="Z147">
        <f t="shared" si="13"/>
        <v>69</v>
      </c>
      <c r="AA147" s="3" t="str">
        <f t="shared" si="14"/>
        <v/>
      </c>
      <c r="AB147" s="3" t="str">
        <f t="shared" si="15"/>
        <v/>
      </c>
      <c r="AC147" s="67" t="str">
        <f>IF(ISNUMBER(SEARCH("C", '[2]Dry_Litterbag Placem_Collection'!T74)),"YES","")</f>
        <v/>
      </c>
      <c r="AD147" s="67" t="str">
        <f>IF(ISNUMBER(SEARCH("H",'[2]Dry_Litterbag Placem_Collection'!T74)),"YES","")</f>
        <v/>
      </c>
      <c r="AE147" s="67" t="str">
        <f>IF(ISNUMBER(SEARCH("R",'[2]Dry_Litterbag Placem_Collection'!T74)),"YES","")</f>
        <v/>
      </c>
      <c r="AF147" s="67" t="str">
        <f>IF(ISNUMBER(SEARCH("C", '[2]Dry_Litterbag Placem_Collection'!S74)),"YES","")</f>
        <v/>
      </c>
      <c r="AG147" s="67" t="str">
        <f>IF(ISNUMBER(SEARCH("H", '[2]Dry_Litterbag Placem_Collection'!S74)),"YES","")</f>
        <v/>
      </c>
      <c r="AH147" s="67" t="str">
        <f>IF(ISNUMBER(SEARCH("R", '[2]Dry_Litterbag Placem_Collection'!S74)),"YES","")</f>
        <v/>
      </c>
    </row>
    <row r="148" spans="2:34">
      <c r="B148" t="s">
        <v>164</v>
      </c>
      <c r="C148">
        <v>73</v>
      </c>
      <c r="D148" t="s">
        <v>97</v>
      </c>
      <c r="E148" t="s">
        <v>41</v>
      </c>
      <c r="F148" s="5">
        <v>1</v>
      </c>
      <c r="G148" s="2">
        <f>'[2]Dry_Litterbag Placem_Collection'!E75</f>
        <v>42937</v>
      </c>
      <c r="H148" t="str">
        <f>'[2]Final data_for_R_analysis_Dryse'!J74</f>
        <v>G321</v>
      </c>
      <c r="I148" t="str">
        <f>'[2]Final data_for_R_analysis_Dryse'!J294</f>
        <v>R730</v>
      </c>
      <c r="J148">
        <f>IFERROR(INDEX('[2]Green_rooibos initial weight'!$C$5:$C$1749,MATCH(H148, '[2]Green_rooibos initial weight'!$A$5:$A$1749,0)),"")</f>
        <v>1.9179999999999999</v>
      </c>
      <c r="K148">
        <f>IFERROR(INDEX('[2]Green_rooibos initial weight'!$C$5:$C$1749,MATCH(I148, '[2]Green_rooibos initial weight'!$A$5:$A$1749,0)),"")</f>
        <v>2.1509999999999998</v>
      </c>
      <c r="L148" s="3" t="str">
        <f>IFERROR(J148-(#REF!+#REF!),"")</f>
        <v/>
      </c>
      <c r="M148" s="3">
        <f>AVERAGE('[2]Ashed teabags wet'!$J$809:$J$813,'[2]Ashed teabags wet'!$J$817:$J$818,'[2]Ashed teabags wet'!$J$820:$J$821)</f>
        <v>5.5094158734921841</v>
      </c>
      <c r="N148" s="3" t="str">
        <f t="shared" si="8"/>
        <v/>
      </c>
      <c r="O148" s="3" t="str">
        <f>IFERROR($K148-(#REF!+#REF!),"")</f>
        <v/>
      </c>
      <c r="P148" s="3">
        <f>AVERAGE('[2]Ashed teabags wet'!$J$814:$J$816)</f>
        <v>2.2816647271287041</v>
      </c>
      <c r="Q148" s="3" t="str">
        <f t="shared" si="9"/>
        <v/>
      </c>
      <c r="R148" s="2">
        <f>'[2]Dry_Litterbag Placem_Collection'!G75</f>
        <v>43006</v>
      </c>
      <c r="S148" t="str">
        <f>IF(IFERROR(INDEX('[2]Both teabags AfterDry'!$D$3:$D$900,MATCH(Dry_Unashed!H148,'[2]Both teabags AfterDry'!$A$3:$A$900,0)),"")="","",(IFERROR(INDEX('[2]Both teabags AfterDry'!$D$3:$D$900,MATCH(Dry_Unashed!H148,'[2]Both teabags AfterDry'!$A$3:$A$900,0)),"")))</f>
        <v/>
      </c>
      <c r="T148" t="str">
        <f>IF(IFERROR(INDEX('[2]Both teabags AfterDry'!$D$3:$D$900,MATCH(Dry_Unashed!I148,'[2]Both teabags AfterDry'!$A$3:$A$900,0)),"")="","",(IFERROR(INDEX('[2]Both teabags AfterDry'!$D$3:$D$900,MATCH(Dry_Unashed!I148,'[2]Both teabags AfterDry'!$A$3:$A$900,0)),"")))</f>
        <v/>
      </c>
      <c r="U148" s="1" t="str">
        <f>IFERROR(IF(S148&gt;0,S148-(#REF!),""),"")</f>
        <v/>
      </c>
      <c r="V148" s="1" t="str">
        <f>IFERROR(IF(T148&gt;0,T148-(#REF!),""),"")</f>
        <v/>
      </c>
      <c r="W148" s="3" t="str">
        <f t="shared" si="10"/>
        <v/>
      </c>
      <c r="X148" s="3" t="str">
        <f t="shared" si="11"/>
        <v/>
      </c>
      <c r="Y148" s="3" t="str">
        <f t="shared" si="12"/>
        <v/>
      </c>
      <c r="Z148">
        <f t="shared" si="13"/>
        <v>69</v>
      </c>
      <c r="AA148" s="3" t="str">
        <f t="shared" si="14"/>
        <v/>
      </c>
      <c r="AB148" s="3" t="str">
        <f t="shared" si="15"/>
        <v/>
      </c>
      <c r="AC148" s="67" t="str">
        <f>IF(ISNUMBER(SEARCH("C", '[2]Dry_Litterbag Placem_Collection'!T75)),"YES","")</f>
        <v/>
      </c>
      <c r="AD148" s="67" t="str">
        <f>IF(ISNUMBER(SEARCH("H",'[2]Dry_Litterbag Placem_Collection'!T75)),"YES","")</f>
        <v/>
      </c>
      <c r="AE148" s="67" t="str">
        <f>IF(ISNUMBER(SEARCH("R",'[2]Dry_Litterbag Placem_Collection'!T75)),"YES","")</f>
        <v/>
      </c>
      <c r="AF148" s="67" t="str">
        <f>IF(ISNUMBER(SEARCH("C", '[2]Dry_Litterbag Placem_Collection'!S75)),"YES","")</f>
        <v/>
      </c>
      <c r="AG148" s="67" t="str">
        <f>IF(ISNUMBER(SEARCH("H", '[2]Dry_Litterbag Placem_Collection'!S75)),"YES","")</f>
        <v/>
      </c>
      <c r="AH148" s="67" t="str">
        <f>IF(ISNUMBER(SEARCH("R", '[2]Dry_Litterbag Placem_Collection'!S75)),"YES","")</f>
        <v/>
      </c>
    </row>
    <row r="149" spans="2:34">
      <c r="B149" t="s">
        <v>164</v>
      </c>
      <c r="C149">
        <v>74</v>
      </c>
      <c r="D149" t="s">
        <v>97</v>
      </c>
      <c r="E149" t="s">
        <v>41</v>
      </c>
      <c r="F149" s="5">
        <v>2</v>
      </c>
      <c r="G149" s="2">
        <f>'[2]Dry_Litterbag Placem_Collection'!E76</f>
        <v>42937</v>
      </c>
      <c r="H149" t="str">
        <f>'[2]Final data_for_R_analysis_Dryse'!J75</f>
        <v>G329</v>
      </c>
      <c r="I149" t="str">
        <f>'[2]Final data_for_R_analysis_Dryse'!J295</f>
        <v>R825</v>
      </c>
      <c r="J149">
        <f>IFERROR(INDEX('[2]Green_rooibos initial weight'!$C$5:$C$1749,MATCH(H149, '[2]Green_rooibos initial weight'!$A$5:$A$1749,0)),"")</f>
        <v>1.9550000000000001</v>
      </c>
      <c r="K149">
        <f>IFERROR(INDEX('[2]Green_rooibos initial weight'!$C$5:$C$1749,MATCH(I149, '[2]Green_rooibos initial weight'!$A$5:$A$1749,0)),"")</f>
        <v>2.1419999999999999</v>
      </c>
      <c r="L149" s="3" t="str">
        <f>IFERROR(J149-(#REF!+#REF!),"")</f>
        <v/>
      </c>
      <c r="M149" s="3">
        <f>AVERAGE('[2]Ashed teabags wet'!$J$809:$J$813,'[2]Ashed teabags wet'!$J$817:$J$818,'[2]Ashed teabags wet'!$J$820:$J$821)</f>
        <v>5.5094158734921841</v>
      </c>
      <c r="N149" s="3" t="str">
        <f t="shared" si="8"/>
        <v/>
      </c>
      <c r="O149" s="3" t="str">
        <f>IFERROR($K149-(#REF!+#REF!),"")</f>
        <v/>
      </c>
      <c r="P149" s="3">
        <f>AVERAGE('[2]Ashed teabags wet'!$J$814:$J$816)</f>
        <v>2.2816647271287041</v>
      </c>
      <c r="Q149" s="3" t="str">
        <f t="shared" si="9"/>
        <v/>
      </c>
      <c r="R149" s="2">
        <f>'[2]Dry_Litterbag Placem_Collection'!G76</f>
        <v>43006</v>
      </c>
      <c r="S149">
        <f>IF(IFERROR(INDEX('[2]Both teabags AfterDry'!$D$3:$D$900,MATCH(Dry_Unashed!H149,'[2]Both teabags AfterDry'!$A$3:$A$900,0)),"")="","",(IFERROR(INDEX('[2]Both teabags AfterDry'!$D$3:$D$900,MATCH(Dry_Unashed!H149,'[2]Both teabags AfterDry'!$A$3:$A$900,0)),"")))</f>
        <v>1.7850999999999999</v>
      </c>
      <c r="T149">
        <f>IF(IFERROR(INDEX('[2]Both teabags AfterDry'!$D$3:$D$900,MATCH(Dry_Unashed!I149,'[2]Both teabags AfterDry'!$A$3:$A$900,0)),"")="","",(IFERROR(INDEX('[2]Both teabags AfterDry'!$D$3:$D$900,MATCH(Dry_Unashed!I149,'[2]Both teabags AfterDry'!$A$3:$A$900,0)),"")))</f>
        <v>1.8925000000000001</v>
      </c>
      <c r="U149" s="1" t="str">
        <f>IFERROR(IF(S149&gt;0,S149-(#REF!),""),"")</f>
        <v/>
      </c>
      <c r="V149" s="1" t="str">
        <f>IFERROR(IF(T149&gt;0,T149-(#REF!),""),"")</f>
        <v/>
      </c>
      <c r="W149" s="3" t="str">
        <f t="shared" si="10"/>
        <v/>
      </c>
      <c r="X149" s="3" t="str">
        <f t="shared" si="11"/>
        <v/>
      </c>
      <c r="Y149" s="3" t="str">
        <f t="shared" si="12"/>
        <v/>
      </c>
      <c r="Z149">
        <f t="shared" si="13"/>
        <v>69</v>
      </c>
      <c r="AA149" s="3" t="str">
        <f t="shared" si="14"/>
        <v/>
      </c>
      <c r="AB149" s="3" t="str">
        <f t="shared" si="15"/>
        <v/>
      </c>
      <c r="AC149" s="67" t="str">
        <f>IF(ISNUMBER(SEARCH("C", '[2]Dry_Litterbag Placem_Collection'!T76)),"YES","")</f>
        <v/>
      </c>
      <c r="AD149" s="67" t="str">
        <f>IF(ISNUMBER(SEARCH("H",'[2]Dry_Litterbag Placem_Collection'!T76)),"YES","")</f>
        <v/>
      </c>
      <c r="AE149" s="67" t="str">
        <f>IF(ISNUMBER(SEARCH("R",'[2]Dry_Litterbag Placem_Collection'!T76)),"YES","")</f>
        <v/>
      </c>
      <c r="AF149" s="67" t="str">
        <f>IF(ISNUMBER(SEARCH("C", '[2]Dry_Litterbag Placem_Collection'!S76)),"YES","")</f>
        <v/>
      </c>
      <c r="AG149" s="67" t="str">
        <f>IF(ISNUMBER(SEARCH("H", '[2]Dry_Litterbag Placem_Collection'!S76)),"YES","")</f>
        <v/>
      </c>
      <c r="AH149" s="67" t="str">
        <f>IF(ISNUMBER(SEARCH("R", '[2]Dry_Litterbag Placem_Collection'!S76)),"YES","")</f>
        <v/>
      </c>
    </row>
    <row r="150" spans="2:34">
      <c r="B150" t="s">
        <v>164</v>
      </c>
      <c r="C150">
        <v>75</v>
      </c>
      <c r="D150" t="s">
        <v>97</v>
      </c>
      <c r="E150" t="s">
        <v>41</v>
      </c>
      <c r="F150" s="5">
        <v>3</v>
      </c>
      <c r="G150" s="2">
        <f>'[2]Dry_Litterbag Placem_Collection'!E77</f>
        <v>42937</v>
      </c>
      <c r="H150" t="str">
        <f>'[2]Final data_for_R_analysis_Dryse'!J76</f>
        <v>G215</v>
      </c>
      <c r="I150" t="str">
        <f>'[2]Final data_for_R_analysis_Dryse'!J296</f>
        <v>R840</v>
      </c>
      <c r="J150">
        <f>IFERROR(INDEX('[2]Green_rooibos initial weight'!$C$5:$C$1749,MATCH(H150, '[2]Green_rooibos initial weight'!$A$5:$A$1749,0)),"")</f>
        <v>2.0579999999999998</v>
      </c>
      <c r="K150">
        <f>IFERROR(INDEX('[2]Green_rooibos initial weight'!$C$5:$C$1749,MATCH(I150, '[2]Green_rooibos initial weight'!$A$5:$A$1749,0)),"")</f>
        <v>2.3010000000000002</v>
      </c>
      <c r="L150" s="3" t="str">
        <f>IFERROR(J150-(#REF!+#REF!),"")</f>
        <v/>
      </c>
      <c r="M150" s="3">
        <f>AVERAGE('[2]Ashed teabags wet'!$J$809:$J$813,'[2]Ashed teabags wet'!$J$817:$J$818,'[2]Ashed teabags wet'!$J$820:$J$821)</f>
        <v>5.5094158734921841</v>
      </c>
      <c r="N150" s="3" t="str">
        <f t="shared" si="8"/>
        <v/>
      </c>
      <c r="O150" s="3" t="str">
        <f>IFERROR($K150-(#REF!+#REF!),"")</f>
        <v/>
      </c>
      <c r="P150" s="3">
        <f>AVERAGE('[2]Ashed teabags wet'!$J$814:$J$816)</f>
        <v>2.2816647271287041</v>
      </c>
      <c r="Q150" s="3" t="str">
        <f t="shared" si="9"/>
        <v/>
      </c>
      <c r="R150" s="2">
        <f>'[2]Dry_Litterbag Placem_Collection'!G77</f>
        <v>43006</v>
      </c>
      <c r="S150">
        <f>IF(IFERROR(INDEX('[2]Both teabags AfterDry'!$D$3:$D$900,MATCH(Dry_Unashed!H150,'[2]Both teabags AfterDry'!$A$3:$A$900,0)),"")="","",(IFERROR(INDEX('[2]Both teabags AfterDry'!$D$3:$D$900,MATCH(Dry_Unashed!H150,'[2]Both teabags AfterDry'!$A$3:$A$900,0)),"")))</f>
        <v>1.9146000000000001</v>
      </c>
      <c r="T150">
        <f>IF(IFERROR(INDEX('[2]Both teabags AfterDry'!$D$3:$D$900,MATCH(Dry_Unashed!I150,'[2]Both teabags AfterDry'!$A$3:$A$900,0)),"")="","",(IFERROR(INDEX('[2]Both teabags AfterDry'!$D$3:$D$900,MATCH(Dry_Unashed!I150,'[2]Both teabags AfterDry'!$A$3:$A$900,0)),"")))</f>
        <v>2.0405000000000002</v>
      </c>
      <c r="U150" s="1" t="str">
        <f>IFERROR(IF(S150&gt;0,S150-(#REF!),""),"")</f>
        <v/>
      </c>
      <c r="V150" s="1" t="str">
        <f>IFERROR(IF(T150&gt;0,T150-(#REF!),""),"")</f>
        <v/>
      </c>
      <c r="W150" s="3" t="str">
        <f t="shared" si="10"/>
        <v/>
      </c>
      <c r="X150" s="3" t="str">
        <f t="shared" si="11"/>
        <v/>
      </c>
      <c r="Y150" s="3" t="str">
        <f t="shared" si="12"/>
        <v/>
      </c>
      <c r="Z150">
        <f t="shared" si="13"/>
        <v>69</v>
      </c>
      <c r="AA150" s="3" t="str">
        <f t="shared" si="14"/>
        <v/>
      </c>
      <c r="AB150" s="3" t="str">
        <f t="shared" si="15"/>
        <v/>
      </c>
      <c r="AC150" s="67" t="str">
        <f>IF(ISNUMBER(SEARCH("C", '[2]Dry_Litterbag Placem_Collection'!T77)),"YES","")</f>
        <v/>
      </c>
      <c r="AD150" s="67" t="str">
        <f>IF(ISNUMBER(SEARCH("H",'[2]Dry_Litterbag Placem_Collection'!T77)),"YES","")</f>
        <v/>
      </c>
      <c r="AE150" s="67" t="str">
        <f>IF(ISNUMBER(SEARCH("R",'[2]Dry_Litterbag Placem_Collection'!T77)),"YES","")</f>
        <v/>
      </c>
      <c r="AF150" s="67" t="str">
        <f>IF(ISNUMBER(SEARCH("C", '[2]Dry_Litterbag Placem_Collection'!S77)),"YES","")</f>
        <v/>
      </c>
      <c r="AG150" s="67" t="str">
        <f>IF(ISNUMBER(SEARCH("H", '[2]Dry_Litterbag Placem_Collection'!S77)),"YES","")</f>
        <v>YES</v>
      </c>
      <c r="AH150" s="67" t="str">
        <f>IF(ISNUMBER(SEARCH("R", '[2]Dry_Litterbag Placem_Collection'!S77)),"YES","")</f>
        <v/>
      </c>
    </row>
    <row r="151" spans="2:34">
      <c r="B151" t="s">
        <v>164</v>
      </c>
      <c r="C151">
        <v>76</v>
      </c>
      <c r="D151" t="s">
        <v>97</v>
      </c>
      <c r="E151" t="s">
        <v>41</v>
      </c>
      <c r="F151" s="68">
        <v>4</v>
      </c>
      <c r="G151" s="2">
        <f>'[2]Dry_Litterbag Placem_Collection'!E78</f>
        <v>42937</v>
      </c>
      <c r="H151" t="str">
        <f>'[2]Final data_for_R_analysis_Dryse'!J77</f>
        <v>G60</v>
      </c>
      <c r="I151" t="str">
        <f>'[2]Final data_for_R_analysis_Dryse'!J297</f>
        <v>R770</v>
      </c>
      <c r="J151">
        <f>IFERROR(INDEX('[2]Green_rooibos initial weight'!$C$5:$C$1749,MATCH(H151, '[2]Green_rooibos initial weight'!$A$5:$A$1749,0)),"")</f>
        <v>2.1230000000000002</v>
      </c>
      <c r="K151">
        <f>IFERROR(INDEX('[2]Green_rooibos initial weight'!$C$5:$C$1749,MATCH(I151, '[2]Green_rooibos initial weight'!$A$5:$A$1749,0)),"")</f>
        <v>2.206</v>
      </c>
      <c r="L151" s="3" t="str">
        <f>IFERROR(J151-(#REF!+#REF!),"")</f>
        <v/>
      </c>
      <c r="M151" s="3">
        <f>AVERAGE('[2]Ashed teabags wet'!$J$809:$J$813,'[2]Ashed teabags wet'!$J$817:$J$818,'[2]Ashed teabags wet'!$J$820:$J$821)</f>
        <v>5.5094158734921841</v>
      </c>
      <c r="N151" s="3" t="str">
        <f t="shared" si="8"/>
        <v/>
      </c>
      <c r="O151" s="3" t="str">
        <f>IFERROR($K151-(#REF!+#REF!),"")</f>
        <v/>
      </c>
      <c r="P151" s="3">
        <f>AVERAGE('[2]Ashed teabags wet'!$J$814:$J$816)</f>
        <v>2.2816647271287041</v>
      </c>
      <c r="Q151" s="3" t="str">
        <f t="shared" si="9"/>
        <v/>
      </c>
      <c r="R151" s="2">
        <f>'[2]Dry_Litterbag Placem_Collection'!G78</f>
        <v>43006</v>
      </c>
      <c r="S151">
        <f>IF(IFERROR(INDEX('[2]Both teabags AfterDry'!$D$3:$D$900,MATCH(Dry_Unashed!H151,'[2]Both teabags AfterDry'!$A$3:$A$900,0)),"")="","",(IFERROR(INDEX('[2]Both teabags AfterDry'!$D$3:$D$900,MATCH(Dry_Unashed!H151,'[2]Both teabags AfterDry'!$A$3:$A$900,0)),"")))</f>
        <v>1.9540999999999999</v>
      </c>
      <c r="T151">
        <f>IF(IFERROR(INDEX('[2]Both teabags AfterDry'!$D$3:$D$900,MATCH(Dry_Unashed!I151,'[2]Both teabags AfterDry'!$A$3:$A$900,0)),"")="","",(IFERROR(INDEX('[2]Both teabags AfterDry'!$D$3:$D$900,MATCH(Dry_Unashed!I151,'[2]Both teabags AfterDry'!$A$3:$A$900,0)),"")))</f>
        <v>1.9444999999999999</v>
      </c>
      <c r="U151" s="1" t="str">
        <f>IFERROR(IF(S151&gt;0,S151-(#REF!),""),"")</f>
        <v/>
      </c>
      <c r="V151" s="1" t="str">
        <f>IFERROR(IF(T151&gt;0,T151-(#REF!),""),"")</f>
        <v/>
      </c>
      <c r="W151" s="3" t="str">
        <f t="shared" si="10"/>
        <v/>
      </c>
      <c r="X151" s="3" t="str">
        <f t="shared" si="11"/>
        <v/>
      </c>
      <c r="Y151" s="3" t="str">
        <f t="shared" si="12"/>
        <v/>
      </c>
      <c r="Z151">
        <f t="shared" si="13"/>
        <v>69</v>
      </c>
      <c r="AA151" s="3" t="str">
        <f t="shared" si="14"/>
        <v/>
      </c>
      <c r="AB151" s="3" t="str">
        <f t="shared" si="15"/>
        <v/>
      </c>
      <c r="AC151" s="67" t="str">
        <f>IF(ISNUMBER(SEARCH("C", '[2]Dry_Litterbag Placem_Collection'!T78)),"YES","")</f>
        <v/>
      </c>
      <c r="AD151" s="67" t="str">
        <f>IF(ISNUMBER(SEARCH("H",'[2]Dry_Litterbag Placem_Collection'!T78)),"YES","")</f>
        <v/>
      </c>
      <c r="AE151" s="67" t="str">
        <f>IF(ISNUMBER(SEARCH("R",'[2]Dry_Litterbag Placem_Collection'!T78)),"YES","")</f>
        <v/>
      </c>
      <c r="AF151" s="67" t="str">
        <f>IF(ISNUMBER(SEARCH("C", '[2]Dry_Litterbag Placem_Collection'!S78)),"YES","")</f>
        <v/>
      </c>
      <c r="AG151" s="67" t="str">
        <f>IF(ISNUMBER(SEARCH("H", '[2]Dry_Litterbag Placem_Collection'!S78)),"YES","")</f>
        <v/>
      </c>
      <c r="AH151" s="67" t="str">
        <f>IF(ISNUMBER(SEARCH("R", '[2]Dry_Litterbag Placem_Collection'!S78)),"YES","")</f>
        <v/>
      </c>
    </row>
    <row r="152" spans="2:34">
      <c r="B152" t="s">
        <v>164</v>
      </c>
      <c r="C152">
        <v>77</v>
      </c>
      <c r="D152" t="s">
        <v>97</v>
      </c>
      <c r="E152" t="s">
        <v>41</v>
      </c>
      <c r="F152" s="68">
        <v>5</v>
      </c>
      <c r="G152" s="2">
        <f>'[2]Dry_Litterbag Placem_Collection'!E79</f>
        <v>0</v>
      </c>
      <c r="H152" t="str">
        <f>'[2]Final data_for_R_analysis_Dryse'!J78</f>
        <v/>
      </c>
      <c r="I152" t="str">
        <f>'[2]Final data_for_R_analysis_Dryse'!J298</f>
        <v/>
      </c>
      <c r="J152" t="str">
        <f>IFERROR(INDEX('[2]Green_rooibos initial weight'!$C$5:$C$1749,MATCH(H152, '[2]Green_rooibos initial weight'!$A$5:$A$1749,0)),"")</f>
        <v/>
      </c>
      <c r="K152" t="str">
        <f>IFERROR(INDEX('[2]Green_rooibos initial weight'!$C$5:$C$1749,MATCH(I152, '[2]Green_rooibos initial weight'!$A$5:$A$1749,0)),"")</f>
        <v/>
      </c>
      <c r="L152" s="3" t="str">
        <f>IFERROR(J152-(#REF!+#REF!),"")</f>
        <v/>
      </c>
      <c r="M152" s="3">
        <f>AVERAGE('[2]Ashed teabags wet'!$J$809:$J$813,'[2]Ashed teabags wet'!$J$817:$J$818,'[2]Ashed teabags wet'!$J$820:$J$821)</f>
        <v>5.5094158734921841</v>
      </c>
      <c r="N152" s="3" t="str">
        <f t="shared" si="8"/>
        <v/>
      </c>
      <c r="O152" s="3" t="str">
        <f>IFERROR($K152-(#REF!+#REF!),"")</f>
        <v/>
      </c>
      <c r="P152" s="3">
        <f>AVERAGE('[2]Ashed teabags wet'!$J$814:$J$816)</f>
        <v>2.2816647271287041</v>
      </c>
      <c r="Q152" s="3" t="str">
        <f t="shared" si="9"/>
        <v/>
      </c>
      <c r="R152" s="2">
        <f>'[2]Dry_Litterbag Placem_Collection'!G79</f>
        <v>0</v>
      </c>
      <c r="S152" t="str">
        <f>IF(IFERROR(INDEX('[2]Both teabags AfterDry'!$D$3:$D$900,MATCH(Dry_Unashed!H152,'[2]Both teabags AfterDry'!$A$3:$A$900,0)),"")="","",(IFERROR(INDEX('[2]Both teabags AfterDry'!$D$3:$D$900,MATCH(Dry_Unashed!H152,'[2]Both teabags AfterDry'!$A$3:$A$900,0)),"")))</f>
        <v/>
      </c>
      <c r="T152" t="str">
        <f>IF(IFERROR(INDEX('[2]Both teabags AfterDry'!$D$3:$D$900,MATCH(Dry_Unashed!I152,'[2]Both teabags AfterDry'!$A$3:$A$900,0)),"")="","",(IFERROR(INDEX('[2]Both teabags AfterDry'!$D$3:$D$900,MATCH(Dry_Unashed!I152,'[2]Both teabags AfterDry'!$A$3:$A$900,0)),"")))</f>
        <v/>
      </c>
      <c r="U152" s="1" t="str">
        <f>IFERROR(IF(S152&gt;0,S152-(#REF!),""),"")</f>
        <v/>
      </c>
      <c r="V152" s="1" t="str">
        <f>IFERROR(IF(T152&gt;0,T152-(#REF!),""),"")</f>
        <v/>
      </c>
      <c r="W152" s="3" t="str">
        <f t="shared" si="10"/>
        <v/>
      </c>
      <c r="X152" s="3" t="str">
        <f t="shared" si="11"/>
        <v/>
      </c>
      <c r="Y152" s="3" t="str">
        <f t="shared" si="12"/>
        <v/>
      </c>
      <c r="Z152" t="str">
        <f t="shared" si="13"/>
        <v/>
      </c>
      <c r="AA152" s="3" t="str">
        <f t="shared" si="14"/>
        <v/>
      </c>
      <c r="AB152" s="3" t="str">
        <f t="shared" si="15"/>
        <v/>
      </c>
      <c r="AC152" s="67" t="str">
        <f>IF(ISNUMBER(SEARCH("C", '[2]Dry_Litterbag Placem_Collection'!T79)),"YES","")</f>
        <v/>
      </c>
      <c r="AD152" s="67" t="str">
        <f>IF(ISNUMBER(SEARCH("H",'[2]Dry_Litterbag Placem_Collection'!T79)),"YES","")</f>
        <v/>
      </c>
      <c r="AE152" s="67" t="str">
        <f>IF(ISNUMBER(SEARCH("R",'[2]Dry_Litterbag Placem_Collection'!T79)),"YES","")</f>
        <v/>
      </c>
      <c r="AF152" s="67" t="str">
        <f>IF(ISNUMBER(SEARCH("C", '[2]Dry_Litterbag Placem_Collection'!S79)),"YES","")</f>
        <v/>
      </c>
      <c r="AG152" s="67" t="str">
        <f>IF(ISNUMBER(SEARCH("H", '[2]Dry_Litterbag Placem_Collection'!S79)),"YES","")</f>
        <v/>
      </c>
      <c r="AH152" s="67" t="str">
        <f>IF(ISNUMBER(SEARCH("R", '[2]Dry_Litterbag Placem_Collection'!S79)),"YES","")</f>
        <v/>
      </c>
    </row>
    <row r="153" spans="2:34">
      <c r="B153" t="s">
        <v>164</v>
      </c>
      <c r="C153">
        <v>78</v>
      </c>
      <c r="D153" t="s">
        <v>97</v>
      </c>
      <c r="E153" t="s">
        <v>41</v>
      </c>
      <c r="F153" s="68">
        <v>6</v>
      </c>
      <c r="G153" s="2">
        <f>'[2]Dry_Litterbag Placem_Collection'!E80</f>
        <v>42937</v>
      </c>
      <c r="H153" t="str">
        <f>'[2]Final data_for_R_analysis_Dryse'!J79</f>
        <v>G97</v>
      </c>
      <c r="I153" t="str">
        <f>'[2]Final data_for_R_analysis_Dryse'!J299</f>
        <v>R696</v>
      </c>
      <c r="J153">
        <f>IFERROR(INDEX('[2]Green_rooibos initial weight'!$C$5:$C$1749,MATCH(H153, '[2]Green_rooibos initial weight'!$A$5:$A$1749,0)),"")</f>
        <v>2.0960000000000001</v>
      </c>
      <c r="K153">
        <f>IFERROR(INDEX('[2]Green_rooibos initial weight'!$C$5:$C$1749,MATCH(I153, '[2]Green_rooibos initial weight'!$A$5:$A$1749,0)),"")</f>
        <v>2.1389999999999998</v>
      </c>
      <c r="L153" s="3" t="str">
        <f>IFERROR(J153-(#REF!+#REF!),"")</f>
        <v/>
      </c>
      <c r="M153" s="3">
        <f>AVERAGE('[2]Ashed teabags wet'!$J$809:$J$813,'[2]Ashed teabags wet'!$J$817:$J$818,'[2]Ashed teabags wet'!$J$820:$J$821)</f>
        <v>5.5094158734921841</v>
      </c>
      <c r="N153" s="3" t="str">
        <f t="shared" si="8"/>
        <v/>
      </c>
      <c r="O153" s="3" t="str">
        <f>IFERROR($K153-(#REF!+#REF!),"")</f>
        <v/>
      </c>
      <c r="P153" s="3">
        <f>AVERAGE('[2]Ashed teabags wet'!$J$814:$J$816)</f>
        <v>2.2816647271287041</v>
      </c>
      <c r="Q153" s="3" t="str">
        <f t="shared" si="9"/>
        <v/>
      </c>
      <c r="R153" s="2">
        <f>'[2]Dry_Litterbag Placem_Collection'!G80</f>
        <v>43006</v>
      </c>
      <c r="S153">
        <f>IF(IFERROR(INDEX('[2]Both teabags AfterDry'!$D$3:$D$900,MATCH(Dry_Unashed!H153,'[2]Both teabags AfterDry'!$A$3:$A$900,0)),"")="","",(IFERROR(INDEX('[2]Both teabags AfterDry'!$D$3:$D$900,MATCH(Dry_Unashed!H153,'[2]Both teabags AfterDry'!$A$3:$A$900,0)),"")))</f>
        <v>1.7647999999999999</v>
      </c>
      <c r="T153">
        <f>IF(IFERROR(INDEX('[2]Both teabags AfterDry'!$D$3:$D$900,MATCH(Dry_Unashed!I153,'[2]Both teabags AfterDry'!$A$3:$A$900,0)),"")="","",(IFERROR(INDEX('[2]Both teabags AfterDry'!$D$3:$D$900,MATCH(Dry_Unashed!I153,'[2]Both teabags AfterDry'!$A$3:$A$900,0)),"")))</f>
        <v>1.9605999999999999</v>
      </c>
      <c r="U153" s="1" t="str">
        <f>IFERROR(IF(S153&gt;0,S153-(#REF!),""),"")</f>
        <v/>
      </c>
      <c r="V153" s="1" t="str">
        <f>IFERROR(IF(T153&gt;0,T153-(#REF!),""),"")</f>
        <v/>
      </c>
      <c r="W153" s="3" t="str">
        <f t="shared" si="10"/>
        <v/>
      </c>
      <c r="X153" s="3" t="str">
        <f t="shared" si="11"/>
        <v/>
      </c>
      <c r="Y153" s="3" t="str">
        <f t="shared" si="12"/>
        <v/>
      </c>
      <c r="Z153">
        <f t="shared" si="13"/>
        <v>69</v>
      </c>
      <c r="AA153" s="3" t="str">
        <f t="shared" si="14"/>
        <v/>
      </c>
      <c r="AB153" s="3" t="str">
        <f t="shared" si="15"/>
        <v/>
      </c>
      <c r="AC153" s="67" t="str">
        <f>IF(ISNUMBER(SEARCH("C", '[2]Dry_Litterbag Placem_Collection'!T80)),"YES","")</f>
        <v/>
      </c>
      <c r="AD153" s="67" t="str">
        <f>IF(ISNUMBER(SEARCH("H",'[2]Dry_Litterbag Placem_Collection'!T80)),"YES","")</f>
        <v>YES</v>
      </c>
      <c r="AE153" s="67" t="str">
        <f>IF(ISNUMBER(SEARCH("R",'[2]Dry_Litterbag Placem_Collection'!T80)),"YES","")</f>
        <v/>
      </c>
      <c r="AF153" s="67" t="str">
        <f>IF(ISNUMBER(SEARCH("C", '[2]Dry_Litterbag Placem_Collection'!S80)),"YES","")</f>
        <v/>
      </c>
      <c r="AG153" s="67" t="str">
        <f>IF(ISNUMBER(SEARCH("H", '[2]Dry_Litterbag Placem_Collection'!S80)),"YES","")</f>
        <v>YES</v>
      </c>
      <c r="AH153" s="67" t="str">
        <f>IF(ISNUMBER(SEARCH("R", '[2]Dry_Litterbag Placem_Collection'!S80)),"YES","")</f>
        <v/>
      </c>
    </row>
    <row r="154" spans="2:34">
      <c r="B154" t="s">
        <v>164</v>
      </c>
      <c r="C154">
        <v>79</v>
      </c>
      <c r="D154" t="s">
        <v>97</v>
      </c>
      <c r="E154" t="s">
        <v>41</v>
      </c>
      <c r="F154" s="68">
        <v>7</v>
      </c>
      <c r="G154" s="2">
        <f>'[2]Dry_Litterbag Placem_Collection'!E81</f>
        <v>42937</v>
      </c>
      <c r="H154" t="str">
        <f>'[2]Final data_for_R_analysis_Dryse'!J80</f>
        <v>G120</v>
      </c>
      <c r="I154" t="str">
        <f>'[2]Final data_for_R_analysis_Dryse'!J300</f>
        <v>R270</v>
      </c>
      <c r="J154">
        <f>IFERROR(INDEX('[2]Green_rooibos initial weight'!$C$5:$C$1749,MATCH(H154, '[2]Green_rooibos initial weight'!$A$5:$A$1749,0)),"")</f>
        <v>2.0449999999999999</v>
      </c>
      <c r="K154">
        <f>IFERROR(INDEX('[2]Green_rooibos initial weight'!$C$5:$C$1749,MATCH(I154, '[2]Green_rooibos initial weight'!$A$5:$A$1749,0)),"")</f>
        <v>2.2170000000000001</v>
      </c>
      <c r="L154" s="3" t="str">
        <f>IFERROR(J154-(#REF!+#REF!),"")</f>
        <v/>
      </c>
      <c r="M154" s="3">
        <f>AVERAGE('[2]Ashed teabags wet'!$J$809:$J$813,'[2]Ashed teabags wet'!$J$817:$J$818,'[2]Ashed teabags wet'!$J$820:$J$821)</f>
        <v>5.5094158734921841</v>
      </c>
      <c r="N154" s="3" t="str">
        <f t="shared" si="8"/>
        <v/>
      </c>
      <c r="O154" s="3" t="str">
        <f>IFERROR($K154-(#REF!+#REF!),"")</f>
        <v/>
      </c>
      <c r="P154" s="3">
        <f>AVERAGE('[2]Ashed teabags wet'!$J$814:$J$816)</f>
        <v>2.2816647271287041</v>
      </c>
      <c r="Q154" s="3" t="str">
        <f t="shared" si="9"/>
        <v/>
      </c>
      <c r="R154" s="2">
        <f>'[2]Dry_Litterbag Placem_Collection'!G81</f>
        <v>43006</v>
      </c>
      <c r="S154">
        <f>IF(IFERROR(INDEX('[2]Both teabags AfterDry'!$D$3:$D$900,MATCH(Dry_Unashed!H154,'[2]Both teabags AfterDry'!$A$3:$A$900,0)),"")="","",(IFERROR(INDEX('[2]Both teabags AfterDry'!$D$3:$D$900,MATCH(Dry_Unashed!H154,'[2]Both teabags AfterDry'!$A$3:$A$900,0)),"")))</f>
        <v>1.0569999999999999</v>
      </c>
      <c r="T154">
        <f>IF(IFERROR(INDEX('[2]Both teabags AfterDry'!$D$3:$D$900,MATCH(Dry_Unashed!I154,'[2]Both teabags AfterDry'!$A$3:$A$900,0)),"")="","",(IFERROR(INDEX('[2]Both teabags AfterDry'!$D$3:$D$900,MATCH(Dry_Unashed!I154,'[2]Both teabags AfterDry'!$A$3:$A$900,0)),"")))</f>
        <v>1.9970000000000001</v>
      </c>
      <c r="U154" s="1" t="str">
        <f>IFERROR(IF(S154&gt;0,S154-(#REF!),""),"")</f>
        <v/>
      </c>
      <c r="V154" s="1" t="str">
        <f>IFERROR(IF(T154&gt;0,T154-(#REF!),""),"")</f>
        <v/>
      </c>
      <c r="W154" s="3" t="str">
        <f t="shared" si="10"/>
        <v/>
      </c>
      <c r="X154" s="3" t="str">
        <f t="shared" si="11"/>
        <v/>
      </c>
      <c r="Y154" s="3" t="str">
        <f t="shared" si="12"/>
        <v/>
      </c>
      <c r="Z154">
        <f t="shared" si="13"/>
        <v>69</v>
      </c>
      <c r="AA154" s="3" t="str">
        <f t="shared" si="14"/>
        <v/>
      </c>
      <c r="AB154" s="3" t="str">
        <f t="shared" si="15"/>
        <v/>
      </c>
      <c r="AC154" s="67" t="str">
        <f>IF(ISNUMBER(SEARCH("C", '[2]Dry_Litterbag Placem_Collection'!T81)),"YES","")</f>
        <v/>
      </c>
      <c r="AD154" s="67" t="str">
        <f>IF(ISNUMBER(SEARCH("H",'[2]Dry_Litterbag Placem_Collection'!T81)),"YES","")</f>
        <v/>
      </c>
      <c r="AE154" s="67" t="str">
        <f>IF(ISNUMBER(SEARCH("R",'[2]Dry_Litterbag Placem_Collection'!T81)),"YES","")</f>
        <v/>
      </c>
      <c r="AF154" s="67" t="str">
        <f>IF(ISNUMBER(SEARCH("C", '[2]Dry_Litterbag Placem_Collection'!S81)),"YES","")</f>
        <v/>
      </c>
      <c r="AG154" s="67" t="str">
        <f>IF(ISNUMBER(SEARCH("H", '[2]Dry_Litterbag Placem_Collection'!S81)),"YES","")</f>
        <v/>
      </c>
      <c r="AH154" s="67" t="str">
        <f>IF(ISNUMBER(SEARCH("R", '[2]Dry_Litterbag Placem_Collection'!S81)),"YES","")</f>
        <v/>
      </c>
    </row>
    <row r="155" spans="2:34">
      <c r="B155" t="s">
        <v>164</v>
      </c>
      <c r="C155">
        <v>80</v>
      </c>
      <c r="D155" t="s">
        <v>97</v>
      </c>
      <c r="E155" t="s">
        <v>41</v>
      </c>
      <c r="F155" s="68">
        <v>8</v>
      </c>
      <c r="G155" s="2">
        <f>'[2]Dry_Litterbag Placem_Collection'!E82</f>
        <v>42937</v>
      </c>
      <c r="H155" t="str">
        <f>'[2]Final data_for_R_analysis_Dryse'!J81</f>
        <v>G24</v>
      </c>
      <c r="I155" t="str">
        <f>'[2]Final data_for_R_analysis_Dryse'!J301</f>
        <v>R726</v>
      </c>
      <c r="J155">
        <f>IFERROR(INDEX('[2]Green_rooibos initial weight'!$C$5:$C$1749,MATCH(H155, '[2]Green_rooibos initial weight'!$A$5:$A$1749,0)),"")</f>
        <v>2.09</v>
      </c>
      <c r="K155">
        <f>IFERROR(INDEX('[2]Green_rooibos initial weight'!$C$5:$C$1749,MATCH(I155, '[2]Green_rooibos initial weight'!$A$5:$A$1749,0)),"")</f>
        <v>2.2810000000000001</v>
      </c>
      <c r="L155" s="3" t="str">
        <f>IFERROR(J155-(#REF!+#REF!),"")</f>
        <v/>
      </c>
      <c r="M155" s="3">
        <f>AVERAGE('[2]Ashed teabags wet'!$J$809:$J$813,'[2]Ashed teabags wet'!$J$817:$J$818,'[2]Ashed teabags wet'!$J$820:$J$821)</f>
        <v>5.5094158734921841</v>
      </c>
      <c r="N155" s="3" t="str">
        <f t="shared" si="8"/>
        <v/>
      </c>
      <c r="O155" s="3" t="str">
        <f>IFERROR($K155-(#REF!+#REF!),"")</f>
        <v/>
      </c>
      <c r="P155" s="3">
        <f>AVERAGE('[2]Ashed teabags wet'!$J$814:$J$816)</f>
        <v>2.2816647271287041</v>
      </c>
      <c r="Q155" s="3" t="str">
        <f t="shared" si="9"/>
        <v/>
      </c>
      <c r="R155" s="2">
        <f>'[2]Dry_Litterbag Placem_Collection'!G82</f>
        <v>43006</v>
      </c>
      <c r="S155">
        <f>IF(IFERROR(INDEX('[2]Both teabags AfterDry'!$D$3:$D$900,MATCH(Dry_Unashed!H155,'[2]Both teabags AfterDry'!$A$3:$A$900,0)),"")="","",(IFERROR(INDEX('[2]Both teabags AfterDry'!$D$3:$D$900,MATCH(Dry_Unashed!H155,'[2]Both teabags AfterDry'!$A$3:$A$900,0)),"")))</f>
        <v>1.9084000000000001</v>
      </c>
      <c r="T155">
        <f>IF(IFERROR(INDEX('[2]Both teabags AfterDry'!$D$3:$D$900,MATCH(Dry_Unashed!I155,'[2]Both teabags AfterDry'!$A$3:$A$900,0)),"")="","",(IFERROR(INDEX('[2]Both teabags AfterDry'!$D$3:$D$900,MATCH(Dry_Unashed!I155,'[2]Both teabags AfterDry'!$A$3:$A$900,0)),"")))</f>
        <v>1.9471000000000001</v>
      </c>
      <c r="U155" s="1" t="str">
        <f>IFERROR(IF(S155&gt;0,S155-(#REF!),""),"")</f>
        <v/>
      </c>
      <c r="V155" s="1" t="str">
        <f>IFERROR(IF(T155&gt;0,T155-(#REF!),""),"")</f>
        <v/>
      </c>
      <c r="W155" s="3" t="str">
        <f t="shared" si="10"/>
        <v/>
      </c>
      <c r="X155" s="3" t="str">
        <f t="shared" si="11"/>
        <v/>
      </c>
      <c r="Y155" s="3" t="str">
        <f t="shared" si="12"/>
        <v/>
      </c>
      <c r="Z155">
        <f t="shared" si="13"/>
        <v>69</v>
      </c>
      <c r="AA155" s="3" t="str">
        <f t="shared" si="14"/>
        <v/>
      </c>
      <c r="AB155" s="3" t="str">
        <f t="shared" si="15"/>
        <v/>
      </c>
      <c r="AC155" s="67" t="str">
        <f>IF(ISNUMBER(SEARCH("C", '[2]Dry_Litterbag Placem_Collection'!T82)),"YES","")</f>
        <v/>
      </c>
      <c r="AD155" s="67" t="str">
        <f>IF(ISNUMBER(SEARCH("H",'[2]Dry_Litterbag Placem_Collection'!T82)),"YES","")</f>
        <v/>
      </c>
      <c r="AE155" s="67" t="str">
        <f>IF(ISNUMBER(SEARCH("R",'[2]Dry_Litterbag Placem_Collection'!T82)),"YES","")</f>
        <v/>
      </c>
      <c r="AF155" s="67" t="str">
        <f>IF(ISNUMBER(SEARCH("C", '[2]Dry_Litterbag Placem_Collection'!S82)),"YES","")</f>
        <v/>
      </c>
      <c r="AG155" s="67" t="str">
        <f>IF(ISNUMBER(SEARCH("H", '[2]Dry_Litterbag Placem_Collection'!S82)),"YES","")</f>
        <v/>
      </c>
      <c r="AH155" s="67" t="str">
        <f>IF(ISNUMBER(SEARCH("R", '[2]Dry_Litterbag Placem_Collection'!S82)),"YES","")</f>
        <v/>
      </c>
    </row>
    <row r="156" spans="2:34">
      <c r="B156" t="s">
        <v>164</v>
      </c>
      <c r="C156">
        <v>81</v>
      </c>
      <c r="D156" t="s">
        <v>98</v>
      </c>
      <c r="E156" t="s">
        <v>41</v>
      </c>
      <c r="F156" s="5">
        <v>1</v>
      </c>
      <c r="G156" s="2">
        <f>'[2]Dry_Litterbag Placem_Collection'!E83</f>
        <v>42937</v>
      </c>
      <c r="H156" t="str">
        <f>'[2]Final data_for_R_analysis_Dryse'!J82</f>
        <v>G312</v>
      </c>
      <c r="I156" t="str">
        <f>'[2]Final data_for_R_analysis_Dryse'!J302</f>
        <v>R739</v>
      </c>
      <c r="J156">
        <f>IFERROR(INDEX('[2]Green_rooibos initial weight'!$C$5:$C$1749,MATCH(H156, '[2]Green_rooibos initial weight'!$A$5:$A$1749,0)),"")</f>
        <v>2.0179999999999998</v>
      </c>
      <c r="K156">
        <f>IFERROR(INDEX('[2]Green_rooibos initial weight'!$C$5:$C$1749,MATCH(I156, '[2]Green_rooibos initial weight'!$A$5:$A$1749,0)),"")</f>
        <v>2.222</v>
      </c>
      <c r="L156" s="3" t="str">
        <f>IFERROR(J156-(#REF!+#REF!),"")</f>
        <v/>
      </c>
      <c r="M156" s="3">
        <f>AVERAGE('[2]Ashed teabags wet'!$J$809:$J$813,'[2]Ashed teabags wet'!$J$817:$J$818,'[2]Ashed teabags wet'!$J$820:$J$821)</f>
        <v>5.5094158734921841</v>
      </c>
      <c r="N156" s="3" t="str">
        <f t="shared" si="8"/>
        <v/>
      </c>
      <c r="O156" s="3" t="str">
        <f>IFERROR($K156-(#REF!+#REF!),"")</f>
        <v/>
      </c>
      <c r="P156" s="3">
        <f>AVERAGE('[2]Ashed teabags wet'!$J$814:$J$816)</f>
        <v>2.2816647271287041</v>
      </c>
      <c r="Q156" s="3" t="str">
        <f t="shared" si="9"/>
        <v/>
      </c>
      <c r="R156" s="2">
        <f>'[2]Dry_Litterbag Placem_Collection'!G83</f>
        <v>43006</v>
      </c>
      <c r="S156">
        <f>IF(IFERROR(INDEX('[2]Both teabags AfterDry'!$D$3:$D$900,MATCH(Dry_Unashed!H156,'[2]Both teabags AfterDry'!$A$3:$A$900,0)),"")="","",(IFERROR(INDEX('[2]Both teabags AfterDry'!$D$3:$D$900,MATCH(Dry_Unashed!H156,'[2]Both teabags AfterDry'!$A$3:$A$900,0)),"")))</f>
        <v>1.7978000000000001</v>
      </c>
      <c r="T156">
        <f>IF(IFERROR(INDEX('[2]Both teabags AfterDry'!$D$3:$D$900,MATCH(Dry_Unashed!I156,'[2]Both teabags AfterDry'!$A$3:$A$900,0)),"")="","",(IFERROR(INDEX('[2]Both teabags AfterDry'!$D$3:$D$900,MATCH(Dry_Unashed!I156,'[2]Both teabags AfterDry'!$A$3:$A$900,0)),"")))</f>
        <v>1.9457</v>
      </c>
      <c r="U156" s="1" t="str">
        <f>IFERROR(IF(S156&gt;0,S156-(#REF!),""),"")</f>
        <v/>
      </c>
      <c r="V156" s="1" t="str">
        <f>IFERROR(IF(T156&gt;0,T156-(#REF!),""),"")</f>
        <v/>
      </c>
      <c r="W156" s="3" t="str">
        <f t="shared" si="10"/>
        <v/>
      </c>
      <c r="X156" s="3" t="str">
        <f t="shared" si="11"/>
        <v/>
      </c>
      <c r="Y156" s="3" t="str">
        <f t="shared" si="12"/>
        <v/>
      </c>
      <c r="Z156">
        <f t="shared" si="13"/>
        <v>69</v>
      </c>
      <c r="AA156" s="3" t="str">
        <f t="shared" si="14"/>
        <v/>
      </c>
      <c r="AB156" s="3" t="str">
        <f t="shared" si="15"/>
        <v/>
      </c>
      <c r="AC156" s="67" t="str">
        <f>IF(ISNUMBER(SEARCH("C", '[2]Dry_Litterbag Placem_Collection'!T83)),"YES","")</f>
        <v/>
      </c>
      <c r="AD156" s="67" t="str">
        <f>IF(ISNUMBER(SEARCH("H",'[2]Dry_Litterbag Placem_Collection'!T83)),"YES","")</f>
        <v/>
      </c>
      <c r="AE156" s="67" t="str">
        <f>IF(ISNUMBER(SEARCH("R",'[2]Dry_Litterbag Placem_Collection'!T83)),"YES","")</f>
        <v/>
      </c>
      <c r="AF156" s="67" t="str">
        <f>IF(ISNUMBER(SEARCH("C", '[2]Dry_Litterbag Placem_Collection'!S83)),"YES","")</f>
        <v/>
      </c>
      <c r="AG156" s="67" t="str">
        <f>IF(ISNUMBER(SEARCH("H", '[2]Dry_Litterbag Placem_Collection'!S83)),"YES","")</f>
        <v/>
      </c>
      <c r="AH156" s="67" t="str">
        <f>IF(ISNUMBER(SEARCH("R", '[2]Dry_Litterbag Placem_Collection'!S83)),"YES","")</f>
        <v/>
      </c>
    </row>
    <row r="157" spans="2:34">
      <c r="B157" t="s">
        <v>164</v>
      </c>
      <c r="C157">
        <v>82</v>
      </c>
      <c r="D157" t="s">
        <v>98</v>
      </c>
      <c r="E157" t="s">
        <v>41</v>
      </c>
      <c r="F157" s="5">
        <v>2</v>
      </c>
      <c r="G157" s="2">
        <f>'[2]Dry_Litterbag Placem_Collection'!E84</f>
        <v>42937</v>
      </c>
      <c r="H157" t="str">
        <f>'[2]Final data_for_R_analysis_Dryse'!J83</f>
        <v>G356</v>
      </c>
      <c r="I157" t="str">
        <f>'[2]Final data_for_R_analysis_Dryse'!J303</f>
        <v>R800</v>
      </c>
      <c r="J157">
        <f>IFERROR(INDEX('[2]Green_rooibos initial weight'!$C$5:$C$1749,MATCH(H157, '[2]Green_rooibos initial weight'!$A$5:$A$1749,0)),"")</f>
        <v>1.9870000000000001</v>
      </c>
      <c r="K157">
        <f>IFERROR(INDEX('[2]Green_rooibos initial weight'!$C$5:$C$1749,MATCH(I157, '[2]Green_rooibos initial weight'!$A$5:$A$1749,0)),"")</f>
        <v>2.1579999999999999</v>
      </c>
      <c r="L157" s="3" t="str">
        <f>IFERROR(J157-(#REF!+#REF!),"")</f>
        <v/>
      </c>
      <c r="M157" s="3">
        <f>AVERAGE('[2]Ashed teabags wet'!$J$809:$J$813,'[2]Ashed teabags wet'!$J$817:$J$818,'[2]Ashed teabags wet'!$J$820:$J$821)</f>
        <v>5.5094158734921841</v>
      </c>
      <c r="N157" s="3" t="str">
        <f t="shared" si="8"/>
        <v/>
      </c>
      <c r="O157" s="3" t="str">
        <f>IFERROR($K157-(#REF!+#REF!),"")</f>
        <v/>
      </c>
      <c r="P157" s="3">
        <f>AVERAGE('[2]Ashed teabags wet'!$J$814:$J$816)</f>
        <v>2.2816647271287041</v>
      </c>
      <c r="Q157" s="3" t="str">
        <f t="shared" si="9"/>
        <v/>
      </c>
      <c r="R157" s="2">
        <f>'[2]Dry_Litterbag Placem_Collection'!G84</f>
        <v>43006</v>
      </c>
      <c r="S157">
        <f>IF(IFERROR(INDEX('[2]Both teabags AfterDry'!$D$3:$D$900,MATCH(Dry_Unashed!H157,'[2]Both teabags AfterDry'!$A$3:$A$900,0)),"")="","",(IFERROR(INDEX('[2]Both teabags AfterDry'!$D$3:$D$900,MATCH(Dry_Unashed!H157,'[2]Both teabags AfterDry'!$A$3:$A$900,0)),"")))</f>
        <v>1.7767999999999999</v>
      </c>
      <c r="T157">
        <f>IF(IFERROR(INDEX('[2]Both teabags AfterDry'!$D$3:$D$900,MATCH(Dry_Unashed!I157,'[2]Both teabags AfterDry'!$A$3:$A$900,0)),"")="","",(IFERROR(INDEX('[2]Both teabags AfterDry'!$D$3:$D$900,MATCH(Dry_Unashed!I157,'[2]Both teabags AfterDry'!$A$3:$A$900,0)),"")))</f>
        <v>1.8712</v>
      </c>
      <c r="U157" s="1" t="str">
        <f>IFERROR(IF(S157&gt;0,S157-(#REF!),""),"")</f>
        <v/>
      </c>
      <c r="V157" s="1" t="str">
        <f>IFERROR(IF(T157&gt;0,T157-(#REF!),""),"")</f>
        <v/>
      </c>
      <c r="W157" s="3" t="str">
        <f t="shared" si="10"/>
        <v/>
      </c>
      <c r="X157" s="3" t="str">
        <f t="shared" si="11"/>
        <v/>
      </c>
      <c r="Y157" s="3" t="str">
        <f t="shared" si="12"/>
        <v/>
      </c>
      <c r="Z157">
        <f t="shared" si="13"/>
        <v>69</v>
      </c>
      <c r="AA157" s="3" t="str">
        <f t="shared" si="14"/>
        <v/>
      </c>
      <c r="AB157" s="3" t="str">
        <f t="shared" si="15"/>
        <v/>
      </c>
      <c r="AC157" s="67" t="str">
        <f>IF(ISNUMBER(SEARCH("C", '[2]Dry_Litterbag Placem_Collection'!T84)),"YES","")</f>
        <v/>
      </c>
      <c r="AD157" s="67" t="str">
        <f>IF(ISNUMBER(SEARCH("H",'[2]Dry_Litterbag Placem_Collection'!T84)),"YES","")</f>
        <v/>
      </c>
      <c r="AE157" s="67" t="str">
        <f>IF(ISNUMBER(SEARCH("R",'[2]Dry_Litterbag Placem_Collection'!T84)),"YES","")</f>
        <v/>
      </c>
      <c r="AF157" s="67" t="str">
        <f>IF(ISNUMBER(SEARCH("C", '[2]Dry_Litterbag Placem_Collection'!S84)),"YES","")</f>
        <v/>
      </c>
      <c r="AG157" s="67" t="str">
        <f>IF(ISNUMBER(SEARCH("H", '[2]Dry_Litterbag Placem_Collection'!S84)),"YES","")</f>
        <v/>
      </c>
      <c r="AH157" s="67" t="str">
        <f>IF(ISNUMBER(SEARCH("R", '[2]Dry_Litterbag Placem_Collection'!S84)),"YES","")</f>
        <v/>
      </c>
    </row>
    <row r="158" spans="2:34">
      <c r="B158" t="s">
        <v>164</v>
      </c>
      <c r="C158">
        <v>83</v>
      </c>
      <c r="D158" t="s">
        <v>98</v>
      </c>
      <c r="E158" t="s">
        <v>41</v>
      </c>
      <c r="F158" s="5">
        <v>3</v>
      </c>
      <c r="G158" s="2">
        <f>'[2]Dry_Litterbag Placem_Collection'!E85</f>
        <v>42937</v>
      </c>
      <c r="H158" t="str">
        <f>'[2]Final data_for_R_analysis_Dryse'!J84</f>
        <v>G331</v>
      </c>
      <c r="I158" t="str">
        <f>'[2]Final data_for_R_analysis_Dryse'!J304</f>
        <v>R764</v>
      </c>
      <c r="J158">
        <f>IFERROR(INDEX('[2]Green_rooibos initial weight'!$C$5:$C$1749,MATCH(H158, '[2]Green_rooibos initial weight'!$A$5:$A$1749,0)),"")</f>
        <v>2.0550000000000002</v>
      </c>
      <c r="K158">
        <f>IFERROR(INDEX('[2]Green_rooibos initial weight'!$C$5:$C$1749,MATCH(I158, '[2]Green_rooibos initial weight'!$A$5:$A$1749,0)),"")</f>
        <v>2.2160000000000002</v>
      </c>
      <c r="L158" s="3" t="str">
        <f>IFERROR(J158-(#REF!+#REF!),"")</f>
        <v/>
      </c>
      <c r="M158" s="3">
        <f>AVERAGE('[2]Ashed teabags wet'!$J$809:$J$813,'[2]Ashed teabags wet'!$J$817:$J$818,'[2]Ashed teabags wet'!$J$820:$J$821)</f>
        <v>5.5094158734921841</v>
      </c>
      <c r="N158" s="3" t="str">
        <f t="shared" si="8"/>
        <v/>
      </c>
      <c r="O158" s="3" t="str">
        <f>IFERROR($K158-(#REF!+#REF!),"")</f>
        <v/>
      </c>
      <c r="P158" s="3">
        <f>AVERAGE('[2]Ashed teabags wet'!$J$814:$J$816)</f>
        <v>2.2816647271287041</v>
      </c>
      <c r="Q158" s="3" t="str">
        <f t="shared" si="9"/>
        <v/>
      </c>
      <c r="R158" s="2">
        <f>'[2]Dry_Litterbag Placem_Collection'!G85</f>
        <v>43006</v>
      </c>
      <c r="S158">
        <f>IF(IFERROR(INDEX('[2]Both teabags AfterDry'!$D$3:$D$900,MATCH(Dry_Unashed!H158,'[2]Both teabags AfterDry'!$A$3:$A$900,0)),"")="","",(IFERROR(INDEX('[2]Both teabags AfterDry'!$D$3:$D$900,MATCH(Dry_Unashed!H158,'[2]Both teabags AfterDry'!$A$3:$A$900,0)),"")))</f>
        <v>1.8354999999999999</v>
      </c>
      <c r="T158">
        <f>IF(IFERROR(INDEX('[2]Both teabags AfterDry'!$D$3:$D$900,MATCH(Dry_Unashed!I158,'[2]Both teabags AfterDry'!$A$3:$A$900,0)),"")="","",(IFERROR(INDEX('[2]Both teabags AfterDry'!$D$3:$D$900,MATCH(Dry_Unashed!I158,'[2]Both teabags AfterDry'!$A$3:$A$900,0)),"")))</f>
        <v>1.9178999999999999</v>
      </c>
      <c r="U158" s="1" t="str">
        <f>IFERROR(IF(S158&gt;0,S158-(#REF!),""),"")</f>
        <v/>
      </c>
      <c r="V158" s="1" t="str">
        <f>IFERROR(IF(T158&gt;0,T158-(#REF!),""),"")</f>
        <v/>
      </c>
      <c r="W158" s="3" t="str">
        <f t="shared" si="10"/>
        <v/>
      </c>
      <c r="X158" s="3" t="str">
        <f t="shared" si="11"/>
        <v/>
      </c>
      <c r="Y158" s="3" t="str">
        <f t="shared" si="12"/>
        <v/>
      </c>
      <c r="Z158">
        <f t="shared" si="13"/>
        <v>69</v>
      </c>
      <c r="AA158" s="3" t="str">
        <f t="shared" si="14"/>
        <v/>
      </c>
      <c r="AB158" s="3" t="str">
        <f t="shared" si="15"/>
        <v/>
      </c>
      <c r="AC158" s="67" t="str">
        <f>IF(ISNUMBER(SEARCH("C", '[2]Dry_Litterbag Placem_Collection'!T85)),"YES","")</f>
        <v/>
      </c>
      <c r="AD158" s="67" t="str">
        <f>IF(ISNUMBER(SEARCH("H",'[2]Dry_Litterbag Placem_Collection'!T85)),"YES","")</f>
        <v/>
      </c>
      <c r="AE158" s="67" t="str">
        <f>IF(ISNUMBER(SEARCH("R",'[2]Dry_Litterbag Placem_Collection'!T85)),"YES","")</f>
        <v/>
      </c>
      <c r="AF158" s="67" t="str">
        <f>IF(ISNUMBER(SEARCH("C", '[2]Dry_Litterbag Placem_Collection'!S85)),"YES","")</f>
        <v/>
      </c>
      <c r="AG158" s="67" t="str">
        <f>IF(ISNUMBER(SEARCH("H", '[2]Dry_Litterbag Placem_Collection'!S85)),"YES","")</f>
        <v>YES</v>
      </c>
      <c r="AH158" s="67" t="str">
        <f>IF(ISNUMBER(SEARCH("R", '[2]Dry_Litterbag Placem_Collection'!S85)),"YES","")</f>
        <v/>
      </c>
    </row>
    <row r="159" spans="2:34">
      <c r="B159" t="s">
        <v>164</v>
      </c>
      <c r="C159">
        <v>84</v>
      </c>
      <c r="D159" t="s">
        <v>98</v>
      </c>
      <c r="E159" t="s">
        <v>41</v>
      </c>
      <c r="F159" s="68">
        <v>4</v>
      </c>
      <c r="G159" s="2">
        <f>'[2]Dry_Litterbag Placem_Collection'!E86</f>
        <v>42937</v>
      </c>
      <c r="H159" t="str">
        <f>'[2]Final data_for_R_analysis_Dryse'!J85</f>
        <v>G101</v>
      </c>
      <c r="I159" t="str">
        <f>'[2]Final data_for_R_analysis_Dryse'!J305</f>
        <v>R778</v>
      </c>
      <c r="J159">
        <f>IFERROR(INDEX('[2]Green_rooibos initial weight'!$C$5:$C$1749,MATCH(H159, '[2]Green_rooibos initial weight'!$A$5:$A$1749,0)),"")</f>
        <v>2.173</v>
      </c>
      <c r="K159">
        <f>IFERROR(INDEX('[2]Green_rooibos initial weight'!$C$5:$C$1749,MATCH(I159, '[2]Green_rooibos initial weight'!$A$5:$A$1749,0)),"")</f>
        <v>2.2450000000000001</v>
      </c>
      <c r="L159" s="3" t="str">
        <f>IFERROR(J159-(#REF!+#REF!),"")</f>
        <v/>
      </c>
      <c r="M159" s="3">
        <f>AVERAGE('[2]Ashed teabags wet'!$J$809:$J$813,'[2]Ashed teabags wet'!$J$817:$J$818,'[2]Ashed teabags wet'!$J$820:$J$821)</f>
        <v>5.5094158734921841</v>
      </c>
      <c r="N159" s="3" t="str">
        <f t="shared" si="8"/>
        <v/>
      </c>
      <c r="O159" s="3" t="str">
        <f>IFERROR($K159-(#REF!+#REF!),"")</f>
        <v/>
      </c>
      <c r="P159" s="3">
        <f>AVERAGE('[2]Ashed teabags wet'!$J$814:$J$816)</f>
        <v>2.2816647271287041</v>
      </c>
      <c r="Q159" s="3" t="str">
        <f t="shared" si="9"/>
        <v/>
      </c>
      <c r="R159" s="2">
        <f>'[2]Dry_Litterbag Placem_Collection'!G86</f>
        <v>43006</v>
      </c>
      <c r="S159">
        <f>IF(IFERROR(INDEX('[2]Both teabags AfterDry'!$D$3:$D$900,MATCH(Dry_Unashed!H159,'[2]Both teabags AfterDry'!$A$3:$A$900,0)),"")="","",(IFERROR(INDEX('[2]Both teabags AfterDry'!$D$3:$D$900,MATCH(Dry_Unashed!H159,'[2]Both teabags AfterDry'!$A$3:$A$900,0)),"")))</f>
        <v>1.9434</v>
      </c>
      <c r="T159">
        <f>IF(IFERROR(INDEX('[2]Both teabags AfterDry'!$D$3:$D$900,MATCH(Dry_Unashed!I159,'[2]Both teabags AfterDry'!$A$3:$A$900,0)),"")="","",(IFERROR(INDEX('[2]Both teabags AfterDry'!$D$3:$D$900,MATCH(Dry_Unashed!I159,'[2]Both teabags AfterDry'!$A$3:$A$900,0)),"")))</f>
        <v>1.9495</v>
      </c>
      <c r="U159" s="1" t="str">
        <f>IFERROR(IF(S159&gt;0,S159-(#REF!),""),"")</f>
        <v/>
      </c>
      <c r="V159" s="1" t="str">
        <f>IFERROR(IF(T159&gt;0,T159-(#REF!),""),"")</f>
        <v/>
      </c>
      <c r="W159" s="3" t="str">
        <f t="shared" si="10"/>
        <v/>
      </c>
      <c r="X159" s="3" t="str">
        <f t="shared" si="11"/>
        <v/>
      </c>
      <c r="Y159" s="3" t="str">
        <f t="shared" si="12"/>
        <v/>
      </c>
      <c r="Z159">
        <f t="shared" si="13"/>
        <v>69</v>
      </c>
      <c r="AA159" s="3" t="str">
        <f t="shared" si="14"/>
        <v/>
      </c>
      <c r="AB159" s="3" t="str">
        <f t="shared" si="15"/>
        <v/>
      </c>
      <c r="AC159" s="67" t="str">
        <f>IF(ISNUMBER(SEARCH("C", '[2]Dry_Litterbag Placem_Collection'!T86)),"YES","")</f>
        <v/>
      </c>
      <c r="AD159" s="67" t="str">
        <f>IF(ISNUMBER(SEARCH("H",'[2]Dry_Litterbag Placem_Collection'!T86)),"YES","")</f>
        <v/>
      </c>
      <c r="AE159" s="67" t="str">
        <f>IF(ISNUMBER(SEARCH("R",'[2]Dry_Litterbag Placem_Collection'!T86)),"YES","")</f>
        <v/>
      </c>
      <c r="AF159" s="67" t="str">
        <f>IF(ISNUMBER(SEARCH("C", '[2]Dry_Litterbag Placem_Collection'!S86)),"YES","")</f>
        <v/>
      </c>
      <c r="AG159" s="67" t="str">
        <f>IF(ISNUMBER(SEARCH("H", '[2]Dry_Litterbag Placem_Collection'!S86)),"YES","")</f>
        <v>YES</v>
      </c>
      <c r="AH159" s="67" t="str">
        <f>IF(ISNUMBER(SEARCH("R", '[2]Dry_Litterbag Placem_Collection'!S86)),"YES","")</f>
        <v/>
      </c>
    </row>
    <row r="160" spans="2:34">
      <c r="B160" t="s">
        <v>164</v>
      </c>
      <c r="C160">
        <v>85</v>
      </c>
      <c r="D160" t="s">
        <v>98</v>
      </c>
      <c r="E160" t="s">
        <v>41</v>
      </c>
      <c r="F160" s="68">
        <v>5</v>
      </c>
      <c r="G160" s="2">
        <f>'[2]Dry_Litterbag Placem_Collection'!E87</f>
        <v>0</v>
      </c>
      <c r="H160" t="str">
        <f>'[2]Final data_for_R_analysis_Dryse'!J86</f>
        <v/>
      </c>
      <c r="I160" t="str">
        <f>'[2]Final data_for_R_analysis_Dryse'!J306</f>
        <v/>
      </c>
      <c r="J160" t="str">
        <f>IFERROR(INDEX('[2]Green_rooibos initial weight'!$C$5:$C$1749,MATCH(H160, '[2]Green_rooibos initial weight'!$A$5:$A$1749,0)),"")</f>
        <v/>
      </c>
      <c r="K160" t="str">
        <f>IFERROR(INDEX('[2]Green_rooibos initial weight'!$C$5:$C$1749,MATCH(I160, '[2]Green_rooibos initial weight'!$A$5:$A$1749,0)),"")</f>
        <v/>
      </c>
      <c r="L160" s="3" t="str">
        <f>IFERROR(J160-(#REF!+#REF!),"")</f>
        <v/>
      </c>
      <c r="M160" s="3">
        <f>AVERAGE('[2]Ashed teabags wet'!$J$809:$J$813,'[2]Ashed teabags wet'!$J$817:$J$818,'[2]Ashed teabags wet'!$J$820:$J$821)</f>
        <v>5.5094158734921841</v>
      </c>
      <c r="N160" s="3" t="str">
        <f t="shared" si="8"/>
        <v/>
      </c>
      <c r="O160" s="3" t="str">
        <f>IFERROR($K160-(#REF!+#REF!),"")</f>
        <v/>
      </c>
      <c r="P160" s="3">
        <f>AVERAGE('[2]Ashed teabags wet'!$J$814:$J$816)</f>
        <v>2.2816647271287041</v>
      </c>
      <c r="Q160" s="3" t="str">
        <f t="shared" si="9"/>
        <v/>
      </c>
      <c r="R160" s="2">
        <f>'[2]Dry_Litterbag Placem_Collection'!G87</f>
        <v>0</v>
      </c>
      <c r="S160" t="str">
        <f>IF(IFERROR(INDEX('[2]Both teabags AfterDry'!$D$3:$D$900,MATCH(Dry_Unashed!H160,'[2]Both teabags AfterDry'!$A$3:$A$900,0)),"")="","",(IFERROR(INDEX('[2]Both teabags AfterDry'!$D$3:$D$900,MATCH(Dry_Unashed!H160,'[2]Both teabags AfterDry'!$A$3:$A$900,0)),"")))</f>
        <v/>
      </c>
      <c r="T160" t="str">
        <f>IF(IFERROR(INDEX('[2]Both teabags AfterDry'!$D$3:$D$900,MATCH(Dry_Unashed!I160,'[2]Both teabags AfterDry'!$A$3:$A$900,0)),"")="","",(IFERROR(INDEX('[2]Both teabags AfterDry'!$D$3:$D$900,MATCH(Dry_Unashed!I160,'[2]Both teabags AfterDry'!$A$3:$A$900,0)),"")))</f>
        <v/>
      </c>
      <c r="U160" s="1" t="str">
        <f>IFERROR(IF(S160&gt;0,S160-(#REF!),""),"")</f>
        <v/>
      </c>
      <c r="V160" s="1" t="str">
        <f>IFERROR(IF(T160&gt;0,T160-(#REF!),""),"")</f>
        <v/>
      </c>
      <c r="W160" s="3" t="str">
        <f t="shared" si="10"/>
        <v/>
      </c>
      <c r="X160" s="3" t="str">
        <f t="shared" si="11"/>
        <v/>
      </c>
      <c r="Y160" s="3" t="str">
        <f t="shared" si="12"/>
        <v/>
      </c>
      <c r="Z160" t="str">
        <f t="shared" si="13"/>
        <v/>
      </c>
      <c r="AA160" s="3" t="str">
        <f t="shared" si="14"/>
        <v/>
      </c>
      <c r="AB160" s="3" t="str">
        <f t="shared" si="15"/>
        <v/>
      </c>
      <c r="AC160" s="67" t="str">
        <f>IF(ISNUMBER(SEARCH("C", '[2]Dry_Litterbag Placem_Collection'!T87)),"YES","")</f>
        <v/>
      </c>
      <c r="AD160" s="67" t="str">
        <f>IF(ISNUMBER(SEARCH("H",'[2]Dry_Litterbag Placem_Collection'!T87)),"YES","")</f>
        <v/>
      </c>
      <c r="AE160" s="67" t="str">
        <f>IF(ISNUMBER(SEARCH("R",'[2]Dry_Litterbag Placem_Collection'!T87)),"YES","")</f>
        <v/>
      </c>
      <c r="AF160" s="67" t="str">
        <f>IF(ISNUMBER(SEARCH("C", '[2]Dry_Litterbag Placem_Collection'!S87)),"YES","")</f>
        <v/>
      </c>
      <c r="AG160" s="67" t="str">
        <f>IF(ISNUMBER(SEARCH("H", '[2]Dry_Litterbag Placem_Collection'!S87)),"YES","")</f>
        <v/>
      </c>
      <c r="AH160" s="67" t="str">
        <f>IF(ISNUMBER(SEARCH("R", '[2]Dry_Litterbag Placem_Collection'!S87)),"YES","")</f>
        <v/>
      </c>
    </row>
    <row r="161" spans="2:34">
      <c r="B161" t="s">
        <v>164</v>
      </c>
      <c r="C161">
        <v>86</v>
      </c>
      <c r="D161" t="s">
        <v>98</v>
      </c>
      <c r="E161" t="s">
        <v>41</v>
      </c>
      <c r="F161" s="68">
        <v>6</v>
      </c>
      <c r="G161" s="2">
        <f>'[2]Dry_Litterbag Placem_Collection'!E88</f>
        <v>42937</v>
      </c>
      <c r="H161" t="str">
        <f>'[2]Final data_for_R_analysis_Dryse'!J87</f>
        <v>G31</v>
      </c>
      <c r="I161" t="str">
        <f>'[2]Final data_for_R_analysis_Dryse'!J307</f>
        <v>R738</v>
      </c>
      <c r="J161">
        <f>IFERROR(INDEX('[2]Green_rooibos initial weight'!$C$5:$C$1749,MATCH(H161, '[2]Green_rooibos initial weight'!$A$5:$A$1749,0)),"")</f>
        <v>1.9390000000000001</v>
      </c>
      <c r="K161">
        <f>IFERROR(INDEX('[2]Green_rooibos initial weight'!$C$5:$C$1749,MATCH(I161, '[2]Green_rooibos initial weight'!$A$5:$A$1749,0)),"")</f>
        <v>2.1890000000000001</v>
      </c>
      <c r="L161" s="3" t="str">
        <f>IFERROR(J161-(#REF!+#REF!),"")</f>
        <v/>
      </c>
      <c r="M161" s="3">
        <f>AVERAGE('[2]Ashed teabags wet'!$J$809:$J$813,'[2]Ashed teabags wet'!$J$817:$J$818,'[2]Ashed teabags wet'!$J$820:$J$821)</f>
        <v>5.5094158734921841</v>
      </c>
      <c r="N161" s="3" t="str">
        <f t="shared" si="8"/>
        <v/>
      </c>
      <c r="O161" s="3" t="str">
        <f>IFERROR($K161-(#REF!+#REF!),"")</f>
        <v/>
      </c>
      <c r="P161" s="3">
        <f>AVERAGE('[2]Ashed teabags wet'!$J$814:$J$816)</f>
        <v>2.2816647271287041</v>
      </c>
      <c r="Q161" s="3" t="str">
        <f t="shared" si="9"/>
        <v/>
      </c>
      <c r="R161" s="2">
        <f>'[2]Dry_Litterbag Placem_Collection'!G88</f>
        <v>43006</v>
      </c>
      <c r="S161" t="str">
        <f>IF(IFERROR(INDEX('[2]Both teabags AfterDry'!$D$3:$D$900,MATCH(Dry_Unashed!H161,'[2]Both teabags AfterDry'!$A$3:$A$900,0)),"")="","",(IFERROR(INDEX('[2]Both teabags AfterDry'!$D$3:$D$900,MATCH(Dry_Unashed!H161,'[2]Both teabags AfterDry'!$A$3:$A$900,0)),"")))</f>
        <v/>
      </c>
      <c r="T161" t="str">
        <f>IF(IFERROR(INDEX('[2]Both teabags AfterDry'!$D$3:$D$900,MATCH(Dry_Unashed!I161,'[2]Both teabags AfterDry'!$A$3:$A$900,0)),"")="","",(IFERROR(INDEX('[2]Both teabags AfterDry'!$D$3:$D$900,MATCH(Dry_Unashed!I161,'[2]Both teabags AfterDry'!$A$3:$A$900,0)),"")))</f>
        <v/>
      </c>
      <c r="U161" s="1" t="str">
        <f>IFERROR(IF(S161&gt;0,S161-(#REF!),""),"")</f>
        <v/>
      </c>
      <c r="V161" s="1" t="str">
        <f>IFERROR(IF(T161&gt;0,T161-(#REF!),""),"")</f>
        <v/>
      </c>
      <c r="W161" s="3" t="str">
        <f t="shared" si="10"/>
        <v/>
      </c>
      <c r="X161" s="3" t="str">
        <f t="shared" si="11"/>
        <v/>
      </c>
      <c r="Y161" s="3" t="str">
        <f t="shared" si="12"/>
        <v/>
      </c>
      <c r="Z161">
        <f t="shared" si="13"/>
        <v>69</v>
      </c>
      <c r="AA161" s="3" t="str">
        <f t="shared" si="14"/>
        <v/>
      </c>
      <c r="AB161" s="3" t="str">
        <f t="shared" si="15"/>
        <v/>
      </c>
      <c r="AC161" s="67" t="str">
        <f>IF(ISNUMBER(SEARCH("C", '[2]Dry_Litterbag Placem_Collection'!T88)),"YES","")</f>
        <v/>
      </c>
      <c r="AD161" s="67" t="str">
        <f>IF(ISNUMBER(SEARCH("H",'[2]Dry_Litterbag Placem_Collection'!T88)),"YES","")</f>
        <v/>
      </c>
      <c r="AE161" s="67" t="str">
        <f>IF(ISNUMBER(SEARCH("R",'[2]Dry_Litterbag Placem_Collection'!T88)),"YES","")</f>
        <v/>
      </c>
      <c r="AF161" s="67" t="str">
        <f>IF(ISNUMBER(SEARCH("C", '[2]Dry_Litterbag Placem_Collection'!S88)),"YES","")</f>
        <v/>
      </c>
      <c r="AG161" s="67" t="str">
        <f>IF(ISNUMBER(SEARCH("H", '[2]Dry_Litterbag Placem_Collection'!S88)),"YES","")</f>
        <v>YES</v>
      </c>
      <c r="AH161" s="67" t="str">
        <f>IF(ISNUMBER(SEARCH("R", '[2]Dry_Litterbag Placem_Collection'!S88)),"YES","")</f>
        <v/>
      </c>
    </row>
    <row r="162" spans="2:34">
      <c r="B162" t="s">
        <v>164</v>
      </c>
      <c r="C162">
        <v>87</v>
      </c>
      <c r="D162" t="s">
        <v>98</v>
      </c>
      <c r="E162" t="s">
        <v>41</v>
      </c>
      <c r="F162" s="68">
        <v>7</v>
      </c>
      <c r="G162" s="2">
        <f>'[2]Dry_Litterbag Placem_Collection'!E89</f>
        <v>42937</v>
      </c>
      <c r="H162" t="str">
        <f>'[2]Final data_for_R_analysis_Dryse'!J88</f>
        <v>G220</v>
      </c>
      <c r="I162" t="str">
        <f>'[2]Final data_for_R_analysis_Dryse'!J308</f>
        <v>R394</v>
      </c>
      <c r="J162">
        <f>IFERROR(INDEX('[2]Green_rooibos initial weight'!$C$5:$C$1749,MATCH(H162, '[2]Green_rooibos initial weight'!$A$5:$A$1749,0)),"")</f>
        <v>2.1179999999999999</v>
      </c>
      <c r="K162">
        <f>IFERROR(INDEX('[2]Green_rooibos initial weight'!$C$5:$C$1749,MATCH(I162, '[2]Green_rooibos initial weight'!$A$5:$A$1749,0)),"")</f>
        <v>2.1800000000000002</v>
      </c>
      <c r="L162" s="3" t="str">
        <f>IFERROR(J162-(#REF!+#REF!),"")</f>
        <v/>
      </c>
      <c r="M162" s="3">
        <f>AVERAGE('[2]Ashed teabags wet'!$J$809:$J$813,'[2]Ashed teabags wet'!$J$817:$J$818,'[2]Ashed teabags wet'!$J$820:$J$821)</f>
        <v>5.5094158734921841</v>
      </c>
      <c r="N162" s="3" t="str">
        <f t="shared" si="8"/>
        <v/>
      </c>
      <c r="O162" s="3" t="str">
        <f>IFERROR($K162-(#REF!+#REF!),"")</f>
        <v/>
      </c>
      <c r="P162" s="3">
        <f>AVERAGE('[2]Ashed teabags wet'!$J$814:$J$816)</f>
        <v>2.2816647271287041</v>
      </c>
      <c r="Q162" s="3" t="str">
        <f t="shared" si="9"/>
        <v/>
      </c>
      <c r="R162" s="2">
        <f>'[2]Dry_Litterbag Placem_Collection'!G89</f>
        <v>43006</v>
      </c>
      <c r="S162">
        <f>IF(IFERROR(INDEX('[2]Both teabags AfterDry'!$D$3:$D$900,MATCH(Dry_Unashed!H162,'[2]Both teabags AfterDry'!$A$3:$A$900,0)),"")="","",(IFERROR(INDEX('[2]Both teabags AfterDry'!$D$3:$D$900,MATCH(Dry_Unashed!H162,'[2]Both teabags AfterDry'!$A$3:$A$900,0)),"")))</f>
        <v>1.9671000000000001</v>
      </c>
      <c r="T162">
        <f>IF(IFERROR(INDEX('[2]Both teabags AfterDry'!$D$3:$D$900,MATCH(Dry_Unashed!I162,'[2]Both teabags AfterDry'!$A$3:$A$900,0)),"")="","",(IFERROR(INDEX('[2]Both teabags AfterDry'!$D$3:$D$900,MATCH(Dry_Unashed!I162,'[2]Both teabags AfterDry'!$A$3:$A$900,0)),"")))</f>
        <v>1.9392</v>
      </c>
      <c r="U162" s="1" t="str">
        <f>IFERROR(IF(S162&gt;0,S162-(#REF!),""),"")</f>
        <v/>
      </c>
      <c r="V162" s="1" t="str">
        <f>IFERROR(IF(T162&gt;0,T162-(#REF!),""),"")</f>
        <v/>
      </c>
      <c r="W162" s="3" t="str">
        <f t="shared" si="10"/>
        <v/>
      </c>
      <c r="X162" s="3" t="str">
        <f t="shared" si="11"/>
        <v/>
      </c>
      <c r="Y162" s="3" t="str">
        <f t="shared" si="12"/>
        <v/>
      </c>
      <c r="Z162">
        <f t="shared" si="13"/>
        <v>69</v>
      </c>
      <c r="AA162" s="3" t="str">
        <f t="shared" si="14"/>
        <v/>
      </c>
      <c r="AB162" s="3" t="str">
        <f t="shared" si="15"/>
        <v/>
      </c>
      <c r="AC162" s="67" t="str">
        <f>IF(ISNUMBER(SEARCH("C", '[2]Dry_Litterbag Placem_Collection'!T89)),"YES","")</f>
        <v/>
      </c>
      <c r="AD162" s="67" t="str">
        <f>IF(ISNUMBER(SEARCH("H",'[2]Dry_Litterbag Placem_Collection'!T89)),"YES","")</f>
        <v/>
      </c>
      <c r="AE162" s="67" t="str">
        <f>IF(ISNUMBER(SEARCH("R",'[2]Dry_Litterbag Placem_Collection'!T89)),"YES","")</f>
        <v/>
      </c>
      <c r="AF162" s="67" t="str">
        <f>IF(ISNUMBER(SEARCH("C", '[2]Dry_Litterbag Placem_Collection'!S89)),"YES","")</f>
        <v/>
      </c>
      <c r="AG162" s="67" t="str">
        <f>IF(ISNUMBER(SEARCH("H", '[2]Dry_Litterbag Placem_Collection'!S89)),"YES","")</f>
        <v/>
      </c>
      <c r="AH162" s="67" t="str">
        <f>IF(ISNUMBER(SEARCH("R", '[2]Dry_Litterbag Placem_Collection'!S89)),"YES","")</f>
        <v/>
      </c>
    </row>
    <row r="163" spans="2:34">
      <c r="B163" t="s">
        <v>164</v>
      </c>
      <c r="C163">
        <v>88</v>
      </c>
      <c r="D163" t="s">
        <v>98</v>
      </c>
      <c r="E163" t="s">
        <v>41</v>
      </c>
      <c r="F163" s="68">
        <v>8</v>
      </c>
      <c r="G163" s="2">
        <f>'[2]Dry_Litterbag Placem_Collection'!E90</f>
        <v>42937</v>
      </c>
      <c r="H163" t="str">
        <f>'[2]Final data_for_R_analysis_Dryse'!J89</f>
        <v>G531</v>
      </c>
      <c r="I163" t="str">
        <f>'[2]Final data_for_R_analysis_Dryse'!J309</f>
        <v>R819</v>
      </c>
      <c r="J163">
        <f>IFERROR(INDEX('[2]Green_rooibos initial weight'!$C$5:$C$1749,MATCH(H163, '[2]Green_rooibos initial weight'!$A$5:$A$1749,0)),"")</f>
        <v>2.0110000000000001</v>
      </c>
      <c r="K163">
        <f>IFERROR(INDEX('[2]Green_rooibos initial weight'!$C$5:$C$1749,MATCH(I163, '[2]Green_rooibos initial weight'!$A$5:$A$1749,0)),"")</f>
        <v>2.16</v>
      </c>
      <c r="L163" s="3" t="str">
        <f>IFERROR(J163-(#REF!+#REF!),"")</f>
        <v/>
      </c>
      <c r="M163" s="3">
        <f>AVERAGE('[2]Ashed teabags wet'!$J$809:$J$813,'[2]Ashed teabags wet'!$J$817:$J$818,'[2]Ashed teabags wet'!$J$820:$J$821)</f>
        <v>5.5094158734921841</v>
      </c>
      <c r="N163" s="3" t="str">
        <f t="shared" si="8"/>
        <v/>
      </c>
      <c r="O163" s="3" t="str">
        <f>IFERROR($K163-(#REF!+#REF!),"")</f>
        <v/>
      </c>
      <c r="P163" s="3">
        <f>AVERAGE('[2]Ashed teabags wet'!$J$814:$J$816)</f>
        <v>2.2816647271287041</v>
      </c>
      <c r="Q163" s="3" t="str">
        <f t="shared" si="9"/>
        <v/>
      </c>
      <c r="R163" s="2">
        <f>'[2]Dry_Litterbag Placem_Collection'!G90</f>
        <v>43006</v>
      </c>
      <c r="S163">
        <f>IF(IFERROR(INDEX('[2]Both teabags AfterDry'!$D$3:$D$900,MATCH(Dry_Unashed!H163,'[2]Both teabags AfterDry'!$A$3:$A$900,0)),"")="","",(IFERROR(INDEX('[2]Both teabags AfterDry'!$D$3:$D$900,MATCH(Dry_Unashed!H163,'[2]Both teabags AfterDry'!$A$3:$A$900,0)),"")))</f>
        <v>1.8593999999999999</v>
      </c>
      <c r="T163">
        <f>IF(IFERROR(INDEX('[2]Both teabags AfterDry'!$D$3:$D$900,MATCH(Dry_Unashed!I163,'[2]Both teabags AfterDry'!$A$3:$A$900,0)),"")="","",(IFERROR(INDEX('[2]Both teabags AfterDry'!$D$3:$D$900,MATCH(Dry_Unashed!I163,'[2]Both teabags AfterDry'!$A$3:$A$900,0)),"")))</f>
        <v>2.8028</v>
      </c>
      <c r="U163" s="1" t="str">
        <f>IFERROR(IF(S163&gt;0,S163-(#REF!),""),"")</f>
        <v/>
      </c>
      <c r="V163" s="1" t="str">
        <f>IFERROR(IF(T163&gt;0,T163-(#REF!),""),"")</f>
        <v/>
      </c>
      <c r="W163" s="3" t="str">
        <f t="shared" si="10"/>
        <v/>
      </c>
      <c r="X163" s="3" t="str">
        <f t="shared" si="11"/>
        <v/>
      </c>
      <c r="Y163" s="3" t="str">
        <f t="shared" si="12"/>
        <v/>
      </c>
      <c r="Z163">
        <f t="shared" si="13"/>
        <v>69</v>
      </c>
      <c r="AA163" s="3" t="str">
        <f t="shared" si="14"/>
        <v/>
      </c>
      <c r="AB163" s="3" t="str">
        <f t="shared" si="15"/>
        <v/>
      </c>
      <c r="AC163" s="67" t="str">
        <f>IF(ISNUMBER(SEARCH("C", '[2]Dry_Litterbag Placem_Collection'!T90)),"YES","")</f>
        <v/>
      </c>
      <c r="AD163" s="67" t="str">
        <f>IF(ISNUMBER(SEARCH("H",'[2]Dry_Litterbag Placem_Collection'!T90)),"YES","")</f>
        <v/>
      </c>
      <c r="AE163" s="67" t="str">
        <f>IF(ISNUMBER(SEARCH("R",'[2]Dry_Litterbag Placem_Collection'!T90)),"YES","")</f>
        <v/>
      </c>
      <c r="AF163" s="67" t="str">
        <f>IF(ISNUMBER(SEARCH("C", '[2]Dry_Litterbag Placem_Collection'!S90)),"YES","")</f>
        <v/>
      </c>
      <c r="AG163" s="67" t="str">
        <f>IF(ISNUMBER(SEARCH("H", '[2]Dry_Litterbag Placem_Collection'!S90)),"YES","")</f>
        <v/>
      </c>
      <c r="AH163" s="67" t="str">
        <f>IF(ISNUMBER(SEARCH("R", '[2]Dry_Litterbag Placem_Collection'!S90)),"YES","")</f>
        <v/>
      </c>
    </row>
    <row r="164" spans="2:34">
      <c r="B164" t="s">
        <v>164</v>
      </c>
      <c r="C164">
        <v>89</v>
      </c>
      <c r="D164" t="s">
        <v>99</v>
      </c>
      <c r="E164" t="s">
        <v>41</v>
      </c>
      <c r="F164" s="5">
        <v>1</v>
      </c>
      <c r="G164" s="2">
        <f>'[2]Dry_Litterbag Placem_Collection'!E91</f>
        <v>42937</v>
      </c>
      <c r="H164" t="str">
        <f>'[2]Final data_for_R_analysis_Dryse'!J90</f>
        <v>G35</v>
      </c>
      <c r="I164" t="str">
        <f>'[2]Final data_for_R_analysis_Dryse'!J310</f>
        <v>R818</v>
      </c>
      <c r="J164">
        <f>IFERROR(INDEX('[2]Green_rooibos initial weight'!$C$5:$C$1749,MATCH(H164, '[2]Green_rooibos initial weight'!$A$5:$A$1749,0)),"")</f>
        <v>2.0299999999999998</v>
      </c>
      <c r="K164">
        <f>IFERROR(INDEX('[2]Green_rooibos initial weight'!$C$5:$C$1749,MATCH(I164, '[2]Green_rooibos initial weight'!$A$5:$A$1749,0)),"")</f>
        <v>2.1680000000000001</v>
      </c>
      <c r="L164" s="3" t="str">
        <f>IFERROR(J164-(#REF!+#REF!),"")</f>
        <v/>
      </c>
      <c r="M164" s="3">
        <f>AVERAGE('[2]Ashed teabags wet'!$J$809:$J$813,'[2]Ashed teabags wet'!$J$817:$J$818,'[2]Ashed teabags wet'!$J$820:$J$821)</f>
        <v>5.5094158734921841</v>
      </c>
      <c r="N164" s="3" t="str">
        <f t="shared" si="8"/>
        <v/>
      </c>
      <c r="O164" s="3" t="str">
        <f>IFERROR($K164-(#REF!+#REF!),"")</f>
        <v/>
      </c>
      <c r="P164" s="3">
        <f>AVERAGE('[2]Ashed teabags wet'!$J$814:$J$816)</f>
        <v>2.2816647271287041</v>
      </c>
      <c r="Q164" s="3" t="str">
        <f t="shared" si="9"/>
        <v/>
      </c>
      <c r="R164" s="2">
        <f>'[2]Dry_Litterbag Placem_Collection'!G91</f>
        <v>43006</v>
      </c>
      <c r="S164">
        <f>IF(IFERROR(INDEX('[2]Both teabags AfterDry'!$D$3:$D$900,MATCH(Dry_Unashed!H164,'[2]Both teabags AfterDry'!$A$3:$A$900,0)),"")="","",(IFERROR(INDEX('[2]Both teabags AfterDry'!$D$3:$D$900,MATCH(Dry_Unashed!H164,'[2]Both teabags AfterDry'!$A$3:$A$900,0)),"")))</f>
        <v>1.8633999999999999</v>
      </c>
      <c r="T164">
        <f>IF(IFERROR(INDEX('[2]Both teabags AfterDry'!$D$3:$D$900,MATCH(Dry_Unashed!I164,'[2]Both teabags AfterDry'!$A$3:$A$900,0)),"")="","",(IFERROR(INDEX('[2]Both teabags AfterDry'!$D$3:$D$900,MATCH(Dry_Unashed!I164,'[2]Both teabags AfterDry'!$A$3:$A$900,0)),"")))</f>
        <v>1.9155</v>
      </c>
      <c r="U164" s="1" t="str">
        <f>IFERROR(IF(S164&gt;0,S164-(#REF!),""),"")</f>
        <v/>
      </c>
      <c r="V164" s="1" t="str">
        <f>IFERROR(IF(T164&gt;0,T164-(#REF!),""),"")</f>
        <v/>
      </c>
      <c r="W164" s="3" t="str">
        <f t="shared" si="10"/>
        <v/>
      </c>
      <c r="X164" s="3" t="str">
        <f t="shared" si="11"/>
        <v/>
      </c>
      <c r="Y164" s="3" t="str">
        <f t="shared" si="12"/>
        <v/>
      </c>
      <c r="Z164">
        <f t="shared" si="13"/>
        <v>69</v>
      </c>
      <c r="AA164" s="3" t="str">
        <f t="shared" si="14"/>
        <v/>
      </c>
      <c r="AB164" s="3" t="str">
        <f t="shared" si="15"/>
        <v/>
      </c>
      <c r="AC164" s="67" t="str">
        <f>IF(ISNUMBER(SEARCH("C", '[2]Dry_Litterbag Placem_Collection'!T91)),"YES","")</f>
        <v/>
      </c>
      <c r="AD164" s="67" t="str">
        <f>IF(ISNUMBER(SEARCH("H",'[2]Dry_Litterbag Placem_Collection'!T91)),"YES","")</f>
        <v/>
      </c>
      <c r="AE164" s="67" t="str">
        <f>IF(ISNUMBER(SEARCH("R",'[2]Dry_Litterbag Placem_Collection'!T91)),"YES","")</f>
        <v/>
      </c>
      <c r="AF164" s="67" t="str">
        <f>IF(ISNUMBER(SEARCH("C", '[2]Dry_Litterbag Placem_Collection'!S91)),"YES","")</f>
        <v/>
      </c>
      <c r="AG164" s="67" t="str">
        <f>IF(ISNUMBER(SEARCH("H", '[2]Dry_Litterbag Placem_Collection'!S91)),"YES","")</f>
        <v/>
      </c>
      <c r="AH164" s="67" t="str">
        <f>IF(ISNUMBER(SEARCH("R", '[2]Dry_Litterbag Placem_Collection'!S91)),"YES","")</f>
        <v/>
      </c>
    </row>
    <row r="165" spans="2:34">
      <c r="B165" t="s">
        <v>164</v>
      </c>
      <c r="C165">
        <v>90</v>
      </c>
      <c r="D165" t="s">
        <v>99</v>
      </c>
      <c r="E165" t="s">
        <v>41</v>
      </c>
      <c r="F165" s="5">
        <v>2</v>
      </c>
      <c r="G165" s="2">
        <f>'[2]Dry_Litterbag Placem_Collection'!E92</f>
        <v>42937</v>
      </c>
      <c r="H165" t="str">
        <f>'[2]Final data_for_R_analysis_Dryse'!J91</f>
        <v>G264</v>
      </c>
      <c r="I165" t="str">
        <f>'[2]Final data_for_R_analysis_Dryse'!J311</f>
        <v>R767</v>
      </c>
      <c r="J165">
        <f>IFERROR(INDEX('[2]Green_rooibos initial weight'!$C$5:$C$1749,MATCH(H165, '[2]Green_rooibos initial weight'!$A$5:$A$1749,0)),"")</f>
        <v>2.1070000000000002</v>
      </c>
      <c r="K165">
        <f>IFERROR(INDEX('[2]Green_rooibos initial weight'!$C$5:$C$1749,MATCH(I165, '[2]Green_rooibos initial weight'!$A$5:$A$1749,0)),"")</f>
        <v>2.1890000000000001</v>
      </c>
      <c r="L165" s="3" t="str">
        <f>IFERROR(J165-(#REF!+#REF!),"")</f>
        <v/>
      </c>
      <c r="M165" s="3">
        <f>AVERAGE('[2]Ashed teabags wet'!$J$809:$J$813,'[2]Ashed teabags wet'!$J$817:$J$818,'[2]Ashed teabags wet'!$J$820:$J$821)</f>
        <v>5.5094158734921841</v>
      </c>
      <c r="N165" s="3" t="str">
        <f t="shared" si="8"/>
        <v/>
      </c>
      <c r="O165" s="3" t="str">
        <f>IFERROR($K165-(#REF!+#REF!),"")</f>
        <v/>
      </c>
      <c r="P165" s="3">
        <f>AVERAGE('[2]Ashed teabags wet'!$J$814:$J$816)</f>
        <v>2.2816647271287041</v>
      </c>
      <c r="Q165" s="3" t="str">
        <f t="shared" si="9"/>
        <v/>
      </c>
      <c r="R165" s="2">
        <f>'[2]Dry_Litterbag Placem_Collection'!G92</f>
        <v>43006</v>
      </c>
      <c r="S165" t="str">
        <f>IF(IFERROR(INDEX('[2]Both teabags AfterDry'!$D$3:$D$900,MATCH(Dry_Unashed!H165,'[2]Both teabags AfterDry'!$A$3:$A$900,0)),"")="","",(IFERROR(INDEX('[2]Both teabags AfterDry'!$D$3:$D$900,MATCH(Dry_Unashed!H165,'[2]Both teabags AfterDry'!$A$3:$A$900,0)),"")))</f>
        <v/>
      </c>
      <c r="T165" t="str">
        <f>IF(IFERROR(INDEX('[2]Both teabags AfterDry'!$D$3:$D$900,MATCH(Dry_Unashed!I165,'[2]Both teabags AfterDry'!$A$3:$A$900,0)),"")="","",(IFERROR(INDEX('[2]Both teabags AfterDry'!$D$3:$D$900,MATCH(Dry_Unashed!I165,'[2]Both teabags AfterDry'!$A$3:$A$900,0)),"")))</f>
        <v/>
      </c>
      <c r="U165" s="1" t="str">
        <f>IFERROR(IF(S165&gt;0,S165-(#REF!),""),"")</f>
        <v/>
      </c>
      <c r="V165" s="1" t="str">
        <f>IFERROR(IF(T165&gt;0,T165-(#REF!),""),"")</f>
        <v/>
      </c>
      <c r="W165" s="3" t="str">
        <f t="shared" si="10"/>
        <v/>
      </c>
      <c r="X165" s="3" t="str">
        <f t="shared" si="11"/>
        <v/>
      </c>
      <c r="Y165" s="3" t="str">
        <f t="shared" si="12"/>
        <v/>
      </c>
      <c r="Z165">
        <f t="shared" si="13"/>
        <v>69</v>
      </c>
      <c r="AA165" s="3" t="str">
        <f t="shared" si="14"/>
        <v/>
      </c>
      <c r="AB165" s="3" t="str">
        <f t="shared" si="15"/>
        <v/>
      </c>
      <c r="AC165" s="67" t="str">
        <f>IF(ISNUMBER(SEARCH("C", '[2]Dry_Litterbag Placem_Collection'!T92)),"YES","")</f>
        <v/>
      </c>
      <c r="AD165" s="67" t="str">
        <f>IF(ISNUMBER(SEARCH("H",'[2]Dry_Litterbag Placem_Collection'!T92)),"YES","")</f>
        <v/>
      </c>
      <c r="AE165" s="67" t="str">
        <f>IF(ISNUMBER(SEARCH("R",'[2]Dry_Litterbag Placem_Collection'!T92)),"YES","")</f>
        <v/>
      </c>
      <c r="AF165" s="67" t="str">
        <f>IF(ISNUMBER(SEARCH("C", '[2]Dry_Litterbag Placem_Collection'!S92)),"YES","")</f>
        <v/>
      </c>
      <c r="AG165" s="67" t="str">
        <f>IF(ISNUMBER(SEARCH("H", '[2]Dry_Litterbag Placem_Collection'!S92)),"YES","")</f>
        <v/>
      </c>
      <c r="AH165" s="67" t="str">
        <f>IF(ISNUMBER(SEARCH("R", '[2]Dry_Litterbag Placem_Collection'!S92)),"YES","")</f>
        <v/>
      </c>
    </row>
    <row r="166" spans="2:34">
      <c r="B166" t="s">
        <v>164</v>
      </c>
      <c r="C166">
        <v>91</v>
      </c>
      <c r="D166" t="s">
        <v>99</v>
      </c>
      <c r="E166" t="s">
        <v>41</v>
      </c>
      <c r="F166" s="5">
        <v>3</v>
      </c>
      <c r="G166" s="2">
        <f>'[2]Dry_Litterbag Placem_Collection'!E93</f>
        <v>42937</v>
      </c>
      <c r="H166" t="str">
        <f>'[2]Final data_for_R_analysis_Dryse'!J92</f>
        <v>G13</v>
      </c>
      <c r="I166" t="str">
        <f>'[2]Final data_for_R_analysis_Dryse'!J312</f>
        <v>R787</v>
      </c>
      <c r="J166">
        <f>IFERROR(INDEX('[2]Green_rooibos initial weight'!$C$5:$C$1749,MATCH(H166, '[2]Green_rooibos initial weight'!$A$5:$A$1749,0)),"")</f>
        <v>2.085</v>
      </c>
      <c r="K166">
        <f>IFERROR(INDEX('[2]Green_rooibos initial weight'!$C$5:$C$1749,MATCH(I166, '[2]Green_rooibos initial weight'!$A$5:$A$1749,0)),"")</f>
        <v>2.1579999999999999</v>
      </c>
      <c r="L166" s="3" t="str">
        <f>IFERROR(J166-(#REF!+#REF!),"")</f>
        <v/>
      </c>
      <c r="M166" s="3">
        <f>AVERAGE('[2]Ashed teabags wet'!$J$809:$J$813,'[2]Ashed teabags wet'!$J$817:$J$818,'[2]Ashed teabags wet'!$J$820:$J$821)</f>
        <v>5.5094158734921841</v>
      </c>
      <c r="N166" s="3" t="str">
        <f t="shared" si="8"/>
        <v/>
      </c>
      <c r="O166" s="3" t="str">
        <f>IFERROR($K166-(#REF!+#REF!),"")</f>
        <v/>
      </c>
      <c r="P166" s="3">
        <f>AVERAGE('[2]Ashed teabags wet'!$J$814:$J$816)</f>
        <v>2.2816647271287041</v>
      </c>
      <c r="Q166" s="3" t="str">
        <f t="shared" si="9"/>
        <v/>
      </c>
      <c r="R166" s="2">
        <f>'[2]Dry_Litterbag Placem_Collection'!G93</f>
        <v>43006</v>
      </c>
      <c r="S166">
        <f>IF(IFERROR(INDEX('[2]Both teabags AfterDry'!$D$3:$D$900,MATCH(Dry_Unashed!H166,'[2]Both teabags AfterDry'!$A$3:$A$900,0)),"")="","",(IFERROR(INDEX('[2]Both teabags AfterDry'!$D$3:$D$900,MATCH(Dry_Unashed!H166,'[2]Both teabags AfterDry'!$A$3:$A$900,0)),"")))</f>
        <v>1.9104000000000001</v>
      </c>
      <c r="T166">
        <f>IF(IFERROR(INDEX('[2]Both teabags AfterDry'!$D$3:$D$900,MATCH(Dry_Unashed!I166,'[2]Both teabags AfterDry'!$A$3:$A$900,0)),"")="","",(IFERROR(INDEX('[2]Both teabags AfterDry'!$D$3:$D$900,MATCH(Dry_Unashed!I166,'[2]Both teabags AfterDry'!$A$3:$A$900,0)),"")))</f>
        <v>1.8551</v>
      </c>
      <c r="U166" s="1" t="str">
        <f>IFERROR(IF(S166&gt;0,S166-(#REF!),""),"")</f>
        <v/>
      </c>
      <c r="V166" s="1" t="str">
        <f>IFERROR(IF(T166&gt;0,T166-(#REF!),""),"")</f>
        <v/>
      </c>
      <c r="W166" s="3" t="str">
        <f t="shared" si="10"/>
        <v/>
      </c>
      <c r="X166" s="3" t="str">
        <f t="shared" si="11"/>
        <v/>
      </c>
      <c r="Y166" s="3" t="str">
        <f t="shared" si="12"/>
        <v/>
      </c>
      <c r="Z166">
        <f t="shared" si="13"/>
        <v>69</v>
      </c>
      <c r="AA166" s="3" t="str">
        <f t="shared" si="14"/>
        <v/>
      </c>
      <c r="AB166" s="3" t="str">
        <f t="shared" si="15"/>
        <v/>
      </c>
      <c r="AC166" s="67" t="str">
        <f>IF(ISNUMBER(SEARCH("C", '[2]Dry_Litterbag Placem_Collection'!T93)),"YES","")</f>
        <v/>
      </c>
      <c r="AD166" s="67" t="str">
        <f>IF(ISNUMBER(SEARCH("H",'[2]Dry_Litterbag Placem_Collection'!T93)),"YES","")</f>
        <v/>
      </c>
      <c r="AE166" s="67" t="str">
        <f>IF(ISNUMBER(SEARCH("R",'[2]Dry_Litterbag Placem_Collection'!T93)),"YES","")</f>
        <v/>
      </c>
      <c r="AF166" s="67" t="str">
        <f>IF(ISNUMBER(SEARCH("C", '[2]Dry_Litterbag Placem_Collection'!S93)),"YES","")</f>
        <v/>
      </c>
      <c r="AG166" s="67" t="str">
        <f>IF(ISNUMBER(SEARCH("H", '[2]Dry_Litterbag Placem_Collection'!S93)),"YES","")</f>
        <v/>
      </c>
      <c r="AH166" s="67" t="str">
        <f>IF(ISNUMBER(SEARCH("R", '[2]Dry_Litterbag Placem_Collection'!S93)),"YES","")</f>
        <v/>
      </c>
    </row>
    <row r="167" spans="2:34">
      <c r="B167" t="s">
        <v>164</v>
      </c>
      <c r="C167">
        <v>92</v>
      </c>
      <c r="D167" t="s">
        <v>99</v>
      </c>
      <c r="E167" t="s">
        <v>41</v>
      </c>
      <c r="F167" s="68">
        <v>4</v>
      </c>
      <c r="G167" s="2">
        <f>'[2]Dry_Litterbag Placem_Collection'!E94</f>
        <v>42937</v>
      </c>
      <c r="H167" t="str">
        <f>'[2]Final data_for_R_analysis_Dryse'!J93</f>
        <v>G324</v>
      </c>
      <c r="I167" t="str">
        <f>'[2]Final data_for_R_analysis_Dryse'!J313</f>
        <v>R812</v>
      </c>
      <c r="J167">
        <f>IFERROR(INDEX('[2]Green_rooibos initial weight'!$C$5:$C$1749,MATCH(H167, '[2]Green_rooibos initial weight'!$A$5:$A$1749,0)),"")</f>
        <v>2.0430000000000001</v>
      </c>
      <c r="K167">
        <f>IFERROR(INDEX('[2]Green_rooibos initial weight'!$C$5:$C$1749,MATCH(I167, '[2]Green_rooibos initial weight'!$A$5:$A$1749,0)),"")</f>
        <v>2.1819999999999999</v>
      </c>
      <c r="L167" s="3" t="str">
        <f>IFERROR(J167-(#REF!+#REF!),"")</f>
        <v/>
      </c>
      <c r="M167" s="3">
        <f>AVERAGE('[2]Ashed teabags wet'!$J$809:$J$813,'[2]Ashed teabags wet'!$J$817:$J$818,'[2]Ashed teabags wet'!$J$820:$J$821)</f>
        <v>5.5094158734921841</v>
      </c>
      <c r="N167" s="3" t="str">
        <f t="shared" si="8"/>
        <v/>
      </c>
      <c r="O167" s="3" t="str">
        <f>IFERROR($K167-(#REF!+#REF!),"")</f>
        <v/>
      </c>
      <c r="P167" s="3">
        <f>AVERAGE('[2]Ashed teabags wet'!$J$814:$J$816)</f>
        <v>2.2816647271287041</v>
      </c>
      <c r="Q167" s="3" t="str">
        <f t="shared" si="9"/>
        <v/>
      </c>
      <c r="R167" s="2">
        <f>'[2]Dry_Litterbag Placem_Collection'!G94</f>
        <v>43006</v>
      </c>
      <c r="S167">
        <f>IF(IFERROR(INDEX('[2]Both teabags AfterDry'!$D$3:$D$900,MATCH(Dry_Unashed!H167,'[2]Both teabags AfterDry'!$A$3:$A$900,0)),"")="","",(IFERROR(INDEX('[2]Both teabags AfterDry'!$D$3:$D$900,MATCH(Dry_Unashed!H167,'[2]Both teabags AfterDry'!$A$3:$A$900,0)),"")))</f>
        <v>1.6847000000000001</v>
      </c>
      <c r="T167">
        <f>IF(IFERROR(INDEX('[2]Both teabags AfterDry'!$D$3:$D$900,MATCH(Dry_Unashed!I167,'[2]Both teabags AfterDry'!$A$3:$A$900,0)),"")="","",(IFERROR(INDEX('[2]Both teabags AfterDry'!$D$3:$D$900,MATCH(Dry_Unashed!I167,'[2]Both teabags AfterDry'!$A$3:$A$900,0)),"")))</f>
        <v>1.8855</v>
      </c>
      <c r="U167" s="1" t="str">
        <f>IFERROR(IF(S167&gt;0,S167-(#REF!),""),"")</f>
        <v/>
      </c>
      <c r="V167" s="1" t="str">
        <f>IFERROR(IF(T167&gt;0,T167-(#REF!),""),"")</f>
        <v/>
      </c>
      <c r="W167" s="3" t="str">
        <f t="shared" si="10"/>
        <v/>
      </c>
      <c r="X167" s="3" t="str">
        <f t="shared" si="11"/>
        <v/>
      </c>
      <c r="Y167" s="3" t="str">
        <f t="shared" si="12"/>
        <v/>
      </c>
      <c r="Z167">
        <f t="shared" si="13"/>
        <v>69</v>
      </c>
      <c r="AA167" s="3" t="str">
        <f t="shared" si="14"/>
        <v/>
      </c>
      <c r="AB167" s="3" t="str">
        <f t="shared" si="15"/>
        <v/>
      </c>
      <c r="AC167" s="67" t="str">
        <f>IF(ISNUMBER(SEARCH("C", '[2]Dry_Litterbag Placem_Collection'!T94)),"YES","")</f>
        <v/>
      </c>
      <c r="AD167" s="67" t="str">
        <f>IF(ISNUMBER(SEARCH("H",'[2]Dry_Litterbag Placem_Collection'!T94)),"YES","")</f>
        <v/>
      </c>
      <c r="AE167" s="67" t="str">
        <f>IF(ISNUMBER(SEARCH("R",'[2]Dry_Litterbag Placem_Collection'!T94)),"YES","")</f>
        <v/>
      </c>
      <c r="AF167" s="67" t="str">
        <f>IF(ISNUMBER(SEARCH("C", '[2]Dry_Litterbag Placem_Collection'!S94)),"YES","")</f>
        <v/>
      </c>
      <c r="AG167" s="67" t="str">
        <f>IF(ISNUMBER(SEARCH("H", '[2]Dry_Litterbag Placem_Collection'!S94)),"YES","")</f>
        <v>YES</v>
      </c>
      <c r="AH167" s="67" t="str">
        <f>IF(ISNUMBER(SEARCH("R", '[2]Dry_Litterbag Placem_Collection'!S94)),"YES","")</f>
        <v/>
      </c>
    </row>
    <row r="168" spans="2:34">
      <c r="B168" t="s">
        <v>164</v>
      </c>
      <c r="C168">
        <v>93</v>
      </c>
      <c r="D168" t="s">
        <v>99</v>
      </c>
      <c r="E168" t="s">
        <v>41</v>
      </c>
      <c r="F168" s="68">
        <v>5</v>
      </c>
      <c r="G168" s="2">
        <f>'[2]Dry_Litterbag Placem_Collection'!E95</f>
        <v>42937</v>
      </c>
      <c r="H168" t="str">
        <f>'[2]Final data_for_R_analysis_Dryse'!J94</f>
        <v>G99</v>
      </c>
      <c r="I168" t="str">
        <f>'[2]Final data_for_R_analysis_Dryse'!J314</f>
        <v>R675</v>
      </c>
      <c r="J168">
        <f>IFERROR(INDEX('[2]Green_rooibos initial weight'!$C$5:$C$1749,MATCH(H168, '[2]Green_rooibos initial weight'!$A$5:$A$1749,0)),"")</f>
        <v>2.097</v>
      </c>
      <c r="K168">
        <f>IFERROR(INDEX('[2]Green_rooibos initial weight'!$C$5:$C$1749,MATCH(I168, '[2]Green_rooibos initial weight'!$A$5:$A$1749,0)),"")</f>
        <v>2.2069999999999999</v>
      </c>
      <c r="L168" s="3" t="str">
        <f>IFERROR(J168-(#REF!+#REF!),"")</f>
        <v/>
      </c>
      <c r="M168" s="3">
        <f>AVERAGE('[2]Ashed teabags wet'!$J$809:$J$813,'[2]Ashed teabags wet'!$J$817:$J$818,'[2]Ashed teabags wet'!$J$820:$J$821)</f>
        <v>5.5094158734921841</v>
      </c>
      <c r="N168" s="3" t="str">
        <f t="shared" si="8"/>
        <v/>
      </c>
      <c r="O168" s="3" t="str">
        <f>IFERROR($K168-(#REF!+#REF!),"")</f>
        <v/>
      </c>
      <c r="P168" s="3">
        <f>AVERAGE('[2]Ashed teabags wet'!$J$814:$J$816)</f>
        <v>2.2816647271287041</v>
      </c>
      <c r="Q168" s="3" t="str">
        <f t="shared" si="9"/>
        <v/>
      </c>
      <c r="R168" s="2">
        <f>'[2]Dry_Litterbag Placem_Collection'!G95</f>
        <v>43006</v>
      </c>
      <c r="S168">
        <f>IF(IFERROR(INDEX('[2]Both teabags AfterDry'!$D$3:$D$900,MATCH(Dry_Unashed!H168,'[2]Both teabags AfterDry'!$A$3:$A$900,0)),"")="","",(IFERROR(INDEX('[2]Both teabags AfterDry'!$D$3:$D$900,MATCH(Dry_Unashed!H168,'[2]Both teabags AfterDry'!$A$3:$A$900,0)),"")))</f>
        <v>1.9186000000000001</v>
      </c>
      <c r="T168">
        <f>IF(IFERROR(INDEX('[2]Both teabags AfterDry'!$D$3:$D$900,MATCH(Dry_Unashed!I168,'[2]Both teabags AfterDry'!$A$3:$A$900,0)),"")="","",(IFERROR(INDEX('[2]Both teabags AfterDry'!$D$3:$D$900,MATCH(Dry_Unashed!I168,'[2]Both teabags AfterDry'!$A$3:$A$900,0)),"")))</f>
        <v>2.0310000000000001</v>
      </c>
      <c r="U168" s="1" t="str">
        <f>IFERROR(IF(S168&gt;0,S168-(#REF!),""),"")</f>
        <v/>
      </c>
      <c r="V168" s="1" t="str">
        <f>IFERROR(IF(T168&gt;0,T168-(#REF!),""),"")</f>
        <v/>
      </c>
      <c r="W168" s="3" t="str">
        <f t="shared" si="10"/>
        <v/>
      </c>
      <c r="X168" s="3" t="str">
        <f t="shared" si="11"/>
        <v/>
      </c>
      <c r="Y168" s="3" t="str">
        <f t="shared" si="12"/>
        <v/>
      </c>
      <c r="Z168">
        <f t="shared" si="13"/>
        <v>69</v>
      </c>
      <c r="AA168" s="3" t="str">
        <f t="shared" si="14"/>
        <v/>
      </c>
      <c r="AB168" s="3" t="str">
        <f t="shared" si="15"/>
        <v/>
      </c>
      <c r="AC168" s="67" t="str">
        <f>IF(ISNUMBER(SEARCH("C", '[2]Dry_Litterbag Placem_Collection'!T95)),"YES","")</f>
        <v/>
      </c>
      <c r="AD168" s="67" t="str">
        <f>IF(ISNUMBER(SEARCH("H",'[2]Dry_Litterbag Placem_Collection'!T95)),"YES","")</f>
        <v>YES</v>
      </c>
      <c r="AE168" s="67" t="str">
        <f>IF(ISNUMBER(SEARCH("R",'[2]Dry_Litterbag Placem_Collection'!T95)),"YES","")</f>
        <v/>
      </c>
      <c r="AF168" s="67" t="str">
        <f>IF(ISNUMBER(SEARCH("C", '[2]Dry_Litterbag Placem_Collection'!S95)),"YES","")</f>
        <v/>
      </c>
      <c r="AG168" s="67" t="str">
        <f>IF(ISNUMBER(SEARCH("H", '[2]Dry_Litterbag Placem_Collection'!S95)),"YES","")</f>
        <v>YES</v>
      </c>
      <c r="AH168" s="67" t="str">
        <f>IF(ISNUMBER(SEARCH("R", '[2]Dry_Litterbag Placem_Collection'!S95)),"YES","")</f>
        <v/>
      </c>
    </row>
    <row r="169" spans="2:34">
      <c r="B169" t="s">
        <v>164</v>
      </c>
      <c r="C169">
        <v>94</v>
      </c>
      <c r="D169" t="s">
        <v>99</v>
      </c>
      <c r="E169" t="s">
        <v>41</v>
      </c>
      <c r="F169" s="68">
        <v>6</v>
      </c>
      <c r="G169" s="2">
        <f>'[2]Dry_Litterbag Placem_Collection'!E96</f>
        <v>0</v>
      </c>
      <c r="H169" t="str">
        <f>'[2]Final data_for_R_analysis_Dryse'!J95</f>
        <v/>
      </c>
      <c r="I169" t="str">
        <f>'[2]Final data_for_R_analysis_Dryse'!J315</f>
        <v/>
      </c>
      <c r="J169" t="str">
        <f>IFERROR(INDEX('[2]Green_rooibos initial weight'!$C$5:$C$1749,MATCH(H169, '[2]Green_rooibos initial weight'!$A$5:$A$1749,0)),"")</f>
        <v/>
      </c>
      <c r="K169" t="str">
        <f>IFERROR(INDEX('[2]Green_rooibos initial weight'!$C$5:$C$1749,MATCH(I169, '[2]Green_rooibos initial weight'!$A$5:$A$1749,0)),"")</f>
        <v/>
      </c>
      <c r="L169" s="3" t="str">
        <f>IFERROR(J169-(#REF!+#REF!),"")</f>
        <v/>
      </c>
      <c r="M169" s="3">
        <f>AVERAGE('[2]Ashed teabags wet'!$J$809:$J$813,'[2]Ashed teabags wet'!$J$817:$J$818,'[2]Ashed teabags wet'!$J$820:$J$821)</f>
        <v>5.5094158734921841</v>
      </c>
      <c r="N169" s="3" t="str">
        <f t="shared" si="8"/>
        <v/>
      </c>
      <c r="O169" s="3" t="str">
        <f>IFERROR($K169-(#REF!+#REF!),"")</f>
        <v/>
      </c>
      <c r="P169" s="3">
        <f>AVERAGE('[2]Ashed teabags wet'!$J$814:$J$816)</f>
        <v>2.2816647271287041</v>
      </c>
      <c r="Q169" s="3" t="str">
        <f t="shared" si="9"/>
        <v/>
      </c>
      <c r="R169" s="2">
        <f>'[2]Dry_Litterbag Placem_Collection'!G96</f>
        <v>0</v>
      </c>
      <c r="S169" t="str">
        <f>IF(IFERROR(INDEX('[2]Both teabags AfterDry'!$D$3:$D$900,MATCH(Dry_Unashed!H169,'[2]Both teabags AfterDry'!$A$3:$A$900,0)),"")="","",(IFERROR(INDEX('[2]Both teabags AfterDry'!$D$3:$D$900,MATCH(Dry_Unashed!H169,'[2]Both teabags AfterDry'!$A$3:$A$900,0)),"")))</f>
        <v/>
      </c>
      <c r="T169" t="str">
        <f>IF(IFERROR(INDEX('[2]Both teabags AfterDry'!$D$3:$D$900,MATCH(Dry_Unashed!I169,'[2]Both teabags AfterDry'!$A$3:$A$900,0)),"")="","",(IFERROR(INDEX('[2]Both teabags AfterDry'!$D$3:$D$900,MATCH(Dry_Unashed!I169,'[2]Both teabags AfterDry'!$A$3:$A$900,0)),"")))</f>
        <v/>
      </c>
      <c r="U169" s="1" t="str">
        <f>IFERROR(IF(S169&gt;0,S169-(#REF!),""),"")</f>
        <v/>
      </c>
      <c r="V169" s="1" t="str">
        <f>IFERROR(IF(T169&gt;0,T169-(#REF!),""),"")</f>
        <v/>
      </c>
      <c r="W169" s="3" t="str">
        <f t="shared" si="10"/>
        <v/>
      </c>
      <c r="X169" s="3" t="str">
        <f t="shared" si="11"/>
        <v/>
      </c>
      <c r="Y169" s="3" t="str">
        <f t="shared" si="12"/>
        <v/>
      </c>
      <c r="Z169" t="str">
        <f t="shared" si="13"/>
        <v/>
      </c>
      <c r="AA169" s="3" t="str">
        <f t="shared" si="14"/>
        <v/>
      </c>
      <c r="AB169" s="3" t="str">
        <f t="shared" si="15"/>
        <v/>
      </c>
      <c r="AC169" s="67" t="str">
        <f>IF(ISNUMBER(SEARCH("C", '[2]Dry_Litterbag Placem_Collection'!T96)),"YES","")</f>
        <v/>
      </c>
      <c r="AD169" s="67" t="str">
        <f>IF(ISNUMBER(SEARCH("H",'[2]Dry_Litterbag Placem_Collection'!T96)),"YES","")</f>
        <v/>
      </c>
      <c r="AE169" s="67" t="str">
        <f>IF(ISNUMBER(SEARCH("R",'[2]Dry_Litterbag Placem_Collection'!T96)),"YES","")</f>
        <v/>
      </c>
      <c r="AF169" s="67" t="str">
        <f>IF(ISNUMBER(SEARCH("C", '[2]Dry_Litterbag Placem_Collection'!S96)),"YES","")</f>
        <v/>
      </c>
      <c r="AG169" s="67" t="str">
        <f>IF(ISNUMBER(SEARCH("H", '[2]Dry_Litterbag Placem_Collection'!S96)),"YES","")</f>
        <v/>
      </c>
      <c r="AH169" s="67" t="str">
        <f>IF(ISNUMBER(SEARCH("R", '[2]Dry_Litterbag Placem_Collection'!S96)),"YES","")</f>
        <v/>
      </c>
    </row>
    <row r="170" spans="2:34">
      <c r="B170" t="s">
        <v>164</v>
      </c>
      <c r="C170">
        <v>95</v>
      </c>
      <c r="D170" t="s">
        <v>99</v>
      </c>
      <c r="E170" t="s">
        <v>41</v>
      </c>
      <c r="F170" s="68">
        <v>7</v>
      </c>
      <c r="G170" s="2">
        <f>'[2]Dry_Litterbag Placem_Collection'!E97</f>
        <v>42937</v>
      </c>
      <c r="H170" t="str">
        <f>'[2]Final data_for_R_analysis_Dryse'!J96</f>
        <v>G126</v>
      </c>
      <c r="I170" t="str">
        <f>'[2]Final data_for_R_analysis_Dryse'!J316</f>
        <v>R794</v>
      </c>
      <c r="J170">
        <f>IFERROR(INDEX('[2]Green_rooibos initial weight'!$C$5:$C$1749,MATCH(H170, '[2]Green_rooibos initial weight'!$A$5:$A$1749,0)),"")</f>
        <v>2.093</v>
      </c>
      <c r="K170">
        <f>IFERROR(INDEX('[2]Green_rooibos initial weight'!$C$5:$C$1749,MATCH(I170, '[2]Green_rooibos initial weight'!$A$5:$A$1749,0)),"")</f>
        <v>2.2000000000000002</v>
      </c>
      <c r="L170" s="3" t="str">
        <f>IFERROR(J170-(#REF!+#REF!),"")</f>
        <v/>
      </c>
      <c r="M170" s="3">
        <f>AVERAGE('[2]Ashed teabags wet'!$J$809:$J$813,'[2]Ashed teabags wet'!$J$817:$J$818,'[2]Ashed teabags wet'!$J$820:$J$821)</f>
        <v>5.5094158734921841</v>
      </c>
      <c r="N170" s="3" t="str">
        <f t="shared" si="8"/>
        <v/>
      </c>
      <c r="O170" s="3" t="str">
        <f>IFERROR($K170-(#REF!+#REF!),"")</f>
        <v/>
      </c>
      <c r="P170" s="3">
        <f>AVERAGE('[2]Ashed teabags wet'!$J$814:$J$816)</f>
        <v>2.2816647271287041</v>
      </c>
      <c r="Q170" s="3" t="str">
        <f t="shared" si="9"/>
        <v/>
      </c>
      <c r="R170" s="2">
        <f>'[2]Dry_Litterbag Placem_Collection'!G97</f>
        <v>43006</v>
      </c>
      <c r="S170">
        <f>IF(IFERROR(INDEX('[2]Both teabags AfterDry'!$D$3:$D$900,MATCH(Dry_Unashed!H170,'[2]Both teabags AfterDry'!$A$3:$A$900,0)),"")="","",(IFERROR(INDEX('[2]Both teabags AfterDry'!$D$3:$D$900,MATCH(Dry_Unashed!H170,'[2]Both teabags AfterDry'!$A$3:$A$900,0)),"")))</f>
        <v>1.8705000000000001</v>
      </c>
      <c r="T170">
        <f>IF(IFERROR(INDEX('[2]Both teabags AfterDry'!$D$3:$D$900,MATCH(Dry_Unashed!I170,'[2]Both teabags AfterDry'!$A$3:$A$900,0)),"")="","",(IFERROR(INDEX('[2]Both teabags AfterDry'!$D$3:$D$900,MATCH(Dry_Unashed!I170,'[2]Both teabags AfterDry'!$A$3:$A$900,0)),"")))</f>
        <v>1.9469000000000001</v>
      </c>
      <c r="U170" s="1" t="str">
        <f>IFERROR(IF(S170&gt;0,S170-(#REF!),""),"")</f>
        <v/>
      </c>
      <c r="V170" s="1" t="str">
        <f>IFERROR(IF(T170&gt;0,T170-(#REF!),""),"")</f>
        <v/>
      </c>
      <c r="W170" s="3" t="str">
        <f t="shared" si="10"/>
        <v/>
      </c>
      <c r="X170" s="3" t="str">
        <f t="shared" si="11"/>
        <v/>
      </c>
      <c r="Y170" s="3" t="str">
        <f t="shared" si="12"/>
        <v/>
      </c>
      <c r="Z170">
        <f t="shared" si="13"/>
        <v>69</v>
      </c>
      <c r="AA170" s="3" t="str">
        <f t="shared" si="14"/>
        <v/>
      </c>
      <c r="AB170" s="3" t="str">
        <f t="shared" si="15"/>
        <v/>
      </c>
      <c r="AC170" s="67" t="str">
        <f>IF(ISNUMBER(SEARCH("C", '[2]Dry_Litterbag Placem_Collection'!T97)),"YES","")</f>
        <v/>
      </c>
      <c r="AD170" s="67" t="str">
        <f>IF(ISNUMBER(SEARCH("H",'[2]Dry_Litterbag Placem_Collection'!T97)),"YES","")</f>
        <v/>
      </c>
      <c r="AE170" s="67" t="str">
        <f>IF(ISNUMBER(SEARCH("R",'[2]Dry_Litterbag Placem_Collection'!T97)),"YES","")</f>
        <v/>
      </c>
      <c r="AF170" s="67" t="str">
        <f>IF(ISNUMBER(SEARCH("C", '[2]Dry_Litterbag Placem_Collection'!S97)),"YES","")</f>
        <v/>
      </c>
      <c r="AG170" s="67" t="str">
        <f>IF(ISNUMBER(SEARCH("H", '[2]Dry_Litterbag Placem_Collection'!S97)),"YES","")</f>
        <v/>
      </c>
      <c r="AH170" s="67" t="str">
        <f>IF(ISNUMBER(SEARCH("R", '[2]Dry_Litterbag Placem_Collection'!S97)),"YES","")</f>
        <v/>
      </c>
    </row>
    <row r="171" spans="2:34">
      <c r="B171" t="s">
        <v>164</v>
      </c>
      <c r="C171">
        <v>96</v>
      </c>
      <c r="D171" t="s">
        <v>99</v>
      </c>
      <c r="E171" t="s">
        <v>41</v>
      </c>
      <c r="F171" s="68">
        <v>8</v>
      </c>
      <c r="G171" s="2">
        <f>'[2]Dry_Litterbag Placem_Collection'!E98</f>
        <v>42937</v>
      </c>
      <c r="H171" t="str">
        <f>'[2]Final data_for_R_analysis_Dryse'!J97</f>
        <v>G244</v>
      </c>
      <c r="I171" t="str">
        <f>'[2]Final data_for_R_analysis_Dryse'!J317</f>
        <v>R737</v>
      </c>
      <c r="J171">
        <f>IFERROR(INDEX('[2]Green_rooibos initial weight'!$C$5:$C$1749,MATCH(H171, '[2]Green_rooibos initial weight'!$A$5:$A$1749,0)),"")</f>
        <v>2.04</v>
      </c>
      <c r="K171">
        <f>IFERROR(INDEX('[2]Green_rooibos initial weight'!$C$5:$C$1749,MATCH(I171, '[2]Green_rooibos initial weight'!$A$5:$A$1749,0)),"")</f>
        <v>2.222</v>
      </c>
      <c r="L171" s="3" t="str">
        <f>IFERROR(J171-(#REF!+#REF!),"")</f>
        <v/>
      </c>
      <c r="M171" s="3">
        <f>AVERAGE('[2]Ashed teabags wet'!$J$809:$J$813,'[2]Ashed teabags wet'!$J$817:$J$818,'[2]Ashed teabags wet'!$J$820:$J$821)</f>
        <v>5.5094158734921841</v>
      </c>
      <c r="N171" s="3" t="str">
        <f t="shared" si="8"/>
        <v/>
      </c>
      <c r="O171" s="3" t="str">
        <f>IFERROR($K171-(#REF!+#REF!),"")</f>
        <v/>
      </c>
      <c r="P171" s="3">
        <f>AVERAGE('[2]Ashed teabags wet'!$J$814:$J$816)</f>
        <v>2.2816647271287041</v>
      </c>
      <c r="Q171" s="3" t="str">
        <f t="shared" si="9"/>
        <v/>
      </c>
      <c r="R171" s="2">
        <f>'[2]Dry_Litterbag Placem_Collection'!G98</f>
        <v>43006</v>
      </c>
      <c r="S171">
        <f>IF(IFERROR(INDEX('[2]Both teabags AfterDry'!$D$3:$D$900,MATCH(Dry_Unashed!H171,'[2]Both teabags AfterDry'!$A$3:$A$900,0)),"")="","",(IFERROR(INDEX('[2]Both teabags AfterDry'!$D$3:$D$900,MATCH(Dry_Unashed!H171,'[2]Both teabags AfterDry'!$A$3:$A$900,0)),"")))</f>
        <v>1.8649</v>
      </c>
      <c r="T171">
        <f>IF(IFERROR(INDEX('[2]Both teabags AfterDry'!$D$3:$D$900,MATCH(Dry_Unashed!I171,'[2]Both teabags AfterDry'!$A$3:$A$900,0)),"")="","",(IFERROR(INDEX('[2]Both teabags AfterDry'!$D$3:$D$900,MATCH(Dry_Unashed!I171,'[2]Both teabags AfterDry'!$A$3:$A$900,0)),"")))</f>
        <v>1.9686999999999999</v>
      </c>
      <c r="U171" s="1" t="str">
        <f>IFERROR(IF(S171&gt;0,S171-(#REF!),""),"")</f>
        <v/>
      </c>
      <c r="V171" s="1" t="str">
        <f>IFERROR(IF(T171&gt;0,T171-(#REF!),""),"")</f>
        <v/>
      </c>
      <c r="W171" s="3" t="str">
        <f t="shared" si="10"/>
        <v/>
      </c>
      <c r="X171" s="3" t="str">
        <f t="shared" si="11"/>
        <v/>
      </c>
      <c r="Y171" s="3" t="str">
        <f t="shared" si="12"/>
        <v/>
      </c>
      <c r="Z171">
        <f t="shared" si="13"/>
        <v>69</v>
      </c>
      <c r="AA171" s="3" t="str">
        <f t="shared" si="14"/>
        <v/>
      </c>
      <c r="AB171" s="3" t="str">
        <f t="shared" si="15"/>
        <v/>
      </c>
      <c r="AC171" s="67" t="str">
        <f>IF(ISNUMBER(SEARCH("C", '[2]Dry_Litterbag Placem_Collection'!T98)),"YES","")</f>
        <v/>
      </c>
      <c r="AD171" s="67" t="str">
        <f>IF(ISNUMBER(SEARCH("H",'[2]Dry_Litterbag Placem_Collection'!T98)),"YES","")</f>
        <v/>
      </c>
      <c r="AE171" s="67" t="str">
        <f>IF(ISNUMBER(SEARCH("R",'[2]Dry_Litterbag Placem_Collection'!T98)),"YES","")</f>
        <v/>
      </c>
      <c r="AF171" s="67" t="str">
        <f>IF(ISNUMBER(SEARCH("C", '[2]Dry_Litterbag Placem_Collection'!S98)),"YES","")</f>
        <v/>
      </c>
      <c r="AG171" s="67" t="str">
        <f>IF(ISNUMBER(SEARCH("H", '[2]Dry_Litterbag Placem_Collection'!S98)),"YES","")</f>
        <v/>
      </c>
      <c r="AH171" s="67" t="str">
        <f>IF(ISNUMBER(SEARCH("R", '[2]Dry_Litterbag Placem_Collection'!S98)),"YES","")</f>
        <v/>
      </c>
    </row>
    <row r="172" spans="2:34">
      <c r="B172" t="s">
        <v>164</v>
      </c>
      <c r="C172">
        <v>97</v>
      </c>
      <c r="D172" t="s">
        <v>100</v>
      </c>
      <c r="E172" t="s">
        <v>41</v>
      </c>
      <c r="F172" s="5">
        <v>1</v>
      </c>
      <c r="G172" s="2">
        <f>'[2]Dry_Litterbag Placem_Collection'!E99</f>
        <v>42939</v>
      </c>
      <c r="H172" t="str">
        <f>'[2]Final data_for_R_analysis_Dryse'!J98</f>
        <v>G432</v>
      </c>
      <c r="I172" t="str">
        <f>'[2]Final data_for_R_analysis_Dryse'!J318</f>
        <v>R801</v>
      </c>
      <c r="J172">
        <f>IFERROR(INDEX('[2]Green_rooibos initial weight'!$C$5:$C$1749,MATCH(H172, '[2]Green_rooibos initial weight'!$A$5:$A$1749,0)),"")</f>
        <v>2.0659999999999998</v>
      </c>
      <c r="K172">
        <f>IFERROR(INDEX('[2]Green_rooibos initial weight'!$C$5:$C$1749,MATCH(I172, '[2]Green_rooibos initial weight'!$A$5:$A$1749,0)),"")</f>
        <v>2.17</v>
      </c>
      <c r="L172" s="3" t="str">
        <f>IFERROR(J172-(#REF!+#REF!),"")</f>
        <v/>
      </c>
      <c r="M172" s="3">
        <f>AVERAGE('[2]Ashed teabags wet'!$J$809:$J$813,'[2]Ashed teabags wet'!$J$817:$J$818,'[2]Ashed teabags wet'!$J$820:$J$821)</f>
        <v>5.5094158734921841</v>
      </c>
      <c r="N172" s="3" t="str">
        <f t="shared" si="8"/>
        <v/>
      </c>
      <c r="O172" s="3" t="str">
        <f>IFERROR($K172-(#REF!+#REF!),"")</f>
        <v/>
      </c>
      <c r="P172" s="3">
        <f>AVERAGE('[2]Ashed teabags wet'!$J$814:$J$816)</f>
        <v>2.2816647271287041</v>
      </c>
      <c r="Q172" s="3" t="str">
        <f t="shared" si="9"/>
        <v/>
      </c>
      <c r="R172" s="2">
        <f>'[2]Dry_Litterbag Placem_Collection'!G99</f>
        <v>43010</v>
      </c>
      <c r="S172" t="str">
        <f>IF(IFERROR(INDEX('[2]Both teabags AfterDry'!$D$3:$D$900,MATCH(Dry_Unashed!H172,'[2]Both teabags AfterDry'!$A$3:$A$900,0)),"")="","",(IFERROR(INDEX('[2]Both teabags AfterDry'!$D$3:$D$900,MATCH(Dry_Unashed!H172,'[2]Both teabags AfterDry'!$A$3:$A$900,0)),"")))</f>
        <v/>
      </c>
      <c r="T172" t="str">
        <f>IF(IFERROR(INDEX('[2]Both teabags AfterDry'!$D$3:$D$900,MATCH(Dry_Unashed!I172,'[2]Both teabags AfterDry'!$A$3:$A$900,0)),"")="","",(IFERROR(INDEX('[2]Both teabags AfterDry'!$D$3:$D$900,MATCH(Dry_Unashed!I172,'[2]Both teabags AfterDry'!$A$3:$A$900,0)),"")))</f>
        <v/>
      </c>
      <c r="U172" s="1" t="str">
        <f>IFERROR(IF(S172&gt;0,S172-(#REF!),""),"")</f>
        <v/>
      </c>
      <c r="V172" s="1" t="str">
        <f>IFERROR(IF(T172&gt;0,T172-(#REF!),""),"")</f>
        <v/>
      </c>
      <c r="W172" s="3" t="str">
        <f t="shared" si="10"/>
        <v/>
      </c>
      <c r="X172" s="3" t="str">
        <f t="shared" si="11"/>
        <v/>
      </c>
      <c r="Y172" s="3" t="str">
        <f t="shared" si="12"/>
        <v/>
      </c>
      <c r="Z172">
        <f t="shared" si="13"/>
        <v>71</v>
      </c>
      <c r="AA172" s="3" t="str">
        <f t="shared" si="14"/>
        <v/>
      </c>
      <c r="AB172" s="3" t="str">
        <f t="shared" si="15"/>
        <v/>
      </c>
      <c r="AC172" s="67" t="str">
        <f>IF(ISNUMBER(SEARCH("C", '[2]Dry_Litterbag Placem_Collection'!T99)),"YES","")</f>
        <v>YES</v>
      </c>
      <c r="AD172" s="67" t="str">
        <f>IF(ISNUMBER(SEARCH("H",'[2]Dry_Litterbag Placem_Collection'!T99)),"YES","")</f>
        <v>YES</v>
      </c>
      <c r="AE172" s="67" t="str">
        <f>IF(ISNUMBER(SEARCH("R",'[2]Dry_Litterbag Placem_Collection'!T99)),"YES","")</f>
        <v/>
      </c>
      <c r="AF172" s="67" t="str">
        <f>IF(ISNUMBER(SEARCH("C", '[2]Dry_Litterbag Placem_Collection'!S99)),"YES","")</f>
        <v>YES</v>
      </c>
      <c r="AG172" s="67" t="str">
        <f>IF(ISNUMBER(SEARCH("H", '[2]Dry_Litterbag Placem_Collection'!S99)),"YES","")</f>
        <v>YES</v>
      </c>
      <c r="AH172" s="67" t="str">
        <f>IF(ISNUMBER(SEARCH("R", '[2]Dry_Litterbag Placem_Collection'!S99)),"YES","")</f>
        <v/>
      </c>
    </row>
    <row r="173" spans="2:34">
      <c r="B173" t="s">
        <v>164</v>
      </c>
      <c r="C173">
        <v>98</v>
      </c>
      <c r="D173" t="s">
        <v>100</v>
      </c>
      <c r="E173" t="s">
        <v>41</v>
      </c>
      <c r="F173" s="5">
        <v>2</v>
      </c>
      <c r="G173" s="2">
        <f>'[2]Dry_Litterbag Placem_Collection'!E100</f>
        <v>42939</v>
      </c>
      <c r="H173" t="str">
        <f>'[2]Final data_for_R_analysis_Dryse'!J99</f>
        <v>G184</v>
      </c>
      <c r="I173" t="str">
        <f>'[2]Final data_for_R_analysis_Dryse'!J319</f>
        <v>R808</v>
      </c>
      <c r="J173">
        <f>IFERROR(INDEX('[2]Green_rooibos initial weight'!$C$5:$C$1749,MATCH(H173, '[2]Green_rooibos initial weight'!$A$5:$A$1749,0)),"")</f>
        <v>1.925</v>
      </c>
      <c r="K173">
        <f>IFERROR(INDEX('[2]Green_rooibos initial weight'!$C$5:$C$1749,MATCH(I173, '[2]Green_rooibos initial weight'!$A$5:$A$1749,0)),"")</f>
        <v>2.2309999999999999</v>
      </c>
      <c r="L173" s="3" t="str">
        <f>IFERROR(J173-(#REF!+#REF!),"")</f>
        <v/>
      </c>
      <c r="M173" s="3">
        <f>AVERAGE('[2]Ashed teabags wet'!$J$809:$J$813,'[2]Ashed teabags wet'!$J$817:$J$818,'[2]Ashed teabags wet'!$J$820:$J$821)</f>
        <v>5.5094158734921841</v>
      </c>
      <c r="N173" s="3" t="str">
        <f t="shared" si="8"/>
        <v/>
      </c>
      <c r="O173" s="3" t="str">
        <f>IFERROR($K173-(#REF!+#REF!),"")</f>
        <v/>
      </c>
      <c r="P173" s="3">
        <f>AVERAGE('[2]Ashed teabags wet'!$J$814:$J$816)</f>
        <v>2.2816647271287041</v>
      </c>
      <c r="Q173" s="3" t="str">
        <f t="shared" si="9"/>
        <v/>
      </c>
      <c r="R173" s="2">
        <f>'[2]Dry_Litterbag Placem_Collection'!G100</f>
        <v>43010</v>
      </c>
      <c r="S173">
        <f>IF(IFERROR(INDEX('[2]Both teabags AfterDry'!$D$3:$D$900,MATCH(Dry_Unashed!H173,'[2]Both teabags AfterDry'!$A$3:$A$900,0)),"")="","",(IFERROR(INDEX('[2]Both teabags AfterDry'!$D$3:$D$900,MATCH(Dry_Unashed!H173,'[2]Both teabags AfterDry'!$A$3:$A$900,0)),"")))</f>
        <v>0.99180000000000001</v>
      </c>
      <c r="T173">
        <f>IF(IFERROR(INDEX('[2]Both teabags AfterDry'!$D$3:$D$900,MATCH(Dry_Unashed!I173,'[2]Both teabags AfterDry'!$A$3:$A$900,0)),"")="","",(IFERROR(INDEX('[2]Both teabags AfterDry'!$D$3:$D$900,MATCH(Dry_Unashed!I173,'[2]Both teabags AfterDry'!$A$3:$A$900,0)),"")))</f>
        <v>0</v>
      </c>
      <c r="U173" s="1" t="str">
        <f>IFERROR(IF(S173&gt;0,S173-(#REF!),""),"")</f>
        <v/>
      </c>
      <c r="V173" s="1" t="str">
        <f>IFERROR(IF(T173&gt;0,T173-(#REF!),""),"")</f>
        <v/>
      </c>
      <c r="W173" s="3" t="str">
        <f t="shared" si="10"/>
        <v/>
      </c>
      <c r="X173" s="3" t="str">
        <f t="shared" si="11"/>
        <v/>
      </c>
      <c r="Y173" s="3" t="str">
        <f t="shared" si="12"/>
        <v/>
      </c>
      <c r="Z173">
        <f t="shared" si="13"/>
        <v>71</v>
      </c>
      <c r="AA173" s="3" t="str">
        <f t="shared" si="14"/>
        <v/>
      </c>
      <c r="AB173" s="3" t="str">
        <f t="shared" si="15"/>
        <v/>
      </c>
      <c r="AC173" s="67" t="str">
        <f>IF(ISNUMBER(SEARCH("C", '[2]Dry_Litterbag Placem_Collection'!T100)),"YES","")</f>
        <v>YES</v>
      </c>
      <c r="AD173" s="67" t="str">
        <f>IF(ISNUMBER(SEARCH("H",'[2]Dry_Litterbag Placem_Collection'!T100)),"YES","")</f>
        <v>YES</v>
      </c>
      <c r="AE173" s="67" t="str">
        <f>IF(ISNUMBER(SEARCH("R",'[2]Dry_Litterbag Placem_Collection'!T100)),"YES","")</f>
        <v/>
      </c>
      <c r="AF173" s="67" t="str">
        <f>IF(ISNUMBER(SEARCH("C", '[2]Dry_Litterbag Placem_Collection'!S100)),"YES","")</f>
        <v>YES</v>
      </c>
      <c r="AG173" s="67" t="str">
        <f>IF(ISNUMBER(SEARCH("H", '[2]Dry_Litterbag Placem_Collection'!S100)),"YES","")</f>
        <v>YES</v>
      </c>
      <c r="AH173" s="67" t="str">
        <f>IF(ISNUMBER(SEARCH("R", '[2]Dry_Litterbag Placem_Collection'!S100)),"YES","")</f>
        <v/>
      </c>
    </row>
    <row r="174" spans="2:34">
      <c r="B174" t="s">
        <v>164</v>
      </c>
      <c r="C174">
        <v>99</v>
      </c>
      <c r="D174" t="s">
        <v>100</v>
      </c>
      <c r="E174" t="s">
        <v>41</v>
      </c>
      <c r="F174" s="5">
        <v>3</v>
      </c>
      <c r="G174" s="2">
        <f>'[2]Dry_Litterbag Placem_Collection'!E101</f>
        <v>0</v>
      </c>
      <c r="H174" t="str">
        <f>'[2]Final data_for_R_analysis_Dryse'!J100</f>
        <v/>
      </c>
      <c r="I174" t="str">
        <f>'[2]Final data_for_R_analysis_Dryse'!J320</f>
        <v/>
      </c>
      <c r="J174" t="str">
        <f>IFERROR(INDEX('[2]Green_rooibos initial weight'!$C$5:$C$1749,MATCH(H174, '[2]Green_rooibos initial weight'!$A$5:$A$1749,0)),"")</f>
        <v/>
      </c>
      <c r="K174" t="str">
        <f>IFERROR(INDEX('[2]Green_rooibos initial weight'!$C$5:$C$1749,MATCH(I174, '[2]Green_rooibos initial weight'!$A$5:$A$1749,0)),"")</f>
        <v/>
      </c>
      <c r="L174" s="3" t="str">
        <f>IFERROR(J174-(#REF!+#REF!),"")</f>
        <v/>
      </c>
      <c r="M174" s="3">
        <f>AVERAGE('[2]Ashed teabags wet'!$J$809:$J$813,'[2]Ashed teabags wet'!$J$817:$J$818,'[2]Ashed teabags wet'!$J$820:$J$821)</f>
        <v>5.5094158734921841</v>
      </c>
      <c r="N174" s="3" t="str">
        <f t="shared" si="8"/>
        <v/>
      </c>
      <c r="O174" s="3" t="str">
        <f>IFERROR($K174-(#REF!+#REF!),"")</f>
        <v/>
      </c>
      <c r="P174" s="3">
        <f>AVERAGE('[2]Ashed teabags wet'!$J$814:$J$816)</f>
        <v>2.2816647271287041</v>
      </c>
      <c r="Q174" s="3" t="str">
        <f t="shared" si="9"/>
        <v/>
      </c>
      <c r="R174" s="2">
        <f>'[2]Dry_Litterbag Placem_Collection'!G101</f>
        <v>0</v>
      </c>
      <c r="S174" t="str">
        <f>IF(IFERROR(INDEX('[2]Both teabags AfterDry'!$D$3:$D$900,MATCH(Dry_Unashed!H174,'[2]Both teabags AfterDry'!$A$3:$A$900,0)),"")="","",(IFERROR(INDEX('[2]Both teabags AfterDry'!$D$3:$D$900,MATCH(Dry_Unashed!H174,'[2]Both teabags AfterDry'!$A$3:$A$900,0)),"")))</f>
        <v/>
      </c>
      <c r="T174" t="str">
        <f>IF(IFERROR(INDEX('[2]Both teabags AfterDry'!$D$3:$D$900,MATCH(Dry_Unashed!I174,'[2]Both teabags AfterDry'!$A$3:$A$900,0)),"")="","",(IFERROR(INDEX('[2]Both teabags AfterDry'!$D$3:$D$900,MATCH(Dry_Unashed!I174,'[2]Both teabags AfterDry'!$A$3:$A$900,0)),"")))</f>
        <v/>
      </c>
      <c r="U174" s="1" t="str">
        <f>IFERROR(IF(S174&gt;0,S174-(#REF!),""),"")</f>
        <v/>
      </c>
      <c r="V174" s="1" t="str">
        <f>IFERROR(IF(T174&gt;0,T174-(#REF!),""),"")</f>
        <v/>
      </c>
      <c r="W174" s="3" t="str">
        <f t="shared" si="10"/>
        <v/>
      </c>
      <c r="X174" s="3" t="str">
        <f t="shared" si="11"/>
        <v/>
      </c>
      <c r="Y174" s="3" t="str">
        <f t="shared" si="12"/>
        <v/>
      </c>
      <c r="Z174" t="str">
        <f t="shared" si="13"/>
        <v/>
      </c>
      <c r="AA174" s="3" t="str">
        <f t="shared" si="14"/>
        <v/>
      </c>
      <c r="AB174" s="3" t="str">
        <f t="shared" si="15"/>
        <v/>
      </c>
      <c r="AC174" s="67" t="str">
        <f>IF(ISNUMBER(SEARCH("C", '[2]Dry_Litterbag Placem_Collection'!T101)),"YES","")</f>
        <v/>
      </c>
      <c r="AD174" s="67" t="str">
        <f>IF(ISNUMBER(SEARCH("H",'[2]Dry_Litterbag Placem_Collection'!T101)),"YES","")</f>
        <v/>
      </c>
      <c r="AE174" s="67" t="str">
        <f>IF(ISNUMBER(SEARCH("R",'[2]Dry_Litterbag Placem_Collection'!T101)),"YES","")</f>
        <v/>
      </c>
      <c r="AF174" s="67" t="str">
        <f>IF(ISNUMBER(SEARCH("C", '[2]Dry_Litterbag Placem_Collection'!S101)),"YES","")</f>
        <v/>
      </c>
      <c r="AG174" s="67" t="str">
        <f>IF(ISNUMBER(SEARCH("H", '[2]Dry_Litterbag Placem_Collection'!S101)),"YES","")</f>
        <v/>
      </c>
      <c r="AH174" s="67" t="str">
        <f>IF(ISNUMBER(SEARCH("R", '[2]Dry_Litterbag Placem_Collection'!S101)),"YES","")</f>
        <v/>
      </c>
    </row>
    <row r="175" spans="2:34">
      <c r="B175" t="s">
        <v>164</v>
      </c>
      <c r="C175">
        <v>100</v>
      </c>
      <c r="D175" t="s">
        <v>100</v>
      </c>
      <c r="E175" t="s">
        <v>41</v>
      </c>
      <c r="F175" s="68">
        <v>4</v>
      </c>
      <c r="G175" s="2">
        <f>'[2]Dry_Litterbag Placem_Collection'!E102</f>
        <v>42939</v>
      </c>
      <c r="H175" t="str">
        <f>'[2]Final data_for_R_analysis_Dryse'!J101</f>
        <v>G176</v>
      </c>
      <c r="I175" t="str">
        <f>'[2]Final data_for_R_analysis_Dryse'!J321</f>
        <v>R276</v>
      </c>
      <c r="J175">
        <f>IFERROR(INDEX('[2]Green_rooibos initial weight'!$C$5:$C$1749,MATCH(H175, '[2]Green_rooibos initial weight'!$A$5:$A$1749,0)),"")</f>
        <v>2.0590000000000002</v>
      </c>
      <c r="K175">
        <f>IFERROR(INDEX('[2]Green_rooibos initial weight'!$C$5:$C$1749,MATCH(I175, '[2]Green_rooibos initial weight'!$A$5:$A$1749,0)),"")</f>
        <v>2.1930000000000001</v>
      </c>
      <c r="L175" s="3" t="str">
        <f>IFERROR(J175-(#REF!+#REF!),"")</f>
        <v/>
      </c>
      <c r="M175" s="3">
        <f>AVERAGE('[2]Ashed teabags wet'!$J$809:$J$813,'[2]Ashed teabags wet'!$J$817:$J$818,'[2]Ashed teabags wet'!$J$820:$J$821)</f>
        <v>5.5094158734921841</v>
      </c>
      <c r="N175" s="3" t="str">
        <f t="shared" si="8"/>
        <v/>
      </c>
      <c r="O175" s="3" t="str">
        <f>IFERROR($K175-(#REF!+#REF!),"")</f>
        <v/>
      </c>
      <c r="P175" s="3">
        <f>AVERAGE('[2]Ashed teabags wet'!$J$814:$J$816)</f>
        <v>2.2816647271287041</v>
      </c>
      <c r="Q175" s="3" t="str">
        <f t="shared" si="9"/>
        <v/>
      </c>
      <c r="R175" s="2">
        <f>'[2]Dry_Litterbag Placem_Collection'!G102</f>
        <v>43010</v>
      </c>
      <c r="S175">
        <f>IF(IFERROR(INDEX('[2]Both teabags AfterDry'!$D$3:$D$900,MATCH(Dry_Unashed!H175,'[2]Both teabags AfterDry'!$A$3:$A$900,0)),"")="","",(IFERROR(INDEX('[2]Both teabags AfterDry'!$D$3:$D$900,MATCH(Dry_Unashed!H175,'[2]Both teabags AfterDry'!$A$3:$A$900,0)),"")))</f>
        <v>1.3146</v>
      </c>
      <c r="T175">
        <f>IF(IFERROR(INDEX('[2]Both teabags AfterDry'!$D$3:$D$900,MATCH(Dry_Unashed!I175,'[2]Both teabags AfterDry'!$A$3:$A$900,0)),"")="","",(IFERROR(INDEX('[2]Both teabags AfterDry'!$D$3:$D$900,MATCH(Dry_Unashed!I175,'[2]Both teabags AfterDry'!$A$3:$A$900,0)),"")))</f>
        <v>1.4581</v>
      </c>
      <c r="U175" s="1" t="str">
        <f>IFERROR(IF(S175&gt;0,S175-(#REF!),""),"")</f>
        <v/>
      </c>
      <c r="V175" s="1" t="str">
        <f>IFERROR(IF(T175&gt;0,T175-(#REF!),""),"")</f>
        <v/>
      </c>
      <c r="W175" s="3" t="str">
        <f t="shared" si="10"/>
        <v/>
      </c>
      <c r="X175" s="3" t="str">
        <f t="shared" si="11"/>
        <v/>
      </c>
      <c r="Y175" s="3" t="str">
        <f t="shared" si="12"/>
        <v/>
      </c>
      <c r="Z175">
        <f t="shared" si="13"/>
        <v>71</v>
      </c>
      <c r="AA175" s="3" t="str">
        <f t="shared" si="14"/>
        <v/>
      </c>
      <c r="AB175" s="3" t="str">
        <f t="shared" si="15"/>
        <v/>
      </c>
      <c r="AC175" s="67" t="str">
        <f>IF(ISNUMBER(SEARCH("C", '[2]Dry_Litterbag Placem_Collection'!T102)),"YES","")</f>
        <v>YES</v>
      </c>
      <c r="AD175" s="67" t="str">
        <f>IF(ISNUMBER(SEARCH("H",'[2]Dry_Litterbag Placem_Collection'!T102)),"YES","")</f>
        <v>YES</v>
      </c>
      <c r="AE175" s="67" t="str">
        <f>IF(ISNUMBER(SEARCH("R",'[2]Dry_Litterbag Placem_Collection'!T102)),"YES","")</f>
        <v/>
      </c>
      <c r="AF175" s="67" t="str">
        <f>IF(ISNUMBER(SEARCH("C", '[2]Dry_Litterbag Placem_Collection'!S102)),"YES","")</f>
        <v>YES</v>
      </c>
      <c r="AG175" s="67" t="str">
        <f>IF(ISNUMBER(SEARCH("H", '[2]Dry_Litterbag Placem_Collection'!S102)),"YES","")</f>
        <v>YES</v>
      </c>
      <c r="AH175" s="67" t="str">
        <f>IF(ISNUMBER(SEARCH("R", '[2]Dry_Litterbag Placem_Collection'!S102)),"YES","")</f>
        <v/>
      </c>
    </row>
    <row r="176" spans="2:34">
      <c r="B176" t="s">
        <v>164</v>
      </c>
      <c r="C176">
        <v>101</v>
      </c>
      <c r="D176" t="s">
        <v>100</v>
      </c>
      <c r="E176" t="s">
        <v>41</v>
      </c>
      <c r="F176" s="68">
        <v>5</v>
      </c>
      <c r="G176" s="2">
        <f>'[2]Dry_Litterbag Placem_Collection'!E103</f>
        <v>42939</v>
      </c>
      <c r="H176" t="str">
        <f>'[2]Final data_for_R_analysis_Dryse'!J102</f>
        <v>G11</v>
      </c>
      <c r="I176" t="str">
        <f>'[2]Final data_for_R_analysis_Dryse'!J322</f>
        <v>R624</v>
      </c>
      <c r="J176">
        <f>IFERROR(INDEX('[2]Green_rooibos initial weight'!$C$5:$C$1749,MATCH(H176, '[2]Green_rooibos initial weight'!$A$5:$A$1749,0)),"")</f>
        <v>1.839</v>
      </c>
      <c r="K176">
        <f>IFERROR(INDEX('[2]Green_rooibos initial weight'!$C$5:$C$1749,MATCH(I176, '[2]Green_rooibos initial weight'!$A$5:$A$1749,0)),"")</f>
        <v>2.0739999999999998</v>
      </c>
      <c r="L176" s="3" t="str">
        <f>IFERROR(J176-(#REF!+#REF!),"")</f>
        <v/>
      </c>
      <c r="M176" s="3">
        <f>AVERAGE('[2]Ashed teabags wet'!$J$809:$J$813,'[2]Ashed teabags wet'!$J$817:$J$818,'[2]Ashed teabags wet'!$J$820:$J$821)</f>
        <v>5.5094158734921841</v>
      </c>
      <c r="N176" s="3" t="str">
        <f t="shared" si="8"/>
        <v/>
      </c>
      <c r="O176" s="3" t="str">
        <f>IFERROR($K176-(#REF!+#REF!),"")</f>
        <v/>
      </c>
      <c r="P176" s="3">
        <f>AVERAGE('[2]Ashed teabags wet'!$J$814:$J$816)</f>
        <v>2.2816647271287041</v>
      </c>
      <c r="Q176" s="3" t="str">
        <f t="shared" si="9"/>
        <v/>
      </c>
      <c r="R176" s="2">
        <f>'[2]Dry_Litterbag Placem_Collection'!G103</f>
        <v>43010</v>
      </c>
      <c r="S176">
        <f>IF(IFERROR(INDEX('[2]Both teabags AfterDry'!$D$3:$D$900,MATCH(Dry_Unashed!H176,'[2]Both teabags AfterDry'!$A$3:$A$900,0)),"")="","",(IFERROR(INDEX('[2]Both teabags AfterDry'!$D$3:$D$900,MATCH(Dry_Unashed!H176,'[2]Both teabags AfterDry'!$A$3:$A$900,0)),"")))</f>
        <v>1.0169999999999999</v>
      </c>
      <c r="T176" t="str">
        <f>IF(IFERROR(INDEX('[2]Both teabags AfterDry'!$D$3:$D$900,MATCH(Dry_Unashed!I176,'[2]Both teabags AfterDry'!$A$3:$A$900,0)),"")="","",(IFERROR(INDEX('[2]Both teabags AfterDry'!$D$3:$D$900,MATCH(Dry_Unashed!I176,'[2]Both teabags AfterDry'!$A$3:$A$900,0)),"")))</f>
        <v/>
      </c>
      <c r="U176" s="1" t="str">
        <f>IFERROR(IF(S176&gt;0,S176-(#REF!),""),"")</f>
        <v/>
      </c>
      <c r="V176" s="1" t="str">
        <f>IFERROR(IF(T176&gt;0,T176-(#REF!),""),"")</f>
        <v/>
      </c>
      <c r="W176" s="3" t="str">
        <f t="shared" si="10"/>
        <v/>
      </c>
      <c r="X176" s="3" t="str">
        <f t="shared" si="11"/>
        <v/>
      </c>
      <c r="Y176" s="3" t="str">
        <f t="shared" si="12"/>
        <v/>
      </c>
      <c r="Z176">
        <f t="shared" si="13"/>
        <v>71</v>
      </c>
      <c r="AA176" s="3" t="str">
        <f t="shared" si="14"/>
        <v/>
      </c>
      <c r="AB176" s="3" t="str">
        <f t="shared" si="15"/>
        <v/>
      </c>
      <c r="AC176" s="67" t="str">
        <f>IF(ISNUMBER(SEARCH("C", '[2]Dry_Litterbag Placem_Collection'!T103)),"YES","")</f>
        <v>YES</v>
      </c>
      <c r="AD176" s="67" t="str">
        <f>IF(ISNUMBER(SEARCH("H",'[2]Dry_Litterbag Placem_Collection'!T103)),"YES","")</f>
        <v>YES</v>
      </c>
      <c r="AE176" s="67" t="str">
        <f>IF(ISNUMBER(SEARCH("R",'[2]Dry_Litterbag Placem_Collection'!T103)),"YES","")</f>
        <v/>
      </c>
      <c r="AF176" s="67" t="str">
        <f>IF(ISNUMBER(SEARCH("C", '[2]Dry_Litterbag Placem_Collection'!S103)),"YES","")</f>
        <v>YES</v>
      </c>
      <c r="AG176" s="67" t="str">
        <f>IF(ISNUMBER(SEARCH("H", '[2]Dry_Litterbag Placem_Collection'!S103)),"YES","")</f>
        <v/>
      </c>
      <c r="AH176" s="67" t="str">
        <f>IF(ISNUMBER(SEARCH("R", '[2]Dry_Litterbag Placem_Collection'!S103)),"YES","")</f>
        <v/>
      </c>
    </row>
    <row r="177" spans="2:34">
      <c r="B177" t="s">
        <v>164</v>
      </c>
      <c r="C177">
        <v>102</v>
      </c>
      <c r="D177" t="s">
        <v>100</v>
      </c>
      <c r="E177" t="s">
        <v>41</v>
      </c>
      <c r="F177" s="68">
        <v>6</v>
      </c>
      <c r="G177" s="2">
        <f>'[2]Dry_Litterbag Placem_Collection'!E104</f>
        <v>42939</v>
      </c>
      <c r="H177" t="str">
        <f>'[2]Final data_for_R_analysis_Dryse'!J103</f>
        <v>G284</v>
      </c>
      <c r="I177" t="str">
        <f>'[2]Final data_for_R_analysis_Dryse'!J323</f>
        <v>R781</v>
      </c>
      <c r="J177">
        <f>IFERROR(INDEX('[2]Green_rooibos initial weight'!$C$5:$C$1749,MATCH(H177, '[2]Green_rooibos initial weight'!$A$5:$A$1749,0)),"")</f>
        <v>2.0760000000000001</v>
      </c>
      <c r="K177">
        <f>IFERROR(INDEX('[2]Green_rooibos initial weight'!$C$5:$C$1749,MATCH(I177, '[2]Green_rooibos initial weight'!$A$5:$A$1749,0)),"")</f>
        <v>2.194</v>
      </c>
      <c r="L177" s="3" t="str">
        <f>IFERROR(J177-(#REF!+#REF!),"")</f>
        <v/>
      </c>
      <c r="M177" s="3">
        <f>AVERAGE('[2]Ashed teabags wet'!$J$809:$J$813,'[2]Ashed teabags wet'!$J$817:$J$818,'[2]Ashed teabags wet'!$J$820:$J$821)</f>
        <v>5.5094158734921841</v>
      </c>
      <c r="N177" s="3" t="str">
        <f t="shared" si="8"/>
        <v/>
      </c>
      <c r="O177" s="3" t="str">
        <f>IFERROR($K177-(#REF!+#REF!),"")</f>
        <v/>
      </c>
      <c r="P177" s="3">
        <f>AVERAGE('[2]Ashed teabags wet'!$J$814:$J$816)</f>
        <v>2.2816647271287041</v>
      </c>
      <c r="Q177" s="3" t="str">
        <f t="shared" si="9"/>
        <v/>
      </c>
      <c r="R177" s="2">
        <f>'[2]Dry_Litterbag Placem_Collection'!G104</f>
        <v>43010</v>
      </c>
      <c r="S177">
        <f>IF(IFERROR(INDEX('[2]Both teabags AfterDry'!$D$3:$D$900,MATCH(Dry_Unashed!H177,'[2]Both teabags AfterDry'!$A$3:$A$900,0)),"")="","",(IFERROR(INDEX('[2]Both teabags AfterDry'!$D$3:$D$900,MATCH(Dry_Unashed!H177,'[2]Both teabags AfterDry'!$A$3:$A$900,0)),"")))</f>
        <v>1.1585000000000001</v>
      </c>
      <c r="T177">
        <f>IF(IFERROR(INDEX('[2]Both teabags AfterDry'!$D$3:$D$900,MATCH(Dry_Unashed!I177,'[2]Both teabags AfterDry'!$A$3:$A$900,0)),"")="","",(IFERROR(INDEX('[2]Both teabags AfterDry'!$D$3:$D$900,MATCH(Dry_Unashed!I177,'[2]Both teabags AfterDry'!$A$3:$A$900,0)),"")))</f>
        <v>1.8687</v>
      </c>
      <c r="U177" s="1" t="str">
        <f>IFERROR(IF(S177&gt;0,S177-(#REF!),""),"")</f>
        <v/>
      </c>
      <c r="V177" s="1" t="str">
        <f>IFERROR(IF(T177&gt;0,T177-(#REF!),""),"")</f>
        <v/>
      </c>
      <c r="W177" s="3" t="str">
        <f t="shared" si="10"/>
        <v/>
      </c>
      <c r="X177" s="3" t="str">
        <f t="shared" si="11"/>
        <v/>
      </c>
      <c r="Y177" s="3" t="str">
        <f t="shared" si="12"/>
        <v/>
      </c>
      <c r="Z177">
        <f t="shared" si="13"/>
        <v>71</v>
      </c>
      <c r="AA177" s="3" t="str">
        <f t="shared" si="14"/>
        <v/>
      </c>
      <c r="AB177" s="3" t="str">
        <f t="shared" si="15"/>
        <v/>
      </c>
      <c r="AC177" s="67" t="str">
        <f>IF(ISNUMBER(SEARCH("C", '[2]Dry_Litterbag Placem_Collection'!T104)),"YES","")</f>
        <v>YES</v>
      </c>
      <c r="AD177" s="67" t="str">
        <f>IF(ISNUMBER(SEARCH("H",'[2]Dry_Litterbag Placem_Collection'!T104)),"YES","")</f>
        <v>YES</v>
      </c>
      <c r="AE177" s="67" t="str">
        <f>IF(ISNUMBER(SEARCH("R",'[2]Dry_Litterbag Placem_Collection'!T104)),"YES","")</f>
        <v/>
      </c>
      <c r="AF177" s="67" t="str">
        <f>IF(ISNUMBER(SEARCH("C", '[2]Dry_Litterbag Placem_Collection'!S104)),"YES","")</f>
        <v>YES</v>
      </c>
      <c r="AG177" s="67" t="str">
        <f>IF(ISNUMBER(SEARCH("H", '[2]Dry_Litterbag Placem_Collection'!S104)),"YES","")</f>
        <v>YES</v>
      </c>
      <c r="AH177" s="67" t="str">
        <f>IF(ISNUMBER(SEARCH("R", '[2]Dry_Litterbag Placem_Collection'!S104)),"YES","")</f>
        <v/>
      </c>
    </row>
    <row r="178" spans="2:34">
      <c r="B178" t="s">
        <v>164</v>
      </c>
      <c r="C178">
        <v>103</v>
      </c>
      <c r="D178" t="s">
        <v>100</v>
      </c>
      <c r="E178" t="s">
        <v>41</v>
      </c>
      <c r="F178" s="68">
        <v>7</v>
      </c>
      <c r="G178" s="2">
        <f>'[2]Dry_Litterbag Placem_Collection'!E105</f>
        <v>42939</v>
      </c>
      <c r="H178" t="str">
        <f>'[2]Final data_for_R_analysis_Dryse'!J104</f>
        <v>G326</v>
      </c>
      <c r="I178" t="str">
        <f>'[2]Final data_for_R_analysis_Dryse'!J324</f>
        <v>R772</v>
      </c>
      <c r="J178">
        <f>IFERROR(INDEX('[2]Green_rooibos initial weight'!$C$5:$C$1749,MATCH(H178, '[2]Green_rooibos initial weight'!$A$5:$A$1749,0)),"")</f>
        <v>2.04</v>
      </c>
      <c r="K178">
        <f>IFERROR(INDEX('[2]Green_rooibos initial weight'!$C$5:$C$1749,MATCH(I178, '[2]Green_rooibos initial weight'!$A$5:$A$1749,0)),"")</f>
        <v>2.1909999999999998</v>
      </c>
      <c r="L178" s="3" t="str">
        <f>IFERROR(J178-(#REF!+#REF!),"")</f>
        <v/>
      </c>
      <c r="M178" s="3">
        <f>AVERAGE('[2]Ashed teabags wet'!$J$809:$J$813,'[2]Ashed teabags wet'!$J$817:$J$818,'[2]Ashed teabags wet'!$J$820:$J$821)</f>
        <v>5.5094158734921841</v>
      </c>
      <c r="N178" s="3" t="str">
        <f t="shared" si="8"/>
        <v/>
      </c>
      <c r="O178" s="3" t="str">
        <f>IFERROR($K178-(#REF!+#REF!),"")</f>
        <v/>
      </c>
      <c r="P178" s="3">
        <f>AVERAGE('[2]Ashed teabags wet'!$J$814:$J$816)</f>
        <v>2.2816647271287041</v>
      </c>
      <c r="Q178" s="3" t="str">
        <f t="shared" si="9"/>
        <v/>
      </c>
      <c r="R178" s="2">
        <f>'[2]Dry_Litterbag Placem_Collection'!G105</f>
        <v>43010</v>
      </c>
      <c r="S178">
        <f>IF(IFERROR(INDEX('[2]Both teabags AfterDry'!$D$3:$D$900,MATCH(Dry_Unashed!H178,'[2]Both teabags AfterDry'!$A$3:$A$900,0)),"")="","",(IFERROR(INDEX('[2]Both teabags AfterDry'!$D$3:$D$900,MATCH(Dry_Unashed!H178,'[2]Both teabags AfterDry'!$A$3:$A$900,0)),"")))</f>
        <v>1.0625</v>
      </c>
      <c r="T178">
        <f>IF(IFERROR(INDEX('[2]Both teabags AfterDry'!$D$3:$D$900,MATCH(Dry_Unashed!I178,'[2]Both teabags AfterDry'!$A$3:$A$900,0)),"")="","",(IFERROR(INDEX('[2]Both teabags AfterDry'!$D$3:$D$900,MATCH(Dry_Unashed!I178,'[2]Both teabags AfterDry'!$A$3:$A$900,0)),"")))</f>
        <v>1.5579000000000001</v>
      </c>
      <c r="U178" s="1" t="str">
        <f>IFERROR(IF(S178&gt;0,S178-(#REF!),""),"")</f>
        <v/>
      </c>
      <c r="V178" s="1" t="str">
        <f>IFERROR(IF(T178&gt;0,T178-(#REF!),""),"")</f>
        <v/>
      </c>
      <c r="W178" s="3" t="str">
        <f t="shared" si="10"/>
        <v/>
      </c>
      <c r="X178" s="3" t="str">
        <f t="shared" si="11"/>
        <v/>
      </c>
      <c r="Y178" s="3" t="str">
        <f t="shared" si="12"/>
        <v/>
      </c>
      <c r="Z178">
        <f t="shared" si="13"/>
        <v>71</v>
      </c>
      <c r="AA178" s="3" t="str">
        <f t="shared" si="14"/>
        <v/>
      </c>
      <c r="AB178" s="3" t="str">
        <f t="shared" si="15"/>
        <v/>
      </c>
      <c r="AC178" s="67" t="str">
        <f>IF(ISNUMBER(SEARCH("C", '[2]Dry_Litterbag Placem_Collection'!T105)),"YES","")</f>
        <v>YES</v>
      </c>
      <c r="AD178" s="67" t="str">
        <f>IF(ISNUMBER(SEARCH("H",'[2]Dry_Litterbag Placem_Collection'!T105)),"YES","")</f>
        <v>YES</v>
      </c>
      <c r="AE178" s="67" t="str">
        <f>IF(ISNUMBER(SEARCH("R",'[2]Dry_Litterbag Placem_Collection'!T105)),"YES","")</f>
        <v/>
      </c>
      <c r="AF178" s="67" t="str">
        <f>IF(ISNUMBER(SEARCH("C", '[2]Dry_Litterbag Placem_Collection'!S105)),"YES","")</f>
        <v>YES</v>
      </c>
      <c r="AG178" s="67" t="str">
        <f>IF(ISNUMBER(SEARCH("H", '[2]Dry_Litterbag Placem_Collection'!S105)),"YES","")</f>
        <v>YES</v>
      </c>
      <c r="AH178" s="67" t="str">
        <f>IF(ISNUMBER(SEARCH("R", '[2]Dry_Litterbag Placem_Collection'!S105)),"YES","")</f>
        <v/>
      </c>
    </row>
    <row r="179" spans="2:34">
      <c r="B179" t="s">
        <v>164</v>
      </c>
      <c r="C179">
        <v>104</v>
      </c>
      <c r="D179" t="s">
        <v>100</v>
      </c>
      <c r="E179" t="s">
        <v>41</v>
      </c>
      <c r="F179" s="68">
        <v>8</v>
      </c>
      <c r="G179" s="2">
        <f>'[2]Dry_Litterbag Placem_Collection'!E106</f>
        <v>42939</v>
      </c>
      <c r="H179" t="str">
        <f>'[2]Final data_for_R_analysis_Dryse'!J105</f>
        <v>G162</v>
      </c>
      <c r="I179" t="str">
        <f>'[2]Final data_for_R_analysis_Dryse'!J325</f>
        <v>R744</v>
      </c>
      <c r="J179">
        <f>IFERROR(INDEX('[2]Green_rooibos initial weight'!$C$5:$C$1749,MATCH(H179, '[2]Green_rooibos initial weight'!$A$5:$A$1749,0)),"")</f>
        <v>2.0390000000000001</v>
      </c>
      <c r="K179">
        <f>IFERROR(INDEX('[2]Green_rooibos initial weight'!$C$5:$C$1749,MATCH(I179, '[2]Green_rooibos initial weight'!$A$5:$A$1749,0)),"")</f>
        <v>2.2280000000000002</v>
      </c>
      <c r="L179" s="3" t="str">
        <f>IFERROR(J179-(#REF!+#REF!),"")</f>
        <v/>
      </c>
      <c r="M179" s="3">
        <f>AVERAGE('[2]Ashed teabags wet'!$J$809:$J$813,'[2]Ashed teabags wet'!$J$817:$J$818,'[2]Ashed teabags wet'!$J$820:$J$821)</f>
        <v>5.5094158734921841</v>
      </c>
      <c r="N179" s="3" t="str">
        <f t="shared" si="8"/>
        <v/>
      </c>
      <c r="O179" s="3" t="str">
        <f>IFERROR($K179-(#REF!+#REF!),"")</f>
        <v/>
      </c>
      <c r="P179" s="3">
        <f>AVERAGE('[2]Ashed teabags wet'!$J$814:$J$816)</f>
        <v>2.2816647271287041</v>
      </c>
      <c r="Q179" s="3" t="str">
        <f t="shared" si="9"/>
        <v/>
      </c>
      <c r="R179" s="2">
        <f>'[2]Dry_Litterbag Placem_Collection'!G106</f>
        <v>43010</v>
      </c>
      <c r="S179">
        <f>IF(IFERROR(INDEX('[2]Both teabags AfterDry'!$D$3:$D$900,MATCH(Dry_Unashed!H179,'[2]Both teabags AfterDry'!$A$3:$A$900,0)),"")="","",(IFERROR(INDEX('[2]Both teabags AfterDry'!$D$3:$D$900,MATCH(Dry_Unashed!H179,'[2]Both teabags AfterDry'!$A$3:$A$900,0)),"")))</f>
        <v>1.4899</v>
      </c>
      <c r="T179" t="str">
        <f>IF(IFERROR(INDEX('[2]Both teabags AfterDry'!$D$3:$D$900,MATCH(Dry_Unashed!I179,'[2]Both teabags AfterDry'!$A$3:$A$900,0)),"")="","",(IFERROR(INDEX('[2]Both teabags AfterDry'!$D$3:$D$900,MATCH(Dry_Unashed!I179,'[2]Both teabags AfterDry'!$A$3:$A$900,0)),"")))</f>
        <v/>
      </c>
      <c r="U179" s="1" t="str">
        <f>IFERROR(IF(S179&gt;0,S179-(#REF!),""),"")</f>
        <v/>
      </c>
      <c r="V179" s="1" t="str">
        <f>IFERROR(IF(T179&gt;0,T179-(#REF!),""),"")</f>
        <v/>
      </c>
      <c r="W179" s="3" t="str">
        <f t="shared" si="10"/>
        <v/>
      </c>
      <c r="X179" s="3" t="str">
        <f t="shared" si="11"/>
        <v/>
      </c>
      <c r="Y179" s="3" t="str">
        <f t="shared" si="12"/>
        <v/>
      </c>
      <c r="Z179">
        <f t="shared" si="13"/>
        <v>71</v>
      </c>
      <c r="AA179" s="3" t="str">
        <f t="shared" si="14"/>
        <v/>
      </c>
      <c r="AB179" s="3" t="str">
        <f t="shared" si="15"/>
        <v/>
      </c>
      <c r="AC179" s="67" t="str">
        <f>IF(ISNUMBER(SEARCH("C", '[2]Dry_Litterbag Placem_Collection'!T106)),"YES","")</f>
        <v>YES</v>
      </c>
      <c r="AD179" s="67" t="str">
        <f>IF(ISNUMBER(SEARCH("H",'[2]Dry_Litterbag Placem_Collection'!T106)),"YES","")</f>
        <v>YES</v>
      </c>
      <c r="AE179" s="67" t="str">
        <f>IF(ISNUMBER(SEARCH("R",'[2]Dry_Litterbag Placem_Collection'!T106)),"YES","")</f>
        <v/>
      </c>
      <c r="AF179" s="67" t="str">
        <f>IF(ISNUMBER(SEARCH("C", '[2]Dry_Litterbag Placem_Collection'!S106)),"YES","")</f>
        <v>YES</v>
      </c>
      <c r="AG179" s="67" t="str">
        <f>IF(ISNUMBER(SEARCH("H", '[2]Dry_Litterbag Placem_Collection'!S106)),"YES","")</f>
        <v/>
      </c>
      <c r="AH179" s="67" t="str">
        <f>IF(ISNUMBER(SEARCH("R", '[2]Dry_Litterbag Placem_Collection'!S106)),"YES","")</f>
        <v/>
      </c>
    </row>
    <row r="180" spans="2:34">
      <c r="B180" t="s">
        <v>164</v>
      </c>
      <c r="C180">
        <v>105</v>
      </c>
      <c r="D180" t="s">
        <v>101</v>
      </c>
      <c r="E180" t="s">
        <v>41</v>
      </c>
      <c r="F180" s="5">
        <v>1</v>
      </c>
      <c r="G180" s="2">
        <f>'[2]Dry_Litterbag Placem_Collection'!E107</f>
        <v>42939</v>
      </c>
      <c r="H180" t="str">
        <f>'[2]Final data_for_R_analysis_Dryse'!J106</f>
        <v>G6</v>
      </c>
      <c r="I180" t="str">
        <f>'[2]Final data_for_R_analysis_Dryse'!J326</f>
        <v>R824</v>
      </c>
      <c r="J180">
        <f>IFERROR(INDEX('[2]Green_rooibos initial weight'!$C$5:$C$1749,MATCH(H180, '[2]Green_rooibos initial weight'!$A$5:$A$1749,0)),"")</f>
        <v>2.016</v>
      </c>
      <c r="K180">
        <f>IFERROR(INDEX('[2]Green_rooibos initial weight'!$C$5:$C$1749,MATCH(I180, '[2]Green_rooibos initial weight'!$A$5:$A$1749,0)),"")</f>
        <v>2.173</v>
      </c>
      <c r="L180" s="3" t="str">
        <f>IFERROR(J180-(#REF!+#REF!),"")</f>
        <v/>
      </c>
      <c r="M180" s="3">
        <f>AVERAGE('[2]Ashed teabags wet'!$J$809:$J$813,'[2]Ashed teabags wet'!$J$817:$J$818,'[2]Ashed teabags wet'!$J$820:$J$821)</f>
        <v>5.5094158734921841</v>
      </c>
      <c r="N180" s="3" t="str">
        <f t="shared" si="8"/>
        <v/>
      </c>
      <c r="O180" s="3" t="str">
        <f>IFERROR($K180-(#REF!+#REF!),"")</f>
        <v/>
      </c>
      <c r="P180" s="3">
        <f>AVERAGE('[2]Ashed teabags wet'!$J$814:$J$816)</f>
        <v>2.2816647271287041</v>
      </c>
      <c r="Q180" s="3" t="str">
        <f t="shared" si="9"/>
        <v/>
      </c>
      <c r="R180" s="2">
        <f>'[2]Dry_Litterbag Placem_Collection'!G107</f>
        <v>43010</v>
      </c>
      <c r="S180">
        <f>IF(IFERROR(INDEX('[2]Both teabags AfterDry'!$D$3:$D$900,MATCH(Dry_Unashed!H180,'[2]Both teabags AfterDry'!$A$3:$A$900,0)),"")="","",(IFERROR(INDEX('[2]Both teabags AfterDry'!$D$3:$D$900,MATCH(Dry_Unashed!H180,'[2]Both teabags AfterDry'!$A$3:$A$900,0)),"")))</f>
        <v>1.1637</v>
      </c>
      <c r="T180">
        <f>IF(IFERROR(INDEX('[2]Both teabags AfterDry'!$D$3:$D$900,MATCH(Dry_Unashed!I180,'[2]Both teabags AfterDry'!$A$3:$A$900,0)),"")="","",(IFERROR(INDEX('[2]Both teabags AfterDry'!$D$3:$D$900,MATCH(Dry_Unashed!I180,'[2]Both teabags AfterDry'!$A$3:$A$900,0)),"")))</f>
        <v>1.7653000000000001</v>
      </c>
      <c r="U180" s="1" t="str">
        <f>IFERROR(IF(S180&gt;0,S180-(#REF!),""),"")</f>
        <v/>
      </c>
      <c r="V180" s="1" t="str">
        <f>IFERROR(IF(T180&gt;0,T180-(#REF!),""),"")</f>
        <v/>
      </c>
      <c r="W180" s="3" t="str">
        <f t="shared" si="10"/>
        <v/>
      </c>
      <c r="X180" s="3" t="str">
        <f t="shared" si="11"/>
        <v/>
      </c>
      <c r="Y180" s="3" t="str">
        <f t="shared" si="12"/>
        <v/>
      </c>
      <c r="Z180">
        <f t="shared" si="13"/>
        <v>71</v>
      </c>
      <c r="AA180" s="3" t="str">
        <f t="shared" si="14"/>
        <v/>
      </c>
      <c r="AB180" s="3" t="str">
        <f t="shared" si="15"/>
        <v/>
      </c>
      <c r="AC180" s="67" t="str">
        <f>IF(ISNUMBER(SEARCH("C", '[2]Dry_Litterbag Placem_Collection'!T107)),"YES","")</f>
        <v>YES</v>
      </c>
      <c r="AD180" s="67" t="str">
        <f>IF(ISNUMBER(SEARCH("H",'[2]Dry_Litterbag Placem_Collection'!T107)),"YES","")</f>
        <v>YES</v>
      </c>
      <c r="AE180" s="67" t="str">
        <f>IF(ISNUMBER(SEARCH("R",'[2]Dry_Litterbag Placem_Collection'!T107)),"YES","")</f>
        <v/>
      </c>
      <c r="AF180" s="67" t="str">
        <f>IF(ISNUMBER(SEARCH("C", '[2]Dry_Litterbag Placem_Collection'!S107)),"YES","")</f>
        <v/>
      </c>
      <c r="AG180" s="67" t="str">
        <f>IF(ISNUMBER(SEARCH("H", '[2]Dry_Litterbag Placem_Collection'!S107)),"YES","")</f>
        <v/>
      </c>
      <c r="AH180" s="67" t="str">
        <f>IF(ISNUMBER(SEARCH("R", '[2]Dry_Litterbag Placem_Collection'!S107)),"YES","")</f>
        <v/>
      </c>
    </row>
    <row r="181" spans="2:34">
      <c r="B181" t="s">
        <v>164</v>
      </c>
      <c r="C181">
        <v>106</v>
      </c>
      <c r="D181" t="s">
        <v>101</v>
      </c>
      <c r="E181" t="s">
        <v>41</v>
      </c>
      <c r="F181" s="5">
        <v>2</v>
      </c>
      <c r="G181" s="2">
        <f>'[2]Dry_Litterbag Placem_Collection'!E108</f>
        <v>42939</v>
      </c>
      <c r="H181" t="str">
        <f>'[2]Final data_for_R_analysis_Dryse'!J107</f>
        <v>G20</v>
      </c>
      <c r="I181" t="str">
        <f>'[2]Final data_for_R_analysis_Dryse'!J327</f>
        <v>R790</v>
      </c>
      <c r="J181">
        <f>IFERROR(INDEX('[2]Green_rooibos initial weight'!$C$5:$C$1749,MATCH(H181, '[2]Green_rooibos initial weight'!$A$5:$A$1749,0)),"")</f>
        <v>2.032</v>
      </c>
      <c r="K181">
        <f>IFERROR(INDEX('[2]Green_rooibos initial weight'!$C$5:$C$1749,MATCH(I181, '[2]Green_rooibos initial weight'!$A$5:$A$1749,0)),"")</f>
        <v>2.266</v>
      </c>
      <c r="L181" s="3" t="str">
        <f>IFERROR(J181-(#REF!+#REF!),"")</f>
        <v/>
      </c>
      <c r="M181" s="3">
        <f>AVERAGE('[2]Ashed teabags wet'!$J$809:$J$813,'[2]Ashed teabags wet'!$J$817:$J$818,'[2]Ashed teabags wet'!$J$820:$J$821)</f>
        <v>5.5094158734921841</v>
      </c>
      <c r="N181" s="3" t="str">
        <f t="shared" si="8"/>
        <v/>
      </c>
      <c r="O181" s="3" t="str">
        <f>IFERROR($K181-(#REF!+#REF!),"")</f>
        <v/>
      </c>
      <c r="P181" s="3">
        <f>AVERAGE('[2]Ashed teabags wet'!$J$814:$J$816)</f>
        <v>2.2816647271287041</v>
      </c>
      <c r="Q181" s="3" t="str">
        <f t="shared" si="9"/>
        <v/>
      </c>
      <c r="R181" s="2">
        <f>'[2]Dry_Litterbag Placem_Collection'!G108</f>
        <v>43010</v>
      </c>
      <c r="S181">
        <f>IF(IFERROR(INDEX('[2]Both teabags AfterDry'!$D$3:$D$900,MATCH(Dry_Unashed!H181,'[2]Both teabags AfterDry'!$A$3:$A$900,0)),"")="","",(IFERROR(INDEX('[2]Both teabags AfterDry'!$D$3:$D$900,MATCH(Dry_Unashed!H181,'[2]Both teabags AfterDry'!$A$3:$A$900,0)),"")))</f>
        <v>1.0826</v>
      </c>
      <c r="T181">
        <f>IF(IFERROR(INDEX('[2]Both teabags AfterDry'!$D$3:$D$900,MATCH(Dry_Unashed!I181,'[2]Both teabags AfterDry'!$A$3:$A$900,0)),"")="","",(IFERROR(INDEX('[2]Both teabags AfterDry'!$D$3:$D$900,MATCH(Dry_Unashed!I181,'[2]Both teabags AfterDry'!$A$3:$A$900,0)),"")))</f>
        <v>2.2315</v>
      </c>
      <c r="U181" s="1" t="str">
        <f>IFERROR(IF(S181&gt;0,S181-(#REF!),""),"")</f>
        <v/>
      </c>
      <c r="V181" s="1" t="str">
        <f>IFERROR(IF(T181&gt;0,T181-(#REF!),""),"")</f>
        <v/>
      </c>
      <c r="W181" s="3" t="str">
        <f t="shared" si="10"/>
        <v/>
      </c>
      <c r="X181" s="3" t="str">
        <f t="shared" si="11"/>
        <v/>
      </c>
      <c r="Y181" s="3" t="str">
        <f t="shared" si="12"/>
        <v/>
      </c>
      <c r="Z181">
        <f t="shared" si="13"/>
        <v>71</v>
      </c>
      <c r="AA181" s="3" t="str">
        <f t="shared" si="14"/>
        <v/>
      </c>
      <c r="AB181" s="3" t="str">
        <f t="shared" si="15"/>
        <v/>
      </c>
      <c r="AC181" s="67" t="str">
        <f>IF(ISNUMBER(SEARCH("C", '[2]Dry_Litterbag Placem_Collection'!T108)),"YES","")</f>
        <v>YES</v>
      </c>
      <c r="AD181" s="67" t="str">
        <f>IF(ISNUMBER(SEARCH("H",'[2]Dry_Litterbag Placem_Collection'!T108)),"YES","")</f>
        <v>YES</v>
      </c>
      <c r="AE181" s="67" t="str">
        <f>IF(ISNUMBER(SEARCH("R",'[2]Dry_Litterbag Placem_Collection'!T108)),"YES","")</f>
        <v/>
      </c>
      <c r="AF181" s="67" t="str">
        <f>IF(ISNUMBER(SEARCH("C", '[2]Dry_Litterbag Placem_Collection'!S108)),"YES","")</f>
        <v/>
      </c>
      <c r="AG181" s="67" t="str">
        <f>IF(ISNUMBER(SEARCH("H", '[2]Dry_Litterbag Placem_Collection'!S108)),"YES","")</f>
        <v>YES</v>
      </c>
      <c r="AH181" s="67" t="str">
        <f>IF(ISNUMBER(SEARCH("R", '[2]Dry_Litterbag Placem_Collection'!S108)),"YES","")</f>
        <v/>
      </c>
    </row>
    <row r="182" spans="2:34">
      <c r="B182" t="s">
        <v>164</v>
      </c>
      <c r="C182">
        <v>107</v>
      </c>
      <c r="D182" t="s">
        <v>101</v>
      </c>
      <c r="E182" t="s">
        <v>41</v>
      </c>
      <c r="F182" s="5">
        <v>3</v>
      </c>
      <c r="G182" s="2">
        <f>'[2]Dry_Litterbag Placem_Collection'!E109</f>
        <v>42939</v>
      </c>
      <c r="H182" t="str">
        <f>'[2]Final data_for_R_analysis_Dryse'!J108</f>
        <v>G129</v>
      </c>
      <c r="I182" t="str">
        <f>'[2]Final data_for_R_analysis_Dryse'!J328</f>
        <v>R809</v>
      </c>
      <c r="J182">
        <f>IFERROR(INDEX('[2]Green_rooibos initial weight'!$C$5:$C$1749,MATCH(H182, '[2]Green_rooibos initial weight'!$A$5:$A$1749,0)),"")</f>
        <v>1.9630000000000001</v>
      </c>
      <c r="K182">
        <f>IFERROR(INDEX('[2]Green_rooibos initial weight'!$C$5:$C$1749,MATCH(I182, '[2]Green_rooibos initial weight'!$A$5:$A$1749,0)),"")</f>
        <v>2.2210000000000001</v>
      </c>
      <c r="L182" s="3" t="str">
        <f>IFERROR(J182-(#REF!+#REF!),"")</f>
        <v/>
      </c>
      <c r="M182" s="3">
        <f>AVERAGE('[2]Ashed teabags wet'!$J$809:$J$813,'[2]Ashed teabags wet'!$J$817:$J$818,'[2]Ashed teabags wet'!$J$820:$J$821)</f>
        <v>5.5094158734921841</v>
      </c>
      <c r="N182" s="3" t="str">
        <f t="shared" si="8"/>
        <v/>
      </c>
      <c r="O182" s="3" t="str">
        <f>IFERROR($K182-(#REF!+#REF!),"")</f>
        <v/>
      </c>
      <c r="P182" s="3">
        <f>AVERAGE('[2]Ashed teabags wet'!$J$814:$J$816)</f>
        <v>2.2816647271287041</v>
      </c>
      <c r="Q182" s="3" t="str">
        <f t="shared" si="9"/>
        <v/>
      </c>
      <c r="R182" s="2">
        <f>'[2]Dry_Litterbag Placem_Collection'!G109</f>
        <v>43010</v>
      </c>
      <c r="S182" t="str">
        <f>IF(IFERROR(INDEX('[2]Both teabags AfterDry'!$D$3:$D$900,MATCH(Dry_Unashed!H182,'[2]Both teabags AfterDry'!$A$3:$A$900,0)),"")="","",(IFERROR(INDEX('[2]Both teabags AfterDry'!$D$3:$D$900,MATCH(Dry_Unashed!H182,'[2]Both teabags AfterDry'!$A$3:$A$900,0)),"")))</f>
        <v/>
      </c>
      <c r="T182" t="str">
        <f>IF(IFERROR(INDEX('[2]Both teabags AfterDry'!$D$3:$D$900,MATCH(Dry_Unashed!I182,'[2]Both teabags AfterDry'!$A$3:$A$900,0)),"")="","",(IFERROR(INDEX('[2]Both teabags AfterDry'!$D$3:$D$900,MATCH(Dry_Unashed!I182,'[2]Both teabags AfterDry'!$A$3:$A$900,0)),"")))</f>
        <v/>
      </c>
      <c r="U182" s="1" t="str">
        <f>IFERROR(IF(S182&gt;0,S182-(#REF!),""),"")</f>
        <v/>
      </c>
      <c r="V182" s="1" t="str">
        <f>IFERROR(IF(T182&gt;0,T182-(#REF!),""),"")</f>
        <v/>
      </c>
      <c r="W182" s="3" t="str">
        <f t="shared" si="10"/>
        <v/>
      </c>
      <c r="X182" s="3" t="str">
        <f t="shared" si="11"/>
        <v/>
      </c>
      <c r="Y182" s="3" t="str">
        <f t="shared" si="12"/>
        <v/>
      </c>
      <c r="Z182">
        <f t="shared" si="13"/>
        <v>71</v>
      </c>
      <c r="AA182" s="3" t="str">
        <f t="shared" si="14"/>
        <v/>
      </c>
      <c r="AB182" s="3" t="str">
        <f t="shared" si="15"/>
        <v/>
      </c>
      <c r="AC182" s="67" t="str">
        <f>IF(ISNUMBER(SEARCH("C", '[2]Dry_Litterbag Placem_Collection'!T109)),"YES","")</f>
        <v>YES</v>
      </c>
      <c r="AD182" s="67" t="str">
        <f>IF(ISNUMBER(SEARCH("H",'[2]Dry_Litterbag Placem_Collection'!T109)),"YES","")</f>
        <v>YES</v>
      </c>
      <c r="AE182" s="67" t="str">
        <f>IF(ISNUMBER(SEARCH("R",'[2]Dry_Litterbag Placem_Collection'!T109)),"YES","")</f>
        <v/>
      </c>
      <c r="AF182" s="67" t="str">
        <f>IF(ISNUMBER(SEARCH("C", '[2]Dry_Litterbag Placem_Collection'!S109)),"YES","")</f>
        <v>YES</v>
      </c>
      <c r="AG182" s="67" t="str">
        <f>IF(ISNUMBER(SEARCH("H", '[2]Dry_Litterbag Placem_Collection'!S109)),"YES","")</f>
        <v>YES</v>
      </c>
      <c r="AH182" s="67" t="str">
        <f>IF(ISNUMBER(SEARCH("R", '[2]Dry_Litterbag Placem_Collection'!S109)),"YES","")</f>
        <v/>
      </c>
    </row>
    <row r="183" spans="2:34">
      <c r="B183" t="s">
        <v>164</v>
      </c>
      <c r="C183">
        <v>108</v>
      </c>
      <c r="D183" t="s">
        <v>101</v>
      </c>
      <c r="E183" t="s">
        <v>41</v>
      </c>
      <c r="F183" s="68">
        <v>4</v>
      </c>
      <c r="G183" s="2">
        <f>'[2]Dry_Litterbag Placem_Collection'!E110</f>
        <v>42939</v>
      </c>
      <c r="H183" t="str">
        <f>'[2]Final data_for_R_analysis_Dryse'!J109</f>
        <v>G258</v>
      </c>
      <c r="I183" t="str">
        <f>'[2]Final data_for_R_analysis_Dryse'!J329</f>
        <v>R777</v>
      </c>
      <c r="J183">
        <f>IFERROR(INDEX('[2]Green_rooibos initial weight'!$C$5:$C$1749,MATCH(H183, '[2]Green_rooibos initial weight'!$A$5:$A$1749,0)),"")</f>
        <v>2.1280000000000001</v>
      </c>
      <c r="K183">
        <f>IFERROR(INDEX('[2]Green_rooibos initial weight'!$C$5:$C$1749,MATCH(I183, '[2]Green_rooibos initial weight'!$A$5:$A$1749,0)),"")</f>
        <v>2.2549999999999999</v>
      </c>
      <c r="L183" s="3" t="str">
        <f>IFERROR(J183-(#REF!+#REF!),"")</f>
        <v/>
      </c>
      <c r="M183" s="3">
        <f>AVERAGE('[2]Ashed teabags wet'!$J$809:$J$813,'[2]Ashed teabags wet'!$J$817:$J$818,'[2]Ashed teabags wet'!$J$820:$J$821)</f>
        <v>5.5094158734921841</v>
      </c>
      <c r="N183" s="3" t="str">
        <f t="shared" si="8"/>
        <v/>
      </c>
      <c r="O183" s="3" t="str">
        <f>IFERROR($K183-(#REF!+#REF!),"")</f>
        <v/>
      </c>
      <c r="P183" s="3">
        <f>AVERAGE('[2]Ashed teabags wet'!$J$814:$J$816)</f>
        <v>2.2816647271287041</v>
      </c>
      <c r="Q183" s="3" t="str">
        <f t="shared" si="9"/>
        <v/>
      </c>
      <c r="R183" s="2">
        <f>'[2]Dry_Litterbag Placem_Collection'!G110</f>
        <v>43010</v>
      </c>
      <c r="S183">
        <f>IF(IFERROR(INDEX('[2]Both teabags AfterDry'!$D$3:$D$900,MATCH(Dry_Unashed!H183,'[2]Both teabags AfterDry'!$A$3:$A$900,0)),"")="","",(IFERROR(INDEX('[2]Both teabags AfterDry'!$D$3:$D$900,MATCH(Dry_Unashed!H183,'[2]Both teabags AfterDry'!$A$3:$A$900,0)),"")))</f>
        <v>0.92730000000000001</v>
      </c>
      <c r="T183">
        <f>IF(IFERROR(INDEX('[2]Both teabags AfterDry'!$D$3:$D$900,MATCH(Dry_Unashed!I183,'[2]Both teabags AfterDry'!$A$3:$A$900,0)),"")="","",(IFERROR(INDEX('[2]Both teabags AfterDry'!$D$3:$D$900,MATCH(Dry_Unashed!I183,'[2]Both teabags AfterDry'!$A$3:$A$900,0)),"")))</f>
        <v>1.8240000000000001</v>
      </c>
      <c r="U183" s="1" t="str">
        <f>IFERROR(IF(S183&gt;0,S183-(#REF!),""),"")</f>
        <v/>
      </c>
      <c r="V183" s="1" t="str">
        <f>IFERROR(IF(T183&gt;0,T183-(#REF!),""),"")</f>
        <v/>
      </c>
      <c r="W183" s="3" t="str">
        <f t="shared" si="10"/>
        <v/>
      </c>
      <c r="X183" s="3" t="str">
        <f t="shared" si="11"/>
        <v/>
      </c>
      <c r="Y183" s="3" t="str">
        <f t="shared" si="12"/>
        <v/>
      </c>
      <c r="Z183">
        <f t="shared" si="13"/>
        <v>71</v>
      </c>
      <c r="AA183" s="3" t="str">
        <f t="shared" si="14"/>
        <v/>
      </c>
      <c r="AB183" s="3" t="str">
        <f t="shared" si="15"/>
        <v/>
      </c>
      <c r="AC183" s="67" t="str">
        <f>IF(ISNUMBER(SEARCH("C", '[2]Dry_Litterbag Placem_Collection'!T110)),"YES","")</f>
        <v/>
      </c>
      <c r="AD183" s="67" t="str">
        <f>IF(ISNUMBER(SEARCH("H",'[2]Dry_Litterbag Placem_Collection'!T110)),"YES","")</f>
        <v/>
      </c>
      <c r="AE183" s="67" t="str">
        <f>IF(ISNUMBER(SEARCH("R",'[2]Dry_Litterbag Placem_Collection'!T110)),"YES","")</f>
        <v/>
      </c>
      <c r="AF183" s="67" t="str">
        <f>IF(ISNUMBER(SEARCH("C", '[2]Dry_Litterbag Placem_Collection'!S110)),"YES","")</f>
        <v>YES</v>
      </c>
      <c r="AG183" s="67" t="str">
        <f>IF(ISNUMBER(SEARCH("H", '[2]Dry_Litterbag Placem_Collection'!S110)),"YES","")</f>
        <v/>
      </c>
      <c r="AH183" s="67" t="str">
        <f>IF(ISNUMBER(SEARCH("R", '[2]Dry_Litterbag Placem_Collection'!S110)),"YES","")</f>
        <v/>
      </c>
    </row>
    <row r="184" spans="2:34">
      <c r="B184" t="s">
        <v>164</v>
      </c>
      <c r="C184">
        <v>109</v>
      </c>
      <c r="D184" t="s">
        <v>101</v>
      </c>
      <c r="E184" t="s">
        <v>41</v>
      </c>
      <c r="F184" s="68">
        <v>5</v>
      </c>
      <c r="G184" s="2">
        <f>'[2]Dry_Litterbag Placem_Collection'!E111</f>
        <v>42939</v>
      </c>
      <c r="H184" t="str">
        <f>'[2]Final data_for_R_analysis_Dryse'!J110</f>
        <v>G294</v>
      </c>
      <c r="I184" t="str">
        <f>'[2]Final data_for_R_analysis_Dryse'!J330</f>
        <v>R804</v>
      </c>
      <c r="J184">
        <f>IFERROR(INDEX('[2]Green_rooibos initial weight'!$C$5:$C$1749,MATCH(H184, '[2]Green_rooibos initial weight'!$A$5:$A$1749,0)),"")</f>
        <v>1.994</v>
      </c>
      <c r="K184">
        <f>IFERROR(INDEX('[2]Green_rooibos initial weight'!$C$5:$C$1749,MATCH(I184, '[2]Green_rooibos initial weight'!$A$5:$A$1749,0)),"")</f>
        <v>2.1960000000000002</v>
      </c>
      <c r="L184" s="3" t="str">
        <f>IFERROR(J184-(#REF!+#REF!),"")</f>
        <v/>
      </c>
      <c r="M184" s="3">
        <f>AVERAGE('[2]Ashed teabags wet'!$J$809:$J$813,'[2]Ashed teabags wet'!$J$817:$J$818,'[2]Ashed teabags wet'!$J$820:$J$821)</f>
        <v>5.5094158734921841</v>
      </c>
      <c r="N184" s="3" t="str">
        <f t="shared" si="8"/>
        <v/>
      </c>
      <c r="O184" s="3" t="str">
        <f>IFERROR($K184-(#REF!+#REF!),"")</f>
        <v/>
      </c>
      <c r="P184" s="3">
        <f>AVERAGE('[2]Ashed teabags wet'!$J$814:$J$816)</f>
        <v>2.2816647271287041</v>
      </c>
      <c r="Q184" s="3" t="str">
        <f t="shared" si="9"/>
        <v/>
      </c>
      <c r="R184" s="2">
        <f>'[2]Dry_Litterbag Placem_Collection'!G111</f>
        <v>43010</v>
      </c>
      <c r="S184">
        <f>IF(IFERROR(INDEX('[2]Both teabags AfterDry'!$D$3:$D$900,MATCH(Dry_Unashed!H184,'[2]Both teabags AfterDry'!$A$3:$A$900,0)),"")="","",(IFERROR(INDEX('[2]Both teabags AfterDry'!$D$3:$D$900,MATCH(Dry_Unashed!H184,'[2]Both teabags AfterDry'!$A$3:$A$900,0)),"")))</f>
        <v>0.93010000000000004</v>
      </c>
      <c r="T184">
        <f>IF(IFERROR(INDEX('[2]Both teabags AfterDry'!$D$3:$D$900,MATCH(Dry_Unashed!I184,'[2]Both teabags AfterDry'!$A$3:$A$900,0)),"")="","",(IFERROR(INDEX('[2]Both teabags AfterDry'!$D$3:$D$900,MATCH(Dry_Unashed!I184,'[2]Both teabags AfterDry'!$A$3:$A$900,0)),"")))</f>
        <v>1.3936999999999999</v>
      </c>
      <c r="U184" s="1" t="str">
        <f>IFERROR(IF(S184&gt;0,S184-(#REF!),""),"")</f>
        <v/>
      </c>
      <c r="V184" s="1" t="str">
        <f>IFERROR(IF(T184&gt;0,T184-(#REF!),""),"")</f>
        <v/>
      </c>
      <c r="W184" s="3" t="str">
        <f t="shared" si="10"/>
        <v/>
      </c>
      <c r="X184" s="3" t="str">
        <f t="shared" si="11"/>
        <v/>
      </c>
      <c r="Y184" s="3" t="str">
        <f t="shared" si="12"/>
        <v/>
      </c>
      <c r="Z184">
        <f t="shared" si="13"/>
        <v>71</v>
      </c>
      <c r="AA184" s="3" t="str">
        <f t="shared" si="14"/>
        <v/>
      </c>
      <c r="AB184" s="3" t="str">
        <f t="shared" si="15"/>
        <v/>
      </c>
      <c r="AC184" s="67" t="str">
        <f>IF(ISNUMBER(SEARCH("C", '[2]Dry_Litterbag Placem_Collection'!T111)),"YES","")</f>
        <v>YES</v>
      </c>
      <c r="AD184" s="67" t="str">
        <f>IF(ISNUMBER(SEARCH("H",'[2]Dry_Litterbag Placem_Collection'!T111)),"YES","")</f>
        <v>YES</v>
      </c>
      <c r="AE184" s="67" t="str">
        <f>IF(ISNUMBER(SEARCH("R",'[2]Dry_Litterbag Placem_Collection'!T111)),"YES","")</f>
        <v/>
      </c>
      <c r="AF184" s="67" t="str">
        <f>IF(ISNUMBER(SEARCH("C", '[2]Dry_Litterbag Placem_Collection'!S111)),"YES","")</f>
        <v/>
      </c>
      <c r="AG184" s="67" t="str">
        <f>IF(ISNUMBER(SEARCH("H", '[2]Dry_Litterbag Placem_Collection'!S111)),"YES","")</f>
        <v/>
      </c>
      <c r="AH184" s="67" t="str">
        <f>IF(ISNUMBER(SEARCH("R", '[2]Dry_Litterbag Placem_Collection'!S111)),"YES","")</f>
        <v/>
      </c>
    </row>
    <row r="185" spans="2:34">
      <c r="B185" t="s">
        <v>164</v>
      </c>
      <c r="C185">
        <v>110</v>
      </c>
      <c r="D185" t="s">
        <v>101</v>
      </c>
      <c r="E185" t="s">
        <v>41</v>
      </c>
      <c r="F185" s="68">
        <v>6</v>
      </c>
      <c r="G185" s="2">
        <f>'[2]Dry_Litterbag Placem_Collection'!E112</f>
        <v>42939</v>
      </c>
      <c r="H185" t="str">
        <f>'[2]Final data_for_R_analysis_Dryse'!J111</f>
        <v>G350</v>
      </c>
      <c r="I185" t="str">
        <f>'[2]Final data_for_R_analysis_Dryse'!J331</f>
        <v>R786</v>
      </c>
      <c r="J185">
        <f>IFERROR(INDEX('[2]Green_rooibos initial weight'!$C$5:$C$1749,MATCH(H185, '[2]Green_rooibos initial weight'!$A$5:$A$1749,0)),"")</f>
        <v>2.0640000000000001</v>
      </c>
      <c r="K185">
        <f>IFERROR(INDEX('[2]Green_rooibos initial weight'!$C$5:$C$1749,MATCH(I185, '[2]Green_rooibos initial weight'!$A$5:$A$1749,0)),"")</f>
        <v>2.177</v>
      </c>
      <c r="L185" s="3" t="str">
        <f>IFERROR(J185-(#REF!+#REF!),"")</f>
        <v/>
      </c>
      <c r="M185" s="3">
        <f>AVERAGE('[2]Ashed teabags wet'!$J$809:$J$813,'[2]Ashed teabags wet'!$J$817:$J$818,'[2]Ashed teabags wet'!$J$820:$J$821)</f>
        <v>5.5094158734921841</v>
      </c>
      <c r="N185" s="3" t="str">
        <f t="shared" si="8"/>
        <v/>
      </c>
      <c r="O185" s="3" t="str">
        <f>IFERROR($K185-(#REF!+#REF!),"")</f>
        <v/>
      </c>
      <c r="P185" s="3">
        <f>AVERAGE('[2]Ashed teabags wet'!$J$814:$J$816)</f>
        <v>2.2816647271287041</v>
      </c>
      <c r="Q185" s="3" t="str">
        <f t="shared" si="9"/>
        <v/>
      </c>
      <c r="R185" s="2">
        <f>'[2]Dry_Litterbag Placem_Collection'!G112</f>
        <v>43010</v>
      </c>
      <c r="S185">
        <f>IF(IFERROR(INDEX('[2]Both teabags AfterDry'!$D$3:$D$900,MATCH(Dry_Unashed!H185,'[2]Both teabags AfterDry'!$A$3:$A$900,0)),"")="","",(IFERROR(INDEX('[2]Both teabags AfterDry'!$D$3:$D$900,MATCH(Dry_Unashed!H185,'[2]Both teabags AfterDry'!$A$3:$A$900,0)),"")))</f>
        <v>0.95640000000000003</v>
      </c>
      <c r="T185">
        <f>IF(IFERROR(INDEX('[2]Both teabags AfterDry'!$D$3:$D$900,MATCH(Dry_Unashed!I185,'[2]Both teabags AfterDry'!$A$3:$A$900,0)),"")="","",(IFERROR(INDEX('[2]Both teabags AfterDry'!$D$3:$D$900,MATCH(Dry_Unashed!I185,'[2]Both teabags AfterDry'!$A$3:$A$900,0)),"")))</f>
        <v>1.7806</v>
      </c>
      <c r="U185" s="1" t="str">
        <f>IFERROR(IF(S185&gt;0,S185-(#REF!),""),"")</f>
        <v/>
      </c>
      <c r="V185" s="1" t="str">
        <f>IFERROR(IF(T185&gt;0,T185-(#REF!),""),"")</f>
        <v/>
      </c>
      <c r="W185" s="3" t="str">
        <f t="shared" si="10"/>
        <v/>
      </c>
      <c r="X185" s="3" t="str">
        <f t="shared" si="11"/>
        <v/>
      </c>
      <c r="Y185" s="3" t="str">
        <f t="shared" si="12"/>
        <v/>
      </c>
      <c r="Z185">
        <f t="shared" si="13"/>
        <v>71</v>
      </c>
      <c r="AA185" s="3" t="str">
        <f t="shared" si="14"/>
        <v/>
      </c>
      <c r="AB185" s="3" t="str">
        <f t="shared" si="15"/>
        <v/>
      </c>
      <c r="AC185" s="67" t="str">
        <f>IF(ISNUMBER(SEARCH("C", '[2]Dry_Litterbag Placem_Collection'!T112)),"YES","")</f>
        <v>YES</v>
      </c>
      <c r="AD185" s="67" t="str">
        <f>IF(ISNUMBER(SEARCH("H",'[2]Dry_Litterbag Placem_Collection'!T112)),"YES","")</f>
        <v>YES</v>
      </c>
      <c r="AE185" s="67" t="str">
        <f>IF(ISNUMBER(SEARCH("R",'[2]Dry_Litterbag Placem_Collection'!T112)),"YES","")</f>
        <v/>
      </c>
      <c r="AF185" s="67" t="str">
        <f>IF(ISNUMBER(SEARCH("C", '[2]Dry_Litterbag Placem_Collection'!S112)),"YES","")</f>
        <v>YES</v>
      </c>
      <c r="AG185" s="67" t="str">
        <f>IF(ISNUMBER(SEARCH("H", '[2]Dry_Litterbag Placem_Collection'!S112)),"YES","")</f>
        <v>YES</v>
      </c>
      <c r="AH185" s="67" t="str">
        <f>IF(ISNUMBER(SEARCH("R", '[2]Dry_Litterbag Placem_Collection'!S112)),"YES","")</f>
        <v/>
      </c>
    </row>
    <row r="186" spans="2:34">
      <c r="B186" t="s">
        <v>164</v>
      </c>
      <c r="C186">
        <v>111</v>
      </c>
      <c r="D186" t="s">
        <v>101</v>
      </c>
      <c r="E186" t="s">
        <v>41</v>
      </c>
      <c r="F186" s="68">
        <v>7</v>
      </c>
      <c r="G186" s="2">
        <f>'[2]Dry_Litterbag Placem_Collection'!E113</f>
        <v>42939</v>
      </c>
      <c r="H186" t="str">
        <f>'[2]Final data_for_R_analysis_Dryse'!J112</f>
        <v>G274</v>
      </c>
      <c r="I186" t="str">
        <f>'[2]Final data_for_R_analysis_Dryse'!J332</f>
        <v>R835</v>
      </c>
      <c r="J186">
        <f>IFERROR(INDEX('[2]Green_rooibos initial weight'!$C$5:$C$1749,MATCH(H186, '[2]Green_rooibos initial weight'!$A$5:$A$1749,0)),"")</f>
        <v>2.12</v>
      </c>
      <c r="K186">
        <f>IFERROR(INDEX('[2]Green_rooibos initial weight'!$C$5:$C$1749,MATCH(I186, '[2]Green_rooibos initial weight'!$A$5:$A$1749,0)),"")</f>
        <v>2.15</v>
      </c>
      <c r="L186" s="3" t="str">
        <f>IFERROR(J186-(#REF!+#REF!),"")</f>
        <v/>
      </c>
      <c r="M186" s="3">
        <f>AVERAGE('[2]Ashed teabags wet'!$J$809:$J$813,'[2]Ashed teabags wet'!$J$817:$J$818,'[2]Ashed teabags wet'!$J$820:$J$821)</f>
        <v>5.5094158734921841</v>
      </c>
      <c r="N186" s="3" t="str">
        <f t="shared" si="8"/>
        <v/>
      </c>
      <c r="O186" s="3" t="str">
        <f>IFERROR($K186-(#REF!+#REF!),"")</f>
        <v/>
      </c>
      <c r="P186" s="3">
        <f>AVERAGE('[2]Ashed teabags wet'!$J$814:$J$816)</f>
        <v>2.2816647271287041</v>
      </c>
      <c r="Q186" s="3" t="str">
        <f t="shared" si="9"/>
        <v/>
      </c>
      <c r="R186" s="2">
        <f>'[2]Dry_Litterbag Placem_Collection'!G113</f>
        <v>43010</v>
      </c>
      <c r="S186">
        <f>IF(IFERROR(INDEX('[2]Both teabags AfterDry'!$D$3:$D$900,MATCH(Dry_Unashed!H186,'[2]Both teabags AfterDry'!$A$3:$A$900,0)),"")="","",(IFERROR(INDEX('[2]Both teabags AfterDry'!$D$3:$D$900,MATCH(Dry_Unashed!H186,'[2]Both teabags AfterDry'!$A$3:$A$900,0)),"")))</f>
        <v>1.0779000000000001</v>
      </c>
      <c r="T186">
        <f>IF(IFERROR(INDEX('[2]Both teabags AfterDry'!$D$3:$D$900,MATCH(Dry_Unashed!I186,'[2]Both teabags AfterDry'!$A$3:$A$900,0)),"")="","",(IFERROR(INDEX('[2]Both teabags AfterDry'!$D$3:$D$900,MATCH(Dry_Unashed!I186,'[2]Both teabags AfterDry'!$A$3:$A$900,0)),"")))</f>
        <v>1.7563</v>
      </c>
      <c r="U186" s="1" t="str">
        <f>IFERROR(IF(S186&gt;0,S186-(#REF!),""),"")</f>
        <v/>
      </c>
      <c r="V186" s="1" t="str">
        <f>IFERROR(IF(T186&gt;0,T186-(#REF!),""),"")</f>
        <v/>
      </c>
      <c r="W186" s="3" t="str">
        <f t="shared" si="10"/>
        <v/>
      </c>
      <c r="X186" s="3" t="str">
        <f t="shared" si="11"/>
        <v/>
      </c>
      <c r="Y186" s="3" t="str">
        <f t="shared" si="12"/>
        <v/>
      </c>
      <c r="Z186">
        <f t="shared" si="13"/>
        <v>71</v>
      </c>
      <c r="AA186" s="3" t="str">
        <f t="shared" si="14"/>
        <v/>
      </c>
      <c r="AB186" s="3" t="str">
        <f t="shared" si="15"/>
        <v/>
      </c>
      <c r="AC186" s="67" t="str">
        <f>IF(ISNUMBER(SEARCH("C", '[2]Dry_Litterbag Placem_Collection'!T113)),"YES","")</f>
        <v/>
      </c>
      <c r="AD186" s="67" t="str">
        <f>IF(ISNUMBER(SEARCH("H",'[2]Dry_Litterbag Placem_Collection'!T113)),"YES","")</f>
        <v/>
      </c>
      <c r="AE186" s="67" t="str">
        <f>IF(ISNUMBER(SEARCH("R",'[2]Dry_Litterbag Placem_Collection'!T113)),"YES","")</f>
        <v/>
      </c>
      <c r="AF186" s="67" t="str">
        <f>IF(ISNUMBER(SEARCH("C", '[2]Dry_Litterbag Placem_Collection'!S113)),"YES","")</f>
        <v>YES</v>
      </c>
      <c r="AG186" s="67" t="str">
        <f>IF(ISNUMBER(SEARCH("H", '[2]Dry_Litterbag Placem_Collection'!S113)),"YES","")</f>
        <v/>
      </c>
      <c r="AH186" s="67" t="str">
        <f>IF(ISNUMBER(SEARCH("R", '[2]Dry_Litterbag Placem_Collection'!S113)),"YES","")</f>
        <v/>
      </c>
    </row>
    <row r="187" spans="2:34">
      <c r="B187" t="s">
        <v>164</v>
      </c>
      <c r="C187">
        <v>112</v>
      </c>
      <c r="D187" t="s">
        <v>101</v>
      </c>
      <c r="E187" t="s">
        <v>41</v>
      </c>
      <c r="F187" s="68">
        <v>8</v>
      </c>
      <c r="G187" s="2">
        <f>'[2]Dry_Litterbag Placem_Collection'!E114</f>
        <v>0</v>
      </c>
      <c r="H187" t="str">
        <f>'[2]Final data_for_R_analysis_Dryse'!J113</f>
        <v/>
      </c>
      <c r="I187" t="str">
        <f>'[2]Final data_for_R_analysis_Dryse'!J333</f>
        <v/>
      </c>
      <c r="J187" t="str">
        <f>IFERROR(INDEX('[2]Green_rooibos initial weight'!$C$5:$C$1749,MATCH(H187, '[2]Green_rooibos initial weight'!$A$5:$A$1749,0)),"")</f>
        <v/>
      </c>
      <c r="K187" t="str">
        <f>IFERROR(INDEX('[2]Green_rooibos initial weight'!$C$5:$C$1749,MATCH(I187, '[2]Green_rooibos initial weight'!$A$5:$A$1749,0)),"")</f>
        <v/>
      </c>
      <c r="L187" s="3" t="str">
        <f>IFERROR(J187-(#REF!+#REF!),"")</f>
        <v/>
      </c>
      <c r="M187" s="3">
        <f>AVERAGE('[2]Ashed teabags wet'!$J$809:$J$813,'[2]Ashed teabags wet'!$J$817:$J$818,'[2]Ashed teabags wet'!$J$820:$J$821)</f>
        <v>5.5094158734921841</v>
      </c>
      <c r="N187" s="3" t="str">
        <f t="shared" si="8"/>
        <v/>
      </c>
      <c r="O187" s="3" t="str">
        <f>IFERROR($K187-(#REF!+#REF!),"")</f>
        <v/>
      </c>
      <c r="P187" s="3">
        <f>AVERAGE('[2]Ashed teabags wet'!$J$814:$J$816)</f>
        <v>2.2816647271287041</v>
      </c>
      <c r="Q187" s="3" t="str">
        <f t="shared" si="9"/>
        <v/>
      </c>
      <c r="R187" s="2">
        <f>'[2]Dry_Litterbag Placem_Collection'!G114</f>
        <v>0</v>
      </c>
      <c r="S187" t="str">
        <f>IF(IFERROR(INDEX('[2]Both teabags AfterDry'!$D$3:$D$900,MATCH(Dry_Unashed!H187,'[2]Both teabags AfterDry'!$A$3:$A$900,0)),"")="","",(IFERROR(INDEX('[2]Both teabags AfterDry'!$D$3:$D$900,MATCH(Dry_Unashed!H187,'[2]Both teabags AfterDry'!$A$3:$A$900,0)),"")))</f>
        <v/>
      </c>
      <c r="T187" t="str">
        <f>IF(IFERROR(INDEX('[2]Both teabags AfterDry'!$D$3:$D$900,MATCH(Dry_Unashed!I187,'[2]Both teabags AfterDry'!$A$3:$A$900,0)),"")="","",(IFERROR(INDEX('[2]Both teabags AfterDry'!$D$3:$D$900,MATCH(Dry_Unashed!I187,'[2]Both teabags AfterDry'!$A$3:$A$900,0)),"")))</f>
        <v/>
      </c>
      <c r="U187" s="1" t="str">
        <f>IFERROR(IF(S187&gt;0,S187-(#REF!),""),"")</f>
        <v/>
      </c>
      <c r="V187" s="1" t="str">
        <f>IFERROR(IF(T187&gt;0,T187-(#REF!),""),"")</f>
        <v/>
      </c>
      <c r="W187" s="3" t="str">
        <f t="shared" si="10"/>
        <v/>
      </c>
      <c r="X187" s="3" t="str">
        <f t="shared" si="11"/>
        <v/>
      </c>
      <c r="Y187" s="3" t="str">
        <f t="shared" si="12"/>
        <v/>
      </c>
      <c r="Z187" t="str">
        <f t="shared" si="13"/>
        <v/>
      </c>
      <c r="AA187" s="3" t="str">
        <f t="shared" si="14"/>
        <v/>
      </c>
      <c r="AB187" s="3" t="str">
        <f t="shared" si="15"/>
        <v/>
      </c>
      <c r="AC187" s="67" t="str">
        <f>IF(ISNUMBER(SEARCH("C", '[2]Dry_Litterbag Placem_Collection'!T114)),"YES","")</f>
        <v/>
      </c>
      <c r="AD187" s="67" t="str">
        <f>IF(ISNUMBER(SEARCH("H",'[2]Dry_Litterbag Placem_Collection'!T114)),"YES","")</f>
        <v/>
      </c>
      <c r="AE187" s="67" t="str">
        <f>IF(ISNUMBER(SEARCH("R",'[2]Dry_Litterbag Placem_Collection'!T114)),"YES","")</f>
        <v/>
      </c>
      <c r="AF187" s="67" t="str">
        <f>IF(ISNUMBER(SEARCH("C", '[2]Dry_Litterbag Placem_Collection'!S114)),"YES","")</f>
        <v/>
      </c>
      <c r="AG187" s="67" t="str">
        <f>IF(ISNUMBER(SEARCH("H", '[2]Dry_Litterbag Placem_Collection'!S114)),"YES","")</f>
        <v/>
      </c>
      <c r="AH187" s="67" t="str">
        <f>IF(ISNUMBER(SEARCH("R", '[2]Dry_Litterbag Placem_Collection'!S114)),"YES","")</f>
        <v/>
      </c>
    </row>
    <row r="188" spans="2:34">
      <c r="B188" t="s">
        <v>164</v>
      </c>
      <c r="C188">
        <v>113</v>
      </c>
      <c r="D188" t="s">
        <v>102</v>
      </c>
      <c r="E188" t="s">
        <v>41</v>
      </c>
      <c r="F188" s="5">
        <v>1</v>
      </c>
      <c r="G188" s="2">
        <f>'[2]Dry_Litterbag Placem_Collection'!E115</f>
        <v>42939</v>
      </c>
      <c r="H188" t="str">
        <f>'[2]Final data_for_R_analysis_Dryse'!J114</f>
        <v>G314</v>
      </c>
      <c r="I188" t="str">
        <f>'[2]Final data_for_R_analysis_Dryse'!J334</f>
        <v>R807</v>
      </c>
      <c r="J188">
        <f>IFERROR(INDEX('[2]Green_rooibos initial weight'!$C$5:$C$1749,MATCH(H188, '[2]Green_rooibos initial weight'!$A$5:$A$1749,0)),"")</f>
        <v>2.0430000000000001</v>
      </c>
      <c r="K188">
        <f>IFERROR(INDEX('[2]Green_rooibos initial weight'!$C$5:$C$1749,MATCH(I188, '[2]Green_rooibos initial weight'!$A$5:$A$1749,0)),"")</f>
        <v>2.21</v>
      </c>
      <c r="L188" s="3" t="str">
        <f>IFERROR(J188-(#REF!+#REF!),"")</f>
        <v/>
      </c>
      <c r="M188" s="3">
        <f>AVERAGE('[2]Ashed teabags wet'!$J$809:$J$813,'[2]Ashed teabags wet'!$J$817:$J$818,'[2]Ashed teabags wet'!$J$820:$J$821)</f>
        <v>5.5094158734921841</v>
      </c>
      <c r="N188" s="3" t="str">
        <f t="shared" si="8"/>
        <v/>
      </c>
      <c r="O188" s="3" t="str">
        <f>IFERROR($K188-(#REF!+#REF!),"")</f>
        <v/>
      </c>
      <c r="P188" s="3">
        <f>AVERAGE('[2]Ashed teabags wet'!$J$814:$J$816)</f>
        <v>2.2816647271287041</v>
      </c>
      <c r="Q188" s="3" t="str">
        <f t="shared" si="9"/>
        <v/>
      </c>
      <c r="R188" s="2">
        <f>'[2]Dry_Litterbag Placem_Collection'!G115</f>
        <v>43008</v>
      </c>
      <c r="S188">
        <f>IF(IFERROR(INDEX('[2]Both teabags AfterDry'!$D$3:$D$900,MATCH(Dry_Unashed!H188,'[2]Both teabags AfterDry'!$A$3:$A$900,0)),"")="","",(IFERROR(INDEX('[2]Both teabags AfterDry'!$D$3:$D$900,MATCH(Dry_Unashed!H188,'[2]Both teabags AfterDry'!$A$3:$A$900,0)),"")))</f>
        <v>0.78080000000000005</v>
      </c>
      <c r="T188">
        <f>IF(IFERROR(INDEX('[2]Both teabags AfterDry'!$D$3:$D$900,MATCH(Dry_Unashed!I188,'[2]Both teabags AfterDry'!$A$3:$A$900,0)),"")="","",(IFERROR(INDEX('[2]Both teabags AfterDry'!$D$3:$D$900,MATCH(Dry_Unashed!I188,'[2]Both teabags AfterDry'!$A$3:$A$900,0)),"")))</f>
        <v>1.5793999999999999</v>
      </c>
      <c r="U188" s="1" t="str">
        <f>IFERROR(IF(S188&gt;0,S188-(#REF!),""),"")</f>
        <v/>
      </c>
      <c r="V188" s="1" t="str">
        <f>IFERROR(IF(T188&gt;0,T188-(#REF!),""),"")</f>
        <v/>
      </c>
      <c r="W188" s="3" t="str">
        <f t="shared" si="10"/>
        <v/>
      </c>
      <c r="X188" s="3" t="str">
        <f t="shared" si="11"/>
        <v/>
      </c>
      <c r="Y188" s="3" t="str">
        <f t="shared" si="12"/>
        <v/>
      </c>
      <c r="Z188">
        <f t="shared" si="13"/>
        <v>69</v>
      </c>
      <c r="AA188" s="3" t="str">
        <f t="shared" si="14"/>
        <v/>
      </c>
      <c r="AB188" s="3" t="str">
        <f t="shared" si="15"/>
        <v/>
      </c>
      <c r="AC188" s="67" t="str">
        <f>IF(ISNUMBER(SEARCH("C", '[2]Dry_Litterbag Placem_Collection'!T115)),"YES","")</f>
        <v/>
      </c>
      <c r="AD188" s="67" t="str">
        <f>IF(ISNUMBER(SEARCH("H",'[2]Dry_Litterbag Placem_Collection'!T115)),"YES","")</f>
        <v/>
      </c>
      <c r="AE188" s="67" t="str">
        <f>IF(ISNUMBER(SEARCH("R",'[2]Dry_Litterbag Placem_Collection'!T115)),"YES","")</f>
        <v/>
      </c>
      <c r="AF188" s="67" t="str">
        <f>IF(ISNUMBER(SEARCH("C", '[2]Dry_Litterbag Placem_Collection'!S115)),"YES","")</f>
        <v/>
      </c>
      <c r="AG188" s="67" t="str">
        <f>IF(ISNUMBER(SEARCH("H", '[2]Dry_Litterbag Placem_Collection'!S115)),"YES","")</f>
        <v/>
      </c>
      <c r="AH188" s="67" t="str">
        <f>IF(ISNUMBER(SEARCH("R", '[2]Dry_Litterbag Placem_Collection'!S115)),"YES","")</f>
        <v>YES</v>
      </c>
    </row>
    <row r="189" spans="2:34">
      <c r="B189" t="s">
        <v>164</v>
      </c>
      <c r="C189">
        <v>114</v>
      </c>
      <c r="D189" t="s">
        <v>102</v>
      </c>
      <c r="E189" t="s">
        <v>41</v>
      </c>
      <c r="F189" s="5">
        <v>2</v>
      </c>
      <c r="G189" s="2">
        <f>'[2]Dry_Litterbag Placem_Collection'!E116</f>
        <v>42939</v>
      </c>
      <c r="H189" t="str">
        <f>'[2]Final data_for_R_analysis_Dryse'!J115</f>
        <v>G263</v>
      </c>
      <c r="I189" t="str">
        <f>'[2]Final data_for_R_analysis_Dryse'!J335</f>
        <v>R829</v>
      </c>
      <c r="J189">
        <f>IFERROR(INDEX('[2]Green_rooibos initial weight'!$C$5:$C$1749,MATCH(H189, '[2]Green_rooibos initial weight'!$A$5:$A$1749,0)),"")</f>
        <v>2.0960000000000001</v>
      </c>
      <c r="K189">
        <f>IFERROR(INDEX('[2]Green_rooibos initial weight'!$C$5:$C$1749,MATCH(I189, '[2]Green_rooibos initial weight'!$A$5:$A$1749,0)),"")</f>
        <v>2.1880000000000002</v>
      </c>
      <c r="L189" s="3" t="str">
        <f>IFERROR(J189-(#REF!+#REF!),"")</f>
        <v/>
      </c>
      <c r="M189" s="3">
        <f>AVERAGE('[2]Ashed teabags wet'!$J$809:$J$813,'[2]Ashed teabags wet'!$J$817:$J$818,'[2]Ashed teabags wet'!$J$820:$J$821)</f>
        <v>5.5094158734921841</v>
      </c>
      <c r="N189" s="3" t="str">
        <f t="shared" si="8"/>
        <v/>
      </c>
      <c r="O189" s="3" t="str">
        <f>IFERROR($K189-(#REF!+#REF!),"")</f>
        <v/>
      </c>
      <c r="P189" s="3">
        <f>AVERAGE('[2]Ashed teabags wet'!$J$814:$J$816)</f>
        <v>2.2816647271287041</v>
      </c>
      <c r="Q189" s="3" t="str">
        <f t="shared" si="9"/>
        <v/>
      </c>
      <c r="R189" s="2">
        <f>'[2]Dry_Litterbag Placem_Collection'!G116</f>
        <v>43008</v>
      </c>
      <c r="S189">
        <f>IF(IFERROR(INDEX('[2]Both teabags AfterDry'!$D$3:$D$900,MATCH(Dry_Unashed!H189,'[2]Both teabags AfterDry'!$A$3:$A$900,0)),"")="","",(IFERROR(INDEX('[2]Both teabags AfterDry'!$D$3:$D$900,MATCH(Dry_Unashed!H189,'[2]Both teabags AfterDry'!$A$3:$A$900,0)),"")))</f>
        <v>0.83330000000000004</v>
      </c>
      <c r="T189">
        <f>IF(IFERROR(INDEX('[2]Both teabags AfterDry'!$D$3:$D$900,MATCH(Dry_Unashed!I189,'[2]Both teabags AfterDry'!$A$3:$A$900,0)),"")="","",(IFERROR(INDEX('[2]Both teabags AfterDry'!$D$3:$D$900,MATCH(Dry_Unashed!I189,'[2]Both teabags AfterDry'!$A$3:$A$900,0)),"")))</f>
        <v>1.1127</v>
      </c>
      <c r="U189" s="1" t="str">
        <f>IFERROR(IF(S189&gt;0,S189-(#REF!),""),"")</f>
        <v/>
      </c>
      <c r="V189" s="1" t="str">
        <f>IFERROR(IF(T189&gt;0,T189-(#REF!),""),"")</f>
        <v/>
      </c>
      <c r="W189" s="3" t="str">
        <f t="shared" si="10"/>
        <v/>
      </c>
      <c r="X189" s="3" t="str">
        <f t="shared" si="11"/>
        <v/>
      </c>
      <c r="Y189" s="3" t="str">
        <f t="shared" si="12"/>
        <v/>
      </c>
      <c r="Z189">
        <f t="shared" si="13"/>
        <v>69</v>
      </c>
      <c r="AA189" s="3" t="str">
        <f t="shared" si="14"/>
        <v/>
      </c>
      <c r="AB189" s="3" t="str">
        <f t="shared" si="15"/>
        <v/>
      </c>
      <c r="AC189" s="67" t="str">
        <f>IF(ISNUMBER(SEARCH("C", '[2]Dry_Litterbag Placem_Collection'!T116)),"YES","")</f>
        <v/>
      </c>
      <c r="AD189" s="67" t="str">
        <f>IF(ISNUMBER(SEARCH("H",'[2]Dry_Litterbag Placem_Collection'!T116)),"YES","")</f>
        <v>YES</v>
      </c>
      <c r="AE189" s="67" t="str">
        <f>IF(ISNUMBER(SEARCH("R",'[2]Dry_Litterbag Placem_Collection'!T116)),"YES","")</f>
        <v/>
      </c>
      <c r="AF189" s="67" t="str">
        <f>IF(ISNUMBER(SEARCH("C", '[2]Dry_Litterbag Placem_Collection'!S116)),"YES","")</f>
        <v/>
      </c>
      <c r="AG189" s="67" t="str">
        <f>IF(ISNUMBER(SEARCH("H", '[2]Dry_Litterbag Placem_Collection'!S116)),"YES","")</f>
        <v/>
      </c>
      <c r="AH189" s="67" t="str">
        <f>IF(ISNUMBER(SEARCH("R", '[2]Dry_Litterbag Placem_Collection'!S116)),"YES","")</f>
        <v/>
      </c>
    </row>
    <row r="190" spans="2:34">
      <c r="B190" t="s">
        <v>164</v>
      </c>
      <c r="C190">
        <v>115</v>
      </c>
      <c r="D190" t="s">
        <v>102</v>
      </c>
      <c r="E190" t="s">
        <v>41</v>
      </c>
      <c r="F190" s="5">
        <v>3</v>
      </c>
      <c r="G190" s="2">
        <f>'[2]Dry_Litterbag Placem_Collection'!E117</f>
        <v>42939</v>
      </c>
      <c r="H190" t="str">
        <f>'[2]Final data_for_R_analysis_Dryse'!J116</f>
        <v>G125</v>
      </c>
      <c r="I190" t="str">
        <f>'[2]Final data_for_R_analysis_Dryse'!J336</f>
        <v>R766</v>
      </c>
      <c r="J190">
        <f>IFERROR(INDEX('[2]Green_rooibos initial weight'!$C$5:$C$1749,MATCH(H190, '[2]Green_rooibos initial weight'!$A$5:$A$1749,0)),"")</f>
        <v>2.0979999999999999</v>
      </c>
      <c r="K190">
        <f>IFERROR(INDEX('[2]Green_rooibos initial weight'!$C$5:$C$1749,MATCH(I190, '[2]Green_rooibos initial weight'!$A$5:$A$1749,0)),"")</f>
        <v>2.21</v>
      </c>
      <c r="L190" s="3" t="str">
        <f>IFERROR(J190-(#REF!+#REF!),"")</f>
        <v/>
      </c>
      <c r="M190" s="3">
        <f>AVERAGE('[2]Ashed teabags wet'!$J$809:$J$813,'[2]Ashed teabags wet'!$J$817:$J$818,'[2]Ashed teabags wet'!$J$820:$J$821)</f>
        <v>5.5094158734921841</v>
      </c>
      <c r="N190" s="3" t="str">
        <f t="shared" si="8"/>
        <v/>
      </c>
      <c r="O190" s="3" t="str">
        <f>IFERROR($K190-(#REF!+#REF!),"")</f>
        <v/>
      </c>
      <c r="P190" s="3">
        <f>AVERAGE('[2]Ashed teabags wet'!$J$814:$J$816)</f>
        <v>2.2816647271287041</v>
      </c>
      <c r="Q190" s="3" t="str">
        <f t="shared" si="9"/>
        <v/>
      </c>
      <c r="R190" s="2">
        <f>'[2]Dry_Litterbag Placem_Collection'!G117</f>
        <v>43008</v>
      </c>
      <c r="S190">
        <f>IF(IFERROR(INDEX('[2]Both teabags AfterDry'!$D$3:$D$900,MATCH(Dry_Unashed!H190,'[2]Both teabags AfterDry'!$A$3:$A$900,0)),"")="","",(IFERROR(INDEX('[2]Both teabags AfterDry'!$D$3:$D$900,MATCH(Dry_Unashed!H190,'[2]Both teabags AfterDry'!$A$3:$A$900,0)),"")))</f>
        <v>0.78120000000000001</v>
      </c>
      <c r="T190">
        <f>IF(IFERROR(INDEX('[2]Both teabags AfterDry'!$D$3:$D$900,MATCH(Dry_Unashed!I190,'[2]Both teabags AfterDry'!$A$3:$A$900,0)),"")="","",(IFERROR(INDEX('[2]Both teabags AfterDry'!$D$3:$D$900,MATCH(Dry_Unashed!I190,'[2]Both teabags AfterDry'!$A$3:$A$900,0)),"")))</f>
        <v>1.6694</v>
      </c>
      <c r="U190" s="1" t="str">
        <f>IFERROR(IF(S190&gt;0,S190-(#REF!),""),"")</f>
        <v/>
      </c>
      <c r="V190" s="1" t="str">
        <f>IFERROR(IF(T190&gt;0,T190-(#REF!),""),"")</f>
        <v/>
      </c>
      <c r="W190" s="3" t="str">
        <f t="shared" si="10"/>
        <v/>
      </c>
      <c r="X190" s="3" t="str">
        <f t="shared" si="11"/>
        <v/>
      </c>
      <c r="Y190" s="3" t="str">
        <f t="shared" si="12"/>
        <v/>
      </c>
      <c r="Z190">
        <f t="shared" si="13"/>
        <v>69</v>
      </c>
      <c r="AA190" s="3" t="str">
        <f t="shared" si="14"/>
        <v/>
      </c>
      <c r="AB190" s="3" t="str">
        <f t="shared" si="15"/>
        <v/>
      </c>
      <c r="AC190" s="67" t="str">
        <f>IF(ISNUMBER(SEARCH("C", '[2]Dry_Litterbag Placem_Collection'!T117)),"YES","")</f>
        <v/>
      </c>
      <c r="AD190" s="67" t="str">
        <f>IF(ISNUMBER(SEARCH("H",'[2]Dry_Litterbag Placem_Collection'!T117)),"YES","")</f>
        <v>YES</v>
      </c>
      <c r="AE190" s="67" t="str">
        <f>IF(ISNUMBER(SEARCH("R",'[2]Dry_Litterbag Placem_Collection'!T117)),"YES","")</f>
        <v>YES</v>
      </c>
      <c r="AF190" s="67" t="str">
        <f>IF(ISNUMBER(SEARCH("C", '[2]Dry_Litterbag Placem_Collection'!S117)),"YES","")</f>
        <v/>
      </c>
      <c r="AG190" s="67" t="str">
        <f>IF(ISNUMBER(SEARCH("H", '[2]Dry_Litterbag Placem_Collection'!S117)),"YES","")</f>
        <v/>
      </c>
      <c r="AH190" s="67" t="str">
        <f>IF(ISNUMBER(SEARCH("R", '[2]Dry_Litterbag Placem_Collection'!S117)),"YES","")</f>
        <v>YES</v>
      </c>
    </row>
    <row r="191" spans="2:34">
      <c r="B191" t="s">
        <v>164</v>
      </c>
      <c r="C191">
        <v>116</v>
      </c>
      <c r="D191" t="s">
        <v>102</v>
      </c>
      <c r="E191" t="s">
        <v>41</v>
      </c>
      <c r="F191" s="68">
        <v>4</v>
      </c>
      <c r="G191" s="2">
        <f>'[2]Dry_Litterbag Placem_Collection'!E118</f>
        <v>42939</v>
      </c>
      <c r="H191" t="str">
        <f>'[2]Final data_for_R_analysis_Dryse'!J117</f>
        <v>G189</v>
      </c>
      <c r="I191" t="str">
        <f>'[2]Final data_for_R_analysis_Dryse'!J337</f>
        <v>R757</v>
      </c>
      <c r="J191">
        <f>IFERROR(INDEX('[2]Green_rooibos initial weight'!$C$5:$C$1749,MATCH(H191, '[2]Green_rooibos initial weight'!$A$5:$A$1749,0)),"")</f>
        <v>2.0059999999999998</v>
      </c>
      <c r="K191">
        <f>IFERROR(INDEX('[2]Green_rooibos initial weight'!$C$5:$C$1749,MATCH(I191, '[2]Green_rooibos initial weight'!$A$5:$A$1749,0)),"")</f>
        <v>2.2050000000000001</v>
      </c>
      <c r="L191" s="3" t="str">
        <f>IFERROR(J191-(#REF!+#REF!),"")</f>
        <v/>
      </c>
      <c r="M191" s="3">
        <f>AVERAGE('[2]Ashed teabags wet'!$J$809:$J$813,'[2]Ashed teabags wet'!$J$817:$J$818,'[2]Ashed teabags wet'!$J$820:$J$821)</f>
        <v>5.5094158734921841</v>
      </c>
      <c r="N191" s="3" t="str">
        <f t="shared" si="8"/>
        <v/>
      </c>
      <c r="O191" s="3" t="str">
        <f>IFERROR($K191-(#REF!+#REF!),"")</f>
        <v/>
      </c>
      <c r="P191" s="3">
        <f>AVERAGE('[2]Ashed teabags wet'!$J$814:$J$816)</f>
        <v>2.2816647271287041</v>
      </c>
      <c r="Q191" s="3" t="str">
        <f t="shared" si="9"/>
        <v/>
      </c>
      <c r="R191" s="2">
        <f>'[2]Dry_Litterbag Placem_Collection'!G118</f>
        <v>43008</v>
      </c>
      <c r="S191">
        <f>IF(IFERROR(INDEX('[2]Both teabags AfterDry'!$D$3:$D$900,MATCH(Dry_Unashed!H191,'[2]Both teabags AfterDry'!$A$3:$A$900,0)),"")="","",(IFERROR(INDEX('[2]Both teabags AfterDry'!$D$3:$D$900,MATCH(Dry_Unashed!H191,'[2]Both teabags AfterDry'!$A$3:$A$900,0)),"")))</f>
        <v>0.76890000000000003</v>
      </c>
      <c r="T191">
        <f>IF(IFERROR(INDEX('[2]Both teabags AfterDry'!$D$3:$D$900,MATCH(Dry_Unashed!I191,'[2]Both teabags AfterDry'!$A$3:$A$900,0)),"")="","",(IFERROR(INDEX('[2]Both teabags AfterDry'!$D$3:$D$900,MATCH(Dry_Unashed!I191,'[2]Both teabags AfterDry'!$A$3:$A$900,0)),"")))</f>
        <v>1.7337</v>
      </c>
      <c r="U191" s="1" t="str">
        <f>IFERROR(IF(S191&gt;0,S191-(#REF!),""),"")</f>
        <v/>
      </c>
      <c r="V191" s="1" t="str">
        <f>IFERROR(IF(T191&gt;0,T191-(#REF!),""),"")</f>
        <v/>
      </c>
      <c r="W191" s="3" t="str">
        <f t="shared" si="10"/>
        <v/>
      </c>
      <c r="X191" s="3" t="str">
        <f t="shared" si="11"/>
        <v/>
      </c>
      <c r="Y191" s="3" t="str">
        <f t="shared" si="12"/>
        <v/>
      </c>
      <c r="Z191">
        <f t="shared" si="13"/>
        <v>69</v>
      </c>
      <c r="AA191" s="3" t="str">
        <f t="shared" si="14"/>
        <v/>
      </c>
      <c r="AB191" s="3" t="str">
        <f t="shared" si="15"/>
        <v/>
      </c>
      <c r="AC191" s="67" t="str">
        <f>IF(ISNUMBER(SEARCH("C", '[2]Dry_Litterbag Placem_Collection'!T118)),"YES","")</f>
        <v/>
      </c>
      <c r="AD191" s="67" t="str">
        <f>IF(ISNUMBER(SEARCH("H",'[2]Dry_Litterbag Placem_Collection'!T118)),"YES","")</f>
        <v/>
      </c>
      <c r="AE191" s="67" t="str">
        <f>IF(ISNUMBER(SEARCH("R",'[2]Dry_Litterbag Placem_Collection'!T118)),"YES","")</f>
        <v/>
      </c>
      <c r="AF191" s="67" t="str">
        <f>IF(ISNUMBER(SEARCH("C", '[2]Dry_Litterbag Placem_Collection'!S118)),"YES","")</f>
        <v/>
      </c>
      <c r="AG191" s="67" t="str">
        <f>IF(ISNUMBER(SEARCH("H", '[2]Dry_Litterbag Placem_Collection'!S118)),"YES","")</f>
        <v/>
      </c>
      <c r="AH191" s="67" t="str">
        <f>IF(ISNUMBER(SEARCH("R", '[2]Dry_Litterbag Placem_Collection'!S118)),"YES","")</f>
        <v>YES</v>
      </c>
    </row>
    <row r="192" spans="2:34">
      <c r="B192" t="s">
        <v>164</v>
      </c>
      <c r="C192">
        <v>117</v>
      </c>
      <c r="D192" t="s">
        <v>102</v>
      </c>
      <c r="E192" t="s">
        <v>41</v>
      </c>
      <c r="F192" s="68">
        <v>5</v>
      </c>
      <c r="G192" s="2">
        <f>'[2]Dry_Litterbag Placem_Collection'!E119</f>
        <v>42939</v>
      </c>
      <c r="H192" t="str">
        <f>'[2]Final data_for_R_analysis_Dryse'!J118</f>
        <v>G533</v>
      </c>
      <c r="I192" t="str">
        <f>'[2]Final data_for_R_analysis_Dryse'!J338</f>
        <v>R745</v>
      </c>
      <c r="J192">
        <f>IFERROR(INDEX('[2]Green_rooibos initial weight'!$C$5:$C$1749,MATCH(H192, '[2]Green_rooibos initial weight'!$A$5:$A$1749,0)),"")</f>
        <v>2.1070000000000002</v>
      </c>
      <c r="K192">
        <f>IFERROR(INDEX('[2]Green_rooibos initial weight'!$C$5:$C$1749,MATCH(I192, '[2]Green_rooibos initial weight'!$A$5:$A$1749,0)),"")</f>
        <v>2.2909999999999999</v>
      </c>
      <c r="L192" s="3" t="str">
        <f>IFERROR(J192-(#REF!+#REF!),"")</f>
        <v/>
      </c>
      <c r="M192" s="3">
        <f>AVERAGE('[2]Ashed teabags wet'!$J$809:$J$813,'[2]Ashed teabags wet'!$J$817:$J$818,'[2]Ashed teabags wet'!$J$820:$J$821)</f>
        <v>5.5094158734921841</v>
      </c>
      <c r="N192" s="3" t="str">
        <f t="shared" si="8"/>
        <v/>
      </c>
      <c r="O192" s="3" t="str">
        <f>IFERROR($K192-(#REF!+#REF!),"")</f>
        <v/>
      </c>
      <c r="P192" s="3">
        <f>AVERAGE('[2]Ashed teabags wet'!$J$814:$J$816)</f>
        <v>2.2816647271287041</v>
      </c>
      <c r="Q192" s="3" t="str">
        <f t="shared" si="9"/>
        <v/>
      </c>
      <c r="R192" s="2">
        <f>'[2]Dry_Litterbag Placem_Collection'!G119</f>
        <v>43008</v>
      </c>
      <c r="S192" t="str">
        <f>IF(IFERROR(INDEX('[2]Both teabags AfterDry'!$D$3:$D$900,MATCH(Dry_Unashed!H192,'[2]Both teabags AfterDry'!$A$3:$A$900,0)),"")="","",(IFERROR(INDEX('[2]Both teabags AfterDry'!$D$3:$D$900,MATCH(Dry_Unashed!H192,'[2]Both teabags AfterDry'!$A$3:$A$900,0)),"")))</f>
        <v/>
      </c>
      <c r="T192" t="str">
        <f>IF(IFERROR(INDEX('[2]Both teabags AfterDry'!$D$3:$D$900,MATCH(Dry_Unashed!I192,'[2]Both teabags AfterDry'!$A$3:$A$900,0)),"")="","",(IFERROR(INDEX('[2]Both teabags AfterDry'!$D$3:$D$900,MATCH(Dry_Unashed!I192,'[2]Both teabags AfterDry'!$A$3:$A$900,0)),"")))</f>
        <v/>
      </c>
      <c r="U192" s="1" t="str">
        <f>IFERROR(IF(S192&gt;0,S192-(#REF!),""),"")</f>
        <v/>
      </c>
      <c r="V192" s="1" t="str">
        <f>IFERROR(IF(T192&gt;0,T192-(#REF!),""),"")</f>
        <v/>
      </c>
      <c r="W192" s="3" t="str">
        <f t="shared" si="10"/>
        <v/>
      </c>
      <c r="X192" s="3" t="str">
        <f t="shared" si="11"/>
        <v/>
      </c>
      <c r="Y192" s="3" t="str">
        <f t="shared" si="12"/>
        <v/>
      </c>
      <c r="Z192">
        <f t="shared" si="13"/>
        <v>69</v>
      </c>
      <c r="AA192" s="3" t="str">
        <f t="shared" si="14"/>
        <v/>
      </c>
      <c r="AB192" s="3" t="str">
        <f t="shared" si="15"/>
        <v/>
      </c>
      <c r="AC192" s="67" t="str">
        <f>IF(ISNUMBER(SEARCH("C", '[2]Dry_Litterbag Placem_Collection'!T119)),"YES","")</f>
        <v/>
      </c>
      <c r="AD192" s="67" t="str">
        <f>IF(ISNUMBER(SEARCH("H",'[2]Dry_Litterbag Placem_Collection'!T119)),"YES","")</f>
        <v/>
      </c>
      <c r="AE192" s="67" t="str">
        <f>IF(ISNUMBER(SEARCH("R",'[2]Dry_Litterbag Placem_Collection'!T119)),"YES","")</f>
        <v/>
      </c>
      <c r="AF192" s="67" t="str">
        <f>IF(ISNUMBER(SEARCH("C", '[2]Dry_Litterbag Placem_Collection'!S119)),"YES","")</f>
        <v/>
      </c>
      <c r="AG192" s="67" t="str">
        <f>IF(ISNUMBER(SEARCH("H", '[2]Dry_Litterbag Placem_Collection'!S119)),"YES","")</f>
        <v/>
      </c>
      <c r="AH192" s="67" t="str">
        <f>IF(ISNUMBER(SEARCH("R", '[2]Dry_Litterbag Placem_Collection'!S119)),"YES","")</f>
        <v>YES</v>
      </c>
    </row>
    <row r="193" spans="2:34">
      <c r="B193" t="s">
        <v>164</v>
      </c>
      <c r="C193">
        <v>118</v>
      </c>
      <c r="D193" t="s">
        <v>102</v>
      </c>
      <c r="E193" t="s">
        <v>41</v>
      </c>
      <c r="F193" s="68">
        <v>6</v>
      </c>
      <c r="G193" s="2">
        <f>'[2]Dry_Litterbag Placem_Collection'!E120</f>
        <v>42939</v>
      </c>
      <c r="H193" t="str">
        <f>'[2]Final data_for_R_analysis_Dryse'!J119</f>
        <v>G200</v>
      </c>
      <c r="I193" t="str">
        <f>'[2]Final data_for_R_analysis_Dryse'!J339</f>
        <v>R791</v>
      </c>
      <c r="J193">
        <f>IFERROR(INDEX('[2]Green_rooibos initial weight'!$C$5:$C$1749,MATCH(H193, '[2]Green_rooibos initial weight'!$A$5:$A$1749,0)),"")</f>
        <v>2.0150000000000001</v>
      </c>
      <c r="K193">
        <f>IFERROR(INDEX('[2]Green_rooibos initial weight'!$C$5:$C$1749,MATCH(I193, '[2]Green_rooibos initial weight'!$A$5:$A$1749,0)),"")</f>
        <v>2.1579999999999999</v>
      </c>
      <c r="L193" s="3" t="str">
        <f>IFERROR(J193-(#REF!+#REF!),"")</f>
        <v/>
      </c>
      <c r="M193" s="3">
        <f>AVERAGE('[2]Ashed teabags wet'!$J$809:$J$813,'[2]Ashed teabags wet'!$J$817:$J$818,'[2]Ashed teabags wet'!$J$820:$J$821)</f>
        <v>5.5094158734921841</v>
      </c>
      <c r="N193" s="3" t="str">
        <f t="shared" si="8"/>
        <v/>
      </c>
      <c r="O193" s="3" t="str">
        <f>IFERROR($K193-(#REF!+#REF!),"")</f>
        <v/>
      </c>
      <c r="P193" s="3">
        <f>AVERAGE('[2]Ashed teabags wet'!$J$814:$J$816)</f>
        <v>2.2816647271287041</v>
      </c>
      <c r="Q193" s="3" t="str">
        <f t="shared" si="9"/>
        <v/>
      </c>
      <c r="R193" s="2">
        <f>'[2]Dry_Litterbag Placem_Collection'!G120</f>
        <v>43008</v>
      </c>
      <c r="S193">
        <f>IF(IFERROR(INDEX('[2]Both teabags AfterDry'!$D$3:$D$900,MATCH(Dry_Unashed!H193,'[2]Both teabags AfterDry'!$A$3:$A$900,0)),"")="","",(IFERROR(INDEX('[2]Both teabags AfterDry'!$D$3:$D$900,MATCH(Dry_Unashed!H193,'[2]Both teabags AfterDry'!$A$3:$A$900,0)),"")))</f>
        <v>0.71760000000000002</v>
      </c>
      <c r="T193">
        <f>IF(IFERROR(INDEX('[2]Both teabags AfterDry'!$D$3:$D$900,MATCH(Dry_Unashed!I193,'[2]Both teabags AfterDry'!$A$3:$A$900,0)),"")="","",(IFERROR(INDEX('[2]Both teabags AfterDry'!$D$3:$D$900,MATCH(Dry_Unashed!I193,'[2]Both teabags AfterDry'!$A$3:$A$900,0)),"")))</f>
        <v>1.629</v>
      </c>
      <c r="U193" s="1" t="str">
        <f>IFERROR(IF(S193&gt;0,S193-(#REF!),""),"")</f>
        <v/>
      </c>
      <c r="V193" s="1" t="str">
        <f>IFERROR(IF(T193&gt;0,T193-(#REF!),""),"")</f>
        <v/>
      </c>
      <c r="W193" s="3" t="str">
        <f t="shared" si="10"/>
        <v/>
      </c>
      <c r="X193" s="3" t="str">
        <f t="shared" si="11"/>
        <v/>
      </c>
      <c r="Y193" s="3" t="str">
        <f t="shared" si="12"/>
        <v/>
      </c>
      <c r="Z193">
        <f t="shared" si="13"/>
        <v>69</v>
      </c>
      <c r="AA193" s="3" t="str">
        <f t="shared" si="14"/>
        <v/>
      </c>
      <c r="AB193" s="3" t="str">
        <f t="shared" si="15"/>
        <v/>
      </c>
      <c r="AC193" s="67" t="str">
        <f>IF(ISNUMBER(SEARCH("C", '[2]Dry_Litterbag Placem_Collection'!T120)),"YES","")</f>
        <v/>
      </c>
      <c r="AD193" s="67" t="str">
        <f>IF(ISNUMBER(SEARCH("H",'[2]Dry_Litterbag Placem_Collection'!T120)),"YES","")</f>
        <v/>
      </c>
      <c r="AE193" s="67" t="str">
        <f>IF(ISNUMBER(SEARCH("R",'[2]Dry_Litterbag Placem_Collection'!T120)),"YES","")</f>
        <v/>
      </c>
      <c r="AF193" s="67" t="str">
        <f>IF(ISNUMBER(SEARCH("C", '[2]Dry_Litterbag Placem_Collection'!S120)),"YES","")</f>
        <v/>
      </c>
      <c r="AG193" s="67" t="str">
        <f>IF(ISNUMBER(SEARCH("H", '[2]Dry_Litterbag Placem_Collection'!S120)),"YES","")</f>
        <v>YES</v>
      </c>
      <c r="AH193" s="67" t="str">
        <f>IF(ISNUMBER(SEARCH("R", '[2]Dry_Litterbag Placem_Collection'!S120)),"YES","")</f>
        <v>YES</v>
      </c>
    </row>
    <row r="194" spans="2:34">
      <c r="B194" t="s">
        <v>164</v>
      </c>
      <c r="C194">
        <v>119</v>
      </c>
      <c r="D194" t="s">
        <v>102</v>
      </c>
      <c r="E194" t="s">
        <v>41</v>
      </c>
      <c r="F194" s="68">
        <v>7</v>
      </c>
      <c r="G194" s="2">
        <f>'[2]Dry_Litterbag Placem_Collection'!E121</f>
        <v>42939</v>
      </c>
      <c r="H194" t="str">
        <f>'[2]Final data_for_R_analysis_Dryse'!J120</f>
        <v>G236</v>
      </c>
      <c r="I194" t="str">
        <f>'[2]Final data_for_R_analysis_Dryse'!J340</f>
        <v>R802</v>
      </c>
      <c r="J194">
        <f>IFERROR(INDEX('[2]Green_rooibos initial weight'!$C$5:$C$1749,MATCH(H194, '[2]Green_rooibos initial weight'!$A$5:$A$1749,0)),"")</f>
        <v>2.0529999999999999</v>
      </c>
      <c r="K194">
        <f>IFERROR(INDEX('[2]Green_rooibos initial weight'!$C$5:$C$1749,MATCH(I194, '[2]Green_rooibos initial weight'!$A$5:$A$1749,0)),"")</f>
        <v>2.25</v>
      </c>
      <c r="L194" s="3" t="str">
        <f>IFERROR(J194-(#REF!+#REF!),"")</f>
        <v/>
      </c>
      <c r="M194" s="3">
        <f>AVERAGE('[2]Ashed teabags wet'!$J$809:$J$813,'[2]Ashed teabags wet'!$J$817:$J$818,'[2]Ashed teabags wet'!$J$820:$J$821)</f>
        <v>5.5094158734921841</v>
      </c>
      <c r="N194" s="3" t="str">
        <f t="shared" si="8"/>
        <v/>
      </c>
      <c r="O194" s="3" t="str">
        <f>IFERROR($K194-(#REF!+#REF!),"")</f>
        <v/>
      </c>
      <c r="P194" s="3">
        <f>AVERAGE('[2]Ashed teabags wet'!$J$814:$J$816)</f>
        <v>2.2816647271287041</v>
      </c>
      <c r="Q194" s="3" t="str">
        <f t="shared" si="9"/>
        <v/>
      </c>
      <c r="R194" s="2">
        <f>'[2]Dry_Litterbag Placem_Collection'!G121</f>
        <v>43008</v>
      </c>
      <c r="S194">
        <f>IF(IFERROR(INDEX('[2]Both teabags AfterDry'!$D$3:$D$900,MATCH(Dry_Unashed!H194,'[2]Both teabags AfterDry'!$A$3:$A$900,0)),"")="","",(IFERROR(INDEX('[2]Both teabags AfterDry'!$D$3:$D$900,MATCH(Dry_Unashed!H194,'[2]Both teabags AfterDry'!$A$3:$A$900,0)),"")))</f>
        <v>0.81489999999999996</v>
      </c>
      <c r="T194">
        <f>IF(IFERROR(INDEX('[2]Both teabags AfterDry'!$D$3:$D$900,MATCH(Dry_Unashed!I194,'[2]Both teabags AfterDry'!$A$3:$A$900,0)),"")="","",(IFERROR(INDEX('[2]Both teabags AfterDry'!$D$3:$D$900,MATCH(Dry_Unashed!I194,'[2]Both teabags AfterDry'!$A$3:$A$900,0)),"")))</f>
        <v>1.6778</v>
      </c>
      <c r="U194" s="1" t="str">
        <f>IFERROR(IF(S194&gt;0,S194-(#REF!),""),"")</f>
        <v/>
      </c>
      <c r="V194" s="1" t="str">
        <f>IFERROR(IF(T194&gt;0,T194-(#REF!),""),"")</f>
        <v/>
      </c>
      <c r="W194" s="3" t="str">
        <f t="shared" si="10"/>
        <v/>
      </c>
      <c r="X194" s="3" t="str">
        <f t="shared" si="11"/>
        <v/>
      </c>
      <c r="Y194" s="3" t="str">
        <f t="shared" si="12"/>
        <v/>
      </c>
      <c r="Z194">
        <f t="shared" si="13"/>
        <v>69</v>
      </c>
      <c r="AA194" s="3" t="str">
        <f t="shared" si="14"/>
        <v/>
      </c>
      <c r="AB194" s="3" t="str">
        <f t="shared" si="15"/>
        <v/>
      </c>
      <c r="AC194" s="67" t="str">
        <f>IF(ISNUMBER(SEARCH("C", '[2]Dry_Litterbag Placem_Collection'!T121)),"YES","")</f>
        <v/>
      </c>
      <c r="AD194" s="67" t="str">
        <f>IF(ISNUMBER(SEARCH("H",'[2]Dry_Litterbag Placem_Collection'!T121)),"YES","")</f>
        <v/>
      </c>
      <c r="AE194" s="67" t="str">
        <f>IF(ISNUMBER(SEARCH("R",'[2]Dry_Litterbag Placem_Collection'!T121)),"YES","")</f>
        <v/>
      </c>
      <c r="AF194" s="67" t="str">
        <f>IF(ISNUMBER(SEARCH("C", '[2]Dry_Litterbag Placem_Collection'!S121)),"YES","")</f>
        <v/>
      </c>
      <c r="AG194" s="67" t="str">
        <f>IF(ISNUMBER(SEARCH("H", '[2]Dry_Litterbag Placem_Collection'!S121)),"YES","")</f>
        <v>YES</v>
      </c>
      <c r="AH194" s="67" t="str">
        <f>IF(ISNUMBER(SEARCH("R", '[2]Dry_Litterbag Placem_Collection'!S121)),"YES","")</f>
        <v/>
      </c>
    </row>
    <row r="195" spans="2:34">
      <c r="B195" t="s">
        <v>164</v>
      </c>
      <c r="C195">
        <v>120</v>
      </c>
      <c r="D195" t="s">
        <v>102</v>
      </c>
      <c r="E195" t="s">
        <v>41</v>
      </c>
      <c r="F195" s="68">
        <v>8</v>
      </c>
      <c r="G195" s="2">
        <f>'[2]Dry_Litterbag Placem_Collection'!E122</f>
        <v>0</v>
      </c>
      <c r="H195" t="str">
        <f>'[2]Final data_for_R_analysis_Dryse'!J121</f>
        <v/>
      </c>
      <c r="I195" t="str">
        <f>'[2]Final data_for_R_analysis_Dryse'!J341</f>
        <v/>
      </c>
      <c r="J195" t="str">
        <f>IFERROR(INDEX('[2]Green_rooibos initial weight'!$C$5:$C$1749,MATCH(H195, '[2]Green_rooibos initial weight'!$A$5:$A$1749,0)),"")</f>
        <v/>
      </c>
      <c r="K195" t="str">
        <f>IFERROR(INDEX('[2]Green_rooibos initial weight'!$C$5:$C$1749,MATCH(I195, '[2]Green_rooibos initial weight'!$A$5:$A$1749,0)),"")</f>
        <v/>
      </c>
      <c r="L195" s="3" t="str">
        <f>IFERROR(J195-(#REF!+#REF!),"")</f>
        <v/>
      </c>
      <c r="M195" s="3">
        <f>AVERAGE('[2]Ashed teabags wet'!$J$809:$J$813,'[2]Ashed teabags wet'!$J$817:$J$818,'[2]Ashed teabags wet'!$J$820:$J$821)</f>
        <v>5.5094158734921841</v>
      </c>
      <c r="N195" s="3" t="str">
        <f t="shared" si="8"/>
        <v/>
      </c>
      <c r="O195" s="3" t="str">
        <f>IFERROR($K195-(#REF!+#REF!),"")</f>
        <v/>
      </c>
      <c r="P195" s="3">
        <f>AVERAGE('[2]Ashed teabags wet'!$J$814:$J$816)</f>
        <v>2.2816647271287041</v>
      </c>
      <c r="Q195" s="3" t="str">
        <f t="shared" si="9"/>
        <v/>
      </c>
      <c r="R195" s="2">
        <f>'[2]Dry_Litterbag Placem_Collection'!G122</f>
        <v>0</v>
      </c>
      <c r="S195" t="str">
        <f>IF(IFERROR(INDEX('[2]Both teabags AfterDry'!$D$3:$D$900,MATCH(Dry_Unashed!H195,'[2]Both teabags AfterDry'!$A$3:$A$900,0)),"")="","",(IFERROR(INDEX('[2]Both teabags AfterDry'!$D$3:$D$900,MATCH(Dry_Unashed!H195,'[2]Both teabags AfterDry'!$A$3:$A$900,0)),"")))</f>
        <v/>
      </c>
      <c r="T195" t="str">
        <f>IF(IFERROR(INDEX('[2]Both teabags AfterDry'!$D$3:$D$900,MATCH(Dry_Unashed!I195,'[2]Both teabags AfterDry'!$A$3:$A$900,0)),"")="","",(IFERROR(INDEX('[2]Both teabags AfterDry'!$D$3:$D$900,MATCH(Dry_Unashed!I195,'[2]Both teabags AfterDry'!$A$3:$A$900,0)),"")))</f>
        <v/>
      </c>
      <c r="U195" s="1" t="str">
        <f>IFERROR(IF(S195&gt;0,S195-(#REF!),""),"")</f>
        <v/>
      </c>
      <c r="V195" s="1" t="str">
        <f>IFERROR(IF(T195&gt;0,T195-(#REF!),""),"")</f>
        <v/>
      </c>
      <c r="W195" s="3" t="str">
        <f t="shared" si="10"/>
        <v/>
      </c>
      <c r="X195" s="3" t="str">
        <f t="shared" si="11"/>
        <v/>
      </c>
      <c r="Y195" s="3" t="str">
        <f t="shared" si="12"/>
        <v/>
      </c>
      <c r="Z195" t="str">
        <f t="shared" si="13"/>
        <v/>
      </c>
      <c r="AA195" s="3" t="str">
        <f t="shared" si="14"/>
        <v/>
      </c>
      <c r="AB195" s="3" t="str">
        <f t="shared" si="15"/>
        <v/>
      </c>
      <c r="AC195" s="67" t="str">
        <f>IF(ISNUMBER(SEARCH("C", '[2]Dry_Litterbag Placem_Collection'!T122)),"YES","")</f>
        <v/>
      </c>
      <c r="AD195" s="67" t="str">
        <f>IF(ISNUMBER(SEARCH("H",'[2]Dry_Litterbag Placem_Collection'!T122)),"YES","")</f>
        <v/>
      </c>
      <c r="AE195" s="67" t="str">
        <f>IF(ISNUMBER(SEARCH("R",'[2]Dry_Litterbag Placem_Collection'!T122)),"YES","")</f>
        <v/>
      </c>
      <c r="AF195" s="67" t="str">
        <f>IF(ISNUMBER(SEARCH("C", '[2]Dry_Litterbag Placem_Collection'!S122)),"YES","")</f>
        <v/>
      </c>
      <c r="AG195" s="67" t="str">
        <f>IF(ISNUMBER(SEARCH("H", '[2]Dry_Litterbag Placem_Collection'!S122)),"YES","")</f>
        <v/>
      </c>
      <c r="AH195" s="67" t="str">
        <f>IF(ISNUMBER(SEARCH("R", '[2]Dry_Litterbag Placem_Collection'!S122)),"YES","")</f>
        <v/>
      </c>
    </row>
    <row r="196" spans="2:34">
      <c r="B196" t="s">
        <v>164</v>
      </c>
      <c r="C196">
        <v>121</v>
      </c>
      <c r="D196" t="s">
        <v>103</v>
      </c>
      <c r="E196" t="s">
        <v>41</v>
      </c>
      <c r="F196" s="5">
        <v>1</v>
      </c>
      <c r="G196" s="2">
        <f>'[2]Dry_Litterbag Placem_Collection'!E123</f>
        <v>42939</v>
      </c>
      <c r="H196" t="str">
        <f>'[2]Final data_for_R_analysis_Dryse'!J122</f>
        <v>G280</v>
      </c>
      <c r="I196" t="str">
        <f>'[2]Final data_for_R_analysis_Dryse'!J342</f>
        <v>R822</v>
      </c>
      <c r="J196">
        <f>IFERROR(INDEX('[2]Green_rooibos initial weight'!$C$5:$C$1749,MATCH(H196, '[2]Green_rooibos initial weight'!$A$5:$A$1749,0)),"")</f>
        <v>1.9450000000000001</v>
      </c>
      <c r="K196">
        <f>IFERROR(INDEX('[2]Green_rooibos initial weight'!$C$5:$C$1749,MATCH(I196, '[2]Green_rooibos initial weight'!$A$5:$A$1749,0)),"")</f>
        <v>2.1880000000000002</v>
      </c>
      <c r="L196" s="3" t="str">
        <f>IFERROR(J196-(#REF!+#REF!),"")</f>
        <v/>
      </c>
      <c r="M196" s="3">
        <f>AVERAGE('[2]Ashed teabags wet'!$J$809:$J$813,'[2]Ashed teabags wet'!$J$817:$J$818,'[2]Ashed teabags wet'!$J$820:$J$821)</f>
        <v>5.5094158734921841</v>
      </c>
      <c r="N196" s="3" t="str">
        <f t="shared" si="8"/>
        <v/>
      </c>
      <c r="O196" s="3" t="str">
        <f>IFERROR($K196-(#REF!+#REF!),"")</f>
        <v/>
      </c>
      <c r="P196" s="3">
        <f>AVERAGE('[2]Ashed teabags wet'!$J$814:$J$816)</f>
        <v>2.2816647271287041</v>
      </c>
      <c r="Q196" s="3" t="str">
        <f t="shared" si="9"/>
        <v/>
      </c>
      <c r="R196" s="2">
        <f>'[2]Dry_Litterbag Placem_Collection'!G123</f>
        <v>43008</v>
      </c>
      <c r="S196" t="str">
        <f>IF(IFERROR(INDEX('[2]Both teabags AfterDry'!$D$3:$D$900,MATCH(Dry_Unashed!H196,'[2]Both teabags AfterDry'!$A$3:$A$900,0)),"")="","",(IFERROR(INDEX('[2]Both teabags AfterDry'!$D$3:$D$900,MATCH(Dry_Unashed!H196,'[2]Both teabags AfterDry'!$A$3:$A$900,0)),"")))</f>
        <v/>
      </c>
      <c r="T196" t="str">
        <f>IF(IFERROR(INDEX('[2]Both teabags AfterDry'!$D$3:$D$900,MATCH(Dry_Unashed!I196,'[2]Both teabags AfterDry'!$A$3:$A$900,0)),"")="","",(IFERROR(INDEX('[2]Both teabags AfterDry'!$D$3:$D$900,MATCH(Dry_Unashed!I196,'[2]Both teabags AfterDry'!$A$3:$A$900,0)),"")))</f>
        <v/>
      </c>
      <c r="U196" s="1" t="str">
        <f>IFERROR(IF(S196&gt;0,S196-(#REF!),""),"")</f>
        <v/>
      </c>
      <c r="V196" s="1" t="str">
        <f>IFERROR(IF(T196&gt;0,T196-(#REF!),""),"")</f>
        <v/>
      </c>
      <c r="W196" s="3" t="str">
        <f t="shared" si="10"/>
        <v/>
      </c>
      <c r="X196" s="3" t="str">
        <f t="shared" si="11"/>
        <v/>
      </c>
      <c r="Y196" s="3" t="str">
        <f t="shared" si="12"/>
        <v/>
      </c>
      <c r="Z196">
        <f t="shared" si="13"/>
        <v>69</v>
      </c>
      <c r="AA196" s="3" t="str">
        <f t="shared" si="14"/>
        <v/>
      </c>
      <c r="AB196" s="3" t="str">
        <f t="shared" si="15"/>
        <v/>
      </c>
      <c r="AC196" s="67" t="str">
        <f>IF(ISNUMBER(SEARCH("C", '[2]Dry_Litterbag Placem_Collection'!T123)),"YES","")</f>
        <v/>
      </c>
      <c r="AD196" s="67" t="str">
        <f>IF(ISNUMBER(SEARCH("H",'[2]Dry_Litterbag Placem_Collection'!T123)),"YES","")</f>
        <v/>
      </c>
      <c r="AE196" s="67" t="str">
        <f>IF(ISNUMBER(SEARCH("R",'[2]Dry_Litterbag Placem_Collection'!T123)),"YES","")</f>
        <v/>
      </c>
      <c r="AF196" s="67" t="str">
        <f>IF(ISNUMBER(SEARCH("C", '[2]Dry_Litterbag Placem_Collection'!S123)),"YES","")</f>
        <v/>
      </c>
      <c r="AG196" s="67" t="str">
        <f>IF(ISNUMBER(SEARCH("H", '[2]Dry_Litterbag Placem_Collection'!S123)),"YES","")</f>
        <v/>
      </c>
      <c r="AH196" s="67" t="str">
        <f>IF(ISNUMBER(SEARCH("R", '[2]Dry_Litterbag Placem_Collection'!S123)),"YES","")</f>
        <v/>
      </c>
    </row>
    <row r="197" spans="2:34">
      <c r="B197" t="s">
        <v>164</v>
      </c>
      <c r="C197">
        <v>122</v>
      </c>
      <c r="D197" t="s">
        <v>103</v>
      </c>
      <c r="E197" t="s">
        <v>41</v>
      </c>
      <c r="F197" s="5">
        <v>2</v>
      </c>
      <c r="G197" s="2">
        <f>'[2]Dry_Litterbag Placem_Collection'!E124</f>
        <v>42939</v>
      </c>
      <c r="H197" t="str">
        <f>'[2]Final data_for_R_analysis_Dryse'!J123</f>
        <v>G231</v>
      </c>
      <c r="I197" t="str">
        <f>'[2]Final data_for_R_analysis_Dryse'!J343</f>
        <v>R792</v>
      </c>
      <c r="J197">
        <f>IFERROR(INDEX('[2]Green_rooibos initial weight'!$C$5:$C$1749,MATCH(H197, '[2]Green_rooibos initial weight'!$A$5:$A$1749,0)),"")</f>
        <v>2.085</v>
      </c>
      <c r="K197">
        <f>IFERROR(INDEX('[2]Green_rooibos initial weight'!$C$5:$C$1749,MATCH(I197, '[2]Green_rooibos initial weight'!$A$5:$A$1749,0)),"")</f>
        <v>2.2389999999999999</v>
      </c>
      <c r="L197" s="3" t="str">
        <f>IFERROR(J197-(#REF!+#REF!),"")</f>
        <v/>
      </c>
      <c r="M197" s="3">
        <f>AVERAGE('[2]Ashed teabags wet'!$J$809:$J$813,'[2]Ashed teabags wet'!$J$817:$J$818,'[2]Ashed teabags wet'!$J$820:$J$821)</f>
        <v>5.5094158734921841</v>
      </c>
      <c r="N197" s="3" t="str">
        <f t="shared" si="8"/>
        <v/>
      </c>
      <c r="O197" s="3" t="str">
        <f>IFERROR($K197-(#REF!+#REF!),"")</f>
        <v/>
      </c>
      <c r="P197" s="3">
        <f>AVERAGE('[2]Ashed teabags wet'!$J$814:$J$816)</f>
        <v>2.2816647271287041</v>
      </c>
      <c r="Q197" s="3" t="str">
        <f t="shared" si="9"/>
        <v/>
      </c>
      <c r="R197" s="2">
        <f>'[2]Dry_Litterbag Placem_Collection'!G124</f>
        <v>43008</v>
      </c>
      <c r="S197">
        <f>IF(IFERROR(INDEX('[2]Both teabags AfterDry'!$D$3:$D$900,MATCH(Dry_Unashed!H197,'[2]Both teabags AfterDry'!$A$3:$A$900,0)),"")="","",(IFERROR(INDEX('[2]Both teabags AfterDry'!$D$3:$D$900,MATCH(Dry_Unashed!H197,'[2]Both teabags AfterDry'!$A$3:$A$900,0)),"")))</f>
        <v>0.78859999999999997</v>
      </c>
      <c r="T197" t="str">
        <f>IF(IFERROR(INDEX('[2]Both teabags AfterDry'!$D$3:$D$900,MATCH(Dry_Unashed!I197,'[2]Both teabags AfterDry'!$A$3:$A$900,0)),"")="","",(IFERROR(INDEX('[2]Both teabags AfterDry'!$D$3:$D$900,MATCH(Dry_Unashed!I197,'[2]Both teabags AfterDry'!$A$3:$A$900,0)),"")))</f>
        <v/>
      </c>
      <c r="U197" s="1" t="str">
        <f>IFERROR(IF(S197&gt;0,S197-(#REF!),""),"")</f>
        <v/>
      </c>
      <c r="V197" s="1" t="str">
        <f>IFERROR(IF(T197&gt;0,T197-(#REF!),""),"")</f>
        <v/>
      </c>
      <c r="W197" s="3" t="str">
        <f t="shared" si="10"/>
        <v/>
      </c>
      <c r="X197" s="3" t="str">
        <f t="shared" si="11"/>
        <v/>
      </c>
      <c r="Y197" s="3" t="str">
        <f t="shared" si="12"/>
        <v/>
      </c>
      <c r="Z197">
        <f t="shared" si="13"/>
        <v>69</v>
      </c>
      <c r="AA197" s="3" t="str">
        <f t="shared" si="14"/>
        <v/>
      </c>
      <c r="AB197" s="3" t="str">
        <f t="shared" si="15"/>
        <v/>
      </c>
      <c r="AC197" s="67" t="str">
        <f>IF(ISNUMBER(SEARCH("C", '[2]Dry_Litterbag Placem_Collection'!T124)),"YES","")</f>
        <v>YES</v>
      </c>
      <c r="AD197" s="67" t="str">
        <f>IF(ISNUMBER(SEARCH("H",'[2]Dry_Litterbag Placem_Collection'!T124)),"YES","")</f>
        <v>YES</v>
      </c>
      <c r="AE197" s="67" t="str">
        <f>IF(ISNUMBER(SEARCH("R",'[2]Dry_Litterbag Placem_Collection'!T124)),"YES","")</f>
        <v/>
      </c>
      <c r="AF197" s="67" t="str">
        <f>IF(ISNUMBER(SEARCH("C", '[2]Dry_Litterbag Placem_Collection'!S124)),"YES","")</f>
        <v/>
      </c>
      <c r="AG197" s="67" t="str">
        <f>IF(ISNUMBER(SEARCH("H", '[2]Dry_Litterbag Placem_Collection'!S124)),"YES","")</f>
        <v>YES</v>
      </c>
      <c r="AH197" s="67" t="str">
        <f>IF(ISNUMBER(SEARCH("R", '[2]Dry_Litterbag Placem_Collection'!S124)),"YES","")</f>
        <v/>
      </c>
    </row>
    <row r="198" spans="2:34">
      <c r="B198" t="s">
        <v>164</v>
      </c>
      <c r="C198">
        <v>123</v>
      </c>
      <c r="D198" t="s">
        <v>103</v>
      </c>
      <c r="E198" t="s">
        <v>41</v>
      </c>
      <c r="F198" s="5">
        <v>3</v>
      </c>
      <c r="G198" s="2">
        <f>'[2]Dry_Litterbag Placem_Collection'!E125</f>
        <v>42939</v>
      </c>
      <c r="H198" t="str">
        <f>'[2]Final data_for_R_analysis_Dryse'!J124</f>
        <v>G292</v>
      </c>
      <c r="I198" t="str">
        <f>'[2]Final data_for_R_analysis_Dryse'!J344</f>
        <v>R740</v>
      </c>
      <c r="J198">
        <f>IFERROR(INDEX('[2]Green_rooibos initial weight'!$C$5:$C$1749,MATCH(H198, '[2]Green_rooibos initial weight'!$A$5:$A$1749,0)),"")</f>
        <v>2.0289999999999999</v>
      </c>
      <c r="K198">
        <f>IFERROR(INDEX('[2]Green_rooibos initial weight'!$C$5:$C$1749,MATCH(I198, '[2]Green_rooibos initial weight'!$A$5:$A$1749,0)),"")</f>
        <v>2.161</v>
      </c>
      <c r="L198" s="3" t="str">
        <f>IFERROR(J198-(#REF!+#REF!),"")</f>
        <v/>
      </c>
      <c r="M198" s="3">
        <f>AVERAGE('[2]Ashed teabags wet'!$J$809:$J$813,'[2]Ashed teabags wet'!$J$817:$J$818,'[2]Ashed teabags wet'!$J$820:$J$821)</f>
        <v>5.5094158734921841</v>
      </c>
      <c r="N198" s="3" t="str">
        <f t="shared" si="8"/>
        <v/>
      </c>
      <c r="O198" s="3" t="str">
        <f>IFERROR($K198-(#REF!+#REF!),"")</f>
        <v/>
      </c>
      <c r="P198" s="3">
        <f>AVERAGE('[2]Ashed teabags wet'!$J$814:$J$816)</f>
        <v>2.2816647271287041</v>
      </c>
      <c r="Q198" s="3" t="str">
        <f t="shared" si="9"/>
        <v/>
      </c>
      <c r="R198" s="2">
        <f>'[2]Dry_Litterbag Placem_Collection'!G125</f>
        <v>43008</v>
      </c>
      <c r="S198">
        <f>IF(IFERROR(INDEX('[2]Both teabags AfterDry'!$D$3:$D$900,MATCH(Dry_Unashed!H198,'[2]Both teabags AfterDry'!$A$3:$A$900,0)),"")="","",(IFERROR(INDEX('[2]Both teabags AfterDry'!$D$3:$D$900,MATCH(Dry_Unashed!H198,'[2]Both teabags AfterDry'!$A$3:$A$900,0)),"")))</f>
        <v>0.88980000000000004</v>
      </c>
      <c r="T198">
        <f>IF(IFERROR(INDEX('[2]Both teabags AfterDry'!$D$3:$D$900,MATCH(Dry_Unashed!I198,'[2]Both teabags AfterDry'!$A$3:$A$900,0)),"")="","",(IFERROR(INDEX('[2]Both teabags AfterDry'!$D$3:$D$900,MATCH(Dry_Unashed!I198,'[2]Both teabags AfterDry'!$A$3:$A$900,0)),"")))</f>
        <v>1.6575</v>
      </c>
      <c r="U198" s="1" t="str">
        <f>IFERROR(IF(S198&gt;0,S198-(#REF!),""),"")</f>
        <v/>
      </c>
      <c r="V198" s="1" t="str">
        <f>IFERROR(IF(T198&gt;0,T198-(#REF!),""),"")</f>
        <v/>
      </c>
      <c r="W198" s="3" t="str">
        <f t="shared" si="10"/>
        <v/>
      </c>
      <c r="X198" s="3" t="str">
        <f t="shared" si="11"/>
        <v/>
      </c>
      <c r="Y198" s="3" t="str">
        <f t="shared" si="12"/>
        <v/>
      </c>
      <c r="Z198">
        <f t="shared" si="13"/>
        <v>69</v>
      </c>
      <c r="AA198" s="3" t="str">
        <f t="shared" si="14"/>
        <v/>
      </c>
      <c r="AB198" s="3" t="str">
        <f t="shared" si="15"/>
        <v/>
      </c>
      <c r="AC198" s="67" t="str">
        <f>IF(ISNUMBER(SEARCH("C", '[2]Dry_Litterbag Placem_Collection'!T125)),"YES","")</f>
        <v/>
      </c>
      <c r="AD198" s="67" t="str">
        <f>IF(ISNUMBER(SEARCH("H",'[2]Dry_Litterbag Placem_Collection'!T125)),"YES","")</f>
        <v/>
      </c>
      <c r="AE198" s="67" t="str">
        <f>IF(ISNUMBER(SEARCH("R",'[2]Dry_Litterbag Placem_Collection'!T125)),"YES","")</f>
        <v/>
      </c>
      <c r="AF198" s="67" t="str">
        <f>IF(ISNUMBER(SEARCH("C", '[2]Dry_Litterbag Placem_Collection'!S125)),"YES","")</f>
        <v/>
      </c>
      <c r="AG198" s="67" t="str">
        <f>IF(ISNUMBER(SEARCH("H", '[2]Dry_Litterbag Placem_Collection'!S125)),"YES","")</f>
        <v/>
      </c>
      <c r="AH198" s="67" t="str">
        <f>IF(ISNUMBER(SEARCH("R", '[2]Dry_Litterbag Placem_Collection'!S125)),"YES","")</f>
        <v>YES</v>
      </c>
    </row>
    <row r="199" spans="2:34">
      <c r="B199" t="s">
        <v>164</v>
      </c>
      <c r="C199">
        <v>124</v>
      </c>
      <c r="D199" t="s">
        <v>103</v>
      </c>
      <c r="E199" t="s">
        <v>41</v>
      </c>
      <c r="F199" s="68">
        <v>4</v>
      </c>
      <c r="G199" s="2">
        <f>'[2]Dry_Litterbag Placem_Collection'!E126</f>
        <v>42939</v>
      </c>
      <c r="H199" t="str">
        <f>'[2]Final data_for_R_analysis_Dryse'!J125</f>
        <v>G116</v>
      </c>
      <c r="I199" t="str">
        <f>'[2]Final data_for_R_analysis_Dryse'!J345</f>
        <v>R797</v>
      </c>
      <c r="J199">
        <f>IFERROR(INDEX('[2]Green_rooibos initial weight'!$C$5:$C$1749,MATCH(H199, '[2]Green_rooibos initial weight'!$A$5:$A$1749,0)),"")</f>
        <v>1.925</v>
      </c>
      <c r="K199">
        <f>IFERROR(INDEX('[2]Green_rooibos initial weight'!$C$5:$C$1749,MATCH(I199, '[2]Green_rooibos initial weight'!$A$5:$A$1749,0)),"")</f>
        <v>2.2130000000000001</v>
      </c>
      <c r="L199" s="3" t="str">
        <f>IFERROR(J199-(#REF!+#REF!),"")</f>
        <v/>
      </c>
      <c r="M199" s="3">
        <f>AVERAGE('[2]Ashed teabags wet'!$J$809:$J$813,'[2]Ashed teabags wet'!$J$817:$J$818,'[2]Ashed teabags wet'!$J$820:$J$821)</f>
        <v>5.5094158734921841</v>
      </c>
      <c r="N199" s="3" t="str">
        <f t="shared" si="8"/>
        <v/>
      </c>
      <c r="O199" s="3" t="str">
        <f>IFERROR($K199-(#REF!+#REF!),"")</f>
        <v/>
      </c>
      <c r="P199" s="3">
        <f>AVERAGE('[2]Ashed teabags wet'!$J$814:$J$816)</f>
        <v>2.2816647271287041</v>
      </c>
      <c r="Q199" s="3" t="str">
        <f t="shared" si="9"/>
        <v/>
      </c>
      <c r="R199" s="2">
        <f>'[2]Dry_Litterbag Placem_Collection'!G126</f>
        <v>43008</v>
      </c>
      <c r="S199">
        <f>IF(IFERROR(INDEX('[2]Both teabags AfterDry'!$D$3:$D$900,MATCH(Dry_Unashed!H199,'[2]Both teabags AfterDry'!$A$3:$A$900,0)),"")="","",(IFERROR(INDEX('[2]Both teabags AfterDry'!$D$3:$D$900,MATCH(Dry_Unashed!H199,'[2]Both teabags AfterDry'!$A$3:$A$900,0)),"")))</f>
        <v>0.63749999999999996</v>
      </c>
      <c r="T199">
        <f>IF(IFERROR(INDEX('[2]Both teabags AfterDry'!$D$3:$D$900,MATCH(Dry_Unashed!I199,'[2]Both teabags AfterDry'!$A$3:$A$900,0)),"")="","",(IFERROR(INDEX('[2]Both teabags AfterDry'!$D$3:$D$900,MATCH(Dry_Unashed!I199,'[2]Both teabags AfterDry'!$A$3:$A$900,0)),"")))</f>
        <v>1.5708</v>
      </c>
      <c r="U199" s="1" t="str">
        <f>IFERROR(IF(S199&gt;0,S199-(#REF!),""),"")</f>
        <v/>
      </c>
      <c r="V199" s="1" t="str">
        <f>IFERROR(IF(T199&gt;0,T199-(#REF!),""),"")</f>
        <v/>
      </c>
      <c r="W199" s="3" t="str">
        <f t="shared" si="10"/>
        <v/>
      </c>
      <c r="X199" s="3" t="str">
        <f t="shared" si="11"/>
        <v/>
      </c>
      <c r="Y199" s="3" t="str">
        <f t="shared" si="12"/>
        <v/>
      </c>
      <c r="Z199">
        <f t="shared" si="13"/>
        <v>69</v>
      </c>
      <c r="AA199" s="3" t="str">
        <f t="shared" si="14"/>
        <v/>
      </c>
      <c r="AB199" s="3" t="str">
        <f t="shared" si="15"/>
        <v/>
      </c>
      <c r="AC199" s="67" t="str">
        <f>IF(ISNUMBER(SEARCH("C", '[2]Dry_Litterbag Placem_Collection'!T126)),"YES","")</f>
        <v/>
      </c>
      <c r="AD199" s="67" t="str">
        <f>IF(ISNUMBER(SEARCH("H",'[2]Dry_Litterbag Placem_Collection'!T126)),"YES","")</f>
        <v>YES</v>
      </c>
      <c r="AE199" s="67" t="str">
        <f>IF(ISNUMBER(SEARCH("R",'[2]Dry_Litterbag Placem_Collection'!T126)),"YES","")</f>
        <v>YES</v>
      </c>
      <c r="AF199" s="67" t="str">
        <f>IF(ISNUMBER(SEARCH("C", '[2]Dry_Litterbag Placem_Collection'!S126)),"YES","")</f>
        <v/>
      </c>
      <c r="AG199" s="67" t="str">
        <f>IF(ISNUMBER(SEARCH("H", '[2]Dry_Litterbag Placem_Collection'!S126)),"YES","")</f>
        <v>YES</v>
      </c>
      <c r="AH199" s="67" t="str">
        <f>IF(ISNUMBER(SEARCH("R", '[2]Dry_Litterbag Placem_Collection'!S126)),"YES","")</f>
        <v>YES</v>
      </c>
    </row>
    <row r="200" spans="2:34">
      <c r="B200" t="s">
        <v>164</v>
      </c>
      <c r="C200">
        <v>125</v>
      </c>
      <c r="D200" t="s">
        <v>103</v>
      </c>
      <c r="E200" t="s">
        <v>41</v>
      </c>
      <c r="F200" s="68">
        <v>5</v>
      </c>
      <c r="G200" s="2">
        <f>'[2]Dry_Litterbag Placem_Collection'!E127</f>
        <v>42939</v>
      </c>
      <c r="H200" t="str">
        <f>'[2]Final data_for_R_analysis_Dryse'!J126</f>
        <v>G50</v>
      </c>
      <c r="I200" t="str">
        <f>'[2]Final data_for_R_analysis_Dryse'!J346</f>
        <v>R795</v>
      </c>
      <c r="J200">
        <f>IFERROR(INDEX('[2]Green_rooibos initial weight'!$C$5:$C$1749,MATCH(H200, '[2]Green_rooibos initial weight'!$A$5:$A$1749,0)),"")</f>
        <v>1.954</v>
      </c>
      <c r="K200">
        <f>IFERROR(INDEX('[2]Green_rooibos initial weight'!$C$5:$C$1749,MATCH(I200, '[2]Green_rooibos initial weight'!$A$5:$A$1749,0)),"")</f>
        <v>2.2170000000000001</v>
      </c>
      <c r="L200" s="3" t="str">
        <f>IFERROR(J200-(#REF!+#REF!),"")</f>
        <v/>
      </c>
      <c r="M200" s="3">
        <f>AVERAGE('[2]Ashed teabags wet'!$J$809:$J$813,'[2]Ashed teabags wet'!$J$817:$J$818,'[2]Ashed teabags wet'!$J$820:$J$821)</f>
        <v>5.5094158734921841</v>
      </c>
      <c r="N200" s="3" t="str">
        <f t="shared" si="8"/>
        <v/>
      </c>
      <c r="O200" s="3" t="str">
        <f>IFERROR($K200-(#REF!+#REF!),"")</f>
        <v/>
      </c>
      <c r="P200" s="3">
        <f>AVERAGE('[2]Ashed teabags wet'!$J$814:$J$816)</f>
        <v>2.2816647271287041</v>
      </c>
      <c r="Q200" s="3" t="str">
        <f t="shared" si="9"/>
        <v/>
      </c>
      <c r="R200" s="2">
        <f>'[2]Dry_Litterbag Placem_Collection'!G127</f>
        <v>43008</v>
      </c>
      <c r="S200">
        <f>IF(IFERROR(INDEX('[2]Both teabags AfterDry'!$D$3:$D$900,MATCH(Dry_Unashed!H200,'[2]Both teabags AfterDry'!$A$3:$A$900,0)),"")="","",(IFERROR(INDEX('[2]Both teabags AfterDry'!$D$3:$D$900,MATCH(Dry_Unashed!H200,'[2]Both teabags AfterDry'!$A$3:$A$900,0)),"")))</f>
        <v>0.8911</v>
      </c>
      <c r="T200">
        <f>IF(IFERROR(INDEX('[2]Both teabags AfterDry'!$D$3:$D$900,MATCH(Dry_Unashed!I200,'[2]Both teabags AfterDry'!$A$3:$A$900,0)),"")="","",(IFERROR(INDEX('[2]Both teabags AfterDry'!$D$3:$D$900,MATCH(Dry_Unashed!I200,'[2]Both teabags AfterDry'!$A$3:$A$900,0)),"")))</f>
        <v>0.83220000000000005</v>
      </c>
      <c r="U200" s="1" t="str">
        <f>IFERROR(IF(S200&gt;0,S200-(#REF!),""),"")</f>
        <v/>
      </c>
      <c r="V200" s="1" t="str">
        <f>IFERROR(IF(T200&gt;0,T200-(#REF!),""),"")</f>
        <v/>
      </c>
      <c r="W200" s="3" t="str">
        <f t="shared" si="10"/>
        <v/>
      </c>
      <c r="X200" s="3" t="str">
        <f t="shared" si="11"/>
        <v/>
      </c>
      <c r="Y200" s="3" t="str">
        <f t="shared" si="12"/>
        <v/>
      </c>
      <c r="Z200">
        <f t="shared" si="13"/>
        <v>69</v>
      </c>
      <c r="AA200" s="3" t="str">
        <f t="shared" si="14"/>
        <v/>
      </c>
      <c r="AB200" s="3" t="str">
        <f t="shared" si="15"/>
        <v/>
      </c>
      <c r="AC200" s="67" t="str">
        <f>IF(ISNUMBER(SEARCH("C", '[2]Dry_Litterbag Placem_Collection'!T127)),"YES","")</f>
        <v>YES</v>
      </c>
      <c r="AD200" s="67" t="str">
        <f>IF(ISNUMBER(SEARCH("H",'[2]Dry_Litterbag Placem_Collection'!T127)),"YES","")</f>
        <v>YES</v>
      </c>
      <c r="AE200" s="67" t="str">
        <f>IF(ISNUMBER(SEARCH("R",'[2]Dry_Litterbag Placem_Collection'!T127)),"YES","")</f>
        <v/>
      </c>
      <c r="AF200" s="67" t="str">
        <f>IF(ISNUMBER(SEARCH("C", '[2]Dry_Litterbag Placem_Collection'!S127)),"YES","")</f>
        <v/>
      </c>
      <c r="AG200" s="67" t="str">
        <f>IF(ISNUMBER(SEARCH("H", '[2]Dry_Litterbag Placem_Collection'!S127)),"YES","")</f>
        <v/>
      </c>
      <c r="AH200" s="67" t="str">
        <f>IF(ISNUMBER(SEARCH("R", '[2]Dry_Litterbag Placem_Collection'!S127)),"YES","")</f>
        <v/>
      </c>
    </row>
    <row r="201" spans="2:34">
      <c r="B201" t="s">
        <v>164</v>
      </c>
      <c r="C201">
        <v>126</v>
      </c>
      <c r="D201" t="s">
        <v>103</v>
      </c>
      <c r="E201" t="s">
        <v>41</v>
      </c>
      <c r="F201" s="68">
        <v>6</v>
      </c>
      <c r="G201" s="2">
        <f>'[2]Dry_Litterbag Placem_Collection'!E128</f>
        <v>0</v>
      </c>
      <c r="H201" t="str">
        <f>'[2]Final data_for_R_analysis_Dryse'!J127</f>
        <v/>
      </c>
      <c r="I201" t="str">
        <f>'[2]Final data_for_R_analysis_Dryse'!J347</f>
        <v/>
      </c>
      <c r="J201" t="str">
        <f>IFERROR(INDEX('[2]Green_rooibos initial weight'!$C$5:$C$1749,MATCH(H201, '[2]Green_rooibos initial weight'!$A$5:$A$1749,0)),"")</f>
        <v/>
      </c>
      <c r="K201" t="str">
        <f>IFERROR(INDEX('[2]Green_rooibos initial weight'!$C$5:$C$1749,MATCH(I201, '[2]Green_rooibos initial weight'!$A$5:$A$1749,0)),"")</f>
        <v/>
      </c>
      <c r="L201" s="3" t="str">
        <f>IFERROR(J201-(#REF!+#REF!),"")</f>
        <v/>
      </c>
      <c r="M201" s="3">
        <f>AVERAGE('[2]Ashed teabags wet'!$J$809:$J$813,'[2]Ashed teabags wet'!$J$817:$J$818,'[2]Ashed teabags wet'!$J$820:$J$821)</f>
        <v>5.5094158734921841</v>
      </c>
      <c r="N201" s="3" t="str">
        <f t="shared" si="8"/>
        <v/>
      </c>
      <c r="O201" s="3" t="str">
        <f>IFERROR($K201-(#REF!+#REF!),"")</f>
        <v/>
      </c>
      <c r="P201" s="3">
        <f>AVERAGE('[2]Ashed teabags wet'!$J$814:$J$816)</f>
        <v>2.2816647271287041</v>
      </c>
      <c r="Q201" s="3" t="str">
        <f t="shared" si="9"/>
        <v/>
      </c>
      <c r="R201" s="2">
        <f>'[2]Dry_Litterbag Placem_Collection'!G128</f>
        <v>0</v>
      </c>
      <c r="S201" t="str">
        <f>IF(IFERROR(INDEX('[2]Both teabags AfterDry'!$D$3:$D$900,MATCH(Dry_Unashed!H201,'[2]Both teabags AfterDry'!$A$3:$A$900,0)),"")="","",(IFERROR(INDEX('[2]Both teabags AfterDry'!$D$3:$D$900,MATCH(Dry_Unashed!H201,'[2]Both teabags AfterDry'!$A$3:$A$900,0)),"")))</f>
        <v/>
      </c>
      <c r="T201" t="str">
        <f>IF(IFERROR(INDEX('[2]Both teabags AfterDry'!$D$3:$D$900,MATCH(Dry_Unashed!I201,'[2]Both teabags AfterDry'!$A$3:$A$900,0)),"")="","",(IFERROR(INDEX('[2]Both teabags AfterDry'!$D$3:$D$900,MATCH(Dry_Unashed!I201,'[2]Both teabags AfterDry'!$A$3:$A$900,0)),"")))</f>
        <v/>
      </c>
      <c r="U201" s="1" t="str">
        <f>IFERROR(IF(S201&gt;0,S201-(#REF!),""),"")</f>
        <v/>
      </c>
      <c r="V201" s="1" t="str">
        <f>IFERROR(IF(T201&gt;0,T201-(#REF!),""),"")</f>
        <v/>
      </c>
      <c r="W201" s="3" t="str">
        <f t="shared" si="10"/>
        <v/>
      </c>
      <c r="X201" s="3" t="str">
        <f t="shared" si="11"/>
        <v/>
      </c>
      <c r="Y201" s="3" t="str">
        <f t="shared" si="12"/>
        <v/>
      </c>
      <c r="Z201" t="str">
        <f t="shared" si="13"/>
        <v/>
      </c>
      <c r="AA201" s="3" t="str">
        <f t="shared" si="14"/>
        <v/>
      </c>
      <c r="AB201" s="3" t="str">
        <f t="shared" si="15"/>
        <v/>
      </c>
      <c r="AC201" s="67" t="str">
        <f>IF(ISNUMBER(SEARCH("C", '[2]Dry_Litterbag Placem_Collection'!T128)),"YES","")</f>
        <v/>
      </c>
      <c r="AD201" s="67" t="str">
        <f>IF(ISNUMBER(SEARCH("H",'[2]Dry_Litterbag Placem_Collection'!T128)),"YES","")</f>
        <v/>
      </c>
      <c r="AE201" s="67" t="str">
        <f>IF(ISNUMBER(SEARCH("R",'[2]Dry_Litterbag Placem_Collection'!T128)),"YES","")</f>
        <v/>
      </c>
      <c r="AF201" s="67" t="str">
        <f>IF(ISNUMBER(SEARCH("C", '[2]Dry_Litterbag Placem_Collection'!S128)),"YES","")</f>
        <v/>
      </c>
      <c r="AG201" s="67" t="str">
        <f>IF(ISNUMBER(SEARCH("H", '[2]Dry_Litterbag Placem_Collection'!S128)),"YES","")</f>
        <v/>
      </c>
      <c r="AH201" s="67" t="str">
        <f>IF(ISNUMBER(SEARCH("R", '[2]Dry_Litterbag Placem_Collection'!S128)),"YES","")</f>
        <v/>
      </c>
    </row>
    <row r="202" spans="2:34">
      <c r="B202" t="s">
        <v>164</v>
      </c>
      <c r="C202">
        <v>127</v>
      </c>
      <c r="D202" t="s">
        <v>103</v>
      </c>
      <c r="E202" t="s">
        <v>41</v>
      </c>
      <c r="F202" s="68">
        <v>7</v>
      </c>
      <c r="G202" s="2">
        <f>'[2]Dry_Litterbag Placem_Collection'!E129</f>
        <v>42939</v>
      </c>
      <c r="H202" t="str">
        <f>'[2]Final data_for_R_analysis_Dryse'!J128</f>
        <v>G318</v>
      </c>
      <c r="I202" t="str">
        <f>'[2]Final data_for_R_analysis_Dryse'!J348</f>
        <v>R751</v>
      </c>
      <c r="J202">
        <f>IFERROR(INDEX('[2]Green_rooibos initial weight'!$C$5:$C$1749,MATCH(H202, '[2]Green_rooibos initial weight'!$A$5:$A$1749,0)),"")</f>
        <v>1.929</v>
      </c>
      <c r="K202">
        <f>IFERROR(INDEX('[2]Green_rooibos initial weight'!$C$5:$C$1749,MATCH(I202, '[2]Green_rooibos initial weight'!$A$5:$A$1749,0)),"")</f>
        <v>2.262</v>
      </c>
      <c r="L202" s="3" t="str">
        <f>IFERROR(J202-(#REF!+#REF!),"")</f>
        <v/>
      </c>
      <c r="M202" s="3">
        <f>AVERAGE('[2]Ashed teabags wet'!$J$809:$J$813,'[2]Ashed teabags wet'!$J$817:$J$818,'[2]Ashed teabags wet'!$J$820:$J$821)</f>
        <v>5.5094158734921841</v>
      </c>
      <c r="N202" s="3" t="str">
        <f t="shared" si="8"/>
        <v/>
      </c>
      <c r="O202" s="3" t="str">
        <f>IFERROR($K202-(#REF!+#REF!),"")</f>
        <v/>
      </c>
      <c r="P202" s="3">
        <f>AVERAGE('[2]Ashed teabags wet'!$J$814:$J$816)</f>
        <v>2.2816647271287041</v>
      </c>
      <c r="Q202" s="3" t="str">
        <f t="shared" si="9"/>
        <v/>
      </c>
      <c r="R202" s="2">
        <f>'[2]Dry_Litterbag Placem_Collection'!G129</f>
        <v>43008</v>
      </c>
      <c r="S202">
        <f>IF(IFERROR(INDEX('[2]Both teabags AfterDry'!$D$3:$D$900,MATCH(Dry_Unashed!H202,'[2]Both teabags AfterDry'!$A$3:$A$900,0)),"")="","",(IFERROR(INDEX('[2]Both teabags AfterDry'!$D$3:$D$900,MATCH(Dry_Unashed!H202,'[2]Both teabags AfterDry'!$A$3:$A$900,0)),"")))</f>
        <v>0.70609999999999995</v>
      </c>
      <c r="T202">
        <f>IF(IFERROR(INDEX('[2]Both teabags AfterDry'!$D$3:$D$900,MATCH(Dry_Unashed!I202,'[2]Both teabags AfterDry'!$A$3:$A$900,0)),"")="","",(IFERROR(INDEX('[2]Both teabags AfterDry'!$D$3:$D$900,MATCH(Dry_Unashed!I202,'[2]Both teabags AfterDry'!$A$3:$A$900,0)),"")))</f>
        <v>1.6394</v>
      </c>
      <c r="U202" s="1" t="str">
        <f>IFERROR(IF(S202&gt;0,S202-(#REF!),""),"")</f>
        <v/>
      </c>
      <c r="V202" s="1" t="str">
        <f>IFERROR(IF(T202&gt;0,T202-(#REF!),""),"")</f>
        <v/>
      </c>
      <c r="W202" s="3" t="str">
        <f t="shared" si="10"/>
        <v/>
      </c>
      <c r="X202" s="3" t="str">
        <f t="shared" si="11"/>
        <v/>
      </c>
      <c r="Y202" s="3" t="str">
        <f t="shared" si="12"/>
        <v/>
      </c>
      <c r="Z202">
        <f t="shared" si="13"/>
        <v>69</v>
      </c>
      <c r="AA202" s="3" t="str">
        <f t="shared" si="14"/>
        <v/>
      </c>
      <c r="AB202" s="3" t="str">
        <f t="shared" si="15"/>
        <v/>
      </c>
      <c r="AC202" s="67" t="str">
        <f>IF(ISNUMBER(SEARCH("C", '[2]Dry_Litterbag Placem_Collection'!T129)),"YES","")</f>
        <v/>
      </c>
      <c r="AD202" s="67" t="str">
        <f>IF(ISNUMBER(SEARCH("H",'[2]Dry_Litterbag Placem_Collection'!T129)),"YES","")</f>
        <v/>
      </c>
      <c r="AE202" s="67" t="str">
        <f>IF(ISNUMBER(SEARCH("R",'[2]Dry_Litterbag Placem_Collection'!T129)),"YES","")</f>
        <v/>
      </c>
      <c r="AF202" s="67" t="str">
        <f>IF(ISNUMBER(SEARCH("C", '[2]Dry_Litterbag Placem_Collection'!S129)),"YES","")</f>
        <v/>
      </c>
      <c r="AG202" s="67" t="str">
        <f>IF(ISNUMBER(SEARCH("H", '[2]Dry_Litterbag Placem_Collection'!S129)),"YES","")</f>
        <v/>
      </c>
      <c r="AH202" s="67" t="str">
        <f>IF(ISNUMBER(SEARCH("R", '[2]Dry_Litterbag Placem_Collection'!S129)),"YES","")</f>
        <v>YES</v>
      </c>
    </row>
    <row r="203" spans="2:34">
      <c r="B203" t="s">
        <v>164</v>
      </c>
      <c r="C203">
        <v>128</v>
      </c>
      <c r="D203" t="s">
        <v>103</v>
      </c>
      <c r="E203" t="s">
        <v>41</v>
      </c>
      <c r="F203" s="68">
        <v>8</v>
      </c>
      <c r="G203" s="2">
        <f>'[2]Dry_Litterbag Placem_Collection'!E130</f>
        <v>42939</v>
      </c>
      <c r="H203" t="str">
        <f>'[2]Final data_for_R_analysis_Dryse'!J129</f>
        <v>G34</v>
      </c>
      <c r="I203" t="str">
        <f>'[2]Final data_for_R_analysis_Dryse'!J349</f>
        <v>R819</v>
      </c>
      <c r="J203">
        <f>IFERROR(INDEX('[2]Green_rooibos initial weight'!$C$5:$C$1749,MATCH(H203, '[2]Green_rooibos initial weight'!$A$5:$A$1749,0)),"")</f>
        <v>2.133</v>
      </c>
      <c r="K203">
        <f>IFERROR(INDEX('[2]Green_rooibos initial weight'!$C$5:$C$1749,MATCH(I203, '[2]Green_rooibos initial weight'!$A$5:$A$1749,0)),"")</f>
        <v>2.16</v>
      </c>
      <c r="L203" s="3" t="str">
        <f>IFERROR(J203-(#REF!+#REF!),"")</f>
        <v/>
      </c>
      <c r="M203" s="3">
        <f>AVERAGE('[2]Ashed teabags wet'!$J$809:$J$813,'[2]Ashed teabags wet'!$J$817:$J$818,'[2]Ashed teabags wet'!$J$820:$J$821)</f>
        <v>5.5094158734921841</v>
      </c>
      <c r="N203" s="3" t="str">
        <f t="shared" si="8"/>
        <v/>
      </c>
      <c r="O203" s="3" t="str">
        <f>IFERROR($K203-(#REF!+#REF!),"")</f>
        <v/>
      </c>
      <c r="P203" s="3">
        <f>AVERAGE('[2]Ashed teabags wet'!$J$814:$J$816)</f>
        <v>2.2816647271287041</v>
      </c>
      <c r="Q203" s="3" t="str">
        <f t="shared" si="9"/>
        <v/>
      </c>
      <c r="R203" s="2">
        <f>'[2]Dry_Litterbag Placem_Collection'!G130</f>
        <v>43008</v>
      </c>
      <c r="S203">
        <f>IF(IFERROR(INDEX('[2]Both teabags AfterDry'!$D$3:$D$900,MATCH(Dry_Unashed!H203,'[2]Both teabags AfterDry'!$A$3:$A$900,0)),"")="","",(IFERROR(INDEX('[2]Both teabags AfterDry'!$D$3:$D$900,MATCH(Dry_Unashed!H203,'[2]Both teabags AfterDry'!$A$3:$A$900,0)),"")))</f>
        <v>0.92579999999999996</v>
      </c>
      <c r="T203">
        <f>IF(IFERROR(INDEX('[2]Both teabags AfterDry'!$D$3:$D$900,MATCH(Dry_Unashed!I203,'[2]Both teabags AfterDry'!$A$3:$A$900,0)),"")="","",(IFERROR(INDEX('[2]Both teabags AfterDry'!$D$3:$D$900,MATCH(Dry_Unashed!I203,'[2]Both teabags AfterDry'!$A$3:$A$900,0)),"")))</f>
        <v>2.8028</v>
      </c>
      <c r="U203" s="1" t="str">
        <f>IFERROR(IF(S203&gt;0,S203-(#REF!),""),"")</f>
        <v/>
      </c>
      <c r="V203" s="1" t="str">
        <f>IFERROR(IF(T203&gt;0,T203-(#REF!),""),"")</f>
        <v/>
      </c>
      <c r="W203" s="3" t="str">
        <f t="shared" si="10"/>
        <v/>
      </c>
      <c r="X203" s="3" t="str">
        <f t="shared" si="11"/>
        <v/>
      </c>
      <c r="Y203" s="3" t="str">
        <f t="shared" si="12"/>
        <v/>
      </c>
      <c r="Z203">
        <f t="shared" si="13"/>
        <v>69</v>
      </c>
      <c r="AA203" s="3" t="str">
        <f t="shared" si="14"/>
        <v/>
      </c>
      <c r="AB203" s="3" t="str">
        <f t="shared" si="15"/>
        <v/>
      </c>
      <c r="AC203" s="67" t="str">
        <f>IF(ISNUMBER(SEARCH("C", '[2]Dry_Litterbag Placem_Collection'!T130)),"YES","")</f>
        <v>YES</v>
      </c>
      <c r="AD203" s="67" t="str">
        <f>IF(ISNUMBER(SEARCH("H",'[2]Dry_Litterbag Placem_Collection'!T130)),"YES","")</f>
        <v>YES</v>
      </c>
      <c r="AE203" s="67" t="str">
        <f>IF(ISNUMBER(SEARCH("R",'[2]Dry_Litterbag Placem_Collection'!T130)),"YES","")</f>
        <v/>
      </c>
      <c r="AF203" s="67" t="str">
        <f>IF(ISNUMBER(SEARCH("C", '[2]Dry_Litterbag Placem_Collection'!S130)),"YES","")</f>
        <v/>
      </c>
      <c r="AG203" s="67" t="str">
        <f>IF(ISNUMBER(SEARCH("H", '[2]Dry_Litterbag Placem_Collection'!S130)),"YES","")</f>
        <v/>
      </c>
      <c r="AH203" s="67" t="str">
        <f>IF(ISNUMBER(SEARCH("R", '[2]Dry_Litterbag Placem_Collection'!S130)),"YES","")</f>
        <v/>
      </c>
    </row>
    <row r="204" spans="2:34">
      <c r="B204" t="s">
        <v>164</v>
      </c>
      <c r="C204">
        <v>129</v>
      </c>
      <c r="D204" t="s">
        <v>104</v>
      </c>
      <c r="E204" t="s">
        <v>41</v>
      </c>
      <c r="F204" s="5">
        <v>1</v>
      </c>
      <c r="G204" s="2">
        <f>'[2]Dry_Litterbag Placem_Collection'!E131</f>
        <v>42939</v>
      </c>
      <c r="H204" t="str">
        <f>'[2]Final data_for_R_analysis_Dryse'!J130</f>
        <v>G80</v>
      </c>
      <c r="I204" t="str">
        <f>'[2]Final data_for_R_analysis_Dryse'!J350</f>
        <v>R768</v>
      </c>
      <c r="J204">
        <f>IFERROR(INDEX('[2]Green_rooibos initial weight'!$C$5:$C$1749,MATCH(H204, '[2]Green_rooibos initial weight'!$A$5:$A$1749,0)),"")</f>
        <v>2.0259999999999998</v>
      </c>
      <c r="K204">
        <f>IFERROR(INDEX('[2]Green_rooibos initial weight'!$C$5:$C$1749,MATCH(I204, '[2]Green_rooibos initial weight'!$A$5:$A$1749,0)),"")</f>
        <v>2.2120000000000002</v>
      </c>
      <c r="L204" s="3" t="str">
        <f>IFERROR(J204-(#REF!+#REF!),"")</f>
        <v/>
      </c>
      <c r="M204" s="3">
        <f>AVERAGE('[2]Ashed teabags wet'!$J$809:$J$813,'[2]Ashed teabags wet'!$J$817:$J$818,'[2]Ashed teabags wet'!$J$820:$J$821)</f>
        <v>5.5094158734921841</v>
      </c>
      <c r="N204" s="3" t="str">
        <f t="shared" ref="N204:N267" si="16">IFERROR(L204-(M204/100)*L204,"")</f>
        <v/>
      </c>
      <c r="O204" s="3" t="str">
        <f>IFERROR($K204-(#REF!+#REF!),"")</f>
        <v/>
      </c>
      <c r="P204" s="3">
        <f>AVERAGE('[2]Ashed teabags wet'!$J$814:$J$816)</f>
        <v>2.2816647271287041</v>
      </c>
      <c r="Q204" s="3" t="str">
        <f t="shared" ref="Q204:Q267" si="17">IFERROR(O204-(P204/100)*O204,"")</f>
        <v/>
      </c>
      <c r="R204" s="2">
        <f>'[2]Dry_Litterbag Placem_Collection'!G131</f>
        <v>43008</v>
      </c>
      <c r="S204">
        <f>IF(IFERROR(INDEX('[2]Both teabags AfterDry'!$D$3:$D$900,MATCH(Dry_Unashed!H204,'[2]Both teabags AfterDry'!$A$3:$A$900,0)),"")="","",(IFERROR(INDEX('[2]Both teabags AfterDry'!$D$3:$D$900,MATCH(Dry_Unashed!H204,'[2]Both teabags AfterDry'!$A$3:$A$900,0)),"")))</f>
        <v>0.72970000000000002</v>
      </c>
      <c r="T204">
        <f>IF(IFERROR(INDEX('[2]Both teabags AfterDry'!$D$3:$D$900,MATCH(Dry_Unashed!I204,'[2]Both teabags AfterDry'!$A$3:$A$900,0)),"")="","",(IFERROR(INDEX('[2]Both teabags AfterDry'!$D$3:$D$900,MATCH(Dry_Unashed!I204,'[2]Both teabags AfterDry'!$A$3:$A$900,0)),"")))</f>
        <v>0.67179999999999995</v>
      </c>
      <c r="U204" s="1" t="str">
        <f>IFERROR(IF(S204&gt;0,S204-(#REF!),""),"")</f>
        <v/>
      </c>
      <c r="V204" s="1" t="str">
        <f>IFERROR(IF(T204&gt;0,T204-(#REF!),""),"")</f>
        <v/>
      </c>
      <c r="W204" s="3" t="str">
        <f t="shared" si="10"/>
        <v/>
      </c>
      <c r="X204" s="3" t="str">
        <f t="shared" si="11"/>
        <v/>
      </c>
      <c r="Y204" s="3" t="str">
        <f t="shared" si="12"/>
        <v/>
      </c>
      <c r="Z204">
        <f t="shared" si="13"/>
        <v>69</v>
      </c>
      <c r="AA204" s="3" t="str">
        <f t="shared" si="14"/>
        <v/>
      </c>
      <c r="AB204" s="3" t="str">
        <f t="shared" si="15"/>
        <v/>
      </c>
      <c r="AC204" s="67" t="str">
        <f>IF(ISNUMBER(SEARCH("C", '[2]Dry_Litterbag Placem_Collection'!T131)),"YES","")</f>
        <v>YES</v>
      </c>
      <c r="AD204" s="67" t="str">
        <f>IF(ISNUMBER(SEARCH("H",'[2]Dry_Litterbag Placem_Collection'!T131)),"YES","")</f>
        <v>YES</v>
      </c>
      <c r="AE204" s="67" t="str">
        <f>IF(ISNUMBER(SEARCH("R",'[2]Dry_Litterbag Placem_Collection'!T131)),"YES","")</f>
        <v/>
      </c>
      <c r="AF204" s="67" t="str">
        <f>IF(ISNUMBER(SEARCH("C", '[2]Dry_Litterbag Placem_Collection'!S131)),"YES","")</f>
        <v>YES</v>
      </c>
      <c r="AG204" s="67" t="str">
        <f>IF(ISNUMBER(SEARCH("H", '[2]Dry_Litterbag Placem_Collection'!S131)),"YES","")</f>
        <v>YES</v>
      </c>
      <c r="AH204" s="67" t="str">
        <f>IF(ISNUMBER(SEARCH("R", '[2]Dry_Litterbag Placem_Collection'!S131)),"YES","")</f>
        <v/>
      </c>
    </row>
    <row r="205" spans="2:34">
      <c r="B205" t="s">
        <v>164</v>
      </c>
      <c r="C205">
        <v>130</v>
      </c>
      <c r="D205" t="s">
        <v>104</v>
      </c>
      <c r="E205" t="s">
        <v>41</v>
      </c>
      <c r="F205" s="5">
        <v>2</v>
      </c>
      <c r="G205" s="2">
        <f>'[2]Dry_Litterbag Placem_Collection'!E132</f>
        <v>42939</v>
      </c>
      <c r="H205" t="str">
        <f>'[2]Final data_for_R_analysis_Dryse'!J131</f>
        <v>G64</v>
      </c>
      <c r="I205" t="str">
        <f>'[2]Final data_for_R_analysis_Dryse'!J351</f>
        <v>R789</v>
      </c>
      <c r="J205">
        <f>IFERROR(INDEX('[2]Green_rooibos initial weight'!$C$5:$C$1749,MATCH(H205, '[2]Green_rooibos initial weight'!$A$5:$A$1749,0)),"")</f>
        <v>2.0840000000000001</v>
      </c>
      <c r="K205">
        <f>IFERROR(INDEX('[2]Green_rooibos initial weight'!$C$5:$C$1749,MATCH(I205, '[2]Green_rooibos initial weight'!$A$5:$A$1749,0)),"")</f>
        <v>2.2549999999999999</v>
      </c>
      <c r="L205" s="3" t="str">
        <f>IFERROR(J205-(#REF!+#REF!),"")</f>
        <v/>
      </c>
      <c r="M205" s="3">
        <f>AVERAGE('[2]Ashed teabags wet'!$J$809:$J$813,'[2]Ashed teabags wet'!$J$817:$J$818,'[2]Ashed teabags wet'!$J$820:$J$821)</f>
        <v>5.5094158734921841</v>
      </c>
      <c r="N205" s="3" t="str">
        <f t="shared" si="16"/>
        <v/>
      </c>
      <c r="O205" s="3" t="str">
        <f>IFERROR($K205-(#REF!+#REF!),"")</f>
        <v/>
      </c>
      <c r="P205" s="3">
        <f>AVERAGE('[2]Ashed teabags wet'!$J$814:$J$816)</f>
        <v>2.2816647271287041</v>
      </c>
      <c r="Q205" s="3" t="str">
        <f t="shared" si="17"/>
        <v/>
      </c>
      <c r="R205" s="2">
        <f>'[2]Dry_Litterbag Placem_Collection'!G132</f>
        <v>43008</v>
      </c>
      <c r="S205">
        <f>IF(IFERROR(INDEX('[2]Both teabags AfterDry'!$D$3:$D$900,MATCH(Dry_Unashed!H205,'[2]Both teabags AfterDry'!$A$3:$A$900,0)),"")="","",(IFERROR(INDEX('[2]Both teabags AfterDry'!$D$3:$D$900,MATCH(Dry_Unashed!H205,'[2]Both teabags AfterDry'!$A$3:$A$900,0)),"")))</f>
        <v>0.83650000000000002</v>
      </c>
      <c r="T205">
        <f>IF(IFERROR(INDEX('[2]Both teabags AfterDry'!$D$3:$D$900,MATCH(Dry_Unashed!I205,'[2]Both teabags AfterDry'!$A$3:$A$900,0)),"")="","",(IFERROR(INDEX('[2]Both teabags AfterDry'!$D$3:$D$900,MATCH(Dry_Unashed!I205,'[2]Both teabags AfterDry'!$A$3:$A$900,0)),"")))</f>
        <v>2.4607999999999999</v>
      </c>
      <c r="U205" s="1" t="str">
        <f>IFERROR(IF(S205&gt;0,S205-(#REF!),""),"")</f>
        <v/>
      </c>
      <c r="V205" s="1" t="str">
        <f>IFERROR(IF(T205&gt;0,T205-(#REF!),""),"")</f>
        <v/>
      </c>
      <c r="W205" s="3" t="str">
        <f t="shared" ref="W205:W268" si="18">IFERROR(1-U205/L205,"")</f>
        <v/>
      </c>
      <c r="X205" s="3" t="str">
        <f t="shared" ref="X205:X268" si="19">IFERROR($F$26*(1-AA205),"")</f>
        <v/>
      </c>
      <c r="Y205" s="3" t="str">
        <f t="shared" ref="Y205:Y268" si="20">IFERROR(V205/O205,"")</f>
        <v/>
      </c>
      <c r="Z205">
        <f t="shared" ref="Z205:Z268" si="21">IF((R205-G205)&gt;0,(IFERROR(R205-G205,"")),"")</f>
        <v>69</v>
      </c>
      <c r="AA205" s="3" t="str">
        <f t="shared" ref="AA205:AA268" si="22">IFERROR(1-(W205/$F$25),"")</f>
        <v/>
      </c>
      <c r="AB205" s="3" t="str">
        <f t="shared" ref="AB205:AB268" si="23">IFERROR(LN(X205/(Y205-(1-X205)))/Z205,"")</f>
        <v/>
      </c>
      <c r="AC205" s="67" t="str">
        <f>IF(ISNUMBER(SEARCH("C", '[2]Dry_Litterbag Placem_Collection'!T132)),"YES","")</f>
        <v>YES</v>
      </c>
      <c r="AD205" s="67" t="str">
        <f>IF(ISNUMBER(SEARCH("H",'[2]Dry_Litterbag Placem_Collection'!T132)),"YES","")</f>
        <v>YES</v>
      </c>
      <c r="AE205" s="67" t="str">
        <f>IF(ISNUMBER(SEARCH("R",'[2]Dry_Litterbag Placem_Collection'!T132)),"YES","")</f>
        <v/>
      </c>
      <c r="AF205" s="67" t="str">
        <f>IF(ISNUMBER(SEARCH("C", '[2]Dry_Litterbag Placem_Collection'!S132)),"YES","")</f>
        <v>YES</v>
      </c>
      <c r="AG205" s="67" t="str">
        <f>IF(ISNUMBER(SEARCH("H", '[2]Dry_Litterbag Placem_Collection'!S132)),"YES","")</f>
        <v/>
      </c>
      <c r="AH205" s="67" t="str">
        <f>IF(ISNUMBER(SEARCH("R", '[2]Dry_Litterbag Placem_Collection'!S132)),"YES","")</f>
        <v/>
      </c>
    </row>
    <row r="206" spans="2:34">
      <c r="B206" t="s">
        <v>164</v>
      </c>
      <c r="C206">
        <v>131</v>
      </c>
      <c r="D206" t="s">
        <v>104</v>
      </c>
      <c r="E206" t="s">
        <v>41</v>
      </c>
      <c r="F206" s="5">
        <v>3</v>
      </c>
      <c r="G206" s="2">
        <f>'[2]Dry_Litterbag Placem_Collection'!E133</f>
        <v>42939</v>
      </c>
      <c r="H206" t="str">
        <f>'[2]Final data_for_R_analysis_Dryse'!J132</f>
        <v>G118</v>
      </c>
      <c r="I206" t="str">
        <f>'[2]Final data_for_R_analysis_Dryse'!J352</f>
        <v>R586</v>
      </c>
      <c r="J206">
        <f>IFERROR(INDEX('[2]Green_rooibos initial weight'!$C$5:$C$1749,MATCH(H206, '[2]Green_rooibos initial weight'!$A$5:$A$1749,0)),"")</f>
        <v>2.0870000000000002</v>
      </c>
      <c r="K206">
        <f>IFERROR(INDEX('[2]Green_rooibos initial weight'!$C$5:$C$1749,MATCH(I206, '[2]Green_rooibos initial weight'!$A$5:$A$1749,0)),"")</f>
        <v>2.1520000000000001</v>
      </c>
      <c r="L206" s="3" t="str">
        <f>IFERROR(J206-(#REF!+#REF!),"")</f>
        <v/>
      </c>
      <c r="M206" s="3">
        <f>AVERAGE('[2]Ashed teabags wet'!$J$809:$J$813,'[2]Ashed teabags wet'!$J$817:$J$818,'[2]Ashed teabags wet'!$J$820:$J$821)</f>
        <v>5.5094158734921841</v>
      </c>
      <c r="N206" s="3" t="str">
        <f t="shared" si="16"/>
        <v/>
      </c>
      <c r="O206" s="3" t="str">
        <f>IFERROR($K206-(#REF!+#REF!),"")</f>
        <v/>
      </c>
      <c r="P206" s="3">
        <f>AVERAGE('[2]Ashed teabags wet'!$J$814:$J$816)</f>
        <v>2.2816647271287041</v>
      </c>
      <c r="Q206" s="3" t="str">
        <f t="shared" si="17"/>
        <v/>
      </c>
      <c r="R206" s="2">
        <f>'[2]Dry_Litterbag Placem_Collection'!G133</f>
        <v>43008</v>
      </c>
      <c r="S206">
        <f>IF(IFERROR(INDEX('[2]Both teabags AfterDry'!$D$3:$D$900,MATCH(Dry_Unashed!H206,'[2]Both teabags AfterDry'!$A$3:$A$900,0)),"")="","",(IFERROR(INDEX('[2]Both teabags AfterDry'!$D$3:$D$900,MATCH(Dry_Unashed!H206,'[2]Both teabags AfterDry'!$A$3:$A$900,0)),"")))</f>
        <v>0.87509999999999999</v>
      </c>
      <c r="T206">
        <f>IF(IFERROR(INDEX('[2]Both teabags AfterDry'!$D$3:$D$900,MATCH(Dry_Unashed!I206,'[2]Both teabags AfterDry'!$A$3:$A$900,0)),"")="","",(IFERROR(INDEX('[2]Both teabags AfterDry'!$D$3:$D$900,MATCH(Dry_Unashed!I206,'[2]Both teabags AfterDry'!$A$3:$A$900,0)),"")))</f>
        <v>2.2069000000000001</v>
      </c>
      <c r="U206" s="1" t="str">
        <f>IFERROR(IF(S206&gt;0,S206-(#REF!),""),"")</f>
        <v/>
      </c>
      <c r="V206" s="1" t="str">
        <f>IFERROR(IF(T206&gt;0,T206-(#REF!),""),"")</f>
        <v/>
      </c>
      <c r="W206" s="3" t="str">
        <f t="shared" si="18"/>
        <v/>
      </c>
      <c r="X206" s="3" t="str">
        <f t="shared" si="19"/>
        <v/>
      </c>
      <c r="Y206" s="3" t="str">
        <f t="shared" si="20"/>
        <v/>
      </c>
      <c r="Z206">
        <f t="shared" si="21"/>
        <v>69</v>
      </c>
      <c r="AA206" s="3" t="str">
        <f t="shared" si="22"/>
        <v/>
      </c>
      <c r="AB206" s="3" t="str">
        <f t="shared" si="23"/>
        <v/>
      </c>
      <c r="AC206" s="67" t="str">
        <f>IF(ISNUMBER(SEARCH("C", '[2]Dry_Litterbag Placem_Collection'!T133)),"YES","")</f>
        <v>YES</v>
      </c>
      <c r="AD206" s="67" t="str">
        <f>IF(ISNUMBER(SEARCH("H",'[2]Dry_Litterbag Placem_Collection'!T133)),"YES","")</f>
        <v>YES</v>
      </c>
      <c r="AE206" s="67" t="str">
        <f>IF(ISNUMBER(SEARCH("R",'[2]Dry_Litterbag Placem_Collection'!T133)),"YES","")</f>
        <v/>
      </c>
      <c r="AF206" s="67" t="str">
        <f>IF(ISNUMBER(SEARCH("C", '[2]Dry_Litterbag Placem_Collection'!S133)),"YES","")</f>
        <v>YES</v>
      </c>
      <c r="AG206" s="67" t="str">
        <f>IF(ISNUMBER(SEARCH("H", '[2]Dry_Litterbag Placem_Collection'!S133)),"YES","")</f>
        <v/>
      </c>
      <c r="AH206" s="67" t="str">
        <f>IF(ISNUMBER(SEARCH("R", '[2]Dry_Litterbag Placem_Collection'!S133)),"YES","")</f>
        <v/>
      </c>
    </row>
    <row r="207" spans="2:34">
      <c r="B207" t="s">
        <v>164</v>
      </c>
      <c r="C207">
        <v>132</v>
      </c>
      <c r="D207" t="s">
        <v>104</v>
      </c>
      <c r="E207" t="s">
        <v>41</v>
      </c>
      <c r="F207" s="68">
        <v>4</v>
      </c>
      <c r="G207" s="2">
        <f>'[2]Dry_Litterbag Placem_Collection'!E134</f>
        <v>0</v>
      </c>
      <c r="H207" t="str">
        <f>'[2]Final data_for_R_analysis_Dryse'!J133</f>
        <v/>
      </c>
      <c r="I207" t="str">
        <f>'[2]Final data_for_R_analysis_Dryse'!J353</f>
        <v/>
      </c>
      <c r="J207" t="str">
        <f>IFERROR(INDEX('[2]Green_rooibos initial weight'!$C$5:$C$1749,MATCH(H207, '[2]Green_rooibos initial weight'!$A$5:$A$1749,0)),"")</f>
        <v/>
      </c>
      <c r="K207" t="str">
        <f>IFERROR(INDEX('[2]Green_rooibos initial weight'!$C$5:$C$1749,MATCH(I207, '[2]Green_rooibos initial weight'!$A$5:$A$1749,0)),"")</f>
        <v/>
      </c>
      <c r="L207" s="3" t="str">
        <f>IFERROR(J207-(#REF!+#REF!),"")</f>
        <v/>
      </c>
      <c r="M207" s="3">
        <f>AVERAGE('[2]Ashed teabags wet'!$J$809:$J$813,'[2]Ashed teabags wet'!$J$817:$J$818,'[2]Ashed teabags wet'!$J$820:$J$821)</f>
        <v>5.5094158734921841</v>
      </c>
      <c r="N207" s="3" t="str">
        <f t="shared" si="16"/>
        <v/>
      </c>
      <c r="O207" s="3" t="str">
        <f>IFERROR($K207-(#REF!+#REF!),"")</f>
        <v/>
      </c>
      <c r="P207" s="3">
        <f>AVERAGE('[2]Ashed teabags wet'!$J$814:$J$816)</f>
        <v>2.2816647271287041</v>
      </c>
      <c r="Q207" s="3" t="str">
        <f t="shared" si="17"/>
        <v/>
      </c>
      <c r="R207" s="2">
        <f>'[2]Dry_Litterbag Placem_Collection'!G134</f>
        <v>0</v>
      </c>
      <c r="S207" t="str">
        <f>IF(IFERROR(INDEX('[2]Both teabags AfterDry'!$D$3:$D$900,MATCH(Dry_Unashed!H207,'[2]Both teabags AfterDry'!$A$3:$A$900,0)),"")="","",(IFERROR(INDEX('[2]Both teabags AfterDry'!$D$3:$D$900,MATCH(Dry_Unashed!H207,'[2]Both teabags AfterDry'!$A$3:$A$900,0)),"")))</f>
        <v/>
      </c>
      <c r="T207" t="str">
        <f>IF(IFERROR(INDEX('[2]Both teabags AfterDry'!$D$3:$D$900,MATCH(Dry_Unashed!I207,'[2]Both teabags AfterDry'!$A$3:$A$900,0)),"")="","",(IFERROR(INDEX('[2]Both teabags AfterDry'!$D$3:$D$900,MATCH(Dry_Unashed!I207,'[2]Both teabags AfterDry'!$A$3:$A$900,0)),"")))</f>
        <v/>
      </c>
      <c r="U207" s="1" t="str">
        <f>IFERROR(IF(S207&gt;0,S207-(#REF!),""),"")</f>
        <v/>
      </c>
      <c r="V207" s="1" t="str">
        <f>IFERROR(IF(T207&gt;0,T207-(#REF!),""),"")</f>
        <v/>
      </c>
      <c r="W207" s="3" t="str">
        <f t="shared" si="18"/>
        <v/>
      </c>
      <c r="X207" s="3" t="str">
        <f t="shared" si="19"/>
        <v/>
      </c>
      <c r="Y207" s="3" t="str">
        <f t="shared" si="20"/>
        <v/>
      </c>
      <c r="Z207" t="str">
        <f t="shared" si="21"/>
        <v/>
      </c>
      <c r="AA207" s="3" t="str">
        <f t="shared" si="22"/>
        <v/>
      </c>
      <c r="AB207" s="3" t="str">
        <f t="shared" si="23"/>
        <v/>
      </c>
      <c r="AC207" s="67" t="str">
        <f>IF(ISNUMBER(SEARCH("C", '[2]Dry_Litterbag Placem_Collection'!T134)),"YES","")</f>
        <v/>
      </c>
      <c r="AD207" s="67" t="str">
        <f>IF(ISNUMBER(SEARCH("H",'[2]Dry_Litterbag Placem_Collection'!T134)),"YES","")</f>
        <v/>
      </c>
      <c r="AE207" s="67" t="str">
        <f>IF(ISNUMBER(SEARCH("R",'[2]Dry_Litterbag Placem_Collection'!T134)),"YES","")</f>
        <v/>
      </c>
      <c r="AF207" s="67" t="str">
        <f>IF(ISNUMBER(SEARCH("C", '[2]Dry_Litterbag Placem_Collection'!S134)),"YES","")</f>
        <v/>
      </c>
      <c r="AG207" s="67" t="str">
        <f>IF(ISNUMBER(SEARCH("H", '[2]Dry_Litterbag Placem_Collection'!S134)),"YES","")</f>
        <v/>
      </c>
      <c r="AH207" s="67" t="str">
        <f>IF(ISNUMBER(SEARCH("R", '[2]Dry_Litterbag Placem_Collection'!S134)),"YES","")</f>
        <v/>
      </c>
    </row>
    <row r="208" spans="2:34">
      <c r="B208" t="s">
        <v>164</v>
      </c>
      <c r="C208">
        <v>133</v>
      </c>
      <c r="D208" t="s">
        <v>104</v>
      </c>
      <c r="E208" t="s">
        <v>41</v>
      </c>
      <c r="F208" s="68">
        <v>5</v>
      </c>
      <c r="G208" s="2">
        <f>'[2]Dry_Litterbag Placem_Collection'!E135</f>
        <v>42939</v>
      </c>
      <c r="H208" t="str">
        <f>'[2]Final data_for_R_analysis_Dryse'!J134</f>
        <v>G270</v>
      </c>
      <c r="I208" t="str">
        <f>'[2]Final data_for_R_analysis_Dryse'!J354</f>
        <v>R817</v>
      </c>
      <c r="J208">
        <f>IFERROR(INDEX('[2]Green_rooibos initial weight'!$C$5:$C$1749,MATCH(H208, '[2]Green_rooibos initial weight'!$A$5:$A$1749,0)),"")</f>
        <v>2.0139999999999998</v>
      </c>
      <c r="K208">
        <f>IFERROR(INDEX('[2]Green_rooibos initial weight'!$C$5:$C$1749,MATCH(I208, '[2]Green_rooibos initial weight'!$A$5:$A$1749,0)),"")</f>
        <v>2.1749999999999998</v>
      </c>
      <c r="L208" s="3" t="str">
        <f>IFERROR(J208-(#REF!+#REF!),"")</f>
        <v/>
      </c>
      <c r="M208" s="3">
        <f>AVERAGE('[2]Ashed teabags wet'!$J$809:$J$813,'[2]Ashed teabags wet'!$J$817:$J$818,'[2]Ashed teabags wet'!$J$820:$J$821)</f>
        <v>5.5094158734921841</v>
      </c>
      <c r="N208" s="3" t="str">
        <f t="shared" si="16"/>
        <v/>
      </c>
      <c r="O208" s="3" t="str">
        <f>IFERROR($K208-(#REF!+#REF!),"")</f>
        <v/>
      </c>
      <c r="P208" s="3">
        <f>AVERAGE('[2]Ashed teabags wet'!$J$814:$J$816)</f>
        <v>2.2816647271287041</v>
      </c>
      <c r="Q208" s="3" t="str">
        <f t="shared" si="17"/>
        <v/>
      </c>
      <c r="R208" s="2">
        <f>'[2]Dry_Litterbag Placem_Collection'!G135</f>
        <v>43008</v>
      </c>
      <c r="S208" t="str">
        <f>IF(IFERROR(INDEX('[2]Both teabags AfterDry'!$D$3:$D$900,MATCH(Dry_Unashed!H208,'[2]Both teabags AfterDry'!$A$3:$A$900,0)),"")="","",(IFERROR(INDEX('[2]Both teabags AfterDry'!$D$3:$D$900,MATCH(Dry_Unashed!H208,'[2]Both teabags AfterDry'!$A$3:$A$900,0)),"")))</f>
        <v/>
      </c>
      <c r="T208" t="str">
        <f>IF(IFERROR(INDEX('[2]Both teabags AfterDry'!$D$3:$D$900,MATCH(Dry_Unashed!I208,'[2]Both teabags AfterDry'!$A$3:$A$900,0)),"")="","",(IFERROR(INDEX('[2]Both teabags AfterDry'!$D$3:$D$900,MATCH(Dry_Unashed!I208,'[2]Both teabags AfterDry'!$A$3:$A$900,0)),"")))</f>
        <v/>
      </c>
      <c r="U208" s="1" t="str">
        <f>IFERROR(IF(S208&gt;0,S208-(#REF!),""),"")</f>
        <v/>
      </c>
      <c r="V208" s="1" t="str">
        <f>IFERROR(IF(T208&gt;0,T208-(#REF!),""),"")</f>
        <v/>
      </c>
      <c r="W208" s="3" t="str">
        <f t="shared" si="18"/>
        <v/>
      </c>
      <c r="X208" s="3" t="str">
        <f t="shared" si="19"/>
        <v/>
      </c>
      <c r="Y208" s="3" t="str">
        <f t="shared" si="20"/>
        <v/>
      </c>
      <c r="Z208">
        <f t="shared" si="21"/>
        <v>69</v>
      </c>
      <c r="AA208" s="3" t="str">
        <f t="shared" si="22"/>
        <v/>
      </c>
      <c r="AB208" s="3" t="str">
        <f t="shared" si="23"/>
        <v/>
      </c>
      <c r="AC208" s="67" t="str">
        <f>IF(ISNUMBER(SEARCH("C", '[2]Dry_Litterbag Placem_Collection'!T135)),"YES","")</f>
        <v>YES</v>
      </c>
      <c r="AD208" s="67" t="str">
        <f>IF(ISNUMBER(SEARCH("H",'[2]Dry_Litterbag Placem_Collection'!T135)),"YES","")</f>
        <v/>
      </c>
      <c r="AE208" s="67" t="str">
        <f>IF(ISNUMBER(SEARCH("R",'[2]Dry_Litterbag Placem_Collection'!T135)),"YES","")</f>
        <v/>
      </c>
      <c r="AF208" s="67" t="str">
        <f>IF(ISNUMBER(SEARCH("C", '[2]Dry_Litterbag Placem_Collection'!S135)),"YES","")</f>
        <v>YES</v>
      </c>
      <c r="AG208" s="67" t="str">
        <f>IF(ISNUMBER(SEARCH("H", '[2]Dry_Litterbag Placem_Collection'!S135)),"YES","")</f>
        <v/>
      </c>
      <c r="AH208" s="67" t="str">
        <f>IF(ISNUMBER(SEARCH("R", '[2]Dry_Litterbag Placem_Collection'!S135)),"YES","")</f>
        <v/>
      </c>
    </row>
    <row r="209" spans="2:34">
      <c r="B209" t="s">
        <v>164</v>
      </c>
      <c r="C209">
        <v>134</v>
      </c>
      <c r="D209" t="s">
        <v>104</v>
      </c>
      <c r="E209" t="s">
        <v>41</v>
      </c>
      <c r="F209" s="68">
        <v>6</v>
      </c>
      <c r="G209" s="2">
        <f>'[2]Dry_Litterbag Placem_Collection'!E136</f>
        <v>42939</v>
      </c>
      <c r="H209" t="str">
        <f>'[2]Final data_for_R_analysis_Dryse'!J135</f>
        <v>G316</v>
      </c>
      <c r="I209" t="str">
        <f>'[2]Final data_for_R_analysis_Dryse'!J355</f>
        <v>R837</v>
      </c>
      <c r="J209">
        <f>IFERROR(INDEX('[2]Green_rooibos initial weight'!$C$5:$C$1749,MATCH(H209, '[2]Green_rooibos initial weight'!$A$5:$A$1749,0)),"")</f>
        <v>2.0579999999999998</v>
      </c>
      <c r="K209">
        <f>IFERROR(INDEX('[2]Green_rooibos initial weight'!$C$5:$C$1749,MATCH(I209, '[2]Green_rooibos initial weight'!$A$5:$A$1749,0)),"")</f>
        <v>2.1909999999999998</v>
      </c>
      <c r="L209" s="3" t="str">
        <f>IFERROR(J209-(#REF!+#REF!),"")</f>
        <v/>
      </c>
      <c r="M209" s="3">
        <f>AVERAGE('[2]Ashed teabags wet'!$J$809:$J$813,'[2]Ashed teabags wet'!$J$817:$J$818,'[2]Ashed teabags wet'!$J$820:$J$821)</f>
        <v>5.5094158734921841</v>
      </c>
      <c r="N209" s="3" t="str">
        <f t="shared" si="16"/>
        <v/>
      </c>
      <c r="O209" s="3" t="str">
        <f>IFERROR($K209-(#REF!+#REF!),"")</f>
        <v/>
      </c>
      <c r="P209" s="3">
        <f>AVERAGE('[2]Ashed teabags wet'!$J$814:$J$816)</f>
        <v>2.2816647271287041</v>
      </c>
      <c r="Q209" s="3" t="str">
        <f t="shared" si="17"/>
        <v/>
      </c>
      <c r="R209" s="2">
        <f>'[2]Dry_Litterbag Placem_Collection'!G136</f>
        <v>43008</v>
      </c>
      <c r="S209">
        <f>IF(IFERROR(INDEX('[2]Both teabags AfterDry'!$D$3:$D$900,MATCH(Dry_Unashed!H209,'[2]Both teabags AfterDry'!$A$3:$A$900,0)),"")="","",(IFERROR(INDEX('[2]Both teabags AfterDry'!$D$3:$D$900,MATCH(Dry_Unashed!H209,'[2]Both teabags AfterDry'!$A$3:$A$900,0)),"")))</f>
        <v>0.6512</v>
      </c>
      <c r="T209">
        <f>IF(IFERROR(INDEX('[2]Both teabags AfterDry'!$D$3:$D$900,MATCH(Dry_Unashed!I209,'[2]Both teabags AfterDry'!$A$3:$A$900,0)),"")="","",(IFERROR(INDEX('[2]Both teabags AfterDry'!$D$3:$D$900,MATCH(Dry_Unashed!I209,'[2]Both teabags AfterDry'!$A$3:$A$900,0)),"")))</f>
        <v>1.7436</v>
      </c>
      <c r="U209" s="1" t="str">
        <f>IFERROR(IF(S209&gt;0,S209-(#REF!),""),"")</f>
        <v/>
      </c>
      <c r="V209" s="1" t="str">
        <f>IFERROR(IF(T209&gt;0,T209-(#REF!),""),"")</f>
        <v/>
      </c>
      <c r="W209" s="3" t="str">
        <f t="shared" si="18"/>
        <v/>
      </c>
      <c r="X209" s="3" t="str">
        <f t="shared" si="19"/>
        <v/>
      </c>
      <c r="Y209" s="3" t="str">
        <f t="shared" si="20"/>
        <v/>
      </c>
      <c r="Z209">
        <f t="shared" si="21"/>
        <v>69</v>
      </c>
      <c r="AA209" s="3" t="str">
        <f t="shared" si="22"/>
        <v/>
      </c>
      <c r="AB209" s="3" t="str">
        <f t="shared" si="23"/>
        <v/>
      </c>
      <c r="AC209" s="67" t="str">
        <f>IF(ISNUMBER(SEARCH("C", '[2]Dry_Litterbag Placem_Collection'!T136)),"YES","")</f>
        <v>YES</v>
      </c>
      <c r="AD209" s="67" t="str">
        <f>IF(ISNUMBER(SEARCH("H",'[2]Dry_Litterbag Placem_Collection'!T136)),"YES","")</f>
        <v/>
      </c>
      <c r="AE209" s="67" t="str">
        <f>IF(ISNUMBER(SEARCH("R",'[2]Dry_Litterbag Placem_Collection'!T136)),"YES","")</f>
        <v/>
      </c>
      <c r="AF209" s="67" t="str">
        <f>IF(ISNUMBER(SEARCH("C", '[2]Dry_Litterbag Placem_Collection'!S136)),"YES","")</f>
        <v/>
      </c>
      <c r="AG209" s="67" t="str">
        <f>IF(ISNUMBER(SEARCH("H", '[2]Dry_Litterbag Placem_Collection'!S136)),"YES","")</f>
        <v/>
      </c>
      <c r="AH209" s="67" t="str">
        <f>IF(ISNUMBER(SEARCH("R", '[2]Dry_Litterbag Placem_Collection'!S136)),"YES","")</f>
        <v>YES</v>
      </c>
    </row>
    <row r="210" spans="2:34">
      <c r="B210" t="s">
        <v>164</v>
      </c>
      <c r="C210">
        <v>135</v>
      </c>
      <c r="D210" t="s">
        <v>104</v>
      </c>
      <c r="E210" t="s">
        <v>41</v>
      </c>
      <c r="F210" s="68">
        <v>7</v>
      </c>
      <c r="G210" s="2">
        <f>'[2]Dry_Litterbag Placem_Collection'!E137</f>
        <v>42939</v>
      </c>
      <c r="H210" t="str">
        <f>'[2]Final data_for_R_analysis_Dryse'!J136</f>
        <v>G77</v>
      </c>
      <c r="I210" t="str">
        <f>'[2]Final data_for_R_analysis_Dryse'!J356</f>
        <v>R756</v>
      </c>
      <c r="J210">
        <f>IFERROR(INDEX('[2]Green_rooibos initial weight'!$C$5:$C$1749,MATCH(H210, '[2]Green_rooibos initial weight'!$A$5:$A$1749,0)),"")</f>
        <v>2.0190000000000001</v>
      </c>
      <c r="K210">
        <f>IFERROR(INDEX('[2]Green_rooibos initial weight'!$C$5:$C$1749,MATCH(I210, '[2]Green_rooibos initial weight'!$A$5:$A$1749,0)),"")</f>
        <v>2.2690000000000001</v>
      </c>
      <c r="L210" s="3" t="str">
        <f>IFERROR(J210-(#REF!+#REF!),"")</f>
        <v/>
      </c>
      <c r="M210" s="3">
        <f>AVERAGE('[2]Ashed teabags wet'!$J$809:$J$813,'[2]Ashed teabags wet'!$J$817:$J$818,'[2]Ashed teabags wet'!$J$820:$J$821)</f>
        <v>5.5094158734921841</v>
      </c>
      <c r="N210" s="3" t="str">
        <f t="shared" si="16"/>
        <v/>
      </c>
      <c r="O210" s="3" t="str">
        <f>IFERROR($K210-(#REF!+#REF!),"")</f>
        <v/>
      </c>
      <c r="P210" s="3">
        <f>AVERAGE('[2]Ashed teabags wet'!$J$814:$J$816)</f>
        <v>2.2816647271287041</v>
      </c>
      <c r="Q210" s="3" t="str">
        <f t="shared" si="17"/>
        <v/>
      </c>
      <c r="R210" s="2">
        <f>'[2]Dry_Litterbag Placem_Collection'!G137</f>
        <v>43008</v>
      </c>
      <c r="S210">
        <f>IF(IFERROR(INDEX('[2]Both teabags AfterDry'!$D$3:$D$900,MATCH(Dry_Unashed!H210,'[2]Both teabags AfterDry'!$A$3:$A$900,0)),"")="","",(IFERROR(INDEX('[2]Both teabags AfterDry'!$D$3:$D$900,MATCH(Dry_Unashed!H210,'[2]Both teabags AfterDry'!$A$3:$A$900,0)),"")))</f>
        <v>0.94330000000000003</v>
      </c>
      <c r="T210">
        <f>IF(IFERROR(INDEX('[2]Both teabags AfterDry'!$D$3:$D$900,MATCH(Dry_Unashed!I210,'[2]Both teabags AfterDry'!$A$3:$A$900,0)),"")="","",(IFERROR(INDEX('[2]Both teabags AfterDry'!$D$3:$D$900,MATCH(Dry_Unashed!I210,'[2]Both teabags AfterDry'!$A$3:$A$900,0)),"")))</f>
        <v>2.0406</v>
      </c>
      <c r="U210" s="1" t="str">
        <f>IFERROR(IF(S210&gt;0,S210-(#REF!),""),"")</f>
        <v/>
      </c>
      <c r="V210" s="1" t="str">
        <f>IFERROR(IF(T210&gt;0,T210-(#REF!),""),"")</f>
        <v/>
      </c>
      <c r="W210" s="3" t="str">
        <f t="shared" si="18"/>
        <v/>
      </c>
      <c r="X210" s="3" t="str">
        <f t="shared" si="19"/>
        <v/>
      </c>
      <c r="Y210" s="3" t="str">
        <f t="shared" si="20"/>
        <v/>
      </c>
      <c r="Z210">
        <f t="shared" si="21"/>
        <v>69</v>
      </c>
      <c r="AA210" s="3" t="str">
        <f t="shared" si="22"/>
        <v/>
      </c>
      <c r="AB210" s="3" t="str">
        <f t="shared" si="23"/>
        <v/>
      </c>
      <c r="AC210" s="67" t="str">
        <f>IF(ISNUMBER(SEARCH("C", '[2]Dry_Litterbag Placem_Collection'!T137)),"YES","")</f>
        <v>YES</v>
      </c>
      <c r="AD210" s="67" t="str">
        <f>IF(ISNUMBER(SEARCH("H",'[2]Dry_Litterbag Placem_Collection'!T137)),"YES","")</f>
        <v>YES</v>
      </c>
      <c r="AE210" s="67" t="str">
        <f>IF(ISNUMBER(SEARCH("R",'[2]Dry_Litterbag Placem_Collection'!T137)),"YES","")</f>
        <v/>
      </c>
      <c r="AF210" s="67" t="str">
        <f>IF(ISNUMBER(SEARCH("C", '[2]Dry_Litterbag Placem_Collection'!S137)),"YES","")</f>
        <v>YES</v>
      </c>
      <c r="AG210" s="67" t="str">
        <f>IF(ISNUMBER(SEARCH("H", '[2]Dry_Litterbag Placem_Collection'!S137)),"YES","")</f>
        <v>YES</v>
      </c>
      <c r="AH210" s="67" t="str">
        <f>IF(ISNUMBER(SEARCH("R", '[2]Dry_Litterbag Placem_Collection'!S137)),"YES","")</f>
        <v/>
      </c>
    </row>
    <row r="211" spans="2:34">
      <c r="B211" t="s">
        <v>164</v>
      </c>
      <c r="C211">
        <v>136</v>
      </c>
      <c r="D211" t="s">
        <v>104</v>
      </c>
      <c r="E211" t="s">
        <v>41</v>
      </c>
      <c r="F211" s="68">
        <v>8</v>
      </c>
      <c r="G211" s="2">
        <f>'[2]Dry_Litterbag Placem_Collection'!E138</f>
        <v>42939</v>
      </c>
      <c r="H211" t="str">
        <f>'[2]Final data_for_R_analysis_Dryse'!J137</f>
        <v>G332</v>
      </c>
      <c r="I211" t="str">
        <f>'[2]Final data_for_R_analysis_Dryse'!J357</f>
        <v>R184</v>
      </c>
      <c r="J211">
        <f>IFERROR(INDEX('[2]Green_rooibos initial weight'!$C$5:$C$1749,MATCH(H211, '[2]Green_rooibos initial weight'!$A$5:$A$1749,0)),"")</f>
        <v>2.121</v>
      </c>
      <c r="K211">
        <f>IFERROR(INDEX('[2]Green_rooibos initial weight'!$C$5:$C$1749,MATCH(I211, '[2]Green_rooibos initial weight'!$A$5:$A$1749,0)),"")</f>
        <v>2.202</v>
      </c>
      <c r="L211" s="3" t="str">
        <f>IFERROR(J211-(#REF!+#REF!),"")</f>
        <v/>
      </c>
      <c r="M211" s="3">
        <f>AVERAGE('[2]Ashed teabags wet'!$J$809:$J$813,'[2]Ashed teabags wet'!$J$817:$J$818,'[2]Ashed teabags wet'!$J$820:$J$821)</f>
        <v>5.5094158734921841</v>
      </c>
      <c r="N211" s="3" t="str">
        <f t="shared" si="16"/>
        <v/>
      </c>
      <c r="O211" s="3" t="str">
        <f>IFERROR($K211-(#REF!+#REF!),"")</f>
        <v/>
      </c>
      <c r="P211" s="3">
        <f>AVERAGE('[2]Ashed teabags wet'!$J$814:$J$816)</f>
        <v>2.2816647271287041</v>
      </c>
      <c r="Q211" s="3" t="str">
        <f t="shared" si="17"/>
        <v/>
      </c>
      <c r="R211" s="2">
        <f>'[2]Dry_Litterbag Placem_Collection'!G138</f>
        <v>43008</v>
      </c>
      <c r="S211">
        <f>IF(IFERROR(INDEX('[2]Both teabags AfterDry'!$D$3:$D$900,MATCH(Dry_Unashed!H211,'[2]Both teabags AfterDry'!$A$3:$A$900,0)),"")="","",(IFERROR(INDEX('[2]Both teabags AfterDry'!$D$3:$D$900,MATCH(Dry_Unashed!H211,'[2]Both teabags AfterDry'!$A$3:$A$900,0)),"")))</f>
        <v>0.98260000000000003</v>
      </c>
      <c r="T211">
        <f>IF(IFERROR(INDEX('[2]Both teabags AfterDry'!$D$3:$D$900,MATCH(Dry_Unashed!I211,'[2]Both teabags AfterDry'!$A$3:$A$900,0)),"")="","",(IFERROR(INDEX('[2]Both teabags AfterDry'!$D$3:$D$900,MATCH(Dry_Unashed!I211,'[2]Both teabags AfterDry'!$A$3:$A$900,0)),"")))</f>
        <v>1.7850999999999999</v>
      </c>
      <c r="U211" s="1" t="str">
        <f>IFERROR(IF(S211&gt;0,S211-(#REF!),""),"")</f>
        <v/>
      </c>
      <c r="V211" s="1" t="str">
        <f>IFERROR(IF(T211&gt;0,T211-(#REF!),""),"")</f>
        <v/>
      </c>
      <c r="W211" s="3" t="str">
        <f t="shared" si="18"/>
        <v/>
      </c>
      <c r="X211" s="3" t="str">
        <f t="shared" si="19"/>
        <v/>
      </c>
      <c r="Y211" s="3" t="str">
        <f t="shared" si="20"/>
        <v/>
      </c>
      <c r="Z211">
        <f t="shared" si="21"/>
        <v>69</v>
      </c>
      <c r="AA211" s="3" t="str">
        <f t="shared" si="22"/>
        <v/>
      </c>
      <c r="AB211" s="3" t="str">
        <f t="shared" si="23"/>
        <v/>
      </c>
      <c r="AC211" s="67" t="str">
        <f>IF(ISNUMBER(SEARCH("C", '[2]Dry_Litterbag Placem_Collection'!T138)),"YES","")</f>
        <v/>
      </c>
      <c r="AD211" s="67" t="str">
        <f>IF(ISNUMBER(SEARCH("H",'[2]Dry_Litterbag Placem_Collection'!T138)),"YES","")</f>
        <v/>
      </c>
      <c r="AE211" s="67" t="str">
        <f>IF(ISNUMBER(SEARCH("R",'[2]Dry_Litterbag Placem_Collection'!T138)),"YES","")</f>
        <v/>
      </c>
      <c r="AF211" s="67" t="str">
        <f>IF(ISNUMBER(SEARCH("C", '[2]Dry_Litterbag Placem_Collection'!S138)),"YES","")</f>
        <v>YES</v>
      </c>
      <c r="AG211" s="67" t="str">
        <f>IF(ISNUMBER(SEARCH("H", '[2]Dry_Litterbag Placem_Collection'!S138)),"YES","")</f>
        <v/>
      </c>
      <c r="AH211" s="67" t="str">
        <f>IF(ISNUMBER(SEARCH("R", '[2]Dry_Litterbag Placem_Collection'!S138)),"YES","")</f>
        <v/>
      </c>
    </row>
    <row r="212" spans="2:34">
      <c r="B212" t="s">
        <v>164</v>
      </c>
      <c r="C212">
        <v>137</v>
      </c>
      <c r="D212" t="s">
        <v>105</v>
      </c>
      <c r="E212" t="s">
        <v>41</v>
      </c>
      <c r="F212" s="5">
        <v>1</v>
      </c>
      <c r="G212" s="2">
        <f>'[2]Dry_Litterbag Placem_Collection'!E139</f>
        <v>42939</v>
      </c>
      <c r="H212" t="str">
        <f>'[2]Final data_for_R_analysis_Dryse'!J138</f>
        <v>G30</v>
      </c>
      <c r="I212" t="str">
        <f>'[2]Final data_for_R_analysis_Dryse'!J358</f>
        <v>R746</v>
      </c>
      <c r="J212">
        <f>IFERROR(INDEX('[2]Green_rooibos initial weight'!$C$5:$C$1749,MATCH(H212, '[2]Green_rooibos initial weight'!$A$5:$A$1749,0)),"")</f>
        <v>2.0680000000000001</v>
      </c>
      <c r="K212">
        <f>IFERROR(INDEX('[2]Green_rooibos initial weight'!$C$5:$C$1749,MATCH(I212, '[2]Green_rooibos initial weight'!$A$5:$A$1749,0)),"")</f>
        <v>2.2290000000000001</v>
      </c>
      <c r="L212" s="3" t="str">
        <f>IFERROR(J212-(#REF!+#REF!),"")</f>
        <v/>
      </c>
      <c r="M212" s="3">
        <f>AVERAGE('[2]Ashed teabags wet'!$J$809:$J$813,'[2]Ashed teabags wet'!$J$817:$J$818,'[2]Ashed teabags wet'!$J$820:$J$821)</f>
        <v>5.5094158734921841</v>
      </c>
      <c r="N212" s="3" t="str">
        <f t="shared" si="16"/>
        <v/>
      </c>
      <c r="O212" s="3" t="str">
        <f>IFERROR($K212-(#REF!+#REF!),"")</f>
        <v/>
      </c>
      <c r="P212" s="3">
        <f>AVERAGE('[2]Ashed teabags wet'!$J$814:$J$816)</f>
        <v>2.2816647271287041</v>
      </c>
      <c r="Q212" s="3" t="str">
        <f t="shared" si="17"/>
        <v/>
      </c>
      <c r="R212" s="2">
        <f>'[2]Dry_Litterbag Placem_Collection'!G139</f>
        <v>43008</v>
      </c>
      <c r="S212">
        <f>IF(IFERROR(INDEX('[2]Both teabags AfterDry'!$D$3:$D$900,MATCH(Dry_Unashed!H212,'[2]Both teabags AfterDry'!$A$3:$A$900,0)),"")="","",(IFERROR(INDEX('[2]Both teabags AfterDry'!$D$3:$D$900,MATCH(Dry_Unashed!H212,'[2]Both teabags AfterDry'!$A$3:$A$900,0)),"")))</f>
        <v>0.80879999999999996</v>
      </c>
      <c r="T212">
        <f>IF(IFERROR(INDEX('[2]Both teabags AfterDry'!$D$3:$D$900,MATCH(Dry_Unashed!I212,'[2]Both teabags AfterDry'!$A$3:$A$900,0)),"")="","",(IFERROR(INDEX('[2]Both teabags AfterDry'!$D$3:$D$900,MATCH(Dry_Unashed!I212,'[2]Both teabags AfterDry'!$A$3:$A$900,0)),"")))</f>
        <v>5.0305999999999997</v>
      </c>
      <c r="U212" s="1" t="str">
        <f>IFERROR(IF(S212&gt;0,S212-(#REF!),""),"")</f>
        <v/>
      </c>
      <c r="V212" s="1" t="str">
        <f>IFERROR(IF(T212&gt;0,T212-(#REF!),""),"")</f>
        <v/>
      </c>
      <c r="W212" s="3" t="str">
        <f t="shared" si="18"/>
        <v/>
      </c>
      <c r="X212" s="3" t="str">
        <f t="shared" si="19"/>
        <v/>
      </c>
      <c r="Y212" s="3" t="str">
        <f t="shared" si="20"/>
        <v/>
      </c>
      <c r="Z212">
        <f t="shared" si="21"/>
        <v>69</v>
      </c>
      <c r="AA212" s="3" t="str">
        <f t="shared" si="22"/>
        <v/>
      </c>
      <c r="AB212" s="3" t="str">
        <f t="shared" si="23"/>
        <v/>
      </c>
      <c r="AC212" s="67" t="str">
        <f>IF(ISNUMBER(SEARCH("C", '[2]Dry_Litterbag Placem_Collection'!T139)),"YES","")</f>
        <v>YES</v>
      </c>
      <c r="AD212" s="67" t="str">
        <f>IF(ISNUMBER(SEARCH("H",'[2]Dry_Litterbag Placem_Collection'!T139)),"YES","")</f>
        <v>YES</v>
      </c>
      <c r="AE212" s="67" t="str">
        <f>IF(ISNUMBER(SEARCH("R",'[2]Dry_Litterbag Placem_Collection'!T139)),"YES","")</f>
        <v/>
      </c>
      <c r="AF212" s="67" t="str">
        <f>IF(ISNUMBER(SEARCH("C", '[2]Dry_Litterbag Placem_Collection'!S139)),"YES","")</f>
        <v/>
      </c>
      <c r="AG212" s="67" t="str">
        <f>IF(ISNUMBER(SEARCH("H", '[2]Dry_Litterbag Placem_Collection'!S139)),"YES","")</f>
        <v>YES</v>
      </c>
      <c r="AH212" s="67" t="str">
        <f>IF(ISNUMBER(SEARCH("R", '[2]Dry_Litterbag Placem_Collection'!S139)),"YES","")</f>
        <v/>
      </c>
    </row>
    <row r="213" spans="2:34">
      <c r="B213" t="s">
        <v>164</v>
      </c>
      <c r="C213">
        <v>138</v>
      </c>
      <c r="D213" t="s">
        <v>105</v>
      </c>
      <c r="E213" t="s">
        <v>41</v>
      </c>
      <c r="F213" s="5">
        <v>2</v>
      </c>
      <c r="G213" s="2">
        <f>'[2]Dry_Litterbag Placem_Collection'!E140</f>
        <v>42939</v>
      </c>
      <c r="H213" t="str">
        <f>'[2]Final data_for_R_analysis_Dryse'!J139</f>
        <v>G213</v>
      </c>
      <c r="I213" t="str">
        <f>'[2]Final data_for_R_analysis_Dryse'!J359</f>
        <v>R821</v>
      </c>
      <c r="J213">
        <f>IFERROR(INDEX('[2]Green_rooibos initial weight'!$C$5:$C$1749,MATCH(H213, '[2]Green_rooibos initial weight'!$A$5:$A$1749,0)),"")</f>
        <v>2.0670000000000002</v>
      </c>
      <c r="K213">
        <f>IFERROR(INDEX('[2]Green_rooibos initial weight'!$C$5:$C$1749,MATCH(I213, '[2]Green_rooibos initial weight'!$A$5:$A$1749,0)),"")</f>
        <v>2.1680000000000001</v>
      </c>
      <c r="L213" s="3" t="str">
        <f>IFERROR(J213-(#REF!+#REF!),"")</f>
        <v/>
      </c>
      <c r="M213" s="3">
        <f>AVERAGE('[2]Ashed teabags wet'!$J$809:$J$813,'[2]Ashed teabags wet'!$J$817:$J$818,'[2]Ashed teabags wet'!$J$820:$J$821)</f>
        <v>5.5094158734921841</v>
      </c>
      <c r="N213" s="3" t="str">
        <f t="shared" si="16"/>
        <v/>
      </c>
      <c r="O213" s="3" t="str">
        <f>IFERROR($K213-(#REF!+#REF!),"")</f>
        <v/>
      </c>
      <c r="P213" s="3">
        <f>AVERAGE('[2]Ashed teabags wet'!$J$814:$J$816)</f>
        <v>2.2816647271287041</v>
      </c>
      <c r="Q213" s="3" t="str">
        <f t="shared" si="17"/>
        <v/>
      </c>
      <c r="R213" s="2">
        <f>'[2]Dry_Litterbag Placem_Collection'!G140</f>
        <v>43008</v>
      </c>
      <c r="S213">
        <f>IF(IFERROR(INDEX('[2]Both teabags AfterDry'!$D$3:$D$900,MATCH(Dry_Unashed!H213,'[2]Both teabags AfterDry'!$A$3:$A$900,0)),"")="","",(IFERROR(INDEX('[2]Both teabags AfterDry'!$D$3:$D$900,MATCH(Dry_Unashed!H213,'[2]Both teabags AfterDry'!$A$3:$A$900,0)),"")))</f>
        <v>0.66200000000000003</v>
      </c>
      <c r="T213">
        <f>IF(IFERROR(INDEX('[2]Both teabags AfterDry'!$D$3:$D$900,MATCH(Dry_Unashed!I213,'[2]Both teabags AfterDry'!$A$3:$A$900,0)),"")="","",(IFERROR(INDEX('[2]Both teabags AfterDry'!$D$3:$D$900,MATCH(Dry_Unashed!I213,'[2]Both teabags AfterDry'!$A$3:$A$900,0)),"")))</f>
        <v>0.2059</v>
      </c>
      <c r="U213" s="1" t="str">
        <f>IFERROR(IF(S213&gt;0,S213-(#REF!),""),"")</f>
        <v/>
      </c>
      <c r="V213" s="1" t="str">
        <f>IFERROR(IF(T213&gt;0,T213-(#REF!),""),"")</f>
        <v/>
      </c>
      <c r="W213" s="3" t="str">
        <f t="shared" si="18"/>
        <v/>
      </c>
      <c r="X213" s="3" t="str">
        <f t="shared" si="19"/>
        <v/>
      </c>
      <c r="Y213" s="3" t="str">
        <f t="shared" si="20"/>
        <v/>
      </c>
      <c r="Z213">
        <f t="shared" si="21"/>
        <v>69</v>
      </c>
      <c r="AA213" s="3" t="str">
        <f t="shared" si="22"/>
        <v/>
      </c>
      <c r="AB213" s="3" t="str">
        <f t="shared" si="23"/>
        <v/>
      </c>
      <c r="AC213" s="67" t="str">
        <f>IF(ISNUMBER(SEARCH("C", '[2]Dry_Litterbag Placem_Collection'!T140)),"YES","")</f>
        <v>YES</v>
      </c>
      <c r="AD213" s="67" t="str">
        <f>IF(ISNUMBER(SEARCH("H",'[2]Dry_Litterbag Placem_Collection'!T140)),"YES","")</f>
        <v>YES</v>
      </c>
      <c r="AE213" s="67" t="str">
        <f>IF(ISNUMBER(SEARCH("R",'[2]Dry_Litterbag Placem_Collection'!T140)),"YES","")</f>
        <v/>
      </c>
      <c r="AF213" s="67" t="str">
        <f>IF(ISNUMBER(SEARCH("C", '[2]Dry_Litterbag Placem_Collection'!S140)),"YES","")</f>
        <v>YES</v>
      </c>
      <c r="AG213" s="67" t="str">
        <f>IF(ISNUMBER(SEARCH("H", '[2]Dry_Litterbag Placem_Collection'!S140)),"YES","")</f>
        <v>YES</v>
      </c>
      <c r="AH213" s="67" t="str">
        <f>IF(ISNUMBER(SEARCH("R", '[2]Dry_Litterbag Placem_Collection'!S140)),"YES","")</f>
        <v/>
      </c>
    </row>
    <row r="214" spans="2:34">
      <c r="B214" t="s">
        <v>164</v>
      </c>
      <c r="C214">
        <v>139</v>
      </c>
      <c r="D214" t="s">
        <v>105</v>
      </c>
      <c r="E214" t="s">
        <v>41</v>
      </c>
      <c r="F214" s="5">
        <v>3</v>
      </c>
      <c r="G214" s="2">
        <f>'[2]Dry_Litterbag Placem_Collection'!E141</f>
        <v>42939</v>
      </c>
      <c r="H214" t="str">
        <f>'[2]Final data_for_R_analysis_Dryse'!J140</f>
        <v>G250</v>
      </c>
      <c r="I214" t="str">
        <f>'[2]Final data_for_R_analysis_Dryse'!J360</f>
        <v>R813</v>
      </c>
      <c r="J214">
        <f>IFERROR(INDEX('[2]Green_rooibos initial weight'!$C$5:$C$1749,MATCH(H214, '[2]Green_rooibos initial weight'!$A$5:$A$1749,0)),"")</f>
        <v>2.0139999999999998</v>
      </c>
      <c r="K214">
        <f>IFERROR(INDEX('[2]Green_rooibos initial weight'!$C$5:$C$1749,MATCH(I214, '[2]Green_rooibos initial weight'!$A$5:$A$1749,0)),"")</f>
        <v>2.2309999999999999</v>
      </c>
      <c r="L214" s="3" t="str">
        <f>IFERROR(J214-(#REF!+#REF!),"")</f>
        <v/>
      </c>
      <c r="M214" s="3">
        <f>AVERAGE('[2]Ashed teabags wet'!$J$809:$J$813,'[2]Ashed teabags wet'!$J$817:$J$818,'[2]Ashed teabags wet'!$J$820:$J$821)</f>
        <v>5.5094158734921841</v>
      </c>
      <c r="N214" s="3" t="str">
        <f t="shared" si="16"/>
        <v/>
      </c>
      <c r="O214" s="3" t="str">
        <f>IFERROR($K214-(#REF!+#REF!),"")</f>
        <v/>
      </c>
      <c r="P214" s="3">
        <f>AVERAGE('[2]Ashed teabags wet'!$J$814:$J$816)</f>
        <v>2.2816647271287041</v>
      </c>
      <c r="Q214" s="3" t="str">
        <f t="shared" si="17"/>
        <v/>
      </c>
      <c r="R214" s="2">
        <f>'[2]Dry_Litterbag Placem_Collection'!G141</f>
        <v>43008</v>
      </c>
      <c r="S214">
        <f>IF(IFERROR(INDEX('[2]Both teabags AfterDry'!$D$3:$D$900,MATCH(Dry_Unashed!H214,'[2]Both teabags AfterDry'!$A$3:$A$900,0)),"")="","",(IFERROR(INDEX('[2]Both teabags AfterDry'!$D$3:$D$900,MATCH(Dry_Unashed!H214,'[2]Both teabags AfterDry'!$A$3:$A$900,0)),"")))</f>
        <v>0.80610000000000004</v>
      </c>
      <c r="T214">
        <f>IF(IFERROR(INDEX('[2]Both teabags AfterDry'!$D$3:$D$900,MATCH(Dry_Unashed!I214,'[2]Both teabags AfterDry'!$A$3:$A$900,0)),"")="","",(IFERROR(INDEX('[2]Both teabags AfterDry'!$D$3:$D$900,MATCH(Dry_Unashed!I214,'[2]Both teabags AfterDry'!$A$3:$A$900,0)),"")))</f>
        <v>2.1772999999999998</v>
      </c>
      <c r="U214" s="1" t="str">
        <f>IFERROR(IF(S214&gt;0,S214-(#REF!),""),"")</f>
        <v/>
      </c>
      <c r="V214" s="1" t="str">
        <f>IFERROR(IF(T214&gt;0,T214-(#REF!),""),"")</f>
        <v/>
      </c>
      <c r="W214" s="3" t="str">
        <f t="shared" si="18"/>
        <v/>
      </c>
      <c r="X214" s="3" t="str">
        <f t="shared" si="19"/>
        <v/>
      </c>
      <c r="Y214" s="3" t="str">
        <f t="shared" si="20"/>
        <v/>
      </c>
      <c r="Z214">
        <f t="shared" si="21"/>
        <v>69</v>
      </c>
      <c r="AA214" s="3" t="str">
        <f t="shared" si="22"/>
        <v/>
      </c>
      <c r="AB214" s="3" t="str">
        <f t="shared" si="23"/>
        <v/>
      </c>
      <c r="AC214" s="67" t="str">
        <f>IF(ISNUMBER(SEARCH("C", '[2]Dry_Litterbag Placem_Collection'!T141)),"YES","")</f>
        <v>YES</v>
      </c>
      <c r="AD214" s="67" t="str">
        <f>IF(ISNUMBER(SEARCH("H",'[2]Dry_Litterbag Placem_Collection'!T141)),"YES","")</f>
        <v>YES</v>
      </c>
      <c r="AE214" s="67" t="str">
        <f>IF(ISNUMBER(SEARCH("R",'[2]Dry_Litterbag Placem_Collection'!T141)),"YES","")</f>
        <v/>
      </c>
      <c r="AF214" s="67" t="str">
        <f>IF(ISNUMBER(SEARCH("C", '[2]Dry_Litterbag Placem_Collection'!S141)),"YES","")</f>
        <v>YES</v>
      </c>
      <c r="AG214" s="67" t="str">
        <f>IF(ISNUMBER(SEARCH("H", '[2]Dry_Litterbag Placem_Collection'!S141)),"YES","")</f>
        <v>YES</v>
      </c>
      <c r="AH214" s="67" t="str">
        <f>IF(ISNUMBER(SEARCH("R", '[2]Dry_Litterbag Placem_Collection'!S141)),"YES","")</f>
        <v/>
      </c>
    </row>
    <row r="215" spans="2:34">
      <c r="B215" t="s">
        <v>164</v>
      </c>
      <c r="C215">
        <v>140</v>
      </c>
      <c r="D215" t="s">
        <v>105</v>
      </c>
      <c r="E215" t="s">
        <v>41</v>
      </c>
      <c r="F215" s="68">
        <v>4</v>
      </c>
      <c r="G215" s="2">
        <f>'[2]Dry_Litterbag Placem_Collection'!E142</f>
        <v>42939</v>
      </c>
      <c r="H215" t="str">
        <f>'[2]Final data_for_R_analysis_Dryse'!J141</f>
        <v>G401</v>
      </c>
      <c r="I215" t="str">
        <f>'[2]Final data_for_R_analysis_Dryse'!J361</f>
        <v>R729</v>
      </c>
      <c r="J215">
        <f>IFERROR(INDEX('[2]Green_rooibos initial weight'!$C$5:$C$1749,MATCH(H215, '[2]Green_rooibos initial weight'!$A$5:$A$1749,0)),"")</f>
        <v>1.9390000000000001</v>
      </c>
      <c r="K215">
        <f>IFERROR(INDEX('[2]Green_rooibos initial weight'!$C$5:$C$1749,MATCH(I215, '[2]Green_rooibos initial weight'!$A$5:$A$1749,0)),"")</f>
        <v>2.1970000000000001</v>
      </c>
      <c r="L215" s="3" t="str">
        <f>IFERROR(J215-(#REF!+#REF!),"")</f>
        <v/>
      </c>
      <c r="M215" s="3">
        <f>AVERAGE('[2]Ashed teabags wet'!$J$809:$J$813,'[2]Ashed teabags wet'!$J$817:$J$818,'[2]Ashed teabags wet'!$J$820:$J$821)</f>
        <v>5.5094158734921841</v>
      </c>
      <c r="N215" s="3" t="str">
        <f t="shared" si="16"/>
        <v/>
      </c>
      <c r="O215" s="3" t="str">
        <f>IFERROR($K215-(#REF!+#REF!),"")</f>
        <v/>
      </c>
      <c r="P215" s="3">
        <f>AVERAGE('[2]Ashed teabags wet'!$J$814:$J$816)</f>
        <v>2.2816647271287041</v>
      </c>
      <c r="Q215" s="3" t="str">
        <f t="shared" si="17"/>
        <v/>
      </c>
      <c r="R215" s="2">
        <f>'[2]Dry_Litterbag Placem_Collection'!G142</f>
        <v>43008</v>
      </c>
      <c r="S215">
        <f>IF(IFERROR(INDEX('[2]Both teabags AfterDry'!$D$3:$D$900,MATCH(Dry_Unashed!H215,'[2]Both teabags AfterDry'!$A$3:$A$900,0)),"")="","",(IFERROR(INDEX('[2]Both teabags AfterDry'!$D$3:$D$900,MATCH(Dry_Unashed!H215,'[2]Both teabags AfterDry'!$A$3:$A$900,0)),"")))</f>
        <v>0.9304</v>
      </c>
      <c r="T215">
        <f>IF(IFERROR(INDEX('[2]Both teabags AfterDry'!$D$3:$D$900,MATCH(Dry_Unashed!I215,'[2]Both teabags AfterDry'!$A$3:$A$900,0)),"")="","",(IFERROR(INDEX('[2]Both teabags AfterDry'!$D$3:$D$900,MATCH(Dry_Unashed!I215,'[2]Both teabags AfterDry'!$A$3:$A$900,0)),"")))</f>
        <v>1.7859</v>
      </c>
      <c r="U215" s="1" t="str">
        <f>IFERROR(IF(S215&gt;0,S215-(#REF!),""),"")</f>
        <v/>
      </c>
      <c r="V215" s="1" t="str">
        <f>IFERROR(IF(T215&gt;0,T215-(#REF!),""),"")</f>
        <v/>
      </c>
      <c r="W215" s="3" t="str">
        <f t="shared" si="18"/>
        <v/>
      </c>
      <c r="X215" s="3" t="str">
        <f t="shared" si="19"/>
        <v/>
      </c>
      <c r="Y215" s="3" t="str">
        <f t="shared" si="20"/>
        <v/>
      </c>
      <c r="Z215">
        <f t="shared" si="21"/>
        <v>69</v>
      </c>
      <c r="AA215" s="3" t="str">
        <f t="shared" si="22"/>
        <v/>
      </c>
      <c r="AB215" s="3" t="str">
        <f t="shared" si="23"/>
        <v/>
      </c>
      <c r="AC215" s="67" t="str">
        <f>IF(ISNUMBER(SEARCH("C", '[2]Dry_Litterbag Placem_Collection'!T142)),"YES","")</f>
        <v>YES</v>
      </c>
      <c r="AD215" s="67" t="str">
        <f>IF(ISNUMBER(SEARCH("H",'[2]Dry_Litterbag Placem_Collection'!T142)),"YES","")</f>
        <v>YES</v>
      </c>
      <c r="AE215" s="67" t="str">
        <f>IF(ISNUMBER(SEARCH("R",'[2]Dry_Litterbag Placem_Collection'!T142)),"YES","")</f>
        <v/>
      </c>
      <c r="AF215" s="67" t="str">
        <f>IF(ISNUMBER(SEARCH("C", '[2]Dry_Litterbag Placem_Collection'!S142)),"YES","")</f>
        <v/>
      </c>
      <c r="AG215" s="67" t="str">
        <f>IF(ISNUMBER(SEARCH("H", '[2]Dry_Litterbag Placem_Collection'!S142)),"YES","")</f>
        <v/>
      </c>
      <c r="AH215" s="67" t="str">
        <f>IF(ISNUMBER(SEARCH("R", '[2]Dry_Litterbag Placem_Collection'!S142)),"YES","")</f>
        <v>YES</v>
      </c>
    </row>
    <row r="216" spans="2:34">
      <c r="B216" t="s">
        <v>164</v>
      </c>
      <c r="C216">
        <v>141</v>
      </c>
      <c r="D216" t="s">
        <v>105</v>
      </c>
      <c r="E216" t="s">
        <v>41</v>
      </c>
      <c r="F216" s="68">
        <v>5</v>
      </c>
      <c r="G216" s="2">
        <f>'[2]Dry_Litterbag Placem_Collection'!E143</f>
        <v>0</v>
      </c>
      <c r="H216" t="str">
        <f>'[2]Final data_for_R_analysis_Dryse'!J142</f>
        <v/>
      </c>
      <c r="I216" t="str">
        <f>'[2]Final data_for_R_analysis_Dryse'!J362</f>
        <v/>
      </c>
      <c r="J216" t="str">
        <f>IFERROR(INDEX('[2]Green_rooibos initial weight'!$C$5:$C$1749,MATCH(H216, '[2]Green_rooibos initial weight'!$A$5:$A$1749,0)),"")</f>
        <v/>
      </c>
      <c r="K216" t="str">
        <f>IFERROR(INDEX('[2]Green_rooibos initial weight'!$C$5:$C$1749,MATCH(I216, '[2]Green_rooibos initial weight'!$A$5:$A$1749,0)),"")</f>
        <v/>
      </c>
      <c r="L216" s="3" t="str">
        <f>IFERROR(J216-(#REF!+#REF!),"")</f>
        <v/>
      </c>
      <c r="M216" s="3">
        <f>AVERAGE('[2]Ashed teabags wet'!$J$809:$J$813,'[2]Ashed teabags wet'!$J$817:$J$818,'[2]Ashed teabags wet'!$J$820:$J$821)</f>
        <v>5.5094158734921841</v>
      </c>
      <c r="N216" s="3" t="str">
        <f t="shared" si="16"/>
        <v/>
      </c>
      <c r="O216" s="3" t="str">
        <f>IFERROR($K216-(#REF!+#REF!),"")</f>
        <v/>
      </c>
      <c r="P216" s="3">
        <f>AVERAGE('[2]Ashed teabags wet'!$J$814:$J$816)</f>
        <v>2.2816647271287041</v>
      </c>
      <c r="Q216" s="3" t="str">
        <f t="shared" si="17"/>
        <v/>
      </c>
      <c r="R216" s="2">
        <f>'[2]Dry_Litterbag Placem_Collection'!G143</f>
        <v>0</v>
      </c>
      <c r="S216" t="str">
        <f>IF(IFERROR(INDEX('[2]Both teabags AfterDry'!$D$3:$D$900,MATCH(Dry_Unashed!H216,'[2]Both teabags AfterDry'!$A$3:$A$900,0)),"")="","",(IFERROR(INDEX('[2]Both teabags AfterDry'!$D$3:$D$900,MATCH(Dry_Unashed!H216,'[2]Both teabags AfterDry'!$A$3:$A$900,0)),"")))</f>
        <v/>
      </c>
      <c r="T216" t="str">
        <f>IF(IFERROR(INDEX('[2]Both teabags AfterDry'!$D$3:$D$900,MATCH(Dry_Unashed!I216,'[2]Both teabags AfterDry'!$A$3:$A$900,0)),"")="","",(IFERROR(INDEX('[2]Both teabags AfterDry'!$D$3:$D$900,MATCH(Dry_Unashed!I216,'[2]Both teabags AfterDry'!$A$3:$A$900,0)),"")))</f>
        <v/>
      </c>
      <c r="U216" s="1" t="str">
        <f>IFERROR(IF(S216&gt;0,S216-(#REF!),""),"")</f>
        <v/>
      </c>
      <c r="V216" s="1" t="str">
        <f>IFERROR(IF(T216&gt;0,T216-(#REF!),""),"")</f>
        <v/>
      </c>
      <c r="W216" s="3" t="str">
        <f t="shared" si="18"/>
        <v/>
      </c>
      <c r="X216" s="3" t="str">
        <f t="shared" si="19"/>
        <v/>
      </c>
      <c r="Y216" s="3" t="str">
        <f t="shared" si="20"/>
        <v/>
      </c>
      <c r="Z216" t="str">
        <f t="shared" si="21"/>
        <v/>
      </c>
      <c r="AA216" s="3" t="str">
        <f t="shared" si="22"/>
        <v/>
      </c>
      <c r="AB216" s="3" t="str">
        <f t="shared" si="23"/>
        <v/>
      </c>
      <c r="AC216" s="67" t="str">
        <f>IF(ISNUMBER(SEARCH("C", '[2]Dry_Litterbag Placem_Collection'!T143)),"YES","")</f>
        <v/>
      </c>
      <c r="AD216" s="67" t="str">
        <f>IF(ISNUMBER(SEARCH("H",'[2]Dry_Litterbag Placem_Collection'!T143)),"YES","")</f>
        <v/>
      </c>
      <c r="AE216" s="67" t="str">
        <f>IF(ISNUMBER(SEARCH("R",'[2]Dry_Litterbag Placem_Collection'!T143)),"YES","")</f>
        <v/>
      </c>
      <c r="AF216" s="67" t="str">
        <f>IF(ISNUMBER(SEARCH("C", '[2]Dry_Litterbag Placem_Collection'!S143)),"YES","")</f>
        <v/>
      </c>
      <c r="AG216" s="67" t="str">
        <f>IF(ISNUMBER(SEARCH("H", '[2]Dry_Litterbag Placem_Collection'!S143)),"YES","")</f>
        <v/>
      </c>
      <c r="AH216" s="67" t="str">
        <f>IF(ISNUMBER(SEARCH("R", '[2]Dry_Litterbag Placem_Collection'!S143)),"YES","")</f>
        <v/>
      </c>
    </row>
    <row r="217" spans="2:34">
      <c r="B217" t="s">
        <v>164</v>
      </c>
      <c r="C217">
        <v>142</v>
      </c>
      <c r="D217" t="s">
        <v>105</v>
      </c>
      <c r="E217" t="s">
        <v>41</v>
      </c>
      <c r="F217" s="68">
        <v>6</v>
      </c>
      <c r="G217" s="2">
        <f>'[2]Dry_Litterbag Placem_Collection'!E144</f>
        <v>42939</v>
      </c>
      <c r="H217" t="str">
        <f>'[2]Final data_for_R_analysis_Dryse'!J143</f>
        <v>G87</v>
      </c>
      <c r="I217" t="str">
        <f>'[2]Final data_for_R_analysis_Dryse'!J363</f>
        <v>R834</v>
      </c>
      <c r="J217">
        <f>IFERROR(INDEX('[2]Green_rooibos initial weight'!$C$5:$C$1749,MATCH(H217, '[2]Green_rooibos initial weight'!$A$5:$A$1749,0)),"")</f>
        <v>1.9870000000000001</v>
      </c>
      <c r="K217">
        <f>IFERROR(INDEX('[2]Green_rooibos initial weight'!$C$5:$C$1749,MATCH(I217, '[2]Green_rooibos initial weight'!$A$5:$A$1749,0)),"")</f>
        <v>2.1840000000000002</v>
      </c>
      <c r="L217" s="3" t="str">
        <f>IFERROR(J217-(#REF!+#REF!),"")</f>
        <v/>
      </c>
      <c r="M217" s="3">
        <f>AVERAGE('[2]Ashed teabags wet'!$J$809:$J$813,'[2]Ashed teabags wet'!$J$817:$J$818,'[2]Ashed teabags wet'!$J$820:$J$821)</f>
        <v>5.5094158734921841</v>
      </c>
      <c r="N217" s="3" t="str">
        <f t="shared" si="16"/>
        <v/>
      </c>
      <c r="O217" s="3" t="str">
        <f>IFERROR($K217-(#REF!+#REF!),"")</f>
        <v/>
      </c>
      <c r="P217" s="3">
        <f>AVERAGE('[2]Ashed teabags wet'!$J$814:$J$816)</f>
        <v>2.2816647271287041</v>
      </c>
      <c r="Q217" s="3" t="str">
        <f t="shared" si="17"/>
        <v/>
      </c>
      <c r="R217" s="2">
        <f>'[2]Dry_Litterbag Placem_Collection'!G144</f>
        <v>43008</v>
      </c>
      <c r="S217" t="str">
        <f>IF(IFERROR(INDEX('[2]Both teabags AfterDry'!$D$3:$D$900,MATCH(Dry_Unashed!H217,'[2]Both teabags AfterDry'!$A$3:$A$900,0)),"")="","",(IFERROR(INDEX('[2]Both teabags AfterDry'!$D$3:$D$900,MATCH(Dry_Unashed!H217,'[2]Both teabags AfterDry'!$A$3:$A$900,0)),"")))</f>
        <v/>
      </c>
      <c r="T217" t="str">
        <f>IF(IFERROR(INDEX('[2]Both teabags AfterDry'!$D$3:$D$900,MATCH(Dry_Unashed!I217,'[2]Both teabags AfterDry'!$A$3:$A$900,0)),"")="","",(IFERROR(INDEX('[2]Both teabags AfterDry'!$D$3:$D$900,MATCH(Dry_Unashed!I217,'[2]Both teabags AfterDry'!$A$3:$A$900,0)),"")))</f>
        <v/>
      </c>
      <c r="U217" s="1" t="str">
        <f>IFERROR(IF(S217&gt;0,S217-(#REF!),""),"")</f>
        <v/>
      </c>
      <c r="V217" s="1" t="str">
        <f>IFERROR(IF(T217&gt;0,T217-(#REF!),""),"")</f>
        <v/>
      </c>
      <c r="W217" s="3" t="str">
        <f t="shared" si="18"/>
        <v/>
      </c>
      <c r="X217" s="3" t="str">
        <f t="shared" si="19"/>
        <v/>
      </c>
      <c r="Y217" s="3" t="str">
        <f t="shared" si="20"/>
        <v/>
      </c>
      <c r="Z217">
        <f t="shared" si="21"/>
        <v>69</v>
      </c>
      <c r="AA217" s="3" t="str">
        <f t="shared" si="22"/>
        <v/>
      </c>
      <c r="AB217" s="3" t="str">
        <f t="shared" si="23"/>
        <v/>
      </c>
      <c r="AC217" s="67" t="str">
        <f>IF(ISNUMBER(SEARCH("C", '[2]Dry_Litterbag Placem_Collection'!T144)),"YES","")</f>
        <v/>
      </c>
      <c r="AD217" s="67" t="str">
        <f>IF(ISNUMBER(SEARCH("H",'[2]Dry_Litterbag Placem_Collection'!T144)),"YES","")</f>
        <v/>
      </c>
      <c r="AE217" s="67" t="str">
        <f>IF(ISNUMBER(SEARCH("R",'[2]Dry_Litterbag Placem_Collection'!T144)),"YES","")</f>
        <v/>
      </c>
      <c r="AF217" s="67" t="str">
        <f>IF(ISNUMBER(SEARCH("C", '[2]Dry_Litterbag Placem_Collection'!S144)),"YES","")</f>
        <v>YES</v>
      </c>
      <c r="AG217" s="67" t="str">
        <f>IF(ISNUMBER(SEARCH("H", '[2]Dry_Litterbag Placem_Collection'!S144)),"YES","")</f>
        <v/>
      </c>
      <c r="AH217" s="67" t="str">
        <f>IF(ISNUMBER(SEARCH("R", '[2]Dry_Litterbag Placem_Collection'!S144)),"YES","")</f>
        <v>YES</v>
      </c>
    </row>
    <row r="218" spans="2:34">
      <c r="B218" t="s">
        <v>164</v>
      </c>
      <c r="C218">
        <v>143</v>
      </c>
      <c r="D218" t="s">
        <v>105</v>
      </c>
      <c r="E218" t="s">
        <v>41</v>
      </c>
      <c r="F218" s="68">
        <v>7</v>
      </c>
      <c r="G218" s="2">
        <f>'[2]Dry_Litterbag Placem_Collection'!E145</f>
        <v>42939</v>
      </c>
      <c r="H218" t="str">
        <f>'[2]Final data_for_R_analysis_Dryse'!J144</f>
        <v>G501</v>
      </c>
      <c r="I218" t="str">
        <f>'[2]Final data_for_R_analysis_Dryse'!J364</f>
        <v>R774</v>
      </c>
      <c r="J218">
        <f>IFERROR(INDEX('[2]Green_rooibos initial weight'!$C$5:$C$1749,MATCH(H218, '[2]Green_rooibos initial weight'!$A$5:$A$1749,0)),"")</f>
        <v>1.917</v>
      </c>
      <c r="K218">
        <f>IFERROR(INDEX('[2]Green_rooibos initial weight'!$C$5:$C$1749,MATCH(I218, '[2]Green_rooibos initial weight'!$A$5:$A$1749,0)),"")</f>
        <v>2.1629999999999998</v>
      </c>
      <c r="L218" s="3" t="str">
        <f>IFERROR(J218-(#REF!+#REF!),"")</f>
        <v/>
      </c>
      <c r="M218" s="3">
        <f>AVERAGE('[2]Ashed teabags wet'!$J$809:$J$813,'[2]Ashed teabags wet'!$J$817:$J$818,'[2]Ashed teabags wet'!$J$820:$J$821)</f>
        <v>5.5094158734921841</v>
      </c>
      <c r="N218" s="3" t="str">
        <f t="shared" si="16"/>
        <v/>
      </c>
      <c r="O218" s="3" t="str">
        <f>IFERROR($K218-(#REF!+#REF!),"")</f>
        <v/>
      </c>
      <c r="P218" s="3">
        <f>AVERAGE('[2]Ashed teabags wet'!$J$814:$J$816)</f>
        <v>2.2816647271287041</v>
      </c>
      <c r="Q218" s="3" t="str">
        <f t="shared" si="17"/>
        <v/>
      </c>
      <c r="R218" s="2">
        <f>'[2]Dry_Litterbag Placem_Collection'!G145</f>
        <v>43008</v>
      </c>
      <c r="S218">
        <f>IF(IFERROR(INDEX('[2]Both teabags AfterDry'!$D$3:$D$900,MATCH(Dry_Unashed!H218,'[2]Both teabags AfterDry'!$A$3:$A$900,0)),"")="","",(IFERROR(INDEX('[2]Both teabags AfterDry'!$D$3:$D$900,MATCH(Dry_Unashed!H218,'[2]Both teabags AfterDry'!$A$3:$A$900,0)),"")))</f>
        <v>0.78680000000000005</v>
      </c>
      <c r="T218">
        <f>IF(IFERROR(INDEX('[2]Both teabags AfterDry'!$D$3:$D$900,MATCH(Dry_Unashed!I218,'[2]Both teabags AfterDry'!$A$3:$A$900,0)),"")="","",(IFERROR(INDEX('[2]Both teabags AfterDry'!$D$3:$D$900,MATCH(Dry_Unashed!I218,'[2]Both teabags AfterDry'!$A$3:$A$900,0)),"")))</f>
        <v>1.5979000000000001</v>
      </c>
      <c r="U218" s="1" t="str">
        <f>IFERROR(IF(S218&gt;0,S218-(#REF!),""),"")</f>
        <v/>
      </c>
      <c r="V218" s="1" t="str">
        <f>IFERROR(IF(T218&gt;0,T218-(#REF!),""),"")</f>
        <v/>
      </c>
      <c r="W218" s="3" t="str">
        <f t="shared" si="18"/>
        <v/>
      </c>
      <c r="X218" s="3" t="str">
        <f t="shared" si="19"/>
        <v/>
      </c>
      <c r="Y218" s="3" t="str">
        <f t="shared" si="20"/>
        <v/>
      </c>
      <c r="Z218">
        <f t="shared" si="21"/>
        <v>69</v>
      </c>
      <c r="AA218" s="3" t="str">
        <f t="shared" si="22"/>
        <v/>
      </c>
      <c r="AB218" s="3" t="str">
        <f t="shared" si="23"/>
        <v/>
      </c>
      <c r="AC218" s="67" t="str">
        <f>IF(ISNUMBER(SEARCH("C", '[2]Dry_Litterbag Placem_Collection'!T145)),"YES","")</f>
        <v/>
      </c>
      <c r="AD218" s="67" t="str">
        <f>IF(ISNUMBER(SEARCH("H",'[2]Dry_Litterbag Placem_Collection'!T145)),"YES","")</f>
        <v/>
      </c>
      <c r="AE218" s="67" t="str">
        <f>IF(ISNUMBER(SEARCH("R",'[2]Dry_Litterbag Placem_Collection'!T145)),"YES","")</f>
        <v/>
      </c>
      <c r="AF218" s="67" t="str">
        <f>IF(ISNUMBER(SEARCH("C", '[2]Dry_Litterbag Placem_Collection'!S145)),"YES","")</f>
        <v/>
      </c>
      <c r="AG218" s="67" t="str">
        <f>IF(ISNUMBER(SEARCH("H", '[2]Dry_Litterbag Placem_Collection'!S145)),"YES","")</f>
        <v/>
      </c>
      <c r="AH218" s="67" t="str">
        <f>IF(ISNUMBER(SEARCH("R", '[2]Dry_Litterbag Placem_Collection'!S145)),"YES","")</f>
        <v/>
      </c>
    </row>
    <row r="219" spans="2:34">
      <c r="B219" t="s">
        <v>164</v>
      </c>
      <c r="C219">
        <v>144</v>
      </c>
      <c r="D219" t="s">
        <v>105</v>
      </c>
      <c r="E219" t="s">
        <v>41</v>
      </c>
      <c r="F219" s="68">
        <v>8</v>
      </c>
      <c r="G219" s="2">
        <f>'[2]Dry_Litterbag Placem_Collection'!E146</f>
        <v>42939</v>
      </c>
      <c r="H219" t="str">
        <f>'[2]Final data_for_R_analysis_Dryse'!J145</f>
        <v>G141</v>
      </c>
      <c r="I219" t="str">
        <f>'[2]Final data_for_R_analysis_Dryse'!J365</f>
        <v>R779</v>
      </c>
      <c r="J219">
        <f>IFERROR(INDEX('[2]Green_rooibos initial weight'!$C$5:$C$1749,MATCH(H219, '[2]Green_rooibos initial weight'!$A$5:$A$1749,0)),"")</f>
        <v>2.0310000000000001</v>
      </c>
      <c r="K219">
        <f>IFERROR(INDEX('[2]Green_rooibos initial weight'!$C$5:$C$1749,MATCH(I219, '[2]Green_rooibos initial weight'!$A$5:$A$1749,0)),"")</f>
        <v>2.16</v>
      </c>
      <c r="L219" s="3" t="str">
        <f>IFERROR(J219-(#REF!+#REF!),"")</f>
        <v/>
      </c>
      <c r="M219" s="3">
        <f>AVERAGE('[2]Ashed teabags wet'!$J$809:$J$813,'[2]Ashed teabags wet'!$J$817:$J$818,'[2]Ashed teabags wet'!$J$820:$J$821)</f>
        <v>5.5094158734921841</v>
      </c>
      <c r="N219" s="3" t="str">
        <f t="shared" si="16"/>
        <v/>
      </c>
      <c r="O219" s="3" t="str">
        <f>IFERROR($K219-(#REF!+#REF!),"")</f>
        <v/>
      </c>
      <c r="P219" s="3">
        <f>AVERAGE('[2]Ashed teabags wet'!$J$814:$J$816)</f>
        <v>2.2816647271287041</v>
      </c>
      <c r="Q219" s="3" t="str">
        <f t="shared" si="17"/>
        <v/>
      </c>
      <c r="R219" s="2">
        <f>'[2]Dry_Litterbag Placem_Collection'!G146</f>
        <v>43008</v>
      </c>
      <c r="S219">
        <f>IF(IFERROR(INDEX('[2]Both teabags AfterDry'!$D$3:$D$900,MATCH(Dry_Unashed!H219,'[2]Both teabags AfterDry'!$A$3:$A$900,0)),"")="","",(IFERROR(INDEX('[2]Both teabags AfterDry'!$D$3:$D$900,MATCH(Dry_Unashed!H219,'[2]Both teabags AfterDry'!$A$3:$A$900,0)),"")))</f>
        <v>0.66180000000000005</v>
      </c>
      <c r="T219">
        <f>IF(IFERROR(INDEX('[2]Both teabags AfterDry'!$D$3:$D$900,MATCH(Dry_Unashed!I219,'[2]Both teabags AfterDry'!$A$3:$A$900,0)),"")="","",(IFERROR(INDEX('[2]Both teabags AfterDry'!$D$3:$D$900,MATCH(Dry_Unashed!I219,'[2]Both teabags AfterDry'!$A$3:$A$900,0)),"")))</f>
        <v>0.17680000000000001</v>
      </c>
      <c r="U219" s="1" t="str">
        <f>IFERROR(IF(S219&gt;0,S219-(#REF!),""),"")</f>
        <v/>
      </c>
      <c r="V219" s="1" t="str">
        <f>IFERROR(IF(T219&gt;0,T219-(#REF!),""),"")</f>
        <v/>
      </c>
      <c r="W219" s="3" t="str">
        <f t="shared" si="18"/>
        <v/>
      </c>
      <c r="X219" s="3" t="str">
        <f t="shared" si="19"/>
        <v/>
      </c>
      <c r="Y219" s="3" t="str">
        <f t="shared" si="20"/>
        <v/>
      </c>
      <c r="Z219">
        <f t="shared" si="21"/>
        <v>69</v>
      </c>
      <c r="AA219" s="3" t="str">
        <f t="shared" si="22"/>
        <v/>
      </c>
      <c r="AB219" s="3" t="str">
        <f t="shared" si="23"/>
        <v/>
      </c>
      <c r="AC219" s="67" t="str">
        <f>IF(ISNUMBER(SEARCH("C", '[2]Dry_Litterbag Placem_Collection'!T146)),"YES","")</f>
        <v>YES</v>
      </c>
      <c r="AD219" s="67" t="str">
        <f>IF(ISNUMBER(SEARCH("H",'[2]Dry_Litterbag Placem_Collection'!T146)),"YES","")</f>
        <v>YES</v>
      </c>
      <c r="AE219" s="67" t="str">
        <f>IF(ISNUMBER(SEARCH("R",'[2]Dry_Litterbag Placem_Collection'!T146)),"YES","")</f>
        <v/>
      </c>
      <c r="AF219" s="67" t="str">
        <f>IF(ISNUMBER(SEARCH("C", '[2]Dry_Litterbag Placem_Collection'!S146)),"YES","")</f>
        <v/>
      </c>
      <c r="AG219" s="67" t="str">
        <f>IF(ISNUMBER(SEARCH("H", '[2]Dry_Litterbag Placem_Collection'!S146)),"YES","")</f>
        <v>YES</v>
      </c>
      <c r="AH219" s="67" t="str">
        <f>IF(ISNUMBER(SEARCH("R", '[2]Dry_Litterbag Placem_Collection'!S146)),"YES","")</f>
        <v/>
      </c>
    </row>
    <row r="220" spans="2:34">
      <c r="B220" t="s">
        <v>164</v>
      </c>
      <c r="C220">
        <v>145</v>
      </c>
      <c r="D220" t="s">
        <v>106</v>
      </c>
      <c r="E220" t="s">
        <v>41</v>
      </c>
      <c r="F220" s="5">
        <v>1</v>
      </c>
      <c r="G220" s="2">
        <f>'[2]Dry_Litterbag Placem_Collection'!E147</f>
        <v>42939</v>
      </c>
      <c r="H220" t="str">
        <f>'[2]Final data_for_R_analysis_Dryse'!J146</f>
        <v>G131</v>
      </c>
      <c r="I220" t="str">
        <f>'[2]Final data_for_R_analysis_Dryse'!J366</f>
        <v>R728</v>
      </c>
      <c r="J220">
        <f>IFERROR(INDEX('[2]Green_rooibos initial weight'!$C$5:$C$1749,MATCH(H220, '[2]Green_rooibos initial weight'!$A$5:$A$1749,0)),"")</f>
        <v>1.9670000000000001</v>
      </c>
      <c r="K220">
        <f>IFERROR(INDEX('[2]Green_rooibos initial weight'!$C$5:$C$1749,MATCH(I220, '[2]Green_rooibos initial weight'!$A$5:$A$1749,0)),"")</f>
        <v>2.2429999999999999</v>
      </c>
      <c r="L220" s="3" t="str">
        <f>IFERROR(J220-(#REF!+#REF!),"")</f>
        <v/>
      </c>
      <c r="M220" s="3">
        <f>AVERAGE('[2]Ashed teabags wet'!$J$809:$J$813,'[2]Ashed teabags wet'!$J$817:$J$818,'[2]Ashed teabags wet'!$J$820:$J$821)</f>
        <v>5.5094158734921841</v>
      </c>
      <c r="N220" s="3" t="str">
        <f t="shared" si="16"/>
        <v/>
      </c>
      <c r="O220" s="3" t="str">
        <f>IFERROR($K220-(#REF!+#REF!),"")</f>
        <v/>
      </c>
      <c r="P220" s="3">
        <f>AVERAGE('[2]Ashed teabags wet'!$J$814:$J$816)</f>
        <v>2.2816647271287041</v>
      </c>
      <c r="Q220" s="3" t="str">
        <f t="shared" si="17"/>
        <v/>
      </c>
      <c r="R220" s="2">
        <f>'[2]Dry_Litterbag Placem_Collection'!G147</f>
        <v>43010</v>
      </c>
      <c r="S220">
        <f>IF(IFERROR(INDEX('[2]Both teabags AfterDry'!$D$3:$D$900,MATCH(Dry_Unashed!H220,'[2]Both teabags AfterDry'!$A$3:$A$900,0)),"")="","",(IFERROR(INDEX('[2]Both teabags AfterDry'!$D$3:$D$900,MATCH(Dry_Unashed!H220,'[2]Both teabags AfterDry'!$A$3:$A$900,0)),"")))</f>
        <v>1.544</v>
      </c>
      <c r="T220">
        <f>IF(IFERROR(INDEX('[2]Both teabags AfterDry'!$D$3:$D$900,MATCH(Dry_Unashed!I220,'[2]Both teabags AfterDry'!$A$3:$A$900,0)),"")="","",(IFERROR(INDEX('[2]Both teabags AfterDry'!$D$3:$D$900,MATCH(Dry_Unashed!I220,'[2]Both teabags AfterDry'!$A$3:$A$900,0)),"")))</f>
        <v>1.9579</v>
      </c>
      <c r="U220" s="1" t="str">
        <f>IFERROR(IF(S220&gt;0,S220-(#REF!),""),"")</f>
        <v/>
      </c>
      <c r="V220" s="1" t="str">
        <f>IFERROR(IF(T220&gt;0,T220-(#REF!),""),"")</f>
        <v/>
      </c>
      <c r="W220" s="3" t="str">
        <f t="shared" si="18"/>
        <v/>
      </c>
      <c r="X220" s="3" t="str">
        <f t="shared" si="19"/>
        <v/>
      </c>
      <c r="Y220" s="3" t="str">
        <f t="shared" si="20"/>
        <v/>
      </c>
      <c r="Z220">
        <f t="shared" si="21"/>
        <v>71</v>
      </c>
      <c r="AA220" s="3" t="str">
        <f t="shared" si="22"/>
        <v/>
      </c>
      <c r="AB220" s="3" t="str">
        <f t="shared" si="23"/>
        <v/>
      </c>
      <c r="AC220" s="67" t="str">
        <f>IF(ISNUMBER(SEARCH("C", '[2]Dry_Litterbag Placem_Collection'!T147)),"YES","")</f>
        <v/>
      </c>
      <c r="AD220" s="67" t="str">
        <f>IF(ISNUMBER(SEARCH("H",'[2]Dry_Litterbag Placem_Collection'!T147)),"YES","")</f>
        <v/>
      </c>
      <c r="AE220" s="67" t="str">
        <f>IF(ISNUMBER(SEARCH("R",'[2]Dry_Litterbag Placem_Collection'!T147)),"YES","")</f>
        <v/>
      </c>
      <c r="AF220" s="67" t="str">
        <f>IF(ISNUMBER(SEARCH("C", '[2]Dry_Litterbag Placem_Collection'!S147)),"YES","")</f>
        <v/>
      </c>
      <c r="AG220" s="67" t="str">
        <f>IF(ISNUMBER(SEARCH("H", '[2]Dry_Litterbag Placem_Collection'!S147)),"YES","")</f>
        <v/>
      </c>
      <c r="AH220" s="67" t="str">
        <f>IF(ISNUMBER(SEARCH("R", '[2]Dry_Litterbag Placem_Collection'!S147)),"YES","")</f>
        <v/>
      </c>
    </row>
    <row r="221" spans="2:34">
      <c r="B221" t="s">
        <v>164</v>
      </c>
      <c r="C221">
        <v>146</v>
      </c>
      <c r="D221" t="s">
        <v>106</v>
      </c>
      <c r="E221" t="s">
        <v>41</v>
      </c>
      <c r="F221" s="5">
        <v>2</v>
      </c>
      <c r="G221" s="2">
        <f>'[2]Dry_Litterbag Placem_Collection'!E148</f>
        <v>42939</v>
      </c>
      <c r="H221" t="str">
        <f>'[2]Final data_for_R_analysis_Dryse'!J147</f>
        <v>G465</v>
      </c>
      <c r="I221" t="str">
        <f>'[2]Final data_for_R_analysis_Dryse'!J367</f>
        <v>R13</v>
      </c>
      <c r="J221">
        <f>IFERROR(INDEX('[2]Green_rooibos initial weight'!$C$5:$C$1749,MATCH(H221, '[2]Green_rooibos initial weight'!$A$5:$A$1749,0)),"")</f>
        <v>2.004</v>
      </c>
      <c r="K221">
        <f>IFERROR(INDEX('[2]Green_rooibos initial weight'!$C$5:$C$1749,MATCH(I221, '[2]Green_rooibos initial weight'!$A$5:$A$1749,0)),"")</f>
        <v>2.2490000000000001</v>
      </c>
      <c r="L221" s="3" t="str">
        <f>IFERROR(J221-(#REF!+#REF!),"")</f>
        <v/>
      </c>
      <c r="M221" s="3">
        <f>AVERAGE('[2]Ashed teabags wet'!$J$809:$J$813,'[2]Ashed teabags wet'!$J$817:$J$818,'[2]Ashed teabags wet'!$J$820:$J$821)</f>
        <v>5.5094158734921841</v>
      </c>
      <c r="N221" s="3" t="str">
        <f t="shared" si="16"/>
        <v/>
      </c>
      <c r="O221" s="3" t="str">
        <f>IFERROR($K221-(#REF!+#REF!),"")</f>
        <v/>
      </c>
      <c r="P221" s="3">
        <f>AVERAGE('[2]Ashed teabags wet'!$J$814:$J$816)</f>
        <v>2.2816647271287041</v>
      </c>
      <c r="Q221" s="3" t="str">
        <f t="shared" si="17"/>
        <v/>
      </c>
      <c r="R221" s="2">
        <f>'[2]Dry_Litterbag Placem_Collection'!G148</f>
        <v>43010</v>
      </c>
      <c r="S221">
        <f>IF(IFERROR(INDEX('[2]Both teabags AfterDry'!$D$3:$D$900,MATCH(Dry_Unashed!H221,'[2]Both teabags AfterDry'!$A$3:$A$900,0)),"")="","",(IFERROR(INDEX('[2]Both teabags AfterDry'!$D$3:$D$900,MATCH(Dry_Unashed!H221,'[2]Both teabags AfterDry'!$A$3:$A$900,0)),"")))</f>
        <v>1.6845000000000001</v>
      </c>
      <c r="T221">
        <f>IF(IFERROR(INDEX('[2]Both teabags AfterDry'!$D$3:$D$900,MATCH(Dry_Unashed!I221,'[2]Both teabags AfterDry'!$A$3:$A$900,0)),"")="","",(IFERROR(INDEX('[2]Both teabags AfterDry'!$D$3:$D$900,MATCH(Dry_Unashed!I221,'[2]Both teabags AfterDry'!$A$3:$A$900,0)),"")))</f>
        <v>0.68400000000000005</v>
      </c>
      <c r="U221" s="1" t="str">
        <f>IFERROR(IF(S221&gt;0,S221-(#REF!),""),"")</f>
        <v/>
      </c>
      <c r="V221" s="1" t="str">
        <f>IFERROR(IF(T221&gt;0,T221-(#REF!),""),"")</f>
        <v/>
      </c>
      <c r="W221" s="3" t="str">
        <f t="shared" si="18"/>
        <v/>
      </c>
      <c r="X221" s="3" t="str">
        <f t="shared" si="19"/>
        <v/>
      </c>
      <c r="Y221" s="3" t="str">
        <f t="shared" si="20"/>
        <v/>
      </c>
      <c r="Z221">
        <f t="shared" si="21"/>
        <v>71</v>
      </c>
      <c r="AA221" s="3" t="str">
        <f t="shared" si="22"/>
        <v/>
      </c>
      <c r="AB221" s="3" t="str">
        <f t="shared" si="23"/>
        <v/>
      </c>
      <c r="AC221" s="67" t="str">
        <f>IF(ISNUMBER(SEARCH("C", '[2]Dry_Litterbag Placem_Collection'!T148)),"YES","")</f>
        <v/>
      </c>
      <c r="AD221" s="67" t="str">
        <f>IF(ISNUMBER(SEARCH("H",'[2]Dry_Litterbag Placem_Collection'!T148)),"YES","")</f>
        <v>YES</v>
      </c>
      <c r="AE221" s="67" t="str">
        <f>IF(ISNUMBER(SEARCH("R",'[2]Dry_Litterbag Placem_Collection'!T148)),"YES","")</f>
        <v/>
      </c>
      <c r="AF221" s="67" t="str">
        <f>IF(ISNUMBER(SEARCH("C", '[2]Dry_Litterbag Placem_Collection'!S148)),"YES","")</f>
        <v/>
      </c>
      <c r="AG221" s="67" t="str">
        <f>IF(ISNUMBER(SEARCH("H", '[2]Dry_Litterbag Placem_Collection'!S148)),"YES","")</f>
        <v/>
      </c>
      <c r="AH221" s="67" t="str">
        <f>IF(ISNUMBER(SEARCH("R", '[2]Dry_Litterbag Placem_Collection'!S148)),"YES","")</f>
        <v/>
      </c>
    </row>
    <row r="222" spans="2:34">
      <c r="B222" t="s">
        <v>164</v>
      </c>
      <c r="C222">
        <v>147</v>
      </c>
      <c r="D222" t="s">
        <v>106</v>
      </c>
      <c r="E222" t="s">
        <v>41</v>
      </c>
      <c r="F222" s="5">
        <v>3</v>
      </c>
      <c r="G222" s="2">
        <f>'[2]Dry_Litterbag Placem_Collection'!E149</f>
        <v>42939</v>
      </c>
      <c r="H222" t="str">
        <f>'[2]Final data_for_R_analysis_Dryse'!J148</f>
        <v>G15</v>
      </c>
      <c r="I222" t="str">
        <f>'[2]Final data_for_R_analysis_Dryse'!J368</f>
        <v>R832</v>
      </c>
      <c r="J222">
        <f>IFERROR(INDEX('[2]Green_rooibos initial weight'!$C$5:$C$1749,MATCH(H222, '[2]Green_rooibos initial weight'!$A$5:$A$1749,0)),"")</f>
        <v>2.0510000000000002</v>
      </c>
      <c r="K222">
        <f>IFERROR(INDEX('[2]Green_rooibos initial weight'!$C$5:$C$1749,MATCH(I222, '[2]Green_rooibos initial weight'!$A$5:$A$1749,0)),"")</f>
        <v>2.2149999999999999</v>
      </c>
      <c r="L222" s="3" t="str">
        <f>IFERROR(J222-(#REF!+#REF!),"")</f>
        <v/>
      </c>
      <c r="M222" s="3">
        <f>AVERAGE('[2]Ashed teabags wet'!$J$809:$J$813,'[2]Ashed teabags wet'!$J$817:$J$818,'[2]Ashed teabags wet'!$J$820:$J$821)</f>
        <v>5.5094158734921841</v>
      </c>
      <c r="N222" s="3" t="str">
        <f t="shared" si="16"/>
        <v/>
      </c>
      <c r="O222" s="3" t="str">
        <f>IFERROR($K222-(#REF!+#REF!),"")</f>
        <v/>
      </c>
      <c r="P222" s="3">
        <f>AVERAGE('[2]Ashed teabags wet'!$J$814:$J$816)</f>
        <v>2.2816647271287041</v>
      </c>
      <c r="Q222" s="3" t="str">
        <f t="shared" si="17"/>
        <v/>
      </c>
      <c r="R222" s="2">
        <f>'[2]Dry_Litterbag Placem_Collection'!G149</f>
        <v>43010</v>
      </c>
      <c r="S222">
        <f>IF(IFERROR(INDEX('[2]Both teabags AfterDry'!$D$3:$D$900,MATCH(Dry_Unashed!H222,'[2]Both teabags AfterDry'!$A$3:$A$900,0)),"")="","",(IFERROR(INDEX('[2]Both teabags AfterDry'!$D$3:$D$900,MATCH(Dry_Unashed!H222,'[2]Both teabags AfterDry'!$A$3:$A$900,0)),"")))</f>
        <v>1.6711</v>
      </c>
      <c r="T222">
        <f>IF(IFERROR(INDEX('[2]Both teabags AfterDry'!$D$3:$D$900,MATCH(Dry_Unashed!I222,'[2]Both teabags AfterDry'!$A$3:$A$900,0)),"")="","",(IFERROR(INDEX('[2]Both teabags AfterDry'!$D$3:$D$900,MATCH(Dry_Unashed!I222,'[2]Both teabags AfterDry'!$A$3:$A$900,0)),"")))</f>
        <v>1.7279</v>
      </c>
      <c r="U222" s="1" t="str">
        <f>IFERROR(IF(S222&gt;0,S222-(#REF!),""),"")</f>
        <v/>
      </c>
      <c r="V222" s="1" t="str">
        <f>IFERROR(IF(T222&gt;0,T222-(#REF!),""),"")</f>
        <v/>
      </c>
      <c r="W222" s="3" t="str">
        <f t="shared" si="18"/>
        <v/>
      </c>
      <c r="X222" s="3" t="str">
        <f t="shared" si="19"/>
        <v/>
      </c>
      <c r="Y222" s="3" t="str">
        <f t="shared" si="20"/>
        <v/>
      </c>
      <c r="Z222">
        <f t="shared" si="21"/>
        <v>71</v>
      </c>
      <c r="AA222" s="3" t="str">
        <f t="shared" si="22"/>
        <v/>
      </c>
      <c r="AB222" s="3" t="str">
        <f t="shared" si="23"/>
        <v/>
      </c>
      <c r="AC222" s="67" t="str">
        <f>IF(ISNUMBER(SEARCH("C", '[2]Dry_Litterbag Placem_Collection'!T149)),"YES","")</f>
        <v/>
      </c>
      <c r="AD222" s="67" t="str">
        <f>IF(ISNUMBER(SEARCH("H",'[2]Dry_Litterbag Placem_Collection'!T149)),"YES","")</f>
        <v>YES</v>
      </c>
      <c r="AE222" s="67" t="str">
        <f>IF(ISNUMBER(SEARCH("R",'[2]Dry_Litterbag Placem_Collection'!T149)),"YES","")</f>
        <v/>
      </c>
      <c r="AF222" s="67" t="str">
        <f>IF(ISNUMBER(SEARCH("C", '[2]Dry_Litterbag Placem_Collection'!S149)),"YES","")</f>
        <v/>
      </c>
      <c r="AG222" s="67" t="str">
        <f>IF(ISNUMBER(SEARCH("H", '[2]Dry_Litterbag Placem_Collection'!S149)),"YES","")</f>
        <v/>
      </c>
      <c r="AH222" s="67" t="str">
        <f>IF(ISNUMBER(SEARCH("R", '[2]Dry_Litterbag Placem_Collection'!S149)),"YES","")</f>
        <v/>
      </c>
    </row>
    <row r="223" spans="2:34">
      <c r="B223" t="s">
        <v>164</v>
      </c>
      <c r="C223">
        <v>148</v>
      </c>
      <c r="D223" t="s">
        <v>106</v>
      </c>
      <c r="E223" t="s">
        <v>41</v>
      </c>
      <c r="F223" s="68">
        <v>4</v>
      </c>
      <c r="G223" s="2">
        <f>'[2]Dry_Litterbag Placem_Collection'!E150</f>
        <v>42939</v>
      </c>
      <c r="H223" t="str">
        <f>'[2]Final data_for_R_analysis_Dryse'!J149</f>
        <v>G290</v>
      </c>
      <c r="I223" t="str">
        <f>'[2]Final data_for_R_analysis_Dryse'!J369</f>
        <v>R823</v>
      </c>
      <c r="J223">
        <f>IFERROR(INDEX('[2]Green_rooibos initial weight'!$C$5:$C$1749,MATCH(H223, '[2]Green_rooibos initial weight'!$A$5:$A$1749,0)),"")</f>
        <v>2.0539999999999998</v>
      </c>
      <c r="K223">
        <f>IFERROR(INDEX('[2]Green_rooibos initial weight'!$C$5:$C$1749,MATCH(I223, '[2]Green_rooibos initial weight'!$A$5:$A$1749,0)),"")</f>
        <v>2.214</v>
      </c>
      <c r="L223" s="3" t="str">
        <f>IFERROR(J223-(#REF!+#REF!),"")</f>
        <v/>
      </c>
      <c r="M223" s="3">
        <f>AVERAGE('[2]Ashed teabags wet'!$J$809:$J$813,'[2]Ashed teabags wet'!$J$817:$J$818,'[2]Ashed teabags wet'!$J$820:$J$821)</f>
        <v>5.5094158734921841</v>
      </c>
      <c r="N223" s="3" t="str">
        <f t="shared" si="16"/>
        <v/>
      </c>
      <c r="O223" s="3" t="str">
        <f>IFERROR($K223-(#REF!+#REF!),"")</f>
        <v/>
      </c>
      <c r="P223" s="3">
        <f>AVERAGE('[2]Ashed teabags wet'!$J$814:$J$816)</f>
        <v>2.2816647271287041</v>
      </c>
      <c r="Q223" s="3" t="str">
        <f t="shared" si="17"/>
        <v/>
      </c>
      <c r="R223" s="2">
        <f>'[2]Dry_Litterbag Placem_Collection'!G150</f>
        <v>43010</v>
      </c>
      <c r="S223">
        <f>IF(IFERROR(INDEX('[2]Both teabags AfterDry'!$D$3:$D$900,MATCH(Dry_Unashed!H223,'[2]Both teabags AfterDry'!$A$3:$A$900,0)),"")="","",(IFERROR(INDEX('[2]Both teabags AfterDry'!$D$3:$D$900,MATCH(Dry_Unashed!H223,'[2]Both teabags AfterDry'!$A$3:$A$900,0)),"")))</f>
        <v>1.6564000000000001</v>
      </c>
      <c r="T223" t="str">
        <f>IF(IFERROR(INDEX('[2]Both teabags AfterDry'!$D$3:$D$900,MATCH(Dry_Unashed!I223,'[2]Both teabags AfterDry'!$A$3:$A$900,0)),"")="","",(IFERROR(INDEX('[2]Both teabags AfterDry'!$D$3:$D$900,MATCH(Dry_Unashed!I223,'[2]Both teabags AfterDry'!$A$3:$A$900,0)),"")))</f>
        <v/>
      </c>
      <c r="U223" s="1" t="str">
        <f>IFERROR(IF(S223&gt;0,S223-(#REF!),""),"")</f>
        <v/>
      </c>
      <c r="V223" s="1" t="str">
        <f>IFERROR(IF(T223&gt;0,T223-(#REF!),""),"")</f>
        <v/>
      </c>
      <c r="W223" s="3" t="str">
        <f t="shared" si="18"/>
        <v/>
      </c>
      <c r="X223" s="3" t="str">
        <f t="shared" si="19"/>
        <v/>
      </c>
      <c r="Y223" s="3" t="str">
        <f t="shared" si="20"/>
        <v/>
      </c>
      <c r="Z223">
        <f t="shared" si="21"/>
        <v>71</v>
      </c>
      <c r="AA223" s="3" t="str">
        <f t="shared" si="22"/>
        <v/>
      </c>
      <c r="AB223" s="3" t="str">
        <f t="shared" si="23"/>
        <v/>
      </c>
      <c r="AC223" s="67" t="str">
        <f>IF(ISNUMBER(SEARCH("C", '[2]Dry_Litterbag Placem_Collection'!T150)),"YES","")</f>
        <v>YES</v>
      </c>
      <c r="AD223" s="67" t="str">
        <f>IF(ISNUMBER(SEARCH("H",'[2]Dry_Litterbag Placem_Collection'!T150)),"YES","")</f>
        <v>YES</v>
      </c>
      <c r="AE223" s="67" t="str">
        <f>IF(ISNUMBER(SEARCH("R",'[2]Dry_Litterbag Placem_Collection'!T150)),"YES","")</f>
        <v/>
      </c>
      <c r="AF223" s="67" t="str">
        <f>IF(ISNUMBER(SEARCH("C", '[2]Dry_Litterbag Placem_Collection'!S150)),"YES","")</f>
        <v/>
      </c>
      <c r="AG223" s="67" t="str">
        <f>IF(ISNUMBER(SEARCH("H", '[2]Dry_Litterbag Placem_Collection'!S150)),"YES","")</f>
        <v/>
      </c>
      <c r="AH223" s="67" t="str">
        <f>IF(ISNUMBER(SEARCH("R", '[2]Dry_Litterbag Placem_Collection'!S150)),"YES","")</f>
        <v/>
      </c>
    </row>
    <row r="224" spans="2:34">
      <c r="B224" t="s">
        <v>164</v>
      </c>
      <c r="C224">
        <v>149</v>
      </c>
      <c r="D224" t="s">
        <v>106</v>
      </c>
      <c r="E224" t="s">
        <v>41</v>
      </c>
      <c r="F224" s="68">
        <v>5</v>
      </c>
      <c r="G224" s="2">
        <f>'[2]Dry_Litterbag Placem_Collection'!E151</f>
        <v>42939</v>
      </c>
      <c r="H224" t="str">
        <f>'[2]Final data_for_R_analysis_Dryse'!J150</f>
        <v>G194</v>
      </c>
      <c r="I224" t="str">
        <f>'[2]Final data_for_R_analysis_Dryse'!J370</f>
        <v>R703</v>
      </c>
      <c r="J224">
        <f>IFERROR(INDEX('[2]Green_rooibos initial weight'!$C$5:$C$1749,MATCH(H224, '[2]Green_rooibos initial weight'!$A$5:$A$1749,0)),"")</f>
        <v>2.032</v>
      </c>
      <c r="K224">
        <f>IFERROR(INDEX('[2]Green_rooibos initial weight'!$C$5:$C$1749,MATCH(I224, '[2]Green_rooibos initial weight'!$A$5:$A$1749,0)),"")</f>
        <v>2.1379999999999999</v>
      </c>
      <c r="L224" s="3" t="str">
        <f>IFERROR(J224-(#REF!+#REF!),"")</f>
        <v/>
      </c>
      <c r="M224" s="3">
        <f>AVERAGE('[2]Ashed teabags wet'!$J$809:$J$813,'[2]Ashed teabags wet'!$J$817:$J$818,'[2]Ashed teabags wet'!$J$820:$J$821)</f>
        <v>5.5094158734921841</v>
      </c>
      <c r="N224" s="3" t="str">
        <f t="shared" si="16"/>
        <v/>
      </c>
      <c r="O224" s="3" t="str">
        <f>IFERROR($K224-(#REF!+#REF!),"")</f>
        <v/>
      </c>
      <c r="P224" s="3">
        <f>AVERAGE('[2]Ashed teabags wet'!$J$814:$J$816)</f>
        <v>2.2816647271287041</v>
      </c>
      <c r="Q224" s="3" t="str">
        <f t="shared" si="17"/>
        <v/>
      </c>
      <c r="R224" s="2">
        <f>'[2]Dry_Litterbag Placem_Collection'!G151</f>
        <v>43010</v>
      </c>
      <c r="S224">
        <f>IF(IFERROR(INDEX('[2]Both teabags AfterDry'!$D$3:$D$900,MATCH(Dry_Unashed!H224,'[2]Both teabags AfterDry'!$A$3:$A$900,0)),"")="","",(IFERROR(INDEX('[2]Both teabags AfterDry'!$D$3:$D$900,MATCH(Dry_Unashed!H224,'[2]Both teabags AfterDry'!$A$3:$A$900,0)),"")))</f>
        <v>1.56</v>
      </c>
      <c r="T224">
        <f>IF(IFERROR(INDEX('[2]Both teabags AfterDry'!$D$3:$D$900,MATCH(Dry_Unashed!I224,'[2]Both teabags AfterDry'!$A$3:$A$900,0)),"")="","",(IFERROR(INDEX('[2]Both teabags AfterDry'!$D$3:$D$900,MATCH(Dry_Unashed!I224,'[2]Both teabags AfterDry'!$A$3:$A$900,0)),"")))</f>
        <v>1.9032</v>
      </c>
      <c r="U224" s="1" t="str">
        <f>IFERROR(IF(S224&gt;0,S224-(#REF!),""),"")</f>
        <v/>
      </c>
      <c r="V224" s="1" t="str">
        <f>IFERROR(IF(T224&gt;0,T224-(#REF!),""),"")</f>
        <v/>
      </c>
      <c r="W224" s="3" t="str">
        <f t="shared" si="18"/>
        <v/>
      </c>
      <c r="X224" s="3" t="str">
        <f t="shared" si="19"/>
        <v/>
      </c>
      <c r="Y224" s="3" t="str">
        <f t="shared" si="20"/>
        <v/>
      </c>
      <c r="Z224">
        <f t="shared" si="21"/>
        <v>71</v>
      </c>
      <c r="AA224" s="3" t="str">
        <f t="shared" si="22"/>
        <v/>
      </c>
      <c r="AB224" s="3" t="str">
        <f t="shared" si="23"/>
        <v/>
      </c>
      <c r="AC224" s="67" t="str">
        <f>IF(ISNUMBER(SEARCH("C", '[2]Dry_Litterbag Placem_Collection'!T151)),"YES","")</f>
        <v/>
      </c>
      <c r="AD224" s="67" t="str">
        <f>IF(ISNUMBER(SEARCH("H",'[2]Dry_Litterbag Placem_Collection'!T151)),"YES","")</f>
        <v/>
      </c>
      <c r="AE224" s="67" t="str">
        <f>IF(ISNUMBER(SEARCH("R",'[2]Dry_Litterbag Placem_Collection'!T151)),"YES","")</f>
        <v/>
      </c>
      <c r="AF224" s="67" t="str">
        <f>IF(ISNUMBER(SEARCH("C", '[2]Dry_Litterbag Placem_Collection'!S151)),"YES","")</f>
        <v/>
      </c>
      <c r="AG224" s="67" t="str">
        <f>IF(ISNUMBER(SEARCH("H", '[2]Dry_Litterbag Placem_Collection'!S151)),"YES","")</f>
        <v/>
      </c>
      <c r="AH224" s="67" t="str">
        <f>IF(ISNUMBER(SEARCH("R", '[2]Dry_Litterbag Placem_Collection'!S151)),"YES","")</f>
        <v/>
      </c>
    </row>
    <row r="225" spans="2:34">
      <c r="B225" t="s">
        <v>164</v>
      </c>
      <c r="C225">
        <v>150</v>
      </c>
      <c r="D225" t="s">
        <v>106</v>
      </c>
      <c r="E225" t="s">
        <v>41</v>
      </c>
      <c r="F225" s="68">
        <v>6</v>
      </c>
      <c r="G225" s="2">
        <f>'[2]Dry_Litterbag Placem_Collection'!E152</f>
        <v>42939</v>
      </c>
      <c r="H225" t="str">
        <f>'[2]Final data_for_R_analysis_Dryse'!J151</f>
        <v>G272</v>
      </c>
      <c r="I225" t="str">
        <f>'[2]Final data_for_R_analysis_Dryse'!J371</f>
        <v>R668</v>
      </c>
      <c r="J225">
        <f>IFERROR(INDEX('[2]Green_rooibos initial weight'!$C$5:$C$1749,MATCH(H225, '[2]Green_rooibos initial weight'!$A$5:$A$1749,0)),"")</f>
        <v>2.0649999999999999</v>
      </c>
      <c r="K225">
        <f>IFERROR(INDEX('[2]Green_rooibos initial weight'!$C$5:$C$1749,MATCH(I225, '[2]Green_rooibos initial weight'!$A$5:$A$1749,0)),"")</f>
        <v>2.1419999999999999</v>
      </c>
      <c r="L225" s="3" t="str">
        <f>IFERROR(J225-(#REF!+#REF!),"")</f>
        <v/>
      </c>
      <c r="M225" s="3">
        <f>AVERAGE('[2]Ashed teabags wet'!$J$809:$J$813,'[2]Ashed teabags wet'!$J$817:$J$818,'[2]Ashed teabags wet'!$J$820:$J$821)</f>
        <v>5.5094158734921841</v>
      </c>
      <c r="N225" s="3" t="str">
        <f t="shared" si="16"/>
        <v/>
      </c>
      <c r="O225" s="3" t="str">
        <f>IFERROR($K225-(#REF!+#REF!),"")</f>
        <v/>
      </c>
      <c r="P225" s="3">
        <f>AVERAGE('[2]Ashed teabags wet'!$J$814:$J$816)</f>
        <v>2.2816647271287041</v>
      </c>
      <c r="Q225" s="3" t="str">
        <f t="shared" si="17"/>
        <v/>
      </c>
      <c r="R225" s="2">
        <f>'[2]Dry_Litterbag Placem_Collection'!G152</f>
        <v>43010</v>
      </c>
      <c r="S225" t="str">
        <f>IF(IFERROR(INDEX('[2]Both teabags AfterDry'!$D$3:$D$900,MATCH(Dry_Unashed!H225,'[2]Both teabags AfterDry'!$A$3:$A$900,0)),"")="","",(IFERROR(INDEX('[2]Both teabags AfterDry'!$D$3:$D$900,MATCH(Dry_Unashed!H225,'[2]Both teabags AfterDry'!$A$3:$A$900,0)),"")))</f>
        <v/>
      </c>
      <c r="T225" t="str">
        <f>IF(IFERROR(INDEX('[2]Both teabags AfterDry'!$D$3:$D$900,MATCH(Dry_Unashed!I225,'[2]Both teabags AfterDry'!$A$3:$A$900,0)),"")="","",(IFERROR(INDEX('[2]Both teabags AfterDry'!$D$3:$D$900,MATCH(Dry_Unashed!I225,'[2]Both teabags AfterDry'!$A$3:$A$900,0)),"")))</f>
        <v/>
      </c>
      <c r="U225" s="1" t="str">
        <f>IFERROR(IF(S225&gt;0,S225-(#REF!),""),"")</f>
        <v/>
      </c>
      <c r="V225" s="1" t="str">
        <f>IFERROR(IF(T225&gt;0,T225-(#REF!),""),"")</f>
        <v/>
      </c>
      <c r="W225" s="3" t="str">
        <f t="shared" si="18"/>
        <v/>
      </c>
      <c r="X225" s="3" t="str">
        <f t="shared" si="19"/>
        <v/>
      </c>
      <c r="Y225" s="3" t="str">
        <f t="shared" si="20"/>
        <v/>
      </c>
      <c r="Z225">
        <f t="shared" si="21"/>
        <v>71</v>
      </c>
      <c r="AA225" s="3" t="str">
        <f t="shared" si="22"/>
        <v/>
      </c>
      <c r="AB225" s="3" t="str">
        <f t="shared" si="23"/>
        <v/>
      </c>
      <c r="AC225" s="67" t="str">
        <f>IF(ISNUMBER(SEARCH("C", '[2]Dry_Litterbag Placem_Collection'!T152)),"YES","")</f>
        <v/>
      </c>
      <c r="AD225" s="67" t="str">
        <f>IF(ISNUMBER(SEARCH("H",'[2]Dry_Litterbag Placem_Collection'!T152)),"YES","")</f>
        <v>YES</v>
      </c>
      <c r="AE225" s="67" t="str">
        <f>IF(ISNUMBER(SEARCH("R",'[2]Dry_Litterbag Placem_Collection'!T152)),"YES","")</f>
        <v/>
      </c>
      <c r="AF225" s="67" t="str">
        <f>IF(ISNUMBER(SEARCH("C", '[2]Dry_Litterbag Placem_Collection'!S152)),"YES","")</f>
        <v/>
      </c>
      <c r="AG225" s="67" t="str">
        <f>IF(ISNUMBER(SEARCH("H", '[2]Dry_Litterbag Placem_Collection'!S152)),"YES","")</f>
        <v>YES</v>
      </c>
      <c r="AH225" s="67" t="str">
        <f>IF(ISNUMBER(SEARCH("R", '[2]Dry_Litterbag Placem_Collection'!S152)),"YES","")</f>
        <v/>
      </c>
    </row>
    <row r="226" spans="2:34">
      <c r="B226" t="s">
        <v>164</v>
      </c>
      <c r="C226">
        <v>151</v>
      </c>
      <c r="D226" t="s">
        <v>106</v>
      </c>
      <c r="E226" t="s">
        <v>41</v>
      </c>
      <c r="F226" s="68">
        <v>7</v>
      </c>
      <c r="G226" s="2">
        <f>'[2]Dry_Litterbag Placem_Collection'!E153</f>
        <v>0</v>
      </c>
      <c r="H226" t="str">
        <f>'[2]Final data_for_R_analysis_Dryse'!J152</f>
        <v/>
      </c>
      <c r="I226" t="str">
        <f>'[2]Final data_for_R_analysis_Dryse'!J372</f>
        <v/>
      </c>
      <c r="J226" t="str">
        <f>IFERROR(INDEX('[2]Green_rooibos initial weight'!$C$5:$C$1749,MATCH(H226, '[2]Green_rooibos initial weight'!$A$5:$A$1749,0)),"")</f>
        <v/>
      </c>
      <c r="K226" t="str">
        <f>IFERROR(INDEX('[2]Green_rooibos initial weight'!$C$5:$C$1749,MATCH(I226, '[2]Green_rooibos initial weight'!$A$5:$A$1749,0)),"")</f>
        <v/>
      </c>
      <c r="L226" s="3" t="str">
        <f>IFERROR(J226-(#REF!+#REF!),"")</f>
        <v/>
      </c>
      <c r="M226" s="3">
        <f>AVERAGE('[2]Ashed teabags wet'!$J$809:$J$813,'[2]Ashed teabags wet'!$J$817:$J$818,'[2]Ashed teabags wet'!$J$820:$J$821)</f>
        <v>5.5094158734921841</v>
      </c>
      <c r="N226" s="3" t="str">
        <f t="shared" si="16"/>
        <v/>
      </c>
      <c r="O226" s="3" t="str">
        <f>IFERROR($K226-(#REF!+#REF!),"")</f>
        <v/>
      </c>
      <c r="P226" s="3">
        <f>AVERAGE('[2]Ashed teabags wet'!$J$814:$J$816)</f>
        <v>2.2816647271287041</v>
      </c>
      <c r="Q226" s="3" t="str">
        <f t="shared" si="17"/>
        <v/>
      </c>
      <c r="R226" s="2">
        <f>'[2]Dry_Litterbag Placem_Collection'!G153</f>
        <v>0</v>
      </c>
      <c r="S226" t="str">
        <f>IF(IFERROR(INDEX('[2]Both teabags AfterDry'!$D$3:$D$900,MATCH(Dry_Unashed!H226,'[2]Both teabags AfterDry'!$A$3:$A$900,0)),"")="","",(IFERROR(INDEX('[2]Both teabags AfterDry'!$D$3:$D$900,MATCH(Dry_Unashed!H226,'[2]Both teabags AfterDry'!$A$3:$A$900,0)),"")))</f>
        <v/>
      </c>
      <c r="T226" t="str">
        <f>IF(IFERROR(INDEX('[2]Both teabags AfterDry'!$D$3:$D$900,MATCH(Dry_Unashed!I226,'[2]Both teabags AfterDry'!$A$3:$A$900,0)),"")="","",(IFERROR(INDEX('[2]Both teabags AfterDry'!$D$3:$D$900,MATCH(Dry_Unashed!I226,'[2]Both teabags AfterDry'!$A$3:$A$900,0)),"")))</f>
        <v/>
      </c>
      <c r="U226" s="1" t="str">
        <f>IFERROR(IF(S226&gt;0,S226-(#REF!),""),"")</f>
        <v/>
      </c>
      <c r="V226" s="1" t="str">
        <f>IFERROR(IF(T226&gt;0,T226-(#REF!),""),"")</f>
        <v/>
      </c>
      <c r="W226" s="3" t="str">
        <f t="shared" si="18"/>
        <v/>
      </c>
      <c r="X226" s="3" t="str">
        <f t="shared" si="19"/>
        <v/>
      </c>
      <c r="Y226" s="3" t="str">
        <f t="shared" si="20"/>
        <v/>
      </c>
      <c r="Z226" t="str">
        <f t="shared" si="21"/>
        <v/>
      </c>
      <c r="AA226" s="3" t="str">
        <f t="shared" si="22"/>
        <v/>
      </c>
      <c r="AB226" s="3" t="str">
        <f t="shared" si="23"/>
        <v/>
      </c>
      <c r="AC226" s="67" t="str">
        <f>IF(ISNUMBER(SEARCH("C", '[2]Dry_Litterbag Placem_Collection'!T153)),"YES","")</f>
        <v/>
      </c>
      <c r="AD226" s="67" t="str">
        <f>IF(ISNUMBER(SEARCH("H",'[2]Dry_Litterbag Placem_Collection'!T153)),"YES","")</f>
        <v/>
      </c>
      <c r="AE226" s="67" t="str">
        <f>IF(ISNUMBER(SEARCH("R",'[2]Dry_Litterbag Placem_Collection'!T153)),"YES","")</f>
        <v/>
      </c>
      <c r="AF226" s="67" t="str">
        <f>IF(ISNUMBER(SEARCH("C", '[2]Dry_Litterbag Placem_Collection'!S153)),"YES","")</f>
        <v/>
      </c>
      <c r="AG226" s="67" t="str">
        <f>IF(ISNUMBER(SEARCH("H", '[2]Dry_Litterbag Placem_Collection'!S153)),"YES","")</f>
        <v/>
      </c>
      <c r="AH226" s="67" t="str">
        <f>IF(ISNUMBER(SEARCH("R", '[2]Dry_Litterbag Placem_Collection'!S153)),"YES","")</f>
        <v/>
      </c>
    </row>
    <row r="227" spans="2:34">
      <c r="B227" t="s">
        <v>164</v>
      </c>
      <c r="C227">
        <v>152</v>
      </c>
      <c r="D227" t="s">
        <v>106</v>
      </c>
      <c r="E227" t="s">
        <v>41</v>
      </c>
      <c r="F227" s="68">
        <v>8</v>
      </c>
      <c r="G227" s="2">
        <f>'[2]Dry_Litterbag Placem_Collection'!E154</f>
        <v>42939</v>
      </c>
      <c r="H227" t="str">
        <f>'[2]Final data_for_R_analysis_Dryse'!J153</f>
        <v>G198</v>
      </c>
      <c r="I227" t="str">
        <f>'[2]Final data_for_R_analysis_Dryse'!J373</f>
        <v>R788</v>
      </c>
      <c r="J227">
        <f>IFERROR(INDEX('[2]Green_rooibos initial weight'!$C$5:$C$1749,MATCH(H227, '[2]Green_rooibos initial weight'!$A$5:$A$1749,0)),"")</f>
        <v>1.931</v>
      </c>
      <c r="K227">
        <f>IFERROR(INDEX('[2]Green_rooibos initial weight'!$C$5:$C$1749,MATCH(I227, '[2]Green_rooibos initial weight'!$A$5:$A$1749,0)),"")</f>
        <v>2.1869999999999998</v>
      </c>
      <c r="L227" s="3" t="str">
        <f>IFERROR(J227-(#REF!+#REF!),"")</f>
        <v/>
      </c>
      <c r="M227" s="3">
        <f>AVERAGE('[2]Ashed teabags wet'!$J$809:$J$813,'[2]Ashed teabags wet'!$J$817:$J$818,'[2]Ashed teabags wet'!$J$820:$J$821)</f>
        <v>5.5094158734921841</v>
      </c>
      <c r="N227" s="3" t="str">
        <f t="shared" si="16"/>
        <v/>
      </c>
      <c r="O227" s="3" t="str">
        <f>IFERROR($K227-(#REF!+#REF!),"")</f>
        <v/>
      </c>
      <c r="P227" s="3">
        <f>AVERAGE('[2]Ashed teabags wet'!$J$814:$J$816)</f>
        <v>2.2816647271287041</v>
      </c>
      <c r="Q227" s="3" t="str">
        <f t="shared" si="17"/>
        <v/>
      </c>
      <c r="R227" s="2">
        <f>'[2]Dry_Litterbag Placem_Collection'!G154</f>
        <v>43010</v>
      </c>
      <c r="S227">
        <f>IF(IFERROR(INDEX('[2]Both teabags AfterDry'!$D$3:$D$900,MATCH(Dry_Unashed!H227,'[2]Both teabags AfterDry'!$A$3:$A$900,0)),"")="","",(IFERROR(INDEX('[2]Both teabags AfterDry'!$D$3:$D$900,MATCH(Dry_Unashed!H227,'[2]Both teabags AfterDry'!$A$3:$A$900,0)),"")))</f>
        <v>1.3654999999999999</v>
      </c>
      <c r="T227">
        <f>IF(IFERROR(INDEX('[2]Both teabags AfterDry'!$D$3:$D$900,MATCH(Dry_Unashed!I227,'[2]Both teabags AfterDry'!$A$3:$A$900,0)),"")="","",(IFERROR(INDEX('[2]Both teabags AfterDry'!$D$3:$D$900,MATCH(Dry_Unashed!I227,'[2]Both teabags AfterDry'!$A$3:$A$900,0)),"")))</f>
        <v>0.43190000000000001</v>
      </c>
      <c r="U227" s="1" t="str">
        <f>IFERROR(IF(S227&gt;0,S227-(#REF!),""),"")</f>
        <v/>
      </c>
      <c r="V227" s="1" t="str">
        <f>IFERROR(IF(T227&gt;0,T227-(#REF!),""),"")</f>
        <v/>
      </c>
      <c r="W227" s="3" t="str">
        <f t="shared" si="18"/>
        <v/>
      </c>
      <c r="X227" s="3" t="str">
        <f t="shared" si="19"/>
        <v/>
      </c>
      <c r="Y227" s="3" t="str">
        <f t="shared" si="20"/>
        <v/>
      </c>
      <c r="Z227">
        <f t="shared" si="21"/>
        <v>71</v>
      </c>
      <c r="AA227" s="3" t="str">
        <f t="shared" si="22"/>
        <v/>
      </c>
      <c r="AB227" s="3" t="str">
        <f t="shared" si="23"/>
        <v/>
      </c>
      <c r="AC227" s="67" t="str">
        <f>IF(ISNUMBER(SEARCH("C", '[2]Dry_Litterbag Placem_Collection'!T154)),"YES","")</f>
        <v/>
      </c>
      <c r="AD227" s="67" t="str">
        <f>IF(ISNUMBER(SEARCH("H",'[2]Dry_Litterbag Placem_Collection'!T154)),"YES","")</f>
        <v>YES</v>
      </c>
      <c r="AE227" s="67" t="str">
        <f>IF(ISNUMBER(SEARCH("R",'[2]Dry_Litterbag Placem_Collection'!T154)),"YES","")</f>
        <v/>
      </c>
      <c r="AF227" s="67" t="str">
        <f>IF(ISNUMBER(SEARCH("C", '[2]Dry_Litterbag Placem_Collection'!S154)),"YES","")</f>
        <v>YES</v>
      </c>
      <c r="AG227" s="67" t="str">
        <f>IF(ISNUMBER(SEARCH("H", '[2]Dry_Litterbag Placem_Collection'!S154)),"YES","")</f>
        <v>YES</v>
      </c>
      <c r="AH227" s="67" t="str">
        <f>IF(ISNUMBER(SEARCH("R", '[2]Dry_Litterbag Placem_Collection'!S154)),"YES","")</f>
        <v/>
      </c>
    </row>
    <row r="228" spans="2:34">
      <c r="B228" t="s">
        <v>164</v>
      </c>
      <c r="C228">
        <v>153</v>
      </c>
      <c r="D228" t="s">
        <v>107</v>
      </c>
      <c r="E228" t="s">
        <v>41</v>
      </c>
      <c r="F228" s="5">
        <v>1</v>
      </c>
      <c r="G228" s="2">
        <f>'[2]Dry_Litterbag Placem_Collection'!E155</f>
        <v>42939</v>
      </c>
      <c r="H228" t="str">
        <f>'[2]Final data_for_R_analysis_Dryse'!J154</f>
        <v>G197</v>
      </c>
      <c r="I228" t="str">
        <f>'[2]Final data_for_R_analysis_Dryse'!J374</f>
        <v>R735</v>
      </c>
      <c r="J228">
        <f>IFERROR(INDEX('[2]Green_rooibos initial weight'!$C$5:$C$1749,MATCH(H228, '[2]Green_rooibos initial weight'!$A$5:$A$1749,0)),"")</f>
        <v>2.1120000000000001</v>
      </c>
      <c r="K228">
        <f>IFERROR(INDEX('[2]Green_rooibos initial weight'!$C$5:$C$1749,MATCH(I228, '[2]Green_rooibos initial weight'!$A$5:$A$1749,0)),"")</f>
        <v>2.12</v>
      </c>
      <c r="L228" s="3" t="str">
        <f>IFERROR(J228-(#REF!+#REF!),"")</f>
        <v/>
      </c>
      <c r="M228" s="3">
        <f>AVERAGE('[2]Ashed teabags wet'!$J$809:$J$813,'[2]Ashed teabags wet'!$J$817:$J$818,'[2]Ashed teabags wet'!$J$820:$J$821)</f>
        <v>5.5094158734921841</v>
      </c>
      <c r="N228" s="3" t="str">
        <f t="shared" si="16"/>
        <v/>
      </c>
      <c r="O228" s="3" t="str">
        <f>IFERROR($K228-(#REF!+#REF!),"")</f>
        <v/>
      </c>
      <c r="P228" s="3">
        <f>AVERAGE('[2]Ashed teabags wet'!$J$814:$J$816)</f>
        <v>2.2816647271287041</v>
      </c>
      <c r="Q228" s="3" t="str">
        <f t="shared" si="17"/>
        <v/>
      </c>
      <c r="R228" s="2">
        <f>'[2]Dry_Litterbag Placem_Collection'!G155</f>
        <v>43010</v>
      </c>
      <c r="S228">
        <f>IF(IFERROR(INDEX('[2]Both teabags AfterDry'!$D$3:$D$900,MATCH(Dry_Unashed!H228,'[2]Both teabags AfterDry'!$A$3:$A$900,0)),"")="","",(IFERROR(INDEX('[2]Both teabags AfterDry'!$D$3:$D$900,MATCH(Dry_Unashed!H228,'[2]Both teabags AfterDry'!$A$3:$A$900,0)),"")))</f>
        <v>1.2847</v>
      </c>
      <c r="T228">
        <f>IF(IFERROR(INDEX('[2]Both teabags AfterDry'!$D$3:$D$900,MATCH(Dry_Unashed!I228,'[2]Both teabags AfterDry'!$A$3:$A$900,0)),"")="","",(IFERROR(INDEX('[2]Both teabags AfterDry'!$D$3:$D$900,MATCH(Dry_Unashed!I228,'[2]Both teabags AfterDry'!$A$3:$A$900,0)),"")))</f>
        <v>1.0566</v>
      </c>
      <c r="U228" s="1" t="str">
        <f>IFERROR(IF(S228&gt;0,S228-(#REF!),""),"")</f>
        <v/>
      </c>
      <c r="V228" s="1" t="str">
        <f>IFERROR(IF(T228&gt;0,T228-(#REF!),""),"")</f>
        <v/>
      </c>
      <c r="W228" s="3" t="str">
        <f t="shared" si="18"/>
        <v/>
      </c>
      <c r="X228" s="3" t="str">
        <f t="shared" si="19"/>
        <v/>
      </c>
      <c r="Y228" s="3" t="str">
        <f t="shared" si="20"/>
        <v/>
      </c>
      <c r="Z228">
        <f t="shared" si="21"/>
        <v>71</v>
      </c>
      <c r="AA228" s="3" t="str">
        <f t="shared" si="22"/>
        <v/>
      </c>
      <c r="AB228" s="3" t="str">
        <f t="shared" si="23"/>
        <v/>
      </c>
      <c r="AC228" s="67" t="str">
        <f>IF(ISNUMBER(SEARCH("C", '[2]Dry_Litterbag Placem_Collection'!T155)),"YES","")</f>
        <v>YES</v>
      </c>
      <c r="AD228" s="67" t="str">
        <f>IF(ISNUMBER(SEARCH("H",'[2]Dry_Litterbag Placem_Collection'!T155)),"YES","")</f>
        <v>YES</v>
      </c>
      <c r="AE228" s="67" t="str">
        <f>IF(ISNUMBER(SEARCH("R",'[2]Dry_Litterbag Placem_Collection'!T155)),"YES","")</f>
        <v/>
      </c>
      <c r="AF228" s="67" t="str">
        <f>IF(ISNUMBER(SEARCH("C", '[2]Dry_Litterbag Placem_Collection'!S155)),"YES","")</f>
        <v>YES</v>
      </c>
      <c r="AG228" s="67" t="str">
        <f>IF(ISNUMBER(SEARCH("H", '[2]Dry_Litterbag Placem_Collection'!S155)),"YES","")</f>
        <v>YES</v>
      </c>
      <c r="AH228" s="67" t="str">
        <f>IF(ISNUMBER(SEARCH("R", '[2]Dry_Litterbag Placem_Collection'!S155)),"YES","")</f>
        <v/>
      </c>
    </row>
    <row r="229" spans="2:34">
      <c r="B229" t="s">
        <v>164</v>
      </c>
      <c r="C229">
        <v>154</v>
      </c>
      <c r="D229" t="s">
        <v>107</v>
      </c>
      <c r="E229" t="s">
        <v>41</v>
      </c>
      <c r="F229" s="5">
        <v>2</v>
      </c>
      <c r="G229" s="2">
        <f>'[2]Dry_Litterbag Placem_Collection'!E156</f>
        <v>42939</v>
      </c>
      <c r="H229" t="str">
        <f>'[2]Final data_for_R_analysis_Dryse'!J155</f>
        <v>G127</v>
      </c>
      <c r="I229" t="str">
        <f>'[2]Final data_for_R_analysis_Dryse'!J375</f>
        <v>R836</v>
      </c>
      <c r="J229">
        <f>IFERROR(INDEX('[2]Green_rooibos initial weight'!$C$5:$C$1749,MATCH(H229, '[2]Green_rooibos initial weight'!$A$5:$A$1749,0)),"")</f>
        <v>1.9490000000000001</v>
      </c>
      <c r="K229">
        <f>IFERROR(INDEX('[2]Green_rooibos initial weight'!$C$5:$C$1749,MATCH(I229, '[2]Green_rooibos initial weight'!$A$5:$A$1749,0)),"")</f>
        <v>2.2000000000000002</v>
      </c>
      <c r="L229" s="3" t="str">
        <f>IFERROR(J229-(#REF!+#REF!),"")</f>
        <v/>
      </c>
      <c r="M229" s="3">
        <f>AVERAGE('[2]Ashed teabags wet'!$J$809:$J$813,'[2]Ashed teabags wet'!$J$817:$J$818,'[2]Ashed teabags wet'!$J$820:$J$821)</f>
        <v>5.5094158734921841</v>
      </c>
      <c r="N229" s="3" t="str">
        <f t="shared" si="16"/>
        <v/>
      </c>
      <c r="O229" s="3" t="str">
        <f>IFERROR($K229-(#REF!+#REF!),"")</f>
        <v/>
      </c>
      <c r="P229" s="3">
        <f>AVERAGE('[2]Ashed teabags wet'!$J$814:$J$816)</f>
        <v>2.2816647271287041</v>
      </c>
      <c r="Q229" s="3" t="str">
        <f t="shared" si="17"/>
        <v/>
      </c>
      <c r="R229" s="2">
        <f>'[2]Dry_Litterbag Placem_Collection'!G156</f>
        <v>43010</v>
      </c>
      <c r="S229">
        <f>IF(IFERROR(INDEX('[2]Both teabags AfterDry'!$D$3:$D$900,MATCH(Dry_Unashed!H229,'[2]Both teabags AfterDry'!$A$3:$A$900,0)),"")="","",(IFERROR(INDEX('[2]Both teabags AfterDry'!$D$3:$D$900,MATCH(Dry_Unashed!H229,'[2]Both teabags AfterDry'!$A$3:$A$900,0)),"")))</f>
        <v>1.1896</v>
      </c>
      <c r="T229">
        <f>IF(IFERROR(INDEX('[2]Both teabags AfterDry'!$D$3:$D$900,MATCH(Dry_Unashed!I229,'[2]Both teabags AfterDry'!$A$3:$A$900,0)),"")="","",(IFERROR(INDEX('[2]Both teabags AfterDry'!$D$3:$D$900,MATCH(Dry_Unashed!I229,'[2]Both teabags AfterDry'!$A$3:$A$900,0)),"")))</f>
        <v>0.62509999999999999</v>
      </c>
      <c r="U229" s="1" t="str">
        <f>IFERROR(IF(S229&gt;0,S229-(#REF!),""),"")</f>
        <v/>
      </c>
      <c r="V229" s="1" t="str">
        <f>IFERROR(IF(T229&gt;0,T229-(#REF!),""),"")</f>
        <v/>
      </c>
      <c r="W229" s="3" t="str">
        <f t="shared" si="18"/>
        <v/>
      </c>
      <c r="X229" s="3" t="str">
        <f t="shared" si="19"/>
        <v/>
      </c>
      <c r="Y229" s="3" t="str">
        <f t="shared" si="20"/>
        <v/>
      </c>
      <c r="Z229">
        <f t="shared" si="21"/>
        <v>71</v>
      </c>
      <c r="AA229" s="3" t="str">
        <f t="shared" si="22"/>
        <v/>
      </c>
      <c r="AB229" s="3" t="str">
        <f t="shared" si="23"/>
        <v/>
      </c>
      <c r="AC229" s="67" t="str">
        <f>IF(ISNUMBER(SEARCH("C", '[2]Dry_Litterbag Placem_Collection'!T156)),"YES","")</f>
        <v/>
      </c>
      <c r="AD229" s="67" t="str">
        <f>IF(ISNUMBER(SEARCH("H",'[2]Dry_Litterbag Placem_Collection'!T156)),"YES","")</f>
        <v>YES</v>
      </c>
      <c r="AE229" s="67" t="str">
        <f>IF(ISNUMBER(SEARCH("R",'[2]Dry_Litterbag Placem_Collection'!T156)),"YES","")</f>
        <v/>
      </c>
      <c r="AF229" s="67" t="str">
        <f>IF(ISNUMBER(SEARCH("C", '[2]Dry_Litterbag Placem_Collection'!S156)),"YES","")</f>
        <v>YES</v>
      </c>
      <c r="AG229" s="67" t="str">
        <f>IF(ISNUMBER(SEARCH("H", '[2]Dry_Litterbag Placem_Collection'!S156)),"YES","")</f>
        <v>YES</v>
      </c>
      <c r="AH229" s="67" t="str">
        <f>IF(ISNUMBER(SEARCH("R", '[2]Dry_Litterbag Placem_Collection'!S156)),"YES","")</f>
        <v/>
      </c>
    </row>
    <row r="230" spans="2:34">
      <c r="B230" t="s">
        <v>164</v>
      </c>
      <c r="C230">
        <v>155</v>
      </c>
      <c r="D230" t="s">
        <v>107</v>
      </c>
      <c r="E230" t="s">
        <v>41</v>
      </c>
      <c r="F230" s="5">
        <v>3</v>
      </c>
      <c r="G230" s="2">
        <f>'[2]Dry_Litterbag Placem_Collection'!E157</f>
        <v>42939</v>
      </c>
      <c r="H230" t="str">
        <f>'[2]Final data_for_R_analysis_Dryse'!J156</f>
        <v>G253</v>
      </c>
      <c r="I230" t="str">
        <f>'[2]Final data_for_R_analysis_Dryse'!J376</f>
        <v>R337</v>
      </c>
      <c r="J230">
        <f>IFERROR(INDEX('[2]Green_rooibos initial weight'!$C$5:$C$1749,MATCH(H230, '[2]Green_rooibos initial weight'!$A$5:$A$1749,0)),"")</f>
        <v>2.0169999999999999</v>
      </c>
      <c r="K230">
        <f>IFERROR(INDEX('[2]Green_rooibos initial weight'!$C$5:$C$1749,MATCH(I230, '[2]Green_rooibos initial weight'!$A$5:$A$1749,0)),"")</f>
        <v>2.2309999999999999</v>
      </c>
      <c r="L230" s="3" t="str">
        <f>IFERROR(J230-(#REF!+#REF!),"")</f>
        <v/>
      </c>
      <c r="M230" s="3">
        <f>AVERAGE('[2]Ashed teabags wet'!$J$809:$J$813,'[2]Ashed teabags wet'!$J$817:$J$818,'[2]Ashed teabags wet'!$J$820:$J$821)</f>
        <v>5.5094158734921841</v>
      </c>
      <c r="N230" s="3" t="str">
        <f t="shared" si="16"/>
        <v/>
      </c>
      <c r="O230" s="3" t="str">
        <f>IFERROR($K230-(#REF!+#REF!),"")</f>
        <v/>
      </c>
      <c r="P230" s="3">
        <f>AVERAGE('[2]Ashed teabags wet'!$J$814:$J$816)</f>
        <v>2.2816647271287041</v>
      </c>
      <c r="Q230" s="3" t="str">
        <f t="shared" si="17"/>
        <v/>
      </c>
      <c r="R230" s="2">
        <f>'[2]Dry_Litterbag Placem_Collection'!G157</f>
        <v>43010</v>
      </c>
      <c r="S230">
        <f>IF(IFERROR(INDEX('[2]Both teabags AfterDry'!$D$3:$D$900,MATCH(Dry_Unashed!H230,'[2]Both teabags AfterDry'!$A$3:$A$900,0)),"")="","",(IFERROR(INDEX('[2]Both teabags AfterDry'!$D$3:$D$900,MATCH(Dry_Unashed!H230,'[2]Both teabags AfterDry'!$A$3:$A$900,0)),"")))</f>
        <v>1.2484</v>
      </c>
      <c r="T230">
        <f>IF(IFERROR(INDEX('[2]Both teabags AfterDry'!$D$3:$D$900,MATCH(Dry_Unashed!I230,'[2]Both teabags AfterDry'!$A$3:$A$900,0)),"")="","",(IFERROR(INDEX('[2]Both teabags AfterDry'!$D$3:$D$900,MATCH(Dry_Unashed!I230,'[2]Both teabags AfterDry'!$A$3:$A$900,0)),"")))</f>
        <v>1.8893</v>
      </c>
      <c r="U230" s="1" t="str">
        <f>IFERROR(IF(S230&gt;0,S230-(#REF!),""),"")</f>
        <v/>
      </c>
      <c r="V230" s="1" t="str">
        <f>IFERROR(IF(T230&gt;0,T230-(#REF!),""),"")</f>
        <v/>
      </c>
      <c r="W230" s="3" t="str">
        <f t="shared" si="18"/>
        <v/>
      </c>
      <c r="X230" s="3" t="str">
        <f t="shared" si="19"/>
        <v/>
      </c>
      <c r="Y230" s="3" t="str">
        <f t="shared" si="20"/>
        <v/>
      </c>
      <c r="Z230">
        <f t="shared" si="21"/>
        <v>71</v>
      </c>
      <c r="AA230" s="3" t="str">
        <f t="shared" si="22"/>
        <v/>
      </c>
      <c r="AB230" s="3" t="str">
        <f t="shared" si="23"/>
        <v/>
      </c>
      <c r="AC230" s="67" t="str">
        <f>IF(ISNUMBER(SEARCH("C", '[2]Dry_Litterbag Placem_Collection'!T157)),"YES","")</f>
        <v>YES</v>
      </c>
      <c r="AD230" s="67" t="str">
        <f>IF(ISNUMBER(SEARCH("H",'[2]Dry_Litterbag Placem_Collection'!T157)),"YES","")</f>
        <v>YES</v>
      </c>
      <c r="AE230" s="67" t="str">
        <f>IF(ISNUMBER(SEARCH("R",'[2]Dry_Litterbag Placem_Collection'!T157)),"YES","")</f>
        <v/>
      </c>
      <c r="AF230" s="67" t="str">
        <f>IF(ISNUMBER(SEARCH("C", '[2]Dry_Litterbag Placem_Collection'!S157)),"YES","")</f>
        <v/>
      </c>
      <c r="AG230" s="67" t="str">
        <f>IF(ISNUMBER(SEARCH("H", '[2]Dry_Litterbag Placem_Collection'!S157)),"YES","")</f>
        <v>YES</v>
      </c>
      <c r="AH230" s="67" t="str">
        <f>IF(ISNUMBER(SEARCH("R", '[2]Dry_Litterbag Placem_Collection'!S157)),"YES","")</f>
        <v/>
      </c>
    </row>
    <row r="231" spans="2:34">
      <c r="B231" t="s">
        <v>164</v>
      </c>
      <c r="C231">
        <v>156</v>
      </c>
      <c r="D231" t="s">
        <v>107</v>
      </c>
      <c r="E231" t="s">
        <v>41</v>
      </c>
      <c r="F231" s="68">
        <v>4</v>
      </c>
      <c r="G231" s="2">
        <f>'[2]Dry_Litterbag Placem_Collection'!E158</f>
        <v>42939</v>
      </c>
      <c r="H231" t="str">
        <f>'[2]Final data_for_R_analysis_Dryse'!J157</f>
        <v>G47</v>
      </c>
      <c r="I231" t="str">
        <f>'[2]Final data_for_R_analysis_Dryse'!J377</f>
        <v>R118</v>
      </c>
      <c r="J231">
        <f>IFERROR(INDEX('[2]Green_rooibos initial weight'!$C$5:$C$1749,MATCH(H231, '[2]Green_rooibos initial weight'!$A$5:$A$1749,0)),"")</f>
        <v>2.0840000000000001</v>
      </c>
      <c r="K231">
        <f>IFERROR(INDEX('[2]Green_rooibos initial weight'!$C$5:$C$1749,MATCH(I231, '[2]Green_rooibos initial weight'!$A$5:$A$1749,0)),"")</f>
        <v>2.3330000000000002</v>
      </c>
      <c r="L231" s="3" t="str">
        <f>IFERROR(J231-(#REF!+#REF!),"")</f>
        <v/>
      </c>
      <c r="M231" s="3">
        <f>AVERAGE('[2]Ashed teabags wet'!$J$809:$J$813,'[2]Ashed teabags wet'!$J$817:$J$818,'[2]Ashed teabags wet'!$J$820:$J$821)</f>
        <v>5.5094158734921841</v>
      </c>
      <c r="N231" s="3" t="str">
        <f t="shared" si="16"/>
        <v/>
      </c>
      <c r="O231" s="3" t="str">
        <f>IFERROR($K231-(#REF!+#REF!),"")</f>
        <v/>
      </c>
      <c r="P231" s="3">
        <f>AVERAGE('[2]Ashed teabags wet'!$J$814:$J$816)</f>
        <v>2.2816647271287041</v>
      </c>
      <c r="Q231" s="3" t="str">
        <f t="shared" si="17"/>
        <v/>
      </c>
      <c r="R231" s="2">
        <f>'[2]Dry_Litterbag Placem_Collection'!G158</f>
        <v>43010</v>
      </c>
      <c r="S231">
        <f>IF(IFERROR(INDEX('[2]Both teabags AfterDry'!$D$3:$D$900,MATCH(Dry_Unashed!H231,'[2]Both teabags AfterDry'!$A$3:$A$900,0)),"")="","",(IFERROR(INDEX('[2]Both teabags AfterDry'!$D$3:$D$900,MATCH(Dry_Unashed!H231,'[2]Both teabags AfterDry'!$A$3:$A$900,0)),"")))</f>
        <v>1.1167</v>
      </c>
      <c r="T231">
        <f>IF(IFERROR(INDEX('[2]Both teabags AfterDry'!$D$3:$D$900,MATCH(Dry_Unashed!I231,'[2]Both teabags AfterDry'!$A$3:$A$900,0)),"")="","",(IFERROR(INDEX('[2]Both teabags AfterDry'!$D$3:$D$900,MATCH(Dry_Unashed!I231,'[2]Both teabags AfterDry'!$A$3:$A$900,0)),"")))</f>
        <v>0.79290000000000005</v>
      </c>
      <c r="U231" s="1" t="str">
        <f>IFERROR(IF(S231&gt;0,S231-(#REF!),""),"")</f>
        <v/>
      </c>
      <c r="V231" s="1" t="str">
        <f>IFERROR(IF(T231&gt;0,T231-(#REF!),""),"")</f>
        <v/>
      </c>
      <c r="W231" s="3" t="str">
        <f t="shared" si="18"/>
        <v/>
      </c>
      <c r="X231" s="3" t="str">
        <f t="shared" si="19"/>
        <v/>
      </c>
      <c r="Y231" s="3" t="str">
        <f t="shared" si="20"/>
        <v/>
      </c>
      <c r="Z231">
        <f t="shared" si="21"/>
        <v>71</v>
      </c>
      <c r="AA231" s="3" t="str">
        <f t="shared" si="22"/>
        <v/>
      </c>
      <c r="AB231" s="3" t="str">
        <f t="shared" si="23"/>
        <v/>
      </c>
      <c r="AC231" s="67" t="str">
        <f>IF(ISNUMBER(SEARCH("C", '[2]Dry_Litterbag Placem_Collection'!T158)),"YES","")</f>
        <v>YES</v>
      </c>
      <c r="AD231" s="67" t="str">
        <f>IF(ISNUMBER(SEARCH("H",'[2]Dry_Litterbag Placem_Collection'!T158)),"YES","")</f>
        <v>YES</v>
      </c>
      <c r="AE231" s="67" t="str">
        <f>IF(ISNUMBER(SEARCH("R",'[2]Dry_Litterbag Placem_Collection'!T158)),"YES","")</f>
        <v/>
      </c>
      <c r="AF231" s="67" t="str">
        <f>IF(ISNUMBER(SEARCH("C", '[2]Dry_Litterbag Placem_Collection'!S158)),"YES","")</f>
        <v/>
      </c>
      <c r="AG231" s="67" t="str">
        <f>IF(ISNUMBER(SEARCH("H", '[2]Dry_Litterbag Placem_Collection'!S158)),"YES","")</f>
        <v>YES</v>
      </c>
      <c r="AH231" s="67" t="str">
        <f>IF(ISNUMBER(SEARCH("R", '[2]Dry_Litterbag Placem_Collection'!S158)),"YES","")</f>
        <v>YES</v>
      </c>
    </row>
    <row r="232" spans="2:34">
      <c r="B232" t="s">
        <v>164</v>
      </c>
      <c r="C232">
        <v>157</v>
      </c>
      <c r="D232" t="s">
        <v>107</v>
      </c>
      <c r="E232" t="s">
        <v>41</v>
      </c>
      <c r="F232" s="68">
        <v>5</v>
      </c>
      <c r="G232" s="2">
        <f>'[2]Dry_Litterbag Placem_Collection'!E159</f>
        <v>42939</v>
      </c>
      <c r="H232" t="str">
        <f>'[2]Final data_for_R_analysis_Dryse'!J158</f>
        <v>G328</v>
      </c>
      <c r="I232" t="str">
        <f>'[2]Final data_for_R_analysis_Dryse'!J378</f>
        <v>R478</v>
      </c>
      <c r="J232">
        <f>IFERROR(INDEX('[2]Green_rooibos initial weight'!$C$5:$C$1749,MATCH(H232, '[2]Green_rooibos initial weight'!$A$5:$A$1749,0)),"")</f>
        <v>2.1309999999999998</v>
      </c>
      <c r="K232">
        <f>IFERROR(INDEX('[2]Green_rooibos initial weight'!$C$5:$C$1749,MATCH(I232, '[2]Green_rooibos initial weight'!$A$5:$A$1749,0)),"")</f>
        <v>2.1640000000000001</v>
      </c>
      <c r="L232" s="3" t="str">
        <f>IFERROR(J232-(#REF!+#REF!),"")</f>
        <v/>
      </c>
      <c r="M232" s="3">
        <f>AVERAGE('[2]Ashed teabags wet'!$J$809:$J$813,'[2]Ashed teabags wet'!$J$817:$J$818,'[2]Ashed teabags wet'!$J$820:$J$821)</f>
        <v>5.5094158734921841</v>
      </c>
      <c r="N232" s="3" t="str">
        <f t="shared" si="16"/>
        <v/>
      </c>
      <c r="O232" s="3" t="str">
        <f>IFERROR($K232-(#REF!+#REF!),"")</f>
        <v/>
      </c>
      <c r="P232" s="3">
        <f>AVERAGE('[2]Ashed teabags wet'!$J$814:$J$816)</f>
        <v>2.2816647271287041</v>
      </c>
      <c r="Q232" s="3" t="str">
        <f t="shared" si="17"/>
        <v/>
      </c>
      <c r="R232" s="2">
        <f>'[2]Dry_Litterbag Placem_Collection'!G159</f>
        <v>43010</v>
      </c>
      <c r="S232" t="str">
        <f>IF(IFERROR(INDEX('[2]Both teabags AfterDry'!$D$3:$D$900,MATCH(Dry_Unashed!H232,'[2]Both teabags AfterDry'!$A$3:$A$900,0)),"")="","",(IFERROR(INDEX('[2]Both teabags AfterDry'!$D$3:$D$900,MATCH(Dry_Unashed!H232,'[2]Both teabags AfterDry'!$A$3:$A$900,0)),"")))</f>
        <v/>
      </c>
      <c r="T232" t="str">
        <f>IF(IFERROR(INDEX('[2]Both teabags AfterDry'!$D$3:$D$900,MATCH(Dry_Unashed!I232,'[2]Both teabags AfterDry'!$A$3:$A$900,0)),"")="","",(IFERROR(INDEX('[2]Both teabags AfterDry'!$D$3:$D$900,MATCH(Dry_Unashed!I232,'[2]Both teabags AfterDry'!$A$3:$A$900,0)),"")))</f>
        <v/>
      </c>
      <c r="U232" s="1" t="str">
        <f>IFERROR(IF(S232&gt;0,S232-(#REF!),""),"")</f>
        <v/>
      </c>
      <c r="V232" s="1" t="str">
        <f>IFERROR(IF(T232&gt;0,T232-(#REF!),""),"")</f>
        <v/>
      </c>
      <c r="W232" s="3" t="str">
        <f t="shared" si="18"/>
        <v/>
      </c>
      <c r="X232" s="3" t="str">
        <f t="shared" si="19"/>
        <v/>
      </c>
      <c r="Y232" s="3" t="str">
        <f t="shared" si="20"/>
        <v/>
      </c>
      <c r="Z232">
        <f t="shared" si="21"/>
        <v>71</v>
      </c>
      <c r="AA232" s="3" t="str">
        <f t="shared" si="22"/>
        <v/>
      </c>
      <c r="AB232" s="3" t="str">
        <f t="shared" si="23"/>
        <v/>
      </c>
      <c r="AC232" s="67" t="str">
        <f>IF(ISNUMBER(SEARCH("C", '[2]Dry_Litterbag Placem_Collection'!T159)),"YES","")</f>
        <v>YES</v>
      </c>
      <c r="AD232" s="67" t="str">
        <f>IF(ISNUMBER(SEARCH("H",'[2]Dry_Litterbag Placem_Collection'!T159)),"YES","")</f>
        <v/>
      </c>
      <c r="AE232" s="67" t="str">
        <f>IF(ISNUMBER(SEARCH("R",'[2]Dry_Litterbag Placem_Collection'!T159)),"YES","")</f>
        <v>YES</v>
      </c>
      <c r="AF232" s="67" t="str">
        <f>IF(ISNUMBER(SEARCH("C", '[2]Dry_Litterbag Placem_Collection'!S159)),"YES","")</f>
        <v>YES</v>
      </c>
      <c r="AG232" s="67" t="str">
        <f>IF(ISNUMBER(SEARCH("H", '[2]Dry_Litterbag Placem_Collection'!S159)),"YES","")</f>
        <v>YES</v>
      </c>
      <c r="AH232" s="67" t="str">
        <f>IF(ISNUMBER(SEARCH("R", '[2]Dry_Litterbag Placem_Collection'!S159)),"YES","")</f>
        <v>YES</v>
      </c>
    </row>
    <row r="233" spans="2:34">
      <c r="B233" t="s">
        <v>164</v>
      </c>
      <c r="C233">
        <v>158</v>
      </c>
      <c r="D233" t="s">
        <v>107</v>
      </c>
      <c r="E233" t="s">
        <v>41</v>
      </c>
      <c r="F233" s="68">
        <v>6</v>
      </c>
      <c r="G233" s="2">
        <f>'[2]Dry_Litterbag Placem_Collection'!E160</f>
        <v>42939</v>
      </c>
      <c r="H233" t="str">
        <f>'[2]Final data_for_R_analysis_Dryse'!J159</f>
        <v>G21</v>
      </c>
      <c r="I233" t="str">
        <f>'[2]Final data_for_R_analysis_Dryse'!J379</f>
        <v>R773</v>
      </c>
      <c r="J233">
        <f>IFERROR(INDEX('[2]Green_rooibos initial weight'!$C$5:$C$1749,MATCH(H233, '[2]Green_rooibos initial weight'!$A$5:$A$1749,0)),"")</f>
        <v>2.04</v>
      </c>
      <c r="K233">
        <f>IFERROR(INDEX('[2]Green_rooibos initial weight'!$C$5:$C$1749,MATCH(I233, '[2]Green_rooibos initial weight'!$A$5:$A$1749,0)),"")</f>
        <v>2.2320000000000002</v>
      </c>
      <c r="L233" s="3" t="str">
        <f>IFERROR(J233-(#REF!+#REF!),"")</f>
        <v/>
      </c>
      <c r="M233" s="3">
        <f>AVERAGE('[2]Ashed teabags wet'!$J$809:$J$813,'[2]Ashed teabags wet'!$J$817:$J$818,'[2]Ashed teabags wet'!$J$820:$J$821)</f>
        <v>5.5094158734921841</v>
      </c>
      <c r="N233" s="3" t="str">
        <f t="shared" si="16"/>
        <v/>
      </c>
      <c r="O233" s="3" t="str">
        <f>IFERROR($K233-(#REF!+#REF!),"")</f>
        <v/>
      </c>
      <c r="P233" s="3">
        <f>AVERAGE('[2]Ashed teabags wet'!$J$814:$J$816)</f>
        <v>2.2816647271287041</v>
      </c>
      <c r="Q233" s="3" t="str">
        <f t="shared" si="17"/>
        <v/>
      </c>
      <c r="R233" s="2">
        <f>'[2]Dry_Litterbag Placem_Collection'!G160</f>
        <v>43010</v>
      </c>
      <c r="S233" t="str">
        <f>IF(IFERROR(INDEX('[2]Both teabags AfterDry'!$D$3:$D$900,MATCH(Dry_Unashed!H233,'[2]Both teabags AfterDry'!$A$3:$A$900,0)),"")="","",(IFERROR(INDEX('[2]Both teabags AfterDry'!$D$3:$D$900,MATCH(Dry_Unashed!H233,'[2]Both teabags AfterDry'!$A$3:$A$900,0)),"")))</f>
        <v/>
      </c>
      <c r="T233">
        <f>IF(IFERROR(INDEX('[2]Both teabags AfterDry'!$D$3:$D$900,MATCH(Dry_Unashed!I233,'[2]Both teabags AfterDry'!$A$3:$A$900,0)),"")="","",(IFERROR(INDEX('[2]Both teabags AfterDry'!$D$3:$D$900,MATCH(Dry_Unashed!I233,'[2]Both teabags AfterDry'!$A$3:$A$900,0)),"")))</f>
        <v>1.3551</v>
      </c>
      <c r="U233" s="1" t="str">
        <f>IFERROR(IF(S233&gt;0,S233-(#REF!),""),"")</f>
        <v/>
      </c>
      <c r="V233" s="1" t="str">
        <f>IFERROR(IF(T233&gt;0,T233-(#REF!),""),"")</f>
        <v/>
      </c>
      <c r="W233" s="3" t="str">
        <f t="shared" si="18"/>
        <v/>
      </c>
      <c r="X233" s="3" t="str">
        <f t="shared" si="19"/>
        <v/>
      </c>
      <c r="Y233" s="3" t="str">
        <f t="shared" si="20"/>
        <v/>
      </c>
      <c r="Z233">
        <f t="shared" si="21"/>
        <v>71</v>
      </c>
      <c r="AA233" s="3" t="str">
        <f t="shared" si="22"/>
        <v/>
      </c>
      <c r="AB233" s="3" t="str">
        <f t="shared" si="23"/>
        <v/>
      </c>
      <c r="AC233" s="67" t="str">
        <f>IF(ISNUMBER(SEARCH("C", '[2]Dry_Litterbag Placem_Collection'!T160)),"YES","")</f>
        <v>YES</v>
      </c>
      <c r="AD233" s="67" t="str">
        <f>IF(ISNUMBER(SEARCH("H",'[2]Dry_Litterbag Placem_Collection'!T160)),"YES","")</f>
        <v>YES</v>
      </c>
      <c r="AE233" s="67" t="str">
        <f>IF(ISNUMBER(SEARCH("R",'[2]Dry_Litterbag Placem_Collection'!T160)),"YES","")</f>
        <v/>
      </c>
      <c r="AF233" s="67" t="str">
        <f>IF(ISNUMBER(SEARCH("C", '[2]Dry_Litterbag Placem_Collection'!S160)),"YES","")</f>
        <v>YES</v>
      </c>
      <c r="AG233" s="67" t="str">
        <f>IF(ISNUMBER(SEARCH("H", '[2]Dry_Litterbag Placem_Collection'!S160)),"YES","")</f>
        <v>YES</v>
      </c>
      <c r="AH233" s="67" t="str">
        <f>IF(ISNUMBER(SEARCH("R", '[2]Dry_Litterbag Placem_Collection'!S160)),"YES","")</f>
        <v/>
      </c>
    </row>
    <row r="234" spans="2:34">
      <c r="B234" t="s">
        <v>164</v>
      </c>
      <c r="C234">
        <v>159</v>
      </c>
      <c r="D234" t="s">
        <v>107</v>
      </c>
      <c r="E234" t="s">
        <v>41</v>
      </c>
      <c r="F234" s="68">
        <v>7</v>
      </c>
      <c r="G234" s="2">
        <f>'[2]Dry_Litterbag Placem_Collection'!E161</f>
        <v>0</v>
      </c>
      <c r="H234" t="str">
        <f>'[2]Final data_for_R_analysis_Dryse'!J160</f>
        <v/>
      </c>
      <c r="I234" t="str">
        <f>'[2]Final data_for_R_analysis_Dryse'!J380</f>
        <v/>
      </c>
      <c r="J234" t="str">
        <f>IFERROR(INDEX('[2]Green_rooibos initial weight'!$C$5:$C$1749,MATCH(H234, '[2]Green_rooibos initial weight'!$A$5:$A$1749,0)),"")</f>
        <v/>
      </c>
      <c r="K234" t="str">
        <f>IFERROR(INDEX('[2]Green_rooibos initial weight'!$C$5:$C$1749,MATCH(I234, '[2]Green_rooibos initial weight'!$A$5:$A$1749,0)),"")</f>
        <v/>
      </c>
      <c r="L234" s="3" t="str">
        <f>IFERROR(J234-(#REF!+#REF!),"")</f>
        <v/>
      </c>
      <c r="M234" s="3">
        <f>AVERAGE('[2]Ashed teabags wet'!$J$809:$J$813,'[2]Ashed teabags wet'!$J$817:$J$818,'[2]Ashed teabags wet'!$J$820:$J$821)</f>
        <v>5.5094158734921841</v>
      </c>
      <c r="N234" s="3" t="str">
        <f t="shared" si="16"/>
        <v/>
      </c>
      <c r="O234" s="3" t="str">
        <f>IFERROR($K234-(#REF!+#REF!),"")</f>
        <v/>
      </c>
      <c r="P234" s="3">
        <f>AVERAGE('[2]Ashed teabags wet'!$J$814:$J$816)</f>
        <v>2.2816647271287041</v>
      </c>
      <c r="Q234" s="3" t="str">
        <f t="shared" si="17"/>
        <v/>
      </c>
      <c r="R234" s="2">
        <f>'[2]Dry_Litterbag Placem_Collection'!G161</f>
        <v>0</v>
      </c>
      <c r="S234" t="str">
        <f>IF(IFERROR(INDEX('[2]Both teabags AfterDry'!$D$3:$D$900,MATCH(Dry_Unashed!H234,'[2]Both teabags AfterDry'!$A$3:$A$900,0)),"")="","",(IFERROR(INDEX('[2]Both teabags AfterDry'!$D$3:$D$900,MATCH(Dry_Unashed!H234,'[2]Both teabags AfterDry'!$A$3:$A$900,0)),"")))</f>
        <v/>
      </c>
      <c r="T234" t="str">
        <f>IF(IFERROR(INDEX('[2]Both teabags AfterDry'!$D$3:$D$900,MATCH(Dry_Unashed!I234,'[2]Both teabags AfterDry'!$A$3:$A$900,0)),"")="","",(IFERROR(INDEX('[2]Both teabags AfterDry'!$D$3:$D$900,MATCH(Dry_Unashed!I234,'[2]Both teabags AfterDry'!$A$3:$A$900,0)),"")))</f>
        <v/>
      </c>
      <c r="U234" s="1" t="str">
        <f>IFERROR(IF(S234&gt;0,S234-(#REF!),""),"")</f>
        <v/>
      </c>
      <c r="V234" s="1" t="str">
        <f>IFERROR(IF(T234&gt;0,T234-(#REF!),""),"")</f>
        <v/>
      </c>
      <c r="W234" s="3" t="str">
        <f t="shared" si="18"/>
        <v/>
      </c>
      <c r="X234" s="3" t="str">
        <f t="shared" si="19"/>
        <v/>
      </c>
      <c r="Y234" s="3" t="str">
        <f t="shared" si="20"/>
        <v/>
      </c>
      <c r="Z234" t="str">
        <f t="shared" si="21"/>
        <v/>
      </c>
      <c r="AA234" s="3" t="str">
        <f t="shared" si="22"/>
        <v/>
      </c>
      <c r="AB234" s="3" t="str">
        <f t="shared" si="23"/>
        <v/>
      </c>
      <c r="AC234" s="67" t="str">
        <f>IF(ISNUMBER(SEARCH("C", '[2]Dry_Litterbag Placem_Collection'!T161)),"YES","")</f>
        <v/>
      </c>
      <c r="AD234" s="67" t="str">
        <f>IF(ISNUMBER(SEARCH("H",'[2]Dry_Litterbag Placem_Collection'!T161)),"YES","")</f>
        <v/>
      </c>
      <c r="AE234" s="67" t="str">
        <f>IF(ISNUMBER(SEARCH("R",'[2]Dry_Litterbag Placem_Collection'!T161)),"YES","")</f>
        <v/>
      </c>
      <c r="AF234" s="67" t="str">
        <f>IF(ISNUMBER(SEARCH("C", '[2]Dry_Litterbag Placem_Collection'!S161)),"YES","")</f>
        <v/>
      </c>
      <c r="AG234" s="67" t="str">
        <f>IF(ISNUMBER(SEARCH("H", '[2]Dry_Litterbag Placem_Collection'!S161)),"YES","")</f>
        <v/>
      </c>
      <c r="AH234" s="67" t="str">
        <f>IF(ISNUMBER(SEARCH("R", '[2]Dry_Litterbag Placem_Collection'!S161)),"YES","")</f>
        <v/>
      </c>
    </row>
    <row r="235" spans="2:34">
      <c r="B235" t="s">
        <v>164</v>
      </c>
      <c r="C235">
        <v>160</v>
      </c>
      <c r="D235" t="s">
        <v>107</v>
      </c>
      <c r="E235" t="s">
        <v>41</v>
      </c>
      <c r="F235" s="68">
        <v>8</v>
      </c>
      <c r="G235" s="2">
        <f>'[2]Dry_Litterbag Placem_Collection'!E162</f>
        <v>42939</v>
      </c>
      <c r="H235" t="str">
        <f>'[2]Final data_for_R_analysis_Dryse'!J161</f>
        <v>G482</v>
      </c>
      <c r="I235" t="str">
        <f>'[2]Final data_for_R_analysis_Dryse'!J381</f>
        <v>R401</v>
      </c>
      <c r="J235">
        <f>IFERROR(INDEX('[2]Green_rooibos initial weight'!$C$5:$C$1749,MATCH(H235, '[2]Green_rooibos initial weight'!$A$5:$A$1749,0)),"")</f>
        <v>2.056</v>
      </c>
      <c r="K235">
        <f>IFERROR(INDEX('[2]Green_rooibos initial weight'!$C$5:$C$1749,MATCH(I235, '[2]Green_rooibos initial weight'!$A$5:$A$1749,0)),"")</f>
        <v>2.214</v>
      </c>
      <c r="L235" s="3" t="str">
        <f>IFERROR(J235-(#REF!+#REF!),"")</f>
        <v/>
      </c>
      <c r="M235" s="3">
        <f>AVERAGE('[2]Ashed teabags wet'!$J$809:$J$813,'[2]Ashed teabags wet'!$J$817:$J$818,'[2]Ashed teabags wet'!$J$820:$J$821)</f>
        <v>5.5094158734921841</v>
      </c>
      <c r="N235" s="3" t="str">
        <f t="shared" si="16"/>
        <v/>
      </c>
      <c r="O235" s="3" t="str">
        <f>IFERROR($K235-(#REF!+#REF!),"")</f>
        <v/>
      </c>
      <c r="P235" s="3">
        <f>AVERAGE('[2]Ashed teabags wet'!$J$814:$J$816)</f>
        <v>2.2816647271287041</v>
      </c>
      <c r="Q235" s="3" t="str">
        <f t="shared" si="17"/>
        <v/>
      </c>
      <c r="R235" s="2">
        <f>'[2]Dry_Litterbag Placem_Collection'!G162</f>
        <v>43010</v>
      </c>
      <c r="S235">
        <f>IF(IFERROR(INDEX('[2]Both teabags AfterDry'!$D$3:$D$900,MATCH(Dry_Unashed!H235,'[2]Both teabags AfterDry'!$A$3:$A$900,0)),"")="","",(IFERROR(INDEX('[2]Both teabags AfterDry'!$D$3:$D$900,MATCH(Dry_Unashed!H235,'[2]Both teabags AfterDry'!$A$3:$A$900,0)),"")))</f>
        <v>1.4819</v>
      </c>
      <c r="T235">
        <f>IF(IFERROR(INDEX('[2]Both teabags AfterDry'!$D$3:$D$900,MATCH(Dry_Unashed!I235,'[2]Both teabags AfterDry'!$A$3:$A$900,0)),"")="","",(IFERROR(INDEX('[2]Both teabags AfterDry'!$D$3:$D$900,MATCH(Dry_Unashed!I235,'[2]Both teabags AfterDry'!$A$3:$A$900,0)),"")))</f>
        <v>1.7884</v>
      </c>
      <c r="U235" s="1" t="str">
        <f>IFERROR(IF(S235&gt;0,S235-(#REF!),""),"")</f>
        <v/>
      </c>
      <c r="V235" s="1" t="str">
        <f>IFERROR(IF(T235&gt;0,T235-(#REF!),""),"")</f>
        <v/>
      </c>
      <c r="W235" s="3" t="str">
        <f t="shared" si="18"/>
        <v/>
      </c>
      <c r="X235" s="3" t="str">
        <f t="shared" si="19"/>
        <v/>
      </c>
      <c r="Y235" s="3" t="str">
        <f t="shared" si="20"/>
        <v/>
      </c>
      <c r="Z235">
        <f t="shared" si="21"/>
        <v>71</v>
      </c>
      <c r="AA235" s="3" t="str">
        <f t="shared" si="22"/>
        <v/>
      </c>
      <c r="AB235" s="3" t="str">
        <f t="shared" si="23"/>
        <v/>
      </c>
      <c r="AC235" s="67" t="str">
        <f>IF(ISNUMBER(SEARCH("C", '[2]Dry_Litterbag Placem_Collection'!T162)),"YES","")</f>
        <v/>
      </c>
      <c r="AD235" s="67" t="str">
        <f>IF(ISNUMBER(SEARCH("H",'[2]Dry_Litterbag Placem_Collection'!T162)),"YES","")</f>
        <v>YES</v>
      </c>
      <c r="AE235" s="67" t="str">
        <f>IF(ISNUMBER(SEARCH("R",'[2]Dry_Litterbag Placem_Collection'!T162)),"YES","")</f>
        <v/>
      </c>
      <c r="AF235" s="67" t="str">
        <f>IF(ISNUMBER(SEARCH("C", '[2]Dry_Litterbag Placem_Collection'!S162)),"YES","")</f>
        <v>YES</v>
      </c>
      <c r="AG235" s="67" t="str">
        <f>IF(ISNUMBER(SEARCH("H", '[2]Dry_Litterbag Placem_Collection'!S162)),"YES","")</f>
        <v>YES</v>
      </c>
      <c r="AH235" s="67" t="str">
        <f>IF(ISNUMBER(SEARCH("R", '[2]Dry_Litterbag Placem_Collection'!S162)),"YES","")</f>
        <v/>
      </c>
    </row>
    <row r="236" spans="2:34">
      <c r="B236" t="s">
        <v>164</v>
      </c>
      <c r="C236">
        <v>161</v>
      </c>
      <c r="D236" t="s">
        <v>108</v>
      </c>
      <c r="E236" t="s">
        <v>41</v>
      </c>
      <c r="F236" s="5">
        <v>1</v>
      </c>
      <c r="G236" s="2">
        <f>'[2]Dry_Litterbag Placem_Collection'!E163</f>
        <v>42940</v>
      </c>
      <c r="H236" t="str">
        <f>'[2]Final data_for_R_analysis_Dryse'!J162</f>
        <v>G51</v>
      </c>
      <c r="I236" t="str">
        <f>'[2]Final data_for_R_analysis_Dryse'!J382</f>
        <v>R673</v>
      </c>
      <c r="J236">
        <f>IFERROR(INDEX('[2]Green_rooibos initial weight'!$C$5:$C$1749,MATCH(H236, '[2]Green_rooibos initial weight'!$A$5:$A$1749,0)),"")</f>
        <v>2.0259999999999998</v>
      </c>
      <c r="K236">
        <f>IFERROR(INDEX('[2]Green_rooibos initial weight'!$C$5:$C$1749,MATCH(I236, '[2]Green_rooibos initial weight'!$A$5:$A$1749,0)),"")</f>
        <v>2.121</v>
      </c>
      <c r="L236" s="3" t="str">
        <f>IFERROR(J236-(#REF!+#REF!),"")</f>
        <v/>
      </c>
      <c r="M236" s="3">
        <f>AVERAGE('[2]Ashed teabags wet'!$J$809:$J$813,'[2]Ashed teabags wet'!$J$817:$J$818,'[2]Ashed teabags wet'!$J$820:$J$821)</f>
        <v>5.5094158734921841</v>
      </c>
      <c r="N236" s="3" t="str">
        <f t="shared" si="16"/>
        <v/>
      </c>
      <c r="O236" s="3" t="str">
        <f>IFERROR($K236-(#REF!+#REF!),"")</f>
        <v/>
      </c>
      <c r="P236" s="3">
        <f>AVERAGE('[2]Ashed teabags wet'!$J$814:$J$816)</f>
        <v>2.2816647271287041</v>
      </c>
      <c r="Q236" s="3" t="str">
        <f t="shared" si="17"/>
        <v/>
      </c>
      <c r="R236" s="2">
        <f>'[2]Dry_Litterbag Placem_Collection'!G163</f>
        <v>43009</v>
      </c>
      <c r="S236">
        <f>IF(IFERROR(INDEX('[2]Both teabags AfterDry'!$D$3:$D$900,MATCH(Dry_Unashed!H236,'[2]Both teabags AfterDry'!$A$3:$A$900,0)),"")="","",(IFERROR(INDEX('[2]Both teabags AfterDry'!$D$3:$D$900,MATCH(Dry_Unashed!H236,'[2]Both teabags AfterDry'!$A$3:$A$900,0)),"")))</f>
        <v>0.81589999999999996</v>
      </c>
      <c r="T236">
        <f>IF(IFERROR(INDEX('[2]Both teabags AfterDry'!$D$3:$D$900,MATCH(Dry_Unashed!I236,'[2]Both teabags AfterDry'!$A$3:$A$900,0)),"")="","",(IFERROR(INDEX('[2]Both teabags AfterDry'!$D$3:$D$900,MATCH(Dry_Unashed!I236,'[2]Both teabags AfterDry'!$A$3:$A$900,0)),"")))</f>
        <v>1.1623000000000001</v>
      </c>
      <c r="U236" s="1" t="str">
        <f>IFERROR(IF(S236&gt;0,S236-(#REF!),""),"")</f>
        <v/>
      </c>
      <c r="V236" s="1" t="str">
        <f>IFERROR(IF(T236&gt;0,T236-(#REF!),""),"")</f>
        <v/>
      </c>
      <c r="W236" s="3" t="str">
        <f t="shared" si="18"/>
        <v/>
      </c>
      <c r="X236" s="3" t="str">
        <f t="shared" si="19"/>
        <v/>
      </c>
      <c r="Y236" s="3" t="str">
        <f t="shared" si="20"/>
        <v/>
      </c>
      <c r="Z236">
        <f t="shared" si="21"/>
        <v>69</v>
      </c>
      <c r="AA236" s="3" t="str">
        <f t="shared" si="22"/>
        <v/>
      </c>
      <c r="AB236" s="3" t="str">
        <f t="shared" si="23"/>
        <v/>
      </c>
      <c r="AC236" s="67" t="str">
        <f>IF(ISNUMBER(SEARCH("C", '[2]Dry_Litterbag Placem_Collection'!T163)),"YES","")</f>
        <v/>
      </c>
      <c r="AD236" s="67" t="str">
        <f>IF(ISNUMBER(SEARCH("H",'[2]Dry_Litterbag Placem_Collection'!T163)),"YES","")</f>
        <v>YES</v>
      </c>
      <c r="AE236" s="67" t="str">
        <f>IF(ISNUMBER(SEARCH("R",'[2]Dry_Litterbag Placem_Collection'!T163)),"YES","")</f>
        <v/>
      </c>
      <c r="AF236" s="67" t="str">
        <f>IF(ISNUMBER(SEARCH("C", '[2]Dry_Litterbag Placem_Collection'!S163)),"YES","")</f>
        <v/>
      </c>
      <c r="AG236" s="67" t="str">
        <f>IF(ISNUMBER(SEARCH("H", '[2]Dry_Litterbag Placem_Collection'!S163)),"YES","")</f>
        <v>YES</v>
      </c>
      <c r="AH236" s="67" t="str">
        <f>IF(ISNUMBER(SEARCH("R", '[2]Dry_Litterbag Placem_Collection'!S163)),"YES","")</f>
        <v>YES</v>
      </c>
    </row>
    <row r="237" spans="2:34">
      <c r="B237" t="s">
        <v>164</v>
      </c>
      <c r="C237">
        <v>162</v>
      </c>
      <c r="D237" t="s">
        <v>108</v>
      </c>
      <c r="E237" t="s">
        <v>41</v>
      </c>
      <c r="F237" s="5">
        <v>2</v>
      </c>
      <c r="G237" s="2">
        <f>'[2]Dry_Litterbag Placem_Collection'!E164</f>
        <v>42940</v>
      </c>
      <c r="H237" t="str">
        <f>'[2]Final data_for_R_analysis_Dryse'!J163</f>
        <v>G238</v>
      </c>
      <c r="I237" t="str">
        <f>'[2]Final data_for_R_analysis_Dryse'!J383</f>
        <v>R814</v>
      </c>
      <c r="J237">
        <f>IFERROR(INDEX('[2]Green_rooibos initial weight'!$C$5:$C$1749,MATCH(H237, '[2]Green_rooibos initial weight'!$A$5:$A$1749,0)),"")</f>
        <v>2.1160000000000001</v>
      </c>
      <c r="K237">
        <f>IFERROR(INDEX('[2]Green_rooibos initial weight'!$C$5:$C$1749,MATCH(I237, '[2]Green_rooibos initial weight'!$A$5:$A$1749,0)),"")</f>
        <v>2.2210000000000001</v>
      </c>
      <c r="L237" s="3" t="str">
        <f>IFERROR(J237-(#REF!+#REF!),"")</f>
        <v/>
      </c>
      <c r="M237" s="3">
        <f>AVERAGE('[2]Ashed teabags wet'!$J$809:$J$813,'[2]Ashed teabags wet'!$J$817:$J$818,'[2]Ashed teabags wet'!$J$820:$J$821)</f>
        <v>5.5094158734921841</v>
      </c>
      <c r="N237" s="3" t="str">
        <f t="shared" si="16"/>
        <v/>
      </c>
      <c r="O237" s="3" t="str">
        <f>IFERROR($K237-(#REF!+#REF!),"")</f>
        <v/>
      </c>
      <c r="P237" s="3">
        <f>AVERAGE('[2]Ashed teabags wet'!$J$814:$J$816)</f>
        <v>2.2816647271287041</v>
      </c>
      <c r="Q237" s="3" t="str">
        <f t="shared" si="17"/>
        <v/>
      </c>
      <c r="R237" s="2">
        <f>'[2]Dry_Litterbag Placem_Collection'!G164</f>
        <v>43009</v>
      </c>
      <c r="S237">
        <f>IF(IFERROR(INDEX('[2]Both teabags AfterDry'!$D$3:$D$900,MATCH(Dry_Unashed!H237,'[2]Both teabags AfterDry'!$A$3:$A$900,0)),"")="","",(IFERROR(INDEX('[2]Both teabags AfterDry'!$D$3:$D$900,MATCH(Dry_Unashed!H237,'[2]Both teabags AfterDry'!$A$3:$A$900,0)),"")))</f>
        <v>0.81089999999999995</v>
      </c>
      <c r="T237">
        <f>IF(IFERROR(INDEX('[2]Both teabags AfterDry'!$D$3:$D$900,MATCH(Dry_Unashed!I237,'[2]Both teabags AfterDry'!$A$3:$A$900,0)),"")="","",(IFERROR(INDEX('[2]Both teabags AfterDry'!$D$3:$D$900,MATCH(Dry_Unashed!I237,'[2]Both teabags AfterDry'!$A$3:$A$900,0)),"")))</f>
        <v>2.4714999999999998</v>
      </c>
      <c r="U237" s="1" t="str">
        <f>IFERROR(IF(S237&gt;0,S237-(#REF!),""),"")</f>
        <v/>
      </c>
      <c r="V237" s="1" t="str">
        <f>IFERROR(IF(T237&gt;0,T237-(#REF!),""),"")</f>
        <v/>
      </c>
      <c r="W237" s="3" t="str">
        <f t="shared" si="18"/>
        <v/>
      </c>
      <c r="X237" s="3" t="str">
        <f t="shared" si="19"/>
        <v/>
      </c>
      <c r="Y237" s="3" t="str">
        <f t="shared" si="20"/>
        <v/>
      </c>
      <c r="Z237">
        <f t="shared" si="21"/>
        <v>69</v>
      </c>
      <c r="AA237" s="3" t="str">
        <f t="shared" si="22"/>
        <v/>
      </c>
      <c r="AB237" s="3" t="str">
        <f t="shared" si="23"/>
        <v/>
      </c>
      <c r="AC237" s="67" t="str">
        <f>IF(ISNUMBER(SEARCH("C", '[2]Dry_Litterbag Placem_Collection'!T164)),"YES","")</f>
        <v>YES</v>
      </c>
      <c r="AD237" s="67" t="str">
        <f>IF(ISNUMBER(SEARCH("H",'[2]Dry_Litterbag Placem_Collection'!T164)),"YES","")</f>
        <v>YES</v>
      </c>
      <c r="AE237" s="67" t="str">
        <f>IF(ISNUMBER(SEARCH("R",'[2]Dry_Litterbag Placem_Collection'!T164)),"YES","")</f>
        <v/>
      </c>
      <c r="AF237" s="67" t="str">
        <f>IF(ISNUMBER(SEARCH("C", '[2]Dry_Litterbag Placem_Collection'!S164)),"YES","")</f>
        <v/>
      </c>
      <c r="AG237" s="67" t="str">
        <f>IF(ISNUMBER(SEARCH("H", '[2]Dry_Litterbag Placem_Collection'!S164)),"YES","")</f>
        <v/>
      </c>
      <c r="AH237" s="67" t="str">
        <f>IF(ISNUMBER(SEARCH("R", '[2]Dry_Litterbag Placem_Collection'!S164)),"YES","")</f>
        <v>YES</v>
      </c>
    </row>
    <row r="238" spans="2:34">
      <c r="B238" t="s">
        <v>164</v>
      </c>
      <c r="C238">
        <v>163</v>
      </c>
      <c r="D238" t="s">
        <v>108</v>
      </c>
      <c r="E238" t="s">
        <v>41</v>
      </c>
      <c r="F238" s="5">
        <v>3</v>
      </c>
      <c r="G238" s="2">
        <f>'[2]Dry_Litterbag Placem_Collection'!E165</f>
        <v>42940</v>
      </c>
      <c r="H238" t="str">
        <f>'[2]Final data_for_R_analysis_Dryse'!J164</f>
        <v>G59</v>
      </c>
      <c r="I238" t="str">
        <f>'[2]Final data_for_R_analysis_Dryse'!J384</f>
        <v>R615</v>
      </c>
      <c r="J238">
        <f>IFERROR(INDEX('[2]Green_rooibos initial weight'!$C$5:$C$1749,MATCH(H238, '[2]Green_rooibos initial weight'!$A$5:$A$1749,0)),"")</f>
        <v>1.929</v>
      </c>
      <c r="K238">
        <f>IFERROR(INDEX('[2]Green_rooibos initial weight'!$C$5:$C$1749,MATCH(I238, '[2]Green_rooibos initial weight'!$A$5:$A$1749,0)),"")</f>
        <v>2.157</v>
      </c>
      <c r="L238" s="3" t="str">
        <f>IFERROR(J238-(#REF!+#REF!),"")</f>
        <v/>
      </c>
      <c r="M238" s="3">
        <f>AVERAGE('[2]Ashed teabags wet'!$J$809:$J$813,'[2]Ashed teabags wet'!$J$817:$J$818,'[2]Ashed teabags wet'!$J$820:$J$821)</f>
        <v>5.5094158734921841</v>
      </c>
      <c r="N238" s="3" t="str">
        <f t="shared" si="16"/>
        <v/>
      </c>
      <c r="O238" s="3" t="str">
        <f>IFERROR($K238-(#REF!+#REF!),"")</f>
        <v/>
      </c>
      <c r="P238" s="3">
        <f>AVERAGE('[2]Ashed teabags wet'!$J$814:$J$816)</f>
        <v>2.2816647271287041</v>
      </c>
      <c r="Q238" s="3" t="str">
        <f t="shared" si="17"/>
        <v/>
      </c>
      <c r="R238" s="2">
        <f>'[2]Dry_Litterbag Placem_Collection'!G165</f>
        <v>43009</v>
      </c>
      <c r="S238">
        <f>IF(IFERROR(INDEX('[2]Both teabags AfterDry'!$D$3:$D$900,MATCH(Dry_Unashed!H238,'[2]Both teabags AfterDry'!$A$3:$A$900,0)),"")="","",(IFERROR(INDEX('[2]Both teabags AfterDry'!$D$3:$D$900,MATCH(Dry_Unashed!H238,'[2]Both teabags AfterDry'!$A$3:$A$900,0)),"")))</f>
        <v>0.95679999999999998</v>
      </c>
      <c r="T238">
        <f>IF(IFERROR(INDEX('[2]Both teabags AfterDry'!$D$3:$D$900,MATCH(Dry_Unashed!I238,'[2]Both teabags AfterDry'!$A$3:$A$900,0)),"")="","",(IFERROR(INDEX('[2]Both teabags AfterDry'!$D$3:$D$900,MATCH(Dry_Unashed!I238,'[2]Both teabags AfterDry'!$A$3:$A$900,0)),"")))</f>
        <v>1.4872000000000001</v>
      </c>
      <c r="U238" s="1" t="str">
        <f>IFERROR(IF(S238&gt;0,S238-(#REF!),""),"")</f>
        <v/>
      </c>
      <c r="V238" s="1" t="str">
        <f>IFERROR(IF(T238&gt;0,T238-(#REF!),""),"")</f>
        <v/>
      </c>
      <c r="W238" s="3" t="str">
        <f t="shared" si="18"/>
        <v/>
      </c>
      <c r="X238" s="3" t="str">
        <f t="shared" si="19"/>
        <v/>
      </c>
      <c r="Y238" s="3" t="str">
        <f t="shared" si="20"/>
        <v/>
      </c>
      <c r="Z238">
        <f t="shared" si="21"/>
        <v>69</v>
      </c>
      <c r="AA238" s="3" t="str">
        <f t="shared" si="22"/>
        <v/>
      </c>
      <c r="AB238" s="3" t="str">
        <f t="shared" si="23"/>
        <v/>
      </c>
      <c r="AC238" s="67" t="str">
        <f>IF(ISNUMBER(SEARCH("C", '[2]Dry_Litterbag Placem_Collection'!T165)),"YES","")</f>
        <v/>
      </c>
      <c r="AD238" s="67" t="str">
        <f>IF(ISNUMBER(SEARCH("H",'[2]Dry_Litterbag Placem_Collection'!T165)),"YES","")</f>
        <v>YES</v>
      </c>
      <c r="AE238" s="67" t="str">
        <f>IF(ISNUMBER(SEARCH("R",'[2]Dry_Litterbag Placem_Collection'!T165)),"YES","")</f>
        <v/>
      </c>
      <c r="AF238" s="67" t="str">
        <f>IF(ISNUMBER(SEARCH("C", '[2]Dry_Litterbag Placem_Collection'!S165)),"YES","")</f>
        <v/>
      </c>
      <c r="AG238" s="67" t="str">
        <f>IF(ISNUMBER(SEARCH("H", '[2]Dry_Litterbag Placem_Collection'!S165)),"YES","")</f>
        <v/>
      </c>
      <c r="AH238" s="67" t="str">
        <f>IF(ISNUMBER(SEARCH("R", '[2]Dry_Litterbag Placem_Collection'!S165)),"YES","")</f>
        <v>YES</v>
      </c>
    </row>
    <row r="239" spans="2:34">
      <c r="B239" t="s">
        <v>164</v>
      </c>
      <c r="C239">
        <v>164</v>
      </c>
      <c r="D239" t="s">
        <v>108</v>
      </c>
      <c r="E239" t="s">
        <v>41</v>
      </c>
      <c r="F239" s="68">
        <v>4</v>
      </c>
      <c r="G239" s="2">
        <f>'[2]Dry_Litterbag Placem_Collection'!E166</f>
        <v>42940</v>
      </c>
      <c r="H239" t="str">
        <f>'[2]Final data_for_R_analysis_Dryse'!J165</f>
        <v>G7</v>
      </c>
      <c r="I239" t="str">
        <f>'[2]Final data_for_R_analysis_Dryse'!J385</f>
        <v>R514</v>
      </c>
      <c r="J239">
        <f>IFERROR(INDEX('[2]Green_rooibos initial weight'!$C$5:$C$1749,MATCH(H239, '[2]Green_rooibos initial weight'!$A$5:$A$1749,0)),"")</f>
        <v>1.974</v>
      </c>
      <c r="K239">
        <f>IFERROR(INDEX('[2]Green_rooibos initial weight'!$C$5:$C$1749,MATCH(I239, '[2]Green_rooibos initial weight'!$A$5:$A$1749,0)),"")</f>
        <v>2.1059999999999999</v>
      </c>
      <c r="L239" s="3" t="str">
        <f>IFERROR(J239-(#REF!+#REF!),"")</f>
        <v/>
      </c>
      <c r="M239" s="3">
        <f>AVERAGE('[2]Ashed teabags wet'!$J$809:$J$813,'[2]Ashed teabags wet'!$J$817:$J$818,'[2]Ashed teabags wet'!$J$820:$J$821)</f>
        <v>5.5094158734921841</v>
      </c>
      <c r="N239" s="3" t="str">
        <f t="shared" si="16"/>
        <v/>
      </c>
      <c r="O239" s="3" t="str">
        <f>IFERROR($K239-(#REF!+#REF!),"")</f>
        <v/>
      </c>
      <c r="P239" s="3">
        <f>AVERAGE('[2]Ashed teabags wet'!$J$814:$J$816)</f>
        <v>2.2816647271287041</v>
      </c>
      <c r="Q239" s="3" t="str">
        <f t="shared" si="17"/>
        <v/>
      </c>
      <c r="R239" s="2">
        <f>'[2]Dry_Litterbag Placem_Collection'!G166</f>
        <v>43009</v>
      </c>
      <c r="S239">
        <f>IF(IFERROR(INDEX('[2]Both teabags AfterDry'!$D$3:$D$900,MATCH(Dry_Unashed!H239,'[2]Both teabags AfterDry'!$A$3:$A$900,0)),"")="","",(IFERROR(INDEX('[2]Both teabags AfterDry'!$D$3:$D$900,MATCH(Dry_Unashed!H239,'[2]Both teabags AfterDry'!$A$3:$A$900,0)),"")))</f>
        <v>0.82040000000000002</v>
      </c>
      <c r="T239">
        <f>IF(IFERROR(INDEX('[2]Both teabags AfterDry'!$D$3:$D$900,MATCH(Dry_Unashed!I239,'[2]Both teabags AfterDry'!$A$3:$A$900,0)),"")="","",(IFERROR(INDEX('[2]Both teabags AfterDry'!$D$3:$D$900,MATCH(Dry_Unashed!I239,'[2]Both teabags AfterDry'!$A$3:$A$900,0)),"")))</f>
        <v>1.8293999999999999</v>
      </c>
      <c r="U239" s="1" t="str">
        <f>IFERROR(IF(S239&gt;0,S239-(#REF!),""),"")</f>
        <v/>
      </c>
      <c r="V239" s="1" t="str">
        <f>IFERROR(IF(T239&gt;0,T239-(#REF!),""),"")</f>
        <v/>
      </c>
      <c r="W239" s="3" t="str">
        <f t="shared" si="18"/>
        <v/>
      </c>
      <c r="X239" s="3" t="str">
        <f t="shared" si="19"/>
        <v/>
      </c>
      <c r="Y239" s="3" t="str">
        <f t="shared" si="20"/>
        <v/>
      </c>
      <c r="Z239">
        <f t="shared" si="21"/>
        <v>69</v>
      </c>
      <c r="AA239" s="3" t="str">
        <f t="shared" si="22"/>
        <v/>
      </c>
      <c r="AB239" s="3" t="str">
        <f t="shared" si="23"/>
        <v/>
      </c>
      <c r="AC239" s="67" t="str">
        <f>IF(ISNUMBER(SEARCH("C", '[2]Dry_Litterbag Placem_Collection'!T166)),"YES","")</f>
        <v/>
      </c>
      <c r="AD239" s="67" t="str">
        <f>IF(ISNUMBER(SEARCH("H",'[2]Dry_Litterbag Placem_Collection'!T166)),"YES","")</f>
        <v/>
      </c>
      <c r="AE239" s="67" t="str">
        <f>IF(ISNUMBER(SEARCH("R",'[2]Dry_Litterbag Placem_Collection'!T166)),"YES","")</f>
        <v/>
      </c>
      <c r="AF239" s="67" t="str">
        <f>IF(ISNUMBER(SEARCH("C", '[2]Dry_Litterbag Placem_Collection'!S166)),"YES","")</f>
        <v/>
      </c>
      <c r="AG239" s="67" t="str">
        <f>IF(ISNUMBER(SEARCH("H", '[2]Dry_Litterbag Placem_Collection'!S166)),"YES","")</f>
        <v/>
      </c>
      <c r="AH239" s="67" t="str">
        <f>IF(ISNUMBER(SEARCH("R", '[2]Dry_Litterbag Placem_Collection'!S166)),"YES","")</f>
        <v>YES</v>
      </c>
    </row>
    <row r="240" spans="2:34">
      <c r="B240" t="s">
        <v>164</v>
      </c>
      <c r="C240">
        <v>165</v>
      </c>
      <c r="D240" t="s">
        <v>108</v>
      </c>
      <c r="E240" t="s">
        <v>41</v>
      </c>
      <c r="F240" s="68">
        <v>5</v>
      </c>
      <c r="G240" s="2">
        <f>'[2]Dry_Litterbag Placem_Collection'!E167</f>
        <v>42940</v>
      </c>
      <c r="H240" t="str">
        <f>'[2]Final data_for_R_analysis_Dryse'!J166</f>
        <v>G85</v>
      </c>
      <c r="I240" t="str">
        <f>'[2]Final data_for_R_analysis_Dryse'!J386</f>
        <v>R127</v>
      </c>
      <c r="J240">
        <f>IFERROR(INDEX('[2]Green_rooibos initial weight'!$C$5:$C$1749,MATCH(H240, '[2]Green_rooibos initial weight'!$A$5:$A$1749,0)),"")</f>
        <v>2.1360000000000001</v>
      </c>
      <c r="K240">
        <f>IFERROR(INDEX('[2]Green_rooibos initial weight'!$C$5:$C$1749,MATCH(I240, '[2]Green_rooibos initial weight'!$A$5:$A$1749,0)),"")</f>
        <v>2.1869999999999998</v>
      </c>
      <c r="L240" s="3" t="str">
        <f>IFERROR(J240-(#REF!+#REF!),"")</f>
        <v/>
      </c>
      <c r="M240" s="3">
        <f>AVERAGE('[2]Ashed teabags wet'!$J$809:$J$813,'[2]Ashed teabags wet'!$J$817:$J$818,'[2]Ashed teabags wet'!$J$820:$J$821)</f>
        <v>5.5094158734921841</v>
      </c>
      <c r="N240" s="3" t="str">
        <f t="shared" si="16"/>
        <v/>
      </c>
      <c r="O240" s="3" t="str">
        <f>IFERROR($K240-(#REF!+#REF!),"")</f>
        <v/>
      </c>
      <c r="P240" s="3">
        <f>AVERAGE('[2]Ashed teabags wet'!$J$814:$J$816)</f>
        <v>2.2816647271287041</v>
      </c>
      <c r="Q240" s="3" t="str">
        <f t="shared" si="17"/>
        <v/>
      </c>
      <c r="R240" s="2">
        <f>'[2]Dry_Litterbag Placem_Collection'!G167</f>
        <v>43009</v>
      </c>
      <c r="S240">
        <f>IF(IFERROR(INDEX('[2]Both teabags AfterDry'!$D$3:$D$900,MATCH(Dry_Unashed!H240,'[2]Both teabags AfterDry'!$A$3:$A$900,0)),"")="","",(IFERROR(INDEX('[2]Both teabags AfterDry'!$D$3:$D$900,MATCH(Dry_Unashed!H240,'[2]Both teabags AfterDry'!$A$3:$A$900,0)),"")))</f>
        <v>0.84360000000000002</v>
      </c>
      <c r="T240">
        <f>IF(IFERROR(INDEX('[2]Both teabags AfterDry'!$D$3:$D$900,MATCH(Dry_Unashed!I240,'[2]Both teabags AfterDry'!$A$3:$A$900,0)),"")="","",(IFERROR(INDEX('[2]Both teabags AfterDry'!$D$3:$D$900,MATCH(Dry_Unashed!I240,'[2]Both teabags AfterDry'!$A$3:$A$900,0)),"")))</f>
        <v>1.7946</v>
      </c>
      <c r="U240" s="1" t="str">
        <f>IFERROR(IF(S240&gt;0,S240-(#REF!),""),"")</f>
        <v/>
      </c>
      <c r="V240" s="1" t="str">
        <f>IFERROR(IF(T240&gt;0,T240-(#REF!),""),"")</f>
        <v/>
      </c>
      <c r="W240" s="3" t="str">
        <f t="shared" si="18"/>
        <v/>
      </c>
      <c r="X240" s="3" t="str">
        <f t="shared" si="19"/>
        <v/>
      </c>
      <c r="Y240" s="3" t="str">
        <f t="shared" si="20"/>
        <v/>
      </c>
      <c r="Z240">
        <f t="shared" si="21"/>
        <v>69</v>
      </c>
      <c r="AA240" s="3" t="str">
        <f t="shared" si="22"/>
        <v/>
      </c>
      <c r="AB240" s="3" t="str">
        <f t="shared" si="23"/>
        <v/>
      </c>
      <c r="AC240" s="67" t="str">
        <f>IF(ISNUMBER(SEARCH("C", '[2]Dry_Litterbag Placem_Collection'!T167)),"YES","")</f>
        <v/>
      </c>
      <c r="AD240" s="67" t="str">
        <f>IF(ISNUMBER(SEARCH("H",'[2]Dry_Litterbag Placem_Collection'!T167)),"YES","")</f>
        <v/>
      </c>
      <c r="AE240" s="67" t="str">
        <f>IF(ISNUMBER(SEARCH("R",'[2]Dry_Litterbag Placem_Collection'!T167)),"YES","")</f>
        <v/>
      </c>
      <c r="AF240" s="67" t="str">
        <f>IF(ISNUMBER(SEARCH("C", '[2]Dry_Litterbag Placem_Collection'!S167)),"YES","")</f>
        <v/>
      </c>
      <c r="AG240" s="67" t="str">
        <f>IF(ISNUMBER(SEARCH("H", '[2]Dry_Litterbag Placem_Collection'!S167)),"YES","")</f>
        <v/>
      </c>
      <c r="AH240" s="67" t="str">
        <f>IF(ISNUMBER(SEARCH("R", '[2]Dry_Litterbag Placem_Collection'!S167)),"YES","")</f>
        <v/>
      </c>
    </row>
    <row r="241" spans="2:34">
      <c r="B241" t="s">
        <v>164</v>
      </c>
      <c r="C241">
        <v>166</v>
      </c>
      <c r="D241" t="s">
        <v>108</v>
      </c>
      <c r="E241" t="s">
        <v>41</v>
      </c>
      <c r="F241" s="68">
        <v>6</v>
      </c>
      <c r="G241" s="2">
        <f>'[2]Dry_Litterbag Placem_Collection'!E168</f>
        <v>42940</v>
      </c>
      <c r="H241" t="str">
        <f>'[2]Final data_for_R_analysis_Dryse'!J167</f>
        <v>G1</v>
      </c>
      <c r="I241" t="str">
        <f>'[2]Final data_for_R_analysis_Dryse'!J387</f>
        <v>R752</v>
      </c>
      <c r="J241">
        <f>IFERROR(INDEX('[2]Green_rooibos initial weight'!$C$5:$C$1749,MATCH(H241, '[2]Green_rooibos initial weight'!$A$5:$A$1749,0)),"")</f>
        <v>1.9870000000000001</v>
      </c>
      <c r="K241">
        <f>IFERROR(INDEX('[2]Green_rooibos initial weight'!$C$5:$C$1749,MATCH(I241, '[2]Green_rooibos initial weight'!$A$5:$A$1749,0)),"")</f>
        <v>2.1970000000000001</v>
      </c>
      <c r="L241" s="3" t="str">
        <f>IFERROR(J241-(#REF!+#REF!),"")</f>
        <v/>
      </c>
      <c r="M241" s="3">
        <f>AVERAGE('[2]Ashed teabags wet'!$J$809:$J$813,'[2]Ashed teabags wet'!$J$817:$J$818,'[2]Ashed teabags wet'!$J$820:$J$821)</f>
        <v>5.5094158734921841</v>
      </c>
      <c r="N241" s="3" t="str">
        <f t="shared" si="16"/>
        <v/>
      </c>
      <c r="O241" s="3" t="str">
        <f>IFERROR($K241-(#REF!+#REF!),"")</f>
        <v/>
      </c>
      <c r="P241" s="3">
        <f>AVERAGE('[2]Ashed teabags wet'!$J$814:$J$816)</f>
        <v>2.2816647271287041</v>
      </c>
      <c r="Q241" s="3" t="str">
        <f t="shared" si="17"/>
        <v/>
      </c>
      <c r="R241" s="2">
        <f>'[2]Dry_Litterbag Placem_Collection'!G168</f>
        <v>43009</v>
      </c>
      <c r="S241">
        <f>IF(IFERROR(INDEX('[2]Both teabags AfterDry'!$D$3:$D$900,MATCH(Dry_Unashed!H241,'[2]Both teabags AfterDry'!$A$3:$A$900,0)),"")="","",(IFERROR(INDEX('[2]Both teabags AfterDry'!$D$3:$D$900,MATCH(Dry_Unashed!H241,'[2]Both teabags AfterDry'!$A$3:$A$900,0)),"")))</f>
        <v>0.85040000000000004</v>
      </c>
      <c r="T241">
        <f>IF(IFERROR(INDEX('[2]Both teabags AfterDry'!$D$3:$D$900,MATCH(Dry_Unashed!I241,'[2]Both teabags AfterDry'!$A$3:$A$900,0)),"")="","",(IFERROR(INDEX('[2]Both teabags AfterDry'!$D$3:$D$900,MATCH(Dry_Unashed!I241,'[2]Both teabags AfterDry'!$A$3:$A$900,0)),"")))</f>
        <v>1.6897</v>
      </c>
      <c r="U241" s="1" t="str">
        <f>IFERROR(IF(S241&gt;0,S241-(#REF!),""),"")</f>
        <v/>
      </c>
      <c r="V241" s="1" t="str">
        <f>IFERROR(IF(T241&gt;0,T241-(#REF!),""),"")</f>
        <v/>
      </c>
      <c r="W241" s="3" t="str">
        <f t="shared" si="18"/>
        <v/>
      </c>
      <c r="X241" s="3" t="str">
        <f t="shared" si="19"/>
        <v/>
      </c>
      <c r="Y241" s="3" t="str">
        <f t="shared" si="20"/>
        <v/>
      </c>
      <c r="Z241">
        <f t="shared" si="21"/>
        <v>69</v>
      </c>
      <c r="AA241" s="3" t="str">
        <f t="shared" si="22"/>
        <v/>
      </c>
      <c r="AB241" s="3" t="str">
        <f t="shared" si="23"/>
        <v/>
      </c>
      <c r="AC241" s="67" t="str">
        <f>IF(ISNUMBER(SEARCH("C", '[2]Dry_Litterbag Placem_Collection'!T168)),"YES","")</f>
        <v/>
      </c>
      <c r="AD241" s="67" t="str">
        <f>IF(ISNUMBER(SEARCH("H",'[2]Dry_Litterbag Placem_Collection'!T168)),"YES","")</f>
        <v/>
      </c>
      <c r="AE241" s="67" t="str">
        <f>IF(ISNUMBER(SEARCH("R",'[2]Dry_Litterbag Placem_Collection'!T168)),"YES","")</f>
        <v/>
      </c>
      <c r="AF241" s="67" t="str">
        <f>IF(ISNUMBER(SEARCH("C", '[2]Dry_Litterbag Placem_Collection'!S168)),"YES","")</f>
        <v/>
      </c>
      <c r="AG241" s="67" t="str">
        <f>IF(ISNUMBER(SEARCH("H", '[2]Dry_Litterbag Placem_Collection'!S168)),"YES","")</f>
        <v/>
      </c>
      <c r="AH241" s="67" t="str">
        <f>IF(ISNUMBER(SEARCH("R", '[2]Dry_Litterbag Placem_Collection'!S168)),"YES","")</f>
        <v>YES</v>
      </c>
    </row>
    <row r="242" spans="2:34">
      <c r="B242" t="s">
        <v>164</v>
      </c>
      <c r="C242">
        <v>167</v>
      </c>
      <c r="D242" t="s">
        <v>108</v>
      </c>
      <c r="E242" t="s">
        <v>41</v>
      </c>
      <c r="F242" s="68">
        <v>7</v>
      </c>
      <c r="G242" s="2">
        <f>'[2]Dry_Litterbag Placem_Collection'!E169</f>
        <v>0</v>
      </c>
      <c r="H242" t="str">
        <f>'[2]Final data_for_R_analysis_Dryse'!J168</f>
        <v/>
      </c>
      <c r="I242" t="str">
        <f>'[2]Final data_for_R_analysis_Dryse'!J388</f>
        <v/>
      </c>
      <c r="J242" t="str">
        <f>IFERROR(INDEX('[2]Green_rooibos initial weight'!$C$5:$C$1749,MATCH(H242, '[2]Green_rooibos initial weight'!$A$5:$A$1749,0)),"")</f>
        <v/>
      </c>
      <c r="K242" t="str">
        <f>IFERROR(INDEX('[2]Green_rooibos initial weight'!$C$5:$C$1749,MATCH(I242, '[2]Green_rooibos initial weight'!$A$5:$A$1749,0)),"")</f>
        <v/>
      </c>
      <c r="L242" s="3" t="str">
        <f>IFERROR(J242-(#REF!+#REF!),"")</f>
        <v/>
      </c>
      <c r="M242" s="3">
        <f>AVERAGE('[2]Ashed teabags wet'!$J$809:$J$813,'[2]Ashed teabags wet'!$J$817:$J$818,'[2]Ashed teabags wet'!$J$820:$J$821)</f>
        <v>5.5094158734921841</v>
      </c>
      <c r="N242" s="3" t="str">
        <f t="shared" si="16"/>
        <v/>
      </c>
      <c r="O242" s="3" t="str">
        <f>IFERROR($K242-(#REF!+#REF!),"")</f>
        <v/>
      </c>
      <c r="P242" s="3">
        <f>AVERAGE('[2]Ashed teabags wet'!$J$814:$J$816)</f>
        <v>2.2816647271287041</v>
      </c>
      <c r="Q242" s="3" t="str">
        <f t="shared" si="17"/>
        <v/>
      </c>
      <c r="R242" s="2">
        <f>'[2]Dry_Litterbag Placem_Collection'!G169</f>
        <v>0</v>
      </c>
      <c r="S242" t="str">
        <f>IF(IFERROR(INDEX('[2]Both teabags AfterDry'!$D$3:$D$900,MATCH(Dry_Unashed!H242,'[2]Both teabags AfterDry'!$A$3:$A$900,0)),"")="","",(IFERROR(INDEX('[2]Both teabags AfterDry'!$D$3:$D$900,MATCH(Dry_Unashed!H242,'[2]Both teabags AfterDry'!$A$3:$A$900,0)),"")))</f>
        <v/>
      </c>
      <c r="T242" t="str">
        <f>IF(IFERROR(INDEX('[2]Both teabags AfterDry'!$D$3:$D$900,MATCH(Dry_Unashed!I242,'[2]Both teabags AfterDry'!$A$3:$A$900,0)),"")="","",(IFERROR(INDEX('[2]Both teabags AfterDry'!$D$3:$D$900,MATCH(Dry_Unashed!I242,'[2]Both teabags AfterDry'!$A$3:$A$900,0)),"")))</f>
        <v/>
      </c>
      <c r="U242" s="1" t="str">
        <f>IFERROR(IF(S242&gt;0,S242-(#REF!),""),"")</f>
        <v/>
      </c>
      <c r="V242" s="1" t="str">
        <f>IFERROR(IF(T242&gt;0,T242-(#REF!),""),"")</f>
        <v/>
      </c>
      <c r="W242" s="3" t="str">
        <f t="shared" si="18"/>
        <v/>
      </c>
      <c r="X242" s="3" t="str">
        <f t="shared" si="19"/>
        <v/>
      </c>
      <c r="Y242" s="3" t="str">
        <f t="shared" si="20"/>
        <v/>
      </c>
      <c r="Z242" t="str">
        <f t="shared" si="21"/>
        <v/>
      </c>
      <c r="AA242" s="3" t="str">
        <f t="shared" si="22"/>
        <v/>
      </c>
      <c r="AB242" s="3" t="str">
        <f t="shared" si="23"/>
        <v/>
      </c>
      <c r="AC242" s="67" t="str">
        <f>IF(ISNUMBER(SEARCH("C", '[2]Dry_Litterbag Placem_Collection'!T169)),"YES","")</f>
        <v/>
      </c>
      <c r="AD242" s="67" t="str">
        <f>IF(ISNUMBER(SEARCH("H",'[2]Dry_Litterbag Placem_Collection'!T169)),"YES","")</f>
        <v/>
      </c>
      <c r="AE242" s="67" t="str">
        <f>IF(ISNUMBER(SEARCH("R",'[2]Dry_Litterbag Placem_Collection'!T169)),"YES","")</f>
        <v/>
      </c>
      <c r="AF242" s="67" t="str">
        <f>IF(ISNUMBER(SEARCH("C", '[2]Dry_Litterbag Placem_Collection'!S169)),"YES","")</f>
        <v/>
      </c>
      <c r="AG242" s="67" t="str">
        <f>IF(ISNUMBER(SEARCH("H", '[2]Dry_Litterbag Placem_Collection'!S169)),"YES","")</f>
        <v/>
      </c>
      <c r="AH242" s="67" t="str">
        <f>IF(ISNUMBER(SEARCH("R", '[2]Dry_Litterbag Placem_Collection'!S169)),"YES","")</f>
        <v/>
      </c>
    </row>
    <row r="243" spans="2:34">
      <c r="B243" t="s">
        <v>164</v>
      </c>
      <c r="C243">
        <v>168</v>
      </c>
      <c r="D243" t="s">
        <v>108</v>
      </c>
      <c r="E243" t="s">
        <v>41</v>
      </c>
      <c r="F243" s="68">
        <v>8</v>
      </c>
      <c r="G243" s="2">
        <f>'[2]Dry_Litterbag Placem_Collection'!E170</f>
        <v>42940</v>
      </c>
      <c r="H243" t="str">
        <f>'[2]Final data_for_R_analysis_Dryse'!J169</f>
        <v>G70</v>
      </c>
      <c r="I243" t="str">
        <f>'[2]Final data_for_R_analysis_Dryse'!J389</f>
        <v>R690</v>
      </c>
      <c r="J243">
        <f>IFERROR(INDEX('[2]Green_rooibos initial weight'!$C$5:$C$1749,MATCH(H243, '[2]Green_rooibos initial weight'!$A$5:$A$1749,0)),"")</f>
        <v>2.0939999999999999</v>
      </c>
      <c r="K243">
        <f>IFERROR(INDEX('[2]Green_rooibos initial weight'!$C$5:$C$1749,MATCH(I243, '[2]Green_rooibos initial weight'!$A$5:$A$1749,0)),"")</f>
        <v>2.141</v>
      </c>
      <c r="L243" s="3" t="str">
        <f>IFERROR(J243-(#REF!+#REF!),"")</f>
        <v/>
      </c>
      <c r="M243" s="3">
        <f>AVERAGE('[2]Ashed teabags wet'!$J$809:$J$813,'[2]Ashed teabags wet'!$J$817:$J$818,'[2]Ashed teabags wet'!$J$820:$J$821)</f>
        <v>5.5094158734921841</v>
      </c>
      <c r="N243" s="3" t="str">
        <f t="shared" si="16"/>
        <v/>
      </c>
      <c r="O243" s="3" t="str">
        <f>IFERROR($K243-(#REF!+#REF!),"")</f>
        <v/>
      </c>
      <c r="P243" s="3">
        <f>AVERAGE('[2]Ashed teabags wet'!$J$814:$J$816)</f>
        <v>2.2816647271287041</v>
      </c>
      <c r="Q243" s="3" t="str">
        <f t="shared" si="17"/>
        <v/>
      </c>
      <c r="R243" s="2">
        <f>'[2]Dry_Litterbag Placem_Collection'!G170</f>
        <v>43009</v>
      </c>
      <c r="S243" t="str">
        <f>IF(IFERROR(INDEX('[2]Both teabags AfterDry'!$D$3:$D$900,MATCH(Dry_Unashed!H243,'[2]Both teabags AfterDry'!$A$3:$A$900,0)),"")="","",(IFERROR(INDEX('[2]Both teabags AfterDry'!$D$3:$D$900,MATCH(Dry_Unashed!H243,'[2]Both teabags AfterDry'!$A$3:$A$900,0)),"")))</f>
        <v/>
      </c>
      <c r="T243" t="str">
        <f>IF(IFERROR(INDEX('[2]Both teabags AfterDry'!$D$3:$D$900,MATCH(Dry_Unashed!I243,'[2]Both teabags AfterDry'!$A$3:$A$900,0)),"")="","",(IFERROR(INDEX('[2]Both teabags AfterDry'!$D$3:$D$900,MATCH(Dry_Unashed!I243,'[2]Both teabags AfterDry'!$A$3:$A$900,0)),"")))</f>
        <v/>
      </c>
      <c r="U243" s="1" t="str">
        <f>IFERROR(IF(S243&gt;0,S243-(#REF!),""),"")</f>
        <v/>
      </c>
      <c r="V243" s="1" t="str">
        <f>IFERROR(IF(T243&gt;0,T243-(#REF!),""),"")</f>
        <v/>
      </c>
      <c r="W243" s="3" t="str">
        <f t="shared" si="18"/>
        <v/>
      </c>
      <c r="X243" s="3" t="str">
        <f t="shared" si="19"/>
        <v/>
      </c>
      <c r="Y243" s="3" t="str">
        <f t="shared" si="20"/>
        <v/>
      </c>
      <c r="Z243">
        <f t="shared" si="21"/>
        <v>69</v>
      </c>
      <c r="AA243" s="3" t="str">
        <f t="shared" si="22"/>
        <v/>
      </c>
      <c r="AB243" s="3" t="str">
        <f t="shared" si="23"/>
        <v/>
      </c>
      <c r="AC243" s="67" t="str">
        <f>IF(ISNUMBER(SEARCH("C", '[2]Dry_Litterbag Placem_Collection'!T170)),"YES","")</f>
        <v/>
      </c>
      <c r="AD243" s="67" t="str">
        <f>IF(ISNUMBER(SEARCH("H",'[2]Dry_Litterbag Placem_Collection'!T170)),"YES","")</f>
        <v>YES</v>
      </c>
      <c r="AE243" s="67" t="str">
        <f>IF(ISNUMBER(SEARCH("R",'[2]Dry_Litterbag Placem_Collection'!T170)),"YES","")</f>
        <v/>
      </c>
      <c r="AF243" s="67" t="str">
        <f>IF(ISNUMBER(SEARCH("C", '[2]Dry_Litterbag Placem_Collection'!S170)),"YES","")</f>
        <v/>
      </c>
      <c r="AG243" s="67" t="str">
        <f>IF(ISNUMBER(SEARCH("H", '[2]Dry_Litterbag Placem_Collection'!S170)),"YES","")</f>
        <v/>
      </c>
      <c r="AH243" s="67" t="str">
        <f>IF(ISNUMBER(SEARCH("R", '[2]Dry_Litterbag Placem_Collection'!S170)),"YES","")</f>
        <v>YES</v>
      </c>
    </row>
    <row r="244" spans="2:34">
      <c r="B244" t="s">
        <v>164</v>
      </c>
      <c r="C244">
        <v>169</v>
      </c>
      <c r="D244" t="s">
        <v>109</v>
      </c>
      <c r="E244" t="s">
        <v>41</v>
      </c>
      <c r="F244" s="5">
        <v>1</v>
      </c>
      <c r="G244" s="2">
        <f>'[2]Dry_Litterbag Placem_Collection'!E171</f>
        <v>42940</v>
      </c>
      <c r="H244" t="str">
        <f>'[2]Final data_for_R_analysis_Dryse'!J170</f>
        <v>G250</v>
      </c>
      <c r="I244" t="str">
        <f>'[2]Final data_for_R_analysis_Dryse'!J390</f>
        <v>R684</v>
      </c>
      <c r="J244">
        <f>IFERROR(INDEX('[2]Green_rooibos initial weight'!$C$5:$C$1749,MATCH(H244, '[2]Green_rooibos initial weight'!$A$5:$A$1749,0)),"")</f>
        <v>2.0139999999999998</v>
      </c>
      <c r="K244">
        <f>IFERROR(INDEX('[2]Green_rooibos initial weight'!$C$5:$C$1749,MATCH(I244, '[2]Green_rooibos initial weight'!$A$5:$A$1749,0)),"")</f>
        <v>2.1139999999999999</v>
      </c>
      <c r="L244" s="3" t="str">
        <f>IFERROR(J244-(#REF!+#REF!),"")</f>
        <v/>
      </c>
      <c r="M244" s="3">
        <f>AVERAGE('[2]Ashed teabags wet'!$J$809:$J$813,'[2]Ashed teabags wet'!$J$817:$J$818,'[2]Ashed teabags wet'!$J$820:$J$821)</f>
        <v>5.5094158734921841</v>
      </c>
      <c r="N244" s="3" t="str">
        <f t="shared" si="16"/>
        <v/>
      </c>
      <c r="O244" s="3" t="str">
        <f>IFERROR($K244-(#REF!+#REF!),"")</f>
        <v/>
      </c>
      <c r="P244" s="3">
        <f>AVERAGE('[2]Ashed teabags wet'!$J$814:$J$816)</f>
        <v>2.2816647271287041</v>
      </c>
      <c r="Q244" s="3" t="str">
        <f t="shared" si="17"/>
        <v/>
      </c>
      <c r="R244" s="2">
        <f>'[2]Dry_Litterbag Placem_Collection'!G171</f>
        <v>43009</v>
      </c>
      <c r="S244">
        <f>IF(IFERROR(INDEX('[2]Both teabags AfterDry'!$D$3:$D$900,MATCH(Dry_Unashed!H244,'[2]Both teabags AfterDry'!$A$3:$A$900,0)),"")="","",(IFERROR(INDEX('[2]Both teabags AfterDry'!$D$3:$D$900,MATCH(Dry_Unashed!H244,'[2]Both teabags AfterDry'!$A$3:$A$900,0)),"")))</f>
        <v>0.80610000000000004</v>
      </c>
      <c r="T244">
        <f>IF(IFERROR(INDEX('[2]Both teabags AfterDry'!$D$3:$D$900,MATCH(Dry_Unashed!I244,'[2]Both teabags AfterDry'!$A$3:$A$900,0)),"")="","",(IFERROR(INDEX('[2]Both teabags AfterDry'!$D$3:$D$900,MATCH(Dry_Unashed!I244,'[2]Both teabags AfterDry'!$A$3:$A$900,0)),"")))</f>
        <v>1.8154999999999999</v>
      </c>
      <c r="U244" s="1" t="str">
        <f>IFERROR(IF(S244&gt;0,S244-(#REF!),""),"")</f>
        <v/>
      </c>
      <c r="V244" s="1" t="str">
        <f>IFERROR(IF(T244&gt;0,T244-(#REF!),""),"")</f>
        <v/>
      </c>
      <c r="W244" s="3" t="str">
        <f t="shared" si="18"/>
        <v/>
      </c>
      <c r="X244" s="3" t="str">
        <f t="shared" si="19"/>
        <v/>
      </c>
      <c r="Y244" s="3" t="str">
        <f t="shared" si="20"/>
        <v/>
      </c>
      <c r="Z244">
        <f t="shared" si="21"/>
        <v>69</v>
      </c>
      <c r="AA244" s="3" t="str">
        <f t="shared" si="22"/>
        <v/>
      </c>
      <c r="AB244" s="3" t="str">
        <f t="shared" si="23"/>
        <v/>
      </c>
      <c r="AC244" s="67" t="str">
        <f>IF(ISNUMBER(SEARCH("C", '[2]Dry_Litterbag Placem_Collection'!T171)),"YES","")</f>
        <v>YES</v>
      </c>
      <c r="AD244" s="67" t="str">
        <f>IF(ISNUMBER(SEARCH("H",'[2]Dry_Litterbag Placem_Collection'!T171)),"YES","")</f>
        <v/>
      </c>
      <c r="AE244" s="67" t="str">
        <f>IF(ISNUMBER(SEARCH("R",'[2]Dry_Litterbag Placem_Collection'!T171)),"YES","")</f>
        <v/>
      </c>
      <c r="AF244" s="67" t="str">
        <f>IF(ISNUMBER(SEARCH("C", '[2]Dry_Litterbag Placem_Collection'!S171)),"YES","")</f>
        <v/>
      </c>
      <c r="AG244" s="67" t="str">
        <f>IF(ISNUMBER(SEARCH("H", '[2]Dry_Litterbag Placem_Collection'!S171)),"YES","")</f>
        <v/>
      </c>
      <c r="AH244" s="67" t="str">
        <f>IF(ISNUMBER(SEARCH("R", '[2]Dry_Litterbag Placem_Collection'!S171)),"YES","")</f>
        <v>YES</v>
      </c>
    </row>
    <row r="245" spans="2:34">
      <c r="B245" t="s">
        <v>164</v>
      </c>
      <c r="C245">
        <v>170</v>
      </c>
      <c r="D245" t="s">
        <v>109</v>
      </c>
      <c r="E245" t="s">
        <v>41</v>
      </c>
      <c r="F245" s="5">
        <v>2</v>
      </c>
      <c r="G245" s="2">
        <f>'[2]Dry_Litterbag Placem_Collection'!E172</f>
        <v>42940</v>
      </c>
      <c r="H245" t="str">
        <f>'[2]Final data_for_R_analysis_Dryse'!J171</f>
        <v>G624</v>
      </c>
      <c r="I245" t="str">
        <f>'[2]Final data_for_R_analysis_Dryse'!J391</f>
        <v>R694</v>
      </c>
      <c r="J245">
        <f>IFERROR(INDEX('[2]Green_rooibos initial weight'!$C$5:$C$1749,MATCH(H245, '[2]Green_rooibos initial weight'!$A$5:$A$1749,0)),"")</f>
        <v>2.024</v>
      </c>
      <c r="K245">
        <f>IFERROR(INDEX('[2]Green_rooibos initial weight'!$C$5:$C$1749,MATCH(I245, '[2]Green_rooibos initial weight'!$A$5:$A$1749,0)),"")</f>
        <v>2.23</v>
      </c>
      <c r="L245" s="3" t="str">
        <f>IFERROR(J245-(#REF!+#REF!),"")</f>
        <v/>
      </c>
      <c r="M245" s="3">
        <f>AVERAGE('[2]Ashed teabags wet'!$J$809:$J$813,'[2]Ashed teabags wet'!$J$817:$J$818,'[2]Ashed teabags wet'!$J$820:$J$821)</f>
        <v>5.5094158734921841</v>
      </c>
      <c r="N245" s="3" t="str">
        <f t="shared" si="16"/>
        <v/>
      </c>
      <c r="O245" s="3" t="str">
        <f>IFERROR($K245-(#REF!+#REF!),"")</f>
        <v/>
      </c>
      <c r="P245" s="3">
        <f>AVERAGE('[2]Ashed teabags wet'!$J$814:$J$816)</f>
        <v>2.2816647271287041</v>
      </c>
      <c r="Q245" s="3" t="str">
        <f t="shared" si="17"/>
        <v/>
      </c>
      <c r="R245" s="2">
        <f>'[2]Dry_Litterbag Placem_Collection'!G172</f>
        <v>43009</v>
      </c>
      <c r="S245">
        <f>IF(IFERROR(INDEX('[2]Both teabags AfterDry'!$D$3:$D$900,MATCH(Dry_Unashed!H245,'[2]Both teabags AfterDry'!$A$3:$A$900,0)),"")="","",(IFERROR(INDEX('[2]Both teabags AfterDry'!$D$3:$D$900,MATCH(Dry_Unashed!H245,'[2]Both teabags AfterDry'!$A$3:$A$900,0)),"")))</f>
        <v>0.94779999999999998</v>
      </c>
      <c r="T245">
        <f>IF(IFERROR(INDEX('[2]Both teabags AfterDry'!$D$3:$D$900,MATCH(Dry_Unashed!I245,'[2]Both teabags AfterDry'!$A$3:$A$900,0)),"")="","",(IFERROR(INDEX('[2]Both teabags AfterDry'!$D$3:$D$900,MATCH(Dry_Unashed!I245,'[2]Both teabags AfterDry'!$A$3:$A$900,0)),"")))</f>
        <v>1.7605</v>
      </c>
      <c r="U245" s="1" t="str">
        <f>IFERROR(IF(S245&gt;0,S245-(#REF!),""),"")</f>
        <v/>
      </c>
      <c r="V245" s="1" t="str">
        <f>IFERROR(IF(T245&gt;0,T245-(#REF!),""),"")</f>
        <v/>
      </c>
      <c r="W245" s="3" t="str">
        <f t="shared" si="18"/>
        <v/>
      </c>
      <c r="X245" s="3" t="str">
        <f t="shared" si="19"/>
        <v/>
      </c>
      <c r="Y245" s="3" t="str">
        <f t="shared" si="20"/>
        <v/>
      </c>
      <c r="Z245">
        <f t="shared" si="21"/>
        <v>69</v>
      </c>
      <c r="AA245" s="3" t="str">
        <f t="shared" si="22"/>
        <v/>
      </c>
      <c r="AB245" s="3" t="str">
        <f t="shared" si="23"/>
        <v/>
      </c>
      <c r="AC245" s="67" t="str">
        <f>IF(ISNUMBER(SEARCH("C", '[2]Dry_Litterbag Placem_Collection'!T172)),"YES","")</f>
        <v/>
      </c>
      <c r="AD245" s="67" t="str">
        <f>IF(ISNUMBER(SEARCH("H",'[2]Dry_Litterbag Placem_Collection'!T172)),"YES","")</f>
        <v/>
      </c>
      <c r="AE245" s="67" t="str">
        <f>IF(ISNUMBER(SEARCH("R",'[2]Dry_Litterbag Placem_Collection'!T172)),"YES","")</f>
        <v>YES</v>
      </c>
      <c r="AF245" s="67" t="str">
        <f>IF(ISNUMBER(SEARCH("C", '[2]Dry_Litterbag Placem_Collection'!S172)),"YES","")</f>
        <v/>
      </c>
      <c r="AG245" s="67" t="str">
        <f>IF(ISNUMBER(SEARCH("H", '[2]Dry_Litterbag Placem_Collection'!S172)),"YES","")</f>
        <v>YES</v>
      </c>
      <c r="AH245" s="67" t="str">
        <f>IF(ISNUMBER(SEARCH("R", '[2]Dry_Litterbag Placem_Collection'!S172)),"YES","")</f>
        <v>YES</v>
      </c>
    </row>
    <row r="246" spans="2:34">
      <c r="B246" t="s">
        <v>164</v>
      </c>
      <c r="C246">
        <v>171</v>
      </c>
      <c r="D246" t="s">
        <v>109</v>
      </c>
      <c r="E246" t="s">
        <v>41</v>
      </c>
      <c r="F246" s="5">
        <v>3</v>
      </c>
      <c r="G246" s="2">
        <f>'[2]Dry_Litterbag Placem_Collection'!E173</f>
        <v>42940</v>
      </c>
      <c r="H246" t="str">
        <f>'[2]Final data_for_R_analysis_Dryse'!J172</f>
        <v>G149</v>
      </c>
      <c r="I246" t="str">
        <f>'[2]Final data_for_R_analysis_Dryse'!J392</f>
        <v>R655</v>
      </c>
      <c r="J246">
        <f>IFERROR(INDEX('[2]Green_rooibos initial weight'!$C$5:$C$1749,MATCH(H246, '[2]Green_rooibos initial weight'!$A$5:$A$1749,0)),"")</f>
        <v>2.1789999999999998</v>
      </c>
      <c r="K246">
        <f>IFERROR(INDEX('[2]Green_rooibos initial weight'!$C$5:$C$1749,MATCH(I246, '[2]Green_rooibos initial weight'!$A$5:$A$1749,0)),"")</f>
        <v>2.1779999999999999</v>
      </c>
      <c r="L246" s="3" t="str">
        <f>IFERROR(J246-(#REF!+#REF!),"")</f>
        <v/>
      </c>
      <c r="M246" s="3">
        <f>AVERAGE('[2]Ashed teabags wet'!$J$809:$J$813,'[2]Ashed teabags wet'!$J$817:$J$818,'[2]Ashed teabags wet'!$J$820:$J$821)</f>
        <v>5.5094158734921841</v>
      </c>
      <c r="N246" s="3" t="str">
        <f t="shared" si="16"/>
        <v/>
      </c>
      <c r="O246" s="3" t="str">
        <f>IFERROR($K246-(#REF!+#REF!),"")</f>
        <v/>
      </c>
      <c r="P246" s="3">
        <f>AVERAGE('[2]Ashed teabags wet'!$J$814:$J$816)</f>
        <v>2.2816647271287041</v>
      </c>
      <c r="Q246" s="3" t="str">
        <f t="shared" si="17"/>
        <v/>
      </c>
      <c r="R246" s="2">
        <f>'[2]Dry_Litterbag Placem_Collection'!G173</f>
        <v>43009</v>
      </c>
      <c r="S246">
        <f>IF(IFERROR(INDEX('[2]Both teabags AfterDry'!$D$3:$D$900,MATCH(Dry_Unashed!H246,'[2]Both teabags AfterDry'!$A$3:$A$900,0)),"")="","",(IFERROR(INDEX('[2]Both teabags AfterDry'!$D$3:$D$900,MATCH(Dry_Unashed!H246,'[2]Both teabags AfterDry'!$A$3:$A$900,0)),"")))</f>
        <v>0.75890000000000002</v>
      </c>
      <c r="T246">
        <f>IF(IFERROR(INDEX('[2]Both teabags AfterDry'!$D$3:$D$900,MATCH(Dry_Unashed!I246,'[2]Both teabags AfterDry'!$A$3:$A$900,0)),"")="","",(IFERROR(INDEX('[2]Both teabags AfterDry'!$D$3:$D$900,MATCH(Dry_Unashed!I246,'[2]Both teabags AfterDry'!$A$3:$A$900,0)),"")))</f>
        <v>3.7545000000000002</v>
      </c>
      <c r="U246" s="1" t="str">
        <f>IFERROR(IF(S246&gt;0,S246-(#REF!),""),"")</f>
        <v/>
      </c>
      <c r="V246" s="1" t="str">
        <f>IFERROR(IF(T246&gt;0,T246-(#REF!),""),"")</f>
        <v/>
      </c>
      <c r="W246" s="3" t="str">
        <f t="shared" si="18"/>
        <v/>
      </c>
      <c r="X246" s="3" t="str">
        <f t="shared" si="19"/>
        <v/>
      </c>
      <c r="Y246" s="3" t="str">
        <f t="shared" si="20"/>
        <v/>
      </c>
      <c r="Z246">
        <f t="shared" si="21"/>
        <v>69</v>
      </c>
      <c r="AA246" s="3" t="str">
        <f t="shared" si="22"/>
        <v/>
      </c>
      <c r="AB246" s="3" t="str">
        <f t="shared" si="23"/>
        <v/>
      </c>
      <c r="AC246" s="67" t="str">
        <f>IF(ISNUMBER(SEARCH("C", '[2]Dry_Litterbag Placem_Collection'!T173)),"YES","")</f>
        <v/>
      </c>
      <c r="AD246" s="67" t="str">
        <f>IF(ISNUMBER(SEARCH("H",'[2]Dry_Litterbag Placem_Collection'!T173)),"YES","")</f>
        <v>YES</v>
      </c>
      <c r="AE246" s="67" t="str">
        <f>IF(ISNUMBER(SEARCH("R",'[2]Dry_Litterbag Placem_Collection'!T173)),"YES","")</f>
        <v>YES</v>
      </c>
      <c r="AF246" s="67" t="str">
        <f>IF(ISNUMBER(SEARCH("C", '[2]Dry_Litterbag Placem_Collection'!S173)),"YES","")</f>
        <v/>
      </c>
      <c r="AG246" s="67" t="str">
        <f>IF(ISNUMBER(SEARCH("H", '[2]Dry_Litterbag Placem_Collection'!S173)),"YES","")</f>
        <v/>
      </c>
      <c r="AH246" s="67" t="str">
        <f>IF(ISNUMBER(SEARCH("R", '[2]Dry_Litterbag Placem_Collection'!S173)),"YES","")</f>
        <v>YES</v>
      </c>
    </row>
    <row r="247" spans="2:34">
      <c r="B247" t="s">
        <v>164</v>
      </c>
      <c r="C247">
        <v>172</v>
      </c>
      <c r="D247" t="s">
        <v>109</v>
      </c>
      <c r="E247" t="s">
        <v>41</v>
      </c>
      <c r="F247" s="68">
        <v>4</v>
      </c>
      <c r="G247" s="2">
        <f>'[2]Dry_Litterbag Placem_Collection'!E174</f>
        <v>0</v>
      </c>
      <c r="H247" t="str">
        <f>'[2]Final data_for_R_analysis_Dryse'!J173</f>
        <v/>
      </c>
      <c r="I247" t="str">
        <f>'[2]Final data_for_R_analysis_Dryse'!J393</f>
        <v/>
      </c>
      <c r="J247" t="str">
        <f>IFERROR(INDEX('[2]Green_rooibos initial weight'!$C$5:$C$1749,MATCH(H247, '[2]Green_rooibos initial weight'!$A$5:$A$1749,0)),"")</f>
        <v/>
      </c>
      <c r="K247" t="str">
        <f>IFERROR(INDEX('[2]Green_rooibos initial weight'!$C$5:$C$1749,MATCH(I247, '[2]Green_rooibos initial weight'!$A$5:$A$1749,0)),"")</f>
        <v/>
      </c>
      <c r="L247" s="3" t="str">
        <f>IFERROR(J247-(#REF!+#REF!),"")</f>
        <v/>
      </c>
      <c r="M247" s="3">
        <f>AVERAGE('[2]Ashed teabags wet'!$J$809:$J$813,'[2]Ashed teabags wet'!$J$817:$J$818,'[2]Ashed teabags wet'!$J$820:$J$821)</f>
        <v>5.5094158734921841</v>
      </c>
      <c r="N247" s="3" t="str">
        <f t="shared" si="16"/>
        <v/>
      </c>
      <c r="O247" s="3" t="str">
        <f>IFERROR($K247-(#REF!+#REF!),"")</f>
        <v/>
      </c>
      <c r="P247" s="3">
        <f>AVERAGE('[2]Ashed teabags wet'!$J$814:$J$816)</f>
        <v>2.2816647271287041</v>
      </c>
      <c r="Q247" s="3" t="str">
        <f t="shared" si="17"/>
        <v/>
      </c>
      <c r="R247" s="2">
        <f>'[2]Dry_Litterbag Placem_Collection'!G174</f>
        <v>0</v>
      </c>
      <c r="S247" t="str">
        <f>IF(IFERROR(INDEX('[2]Both teabags AfterDry'!$D$3:$D$900,MATCH(Dry_Unashed!H247,'[2]Both teabags AfterDry'!$A$3:$A$900,0)),"")="","",(IFERROR(INDEX('[2]Both teabags AfterDry'!$D$3:$D$900,MATCH(Dry_Unashed!H247,'[2]Both teabags AfterDry'!$A$3:$A$900,0)),"")))</f>
        <v/>
      </c>
      <c r="T247" t="str">
        <f>IF(IFERROR(INDEX('[2]Both teabags AfterDry'!$D$3:$D$900,MATCH(Dry_Unashed!I247,'[2]Both teabags AfterDry'!$A$3:$A$900,0)),"")="","",(IFERROR(INDEX('[2]Both teabags AfterDry'!$D$3:$D$900,MATCH(Dry_Unashed!I247,'[2]Both teabags AfterDry'!$A$3:$A$900,0)),"")))</f>
        <v/>
      </c>
      <c r="U247" s="1" t="str">
        <f>IFERROR(IF(S247&gt;0,S247-(#REF!),""),"")</f>
        <v/>
      </c>
      <c r="V247" s="1" t="str">
        <f>IFERROR(IF(T247&gt;0,T247-(#REF!),""),"")</f>
        <v/>
      </c>
      <c r="W247" s="3" t="str">
        <f t="shared" si="18"/>
        <v/>
      </c>
      <c r="X247" s="3" t="str">
        <f t="shared" si="19"/>
        <v/>
      </c>
      <c r="Y247" s="3" t="str">
        <f t="shared" si="20"/>
        <v/>
      </c>
      <c r="Z247" t="str">
        <f t="shared" si="21"/>
        <v/>
      </c>
      <c r="AA247" s="3" t="str">
        <f t="shared" si="22"/>
        <v/>
      </c>
      <c r="AB247" s="3" t="str">
        <f t="shared" si="23"/>
        <v/>
      </c>
      <c r="AC247" s="67" t="str">
        <f>IF(ISNUMBER(SEARCH("C", '[2]Dry_Litterbag Placem_Collection'!T174)),"YES","")</f>
        <v/>
      </c>
      <c r="AD247" s="67" t="str">
        <f>IF(ISNUMBER(SEARCH("H",'[2]Dry_Litterbag Placem_Collection'!T174)),"YES","")</f>
        <v/>
      </c>
      <c r="AE247" s="67" t="str">
        <f>IF(ISNUMBER(SEARCH("R",'[2]Dry_Litterbag Placem_Collection'!T174)),"YES","")</f>
        <v/>
      </c>
      <c r="AF247" s="67" t="str">
        <f>IF(ISNUMBER(SEARCH("C", '[2]Dry_Litterbag Placem_Collection'!S174)),"YES","")</f>
        <v/>
      </c>
      <c r="AG247" s="67" t="str">
        <f>IF(ISNUMBER(SEARCH("H", '[2]Dry_Litterbag Placem_Collection'!S174)),"YES","")</f>
        <v/>
      </c>
      <c r="AH247" s="67" t="str">
        <f>IF(ISNUMBER(SEARCH("R", '[2]Dry_Litterbag Placem_Collection'!S174)),"YES","")</f>
        <v/>
      </c>
    </row>
    <row r="248" spans="2:34">
      <c r="B248" t="s">
        <v>164</v>
      </c>
      <c r="C248">
        <v>173</v>
      </c>
      <c r="D248" t="s">
        <v>109</v>
      </c>
      <c r="E248" t="s">
        <v>41</v>
      </c>
      <c r="F248" s="68">
        <v>5</v>
      </c>
      <c r="G248" s="2">
        <f>'[2]Dry_Litterbag Placem_Collection'!E175</f>
        <v>42940</v>
      </c>
      <c r="H248" t="str">
        <f>'[2]Final data_for_R_analysis_Dryse'!J174</f>
        <v>G597</v>
      </c>
      <c r="I248" t="str">
        <f>'[2]Final data_for_R_analysis_Dryse'!J394</f>
        <v>R405</v>
      </c>
      <c r="J248">
        <f>IFERROR(INDEX('[2]Green_rooibos initial weight'!$C$5:$C$1749,MATCH(H248, '[2]Green_rooibos initial weight'!$A$5:$A$1749,0)),"")</f>
        <v>1.948</v>
      </c>
      <c r="K248">
        <f>IFERROR(INDEX('[2]Green_rooibos initial weight'!$C$5:$C$1749,MATCH(I248, '[2]Green_rooibos initial weight'!$A$5:$A$1749,0)),"")</f>
        <v>2.2400000000000002</v>
      </c>
      <c r="L248" s="3" t="str">
        <f>IFERROR(J248-(#REF!+#REF!),"")</f>
        <v/>
      </c>
      <c r="M248" s="3">
        <f>AVERAGE('[2]Ashed teabags wet'!$J$809:$J$813,'[2]Ashed teabags wet'!$J$817:$J$818,'[2]Ashed teabags wet'!$J$820:$J$821)</f>
        <v>5.5094158734921841</v>
      </c>
      <c r="N248" s="3" t="str">
        <f t="shared" si="16"/>
        <v/>
      </c>
      <c r="O248" s="3" t="str">
        <f>IFERROR($K248-(#REF!+#REF!),"")</f>
        <v/>
      </c>
      <c r="P248" s="3">
        <f>AVERAGE('[2]Ashed teabags wet'!$J$814:$J$816)</f>
        <v>2.2816647271287041</v>
      </c>
      <c r="Q248" s="3" t="str">
        <f t="shared" si="17"/>
        <v/>
      </c>
      <c r="R248" s="2">
        <f>'[2]Dry_Litterbag Placem_Collection'!G175</f>
        <v>43009</v>
      </c>
      <c r="S248" t="str">
        <f>IF(IFERROR(INDEX('[2]Both teabags AfterDry'!$D$3:$D$900,MATCH(Dry_Unashed!H248,'[2]Both teabags AfterDry'!$A$3:$A$900,0)),"")="","",(IFERROR(INDEX('[2]Both teabags AfterDry'!$D$3:$D$900,MATCH(Dry_Unashed!H248,'[2]Both teabags AfterDry'!$A$3:$A$900,0)),"")))</f>
        <v/>
      </c>
      <c r="T248" t="str">
        <f>IF(IFERROR(INDEX('[2]Both teabags AfterDry'!$D$3:$D$900,MATCH(Dry_Unashed!I248,'[2]Both teabags AfterDry'!$A$3:$A$900,0)),"")="","",(IFERROR(INDEX('[2]Both teabags AfterDry'!$D$3:$D$900,MATCH(Dry_Unashed!I248,'[2]Both teabags AfterDry'!$A$3:$A$900,0)),"")))</f>
        <v/>
      </c>
      <c r="U248" s="1" t="str">
        <f>IFERROR(IF(S248&gt;0,S248-(#REF!),""),"")</f>
        <v/>
      </c>
      <c r="V248" s="1" t="str">
        <f>IFERROR(IF(T248&gt;0,T248-(#REF!),""),"")</f>
        <v/>
      </c>
      <c r="W248" s="3" t="str">
        <f t="shared" si="18"/>
        <v/>
      </c>
      <c r="X248" s="3" t="str">
        <f t="shared" si="19"/>
        <v/>
      </c>
      <c r="Y248" s="3" t="str">
        <f t="shared" si="20"/>
        <v/>
      </c>
      <c r="Z248">
        <f t="shared" si="21"/>
        <v>69</v>
      </c>
      <c r="AA248" s="3" t="str">
        <f t="shared" si="22"/>
        <v/>
      </c>
      <c r="AB248" s="3" t="str">
        <f t="shared" si="23"/>
        <v/>
      </c>
      <c r="AC248" s="67" t="str">
        <f>IF(ISNUMBER(SEARCH("C", '[2]Dry_Litterbag Placem_Collection'!T175)),"YES","")</f>
        <v/>
      </c>
      <c r="AD248" s="67" t="str">
        <f>IF(ISNUMBER(SEARCH("H",'[2]Dry_Litterbag Placem_Collection'!T175)),"YES","")</f>
        <v>YES</v>
      </c>
      <c r="AE248" s="67" t="str">
        <f>IF(ISNUMBER(SEARCH("R",'[2]Dry_Litterbag Placem_Collection'!T175)),"YES","")</f>
        <v>YES</v>
      </c>
      <c r="AF248" s="67" t="str">
        <f>IF(ISNUMBER(SEARCH("C", '[2]Dry_Litterbag Placem_Collection'!S175)),"YES","")</f>
        <v/>
      </c>
      <c r="AG248" s="67" t="str">
        <f>IF(ISNUMBER(SEARCH("H", '[2]Dry_Litterbag Placem_Collection'!S175)),"YES","")</f>
        <v>YES</v>
      </c>
      <c r="AH248" s="67" t="str">
        <f>IF(ISNUMBER(SEARCH("R", '[2]Dry_Litterbag Placem_Collection'!S175)),"YES","")</f>
        <v>YES</v>
      </c>
    </row>
    <row r="249" spans="2:34">
      <c r="B249" t="s">
        <v>164</v>
      </c>
      <c r="C249">
        <v>174</v>
      </c>
      <c r="D249" t="s">
        <v>109</v>
      </c>
      <c r="E249" t="s">
        <v>41</v>
      </c>
      <c r="F249" s="68">
        <v>6</v>
      </c>
      <c r="G249" s="2">
        <f>'[2]Dry_Litterbag Placem_Collection'!E176</f>
        <v>42940</v>
      </c>
      <c r="H249" t="str">
        <f>'[2]Final data_for_R_analysis_Dryse'!J175</f>
        <v>G396</v>
      </c>
      <c r="I249" t="str">
        <f>'[2]Final data_for_R_analysis_Dryse'!J395</f>
        <v>R736</v>
      </c>
      <c r="J249">
        <f>IFERROR(INDEX('[2]Green_rooibos initial weight'!$C$5:$C$1749,MATCH(H249, '[2]Green_rooibos initial weight'!$A$5:$A$1749,0)),"")</f>
        <v>2.0070000000000001</v>
      </c>
      <c r="K249">
        <f>IFERROR(INDEX('[2]Green_rooibos initial weight'!$C$5:$C$1749,MATCH(I249, '[2]Green_rooibos initial weight'!$A$5:$A$1749,0)),"")</f>
        <v>2.2189999999999999</v>
      </c>
      <c r="L249" s="3" t="str">
        <f>IFERROR(J249-(#REF!+#REF!),"")</f>
        <v/>
      </c>
      <c r="M249" s="3">
        <f>AVERAGE('[2]Ashed teabags wet'!$J$809:$J$813,'[2]Ashed teabags wet'!$J$817:$J$818,'[2]Ashed teabags wet'!$J$820:$J$821)</f>
        <v>5.5094158734921841</v>
      </c>
      <c r="N249" s="3" t="str">
        <f t="shared" si="16"/>
        <v/>
      </c>
      <c r="O249" s="3" t="str">
        <f>IFERROR($K249-(#REF!+#REF!),"")</f>
        <v/>
      </c>
      <c r="P249" s="3">
        <f>AVERAGE('[2]Ashed teabags wet'!$J$814:$J$816)</f>
        <v>2.2816647271287041</v>
      </c>
      <c r="Q249" s="3" t="str">
        <f t="shared" si="17"/>
        <v/>
      </c>
      <c r="R249" s="2">
        <f>'[2]Dry_Litterbag Placem_Collection'!G176</f>
        <v>43009</v>
      </c>
      <c r="S249">
        <f>IF(IFERROR(INDEX('[2]Both teabags AfterDry'!$D$3:$D$900,MATCH(Dry_Unashed!H249,'[2]Both teabags AfterDry'!$A$3:$A$900,0)),"")="","",(IFERROR(INDEX('[2]Both teabags AfterDry'!$D$3:$D$900,MATCH(Dry_Unashed!H249,'[2]Both teabags AfterDry'!$A$3:$A$900,0)),"")))</f>
        <v>0.80349999999999999</v>
      </c>
      <c r="T249">
        <f>IF(IFERROR(INDEX('[2]Both teabags AfterDry'!$D$3:$D$900,MATCH(Dry_Unashed!I249,'[2]Both teabags AfterDry'!$A$3:$A$900,0)),"")="","",(IFERROR(INDEX('[2]Both teabags AfterDry'!$D$3:$D$900,MATCH(Dry_Unashed!I249,'[2]Both teabags AfterDry'!$A$3:$A$900,0)),"")))</f>
        <v>1.6238999999999999</v>
      </c>
      <c r="U249" s="1" t="str">
        <f>IFERROR(IF(S249&gt;0,S249-(#REF!),""),"")</f>
        <v/>
      </c>
      <c r="V249" s="1" t="str">
        <f>IFERROR(IF(T249&gt;0,T249-(#REF!),""),"")</f>
        <v/>
      </c>
      <c r="W249" s="3" t="str">
        <f t="shared" si="18"/>
        <v/>
      </c>
      <c r="X249" s="3" t="str">
        <f t="shared" si="19"/>
        <v/>
      </c>
      <c r="Y249" s="3" t="str">
        <f t="shared" si="20"/>
        <v/>
      </c>
      <c r="Z249">
        <f t="shared" si="21"/>
        <v>69</v>
      </c>
      <c r="AA249" s="3" t="str">
        <f t="shared" si="22"/>
        <v/>
      </c>
      <c r="AB249" s="3" t="str">
        <f t="shared" si="23"/>
        <v/>
      </c>
      <c r="AC249" s="67" t="str">
        <f>IF(ISNUMBER(SEARCH("C", '[2]Dry_Litterbag Placem_Collection'!T176)),"YES","")</f>
        <v/>
      </c>
      <c r="AD249" s="67" t="str">
        <f>IF(ISNUMBER(SEARCH("H",'[2]Dry_Litterbag Placem_Collection'!T176)),"YES","")</f>
        <v/>
      </c>
      <c r="AE249" s="67" t="str">
        <f>IF(ISNUMBER(SEARCH("R",'[2]Dry_Litterbag Placem_Collection'!T176)),"YES","")</f>
        <v>YES</v>
      </c>
      <c r="AF249" s="67" t="str">
        <f>IF(ISNUMBER(SEARCH("C", '[2]Dry_Litterbag Placem_Collection'!S176)),"YES","")</f>
        <v/>
      </c>
      <c r="AG249" s="67" t="str">
        <f>IF(ISNUMBER(SEARCH("H", '[2]Dry_Litterbag Placem_Collection'!S176)),"YES","")</f>
        <v>YES</v>
      </c>
      <c r="AH249" s="67" t="str">
        <f>IF(ISNUMBER(SEARCH("R", '[2]Dry_Litterbag Placem_Collection'!S176)),"YES","")</f>
        <v>YES</v>
      </c>
    </row>
    <row r="250" spans="2:34">
      <c r="B250" t="s">
        <v>164</v>
      </c>
      <c r="C250">
        <v>175</v>
      </c>
      <c r="D250" t="s">
        <v>109</v>
      </c>
      <c r="E250" t="s">
        <v>41</v>
      </c>
      <c r="F250" s="68">
        <v>7</v>
      </c>
      <c r="G250" s="2">
        <f>'[2]Dry_Litterbag Placem_Collection'!E177</f>
        <v>42940</v>
      </c>
      <c r="H250" t="str">
        <f>'[2]Final data_for_R_analysis_Dryse'!J176</f>
        <v>G612</v>
      </c>
      <c r="I250" t="str">
        <f>'[2]Final data_for_R_analysis_Dryse'!J396</f>
        <v>R338</v>
      </c>
      <c r="J250">
        <f>IFERROR(INDEX('[2]Green_rooibos initial weight'!$C$5:$C$1749,MATCH(H250, '[2]Green_rooibos initial weight'!$A$5:$A$1749,0)),"")</f>
        <v>2.004</v>
      </c>
      <c r="K250">
        <f>IFERROR(INDEX('[2]Green_rooibos initial weight'!$C$5:$C$1749,MATCH(I250, '[2]Green_rooibos initial weight'!$A$5:$A$1749,0)),"")</f>
        <v>2.1709999999999998</v>
      </c>
      <c r="L250" s="3" t="str">
        <f>IFERROR(J250-(#REF!+#REF!),"")</f>
        <v/>
      </c>
      <c r="M250" s="3">
        <f>AVERAGE('[2]Ashed teabags wet'!$J$809:$J$813,'[2]Ashed teabags wet'!$J$817:$J$818,'[2]Ashed teabags wet'!$J$820:$J$821)</f>
        <v>5.5094158734921841</v>
      </c>
      <c r="N250" s="3" t="str">
        <f t="shared" si="16"/>
        <v/>
      </c>
      <c r="O250" s="3" t="str">
        <f>IFERROR($K250-(#REF!+#REF!),"")</f>
        <v/>
      </c>
      <c r="P250" s="3">
        <f>AVERAGE('[2]Ashed teabags wet'!$J$814:$J$816)</f>
        <v>2.2816647271287041</v>
      </c>
      <c r="Q250" s="3" t="str">
        <f t="shared" si="17"/>
        <v/>
      </c>
      <c r="R250" s="2">
        <f>'[2]Dry_Litterbag Placem_Collection'!G177</f>
        <v>43009</v>
      </c>
      <c r="S250">
        <f>IF(IFERROR(INDEX('[2]Both teabags AfterDry'!$D$3:$D$900,MATCH(Dry_Unashed!H250,'[2]Both teabags AfterDry'!$A$3:$A$900,0)),"")="","",(IFERROR(INDEX('[2]Both teabags AfterDry'!$D$3:$D$900,MATCH(Dry_Unashed!H250,'[2]Both teabags AfterDry'!$A$3:$A$900,0)),"")))</f>
        <v>0.83</v>
      </c>
      <c r="T250">
        <f>IF(IFERROR(INDEX('[2]Both teabags AfterDry'!$D$3:$D$900,MATCH(Dry_Unashed!I250,'[2]Both teabags AfterDry'!$A$3:$A$900,0)),"")="","",(IFERROR(INDEX('[2]Both teabags AfterDry'!$D$3:$D$900,MATCH(Dry_Unashed!I250,'[2]Both teabags AfterDry'!$A$3:$A$900,0)),"")))</f>
        <v>1.8117000000000001</v>
      </c>
      <c r="U250" s="1" t="str">
        <f>IFERROR(IF(S250&gt;0,S250-(#REF!),""),"")</f>
        <v/>
      </c>
      <c r="V250" s="1" t="str">
        <f>IFERROR(IF(T250&gt;0,T250-(#REF!),""),"")</f>
        <v/>
      </c>
      <c r="W250" s="3" t="str">
        <f t="shared" si="18"/>
        <v/>
      </c>
      <c r="X250" s="3" t="str">
        <f t="shared" si="19"/>
        <v/>
      </c>
      <c r="Y250" s="3" t="str">
        <f t="shared" si="20"/>
        <v/>
      </c>
      <c r="Z250">
        <f t="shared" si="21"/>
        <v>69</v>
      </c>
      <c r="AA250" s="3" t="str">
        <f t="shared" si="22"/>
        <v/>
      </c>
      <c r="AB250" s="3" t="str">
        <f t="shared" si="23"/>
        <v/>
      </c>
      <c r="AC250" s="67" t="str">
        <f>IF(ISNUMBER(SEARCH("C", '[2]Dry_Litterbag Placem_Collection'!T177)),"YES","")</f>
        <v/>
      </c>
      <c r="AD250" s="67" t="str">
        <f>IF(ISNUMBER(SEARCH("H",'[2]Dry_Litterbag Placem_Collection'!T177)),"YES","")</f>
        <v/>
      </c>
      <c r="AE250" s="67" t="str">
        <f>IF(ISNUMBER(SEARCH("R",'[2]Dry_Litterbag Placem_Collection'!T177)),"YES","")</f>
        <v/>
      </c>
      <c r="AF250" s="67" t="str">
        <f>IF(ISNUMBER(SEARCH("C", '[2]Dry_Litterbag Placem_Collection'!S177)),"YES","")</f>
        <v/>
      </c>
      <c r="AG250" s="67" t="str">
        <f>IF(ISNUMBER(SEARCH("H", '[2]Dry_Litterbag Placem_Collection'!S177)),"YES","")</f>
        <v>YES</v>
      </c>
      <c r="AH250" s="67" t="str">
        <f>IF(ISNUMBER(SEARCH("R", '[2]Dry_Litterbag Placem_Collection'!S177)),"YES","")</f>
        <v>YES</v>
      </c>
    </row>
    <row r="251" spans="2:34">
      <c r="B251" t="s">
        <v>164</v>
      </c>
      <c r="C251">
        <v>176</v>
      </c>
      <c r="D251" t="s">
        <v>109</v>
      </c>
      <c r="E251" t="s">
        <v>41</v>
      </c>
      <c r="F251" s="68">
        <v>8</v>
      </c>
      <c r="G251" s="2">
        <f>'[2]Dry_Litterbag Placem_Collection'!E178</f>
        <v>42940</v>
      </c>
      <c r="H251" t="str">
        <f>'[2]Final data_for_R_analysis_Dryse'!J177</f>
        <v>G183</v>
      </c>
      <c r="I251" t="str">
        <f>'[2]Final data_for_R_analysis_Dryse'!J397</f>
        <v>R52</v>
      </c>
      <c r="J251">
        <f>IFERROR(INDEX('[2]Green_rooibos initial weight'!$C$5:$C$1749,MATCH(H251, '[2]Green_rooibos initial weight'!$A$5:$A$1749,0)),"")</f>
        <v>1.897</v>
      </c>
      <c r="K251">
        <f>IFERROR(INDEX('[2]Green_rooibos initial weight'!$C$5:$C$1749,MATCH(I251, '[2]Green_rooibos initial weight'!$A$5:$A$1749,0)),"")</f>
        <v>2.1629999999999998</v>
      </c>
      <c r="L251" s="3" t="str">
        <f>IFERROR(J251-(#REF!+#REF!),"")</f>
        <v/>
      </c>
      <c r="M251" s="3">
        <f>AVERAGE('[2]Ashed teabags wet'!$J$809:$J$813,'[2]Ashed teabags wet'!$J$817:$J$818,'[2]Ashed teabags wet'!$J$820:$J$821)</f>
        <v>5.5094158734921841</v>
      </c>
      <c r="N251" s="3" t="str">
        <f t="shared" si="16"/>
        <v/>
      </c>
      <c r="O251" s="3" t="str">
        <f>IFERROR($K251-(#REF!+#REF!),"")</f>
        <v/>
      </c>
      <c r="P251" s="3">
        <f>AVERAGE('[2]Ashed teabags wet'!$J$814:$J$816)</f>
        <v>2.2816647271287041</v>
      </c>
      <c r="Q251" s="3" t="str">
        <f t="shared" si="17"/>
        <v/>
      </c>
      <c r="R251" s="2">
        <f>'[2]Dry_Litterbag Placem_Collection'!G178</f>
        <v>43009</v>
      </c>
      <c r="S251">
        <f>IF(IFERROR(INDEX('[2]Both teabags AfterDry'!$D$3:$D$900,MATCH(Dry_Unashed!H251,'[2]Both teabags AfterDry'!$A$3:$A$900,0)),"")="","",(IFERROR(INDEX('[2]Both teabags AfterDry'!$D$3:$D$900,MATCH(Dry_Unashed!H251,'[2]Both teabags AfterDry'!$A$3:$A$900,0)),"")))</f>
        <v>0.92459999999999998</v>
      </c>
      <c r="T251" t="str">
        <f>IF(IFERROR(INDEX('[2]Both teabags AfterDry'!$D$3:$D$900,MATCH(Dry_Unashed!I251,'[2]Both teabags AfterDry'!$A$3:$A$900,0)),"")="","",(IFERROR(INDEX('[2]Both teabags AfterDry'!$D$3:$D$900,MATCH(Dry_Unashed!I251,'[2]Both teabags AfterDry'!$A$3:$A$900,0)),"")))</f>
        <v/>
      </c>
      <c r="U251" s="1" t="str">
        <f>IFERROR(IF(S251&gt;0,S251-(#REF!),""),"")</f>
        <v/>
      </c>
      <c r="V251" s="1" t="str">
        <f>IFERROR(IF(T251&gt;0,T251-(#REF!),""),"")</f>
        <v/>
      </c>
      <c r="W251" s="3" t="str">
        <f t="shared" si="18"/>
        <v/>
      </c>
      <c r="X251" s="3" t="str">
        <f t="shared" si="19"/>
        <v/>
      </c>
      <c r="Y251" s="3" t="str">
        <f t="shared" si="20"/>
        <v/>
      </c>
      <c r="Z251">
        <f t="shared" si="21"/>
        <v>69</v>
      </c>
      <c r="AA251" s="3" t="str">
        <f t="shared" si="22"/>
        <v/>
      </c>
      <c r="AB251" s="3" t="str">
        <f t="shared" si="23"/>
        <v/>
      </c>
      <c r="AC251" s="67" t="str">
        <f>IF(ISNUMBER(SEARCH("C", '[2]Dry_Litterbag Placem_Collection'!T178)),"YES","")</f>
        <v/>
      </c>
      <c r="AD251" s="67" t="str">
        <f>IF(ISNUMBER(SEARCH("H",'[2]Dry_Litterbag Placem_Collection'!T178)),"YES","")</f>
        <v>YES</v>
      </c>
      <c r="AE251" s="67" t="str">
        <f>IF(ISNUMBER(SEARCH("R",'[2]Dry_Litterbag Placem_Collection'!T178)),"YES","")</f>
        <v>YES</v>
      </c>
      <c r="AF251" s="67" t="str">
        <f>IF(ISNUMBER(SEARCH("C", '[2]Dry_Litterbag Placem_Collection'!S178)),"YES","")</f>
        <v/>
      </c>
      <c r="AG251" s="67" t="str">
        <f>IF(ISNUMBER(SEARCH("H", '[2]Dry_Litterbag Placem_Collection'!S178)),"YES","")</f>
        <v>YES</v>
      </c>
      <c r="AH251" s="67" t="str">
        <f>IF(ISNUMBER(SEARCH("R", '[2]Dry_Litterbag Placem_Collection'!S178)),"YES","")</f>
        <v>YES</v>
      </c>
    </row>
    <row r="252" spans="2:34">
      <c r="B252" t="s">
        <v>164</v>
      </c>
      <c r="C252">
        <v>177</v>
      </c>
      <c r="D252" t="s">
        <v>110</v>
      </c>
      <c r="E252" t="s">
        <v>41</v>
      </c>
      <c r="F252" s="5">
        <v>1</v>
      </c>
      <c r="G252" s="2">
        <f>'[2]Dry_Litterbag Placem_Collection'!E179</f>
        <v>42940</v>
      </c>
      <c r="H252" t="str">
        <f>'[2]Final data_for_R_analysis_Dryse'!J178</f>
        <v>G98</v>
      </c>
      <c r="I252" t="str">
        <f>'[2]Final data_for_R_analysis_Dryse'!J398</f>
        <v>R750</v>
      </c>
      <c r="J252">
        <f>IFERROR(INDEX('[2]Green_rooibos initial weight'!$C$5:$C$1749,MATCH(H252, '[2]Green_rooibos initial weight'!$A$5:$A$1749,0)),"")</f>
        <v>2.0979999999999999</v>
      </c>
      <c r="K252">
        <f>IFERROR(INDEX('[2]Green_rooibos initial weight'!$C$5:$C$1749,MATCH(I252, '[2]Green_rooibos initial weight'!$A$5:$A$1749,0)),"")</f>
        <v>2.2029999999999998</v>
      </c>
      <c r="L252" s="3" t="str">
        <f>IFERROR(J252-(#REF!+#REF!),"")</f>
        <v/>
      </c>
      <c r="M252" s="3">
        <f>AVERAGE('[2]Ashed teabags wet'!$J$809:$J$813,'[2]Ashed teabags wet'!$J$817:$J$818,'[2]Ashed teabags wet'!$J$820:$J$821)</f>
        <v>5.5094158734921841</v>
      </c>
      <c r="N252" s="3" t="str">
        <f t="shared" si="16"/>
        <v/>
      </c>
      <c r="O252" s="3" t="str">
        <f>IFERROR($K252-(#REF!+#REF!),"")</f>
        <v/>
      </c>
      <c r="P252" s="3">
        <f>AVERAGE('[2]Ashed teabags wet'!$J$814:$J$816)</f>
        <v>2.2816647271287041</v>
      </c>
      <c r="Q252" s="3" t="str">
        <f t="shared" si="17"/>
        <v/>
      </c>
      <c r="R252" s="2">
        <f>'[2]Dry_Litterbag Placem_Collection'!G179</f>
        <v>43009</v>
      </c>
      <c r="S252" t="str">
        <f>IF(IFERROR(INDEX('[2]Both teabags AfterDry'!$D$3:$D$900,MATCH(Dry_Unashed!H252,'[2]Both teabags AfterDry'!$A$3:$A$900,0)),"")="","",(IFERROR(INDEX('[2]Both teabags AfterDry'!$D$3:$D$900,MATCH(Dry_Unashed!H252,'[2]Both teabags AfterDry'!$A$3:$A$900,0)),"")))</f>
        <v/>
      </c>
      <c r="T252" t="str">
        <f>IF(IFERROR(INDEX('[2]Both teabags AfterDry'!$D$3:$D$900,MATCH(Dry_Unashed!I252,'[2]Both teabags AfterDry'!$A$3:$A$900,0)),"")="","",(IFERROR(INDEX('[2]Both teabags AfterDry'!$D$3:$D$900,MATCH(Dry_Unashed!I252,'[2]Both teabags AfterDry'!$A$3:$A$900,0)),"")))</f>
        <v/>
      </c>
      <c r="U252" s="1" t="str">
        <f>IFERROR(IF(S252&gt;0,S252-(#REF!),""),"")</f>
        <v/>
      </c>
      <c r="V252" s="1" t="str">
        <f>IFERROR(IF(T252&gt;0,T252-(#REF!),""),"")</f>
        <v/>
      </c>
      <c r="W252" s="3" t="str">
        <f t="shared" si="18"/>
        <v/>
      </c>
      <c r="X252" s="3" t="str">
        <f t="shared" si="19"/>
        <v/>
      </c>
      <c r="Y252" s="3" t="str">
        <f t="shared" si="20"/>
        <v/>
      </c>
      <c r="Z252">
        <f t="shared" si="21"/>
        <v>69</v>
      </c>
      <c r="AA252" s="3" t="str">
        <f t="shared" si="22"/>
        <v/>
      </c>
      <c r="AB252" s="3" t="str">
        <f t="shared" si="23"/>
        <v/>
      </c>
      <c r="AC252" s="67" t="str">
        <f>IF(ISNUMBER(SEARCH("C", '[2]Dry_Litterbag Placem_Collection'!T179)),"YES","")</f>
        <v>YES</v>
      </c>
      <c r="AD252" s="67" t="str">
        <f>IF(ISNUMBER(SEARCH("H",'[2]Dry_Litterbag Placem_Collection'!T179)),"YES","")</f>
        <v>YES</v>
      </c>
      <c r="AE252" s="67" t="str">
        <f>IF(ISNUMBER(SEARCH("R",'[2]Dry_Litterbag Placem_Collection'!T179)),"YES","")</f>
        <v>YES</v>
      </c>
      <c r="AF252" s="67" t="str">
        <f>IF(ISNUMBER(SEARCH("C", '[2]Dry_Litterbag Placem_Collection'!S179)),"YES","")</f>
        <v/>
      </c>
      <c r="AG252" s="67" t="str">
        <f>IF(ISNUMBER(SEARCH("H", '[2]Dry_Litterbag Placem_Collection'!S179)),"YES","")</f>
        <v>YES</v>
      </c>
      <c r="AH252" s="67" t="str">
        <f>IF(ISNUMBER(SEARCH("R", '[2]Dry_Litterbag Placem_Collection'!S179)),"YES","")</f>
        <v>YES</v>
      </c>
    </row>
    <row r="253" spans="2:34">
      <c r="B253" t="s">
        <v>164</v>
      </c>
      <c r="C253">
        <v>178</v>
      </c>
      <c r="D253" t="s">
        <v>110</v>
      </c>
      <c r="E253" t="s">
        <v>41</v>
      </c>
      <c r="F253" s="5">
        <v>2</v>
      </c>
      <c r="G253" s="2">
        <f>'[2]Dry_Litterbag Placem_Collection'!E180</f>
        <v>42940</v>
      </c>
      <c r="H253" t="str">
        <f>'[2]Final data_for_R_analysis_Dryse'!J179</f>
        <v>G353</v>
      </c>
      <c r="I253" t="str">
        <f>'[2]Final data_for_R_analysis_Dryse'!J399</f>
        <v>R612</v>
      </c>
      <c r="J253">
        <f>IFERROR(INDEX('[2]Green_rooibos initial weight'!$C$5:$C$1749,MATCH(H253, '[2]Green_rooibos initial weight'!$A$5:$A$1749,0)),"")</f>
        <v>1.988</v>
      </c>
      <c r="K253">
        <f>IFERROR(INDEX('[2]Green_rooibos initial weight'!$C$5:$C$1749,MATCH(I253, '[2]Green_rooibos initial weight'!$A$5:$A$1749,0)),"")</f>
        <v>2.11</v>
      </c>
      <c r="L253" s="3" t="str">
        <f>IFERROR(J253-(#REF!+#REF!),"")</f>
        <v/>
      </c>
      <c r="M253" s="3">
        <f>AVERAGE('[2]Ashed teabags wet'!$J$809:$J$813,'[2]Ashed teabags wet'!$J$817:$J$818,'[2]Ashed teabags wet'!$J$820:$J$821)</f>
        <v>5.5094158734921841</v>
      </c>
      <c r="N253" s="3" t="str">
        <f t="shared" si="16"/>
        <v/>
      </c>
      <c r="O253" s="3" t="str">
        <f>IFERROR($K253-(#REF!+#REF!),"")</f>
        <v/>
      </c>
      <c r="P253" s="3">
        <f>AVERAGE('[2]Ashed teabags wet'!$J$814:$J$816)</f>
        <v>2.2816647271287041</v>
      </c>
      <c r="Q253" s="3" t="str">
        <f t="shared" si="17"/>
        <v/>
      </c>
      <c r="R253" s="2">
        <f>'[2]Dry_Litterbag Placem_Collection'!G180</f>
        <v>43009</v>
      </c>
      <c r="S253">
        <f>IF(IFERROR(INDEX('[2]Both teabags AfterDry'!$D$3:$D$900,MATCH(Dry_Unashed!H253,'[2]Both teabags AfterDry'!$A$3:$A$900,0)),"")="","",(IFERROR(INDEX('[2]Both teabags AfterDry'!$D$3:$D$900,MATCH(Dry_Unashed!H253,'[2]Both teabags AfterDry'!$A$3:$A$900,0)),"")))</f>
        <v>0.80569999999999997</v>
      </c>
      <c r="T253" t="str">
        <f>IF(IFERROR(INDEX('[2]Both teabags AfterDry'!$D$3:$D$900,MATCH(Dry_Unashed!I253,'[2]Both teabags AfterDry'!$A$3:$A$900,0)),"")="","",(IFERROR(INDEX('[2]Both teabags AfterDry'!$D$3:$D$900,MATCH(Dry_Unashed!I253,'[2]Both teabags AfterDry'!$A$3:$A$900,0)),"")))</f>
        <v/>
      </c>
      <c r="U253" s="1" t="str">
        <f>IFERROR(IF(S253&gt;0,S253-(#REF!),""),"")</f>
        <v/>
      </c>
      <c r="V253" s="1" t="str">
        <f>IFERROR(IF(T253&gt;0,T253-(#REF!),""),"")</f>
        <v/>
      </c>
      <c r="W253" s="3" t="str">
        <f t="shared" si="18"/>
        <v/>
      </c>
      <c r="X253" s="3" t="str">
        <f t="shared" si="19"/>
        <v/>
      </c>
      <c r="Y253" s="3" t="str">
        <f t="shared" si="20"/>
        <v/>
      </c>
      <c r="Z253">
        <f t="shared" si="21"/>
        <v>69</v>
      </c>
      <c r="AA253" s="3" t="str">
        <f t="shared" si="22"/>
        <v/>
      </c>
      <c r="AB253" s="3" t="str">
        <f t="shared" si="23"/>
        <v/>
      </c>
      <c r="AC253" s="67" t="str">
        <f>IF(ISNUMBER(SEARCH("C", '[2]Dry_Litterbag Placem_Collection'!T180)),"YES","")</f>
        <v>YES</v>
      </c>
      <c r="AD253" s="67" t="str">
        <f>IF(ISNUMBER(SEARCH("H",'[2]Dry_Litterbag Placem_Collection'!T180)),"YES","")</f>
        <v>YES</v>
      </c>
      <c r="AE253" s="67" t="str">
        <f>IF(ISNUMBER(SEARCH("R",'[2]Dry_Litterbag Placem_Collection'!T180)),"YES","")</f>
        <v/>
      </c>
      <c r="AF253" s="67" t="str">
        <f>IF(ISNUMBER(SEARCH("C", '[2]Dry_Litterbag Placem_Collection'!S180)),"YES","")</f>
        <v/>
      </c>
      <c r="AG253" s="67" t="str">
        <f>IF(ISNUMBER(SEARCH("H", '[2]Dry_Litterbag Placem_Collection'!S180)),"YES","")</f>
        <v/>
      </c>
      <c r="AH253" s="67" t="str">
        <f>IF(ISNUMBER(SEARCH("R", '[2]Dry_Litterbag Placem_Collection'!S180)),"YES","")</f>
        <v>YES</v>
      </c>
    </row>
    <row r="254" spans="2:34">
      <c r="B254" t="s">
        <v>164</v>
      </c>
      <c r="C254">
        <v>179</v>
      </c>
      <c r="D254" t="s">
        <v>110</v>
      </c>
      <c r="E254" t="s">
        <v>41</v>
      </c>
      <c r="F254" s="5">
        <v>3</v>
      </c>
      <c r="G254" s="2">
        <f>'[2]Dry_Litterbag Placem_Collection'!E181</f>
        <v>42940</v>
      </c>
      <c r="H254" t="str">
        <f>'[2]Final data_for_R_analysis_Dryse'!J180</f>
        <v>G42</v>
      </c>
      <c r="I254" t="str">
        <f>'[2]Final data_for_R_analysis_Dryse'!J400</f>
        <v>R491</v>
      </c>
      <c r="J254">
        <f>IFERROR(INDEX('[2]Green_rooibos initial weight'!$C$5:$C$1749,MATCH(H254, '[2]Green_rooibos initial weight'!$A$5:$A$1749,0)),"")</f>
        <v>1.9530000000000001</v>
      </c>
      <c r="K254">
        <f>IFERROR(INDEX('[2]Green_rooibos initial weight'!$C$5:$C$1749,MATCH(I254, '[2]Green_rooibos initial weight'!$A$5:$A$1749,0)),"")</f>
        <v>2.2690000000000001</v>
      </c>
      <c r="L254" s="3" t="str">
        <f>IFERROR(J254-(#REF!+#REF!),"")</f>
        <v/>
      </c>
      <c r="M254" s="3">
        <f>AVERAGE('[2]Ashed teabags wet'!$J$809:$J$813,'[2]Ashed teabags wet'!$J$817:$J$818,'[2]Ashed teabags wet'!$J$820:$J$821)</f>
        <v>5.5094158734921841</v>
      </c>
      <c r="N254" s="3" t="str">
        <f t="shared" si="16"/>
        <v/>
      </c>
      <c r="O254" s="3" t="str">
        <f>IFERROR($K254-(#REF!+#REF!),"")</f>
        <v/>
      </c>
      <c r="P254" s="3">
        <f>AVERAGE('[2]Ashed teabags wet'!$J$814:$J$816)</f>
        <v>2.2816647271287041</v>
      </c>
      <c r="Q254" s="3" t="str">
        <f t="shared" si="17"/>
        <v/>
      </c>
      <c r="R254" s="2">
        <f>'[2]Dry_Litterbag Placem_Collection'!G181</f>
        <v>43009</v>
      </c>
      <c r="S254" t="str">
        <f>IF(IFERROR(INDEX('[2]Both teabags AfterDry'!$D$3:$D$900,MATCH(Dry_Unashed!H254,'[2]Both teabags AfterDry'!$A$3:$A$900,0)),"")="","",(IFERROR(INDEX('[2]Both teabags AfterDry'!$D$3:$D$900,MATCH(Dry_Unashed!H254,'[2]Both teabags AfterDry'!$A$3:$A$900,0)),"")))</f>
        <v/>
      </c>
      <c r="T254">
        <f>IF(IFERROR(INDEX('[2]Both teabags AfterDry'!$D$3:$D$900,MATCH(Dry_Unashed!I254,'[2]Both teabags AfterDry'!$A$3:$A$900,0)),"")="","",(IFERROR(INDEX('[2]Both teabags AfterDry'!$D$3:$D$900,MATCH(Dry_Unashed!I254,'[2]Both teabags AfterDry'!$A$3:$A$900,0)),"")))</f>
        <v>2.0198</v>
      </c>
      <c r="U254" s="1" t="str">
        <f>IFERROR(IF(S254&gt;0,S254-(#REF!),""),"")</f>
        <v/>
      </c>
      <c r="V254" s="1" t="str">
        <f>IFERROR(IF(T254&gt;0,T254-(#REF!),""),"")</f>
        <v/>
      </c>
      <c r="W254" s="3" t="str">
        <f t="shared" si="18"/>
        <v/>
      </c>
      <c r="X254" s="3" t="str">
        <f t="shared" si="19"/>
        <v/>
      </c>
      <c r="Y254" s="3" t="str">
        <f t="shared" si="20"/>
        <v/>
      </c>
      <c r="Z254">
        <f t="shared" si="21"/>
        <v>69</v>
      </c>
      <c r="AA254" s="3" t="str">
        <f t="shared" si="22"/>
        <v/>
      </c>
      <c r="AB254" s="3" t="str">
        <f t="shared" si="23"/>
        <v/>
      </c>
      <c r="AC254" s="67" t="str">
        <f>IF(ISNUMBER(SEARCH("C", '[2]Dry_Litterbag Placem_Collection'!T181)),"YES","")</f>
        <v/>
      </c>
      <c r="AD254" s="67" t="str">
        <f>IF(ISNUMBER(SEARCH("H",'[2]Dry_Litterbag Placem_Collection'!T181)),"YES","")</f>
        <v/>
      </c>
      <c r="AE254" s="67" t="str">
        <f>IF(ISNUMBER(SEARCH("R",'[2]Dry_Litterbag Placem_Collection'!T181)),"YES","")</f>
        <v>YES</v>
      </c>
      <c r="AF254" s="67" t="str">
        <f>IF(ISNUMBER(SEARCH("C", '[2]Dry_Litterbag Placem_Collection'!S181)),"YES","")</f>
        <v/>
      </c>
      <c r="AG254" s="67" t="str">
        <f>IF(ISNUMBER(SEARCH("H", '[2]Dry_Litterbag Placem_Collection'!S181)),"YES","")</f>
        <v/>
      </c>
      <c r="AH254" s="67" t="str">
        <f>IF(ISNUMBER(SEARCH("R", '[2]Dry_Litterbag Placem_Collection'!S181)),"YES","")</f>
        <v>YES</v>
      </c>
    </row>
    <row r="255" spans="2:34">
      <c r="B255" t="s">
        <v>164</v>
      </c>
      <c r="C255">
        <v>180</v>
      </c>
      <c r="D255" t="s">
        <v>110</v>
      </c>
      <c r="E255" t="s">
        <v>41</v>
      </c>
      <c r="F255" s="68">
        <v>4</v>
      </c>
      <c r="G255" s="2">
        <f>'[2]Dry_Litterbag Placem_Collection'!E182</f>
        <v>42940</v>
      </c>
      <c r="H255" t="str">
        <f>'[2]Final data_for_R_analysis_Dryse'!J181</f>
        <v>G245</v>
      </c>
      <c r="I255" t="str">
        <f>'[2]Final data_for_R_analysis_Dryse'!J401</f>
        <v>R325</v>
      </c>
      <c r="J255">
        <f>IFERROR(INDEX('[2]Green_rooibos initial weight'!$C$5:$C$1749,MATCH(H255, '[2]Green_rooibos initial weight'!$A$5:$A$1749,0)),"")</f>
        <v>2.0150000000000001</v>
      </c>
      <c r="K255">
        <f>IFERROR(INDEX('[2]Green_rooibos initial weight'!$C$5:$C$1749,MATCH(I255, '[2]Green_rooibos initial weight'!$A$5:$A$1749,0)),"")</f>
        <v>2.2069999999999999</v>
      </c>
      <c r="L255" s="3" t="str">
        <f>IFERROR(J255-(#REF!+#REF!),"")</f>
        <v/>
      </c>
      <c r="M255" s="3">
        <f>AVERAGE('[2]Ashed teabags wet'!$J$809:$J$813,'[2]Ashed teabags wet'!$J$817:$J$818,'[2]Ashed teabags wet'!$J$820:$J$821)</f>
        <v>5.5094158734921841</v>
      </c>
      <c r="N255" s="3" t="str">
        <f t="shared" si="16"/>
        <v/>
      </c>
      <c r="O255" s="3" t="str">
        <f>IFERROR($K255-(#REF!+#REF!),"")</f>
        <v/>
      </c>
      <c r="P255" s="3">
        <f>AVERAGE('[2]Ashed teabags wet'!$J$814:$J$816)</f>
        <v>2.2816647271287041</v>
      </c>
      <c r="Q255" s="3" t="str">
        <f t="shared" si="17"/>
        <v/>
      </c>
      <c r="R255" s="2">
        <f>'[2]Dry_Litterbag Placem_Collection'!G182</f>
        <v>43009</v>
      </c>
      <c r="S255">
        <f>IF(IFERROR(INDEX('[2]Both teabags AfterDry'!$D$3:$D$900,MATCH(Dry_Unashed!H255,'[2]Both teabags AfterDry'!$A$3:$A$900,0)),"")="","",(IFERROR(INDEX('[2]Both teabags AfterDry'!$D$3:$D$900,MATCH(Dry_Unashed!H255,'[2]Both teabags AfterDry'!$A$3:$A$900,0)),"")))</f>
        <v>0.81240000000000001</v>
      </c>
      <c r="T255">
        <f>IF(IFERROR(INDEX('[2]Both teabags AfterDry'!$D$3:$D$900,MATCH(Dry_Unashed!I255,'[2]Both teabags AfterDry'!$A$3:$A$900,0)),"")="","",(IFERROR(INDEX('[2]Both teabags AfterDry'!$D$3:$D$900,MATCH(Dry_Unashed!I255,'[2]Both teabags AfterDry'!$A$3:$A$900,0)),"")))</f>
        <v>1.6720999999999999</v>
      </c>
      <c r="U255" s="1" t="str">
        <f>IFERROR(IF(S255&gt;0,S255-(#REF!),""),"")</f>
        <v/>
      </c>
      <c r="V255" s="1" t="str">
        <f>IFERROR(IF(T255&gt;0,T255-(#REF!),""),"")</f>
        <v/>
      </c>
      <c r="W255" s="3" t="str">
        <f t="shared" si="18"/>
        <v/>
      </c>
      <c r="X255" s="3" t="str">
        <f t="shared" si="19"/>
        <v/>
      </c>
      <c r="Y255" s="3" t="str">
        <f t="shared" si="20"/>
        <v/>
      </c>
      <c r="Z255">
        <f t="shared" si="21"/>
        <v>69</v>
      </c>
      <c r="AA255" s="3" t="str">
        <f t="shared" si="22"/>
        <v/>
      </c>
      <c r="AB255" s="3" t="str">
        <f t="shared" si="23"/>
        <v/>
      </c>
      <c r="AC255" s="67" t="str">
        <f>IF(ISNUMBER(SEARCH("C", '[2]Dry_Litterbag Placem_Collection'!T182)),"YES","")</f>
        <v/>
      </c>
      <c r="AD255" s="67" t="str">
        <f>IF(ISNUMBER(SEARCH("H",'[2]Dry_Litterbag Placem_Collection'!T182)),"YES","")</f>
        <v/>
      </c>
      <c r="AE255" s="67" t="str">
        <f>IF(ISNUMBER(SEARCH("R",'[2]Dry_Litterbag Placem_Collection'!T182)),"YES","")</f>
        <v/>
      </c>
      <c r="AF255" s="67" t="str">
        <f>IF(ISNUMBER(SEARCH("C", '[2]Dry_Litterbag Placem_Collection'!S182)),"YES","")</f>
        <v/>
      </c>
      <c r="AG255" s="67" t="str">
        <f>IF(ISNUMBER(SEARCH("H", '[2]Dry_Litterbag Placem_Collection'!S182)),"YES","")</f>
        <v/>
      </c>
      <c r="AH255" s="67" t="str">
        <f>IF(ISNUMBER(SEARCH("R", '[2]Dry_Litterbag Placem_Collection'!S182)),"YES","")</f>
        <v>YES</v>
      </c>
    </row>
    <row r="256" spans="2:34">
      <c r="B256" t="s">
        <v>164</v>
      </c>
      <c r="C256">
        <v>181</v>
      </c>
      <c r="D256" t="s">
        <v>110</v>
      </c>
      <c r="E256" t="s">
        <v>41</v>
      </c>
      <c r="F256" s="68">
        <v>5</v>
      </c>
      <c r="G256" s="2">
        <f>'[2]Dry_Litterbag Placem_Collection'!E183</f>
        <v>42940</v>
      </c>
      <c r="H256" t="str">
        <f>'[2]Final data_for_R_analysis_Dryse'!J182</f>
        <v>G411</v>
      </c>
      <c r="I256" t="str">
        <f>'[2]Final data_for_R_analysis_Dryse'!J402</f>
        <v>R116</v>
      </c>
      <c r="J256">
        <f>IFERROR(INDEX('[2]Green_rooibos initial weight'!$C$5:$C$1749,MATCH(H256, '[2]Green_rooibos initial weight'!$A$5:$A$1749,0)),"")</f>
        <v>2.1120000000000001</v>
      </c>
      <c r="K256">
        <f>IFERROR(INDEX('[2]Green_rooibos initial weight'!$C$5:$C$1749,MATCH(I256, '[2]Green_rooibos initial weight'!$A$5:$A$1749,0)),"")</f>
        <v>2.2909999999999999</v>
      </c>
      <c r="L256" s="3" t="str">
        <f>IFERROR(J256-(#REF!+#REF!),"")</f>
        <v/>
      </c>
      <c r="M256" s="3">
        <f>AVERAGE('[2]Ashed teabags wet'!$J$809:$J$813,'[2]Ashed teabags wet'!$J$817:$J$818,'[2]Ashed teabags wet'!$J$820:$J$821)</f>
        <v>5.5094158734921841</v>
      </c>
      <c r="N256" s="3" t="str">
        <f t="shared" si="16"/>
        <v/>
      </c>
      <c r="O256" s="3" t="str">
        <f>IFERROR($K256-(#REF!+#REF!),"")</f>
        <v/>
      </c>
      <c r="P256" s="3">
        <f>AVERAGE('[2]Ashed teabags wet'!$J$814:$J$816)</f>
        <v>2.2816647271287041</v>
      </c>
      <c r="Q256" s="3" t="str">
        <f t="shared" si="17"/>
        <v/>
      </c>
      <c r="R256" s="2">
        <f>'[2]Dry_Litterbag Placem_Collection'!G183</f>
        <v>43009</v>
      </c>
      <c r="S256">
        <f>IF(IFERROR(INDEX('[2]Both teabags AfterDry'!$D$3:$D$900,MATCH(Dry_Unashed!H256,'[2]Both teabags AfterDry'!$A$3:$A$900,0)),"")="","",(IFERROR(INDEX('[2]Both teabags AfterDry'!$D$3:$D$900,MATCH(Dry_Unashed!H256,'[2]Both teabags AfterDry'!$A$3:$A$900,0)),"")))</f>
        <v>0.76629999999999998</v>
      </c>
      <c r="T256">
        <f>IF(IFERROR(INDEX('[2]Both teabags AfterDry'!$D$3:$D$900,MATCH(Dry_Unashed!I256,'[2]Both teabags AfterDry'!$A$3:$A$900,0)),"")="","",(IFERROR(INDEX('[2]Both teabags AfterDry'!$D$3:$D$900,MATCH(Dry_Unashed!I256,'[2]Both teabags AfterDry'!$A$3:$A$900,0)),"")))</f>
        <v>2.0322</v>
      </c>
      <c r="U256" s="1" t="str">
        <f>IFERROR(IF(S256&gt;0,S256-(#REF!),""),"")</f>
        <v/>
      </c>
      <c r="V256" s="1" t="str">
        <f>IFERROR(IF(T256&gt;0,T256-(#REF!),""),"")</f>
        <v/>
      </c>
      <c r="W256" s="3" t="str">
        <f t="shared" si="18"/>
        <v/>
      </c>
      <c r="X256" s="3" t="str">
        <f t="shared" si="19"/>
        <v/>
      </c>
      <c r="Y256" s="3" t="str">
        <f t="shared" si="20"/>
        <v/>
      </c>
      <c r="Z256">
        <f t="shared" si="21"/>
        <v>69</v>
      </c>
      <c r="AA256" s="3" t="str">
        <f t="shared" si="22"/>
        <v/>
      </c>
      <c r="AB256" s="3" t="str">
        <f t="shared" si="23"/>
        <v/>
      </c>
      <c r="AC256" s="67" t="str">
        <f>IF(ISNUMBER(SEARCH("C", '[2]Dry_Litterbag Placem_Collection'!T183)),"YES","")</f>
        <v/>
      </c>
      <c r="AD256" s="67" t="str">
        <f>IF(ISNUMBER(SEARCH("H",'[2]Dry_Litterbag Placem_Collection'!T183)),"YES","")</f>
        <v/>
      </c>
      <c r="AE256" s="67" t="str">
        <f>IF(ISNUMBER(SEARCH("R",'[2]Dry_Litterbag Placem_Collection'!T183)),"YES","")</f>
        <v>YES</v>
      </c>
      <c r="AF256" s="67" t="str">
        <f>IF(ISNUMBER(SEARCH("C", '[2]Dry_Litterbag Placem_Collection'!S183)),"YES","")</f>
        <v/>
      </c>
      <c r="AG256" s="67" t="str">
        <f>IF(ISNUMBER(SEARCH("H", '[2]Dry_Litterbag Placem_Collection'!S183)),"YES","")</f>
        <v/>
      </c>
      <c r="AH256" s="67" t="str">
        <f>IF(ISNUMBER(SEARCH("R", '[2]Dry_Litterbag Placem_Collection'!S183)),"YES","")</f>
        <v>YES</v>
      </c>
    </row>
    <row r="257" spans="2:34">
      <c r="B257" t="s">
        <v>164</v>
      </c>
      <c r="C257">
        <v>182</v>
      </c>
      <c r="D257" t="s">
        <v>110</v>
      </c>
      <c r="E257" t="s">
        <v>41</v>
      </c>
      <c r="F257" s="68">
        <v>6</v>
      </c>
      <c r="G257" s="2">
        <f>'[2]Dry_Litterbag Placem_Collection'!E184</f>
        <v>42940</v>
      </c>
      <c r="H257" t="str">
        <f>'[2]Final data_for_R_analysis_Dryse'!J183</f>
        <v>G309</v>
      </c>
      <c r="I257" t="str">
        <f>'[2]Final data_for_R_analysis_Dryse'!J403</f>
        <v>R613</v>
      </c>
      <c r="J257">
        <f>IFERROR(INDEX('[2]Green_rooibos initial weight'!$C$5:$C$1749,MATCH(H257, '[2]Green_rooibos initial weight'!$A$5:$A$1749,0)),"")</f>
        <v>2.0579999999999998</v>
      </c>
      <c r="K257">
        <f>IFERROR(INDEX('[2]Green_rooibos initial weight'!$C$5:$C$1749,MATCH(I257, '[2]Green_rooibos initial weight'!$A$5:$A$1749,0)),"")</f>
        <v>2.1680000000000001</v>
      </c>
      <c r="L257" s="3" t="str">
        <f>IFERROR(J257-(#REF!+#REF!),"")</f>
        <v/>
      </c>
      <c r="M257" s="3">
        <f>AVERAGE('[2]Ashed teabags wet'!$J$809:$J$813,'[2]Ashed teabags wet'!$J$817:$J$818,'[2]Ashed teabags wet'!$J$820:$J$821)</f>
        <v>5.5094158734921841</v>
      </c>
      <c r="N257" s="3" t="str">
        <f t="shared" si="16"/>
        <v/>
      </c>
      <c r="O257" s="3" t="str">
        <f>IFERROR($K257-(#REF!+#REF!),"")</f>
        <v/>
      </c>
      <c r="P257" s="3">
        <f>AVERAGE('[2]Ashed teabags wet'!$J$814:$J$816)</f>
        <v>2.2816647271287041</v>
      </c>
      <c r="Q257" s="3" t="str">
        <f t="shared" si="17"/>
        <v/>
      </c>
      <c r="R257" s="2">
        <f>'[2]Dry_Litterbag Placem_Collection'!G184</f>
        <v>43009</v>
      </c>
      <c r="S257">
        <f>IF(IFERROR(INDEX('[2]Both teabags AfterDry'!$D$3:$D$900,MATCH(Dry_Unashed!H257,'[2]Both teabags AfterDry'!$A$3:$A$900,0)),"")="","",(IFERROR(INDEX('[2]Both teabags AfterDry'!$D$3:$D$900,MATCH(Dry_Unashed!H257,'[2]Both teabags AfterDry'!$A$3:$A$900,0)),"")))</f>
        <v>0.88170000000000004</v>
      </c>
      <c r="T257">
        <f>IF(IFERROR(INDEX('[2]Both teabags AfterDry'!$D$3:$D$900,MATCH(Dry_Unashed!I257,'[2]Both teabags AfterDry'!$A$3:$A$900,0)),"")="","",(IFERROR(INDEX('[2]Both teabags AfterDry'!$D$3:$D$900,MATCH(Dry_Unashed!I257,'[2]Both teabags AfterDry'!$A$3:$A$900,0)),"")))</f>
        <v>1.7827</v>
      </c>
      <c r="U257" s="1" t="str">
        <f>IFERROR(IF(S257&gt;0,S257-(#REF!),""),"")</f>
        <v/>
      </c>
      <c r="V257" s="1" t="str">
        <f>IFERROR(IF(T257&gt;0,T257-(#REF!),""),"")</f>
        <v/>
      </c>
      <c r="W257" s="3" t="str">
        <f t="shared" si="18"/>
        <v/>
      </c>
      <c r="X257" s="3" t="str">
        <f t="shared" si="19"/>
        <v/>
      </c>
      <c r="Y257" s="3" t="str">
        <f t="shared" si="20"/>
        <v/>
      </c>
      <c r="Z257">
        <f t="shared" si="21"/>
        <v>69</v>
      </c>
      <c r="AA257" s="3" t="str">
        <f t="shared" si="22"/>
        <v/>
      </c>
      <c r="AB257" s="3" t="str">
        <f t="shared" si="23"/>
        <v/>
      </c>
      <c r="AC257" s="67" t="str">
        <f>IF(ISNUMBER(SEARCH("C", '[2]Dry_Litterbag Placem_Collection'!T184)),"YES","")</f>
        <v>YES</v>
      </c>
      <c r="AD257" s="67" t="str">
        <f>IF(ISNUMBER(SEARCH("H",'[2]Dry_Litterbag Placem_Collection'!T184)),"YES","")</f>
        <v>YES</v>
      </c>
      <c r="AE257" s="67" t="str">
        <f>IF(ISNUMBER(SEARCH("R",'[2]Dry_Litterbag Placem_Collection'!T184)),"YES","")</f>
        <v>YES</v>
      </c>
      <c r="AF257" s="67" t="str">
        <f>IF(ISNUMBER(SEARCH("C", '[2]Dry_Litterbag Placem_Collection'!S184)),"YES","")</f>
        <v/>
      </c>
      <c r="AG257" s="67" t="str">
        <f>IF(ISNUMBER(SEARCH("H", '[2]Dry_Litterbag Placem_Collection'!S184)),"YES","")</f>
        <v/>
      </c>
      <c r="AH257" s="67" t="str">
        <f>IF(ISNUMBER(SEARCH("R", '[2]Dry_Litterbag Placem_Collection'!S184)),"YES","")</f>
        <v/>
      </c>
    </row>
    <row r="258" spans="2:34">
      <c r="B258" t="s">
        <v>164</v>
      </c>
      <c r="C258">
        <v>183</v>
      </c>
      <c r="D258" t="s">
        <v>110</v>
      </c>
      <c r="E258" t="s">
        <v>41</v>
      </c>
      <c r="F258" s="68">
        <v>7</v>
      </c>
      <c r="G258" s="2">
        <f>'[2]Dry_Litterbag Placem_Collection'!E185</f>
        <v>0</v>
      </c>
      <c r="H258" t="str">
        <f>'[2]Final data_for_R_analysis_Dryse'!J184</f>
        <v/>
      </c>
      <c r="I258" t="str">
        <f>'[2]Final data_for_R_analysis_Dryse'!J404</f>
        <v/>
      </c>
      <c r="J258" t="str">
        <f>IFERROR(INDEX('[2]Green_rooibos initial weight'!$C$5:$C$1749,MATCH(H258, '[2]Green_rooibos initial weight'!$A$5:$A$1749,0)),"")</f>
        <v/>
      </c>
      <c r="K258" t="str">
        <f>IFERROR(INDEX('[2]Green_rooibos initial weight'!$C$5:$C$1749,MATCH(I258, '[2]Green_rooibos initial weight'!$A$5:$A$1749,0)),"")</f>
        <v/>
      </c>
      <c r="L258" s="3" t="str">
        <f>IFERROR(J258-(#REF!+#REF!),"")</f>
        <v/>
      </c>
      <c r="M258" s="3">
        <f>AVERAGE('[2]Ashed teabags wet'!$J$809:$J$813,'[2]Ashed teabags wet'!$J$817:$J$818,'[2]Ashed teabags wet'!$J$820:$J$821)</f>
        <v>5.5094158734921841</v>
      </c>
      <c r="N258" s="3" t="str">
        <f t="shared" si="16"/>
        <v/>
      </c>
      <c r="O258" s="3" t="str">
        <f>IFERROR($K258-(#REF!+#REF!),"")</f>
        <v/>
      </c>
      <c r="P258" s="3">
        <f>AVERAGE('[2]Ashed teabags wet'!$J$814:$J$816)</f>
        <v>2.2816647271287041</v>
      </c>
      <c r="Q258" s="3" t="str">
        <f t="shared" si="17"/>
        <v/>
      </c>
      <c r="R258" s="2">
        <f>'[2]Dry_Litterbag Placem_Collection'!G185</f>
        <v>0</v>
      </c>
      <c r="S258" t="str">
        <f>IF(IFERROR(INDEX('[2]Both teabags AfterDry'!$D$3:$D$900,MATCH(Dry_Unashed!H258,'[2]Both teabags AfterDry'!$A$3:$A$900,0)),"")="","",(IFERROR(INDEX('[2]Both teabags AfterDry'!$D$3:$D$900,MATCH(Dry_Unashed!H258,'[2]Both teabags AfterDry'!$A$3:$A$900,0)),"")))</f>
        <v/>
      </c>
      <c r="T258" t="str">
        <f>IF(IFERROR(INDEX('[2]Both teabags AfterDry'!$D$3:$D$900,MATCH(Dry_Unashed!I258,'[2]Both teabags AfterDry'!$A$3:$A$900,0)),"")="","",(IFERROR(INDEX('[2]Both teabags AfterDry'!$D$3:$D$900,MATCH(Dry_Unashed!I258,'[2]Both teabags AfterDry'!$A$3:$A$900,0)),"")))</f>
        <v/>
      </c>
      <c r="U258" s="1" t="str">
        <f>IFERROR(IF(S258&gt;0,S258-(#REF!),""),"")</f>
        <v/>
      </c>
      <c r="V258" s="1" t="str">
        <f>IFERROR(IF(T258&gt;0,T258-(#REF!),""),"")</f>
        <v/>
      </c>
      <c r="W258" s="3" t="str">
        <f t="shared" si="18"/>
        <v/>
      </c>
      <c r="X258" s="3" t="str">
        <f t="shared" si="19"/>
        <v/>
      </c>
      <c r="Y258" s="3" t="str">
        <f t="shared" si="20"/>
        <v/>
      </c>
      <c r="Z258" t="str">
        <f t="shared" si="21"/>
        <v/>
      </c>
      <c r="AA258" s="3" t="str">
        <f t="shared" si="22"/>
        <v/>
      </c>
      <c r="AB258" s="3" t="str">
        <f t="shared" si="23"/>
        <v/>
      </c>
      <c r="AC258" s="67" t="str">
        <f>IF(ISNUMBER(SEARCH("C", '[2]Dry_Litterbag Placem_Collection'!T185)),"YES","")</f>
        <v/>
      </c>
      <c r="AD258" s="67" t="str">
        <f>IF(ISNUMBER(SEARCH("H",'[2]Dry_Litterbag Placem_Collection'!T185)),"YES","")</f>
        <v/>
      </c>
      <c r="AE258" s="67" t="str">
        <f>IF(ISNUMBER(SEARCH("R",'[2]Dry_Litterbag Placem_Collection'!T185)),"YES","")</f>
        <v/>
      </c>
      <c r="AF258" s="67" t="str">
        <f>IF(ISNUMBER(SEARCH("C", '[2]Dry_Litterbag Placem_Collection'!S185)),"YES","")</f>
        <v/>
      </c>
      <c r="AG258" s="67" t="str">
        <f>IF(ISNUMBER(SEARCH("H", '[2]Dry_Litterbag Placem_Collection'!S185)),"YES","")</f>
        <v/>
      </c>
      <c r="AH258" s="67" t="str">
        <f>IF(ISNUMBER(SEARCH("R", '[2]Dry_Litterbag Placem_Collection'!S185)),"YES","")</f>
        <v/>
      </c>
    </row>
    <row r="259" spans="2:34">
      <c r="B259" t="s">
        <v>164</v>
      </c>
      <c r="C259">
        <v>184</v>
      </c>
      <c r="D259" t="s">
        <v>110</v>
      </c>
      <c r="E259" t="s">
        <v>41</v>
      </c>
      <c r="F259" s="68">
        <v>8</v>
      </c>
      <c r="G259" s="2">
        <f>'[2]Dry_Litterbag Placem_Collection'!E186</f>
        <v>42940</v>
      </c>
      <c r="H259" t="str">
        <f>'[2]Final data_for_R_analysis_Dryse'!J185</f>
        <v>G235</v>
      </c>
      <c r="I259" t="str">
        <f>'[2]Final data_for_R_analysis_Dryse'!J405</f>
        <v>R179</v>
      </c>
      <c r="J259">
        <f>IFERROR(INDEX('[2]Green_rooibos initial weight'!$C$5:$C$1749,MATCH(H259, '[2]Green_rooibos initial weight'!$A$5:$A$1749,0)),"")</f>
        <v>1.9259999999999999</v>
      </c>
      <c r="K259">
        <f>IFERROR(INDEX('[2]Green_rooibos initial weight'!$C$5:$C$1749,MATCH(I259, '[2]Green_rooibos initial weight'!$A$5:$A$1749,0)),"")</f>
        <v>2.177</v>
      </c>
      <c r="L259" s="3" t="str">
        <f>IFERROR(J259-(#REF!+#REF!),"")</f>
        <v/>
      </c>
      <c r="M259" s="3">
        <f>AVERAGE('[2]Ashed teabags wet'!$J$809:$J$813,'[2]Ashed teabags wet'!$J$817:$J$818,'[2]Ashed teabags wet'!$J$820:$J$821)</f>
        <v>5.5094158734921841</v>
      </c>
      <c r="N259" s="3" t="str">
        <f t="shared" si="16"/>
        <v/>
      </c>
      <c r="O259" s="3" t="str">
        <f>IFERROR($K259-(#REF!+#REF!),"")</f>
        <v/>
      </c>
      <c r="P259" s="3">
        <f>AVERAGE('[2]Ashed teabags wet'!$J$814:$J$816)</f>
        <v>2.2816647271287041</v>
      </c>
      <c r="Q259" s="3" t="str">
        <f t="shared" si="17"/>
        <v/>
      </c>
      <c r="R259" s="2">
        <f>'[2]Dry_Litterbag Placem_Collection'!G186</f>
        <v>43009</v>
      </c>
      <c r="S259">
        <f>IF(IFERROR(INDEX('[2]Both teabags AfterDry'!$D$3:$D$900,MATCH(Dry_Unashed!H259,'[2]Both teabags AfterDry'!$A$3:$A$900,0)),"")="","",(IFERROR(INDEX('[2]Both teabags AfterDry'!$D$3:$D$900,MATCH(Dry_Unashed!H259,'[2]Both teabags AfterDry'!$A$3:$A$900,0)),"")))</f>
        <v>0.66620000000000001</v>
      </c>
      <c r="T259">
        <f>IF(IFERROR(INDEX('[2]Both teabags AfterDry'!$D$3:$D$900,MATCH(Dry_Unashed!I259,'[2]Both teabags AfterDry'!$A$3:$A$900,0)),"")="","",(IFERROR(INDEX('[2]Both teabags AfterDry'!$D$3:$D$900,MATCH(Dry_Unashed!I259,'[2]Both teabags AfterDry'!$A$3:$A$900,0)),"")))</f>
        <v>1.7174</v>
      </c>
      <c r="U259" s="1" t="str">
        <f>IFERROR(IF(S259&gt;0,S259-(#REF!),""),"")</f>
        <v/>
      </c>
      <c r="V259" s="1" t="str">
        <f>IFERROR(IF(T259&gt;0,T259-(#REF!),""),"")</f>
        <v/>
      </c>
      <c r="W259" s="3" t="str">
        <f t="shared" si="18"/>
        <v/>
      </c>
      <c r="X259" s="3" t="str">
        <f t="shared" si="19"/>
        <v/>
      </c>
      <c r="Y259" s="3" t="str">
        <f t="shared" si="20"/>
        <v/>
      </c>
      <c r="Z259">
        <f t="shared" si="21"/>
        <v>69</v>
      </c>
      <c r="AA259" s="3" t="str">
        <f t="shared" si="22"/>
        <v/>
      </c>
      <c r="AB259" s="3" t="str">
        <f t="shared" si="23"/>
        <v/>
      </c>
      <c r="AC259" s="67" t="str">
        <f>IF(ISNUMBER(SEARCH("C", '[2]Dry_Litterbag Placem_Collection'!T186)),"YES","")</f>
        <v/>
      </c>
      <c r="AD259" s="67" t="str">
        <f>IF(ISNUMBER(SEARCH("H",'[2]Dry_Litterbag Placem_Collection'!T186)),"YES","")</f>
        <v/>
      </c>
      <c r="AE259" s="67" t="str">
        <f>IF(ISNUMBER(SEARCH("R",'[2]Dry_Litterbag Placem_Collection'!T186)),"YES","")</f>
        <v>YES</v>
      </c>
      <c r="AF259" s="67" t="str">
        <f>IF(ISNUMBER(SEARCH("C", '[2]Dry_Litterbag Placem_Collection'!S186)),"YES","")</f>
        <v/>
      </c>
      <c r="AG259" s="67" t="str">
        <f>IF(ISNUMBER(SEARCH("H", '[2]Dry_Litterbag Placem_Collection'!S186)),"YES","")</f>
        <v/>
      </c>
      <c r="AH259" s="67" t="str">
        <f>IF(ISNUMBER(SEARCH("R", '[2]Dry_Litterbag Placem_Collection'!S186)),"YES","")</f>
        <v>YES</v>
      </c>
    </row>
    <row r="260" spans="2:34">
      <c r="B260" t="s">
        <v>164</v>
      </c>
      <c r="C260">
        <v>185</v>
      </c>
      <c r="D260" t="s">
        <v>111</v>
      </c>
      <c r="E260" t="s">
        <v>41</v>
      </c>
      <c r="F260" s="5">
        <v>1</v>
      </c>
      <c r="G260" s="2">
        <f>'[2]Dry_Litterbag Placem_Collection'!E187</f>
        <v>42940</v>
      </c>
      <c r="H260" t="str">
        <f>'[2]Final data_for_R_analysis_Dryse'!J186</f>
        <v>G369</v>
      </c>
      <c r="I260" t="str">
        <f>'[2]Final data_for_R_analysis_Dryse'!J406</f>
        <v>R300</v>
      </c>
      <c r="J260">
        <f>IFERROR(INDEX('[2]Green_rooibos initial weight'!$C$5:$C$1749,MATCH(H260, '[2]Green_rooibos initial weight'!$A$5:$A$1749,0)),"")</f>
        <v>2.1219999999999999</v>
      </c>
      <c r="K260">
        <f>IFERROR(INDEX('[2]Green_rooibos initial weight'!$C$5:$C$1749,MATCH(I260, '[2]Green_rooibos initial weight'!$A$5:$A$1749,0)),"")</f>
        <v>2.2330000000000001</v>
      </c>
      <c r="L260" s="3" t="str">
        <f>IFERROR(J260-(#REF!+#REF!),"")</f>
        <v/>
      </c>
      <c r="M260" s="3">
        <f>AVERAGE('[2]Ashed teabags wet'!$J$809:$J$813,'[2]Ashed teabags wet'!$J$817:$J$818,'[2]Ashed teabags wet'!$J$820:$J$821)</f>
        <v>5.5094158734921841</v>
      </c>
      <c r="N260" s="3" t="str">
        <f t="shared" si="16"/>
        <v/>
      </c>
      <c r="O260" s="3" t="str">
        <f>IFERROR($K260-(#REF!+#REF!),"")</f>
        <v/>
      </c>
      <c r="P260" s="3">
        <f>AVERAGE('[2]Ashed teabags wet'!$J$814:$J$816)</f>
        <v>2.2816647271287041</v>
      </c>
      <c r="Q260" s="3" t="str">
        <f t="shared" si="17"/>
        <v/>
      </c>
      <c r="R260" s="2">
        <f>'[2]Dry_Litterbag Placem_Collection'!G187</f>
        <v>43009</v>
      </c>
      <c r="S260" t="str">
        <f>IF(IFERROR(INDEX('[2]Both teabags AfterDry'!$D$3:$D$900,MATCH(Dry_Unashed!H260,'[2]Both teabags AfterDry'!$A$3:$A$900,0)),"")="","",(IFERROR(INDEX('[2]Both teabags AfterDry'!$D$3:$D$900,MATCH(Dry_Unashed!H260,'[2]Both teabags AfterDry'!$A$3:$A$900,0)),"")))</f>
        <v/>
      </c>
      <c r="T260" t="str">
        <f>IF(IFERROR(INDEX('[2]Both teabags AfterDry'!$D$3:$D$900,MATCH(Dry_Unashed!I260,'[2]Both teabags AfterDry'!$A$3:$A$900,0)),"")="","",(IFERROR(INDEX('[2]Both teabags AfterDry'!$D$3:$D$900,MATCH(Dry_Unashed!I260,'[2]Both teabags AfterDry'!$A$3:$A$900,0)),"")))</f>
        <v/>
      </c>
      <c r="U260" s="1" t="str">
        <f>IFERROR(IF(S260&gt;0,S260-(#REF!),""),"")</f>
        <v/>
      </c>
      <c r="V260" s="1" t="str">
        <f>IFERROR(IF(T260&gt;0,T260-(#REF!),""),"")</f>
        <v/>
      </c>
      <c r="W260" s="3" t="str">
        <f t="shared" si="18"/>
        <v/>
      </c>
      <c r="X260" s="3" t="str">
        <f t="shared" si="19"/>
        <v/>
      </c>
      <c r="Y260" s="3" t="str">
        <f t="shared" si="20"/>
        <v/>
      </c>
      <c r="Z260">
        <f t="shared" si="21"/>
        <v>69</v>
      </c>
      <c r="AA260" s="3" t="str">
        <f t="shared" si="22"/>
        <v/>
      </c>
      <c r="AB260" s="3" t="str">
        <f t="shared" si="23"/>
        <v/>
      </c>
      <c r="AC260" s="67" t="str">
        <f>IF(ISNUMBER(SEARCH("C", '[2]Dry_Litterbag Placem_Collection'!T187)),"YES","")</f>
        <v/>
      </c>
      <c r="AD260" s="67" t="str">
        <f>IF(ISNUMBER(SEARCH("H",'[2]Dry_Litterbag Placem_Collection'!T187)),"YES","")</f>
        <v>YES</v>
      </c>
      <c r="AE260" s="67" t="str">
        <f>IF(ISNUMBER(SEARCH("R",'[2]Dry_Litterbag Placem_Collection'!T187)),"YES","")</f>
        <v/>
      </c>
      <c r="AF260" s="67" t="str">
        <f>IF(ISNUMBER(SEARCH("C", '[2]Dry_Litterbag Placem_Collection'!S187)),"YES","")</f>
        <v/>
      </c>
      <c r="AG260" s="67" t="str">
        <f>IF(ISNUMBER(SEARCH("H", '[2]Dry_Litterbag Placem_Collection'!S187)),"YES","")</f>
        <v/>
      </c>
      <c r="AH260" s="67" t="str">
        <f>IF(ISNUMBER(SEARCH("R", '[2]Dry_Litterbag Placem_Collection'!S187)),"YES","")</f>
        <v/>
      </c>
    </row>
    <row r="261" spans="2:34">
      <c r="B261" t="s">
        <v>164</v>
      </c>
      <c r="C261">
        <v>186</v>
      </c>
      <c r="D261" t="s">
        <v>111</v>
      </c>
      <c r="E261" t="s">
        <v>41</v>
      </c>
      <c r="F261" s="5">
        <v>2</v>
      </c>
      <c r="G261" s="2">
        <f>'[2]Dry_Litterbag Placem_Collection'!E188</f>
        <v>42940</v>
      </c>
      <c r="H261" t="str">
        <f>'[2]Final data_for_R_analysis_Dryse'!J187</f>
        <v>G295</v>
      </c>
      <c r="I261" t="str">
        <f>'[2]Final data_for_R_analysis_Dryse'!J407</f>
        <v>R717</v>
      </c>
      <c r="J261">
        <f>IFERROR(INDEX('[2]Green_rooibos initial weight'!$C$5:$C$1749,MATCH(H261, '[2]Green_rooibos initial weight'!$A$5:$A$1749,0)),"")</f>
        <v>2.0379999999999998</v>
      </c>
      <c r="K261">
        <f>IFERROR(INDEX('[2]Green_rooibos initial weight'!$C$5:$C$1749,MATCH(I261, '[2]Green_rooibos initial weight'!$A$5:$A$1749,0)),"")</f>
        <v>2.1619999999999999</v>
      </c>
      <c r="L261" s="3" t="str">
        <f>IFERROR(J261-(#REF!+#REF!),"")</f>
        <v/>
      </c>
      <c r="M261" s="3">
        <f>AVERAGE('[2]Ashed teabags wet'!$J$809:$J$813,'[2]Ashed teabags wet'!$J$817:$J$818,'[2]Ashed teabags wet'!$J$820:$J$821)</f>
        <v>5.5094158734921841</v>
      </c>
      <c r="N261" s="3" t="str">
        <f t="shared" si="16"/>
        <v/>
      </c>
      <c r="O261" s="3" t="str">
        <f>IFERROR($K261-(#REF!+#REF!),"")</f>
        <v/>
      </c>
      <c r="P261" s="3">
        <f>AVERAGE('[2]Ashed teabags wet'!$J$814:$J$816)</f>
        <v>2.2816647271287041</v>
      </c>
      <c r="Q261" s="3" t="str">
        <f t="shared" si="17"/>
        <v/>
      </c>
      <c r="R261" s="2">
        <f>'[2]Dry_Litterbag Placem_Collection'!G188</f>
        <v>43009</v>
      </c>
      <c r="S261">
        <f>IF(IFERROR(INDEX('[2]Both teabags AfterDry'!$D$3:$D$900,MATCH(Dry_Unashed!H261,'[2]Both teabags AfterDry'!$A$3:$A$900,0)),"")="","",(IFERROR(INDEX('[2]Both teabags AfterDry'!$D$3:$D$900,MATCH(Dry_Unashed!H261,'[2]Both teabags AfterDry'!$A$3:$A$900,0)),"")))</f>
        <v>0.92659999999999998</v>
      </c>
      <c r="T261">
        <f>IF(IFERROR(INDEX('[2]Both teabags AfterDry'!$D$3:$D$900,MATCH(Dry_Unashed!I261,'[2]Both teabags AfterDry'!$A$3:$A$900,0)),"")="","",(IFERROR(INDEX('[2]Both teabags AfterDry'!$D$3:$D$900,MATCH(Dry_Unashed!I261,'[2]Both teabags AfterDry'!$A$3:$A$900,0)),"")))</f>
        <v>1.7592000000000001</v>
      </c>
      <c r="U261" s="1" t="str">
        <f>IFERROR(IF(S261&gt;0,S261-(#REF!),""),"")</f>
        <v/>
      </c>
      <c r="V261" s="1" t="str">
        <f>IFERROR(IF(T261&gt;0,T261-(#REF!),""),"")</f>
        <v/>
      </c>
      <c r="W261" s="3" t="str">
        <f t="shared" si="18"/>
        <v/>
      </c>
      <c r="X261" s="3" t="str">
        <f t="shared" si="19"/>
        <v/>
      </c>
      <c r="Y261" s="3" t="str">
        <f t="shared" si="20"/>
        <v/>
      </c>
      <c r="Z261">
        <f t="shared" si="21"/>
        <v>69</v>
      </c>
      <c r="AA261" s="3" t="str">
        <f t="shared" si="22"/>
        <v/>
      </c>
      <c r="AB261" s="3" t="str">
        <f t="shared" si="23"/>
        <v/>
      </c>
      <c r="AC261" s="67" t="str">
        <f>IF(ISNUMBER(SEARCH("C", '[2]Dry_Litterbag Placem_Collection'!T188)),"YES","")</f>
        <v>YES</v>
      </c>
      <c r="AD261" s="67" t="str">
        <f>IF(ISNUMBER(SEARCH("H",'[2]Dry_Litterbag Placem_Collection'!T188)),"YES","")</f>
        <v>YES</v>
      </c>
      <c r="AE261" s="67" t="str">
        <f>IF(ISNUMBER(SEARCH("R",'[2]Dry_Litterbag Placem_Collection'!T188)),"YES","")</f>
        <v/>
      </c>
      <c r="AF261" s="67" t="str">
        <f>IF(ISNUMBER(SEARCH("C", '[2]Dry_Litterbag Placem_Collection'!S188)),"YES","")</f>
        <v/>
      </c>
      <c r="AG261" s="67" t="str">
        <f>IF(ISNUMBER(SEARCH("H", '[2]Dry_Litterbag Placem_Collection'!S188)),"YES","")</f>
        <v>YES</v>
      </c>
      <c r="AH261" s="67" t="str">
        <f>IF(ISNUMBER(SEARCH("R", '[2]Dry_Litterbag Placem_Collection'!S188)),"YES","")</f>
        <v>YES</v>
      </c>
    </row>
    <row r="262" spans="2:34">
      <c r="B262" t="s">
        <v>164</v>
      </c>
      <c r="C262">
        <v>187</v>
      </c>
      <c r="D262" t="s">
        <v>111</v>
      </c>
      <c r="E262" t="s">
        <v>41</v>
      </c>
      <c r="F262" s="5">
        <v>3</v>
      </c>
      <c r="G262" s="2">
        <f>'[2]Dry_Litterbag Placem_Collection'!E189</f>
        <v>42940</v>
      </c>
      <c r="H262" t="str">
        <f>'[2]Final data_for_R_analysis_Dryse'!J188</f>
        <v>G242</v>
      </c>
      <c r="I262" t="str">
        <f>'[2]Final data_for_R_analysis_Dryse'!J408</f>
        <v>R759</v>
      </c>
      <c r="J262">
        <f>IFERROR(INDEX('[2]Green_rooibos initial weight'!$C$5:$C$1749,MATCH(H262, '[2]Green_rooibos initial weight'!$A$5:$A$1749,0)),"")</f>
        <v>1.9470000000000001</v>
      </c>
      <c r="K262">
        <f>IFERROR(INDEX('[2]Green_rooibos initial weight'!$C$5:$C$1749,MATCH(I262, '[2]Green_rooibos initial weight'!$A$5:$A$1749,0)),"")</f>
        <v>2.2469999999999999</v>
      </c>
      <c r="L262" s="3" t="str">
        <f>IFERROR(J262-(#REF!+#REF!),"")</f>
        <v/>
      </c>
      <c r="M262" s="3">
        <f>AVERAGE('[2]Ashed teabags wet'!$J$809:$J$813,'[2]Ashed teabags wet'!$J$817:$J$818,'[2]Ashed teabags wet'!$J$820:$J$821)</f>
        <v>5.5094158734921841</v>
      </c>
      <c r="N262" s="3" t="str">
        <f t="shared" si="16"/>
        <v/>
      </c>
      <c r="O262" s="3" t="str">
        <f>IFERROR($K262-(#REF!+#REF!),"")</f>
        <v/>
      </c>
      <c r="P262" s="3">
        <f>AVERAGE('[2]Ashed teabags wet'!$J$814:$J$816)</f>
        <v>2.2816647271287041</v>
      </c>
      <c r="Q262" s="3" t="str">
        <f t="shared" si="17"/>
        <v/>
      </c>
      <c r="R262" s="2">
        <f>'[2]Dry_Litterbag Placem_Collection'!G189</f>
        <v>43009</v>
      </c>
      <c r="S262">
        <f>IF(IFERROR(INDEX('[2]Both teabags AfterDry'!$D$3:$D$900,MATCH(Dry_Unashed!H262,'[2]Both teabags AfterDry'!$A$3:$A$900,0)),"")="","",(IFERROR(INDEX('[2]Both teabags AfterDry'!$D$3:$D$900,MATCH(Dry_Unashed!H262,'[2]Both teabags AfterDry'!$A$3:$A$900,0)),"")))</f>
        <v>0.70840000000000003</v>
      </c>
      <c r="T262">
        <f>IF(IFERROR(INDEX('[2]Both teabags AfterDry'!$D$3:$D$900,MATCH(Dry_Unashed!I262,'[2]Both teabags AfterDry'!$A$3:$A$900,0)),"")="","",(IFERROR(INDEX('[2]Both teabags AfterDry'!$D$3:$D$900,MATCH(Dry_Unashed!I262,'[2]Both teabags AfterDry'!$A$3:$A$900,0)),"")))</f>
        <v>1.7075</v>
      </c>
      <c r="U262" s="1" t="str">
        <f>IFERROR(IF(S262&gt;0,S262-(#REF!),""),"")</f>
        <v/>
      </c>
      <c r="V262" s="1" t="str">
        <f>IFERROR(IF(T262&gt;0,T262-(#REF!),""),"")</f>
        <v/>
      </c>
      <c r="W262" s="3" t="str">
        <f t="shared" si="18"/>
        <v/>
      </c>
      <c r="X262" s="3" t="str">
        <f t="shared" si="19"/>
        <v/>
      </c>
      <c r="Y262" s="3" t="str">
        <f t="shared" si="20"/>
        <v/>
      </c>
      <c r="Z262">
        <f t="shared" si="21"/>
        <v>69</v>
      </c>
      <c r="AA262" s="3" t="str">
        <f t="shared" si="22"/>
        <v/>
      </c>
      <c r="AB262" s="3" t="str">
        <f t="shared" si="23"/>
        <v/>
      </c>
      <c r="AC262" s="67" t="str">
        <f>IF(ISNUMBER(SEARCH("C", '[2]Dry_Litterbag Placem_Collection'!T189)),"YES","")</f>
        <v/>
      </c>
      <c r="AD262" s="67" t="str">
        <f>IF(ISNUMBER(SEARCH("H",'[2]Dry_Litterbag Placem_Collection'!T189)),"YES","")</f>
        <v/>
      </c>
      <c r="AE262" s="67" t="str">
        <f>IF(ISNUMBER(SEARCH("R",'[2]Dry_Litterbag Placem_Collection'!T189)),"YES","")</f>
        <v/>
      </c>
      <c r="AF262" s="67" t="str">
        <f>IF(ISNUMBER(SEARCH("C", '[2]Dry_Litterbag Placem_Collection'!S189)),"YES","")</f>
        <v/>
      </c>
      <c r="AG262" s="67" t="str">
        <f>IF(ISNUMBER(SEARCH("H", '[2]Dry_Litterbag Placem_Collection'!S189)),"YES","")</f>
        <v/>
      </c>
      <c r="AH262" s="67" t="str">
        <f>IF(ISNUMBER(SEARCH("R", '[2]Dry_Litterbag Placem_Collection'!S189)),"YES","")</f>
        <v>YES</v>
      </c>
    </row>
    <row r="263" spans="2:34">
      <c r="B263" t="s">
        <v>164</v>
      </c>
      <c r="C263">
        <v>188</v>
      </c>
      <c r="D263" t="s">
        <v>111</v>
      </c>
      <c r="E263" t="s">
        <v>41</v>
      </c>
      <c r="F263" s="68">
        <v>4</v>
      </c>
      <c r="G263" s="2">
        <f>'[2]Dry_Litterbag Placem_Collection'!E190</f>
        <v>42940</v>
      </c>
      <c r="H263" t="str">
        <f>'[2]Final data_for_R_analysis_Dryse'!J189</f>
        <v>G146</v>
      </c>
      <c r="I263" t="str">
        <f>'[2]Final data_for_R_analysis_Dryse'!J409</f>
        <v>R357</v>
      </c>
      <c r="J263">
        <f>IFERROR(INDEX('[2]Green_rooibos initial weight'!$C$5:$C$1749,MATCH(H263, '[2]Green_rooibos initial weight'!$A$5:$A$1749,0)),"")</f>
        <v>2.0529999999999999</v>
      </c>
      <c r="K263">
        <f>IFERROR(INDEX('[2]Green_rooibos initial weight'!$C$5:$C$1749,MATCH(I263, '[2]Green_rooibos initial weight'!$A$5:$A$1749,0)),"")</f>
        <v>2.2090000000000001</v>
      </c>
      <c r="L263" s="3" t="str">
        <f>IFERROR(J263-(#REF!+#REF!),"")</f>
        <v/>
      </c>
      <c r="M263" s="3">
        <f>AVERAGE('[2]Ashed teabags wet'!$J$809:$J$813,'[2]Ashed teabags wet'!$J$817:$J$818,'[2]Ashed teabags wet'!$J$820:$J$821)</f>
        <v>5.5094158734921841</v>
      </c>
      <c r="N263" s="3" t="str">
        <f t="shared" si="16"/>
        <v/>
      </c>
      <c r="O263" s="3" t="str">
        <f>IFERROR($K263-(#REF!+#REF!),"")</f>
        <v/>
      </c>
      <c r="P263" s="3">
        <f>AVERAGE('[2]Ashed teabags wet'!$J$814:$J$816)</f>
        <v>2.2816647271287041</v>
      </c>
      <c r="Q263" s="3" t="str">
        <f t="shared" si="17"/>
        <v/>
      </c>
      <c r="R263" s="2">
        <f>'[2]Dry_Litterbag Placem_Collection'!G190</f>
        <v>43009</v>
      </c>
      <c r="S263">
        <f>IF(IFERROR(INDEX('[2]Both teabags AfterDry'!$D$3:$D$900,MATCH(Dry_Unashed!H263,'[2]Both teabags AfterDry'!$A$3:$A$900,0)),"")="","",(IFERROR(INDEX('[2]Both teabags AfterDry'!$D$3:$D$900,MATCH(Dry_Unashed!H263,'[2]Both teabags AfterDry'!$A$3:$A$900,0)),"")))</f>
        <v>0.91069999999999995</v>
      </c>
      <c r="T263" t="str">
        <f>IF(IFERROR(INDEX('[2]Both teabags AfterDry'!$D$3:$D$900,MATCH(Dry_Unashed!I263,'[2]Both teabags AfterDry'!$A$3:$A$900,0)),"")="","",(IFERROR(INDEX('[2]Both teabags AfterDry'!$D$3:$D$900,MATCH(Dry_Unashed!I263,'[2]Both teabags AfterDry'!$A$3:$A$900,0)),"")))</f>
        <v/>
      </c>
      <c r="U263" s="1" t="str">
        <f>IFERROR(IF(S263&gt;0,S263-(#REF!),""),"")</f>
        <v/>
      </c>
      <c r="V263" s="1" t="str">
        <f>IFERROR(IF(T263&gt;0,T263-(#REF!),""),"")</f>
        <v/>
      </c>
      <c r="W263" s="3" t="str">
        <f t="shared" si="18"/>
        <v/>
      </c>
      <c r="X263" s="3" t="str">
        <f t="shared" si="19"/>
        <v/>
      </c>
      <c r="Y263" s="3" t="str">
        <f t="shared" si="20"/>
        <v/>
      </c>
      <c r="Z263">
        <f t="shared" si="21"/>
        <v>69</v>
      </c>
      <c r="AA263" s="3" t="str">
        <f t="shared" si="22"/>
        <v/>
      </c>
      <c r="AB263" s="3" t="str">
        <f t="shared" si="23"/>
        <v/>
      </c>
      <c r="AC263" s="67" t="str">
        <f>IF(ISNUMBER(SEARCH("C", '[2]Dry_Litterbag Placem_Collection'!T190)),"YES","")</f>
        <v>YES</v>
      </c>
      <c r="AD263" s="67" t="str">
        <f>IF(ISNUMBER(SEARCH("H",'[2]Dry_Litterbag Placem_Collection'!T190)),"YES","")</f>
        <v>YES</v>
      </c>
      <c r="AE263" s="67" t="str">
        <f>IF(ISNUMBER(SEARCH("R",'[2]Dry_Litterbag Placem_Collection'!T190)),"YES","")</f>
        <v>YES</v>
      </c>
      <c r="AF263" s="67" t="str">
        <f>IF(ISNUMBER(SEARCH("C", '[2]Dry_Litterbag Placem_Collection'!S190)),"YES","")</f>
        <v/>
      </c>
      <c r="AG263" s="67" t="str">
        <f>IF(ISNUMBER(SEARCH("H", '[2]Dry_Litterbag Placem_Collection'!S190)),"YES","")</f>
        <v>YES</v>
      </c>
      <c r="AH263" s="67" t="str">
        <f>IF(ISNUMBER(SEARCH("R", '[2]Dry_Litterbag Placem_Collection'!S190)),"YES","")</f>
        <v>YES</v>
      </c>
    </row>
    <row r="264" spans="2:34">
      <c r="B264" t="s">
        <v>164</v>
      </c>
      <c r="C264">
        <v>189</v>
      </c>
      <c r="D264" t="s">
        <v>111</v>
      </c>
      <c r="E264" t="s">
        <v>41</v>
      </c>
      <c r="F264" s="68">
        <v>5</v>
      </c>
      <c r="G264" s="2">
        <f>'[2]Dry_Litterbag Placem_Collection'!E191</f>
        <v>42940</v>
      </c>
      <c r="H264" t="str">
        <f>'[2]Final data_for_R_analysis_Dryse'!J190</f>
        <v>G144</v>
      </c>
      <c r="I264" t="str">
        <f>'[2]Final data_for_R_analysis_Dryse'!J410</f>
        <v>R18</v>
      </c>
      <c r="J264">
        <f>IFERROR(INDEX('[2]Green_rooibos initial weight'!$C$5:$C$1749,MATCH(H264, '[2]Green_rooibos initial weight'!$A$5:$A$1749,0)),"")</f>
        <v>2.0230000000000001</v>
      </c>
      <c r="K264">
        <f>IFERROR(INDEX('[2]Green_rooibos initial weight'!$C$5:$C$1749,MATCH(I264, '[2]Green_rooibos initial weight'!$A$5:$A$1749,0)),"")</f>
        <v>2.2519999999999998</v>
      </c>
      <c r="L264" s="3" t="str">
        <f>IFERROR(J264-(#REF!+#REF!),"")</f>
        <v/>
      </c>
      <c r="M264" s="3">
        <f>AVERAGE('[2]Ashed teabags wet'!$J$809:$J$813,'[2]Ashed teabags wet'!$J$817:$J$818,'[2]Ashed teabags wet'!$J$820:$J$821)</f>
        <v>5.5094158734921841</v>
      </c>
      <c r="N264" s="3" t="str">
        <f t="shared" si="16"/>
        <v/>
      </c>
      <c r="O264" s="3" t="str">
        <f>IFERROR($K264-(#REF!+#REF!),"")</f>
        <v/>
      </c>
      <c r="P264" s="3">
        <f>AVERAGE('[2]Ashed teabags wet'!$J$814:$J$816)</f>
        <v>2.2816647271287041</v>
      </c>
      <c r="Q264" s="3" t="str">
        <f t="shared" si="17"/>
        <v/>
      </c>
      <c r="R264" s="2">
        <f>'[2]Dry_Litterbag Placem_Collection'!G191</f>
        <v>43009</v>
      </c>
      <c r="S264">
        <f>IF(IFERROR(INDEX('[2]Both teabags AfterDry'!$D$3:$D$900,MATCH(Dry_Unashed!H264,'[2]Both teabags AfterDry'!$A$3:$A$900,0)),"")="","",(IFERROR(INDEX('[2]Both teabags AfterDry'!$D$3:$D$900,MATCH(Dry_Unashed!H264,'[2]Both teabags AfterDry'!$A$3:$A$900,0)),"")))</f>
        <v>0.68520000000000003</v>
      </c>
      <c r="T264" t="str">
        <f>IF(IFERROR(INDEX('[2]Both teabags AfterDry'!$D$3:$D$900,MATCH(Dry_Unashed!I264,'[2]Both teabags AfterDry'!$A$3:$A$900,0)),"")="","",(IFERROR(INDEX('[2]Both teabags AfterDry'!$D$3:$D$900,MATCH(Dry_Unashed!I264,'[2]Both teabags AfterDry'!$A$3:$A$900,0)),"")))</f>
        <v/>
      </c>
      <c r="U264" s="1" t="str">
        <f>IFERROR(IF(S264&gt;0,S264-(#REF!),""),"")</f>
        <v/>
      </c>
      <c r="V264" s="1" t="str">
        <f>IFERROR(IF(T264&gt;0,T264-(#REF!),""),"")</f>
        <v/>
      </c>
      <c r="W264" s="3" t="str">
        <f t="shared" si="18"/>
        <v/>
      </c>
      <c r="X264" s="3" t="str">
        <f t="shared" si="19"/>
        <v/>
      </c>
      <c r="Y264" s="3" t="str">
        <f t="shared" si="20"/>
        <v/>
      </c>
      <c r="Z264">
        <f t="shared" si="21"/>
        <v>69</v>
      </c>
      <c r="AA264" s="3" t="str">
        <f t="shared" si="22"/>
        <v/>
      </c>
      <c r="AB264" s="3" t="str">
        <f t="shared" si="23"/>
        <v/>
      </c>
      <c r="AC264" s="67" t="str">
        <f>IF(ISNUMBER(SEARCH("C", '[2]Dry_Litterbag Placem_Collection'!T191)),"YES","")</f>
        <v/>
      </c>
      <c r="AD264" s="67" t="str">
        <f>IF(ISNUMBER(SEARCH("H",'[2]Dry_Litterbag Placem_Collection'!T191)),"YES","")</f>
        <v>YES</v>
      </c>
      <c r="AE264" s="67" t="str">
        <f>IF(ISNUMBER(SEARCH("R",'[2]Dry_Litterbag Placem_Collection'!T191)),"YES","")</f>
        <v>YES</v>
      </c>
      <c r="AF264" s="67" t="str">
        <f>IF(ISNUMBER(SEARCH("C", '[2]Dry_Litterbag Placem_Collection'!S191)),"YES","")</f>
        <v/>
      </c>
      <c r="AG264" s="67" t="str">
        <f>IF(ISNUMBER(SEARCH("H", '[2]Dry_Litterbag Placem_Collection'!S191)),"YES","")</f>
        <v/>
      </c>
      <c r="AH264" s="67" t="str">
        <f>IF(ISNUMBER(SEARCH("R", '[2]Dry_Litterbag Placem_Collection'!S191)),"YES","")</f>
        <v>YES</v>
      </c>
    </row>
    <row r="265" spans="2:34">
      <c r="B265" t="s">
        <v>164</v>
      </c>
      <c r="C265">
        <v>190</v>
      </c>
      <c r="D265" t="s">
        <v>111</v>
      </c>
      <c r="E265" t="s">
        <v>41</v>
      </c>
      <c r="F265" s="68">
        <v>6</v>
      </c>
      <c r="G265" s="2">
        <f>'[2]Dry_Litterbag Placem_Collection'!E192</f>
        <v>42940</v>
      </c>
      <c r="H265" t="str">
        <f>'[2]Final data_for_R_analysis_Dryse'!J191</f>
        <v>G171</v>
      </c>
      <c r="I265" t="str">
        <f>'[2]Final data_for_R_analysis_Dryse'!J411</f>
        <v>R397</v>
      </c>
      <c r="J265">
        <f>IFERROR(INDEX('[2]Green_rooibos initial weight'!$C$5:$C$1749,MATCH(H265, '[2]Green_rooibos initial weight'!$A$5:$A$1749,0)),"")</f>
        <v>1.9239999999999999</v>
      </c>
      <c r="K265">
        <f>IFERROR(INDEX('[2]Green_rooibos initial weight'!$C$5:$C$1749,MATCH(I265, '[2]Green_rooibos initial weight'!$A$5:$A$1749,0)),"")</f>
        <v>2.1970000000000001</v>
      </c>
      <c r="L265" s="3" t="str">
        <f>IFERROR(J265-(#REF!+#REF!),"")</f>
        <v/>
      </c>
      <c r="M265" s="3">
        <f>AVERAGE('[2]Ashed teabags wet'!$J$809:$J$813,'[2]Ashed teabags wet'!$J$817:$J$818,'[2]Ashed teabags wet'!$J$820:$J$821)</f>
        <v>5.5094158734921841</v>
      </c>
      <c r="N265" s="3" t="str">
        <f t="shared" si="16"/>
        <v/>
      </c>
      <c r="O265" s="3" t="str">
        <f>IFERROR($K265-(#REF!+#REF!),"")</f>
        <v/>
      </c>
      <c r="P265" s="3">
        <f>AVERAGE('[2]Ashed teabags wet'!$J$814:$J$816)</f>
        <v>2.2816647271287041</v>
      </c>
      <c r="Q265" s="3" t="str">
        <f t="shared" si="17"/>
        <v/>
      </c>
      <c r="R265" s="2">
        <f>'[2]Dry_Litterbag Placem_Collection'!G192</f>
        <v>43009</v>
      </c>
      <c r="S265">
        <f>IF(IFERROR(INDEX('[2]Both teabags AfterDry'!$D$3:$D$900,MATCH(Dry_Unashed!H265,'[2]Both teabags AfterDry'!$A$3:$A$900,0)),"")="","",(IFERROR(INDEX('[2]Both teabags AfterDry'!$D$3:$D$900,MATCH(Dry_Unashed!H265,'[2]Both teabags AfterDry'!$A$3:$A$900,0)),"")))</f>
        <v>0.75309999999999999</v>
      </c>
      <c r="T265">
        <f>IF(IFERROR(INDEX('[2]Both teabags AfterDry'!$D$3:$D$900,MATCH(Dry_Unashed!I265,'[2]Both teabags AfterDry'!$A$3:$A$900,0)),"")="","",(IFERROR(INDEX('[2]Both teabags AfterDry'!$D$3:$D$900,MATCH(Dry_Unashed!I265,'[2]Both teabags AfterDry'!$A$3:$A$900,0)),"")))</f>
        <v>1.7444999999999999</v>
      </c>
      <c r="U265" s="1" t="str">
        <f>IFERROR(IF(S265&gt;0,S265-(#REF!),""),"")</f>
        <v/>
      </c>
      <c r="V265" s="1" t="str">
        <f>IFERROR(IF(T265&gt;0,T265-(#REF!),""),"")</f>
        <v/>
      </c>
      <c r="W265" s="3" t="str">
        <f t="shared" si="18"/>
        <v/>
      </c>
      <c r="X265" s="3" t="str">
        <f t="shared" si="19"/>
        <v/>
      </c>
      <c r="Y265" s="3" t="str">
        <f t="shared" si="20"/>
        <v/>
      </c>
      <c r="Z265">
        <f t="shared" si="21"/>
        <v>69</v>
      </c>
      <c r="AA265" s="3" t="str">
        <f t="shared" si="22"/>
        <v/>
      </c>
      <c r="AB265" s="3" t="str">
        <f t="shared" si="23"/>
        <v/>
      </c>
      <c r="AC265" s="67" t="str">
        <f>IF(ISNUMBER(SEARCH("C", '[2]Dry_Litterbag Placem_Collection'!T192)),"YES","")</f>
        <v/>
      </c>
      <c r="AD265" s="67" t="str">
        <f>IF(ISNUMBER(SEARCH("H",'[2]Dry_Litterbag Placem_Collection'!T192)),"YES","")</f>
        <v/>
      </c>
      <c r="AE265" s="67" t="str">
        <f>IF(ISNUMBER(SEARCH("R",'[2]Dry_Litterbag Placem_Collection'!T192)),"YES","")</f>
        <v/>
      </c>
      <c r="AF265" s="67" t="str">
        <f>IF(ISNUMBER(SEARCH("C", '[2]Dry_Litterbag Placem_Collection'!S192)),"YES","")</f>
        <v/>
      </c>
      <c r="AG265" s="67" t="str">
        <f>IF(ISNUMBER(SEARCH("H", '[2]Dry_Litterbag Placem_Collection'!S192)),"YES","")</f>
        <v/>
      </c>
      <c r="AH265" s="67" t="str">
        <f>IF(ISNUMBER(SEARCH("R", '[2]Dry_Litterbag Placem_Collection'!S192)),"YES","")</f>
        <v/>
      </c>
    </row>
    <row r="266" spans="2:34">
      <c r="B266" t="s">
        <v>164</v>
      </c>
      <c r="C266">
        <v>191</v>
      </c>
      <c r="D266" t="s">
        <v>111</v>
      </c>
      <c r="E266" t="s">
        <v>41</v>
      </c>
      <c r="F266" s="68">
        <v>7</v>
      </c>
      <c r="G266" s="2">
        <f>'[2]Dry_Litterbag Placem_Collection'!E193</f>
        <v>42940</v>
      </c>
      <c r="H266" t="str">
        <f>'[2]Final data_for_R_analysis_Dryse'!J192</f>
        <v>G232</v>
      </c>
      <c r="I266" t="str">
        <f>'[2]Final data_for_R_analysis_Dryse'!J412</f>
        <v>R715</v>
      </c>
      <c r="J266">
        <f>IFERROR(INDEX('[2]Green_rooibos initial weight'!$C$5:$C$1749,MATCH(H266, '[2]Green_rooibos initial weight'!$A$5:$A$1749,0)),"")</f>
        <v>2.04</v>
      </c>
      <c r="K266">
        <f>IFERROR(INDEX('[2]Green_rooibos initial weight'!$C$5:$C$1749,MATCH(I266, '[2]Green_rooibos initial weight'!$A$5:$A$1749,0)),"")</f>
        <v>2.161</v>
      </c>
      <c r="L266" s="3" t="str">
        <f>IFERROR(J266-(#REF!+#REF!),"")</f>
        <v/>
      </c>
      <c r="M266" s="3">
        <f>AVERAGE('[2]Ashed teabags wet'!$J$809:$J$813,'[2]Ashed teabags wet'!$J$817:$J$818,'[2]Ashed teabags wet'!$J$820:$J$821)</f>
        <v>5.5094158734921841</v>
      </c>
      <c r="N266" s="3" t="str">
        <f t="shared" si="16"/>
        <v/>
      </c>
      <c r="O266" s="3" t="str">
        <f>IFERROR($K266-(#REF!+#REF!),"")</f>
        <v/>
      </c>
      <c r="P266" s="3">
        <f>AVERAGE('[2]Ashed teabags wet'!$J$814:$J$816)</f>
        <v>2.2816647271287041</v>
      </c>
      <c r="Q266" s="3" t="str">
        <f t="shared" si="17"/>
        <v/>
      </c>
      <c r="R266" s="2">
        <f>'[2]Dry_Litterbag Placem_Collection'!G193</f>
        <v>43009</v>
      </c>
      <c r="S266">
        <f>IF(IFERROR(INDEX('[2]Both teabags AfterDry'!$D$3:$D$900,MATCH(Dry_Unashed!H266,'[2]Both teabags AfterDry'!$A$3:$A$900,0)),"")="","",(IFERROR(INDEX('[2]Both teabags AfterDry'!$D$3:$D$900,MATCH(Dry_Unashed!H266,'[2]Both teabags AfterDry'!$A$3:$A$900,0)),"")))</f>
        <v>0.80369999999999997</v>
      </c>
      <c r="T266">
        <f>IF(IFERROR(INDEX('[2]Both teabags AfterDry'!$D$3:$D$900,MATCH(Dry_Unashed!I266,'[2]Both teabags AfterDry'!$A$3:$A$900,0)),"")="","",(IFERROR(INDEX('[2]Both teabags AfterDry'!$D$3:$D$900,MATCH(Dry_Unashed!I266,'[2]Both teabags AfterDry'!$A$3:$A$900,0)),"")))</f>
        <v>1.9014</v>
      </c>
      <c r="U266" s="1" t="str">
        <f>IFERROR(IF(S266&gt;0,S266-(#REF!),""),"")</f>
        <v/>
      </c>
      <c r="V266" s="1" t="str">
        <f>IFERROR(IF(T266&gt;0,T266-(#REF!),""),"")</f>
        <v/>
      </c>
      <c r="W266" s="3" t="str">
        <f t="shared" si="18"/>
        <v/>
      </c>
      <c r="X266" s="3" t="str">
        <f t="shared" si="19"/>
        <v/>
      </c>
      <c r="Y266" s="3" t="str">
        <f t="shared" si="20"/>
        <v/>
      </c>
      <c r="Z266">
        <f t="shared" si="21"/>
        <v>69</v>
      </c>
      <c r="AA266" s="3" t="str">
        <f t="shared" si="22"/>
        <v/>
      </c>
      <c r="AB266" s="3" t="str">
        <f t="shared" si="23"/>
        <v/>
      </c>
      <c r="AC266" s="67" t="str">
        <f>IF(ISNUMBER(SEARCH("C", '[2]Dry_Litterbag Placem_Collection'!T193)),"YES","")</f>
        <v/>
      </c>
      <c r="AD266" s="67" t="str">
        <f>IF(ISNUMBER(SEARCH("H",'[2]Dry_Litterbag Placem_Collection'!T193)),"YES","")</f>
        <v/>
      </c>
      <c r="AE266" s="67" t="str">
        <f>IF(ISNUMBER(SEARCH("R",'[2]Dry_Litterbag Placem_Collection'!T193)),"YES","")</f>
        <v/>
      </c>
      <c r="AF266" s="67" t="str">
        <f>IF(ISNUMBER(SEARCH("C", '[2]Dry_Litterbag Placem_Collection'!S193)),"YES","")</f>
        <v/>
      </c>
      <c r="AG266" s="67" t="str">
        <f>IF(ISNUMBER(SEARCH("H", '[2]Dry_Litterbag Placem_Collection'!S193)),"YES","")</f>
        <v/>
      </c>
      <c r="AH266" s="67" t="str">
        <f>IF(ISNUMBER(SEARCH("R", '[2]Dry_Litterbag Placem_Collection'!S193)),"YES","")</f>
        <v/>
      </c>
    </row>
    <row r="267" spans="2:34">
      <c r="B267" t="s">
        <v>164</v>
      </c>
      <c r="C267">
        <v>192</v>
      </c>
      <c r="D267" t="s">
        <v>111</v>
      </c>
      <c r="E267" t="s">
        <v>41</v>
      </c>
      <c r="F267" s="68">
        <v>8</v>
      </c>
      <c r="G267" s="2">
        <f>'[2]Dry_Litterbag Placem_Collection'!E194</f>
        <v>0</v>
      </c>
      <c r="H267" t="str">
        <f>'[2]Final data_for_R_analysis_Dryse'!J193</f>
        <v/>
      </c>
      <c r="I267" t="str">
        <f>'[2]Final data_for_R_analysis_Dryse'!J413</f>
        <v/>
      </c>
      <c r="J267" t="str">
        <f>IFERROR(INDEX('[2]Green_rooibos initial weight'!$C$5:$C$1749,MATCH(H267, '[2]Green_rooibos initial weight'!$A$5:$A$1749,0)),"")</f>
        <v/>
      </c>
      <c r="K267" t="str">
        <f>IFERROR(INDEX('[2]Green_rooibos initial weight'!$C$5:$C$1749,MATCH(I267, '[2]Green_rooibos initial weight'!$A$5:$A$1749,0)),"")</f>
        <v/>
      </c>
      <c r="L267" s="3" t="str">
        <f>IFERROR(J267-(#REF!+#REF!),"")</f>
        <v/>
      </c>
      <c r="M267" s="3">
        <f>AVERAGE('[2]Ashed teabags wet'!$J$809:$J$813,'[2]Ashed teabags wet'!$J$817:$J$818,'[2]Ashed teabags wet'!$J$820:$J$821)</f>
        <v>5.5094158734921841</v>
      </c>
      <c r="N267" s="3" t="str">
        <f t="shared" si="16"/>
        <v/>
      </c>
      <c r="O267" s="3" t="str">
        <f>IFERROR($K267-(#REF!+#REF!),"")</f>
        <v/>
      </c>
      <c r="P267" s="3">
        <f>AVERAGE('[2]Ashed teabags wet'!$J$814:$J$816)</f>
        <v>2.2816647271287041</v>
      </c>
      <c r="Q267" s="3" t="str">
        <f t="shared" si="17"/>
        <v/>
      </c>
      <c r="R267" s="2">
        <f>'[2]Dry_Litterbag Placem_Collection'!G194</f>
        <v>0</v>
      </c>
      <c r="S267" t="str">
        <f>IF(IFERROR(INDEX('[2]Both teabags AfterDry'!$D$3:$D$900,MATCH(Dry_Unashed!H267,'[2]Both teabags AfterDry'!$A$3:$A$900,0)),"")="","",(IFERROR(INDEX('[2]Both teabags AfterDry'!$D$3:$D$900,MATCH(Dry_Unashed!H267,'[2]Both teabags AfterDry'!$A$3:$A$900,0)),"")))</f>
        <v/>
      </c>
      <c r="T267" t="str">
        <f>IF(IFERROR(INDEX('[2]Both teabags AfterDry'!$D$3:$D$900,MATCH(Dry_Unashed!I267,'[2]Both teabags AfterDry'!$A$3:$A$900,0)),"")="","",(IFERROR(INDEX('[2]Both teabags AfterDry'!$D$3:$D$900,MATCH(Dry_Unashed!I267,'[2]Both teabags AfterDry'!$A$3:$A$900,0)),"")))</f>
        <v/>
      </c>
      <c r="U267" s="1" t="str">
        <f>IFERROR(IF(S267&gt;0,S267-(#REF!),""),"")</f>
        <v/>
      </c>
      <c r="V267" s="1" t="str">
        <f>IFERROR(IF(T267&gt;0,T267-(#REF!),""),"")</f>
        <v/>
      </c>
      <c r="W267" s="3" t="str">
        <f t="shared" si="18"/>
        <v/>
      </c>
      <c r="X267" s="3" t="str">
        <f t="shared" si="19"/>
        <v/>
      </c>
      <c r="Y267" s="3" t="str">
        <f t="shared" si="20"/>
        <v/>
      </c>
      <c r="Z267" t="str">
        <f t="shared" si="21"/>
        <v/>
      </c>
      <c r="AA267" s="3" t="str">
        <f t="shared" si="22"/>
        <v/>
      </c>
      <c r="AB267" s="3" t="str">
        <f t="shared" si="23"/>
        <v/>
      </c>
      <c r="AC267" s="67" t="str">
        <f>IF(ISNUMBER(SEARCH("C", '[2]Dry_Litterbag Placem_Collection'!T194)),"YES","")</f>
        <v/>
      </c>
      <c r="AD267" s="67" t="str">
        <f>IF(ISNUMBER(SEARCH("H",'[2]Dry_Litterbag Placem_Collection'!T194)),"YES","")</f>
        <v/>
      </c>
      <c r="AE267" s="67" t="str">
        <f>IF(ISNUMBER(SEARCH("R",'[2]Dry_Litterbag Placem_Collection'!T194)),"YES","")</f>
        <v/>
      </c>
      <c r="AF267" s="67" t="str">
        <f>IF(ISNUMBER(SEARCH("C", '[2]Dry_Litterbag Placem_Collection'!S194)),"YES","")</f>
        <v/>
      </c>
      <c r="AG267" s="67" t="str">
        <f>IF(ISNUMBER(SEARCH("H", '[2]Dry_Litterbag Placem_Collection'!S194)),"YES","")</f>
        <v/>
      </c>
      <c r="AH267" s="67" t="str">
        <f>IF(ISNUMBER(SEARCH("R", '[2]Dry_Litterbag Placem_Collection'!S194)),"YES","")</f>
        <v/>
      </c>
    </row>
    <row r="268" spans="2:34">
      <c r="B268" t="s">
        <v>164</v>
      </c>
      <c r="C268">
        <v>193</v>
      </c>
      <c r="D268" t="s">
        <v>130</v>
      </c>
      <c r="E268" t="s">
        <v>41</v>
      </c>
      <c r="F268" s="68">
        <v>1</v>
      </c>
      <c r="G268" s="2">
        <f>'[2]Dry_Litterbag Placem_Collection'!E195</f>
        <v>42942</v>
      </c>
      <c r="H268" t="str">
        <f>'[2]Final data_for_R_analysis_Dryse'!J194</f>
        <v>G257</v>
      </c>
      <c r="I268" t="str">
        <f>'[2]Final data_for_R_analysis_Dryse'!J414</f>
        <v>R695</v>
      </c>
      <c r="J268">
        <f>IFERROR(INDEX('[2]Green_rooibos initial weight'!$C$5:$C$1749,MATCH(H268, '[2]Green_rooibos initial weight'!$A$5:$A$1749,0)),"")</f>
        <v>1.9319999999999999</v>
      </c>
      <c r="K268">
        <f>IFERROR(INDEX('[2]Green_rooibos initial weight'!$C$5:$C$1749,MATCH(I268, '[2]Green_rooibos initial weight'!$A$5:$A$1749,0)),"")</f>
        <v>2.1789999999999998</v>
      </c>
      <c r="L268" s="3" t="str">
        <f>IFERROR(J268-(#REF!+#REF!),"")</f>
        <v/>
      </c>
      <c r="M268" s="3">
        <f>AVERAGE('[2]Ashed teabags wet'!$J$809:$J$813,'[2]Ashed teabags wet'!$J$817:$J$818,'[2]Ashed teabags wet'!$J$820:$J$821)</f>
        <v>5.5094158734921841</v>
      </c>
      <c r="N268" s="3" t="str">
        <f t="shared" ref="N268:N331" si="24">IFERROR(L268-(M268/100)*L268,"")</f>
        <v/>
      </c>
      <c r="O268" s="3" t="str">
        <f>IFERROR($K268-(#REF!+#REF!),"")</f>
        <v/>
      </c>
      <c r="P268" s="3">
        <f>AVERAGE('[2]Ashed teabags wet'!$J$814:$J$816)</f>
        <v>2.2816647271287041</v>
      </c>
      <c r="Q268" s="3" t="str">
        <f t="shared" ref="Q268:Q331" si="25">IFERROR(O268-(P268/100)*O268,"")</f>
        <v/>
      </c>
      <c r="R268" s="2">
        <f>'[2]Dry_Litterbag Placem_Collection'!G195</f>
        <v>43004</v>
      </c>
      <c r="S268">
        <f>IF(IFERROR(INDEX('[2]Both teabags AfterDry'!$D$3:$D$900,MATCH(Dry_Unashed!H268,'[2]Both teabags AfterDry'!$A$3:$A$900,0)),"")="","",(IFERROR(INDEX('[2]Both teabags AfterDry'!$D$3:$D$900,MATCH(Dry_Unashed!H268,'[2]Both teabags AfterDry'!$A$3:$A$900,0)),"")))</f>
        <v>0.67</v>
      </c>
      <c r="T268">
        <f>IF(IFERROR(INDEX('[2]Both teabags AfterDry'!$D$3:$D$900,MATCH(Dry_Unashed!I268,'[2]Both teabags AfterDry'!$A$3:$A$900,0)),"")="","",(IFERROR(INDEX('[2]Both teabags AfterDry'!$D$3:$D$900,MATCH(Dry_Unashed!I268,'[2]Both teabags AfterDry'!$A$3:$A$900,0)),"")))</f>
        <v>1.42</v>
      </c>
      <c r="U268" s="1" t="str">
        <f>IFERROR(IF(S268&gt;0,S268-(#REF!),""),"")</f>
        <v/>
      </c>
      <c r="V268" s="1" t="str">
        <f>IFERROR(IF(T268&gt;0,T268-(#REF!),""),"")</f>
        <v/>
      </c>
      <c r="W268" s="3" t="str">
        <f t="shared" si="18"/>
        <v/>
      </c>
      <c r="X268" s="3" t="str">
        <f t="shared" si="19"/>
        <v/>
      </c>
      <c r="Y268" s="3" t="str">
        <f t="shared" si="20"/>
        <v/>
      </c>
      <c r="Z268">
        <f t="shared" si="21"/>
        <v>62</v>
      </c>
      <c r="AA268" s="3" t="str">
        <f t="shared" si="22"/>
        <v/>
      </c>
      <c r="AB268" s="3" t="str">
        <f t="shared" si="23"/>
        <v/>
      </c>
      <c r="AC268" s="67" t="str">
        <f>IF(ISNUMBER(SEARCH("C", '[2]Dry_Litterbag Placem_Collection'!T195)),"YES","")</f>
        <v/>
      </c>
      <c r="AD268" s="67" t="str">
        <f>IF(ISNUMBER(SEARCH("H",'[2]Dry_Litterbag Placem_Collection'!T195)),"YES","")</f>
        <v/>
      </c>
      <c r="AE268" s="67" t="str">
        <f>IF(ISNUMBER(SEARCH("R",'[2]Dry_Litterbag Placem_Collection'!T195)),"YES","")</f>
        <v/>
      </c>
      <c r="AF268" s="67" t="str">
        <f>IF(ISNUMBER(SEARCH("C", '[2]Dry_Litterbag Placem_Collection'!S195)),"YES","")</f>
        <v/>
      </c>
      <c r="AG268" s="67" t="str">
        <f>IF(ISNUMBER(SEARCH("H", '[2]Dry_Litterbag Placem_Collection'!S195)),"YES","")</f>
        <v/>
      </c>
      <c r="AH268" s="67" t="str">
        <f>IF(ISNUMBER(SEARCH("R", '[2]Dry_Litterbag Placem_Collection'!S195)),"YES","")</f>
        <v>YES</v>
      </c>
    </row>
    <row r="269" spans="2:34">
      <c r="B269" t="s">
        <v>164</v>
      </c>
      <c r="C269">
        <v>194</v>
      </c>
      <c r="D269" t="s">
        <v>131</v>
      </c>
      <c r="E269" t="s">
        <v>41</v>
      </c>
      <c r="F269" s="68">
        <v>2</v>
      </c>
      <c r="G269" s="2">
        <f>'[2]Dry_Litterbag Placem_Collection'!E196</f>
        <v>42942</v>
      </c>
      <c r="H269" t="str">
        <f>'[2]Final data_for_R_analysis_Dryse'!J195</f>
        <v>G148</v>
      </c>
      <c r="I269" t="str">
        <f>'[2]Final data_for_R_analysis_Dryse'!J415</f>
        <v>R653</v>
      </c>
      <c r="J269">
        <f>IFERROR(INDEX('[2]Green_rooibos initial weight'!$C$5:$C$1749,MATCH(H269, '[2]Green_rooibos initial weight'!$A$5:$A$1749,0)),"")</f>
        <v>2.0710000000000002</v>
      </c>
      <c r="K269">
        <f>IFERROR(INDEX('[2]Green_rooibos initial weight'!$C$5:$C$1749,MATCH(I269, '[2]Green_rooibos initial weight'!$A$5:$A$1749,0)),"")</f>
        <v>2.1989999999999998</v>
      </c>
      <c r="L269" s="3" t="str">
        <f>IFERROR(J269-(#REF!+#REF!),"")</f>
        <v/>
      </c>
      <c r="M269" s="3">
        <f>AVERAGE('[2]Ashed teabags wet'!$J$809:$J$813,'[2]Ashed teabags wet'!$J$817:$J$818,'[2]Ashed teabags wet'!$J$820:$J$821)</f>
        <v>5.5094158734921841</v>
      </c>
      <c r="N269" s="3" t="str">
        <f t="shared" si="24"/>
        <v/>
      </c>
      <c r="O269" s="3" t="str">
        <f>IFERROR($K269-(#REF!+#REF!),"")</f>
        <v/>
      </c>
      <c r="P269" s="3">
        <f>AVERAGE('[2]Ashed teabags wet'!$J$814:$J$816)</f>
        <v>2.2816647271287041</v>
      </c>
      <c r="Q269" s="3" t="str">
        <f t="shared" si="25"/>
        <v/>
      </c>
      <c r="R269" s="2">
        <f>'[2]Dry_Litterbag Placem_Collection'!G196</f>
        <v>43004</v>
      </c>
      <c r="S269">
        <f>IF(IFERROR(INDEX('[2]Both teabags AfterDry'!$D$3:$D$900,MATCH(Dry_Unashed!H269,'[2]Both teabags AfterDry'!$A$3:$A$900,0)),"")="","",(IFERROR(INDEX('[2]Both teabags AfterDry'!$D$3:$D$900,MATCH(Dry_Unashed!H269,'[2]Both teabags AfterDry'!$A$3:$A$900,0)),"")))</f>
        <v>0.433</v>
      </c>
      <c r="T269">
        <f>IF(IFERROR(INDEX('[2]Both teabags AfterDry'!$D$3:$D$900,MATCH(Dry_Unashed!I269,'[2]Both teabags AfterDry'!$A$3:$A$900,0)),"")="","",(IFERROR(INDEX('[2]Both teabags AfterDry'!$D$3:$D$900,MATCH(Dry_Unashed!I269,'[2]Both teabags AfterDry'!$A$3:$A$900,0)),"")))</f>
        <v>1.613</v>
      </c>
      <c r="U269" s="1" t="str">
        <f>IFERROR(IF(S269&gt;0,S269-(#REF!),""),"")</f>
        <v/>
      </c>
      <c r="V269" s="1" t="str">
        <f>IFERROR(IF(T269&gt;0,T269-(#REF!),""),"")</f>
        <v/>
      </c>
      <c r="W269" s="3" t="str">
        <f t="shared" ref="W269:W332" si="26">IFERROR(1-U269/L269,"")</f>
        <v/>
      </c>
      <c r="X269" s="3" t="str">
        <f t="shared" ref="X269:X332" si="27">IFERROR($F$26*(1-AA269),"")</f>
        <v/>
      </c>
      <c r="Y269" s="3" t="str">
        <f t="shared" ref="Y269:Y332" si="28">IFERROR(V269/O269,"")</f>
        <v/>
      </c>
      <c r="Z269">
        <f t="shared" ref="Z269:Z332" si="29">IF((R269-G269)&gt;0,(IFERROR(R269-G269,"")),"")</f>
        <v>62</v>
      </c>
      <c r="AA269" s="3" t="str">
        <f t="shared" ref="AA269:AA332" si="30">IFERROR(1-(W269/$F$25),"")</f>
        <v/>
      </c>
      <c r="AB269" s="3" t="str">
        <f t="shared" ref="AB269:AB332" si="31">IFERROR(LN(X269/(Y269-(1-X269)))/Z269,"")</f>
        <v/>
      </c>
      <c r="AC269" s="67" t="str">
        <f>IF(ISNUMBER(SEARCH("C", '[2]Dry_Litterbag Placem_Collection'!T196)),"YES","")</f>
        <v/>
      </c>
      <c r="AD269" s="67" t="str">
        <f>IF(ISNUMBER(SEARCH("H",'[2]Dry_Litterbag Placem_Collection'!T196)),"YES","")</f>
        <v/>
      </c>
      <c r="AE269" s="67" t="str">
        <f>IF(ISNUMBER(SEARCH("R",'[2]Dry_Litterbag Placem_Collection'!T196)),"YES","")</f>
        <v>YES</v>
      </c>
      <c r="AF269" s="67" t="str">
        <f>IF(ISNUMBER(SEARCH("C", '[2]Dry_Litterbag Placem_Collection'!S196)),"YES","")</f>
        <v/>
      </c>
      <c r="AG269" s="67" t="str">
        <f>IF(ISNUMBER(SEARCH("H", '[2]Dry_Litterbag Placem_Collection'!S196)),"YES","")</f>
        <v>YES</v>
      </c>
      <c r="AH269" s="67" t="str">
        <f>IF(ISNUMBER(SEARCH("R", '[2]Dry_Litterbag Placem_Collection'!S196)),"YES","")</f>
        <v>YES</v>
      </c>
    </row>
    <row r="270" spans="2:34">
      <c r="B270" t="s">
        <v>164</v>
      </c>
      <c r="C270">
        <v>195</v>
      </c>
      <c r="D270" t="s">
        <v>132</v>
      </c>
      <c r="E270" t="s">
        <v>41</v>
      </c>
      <c r="F270" s="68">
        <v>3</v>
      </c>
      <c r="G270" s="2">
        <f>'[2]Dry_Litterbag Placem_Collection'!E197</f>
        <v>42942</v>
      </c>
      <c r="H270" t="str">
        <f>'[2]Final data_for_R_analysis_Dryse'!J196</f>
        <v>G105</v>
      </c>
      <c r="I270" t="str">
        <f>'[2]Final data_for_R_analysis_Dryse'!J416</f>
        <v>R389</v>
      </c>
      <c r="J270">
        <f>IFERROR(INDEX('[2]Green_rooibos initial weight'!$C$5:$C$1749,MATCH(H270, '[2]Green_rooibos initial weight'!$A$5:$A$1749,0)),"")</f>
        <v>2.1440000000000001</v>
      </c>
      <c r="K270">
        <f>IFERROR(INDEX('[2]Green_rooibos initial weight'!$C$5:$C$1749,MATCH(I270, '[2]Green_rooibos initial weight'!$A$5:$A$1749,0)),"")</f>
        <v>2.2349999999999999</v>
      </c>
      <c r="L270" s="3" t="str">
        <f>IFERROR(J270-(#REF!+#REF!),"")</f>
        <v/>
      </c>
      <c r="M270" s="3">
        <f>AVERAGE('[2]Ashed teabags wet'!$J$809:$J$813,'[2]Ashed teabags wet'!$J$817:$J$818,'[2]Ashed teabags wet'!$J$820:$J$821)</f>
        <v>5.5094158734921841</v>
      </c>
      <c r="N270" s="3" t="str">
        <f t="shared" si="24"/>
        <v/>
      </c>
      <c r="O270" s="3" t="str">
        <f>IFERROR($K270-(#REF!+#REF!),"")</f>
        <v/>
      </c>
      <c r="P270" s="3">
        <f>AVERAGE('[2]Ashed teabags wet'!$J$814:$J$816)</f>
        <v>2.2816647271287041</v>
      </c>
      <c r="Q270" s="3" t="str">
        <f t="shared" si="25"/>
        <v/>
      </c>
      <c r="R270" s="2">
        <f>'[2]Dry_Litterbag Placem_Collection'!G197</f>
        <v>43004</v>
      </c>
      <c r="S270">
        <f>IF(IFERROR(INDEX('[2]Both teabags AfterDry'!$D$3:$D$900,MATCH(Dry_Unashed!H270,'[2]Both teabags AfterDry'!$A$3:$A$900,0)),"")="","",(IFERROR(INDEX('[2]Both teabags AfterDry'!$D$3:$D$900,MATCH(Dry_Unashed!H270,'[2]Both teabags AfterDry'!$A$3:$A$900,0)),"")))</f>
        <v>1.2050000000000001</v>
      </c>
      <c r="T270">
        <f>IF(IFERROR(INDEX('[2]Both teabags AfterDry'!$D$3:$D$900,MATCH(Dry_Unashed!I270,'[2]Both teabags AfterDry'!$A$3:$A$900,0)),"")="","",(IFERROR(INDEX('[2]Both teabags AfterDry'!$D$3:$D$900,MATCH(Dry_Unashed!I270,'[2]Both teabags AfterDry'!$A$3:$A$900,0)),"")))</f>
        <v>0.78200000000000003</v>
      </c>
      <c r="U270" s="1" t="str">
        <f>IFERROR(IF(S270&gt;0,S270-(#REF!),""),"")</f>
        <v/>
      </c>
      <c r="V270" s="1" t="str">
        <f>IFERROR(IF(T270&gt;0,T270-(#REF!),""),"")</f>
        <v/>
      </c>
      <c r="W270" s="3" t="str">
        <f t="shared" si="26"/>
        <v/>
      </c>
      <c r="X270" s="3" t="str">
        <f t="shared" si="27"/>
        <v/>
      </c>
      <c r="Y270" s="3" t="str">
        <f t="shared" si="28"/>
        <v/>
      </c>
      <c r="Z270">
        <f t="shared" si="29"/>
        <v>62</v>
      </c>
      <c r="AA270" s="3" t="str">
        <f t="shared" si="30"/>
        <v/>
      </c>
      <c r="AB270" s="3" t="str">
        <f t="shared" si="31"/>
        <v/>
      </c>
      <c r="AC270" s="67" t="str">
        <f>IF(ISNUMBER(SEARCH("C", '[2]Dry_Litterbag Placem_Collection'!T197)),"YES","")</f>
        <v/>
      </c>
      <c r="AD270" s="67" t="str">
        <f>IF(ISNUMBER(SEARCH("H",'[2]Dry_Litterbag Placem_Collection'!T197)),"YES","")</f>
        <v/>
      </c>
      <c r="AE270" s="67" t="str">
        <f>IF(ISNUMBER(SEARCH("R",'[2]Dry_Litterbag Placem_Collection'!T197)),"YES","")</f>
        <v>YES</v>
      </c>
      <c r="AF270" s="67" t="str">
        <f>IF(ISNUMBER(SEARCH("C", '[2]Dry_Litterbag Placem_Collection'!S197)),"YES","")</f>
        <v/>
      </c>
      <c r="AG270" s="67" t="str">
        <f>IF(ISNUMBER(SEARCH("H", '[2]Dry_Litterbag Placem_Collection'!S197)),"YES","")</f>
        <v>YES</v>
      </c>
      <c r="AH270" s="67" t="str">
        <f>IF(ISNUMBER(SEARCH("R", '[2]Dry_Litterbag Placem_Collection'!S197)),"YES","")</f>
        <v>YES</v>
      </c>
    </row>
    <row r="271" spans="2:34">
      <c r="B271" t="s">
        <v>164</v>
      </c>
      <c r="C271">
        <v>196</v>
      </c>
      <c r="D271" t="s">
        <v>133</v>
      </c>
      <c r="E271" t="s">
        <v>41</v>
      </c>
      <c r="F271" s="68">
        <v>4</v>
      </c>
      <c r="G271" s="2">
        <f>'[2]Dry_Litterbag Placem_Collection'!E198</f>
        <v>42942</v>
      </c>
      <c r="H271" t="str">
        <f>'[2]Final data_for_R_analysis_Dryse'!J197</f>
        <v>G12</v>
      </c>
      <c r="I271" t="str">
        <f>'[2]Final data_for_R_analysis_Dryse'!J417</f>
        <v>R455</v>
      </c>
      <c r="J271">
        <f>IFERROR(INDEX('[2]Green_rooibos initial weight'!$C$5:$C$1749,MATCH(H271, '[2]Green_rooibos initial weight'!$A$5:$A$1749,0)),"")</f>
        <v>1.9870000000000001</v>
      </c>
      <c r="K271">
        <f>IFERROR(INDEX('[2]Green_rooibos initial weight'!$C$5:$C$1749,MATCH(I271, '[2]Green_rooibos initial weight'!$A$5:$A$1749,0)),"")</f>
        <v>2.1850000000000001</v>
      </c>
      <c r="L271" s="3" t="str">
        <f>IFERROR(J271-(#REF!+#REF!),"")</f>
        <v/>
      </c>
      <c r="M271" s="3">
        <f>AVERAGE('[2]Ashed teabags wet'!$J$809:$J$813,'[2]Ashed teabags wet'!$J$817:$J$818,'[2]Ashed teabags wet'!$J$820:$J$821)</f>
        <v>5.5094158734921841</v>
      </c>
      <c r="N271" s="3" t="str">
        <f t="shared" si="24"/>
        <v/>
      </c>
      <c r="O271" s="3" t="str">
        <f>IFERROR($K271-(#REF!+#REF!),"")</f>
        <v/>
      </c>
      <c r="P271" s="3">
        <f>AVERAGE('[2]Ashed teabags wet'!$J$814:$J$816)</f>
        <v>2.2816647271287041</v>
      </c>
      <c r="Q271" s="3" t="str">
        <f t="shared" si="25"/>
        <v/>
      </c>
      <c r="R271" s="2">
        <f>'[2]Dry_Litterbag Placem_Collection'!G198</f>
        <v>43004</v>
      </c>
      <c r="S271">
        <f>IF(IFERROR(INDEX('[2]Both teabags AfterDry'!$D$3:$D$900,MATCH(Dry_Unashed!H271,'[2]Both teabags AfterDry'!$A$3:$A$900,0)),"")="","",(IFERROR(INDEX('[2]Both teabags AfterDry'!$D$3:$D$900,MATCH(Dry_Unashed!H271,'[2]Both teabags AfterDry'!$A$3:$A$900,0)),"")))</f>
        <v>0.748</v>
      </c>
      <c r="T271">
        <f>IF(IFERROR(INDEX('[2]Both teabags AfterDry'!$D$3:$D$900,MATCH(Dry_Unashed!I271,'[2]Both teabags AfterDry'!$A$3:$A$900,0)),"")="","",(IFERROR(INDEX('[2]Both teabags AfterDry'!$D$3:$D$900,MATCH(Dry_Unashed!I271,'[2]Both teabags AfterDry'!$A$3:$A$900,0)),"")))</f>
        <v>0.19900000000000001</v>
      </c>
      <c r="U271" s="1" t="str">
        <f>IFERROR(IF(S271&gt;0,S271-(#REF!),""),"")</f>
        <v/>
      </c>
      <c r="V271" s="1" t="str">
        <f>IFERROR(IF(T271&gt;0,T271-(#REF!),""),"")</f>
        <v/>
      </c>
      <c r="W271" s="3" t="str">
        <f t="shared" si="26"/>
        <v/>
      </c>
      <c r="X271" s="3" t="str">
        <f t="shared" si="27"/>
        <v/>
      </c>
      <c r="Y271" s="3" t="str">
        <f t="shared" si="28"/>
        <v/>
      </c>
      <c r="Z271">
        <f t="shared" si="29"/>
        <v>62</v>
      </c>
      <c r="AA271" s="3" t="str">
        <f t="shared" si="30"/>
        <v/>
      </c>
      <c r="AB271" s="3" t="str">
        <f t="shared" si="31"/>
        <v/>
      </c>
      <c r="AC271" s="67" t="str">
        <f>IF(ISNUMBER(SEARCH("C", '[2]Dry_Litterbag Placem_Collection'!T198)),"YES","")</f>
        <v/>
      </c>
      <c r="AD271" s="67" t="str">
        <f>IF(ISNUMBER(SEARCH("H",'[2]Dry_Litterbag Placem_Collection'!T198)),"YES","")</f>
        <v>YES</v>
      </c>
      <c r="AE271" s="67" t="str">
        <f>IF(ISNUMBER(SEARCH("R",'[2]Dry_Litterbag Placem_Collection'!T198)),"YES","")</f>
        <v/>
      </c>
      <c r="AF271" s="67" t="str">
        <f>IF(ISNUMBER(SEARCH("C", '[2]Dry_Litterbag Placem_Collection'!S198)),"YES","")</f>
        <v/>
      </c>
      <c r="AG271" s="67" t="str">
        <f>IF(ISNUMBER(SEARCH("H", '[2]Dry_Litterbag Placem_Collection'!S198)),"YES","")</f>
        <v>YES</v>
      </c>
      <c r="AH271" s="67" t="str">
        <f>IF(ISNUMBER(SEARCH("R", '[2]Dry_Litterbag Placem_Collection'!S198)),"YES","")</f>
        <v/>
      </c>
    </row>
    <row r="272" spans="2:34">
      <c r="B272" t="s">
        <v>164</v>
      </c>
      <c r="C272">
        <v>197</v>
      </c>
      <c r="D272" t="s">
        <v>134</v>
      </c>
      <c r="E272" t="s">
        <v>41</v>
      </c>
      <c r="F272" s="68">
        <v>1</v>
      </c>
      <c r="G272" s="2">
        <f>'[2]Dry_Litterbag Placem_Collection'!E199</f>
        <v>42942</v>
      </c>
      <c r="H272" t="str">
        <f>'[2]Final data_for_R_analysis_Dryse'!J198</f>
        <v>G399</v>
      </c>
      <c r="I272" t="str">
        <f>'[2]Final data_for_R_analysis_Dryse'!J418</f>
        <v>R692</v>
      </c>
      <c r="J272">
        <f>IFERROR(INDEX('[2]Green_rooibos initial weight'!$C$5:$C$1749,MATCH(H272, '[2]Green_rooibos initial weight'!$A$5:$A$1749,0)),"")</f>
        <v>2.0070000000000001</v>
      </c>
      <c r="K272">
        <f>IFERROR(INDEX('[2]Green_rooibos initial weight'!$C$5:$C$1749,MATCH(I272, '[2]Green_rooibos initial weight'!$A$5:$A$1749,0)),"")</f>
        <v>2.1419999999999999</v>
      </c>
      <c r="L272" s="3" t="str">
        <f>IFERROR(J272-(#REF!+#REF!),"")</f>
        <v/>
      </c>
      <c r="M272" s="3">
        <f>AVERAGE('[2]Ashed teabags wet'!$J$809:$J$813,'[2]Ashed teabags wet'!$J$817:$J$818,'[2]Ashed teabags wet'!$J$820:$J$821)</f>
        <v>5.5094158734921841</v>
      </c>
      <c r="N272" s="3" t="str">
        <f t="shared" si="24"/>
        <v/>
      </c>
      <c r="O272" s="3" t="str">
        <f>IFERROR($K272-(#REF!+#REF!),"")</f>
        <v/>
      </c>
      <c r="P272" s="3">
        <f>AVERAGE('[2]Ashed teabags wet'!$J$814:$J$816)</f>
        <v>2.2816647271287041</v>
      </c>
      <c r="Q272" s="3" t="str">
        <f t="shared" si="25"/>
        <v/>
      </c>
      <c r="R272" s="2">
        <f>'[2]Dry_Litterbag Placem_Collection'!G199</f>
        <v>43004</v>
      </c>
      <c r="S272">
        <f>IF(IFERROR(INDEX('[2]Both teabags AfterDry'!$D$3:$D$900,MATCH(Dry_Unashed!H272,'[2]Both teabags AfterDry'!$A$3:$A$900,0)),"")="","",(IFERROR(INDEX('[2]Both teabags AfterDry'!$D$3:$D$900,MATCH(Dry_Unashed!H272,'[2]Both teabags AfterDry'!$A$3:$A$900,0)),"")))</f>
        <v>0.69</v>
      </c>
      <c r="T272">
        <f>IF(IFERROR(INDEX('[2]Both teabags AfterDry'!$D$3:$D$900,MATCH(Dry_Unashed!I272,'[2]Both teabags AfterDry'!$A$3:$A$900,0)),"")="","",(IFERROR(INDEX('[2]Both teabags AfterDry'!$D$3:$D$900,MATCH(Dry_Unashed!I272,'[2]Both teabags AfterDry'!$A$3:$A$900,0)),"")))</f>
        <v>1.6160000000000001</v>
      </c>
      <c r="U272" s="1" t="str">
        <f>IFERROR(IF(S272&gt;0,S272-(#REF!),""),"")</f>
        <v/>
      </c>
      <c r="V272" s="1" t="str">
        <f>IFERROR(IF(T272&gt;0,T272-(#REF!),""),"")</f>
        <v/>
      </c>
      <c r="W272" s="3" t="str">
        <f t="shared" si="26"/>
        <v/>
      </c>
      <c r="X272" s="3" t="str">
        <f t="shared" si="27"/>
        <v/>
      </c>
      <c r="Y272" s="3" t="str">
        <f t="shared" si="28"/>
        <v/>
      </c>
      <c r="Z272">
        <f t="shared" si="29"/>
        <v>62</v>
      </c>
      <c r="AA272" s="3" t="str">
        <f t="shared" si="30"/>
        <v/>
      </c>
      <c r="AB272" s="3" t="str">
        <f t="shared" si="31"/>
        <v/>
      </c>
      <c r="AC272" s="67" t="str">
        <f>IF(ISNUMBER(SEARCH("C", '[2]Dry_Litterbag Placem_Collection'!T199)),"YES","")</f>
        <v/>
      </c>
      <c r="AD272" s="67" t="str">
        <f>IF(ISNUMBER(SEARCH("H",'[2]Dry_Litterbag Placem_Collection'!T199)),"YES","")</f>
        <v/>
      </c>
      <c r="AE272" s="67" t="str">
        <f>IF(ISNUMBER(SEARCH("R",'[2]Dry_Litterbag Placem_Collection'!T199)),"YES","")</f>
        <v>YES</v>
      </c>
      <c r="AF272" s="67" t="str">
        <f>IF(ISNUMBER(SEARCH("C", '[2]Dry_Litterbag Placem_Collection'!S199)),"YES","")</f>
        <v/>
      </c>
      <c r="AG272" s="67" t="str">
        <f>IF(ISNUMBER(SEARCH("H", '[2]Dry_Litterbag Placem_Collection'!S199)),"YES","")</f>
        <v/>
      </c>
      <c r="AH272" s="67" t="str">
        <f>IF(ISNUMBER(SEARCH("R", '[2]Dry_Litterbag Placem_Collection'!S199)),"YES","")</f>
        <v>YES</v>
      </c>
    </row>
    <row r="273" spans="2:34">
      <c r="B273" t="s">
        <v>164</v>
      </c>
      <c r="C273">
        <v>198</v>
      </c>
      <c r="D273" t="s">
        <v>135</v>
      </c>
      <c r="E273" t="s">
        <v>41</v>
      </c>
      <c r="F273" s="68">
        <v>2</v>
      </c>
      <c r="G273" s="2">
        <f>'[2]Dry_Litterbag Placem_Collection'!E200</f>
        <v>42942</v>
      </c>
      <c r="H273" t="str">
        <f>'[2]Final data_for_R_analysis_Dryse'!J199</f>
        <v>G27</v>
      </c>
      <c r="I273" t="str">
        <f>'[2]Final data_for_R_analysis_Dryse'!J419</f>
        <v>R352</v>
      </c>
      <c r="J273">
        <f>IFERROR(INDEX('[2]Green_rooibos initial weight'!$C$5:$C$1749,MATCH(H273, '[2]Green_rooibos initial weight'!$A$5:$A$1749,0)),"")</f>
        <v>1.966</v>
      </c>
      <c r="K273">
        <f>IFERROR(INDEX('[2]Green_rooibos initial weight'!$C$5:$C$1749,MATCH(I273, '[2]Green_rooibos initial weight'!$A$5:$A$1749,0)),"")</f>
        <v>2.2789999999999999</v>
      </c>
      <c r="L273" s="3" t="str">
        <f>IFERROR(J273-(#REF!+#REF!),"")</f>
        <v/>
      </c>
      <c r="M273" s="3">
        <f>AVERAGE('[2]Ashed teabags wet'!$J$809:$J$813,'[2]Ashed teabags wet'!$J$817:$J$818,'[2]Ashed teabags wet'!$J$820:$J$821)</f>
        <v>5.5094158734921841</v>
      </c>
      <c r="N273" s="3" t="str">
        <f t="shared" si="24"/>
        <v/>
      </c>
      <c r="O273" s="3" t="str">
        <f>IFERROR($K273-(#REF!+#REF!),"")</f>
        <v/>
      </c>
      <c r="P273" s="3">
        <f>AVERAGE('[2]Ashed teabags wet'!$J$814:$J$816)</f>
        <v>2.2816647271287041</v>
      </c>
      <c r="Q273" s="3" t="str">
        <f t="shared" si="25"/>
        <v/>
      </c>
      <c r="R273" s="2">
        <f>'[2]Dry_Litterbag Placem_Collection'!G200</f>
        <v>43004</v>
      </c>
      <c r="S273">
        <f>IF(IFERROR(INDEX('[2]Both teabags AfterDry'!$D$3:$D$900,MATCH(Dry_Unashed!H273,'[2]Both teabags AfterDry'!$A$3:$A$900,0)),"")="","",(IFERROR(INDEX('[2]Both teabags AfterDry'!$D$3:$D$900,MATCH(Dry_Unashed!H273,'[2]Both teabags AfterDry'!$A$3:$A$900,0)),"")))</f>
        <v>0.73799999999999999</v>
      </c>
      <c r="T273">
        <f>IF(IFERROR(INDEX('[2]Both teabags AfterDry'!$D$3:$D$900,MATCH(Dry_Unashed!I273,'[2]Both teabags AfterDry'!$A$3:$A$900,0)),"")="","",(IFERROR(INDEX('[2]Both teabags AfterDry'!$D$3:$D$900,MATCH(Dry_Unashed!I273,'[2]Both teabags AfterDry'!$A$3:$A$900,0)),"")))</f>
        <v>1.615</v>
      </c>
      <c r="U273" s="1" t="str">
        <f>IFERROR(IF(S273&gt;0,S273-(#REF!),""),"")</f>
        <v/>
      </c>
      <c r="V273" s="1" t="str">
        <f>IFERROR(IF(T273&gt;0,T273-(#REF!),""),"")</f>
        <v/>
      </c>
      <c r="W273" s="3" t="str">
        <f t="shared" si="26"/>
        <v/>
      </c>
      <c r="X273" s="3" t="str">
        <f t="shared" si="27"/>
        <v/>
      </c>
      <c r="Y273" s="3" t="str">
        <f t="shared" si="28"/>
        <v/>
      </c>
      <c r="Z273">
        <f t="shared" si="29"/>
        <v>62</v>
      </c>
      <c r="AA273" s="3" t="str">
        <f t="shared" si="30"/>
        <v/>
      </c>
      <c r="AB273" s="3" t="str">
        <f t="shared" si="31"/>
        <v/>
      </c>
      <c r="AC273" s="67" t="str">
        <f>IF(ISNUMBER(SEARCH("C", '[2]Dry_Litterbag Placem_Collection'!T200)),"YES","")</f>
        <v/>
      </c>
      <c r="AD273" s="67" t="str">
        <f>IF(ISNUMBER(SEARCH("H",'[2]Dry_Litterbag Placem_Collection'!T200)),"YES","")</f>
        <v>YES</v>
      </c>
      <c r="AE273" s="67" t="str">
        <f>IF(ISNUMBER(SEARCH("R",'[2]Dry_Litterbag Placem_Collection'!T200)),"YES","")</f>
        <v>YES</v>
      </c>
      <c r="AF273" s="67" t="str">
        <f>IF(ISNUMBER(SEARCH("C", '[2]Dry_Litterbag Placem_Collection'!S200)),"YES","")</f>
        <v/>
      </c>
      <c r="AG273" s="67" t="str">
        <f>IF(ISNUMBER(SEARCH("H", '[2]Dry_Litterbag Placem_Collection'!S200)),"YES","")</f>
        <v/>
      </c>
      <c r="AH273" s="67" t="str">
        <f>IF(ISNUMBER(SEARCH("R", '[2]Dry_Litterbag Placem_Collection'!S200)),"YES","")</f>
        <v>YES</v>
      </c>
    </row>
    <row r="274" spans="2:34">
      <c r="B274" t="s">
        <v>164</v>
      </c>
      <c r="C274">
        <v>199</v>
      </c>
      <c r="D274" t="s">
        <v>136</v>
      </c>
      <c r="E274" t="s">
        <v>41</v>
      </c>
      <c r="F274" s="68">
        <v>3</v>
      </c>
      <c r="G274" s="2">
        <f>'[2]Dry_Litterbag Placem_Collection'!E201</f>
        <v>42942</v>
      </c>
      <c r="H274" t="str">
        <f>'[2]Final data_for_R_analysis_Dryse'!J200</f>
        <v>G224</v>
      </c>
      <c r="I274" t="str">
        <f>'[2]Final data_for_R_analysis_Dryse'!J420</f>
        <v>R327</v>
      </c>
      <c r="J274">
        <f>IFERROR(INDEX('[2]Green_rooibos initial weight'!$C$5:$C$1749,MATCH(H274, '[2]Green_rooibos initial weight'!$A$5:$A$1749,0)),"")</f>
        <v>2.0259999999999998</v>
      </c>
      <c r="K274">
        <f>IFERROR(INDEX('[2]Green_rooibos initial weight'!$C$5:$C$1749,MATCH(I274, '[2]Green_rooibos initial weight'!$A$5:$A$1749,0)),"")</f>
        <v>2.2229999999999999</v>
      </c>
      <c r="L274" s="3" t="str">
        <f>IFERROR(J274-(#REF!+#REF!),"")</f>
        <v/>
      </c>
      <c r="M274" s="3">
        <f>AVERAGE('[2]Ashed teabags wet'!$J$809:$J$813,'[2]Ashed teabags wet'!$J$817:$J$818,'[2]Ashed teabags wet'!$J$820:$J$821)</f>
        <v>5.5094158734921841</v>
      </c>
      <c r="N274" s="3" t="str">
        <f t="shared" si="24"/>
        <v/>
      </c>
      <c r="O274" s="3" t="str">
        <f>IFERROR($K274-(#REF!+#REF!),"")</f>
        <v/>
      </c>
      <c r="P274" s="3">
        <f>AVERAGE('[2]Ashed teabags wet'!$J$814:$J$816)</f>
        <v>2.2816647271287041</v>
      </c>
      <c r="Q274" s="3" t="str">
        <f t="shared" si="25"/>
        <v/>
      </c>
      <c r="R274" s="2">
        <f>'[2]Dry_Litterbag Placem_Collection'!G201</f>
        <v>43004</v>
      </c>
      <c r="S274">
        <f>IF(IFERROR(INDEX('[2]Both teabags AfterDry'!$D$3:$D$900,MATCH(Dry_Unashed!H274,'[2]Both teabags AfterDry'!$A$3:$A$900,0)),"")="","",(IFERROR(INDEX('[2]Both teabags AfterDry'!$D$3:$D$900,MATCH(Dry_Unashed!H274,'[2]Both teabags AfterDry'!$A$3:$A$900,0)),"")))</f>
        <v>0.53049999999999997</v>
      </c>
      <c r="T274">
        <f>IF(IFERROR(INDEX('[2]Both teabags AfterDry'!$D$3:$D$900,MATCH(Dry_Unashed!I274,'[2]Both teabags AfterDry'!$A$3:$A$900,0)),"")="","",(IFERROR(INDEX('[2]Both teabags AfterDry'!$D$3:$D$900,MATCH(Dry_Unashed!I274,'[2]Both teabags AfterDry'!$A$3:$A$900,0)),"")))</f>
        <v>1.5642</v>
      </c>
      <c r="U274" s="1" t="str">
        <f>IFERROR(IF(S274&gt;0,S274-(#REF!),""),"")</f>
        <v/>
      </c>
      <c r="V274" s="1" t="str">
        <f>IFERROR(IF(T274&gt;0,T274-(#REF!),""),"")</f>
        <v/>
      </c>
      <c r="W274" s="3" t="str">
        <f t="shared" si="26"/>
        <v/>
      </c>
      <c r="X274" s="3" t="str">
        <f t="shared" si="27"/>
        <v/>
      </c>
      <c r="Y274" s="3" t="str">
        <f t="shared" si="28"/>
        <v/>
      </c>
      <c r="Z274">
        <f t="shared" si="29"/>
        <v>62</v>
      </c>
      <c r="AA274" s="3" t="str">
        <f t="shared" si="30"/>
        <v/>
      </c>
      <c r="AB274" s="3" t="str">
        <f t="shared" si="31"/>
        <v/>
      </c>
      <c r="AC274" s="67" t="str">
        <f>IF(ISNUMBER(SEARCH("C", '[2]Dry_Litterbag Placem_Collection'!T201)),"YES","")</f>
        <v/>
      </c>
      <c r="AD274" s="67" t="str">
        <f>IF(ISNUMBER(SEARCH("H",'[2]Dry_Litterbag Placem_Collection'!T201)),"YES","")</f>
        <v>YES</v>
      </c>
      <c r="AE274" s="67" t="str">
        <f>IF(ISNUMBER(SEARCH("R",'[2]Dry_Litterbag Placem_Collection'!T201)),"YES","")</f>
        <v/>
      </c>
      <c r="AF274" s="67" t="str">
        <f>IF(ISNUMBER(SEARCH("C", '[2]Dry_Litterbag Placem_Collection'!S201)),"YES","")</f>
        <v/>
      </c>
      <c r="AG274" s="67" t="str">
        <f>IF(ISNUMBER(SEARCH("H", '[2]Dry_Litterbag Placem_Collection'!S201)),"YES","")</f>
        <v>YES</v>
      </c>
      <c r="AH274" s="67" t="str">
        <f>IF(ISNUMBER(SEARCH("R", '[2]Dry_Litterbag Placem_Collection'!S201)),"YES","")</f>
        <v/>
      </c>
    </row>
    <row r="275" spans="2:34">
      <c r="B275" t="s">
        <v>164</v>
      </c>
      <c r="C275">
        <v>200</v>
      </c>
      <c r="D275" t="s">
        <v>137</v>
      </c>
      <c r="E275" t="s">
        <v>41</v>
      </c>
      <c r="F275" s="68">
        <v>4</v>
      </c>
      <c r="G275" s="2">
        <f>'[2]Dry_Litterbag Placem_Collection'!E202</f>
        <v>42942</v>
      </c>
      <c r="H275" t="str">
        <f>'[2]Final data_for_R_analysis_Dryse'!J201</f>
        <v>G158</v>
      </c>
      <c r="I275" t="str">
        <f>'[2]Final data_for_R_analysis_Dryse'!J421</f>
        <v>R75</v>
      </c>
      <c r="J275">
        <f>IFERROR(INDEX('[2]Green_rooibos initial weight'!$C$5:$C$1749,MATCH(H275, '[2]Green_rooibos initial weight'!$A$5:$A$1749,0)),"")</f>
        <v>2.0609999999999999</v>
      </c>
      <c r="K275">
        <f>IFERROR(INDEX('[2]Green_rooibos initial weight'!$C$5:$C$1749,MATCH(I275, '[2]Green_rooibos initial weight'!$A$5:$A$1749,0)),"")</f>
        <v>2.1819999999999999</v>
      </c>
      <c r="L275" s="3" t="str">
        <f>IFERROR(J275-(#REF!+#REF!),"")</f>
        <v/>
      </c>
      <c r="M275" s="3">
        <f>AVERAGE('[2]Ashed teabags wet'!$J$809:$J$813,'[2]Ashed teabags wet'!$J$817:$J$818,'[2]Ashed teabags wet'!$J$820:$J$821)</f>
        <v>5.5094158734921841</v>
      </c>
      <c r="N275" s="3" t="str">
        <f t="shared" si="24"/>
        <v/>
      </c>
      <c r="O275" s="3" t="str">
        <f>IFERROR($K275-(#REF!+#REF!),"")</f>
        <v/>
      </c>
      <c r="P275" s="3">
        <f>AVERAGE('[2]Ashed teabags wet'!$J$814:$J$816)</f>
        <v>2.2816647271287041</v>
      </c>
      <c r="Q275" s="3" t="str">
        <f t="shared" si="25"/>
        <v/>
      </c>
      <c r="R275" s="2">
        <f>'[2]Dry_Litterbag Placem_Collection'!G202</f>
        <v>43004</v>
      </c>
      <c r="S275">
        <f>IF(IFERROR(INDEX('[2]Both teabags AfterDry'!$D$3:$D$900,MATCH(Dry_Unashed!H275,'[2]Both teabags AfterDry'!$A$3:$A$900,0)),"")="","",(IFERROR(INDEX('[2]Both teabags AfterDry'!$D$3:$D$900,MATCH(Dry_Unashed!H275,'[2]Both teabags AfterDry'!$A$3:$A$900,0)),"")))</f>
        <v>0.71050000000000002</v>
      </c>
      <c r="T275">
        <f>IF(IFERROR(INDEX('[2]Both teabags AfterDry'!$D$3:$D$900,MATCH(Dry_Unashed!I275,'[2]Both teabags AfterDry'!$A$3:$A$900,0)),"")="","",(IFERROR(INDEX('[2]Both teabags AfterDry'!$D$3:$D$900,MATCH(Dry_Unashed!I275,'[2]Both teabags AfterDry'!$A$3:$A$900,0)),"")))</f>
        <v>0.1565</v>
      </c>
      <c r="U275" s="1" t="str">
        <f>IFERROR(IF(S275&gt;0,S275-(#REF!),""),"")</f>
        <v/>
      </c>
      <c r="V275" s="1" t="str">
        <f>IFERROR(IF(T275&gt;0,T275-(#REF!),""),"")</f>
        <v/>
      </c>
      <c r="W275" s="3" t="str">
        <f t="shared" si="26"/>
        <v/>
      </c>
      <c r="X275" s="3" t="str">
        <f t="shared" si="27"/>
        <v/>
      </c>
      <c r="Y275" s="3" t="str">
        <f t="shared" si="28"/>
        <v/>
      </c>
      <c r="Z275">
        <f t="shared" si="29"/>
        <v>62</v>
      </c>
      <c r="AA275" s="3" t="str">
        <f t="shared" si="30"/>
        <v/>
      </c>
      <c r="AB275" s="3" t="str">
        <f t="shared" si="31"/>
        <v/>
      </c>
      <c r="AC275" s="67" t="str">
        <f>IF(ISNUMBER(SEARCH("C", '[2]Dry_Litterbag Placem_Collection'!T202)),"YES","")</f>
        <v/>
      </c>
      <c r="AD275" s="67" t="str">
        <f>IF(ISNUMBER(SEARCH("H",'[2]Dry_Litterbag Placem_Collection'!T202)),"YES","")</f>
        <v>YES</v>
      </c>
      <c r="AE275" s="67" t="str">
        <f>IF(ISNUMBER(SEARCH("R",'[2]Dry_Litterbag Placem_Collection'!T202)),"YES","")</f>
        <v>YES</v>
      </c>
      <c r="AF275" s="67" t="str">
        <f>IF(ISNUMBER(SEARCH("C", '[2]Dry_Litterbag Placem_Collection'!S202)),"YES","")</f>
        <v/>
      </c>
      <c r="AG275" s="67" t="str">
        <f>IF(ISNUMBER(SEARCH("H", '[2]Dry_Litterbag Placem_Collection'!S202)),"YES","")</f>
        <v/>
      </c>
      <c r="AH275" s="67" t="str">
        <f>IF(ISNUMBER(SEARCH("R", '[2]Dry_Litterbag Placem_Collection'!S202)),"YES","")</f>
        <v>YES</v>
      </c>
    </row>
    <row r="276" spans="2:34">
      <c r="B276" t="s">
        <v>164</v>
      </c>
      <c r="C276">
        <v>201</v>
      </c>
      <c r="D276" t="s">
        <v>138</v>
      </c>
      <c r="E276" t="s">
        <v>41</v>
      </c>
      <c r="F276" s="68">
        <v>1</v>
      </c>
      <c r="G276" s="2">
        <f>'[2]Dry_Litterbag Placem_Collection'!E203</f>
        <v>42942</v>
      </c>
      <c r="H276" t="str">
        <f>'[2]Final data_for_R_analysis_Dryse'!J202</f>
        <v>G211</v>
      </c>
      <c r="I276" t="str">
        <f>'[2]Final data_for_R_analysis_Dryse'!J422</f>
        <v>R36</v>
      </c>
      <c r="J276">
        <f>IFERROR(INDEX('[2]Green_rooibos initial weight'!$C$5:$C$1749,MATCH(H276, '[2]Green_rooibos initial weight'!$A$5:$A$1749,0)),"")</f>
        <v>2.06</v>
      </c>
      <c r="K276">
        <f>IFERROR(INDEX('[2]Green_rooibos initial weight'!$C$5:$C$1749,MATCH(I276, '[2]Green_rooibos initial weight'!$A$5:$A$1749,0)),"")</f>
        <v>2.298</v>
      </c>
      <c r="L276" s="3" t="str">
        <f>IFERROR(J276-(#REF!+#REF!),"")</f>
        <v/>
      </c>
      <c r="M276" s="3">
        <f>AVERAGE('[2]Ashed teabags wet'!$J$809:$J$813,'[2]Ashed teabags wet'!$J$817:$J$818,'[2]Ashed teabags wet'!$J$820:$J$821)</f>
        <v>5.5094158734921841</v>
      </c>
      <c r="N276" s="3" t="str">
        <f t="shared" si="24"/>
        <v/>
      </c>
      <c r="O276" s="3" t="str">
        <f>IFERROR($K276-(#REF!+#REF!),"")</f>
        <v/>
      </c>
      <c r="P276" s="3">
        <f>AVERAGE('[2]Ashed teabags wet'!$J$814:$J$816)</f>
        <v>2.2816647271287041</v>
      </c>
      <c r="Q276" s="3" t="str">
        <f t="shared" si="25"/>
        <v/>
      </c>
      <c r="R276" s="2">
        <f>'[2]Dry_Litterbag Placem_Collection'!G203</f>
        <v>43004</v>
      </c>
      <c r="S276">
        <f>IF(IFERROR(INDEX('[2]Both teabags AfterDry'!$D$3:$D$900,MATCH(Dry_Unashed!H276,'[2]Both teabags AfterDry'!$A$3:$A$900,0)),"")="","",(IFERROR(INDEX('[2]Both teabags AfterDry'!$D$3:$D$900,MATCH(Dry_Unashed!H276,'[2]Both teabags AfterDry'!$A$3:$A$900,0)),"")))</f>
        <v>0.67300000000000004</v>
      </c>
      <c r="T276">
        <f>IF(IFERROR(INDEX('[2]Both teabags AfterDry'!$D$3:$D$900,MATCH(Dry_Unashed!I276,'[2]Both teabags AfterDry'!$A$3:$A$900,0)),"")="","",(IFERROR(INDEX('[2]Both teabags AfterDry'!$D$3:$D$900,MATCH(Dry_Unashed!I276,'[2]Both teabags AfterDry'!$A$3:$A$900,0)),"")))</f>
        <v>1.968</v>
      </c>
      <c r="U276" s="1" t="str">
        <f>IFERROR(IF(S276&gt;0,S276-(#REF!),""),"")</f>
        <v/>
      </c>
      <c r="V276" s="1" t="str">
        <f>IFERROR(IF(T276&gt;0,T276-(#REF!),""),"")</f>
        <v/>
      </c>
      <c r="W276" s="3" t="str">
        <f t="shared" si="26"/>
        <v/>
      </c>
      <c r="X276" s="3" t="str">
        <f t="shared" si="27"/>
        <v/>
      </c>
      <c r="Y276" s="3" t="str">
        <f t="shared" si="28"/>
        <v/>
      </c>
      <c r="Z276">
        <f t="shared" si="29"/>
        <v>62</v>
      </c>
      <c r="AA276" s="3" t="str">
        <f t="shared" si="30"/>
        <v/>
      </c>
      <c r="AB276" s="3" t="str">
        <f t="shared" si="31"/>
        <v/>
      </c>
      <c r="AC276" s="67" t="str">
        <f>IF(ISNUMBER(SEARCH("C", '[2]Dry_Litterbag Placem_Collection'!T203)),"YES","")</f>
        <v>YES</v>
      </c>
      <c r="AD276" s="67" t="str">
        <f>IF(ISNUMBER(SEARCH("H",'[2]Dry_Litterbag Placem_Collection'!T203)),"YES","")</f>
        <v>YES</v>
      </c>
      <c r="AE276" s="67" t="str">
        <f>IF(ISNUMBER(SEARCH("R",'[2]Dry_Litterbag Placem_Collection'!T203)),"YES","")</f>
        <v>YES</v>
      </c>
      <c r="AF276" s="67" t="str">
        <f>IF(ISNUMBER(SEARCH("C", '[2]Dry_Litterbag Placem_Collection'!S203)),"YES","")</f>
        <v/>
      </c>
      <c r="AG276" s="67" t="str">
        <f>IF(ISNUMBER(SEARCH("H", '[2]Dry_Litterbag Placem_Collection'!S203)),"YES","")</f>
        <v>YES</v>
      </c>
      <c r="AH276" s="67" t="str">
        <f>IF(ISNUMBER(SEARCH("R", '[2]Dry_Litterbag Placem_Collection'!S203)),"YES","")</f>
        <v>YES</v>
      </c>
    </row>
    <row r="277" spans="2:34">
      <c r="B277" t="s">
        <v>164</v>
      </c>
      <c r="C277">
        <v>202</v>
      </c>
      <c r="D277" t="s">
        <v>139</v>
      </c>
      <c r="E277" t="s">
        <v>41</v>
      </c>
      <c r="F277" s="68">
        <v>2</v>
      </c>
      <c r="G277" s="2">
        <f>'[2]Dry_Litterbag Placem_Collection'!E204</f>
        <v>42942</v>
      </c>
      <c r="H277" t="str">
        <f>'[2]Final data_for_R_analysis_Dryse'!J203</f>
        <v>G181</v>
      </c>
      <c r="I277" t="str">
        <f>'[2]Final data_for_R_analysis_Dryse'!J423</f>
        <v>R676</v>
      </c>
      <c r="J277">
        <f>IFERROR(INDEX('[2]Green_rooibos initial weight'!$C$5:$C$1749,MATCH(H277, '[2]Green_rooibos initial weight'!$A$5:$A$1749,0)),"")</f>
        <v>1.7629999999999999</v>
      </c>
      <c r="K277">
        <f>IFERROR(INDEX('[2]Green_rooibos initial weight'!$C$5:$C$1749,MATCH(I277, '[2]Green_rooibos initial weight'!$A$5:$A$1749,0)),"")</f>
        <v>2.1459999999999999</v>
      </c>
      <c r="L277" s="3" t="str">
        <f>IFERROR(J277-(#REF!+#REF!),"")</f>
        <v/>
      </c>
      <c r="M277" s="3">
        <f>AVERAGE('[2]Ashed teabags wet'!$J$809:$J$813,'[2]Ashed teabags wet'!$J$817:$J$818,'[2]Ashed teabags wet'!$J$820:$J$821)</f>
        <v>5.5094158734921841</v>
      </c>
      <c r="N277" s="3" t="str">
        <f t="shared" si="24"/>
        <v/>
      </c>
      <c r="O277" s="3" t="str">
        <f>IFERROR($K277-(#REF!+#REF!),"")</f>
        <v/>
      </c>
      <c r="P277" s="3">
        <f>AVERAGE('[2]Ashed teabags wet'!$J$814:$J$816)</f>
        <v>2.2816647271287041</v>
      </c>
      <c r="Q277" s="3" t="str">
        <f t="shared" si="25"/>
        <v/>
      </c>
      <c r="R277" s="2">
        <f>'[2]Dry_Litterbag Placem_Collection'!G204</f>
        <v>43004</v>
      </c>
      <c r="S277">
        <f>IF(IFERROR(INDEX('[2]Both teabags AfterDry'!$D$3:$D$900,MATCH(Dry_Unashed!H277,'[2]Both teabags AfterDry'!$A$3:$A$900,0)),"")="","",(IFERROR(INDEX('[2]Both teabags AfterDry'!$D$3:$D$900,MATCH(Dry_Unashed!H277,'[2]Both teabags AfterDry'!$A$3:$A$900,0)),"")))</f>
        <v>0.80740000000000001</v>
      </c>
      <c r="T277">
        <f>IF(IFERROR(INDEX('[2]Both teabags AfterDry'!$D$3:$D$900,MATCH(Dry_Unashed!I277,'[2]Both teabags AfterDry'!$A$3:$A$900,0)),"")="","",(IFERROR(INDEX('[2]Both teabags AfterDry'!$D$3:$D$900,MATCH(Dry_Unashed!I277,'[2]Both teabags AfterDry'!$A$3:$A$900,0)),"")))</f>
        <v>1.6712</v>
      </c>
      <c r="U277" s="1" t="str">
        <f>IFERROR(IF(S277&gt;0,S277-(#REF!),""),"")</f>
        <v/>
      </c>
      <c r="V277" s="1" t="str">
        <f>IFERROR(IF(T277&gt;0,T277-(#REF!),""),"")</f>
        <v/>
      </c>
      <c r="W277" s="3" t="str">
        <f t="shared" si="26"/>
        <v/>
      </c>
      <c r="X277" s="3" t="str">
        <f t="shared" si="27"/>
        <v/>
      </c>
      <c r="Y277" s="3" t="str">
        <f t="shared" si="28"/>
        <v/>
      </c>
      <c r="Z277">
        <f t="shared" si="29"/>
        <v>62</v>
      </c>
      <c r="AA277" s="3" t="str">
        <f t="shared" si="30"/>
        <v/>
      </c>
      <c r="AB277" s="3" t="str">
        <f t="shared" si="31"/>
        <v/>
      </c>
      <c r="AC277" s="67" t="str">
        <f>IF(ISNUMBER(SEARCH("C", '[2]Dry_Litterbag Placem_Collection'!T204)),"YES","")</f>
        <v/>
      </c>
      <c r="AD277" s="67" t="str">
        <f>IF(ISNUMBER(SEARCH("H",'[2]Dry_Litterbag Placem_Collection'!T204)),"YES","")</f>
        <v>YES</v>
      </c>
      <c r="AE277" s="67" t="str">
        <f>IF(ISNUMBER(SEARCH("R",'[2]Dry_Litterbag Placem_Collection'!T204)),"YES","")</f>
        <v>YES</v>
      </c>
      <c r="AF277" s="67" t="str">
        <f>IF(ISNUMBER(SEARCH("C", '[2]Dry_Litterbag Placem_Collection'!S204)),"YES","")</f>
        <v/>
      </c>
      <c r="AG277" s="67" t="str">
        <f>IF(ISNUMBER(SEARCH("H", '[2]Dry_Litterbag Placem_Collection'!S204)),"YES","")</f>
        <v/>
      </c>
      <c r="AH277" s="67" t="str">
        <f>IF(ISNUMBER(SEARCH("R", '[2]Dry_Litterbag Placem_Collection'!S204)),"YES","")</f>
        <v>YES</v>
      </c>
    </row>
    <row r="278" spans="2:34">
      <c r="B278" t="s">
        <v>164</v>
      </c>
      <c r="C278">
        <v>203</v>
      </c>
      <c r="D278" t="s">
        <v>140</v>
      </c>
      <c r="E278" t="s">
        <v>41</v>
      </c>
      <c r="F278" s="68">
        <v>3</v>
      </c>
      <c r="G278" s="2">
        <f>'[2]Dry_Litterbag Placem_Collection'!E205</f>
        <v>42942</v>
      </c>
      <c r="H278" t="str">
        <f>'[2]Final data_for_R_analysis_Dryse'!J204</f>
        <v>G179</v>
      </c>
      <c r="I278" t="str">
        <f>'[2]Final data_for_R_analysis_Dryse'!J424</f>
        <v>R685</v>
      </c>
      <c r="J278">
        <f>IFERROR(INDEX('[2]Green_rooibos initial weight'!$C$5:$C$1749,MATCH(H278, '[2]Green_rooibos initial weight'!$A$5:$A$1749,0)),"")</f>
        <v>1.9750000000000001</v>
      </c>
      <c r="K278">
        <f>IFERROR(INDEX('[2]Green_rooibos initial weight'!$C$5:$C$1749,MATCH(I278, '[2]Green_rooibos initial weight'!$A$5:$A$1749,0)),"")</f>
        <v>2.1629999999999998</v>
      </c>
      <c r="L278" s="3" t="str">
        <f>IFERROR(J278-(#REF!+#REF!),"")</f>
        <v/>
      </c>
      <c r="M278" s="3">
        <f>AVERAGE('[2]Ashed teabags wet'!$J$809:$J$813,'[2]Ashed teabags wet'!$J$817:$J$818,'[2]Ashed teabags wet'!$J$820:$J$821)</f>
        <v>5.5094158734921841</v>
      </c>
      <c r="N278" s="3" t="str">
        <f t="shared" si="24"/>
        <v/>
      </c>
      <c r="O278" s="3" t="str">
        <f>IFERROR($K278-(#REF!+#REF!),"")</f>
        <v/>
      </c>
      <c r="P278" s="3">
        <f>AVERAGE('[2]Ashed teabags wet'!$J$814:$J$816)</f>
        <v>2.2816647271287041</v>
      </c>
      <c r="Q278" s="3" t="str">
        <f t="shared" si="25"/>
        <v/>
      </c>
      <c r="R278" s="2">
        <f>'[2]Dry_Litterbag Placem_Collection'!G205</f>
        <v>43004</v>
      </c>
      <c r="S278">
        <f>IF(IFERROR(INDEX('[2]Both teabags AfterDry'!$D$3:$D$900,MATCH(Dry_Unashed!H278,'[2]Both teabags AfterDry'!$A$3:$A$900,0)),"")="","",(IFERROR(INDEX('[2]Both teabags AfterDry'!$D$3:$D$900,MATCH(Dry_Unashed!H278,'[2]Both teabags AfterDry'!$A$3:$A$900,0)),"")))</f>
        <v>0.59770000000000001</v>
      </c>
      <c r="T278">
        <f>IF(IFERROR(INDEX('[2]Both teabags AfterDry'!$D$3:$D$900,MATCH(Dry_Unashed!I278,'[2]Both teabags AfterDry'!$A$3:$A$900,0)),"")="","",(IFERROR(INDEX('[2]Both teabags AfterDry'!$D$3:$D$900,MATCH(Dry_Unashed!I278,'[2]Both teabags AfterDry'!$A$3:$A$900,0)),"")))</f>
        <v>1.7919</v>
      </c>
      <c r="U278" s="1" t="str">
        <f>IFERROR(IF(S278&gt;0,S278-(#REF!),""),"")</f>
        <v/>
      </c>
      <c r="V278" s="1" t="str">
        <f>IFERROR(IF(T278&gt;0,T278-(#REF!),""),"")</f>
        <v/>
      </c>
      <c r="W278" s="3" t="str">
        <f t="shared" si="26"/>
        <v/>
      </c>
      <c r="X278" s="3" t="str">
        <f t="shared" si="27"/>
        <v/>
      </c>
      <c r="Y278" s="3" t="str">
        <f t="shared" si="28"/>
        <v/>
      </c>
      <c r="Z278">
        <f t="shared" si="29"/>
        <v>62</v>
      </c>
      <c r="AA278" s="3" t="str">
        <f t="shared" si="30"/>
        <v/>
      </c>
      <c r="AB278" s="3" t="str">
        <f t="shared" si="31"/>
        <v/>
      </c>
      <c r="AC278" s="67" t="str">
        <f>IF(ISNUMBER(SEARCH("C", '[2]Dry_Litterbag Placem_Collection'!T205)),"YES","")</f>
        <v/>
      </c>
      <c r="AD278" s="67" t="str">
        <f>IF(ISNUMBER(SEARCH("H",'[2]Dry_Litterbag Placem_Collection'!T205)),"YES","")</f>
        <v/>
      </c>
      <c r="AE278" s="67" t="str">
        <f>IF(ISNUMBER(SEARCH("R",'[2]Dry_Litterbag Placem_Collection'!T205)),"YES","")</f>
        <v>YES</v>
      </c>
      <c r="AF278" s="67" t="str">
        <f>IF(ISNUMBER(SEARCH("C", '[2]Dry_Litterbag Placem_Collection'!S205)),"YES","")</f>
        <v/>
      </c>
      <c r="AG278" s="67" t="str">
        <f>IF(ISNUMBER(SEARCH("H", '[2]Dry_Litterbag Placem_Collection'!S205)),"YES","")</f>
        <v>YES</v>
      </c>
      <c r="AH278" s="67" t="str">
        <f>IF(ISNUMBER(SEARCH("R", '[2]Dry_Litterbag Placem_Collection'!S205)),"YES","")</f>
        <v>YES</v>
      </c>
    </row>
    <row r="279" spans="2:34">
      <c r="B279" t="s">
        <v>164</v>
      </c>
      <c r="C279">
        <v>204</v>
      </c>
      <c r="D279" t="s">
        <v>141</v>
      </c>
      <c r="E279" t="s">
        <v>41</v>
      </c>
      <c r="F279" s="68">
        <v>4</v>
      </c>
      <c r="G279" s="2">
        <f>'[2]Dry_Litterbag Placem_Collection'!E206</f>
        <v>42942</v>
      </c>
      <c r="H279" t="str">
        <f>'[2]Final data_for_R_analysis_Dryse'!J205</f>
        <v>G248</v>
      </c>
      <c r="I279" t="str">
        <f>'[2]Final data_for_R_analysis_Dryse'!J425</f>
        <v>R254</v>
      </c>
      <c r="J279">
        <f>IFERROR(INDEX('[2]Green_rooibos initial weight'!$C$5:$C$1749,MATCH(H279, '[2]Green_rooibos initial weight'!$A$5:$A$1749,0)),"")</f>
        <v>1.9950000000000001</v>
      </c>
      <c r="K279">
        <f>IFERROR(INDEX('[2]Green_rooibos initial weight'!$C$5:$C$1749,MATCH(I279, '[2]Green_rooibos initial weight'!$A$5:$A$1749,0)),"")</f>
        <v>2.266</v>
      </c>
      <c r="L279" s="3" t="str">
        <f>IFERROR(J279-(#REF!+#REF!),"")</f>
        <v/>
      </c>
      <c r="M279" s="3">
        <f>AVERAGE('[2]Ashed teabags wet'!$J$809:$J$813,'[2]Ashed teabags wet'!$J$817:$J$818,'[2]Ashed teabags wet'!$J$820:$J$821)</f>
        <v>5.5094158734921841</v>
      </c>
      <c r="N279" s="3" t="str">
        <f t="shared" si="24"/>
        <v/>
      </c>
      <c r="O279" s="3" t="str">
        <f>IFERROR($K279-(#REF!+#REF!),"")</f>
        <v/>
      </c>
      <c r="P279" s="3">
        <f>AVERAGE('[2]Ashed teabags wet'!$J$814:$J$816)</f>
        <v>2.2816647271287041</v>
      </c>
      <c r="Q279" s="3" t="str">
        <f t="shared" si="25"/>
        <v/>
      </c>
      <c r="R279" s="2">
        <f>'[2]Dry_Litterbag Placem_Collection'!G206</f>
        <v>43004</v>
      </c>
      <c r="S279">
        <f>IF(IFERROR(INDEX('[2]Both teabags AfterDry'!$D$3:$D$900,MATCH(Dry_Unashed!H279,'[2]Both teabags AfterDry'!$A$3:$A$900,0)),"")="","",(IFERROR(INDEX('[2]Both teabags AfterDry'!$D$3:$D$900,MATCH(Dry_Unashed!H279,'[2]Both teabags AfterDry'!$A$3:$A$900,0)),"")))</f>
        <v>1.7124999999999999</v>
      </c>
      <c r="T279">
        <f>IF(IFERROR(INDEX('[2]Both teabags AfterDry'!$D$3:$D$900,MATCH(Dry_Unashed!I279,'[2]Both teabags AfterDry'!$A$3:$A$900,0)),"")="","",(IFERROR(INDEX('[2]Both teabags AfterDry'!$D$3:$D$900,MATCH(Dry_Unashed!I279,'[2]Both teabags AfterDry'!$A$3:$A$900,0)),"")))</f>
        <v>1.8010999999999999</v>
      </c>
      <c r="U279" s="1" t="str">
        <f>IFERROR(IF(S279&gt;0,S279-(#REF!),""),"")</f>
        <v/>
      </c>
      <c r="V279" s="1" t="str">
        <f>IFERROR(IF(T279&gt;0,T279-(#REF!),""),"")</f>
        <v/>
      </c>
      <c r="W279" s="3" t="str">
        <f t="shared" si="26"/>
        <v/>
      </c>
      <c r="X279" s="3" t="str">
        <f t="shared" si="27"/>
        <v/>
      </c>
      <c r="Y279" s="3" t="str">
        <f t="shared" si="28"/>
        <v/>
      </c>
      <c r="Z279">
        <f t="shared" si="29"/>
        <v>62</v>
      </c>
      <c r="AA279" s="3" t="str">
        <f t="shared" si="30"/>
        <v/>
      </c>
      <c r="AB279" s="3" t="str">
        <f t="shared" si="31"/>
        <v/>
      </c>
      <c r="AC279" s="67" t="str">
        <f>IF(ISNUMBER(SEARCH("C", '[2]Dry_Litterbag Placem_Collection'!T206)),"YES","")</f>
        <v/>
      </c>
      <c r="AD279" s="67" t="str">
        <f>IF(ISNUMBER(SEARCH("H",'[2]Dry_Litterbag Placem_Collection'!T206)),"YES","")</f>
        <v>YES</v>
      </c>
      <c r="AE279" s="67" t="str">
        <f>IF(ISNUMBER(SEARCH("R",'[2]Dry_Litterbag Placem_Collection'!T206)),"YES","")</f>
        <v>YES</v>
      </c>
      <c r="AF279" s="67" t="str">
        <f>IF(ISNUMBER(SEARCH("C", '[2]Dry_Litterbag Placem_Collection'!S206)),"YES","")</f>
        <v/>
      </c>
      <c r="AG279" s="67" t="str">
        <f>IF(ISNUMBER(SEARCH("H", '[2]Dry_Litterbag Placem_Collection'!S206)),"YES","")</f>
        <v>YES</v>
      </c>
      <c r="AH279" s="67" t="str">
        <f>IF(ISNUMBER(SEARCH("R", '[2]Dry_Litterbag Placem_Collection'!S206)),"YES","")</f>
        <v>YES</v>
      </c>
    </row>
    <row r="280" spans="2:34">
      <c r="B280" t="s">
        <v>164</v>
      </c>
      <c r="C280">
        <v>205</v>
      </c>
      <c r="D280" t="s">
        <v>142</v>
      </c>
      <c r="E280" t="s">
        <v>41</v>
      </c>
      <c r="F280" s="68">
        <v>1</v>
      </c>
      <c r="G280" s="2">
        <f>'[2]Dry_Litterbag Placem_Collection'!E207</f>
        <v>42942</v>
      </c>
      <c r="H280" t="str">
        <f>'[2]Final data_for_R_analysis_Dryse'!J206</f>
        <v>G55</v>
      </c>
      <c r="I280" t="str">
        <f>'[2]Final data_for_R_analysis_Dryse'!J426</f>
        <v>R348</v>
      </c>
      <c r="J280">
        <f>IFERROR(INDEX('[2]Green_rooibos initial weight'!$C$5:$C$1749,MATCH(H280, '[2]Green_rooibos initial weight'!$A$5:$A$1749,0)),"")</f>
        <v>2.024</v>
      </c>
      <c r="K280">
        <f>IFERROR(INDEX('[2]Green_rooibos initial weight'!$C$5:$C$1749,MATCH(I280, '[2]Green_rooibos initial weight'!$A$5:$A$1749,0)),"")</f>
        <v>2.31</v>
      </c>
      <c r="L280" s="3" t="str">
        <f>IFERROR(J280-(#REF!+#REF!),"")</f>
        <v/>
      </c>
      <c r="M280" s="3">
        <f>AVERAGE('[2]Ashed teabags wet'!$J$809:$J$813,'[2]Ashed teabags wet'!$J$817:$J$818,'[2]Ashed teabags wet'!$J$820:$J$821)</f>
        <v>5.5094158734921841</v>
      </c>
      <c r="N280" s="3" t="str">
        <f t="shared" si="24"/>
        <v/>
      </c>
      <c r="O280" s="3" t="str">
        <f>IFERROR($K280-(#REF!+#REF!),"")</f>
        <v/>
      </c>
      <c r="P280" s="3">
        <f>AVERAGE('[2]Ashed teabags wet'!$J$814:$J$816)</f>
        <v>2.2816647271287041</v>
      </c>
      <c r="Q280" s="3" t="str">
        <f t="shared" si="25"/>
        <v/>
      </c>
      <c r="R280" s="2">
        <f>'[2]Dry_Litterbag Placem_Collection'!G207</f>
        <v>43004</v>
      </c>
      <c r="S280">
        <f>IF(IFERROR(INDEX('[2]Both teabags AfterDry'!$D$3:$D$900,MATCH(Dry_Unashed!H280,'[2]Both teabags AfterDry'!$A$3:$A$900,0)),"")="","",(IFERROR(INDEX('[2]Both teabags AfterDry'!$D$3:$D$900,MATCH(Dry_Unashed!H280,'[2]Both teabags AfterDry'!$A$3:$A$900,0)),"")))</f>
        <v>0.86550000000000005</v>
      </c>
      <c r="T280">
        <f>IF(IFERROR(INDEX('[2]Both teabags AfterDry'!$D$3:$D$900,MATCH(Dry_Unashed!I280,'[2]Both teabags AfterDry'!$A$3:$A$900,0)),"")="","",(IFERROR(INDEX('[2]Both teabags AfterDry'!$D$3:$D$900,MATCH(Dry_Unashed!I280,'[2]Both teabags AfterDry'!$A$3:$A$900,0)),"")))</f>
        <v>1.7168000000000001</v>
      </c>
      <c r="U280" s="1" t="str">
        <f>IFERROR(IF(S280&gt;0,S280-(#REF!),""),"")</f>
        <v/>
      </c>
      <c r="V280" s="1" t="str">
        <f>IFERROR(IF(T280&gt;0,T280-(#REF!),""),"")</f>
        <v/>
      </c>
      <c r="W280" s="3" t="str">
        <f t="shared" si="26"/>
        <v/>
      </c>
      <c r="X280" s="3" t="str">
        <f t="shared" si="27"/>
        <v/>
      </c>
      <c r="Y280" s="3" t="str">
        <f t="shared" si="28"/>
        <v/>
      </c>
      <c r="Z280">
        <f t="shared" si="29"/>
        <v>62</v>
      </c>
      <c r="AA280" s="3" t="str">
        <f t="shared" si="30"/>
        <v/>
      </c>
      <c r="AB280" s="3" t="str">
        <f t="shared" si="31"/>
        <v/>
      </c>
      <c r="AC280" s="67" t="str">
        <f>IF(ISNUMBER(SEARCH("C", '[2]Dry_Litterbag Placem_Collection'!T207)),"YES","")</f>
        <v/>
      </c>
      <c r="AD280" s="67" t="str">
        <f>IF(ISNUMBER(SEARCH("H",'[2]Dry_Litterbag Placem_Collection'!T207)),"YES","")</f>
        <v>YES</v>
      </c>
      <c r="AE280" s="67" t="str">
        <f>IF(ISNUMBER(SEARCH("R",'[2]Dry_Litterbag Placem_Collection'!T207)),"YES","")</f>
        <v>YES</v>
      </c>
      <c r="AF280" s="67" t="str">
        <f>IF(ISNUMBER(SEARCH("C", '[2]Dry_Litterbag Placem_Collection'!S207)),"YES","")</f>
        <v/>
      </c>
      <c r="AG280" s="67" t="str">
        <f>IF(ISNUMBER(SEARCH("H", '[2]Dry_Litterbag Placem_Collection'!S207)),"YES","")</f>
        <v>YES</v>
      </c>
      <c r="AH280" s="67" t="str">
        <f>IF(ISNUMBER(SEARCH("R", '[2]Dry_Litterbag Placem_Collection'!S207)),"YES","")</f>
        <v>YES</v>
      </c>
    </row>
    <row r="281" spans="2:34">
      <c r="B281" t="s">
        <v>164</v>
      </c>
      <c r="C281">
        <v>206</v>
      </c>
      <c r="D281" t="s">
        <v>143</v>
      </c>
      <c r="E281" t="s">
        <v>41</v>
      </c>
      <c r="F281" s="68">
        <v>2</v>
      </c>
      <c r="G281" s="2">
        <f>'[2]Dry_Litterbag Placem_Collection'!E208</f>
        <v>42942</v>
      </c>
      <c r="H281" t="str">
        <f>'[2]Final data_for_R_analysis_Dryse'!J207</f>
        <v>G124</v>
      </c>
      <c r="I281" t="str">
        <f>'[2]Final data_for_R_analysis_Dryse'!J427</f>
        <v>R686</v>
      </c>
      <c r="J281">
        <f>IFERROR(INDEX('[2]Green_rooibos initial weight'!$C$5:$C$1749,MATCH(H281, '[2]Green_rooibos initial weight'!$A$5:$A$1749,0)),"")</f>
        <v>1.9390000000000001</v>
      </c>
      <c r="K281">
        <f>IFERROR(INDEX('[2]Green_rooibos initial weight'!$C$5:$C$1749,MATCH(I281, '[2]Green_rooibos initial weight'!$A$5:$A$1749,0)),"")</f>
        <v>2.1890000000000001</v>
      </c>
      <c r="L281" s="3" t="str">
        <f>IFERROR(J281-(#REF!+#REF!),"")</f>
        <v/>
      </c>
      <c r="M281" s="3">
        <f>AVERAGE('[2]Ashed teabags wet'!$J$809:$J$813,'[2]Ashed teabags wet'!$J$817:$J$818,'[2]Ashed teabags wet'!$J$820:$J$821)</f>
        <v>5.5094158734921841</v>
      </c>
      <c r="N281" s="3" t="str">
        <f t="shared" si="24"/>
        <v/>
      </c>
      <c r="O281" s="3" t="str">
        <f>IFERROR($K281-(#REF!+#REF!),"")</f>
        <v/>
      </c>
      <c r="P281" s="3">
        <f>AVERAGE('[2]Ashed teabags wet'!$J$814:$J$816)</f>
        <v>2.2816647271287041</v>
      </c>
      <c r="Q281" s="3" t="str">
        <f t="shared" si="25"/>
        <v/>
      </c>
      <c r="R281" s="2">
        <f>'[2]Dry_Litterbag Placem_Collection'!G208</f>
        <v>43004</v>
      </c>
      <c r="S281">
        <f>IF(IFERROR(INDEX('[2]Both teabags AfterDry'!$D$3:$D$900,MATCH(Dry_Unashed!H281,'[2]Both teabags AfterDry'!$A$3:$A$900,0)),"")="","",(IFERROR(INDEX('[2]Both teabags AfterDry'!$D$3:$D$900,MATCH(Dry_Unashed!H281,'[2]Both teabags AfterDry'!$A$3:$A$900,0)),"")))</f>
        <v>0.66969999999999996</v>
      </c>
      <c r="T281">
        <f>IF(IFERROR(INDEX('[2]Both teabags AfterDry'!$D$3:$D$900,MATCH(Dry_Unashed!I281,'[2]Both teabags AfterDry'!$A$3:$A$900,0)),"")="","",(IFERROR(INDEX('[2]Both teabags AfterDry'!$D$3:$D$900,MATCH(Dry_Unashed!I281,'[2]Both teabags AfterDry'!$A$3:$A$900,0)),"")))</f>
        <v>3.4599000000000002</v>
      </c>
      <c r="U281" s="1" t="str">
        <f>IFERROR(IF(S281&gt;0,S281-(#REF!),""),"")</f>
        <v/>
      </c>
      <c r="V281" s="1" t="str">
        <f>IFERROR(IF(T281&gt;0,T281-(#REF!),""),"")</f>
        <v/>
      </c>
      <c r="W281" s="3" t="str">
        <f t="shared" si="26"/>
        <v/>
      </c>
      <c r="X281" s="3" t="str">
        <f t="shared" si="27"/>
        <v/>
      </c>
      <c r="Y281" s="3" t="str">
        <f t="shared" si="28"/>
        <v/>
      </c>
      <c r="Z281">
        <f t="shared" si="29"/>
        <v>62</v>
      </c>
      <c r="AA281" s="3" t="str">
        <f t="shared" si="30"/>
        <v/>
      </c>
      <c r="AB281" s="3" t="str">
        <f t="shared" si="31"/>
        <v/>
      </c>
      <c r="AC281" s="67" t="str">
        <f>IF(ISNUMBER(SEARCH("C", '[2]Dry_Litterbag Placem_Collection'!T208)),"YES","")</f>
        <v/>
      </c>
      <c r="AD281" s="67" t="str">
        <f>IF(ISNUMBER(SEARCH("H",'[2]Dry_Litterbag Placem_Collection'!T208)),"YES","")</f>
        <v>YES</v>
      </c>
      <c r="AE281" s="67" t="str">
        <f>IF(ISNUMBER(SEARCH("R",'[2]Dry_Litterbag Placem_Collection'!T208)),"YES","")</f>
        <v>YES</v>
      </c>
      <c r="AF281" s="67" t="str">
        <f>IF(ISNUMBER(SEARCH("C", '[2]Dry_Litterbag Placem_Collection'!S208)),"YES","")</f>
        <v/>
      </c>
      <c r="AG281" s="67" t="str">
        <f>IF(ISNUMBER(SEARCH("H", '[2]Dry_Litterbag Placem_Collection'!S208)),"YES","")</f>
        <v/>
      </c>
      <c r="AH281" s="67" t="str">
        <f>IF(ISNUMBER(SEARCH("R", '[2]Dry_Litterbag Placem_Collection'!S208)),"YES","")</f>
        <v>YES</v>
      </c>
    </row>
    <row r="282" spans="2:34">
      <c r="B282" t="s">
        <v>164</v>
      </c>
      <c r="C282">
        <v>207</v>
      </c>
      <c r="D282" t="s">
        <v>144</v>
      </c>
      <c r="E282" t="s">
        <v>41</v>
      </c>
      <c r="F282" s="68">
        <v>3</v>
      </c>
      <c r="G282" s="2">
        <f>'[2]Dry_Litterbag Placem_Collection'!E209</f>
        <v>42942</v>
      </c>
      <c r="H282" t="str">
        <f>'[2]Final data_for_R_analysis_Dryse'!J208</f>
        <v>G234</v>
      </c>
      <c r="I282" t="str">
        <f>'[2]Final data_for_R_analysis_Dryse'!J428</f>
        <v>R551</v>
      </c>
      <c r="J282">
        <f>IFERROR(INDEX('[2]Green_rooibos initial weight'!$C$5:$C$1749,MATCH(H282, '[2]Green_rooibos initial weight'!$A$5:$A$1749,0)),"")</f>
        <v>2.13</v>
      </c>
      <c r="K282">
        <f>IFERROR(INDEX('[2]Green_rooibos initial weight'!$C$5:$C$1749,MATCH(I282, '[2]Green_rooibos initial weight'!$A$5:$A$1749,0)),"")</f>
        <v>2.1739999999999999</v>
      </c>
      <c r="L282" s="3" t="str">
        <f>IFERROR(J282-(#REF!+#REF!),"")</f>
        <v/>
      </c>
      <c r="M282" s="3">
        <f>AVERAGE('[2]Ashed teabags wet'!$J$809:$J$813,'[2]Ashed teabags wet'!$J$817:$J$818,'[2]Ashed teabags wet'!$J$820:$J$821)</f>
        <v>5.5094158734921841</v>
      </c>
      <c r="N282" s="3" t="str">
        <f t="shared" si="24"/>
        <v/>
      </c>
      <c r="O282" s="3" t="str">
        <f>IFERROR($K282-(#REF!+#REF!),"")</f>
        <v/>
      </c>
      <c r="P282" s="3">
        <f>AVERAGE('[2]Ashed teabags wet'!$J$814:$J$816)</f>
        <v>2.2816647271287041</v>
      </c>
      <c r="Q282" s="3" t="str">
        <f t="shared" si="25"/>
        <v/>
      </c>
      <c r="R282" s="2">
        <f>'[2]Dry_Litterbag Placem_Collection'!G209</f>
        <v>43004</v>
      </c>
      <c r="S282">
        <f>IF(IFERROR(INDEX('[2]Both teabags AfterDry'!$D$3:$D$900,MATCH(Dry_Unashed!H282,'[2]Both teabags AfterDry'!$A$3:$A$900,0)),"")="","",(IFERROR(INDEX('[2]Both teabags AfterDry'!$D$3:$D$900,MATCH(Dry_Unashed!H282,'[2]Both teabags AfterDry'!$A$3:$A$900,0)),"")))</f>
        <v>0.745</v>
      </c>
      <c r="T282">
        <f>IF(IFERROR(INDEX('[2]Both teabags AfterDry'!$D$3:$D$900,MATCH(Dry_Unashed!I282,'[2]Both teabags AfterDry'!$A$3:$A$900,0)),"")="","",(IFERROR(INDEX('[2]Both teabags AfterDry'!$D$3:$D$900,MATCH(Dry_Unashed!I282,'[2]Both teabags AfterDry'!$A$3:$A$900,0)),"")))</f>
        <v>8.3109999999999999</v>
      </c>
      <c r="U282" s="1" t="str">
        <f>IFERROR(IF(S282&gt;0,S282-(#REF!),""),"")</f>
        <v/>
      </c>
      <c r="V282" s="1" t="str">
        <f>IFERROR(IF(T282&gt;0,T282-(#REF!),""),"")</f>
        <v/>
      </c>
      <c r="W282" s="3" t="str">
        <f t="shared" si="26"/>
        <v/>
      </c>
      <c r="X282" s="3" t="str">
        <f t="shared" si="27"/>
        <v/>
      </c>
      <c r="Y282" s="3" t="str">
        <f t="shared" si="28"/>
        <v/>
      </c>
      <c r="Z282">
        <f t="shared" si="29"/>
        <v>62</v>
      </c>
      <c r="AA282" s="3" t="str">
        <f t="shared" si="30"/>
        <v/>
      </c>
      <c r="AB282" s="3" t="str">
        <f t="shared" si="31"/>
        <v/>
      </c>
      <c r="AC282" s="67" t="str">
        <f>IF(ISNUMBER(SEARCH("C", '[2]Dry_Litterbag Placem_Collection'!T209)),"YES","")</f>
        <v/>
      </c>
      <c r="AD282" s="67" t="str">
        <f>IF(ISNUMBER(SEARCH("H",'[2]Dry_Litterbag Placem_Collection'!T209)),"YES","")</f>
        <v/>
      </c>
      <c r="AE282" s="67" t="str">
        <f>IF(ISNUMBER(SEARCH("R",'[2]Dry_Litterbag Placem_Collection'!T209)),"YES","")</f>
        <v>YES</v>
      </c>
      <c r="AF282" s="67" t="str">
        <f>IF(ISNUMBER(SEARCH("C", '[2]Dry_Litterbag Placem_Collection'!S209)),"YES","")</f>
        <v/>
      </c>
      <c r="AG282" s="67" t="str">
        <f>IF(ISNUMBER(SEARCH("H", '[2]Dry_Litterbag Placem_Collection'!S209)),"YES","")</f>
        <v/>
      </c>
      <c r="AH282" s="67" t="str">
        <f>IF(ISNUMBER(SEARCH("R", '[2]Dry_Litterbag Placem_Collection'!S209)),"YES","")</f>
        <v>YES</v>
      </c>
    </row>
    <row r="283" spans="2:34">
      <c r="B283" t="s">
        <v>164</v>
      </c>
      <c r="C283">
        <v>208</v>
      </c>
      <c r="D283" t="s">
        <v>145</v>
      </c>
      <c r="E283" t="s">
        <v>41</v>
      </c>
      <c r="F283" s="68">
        <v>4</v>
      </c>
      <c r="G283" s="2">
        <f>'[2]Dry_Litterbag Placem_Collection'!E210</f>
        <v>42942</v>
      </c>
      <c r="H283" t="str">
        <f>'[2]Final data_for_R_analysis_Dryse'!J209</f>
        <v>G412</v>
      </c>
      <c r="I283" t="str">
        <f>'[2]Final data_for_R_analysis_Dryse'!J429</f>
        <v>R516</v>
      </c>
      <c r="J283">
        <f>IFERROR(INDEX('[2]Green_rooibos initial weight'!$C$5:$C$1749,MATCH(H283, '[2]Green_rooibos initial weight'!$A$5:$A$1749,0)),"")</f>
        <v>2.0049999999999999</v>
      </c>
      <c r="K283">
        <f>IFERROR(INDEX('[2]Green_rooibos initial weight'!$C$5:$C$1749,MATCH(I283, '[2]Green_rooibos initial weight'!$A$5:$A$1749,0)),"")</f>
        <v>2.141</v>
      </c>
      <c r="L283" s="3" t="str">
        <f>IFERROR(J283-(#REF!+#REF!),"")</f>
        <v/>
      </c>
      <c r="M283" s="3">
        <f>AVERAGE('[2]Ashed teabags wet'!$J$809:$J$813,'[2]Ashed teabags wet'!$J$817:$J$818,'[2]Ashed teabags wet'!$J$820:$J$821)</f>
        <v>5.5094158734921841</v>
      </c>
      <c r="N283" s="3" t="str">
        <f t="shared" si="24"/>
        <v/>
      </c>
      <c r="O283" s="3" t="str">
        <f>IFERROR($K283-(#REF!+#REF!),"")</f>
        <v/>
      </c>
      <c r="P283" s="3">
        <f>AVERAGE('[2]Ashed teabags wet'!$J$814:$J$816)</f>
        <v>2.2816647271287041</v>
      </c>
      <c r="Q283" s="3" t="str">
        <f t="shared" si="25"/>
        <v/>
      </c>
      <c r="R283" s="2">
        <f>'[2]Dry_Litterbag Placem_Collection'!G210</f>
        <v>43004</v>
      </c>
      <c r="S283">
        <f>IF(IFERROR(INDEX('[2]Both teabags AfterDry'!$D$3:$D$900,MATCH(Dry_Unashed!H283,'[2]Both teabags AfterDry'!$A$3:$A$900,0)),"")="","",(IFERROR(INDEX('[2]Both teabags AfterDry'!$D$3:$D$900,MATCH(Dry_Unashed!H283,'[2]Both teabags AfterDry'!$A$3:$A$900,0)),"")))</f>
        <v>0.72499999999999998</v>
      </c>
      <c r="T283">
        <f>IF(IFERROR(INDEX('[2]Both teabags AfterDry'!$D$3:$D$900,MATCH(Dry_Unashed!I283,'[2]Both teabags AfterDry'!$A$3:$A$900,0)),"")="","",(IFERROR(INDEX('[2]Both teabags AfterDry'!$D$3:$D$900,MATCH(Dry_Unashed!I283,'[2]Both teabags AfterDry'!$A$3:$A$900,0)),"")))</f>
        <v>1.7749999999999999</v>
      </c>
      <c r="U283" s="1" t="str">
        <f>IFERROR(IF(S283&gt;0,S283-(#REF!),""),"")</f>
        <v/>
      </c>
      <c r="V283" s="1" t="str">
        <f>IFERROR(IF(T283&gt;0,T283-(#REF!),""),"")</f>
        <v/>
      </c>
      <c r="W283" s="3" t="str">
        <f t="shared" si="26"/>
        <v/>
      </c>
      <c r="X283" s="3" t="str">
        <f t="shared" si="27"/>
        <v/>
      </c>
      <c r="Y283" s="3" t="str">
        <f t="shared" si="28"/>
        <v/>
      </c>
      <c r="Z283">
        <f t="shared" si="29"/>
        <v>62</v>
      </c>
      <c r="AA283" s="3" t="str">
        <f t="shared" si="30"/>
        <v/>
      </c>
      <c r="AB283" s="3" t="str">
        <f t="shared" si="31"/>
        <v/>
      </c>
      <c r="AC283" s="67" t="str">
        <f>IF(ISNUMBER(SEARCH("C", '[2]Dry_Litterbag Placem_Collection'!T210)),"YES","")</f>
        <v>YES</v>
      </c>
      <c r="AD283" s="67" t="str">
        <f>IF(ISNUMBER(SEARCH("H",'[2]Dry_Litterbag Placem_Collection'!T210)),"YES","")</f>
        <v/>
      </c>
      <c r="AE283" s="67" t="str">
        <f>IF(ISNUMBER(SEARCH("R",'[2]Dry_Litterbag Placem_Collection'!T210)),"YES","")</f>
        <v/>
      </c>
      <c r="AF283" s="67" t="str">
        <f>IF(ISNUMBER(SEARCH("C", '[2]Dry_Litterbag Placem_Collection'!S210)),"YES","")</f>
        <v/>
      </c>
      <c r="AG283" s="67" t="str">
        <f>IF(ISNUMBER(SEARCH("H", '[2]Dry_Litterbag Placem_Collection'!S210)),"YES","")</f>
        <v>YES</v>
      </c>
      <c r="AH283" s="67" t="str">
        <f>IF(ISNUMBER(SEARCH("R", '[2]Dry_Litterbag Placem_Collection'!S210)),"YES","")</f>
        <v>YES</v>
      </c>
    </row>
    <row r="284" spans="2:34">
      <c r="B284" t="s">
        <v>164</v>
      </c>
      <c r="C284">
        <v>209</v>
      </c>
      <c r="D284" t="s">
        <v>146</v>
      </c>
      <c r="E284" t="s">
        <v>41</v>
      </c>
      <c r="F284" s="68">
        <v>1</v>
      </c>
      <c r="G284" s="2">
        <f>'[2]Dry_Litterbag Placem_Collection'!E211</f>
        <v>42942</v>
      </c>
      <c r="H284" t="str">
        <f>'[2]Final data_for_R_analysis_Dryse'!J210</f>
        <v>G94</v>
      </c>
      <c r="I284" t="str">
        <f>'[2]Final data_for_R_analysis_Dryse'!J430</f>
        <v>R678</v>
      </c>
      <c r="J284">
        <f>IFERROR(INDEX('[2]Green_rooibos initial weight'!$C$5:$C$1749,MATCH(H284, '[2]Green_rooibos initial weight'!$A$5:$A$1749,0)),"")</f>
        <v>2.0630000000000002</v>
      </c>
      <c r="K284">
        <f>IFERROR(INDEX('[2]Green_rooibos initial weight'!$C$5:$C$1749,MATCH(I284, '[2]Green_rooibos initial weight'!$A$5:$A$1749,0)),"")</f>
        <v>2.1320000000000001</v>
      </c>
      <c r="L284" s="3" t="str">
        <f>IFERROR(J284-(#REF!+#REF!),"")</f>
        <v/>
      </c>
      <c r="M284" s="3">
        <f>AVERAGE('[2]Ashed teabags wet'!$J$809:$J$813,'[2]Ashed teabags wet'!$J$817:$J$818,'[2]Ashed teabags wet'!$J$820:$J$821)</f>
        <v>5.5094158734921841</v>
      </c>
      <c r="N284" s="3" t="str">
        <f t="shared" si="24"/>
        <v/>
      </c>
      <c r="O284" s="3" t="str">
        <f>IFERROR($K284-(#REF!+#REF!),"")</f>
        <v/>
      </c>
      <c r="P284" s="3">
        <f>AVERAGE('[2]Ashed teabags wet'!$J$814:$J$816)</f>
        <v>2.2816647271287041</v>
      </c>
      <c r="Q284" s="3" t="str">
        <f t="shared" si="25"/>
        <v/>
      </c>
      <c r="R284" s="2">
        <f>'[2]Dry_Litterbag Placem_Collection'!G211</f>
        <v>43004</v>
      </c>
      <c r="S284" t="str">
        <f>IF(IFERROR(INDEX('[2]Both teabags AfterDry'!$D$3:$D$900,MATCH(Dry_Unashed!H284,'[2]Both teabags AfterDry'!$A$3:$A$900,0)),"")="","",(IFERROR(INDEX('[2]Both teabags AfterDry'!$D$3:$D$900,MATCH(Dry_Unashed!H284,'[2]Both teabags AfterDry'!$A$3:$A$900,0)),"")))</f>
        <v/>
      </c>
      <c r="T284">
        <f>IF(IFERROR(INDEX('[2]Both teabags AfterDry'!$D$3:$D$900,MATCH(Dry_Unashed!I284,'[2]Both teabags AfterDry'!$A$3:$A$900,0)),"")="","",(IFERROR(INDEX('[2]Both teabags AfterDry'!$D$3:$D$900,MATCH(Dry_Unashed!I284,'[2]Both teabags AfterDry'!$A$3:$A$900,0)),"")))</f>
        <v>1.6856</v>
      </c>
      <c r="U284" s="1" t="str">
        <f>IFERROR(IF(S284&gt;0,S284-(#REF!),""),"")</f>
        <v/>
      </c>
      <c r="V284" s="1" t="str">
        <f>IFERROR(IF(T284&gt;0,T284-(#REF!),""),"")</f>
        <v/>
      </c>
      <c r="W284" s="3" t="str">
        <f t="shared" si="26"/>
        <v/>
      </c>
      <c r="X284" s="3" t="str">
        <f t="shared" si="27"/>
        <v/>
      </c>
      <c r="Y284" s="3" t="str">
        <f t="shared" si="28"/>
        <v/>
      </c>
      <c r="Z284">
        <f t="shared" si="29"/>
        <v>62</v>
      </c>
      <c r="AA284" s="3" t="str">
        <f t="shared" si="30"/>
        <v/>
      </c>
      <c r="AB284" s="3" t="str">
        <f t="shared" si="31"/>
        <v/>
      </c>
      <c r="AC284" s="67" t="str">
        <f>IF(ISNUMBER(SEARCH("C", '[2]Dry_Litterbag Placem_Collection'!T211)),"YES","")</f>
        <v/>
      </c>
      <c r="AD284" s="67" t="str">
        <f>IF(ISNUMBER(SEARCH("H",'[2]Dry_Litterbag Placem_Collection'!T211)),"YES","")</f>
        <v/>
      </c>
      <c r="AE284" s="67" t="str">
        <f>IF(ISNUMBER(SEARCH("R",'[2]Dry_Litterbag Placem_Collection'!T211)),"YES","")</f>
        <v/>
      </c>
      <c r="AF284" s="67" t="str">
        <f>IF(ISNUMBER(SEARCH("C", '[2]Dry_Litterbag Placem_Collection'!S211)),"YES","")</f>
        <v/>
      </c>
      <c r="AG284" s="67" t="str">
        <f>IF(ISNUMBER(SEARCH("H", '[2]Dry_Litterbag Placem_Collection'!S211)),"YES","")</f>
        <v/>
      </c>
      <c r="AH284" s="67" t="str">
        <f>IF(ISNUMBER(SEARCH("R", '[2]Dry_Litterbag Placem_Collection'!S211)),"YES","")</f>
        <v>YES</v>
      </c>
    </row>
    <row r="285" spans="2:34">
      <c r="B285" t="s">
        <v>164</v>
      </c>
      <c r="C285">
        <v>210</v>
      </c>
      <c r="D285" t="s">
        <v>147</v>
      </c>
      <c r="E285" t="s">
        <v>41</v>
      </c>
      <c r="F285" s="68">
        <v>2</v>
      </c>
      <c r="G285" s="2">
        <f>'[2]Dry_Litterbag Placem_Collection'!E212</f>
        <v>42942</v>
      </c>
      <c r="H285" t="str">
        <f>'[2]Final data_for_R_analysis_Dryse'!J211</f>
        <v>G93</v>
      </c>
      <c r="I285" t="str">
        <f>'[2]Final data_for_R_analysis_Dryse'!J431</f>
        <v>R335</v>
      </c>
      <c r="J285">
        <f>IFERROR(INDEX('[2]Green_rooibos initial weight'!$C$5:$C$1749,MATCH(H285, '[2]Green_rooibos initial weight'!$A$5:$A$1749,0)),"")</f>
        <v>2.1230000000000002</v>
      </c>
      <c r="K285">
        <f>IFERROR(INDEX('[2]Green_rooibos initial weight'!$C$5:$C$1749,MATCH(I285, '[2]Green_rooibos initial weight'!$A$5:$A$1749,0)),"")</f>
        <v>2.1629999999999998</v>
      </c>
      <c r="L285" s="3" t="str">
        <f>IFERROR(J285-(#REF!+#REF!),"")</f>
        <v/>
      </c>
      <c r="M285" s="3">
        <f>AVERAGE('[2]Ashed teabags wet'!$J$809:$J$813,'[2]Ashed teabags wet'!$J$817:$J$818,'[2]Ashed teabags wet'!$J$820:$J$821)</f>
        <v>5.5094158734921841</v>
      </c>
      <c r="N285" s="3" t="str">
        <f t="shared" si="24"/>
        <v/>
      </c>
      <c r="O285" s="3" t="str">
        <f>IFERROR($K285-(#REF!+#REF!),"")</f>
        <v/>
      </c>
      <c r="P285" s="3">
        <f>AVERAGE('[2]Ashed teabags wet'!$J$814:$J$816)</f>
        <v>2.2816647271287041</v>
      </c>
      <c r="Q285" s="3" t="str">
        <f t="shared" si="25"/>
        <v/>
      </c>
      <c r="R285" s="2">
        <f>'[2]Dry_Litterbag Placem_Collection'!G212</f>
        <v>43004</v>
      </c>
      <c r="S285">
        <f>IF(IFERROR(INDEX('[2]Both teabags AfterDry'!$D$3:$D$900,MATCH(Dry_Unashed!H285,'[2]Both teabags AfterDry'!$A$3:$A$900,0)),"")="","",(IFERROR(INDEX('[2]Both teabags AfterDry'!$D$3:$D$900,MATCH(Dry_Unashed!H285,'[2]Both teabags AfterDry'!$A$3:$A$900,0)),"")))</f>
        <v>0.80600000000000005</v>
      </c>
      <c r="T285">
        <f>IF(IFERROR(INDEX('[2]Both teabags AfterDry'!$D$3:$D$900,MATCH(Dry_Unashed!I285,'[2]Both teabags AfterDry'!$A$3:$A$900,0)),"")="","",(IFERROR(INDEX('[2]Both teabags AfterDry'!$D$3:$D$900,MATCH(Dry_Unashed!I285,'[2]Both teabags AfterDry'!$A$3:$A$900,0)),"")))</f>
        <v>1.716</v>
      </c>
      <c r="U285" s="1" t="str">
        <f>IFERROR(IF(S285&gt;0,S285-(#REF!),""),"")</f>
        <v/>
      </c>
      <c r="V285" s="1" t="str">
        <f>IFERROR(IF(T285&gt;0,T285-(#REF!),""),"")</f>
        <v/>
      </c>
      <c r="W285" s="3" t="str">
        <f t="shared" si="26"/>
        <v/>
      </c>
      <c r="X285" s="3" t="str">
        <f t="shared" si="27"/>
        <v/>
      </c>
      <c r="Y285" s="3" t="str">
        <f t="shared" si="28"/>
        <v/>
      </c>
      <c r="Z285">
        <f t="shared" si="29"/>
        <v>62</v>
      </c>
      <c r="AA285" s="3" t="str">
        <f t="shared" si="30"/>
        <v/>
      </c>
      <c r="AB285" s="3" t="str">
        <f t="shared" si="31"/>
        <v/>
      </c>
      <c r="AC285" s="67" t="str">
        <f>IF(ISNUMBER(SEARCH("C", '[2]Dry_Litterbag Placem_Collection'!T212)),"YES","")</f>
        <v>YES</v>
      </c>
      <c r="AD285" s="67" t="str">
        <f>IF(ISNUMBER(SEARCH("H",'[2]Dry_Litterbag Placem_Collection'!T212)),"YES","")</f>
        <v>YES</v>
      </c>
      <c r="AE285" s="67" t="str">
        <f>IF(ISNUMBER(SEARCH("R",'[2]Dry_Litterbag Placem_Collection'!T212)),"YES","")</f>
        <v/>
      </c>
      <c r="AF285" s="67" t="str">
        <f>IF(ISNUMBER(SEARCH("C", '[2]Dry_Litterbag Placem_Collection'!S212)),"YES","")</f>
        <v>YES</v>
      </c>
      <c r="AG285" s="67" t="str">
        <f>IF(ISNUMBER(SEARCH("H", '[2]Dry_Litterbag Placem_Collection'!S212)),"YES","")</f>
        <v/>
      </c>
      <c r="AH285" s="67" t="str">
        <f>IF(ISNUMBER(SEARCH("R", '[2]Dry_Litterbag Placem_Collection'!S212)),"YES","")</f>
        <v>YES</v>
      </c>
    </row>
    <row r="286" spans="2:34">
      <c r="B286" t="s">
        <v>164</v>
      </c>
      <c r="C286">
        <v>211</v>
      </c>
      <c r="D286" t="s">
        <v>148</v>
      </c>
      <c r="E286" t="s">
        <v>41</v>
      </c>
      <c r="F286" s="68">
        <v>3</v>
      </c>
      <c r="G286" s="2">
        <f>'[2]Dry_Litterbag Placem_Collection'!E213</f>
        <v>42942</v>
      </c>
      <c r="H286" t="str">
        <f>'[2]Final data_for_R_analysis_Dryse'!J212</f>
        <v>G26</v>
      </c>
      <c r="I286" t="str">
        <f>'[2]Final data_for_R_analysis_Dryse'!J432</f>
        <v>R249</v>
      </c>
      <c r="J286">
        <f>IFERROR(INDEX('[2]Green_rooibos initial weight'!$C$5:$C$1749,MATCH(H286, '[2]Green_rooibos initial weight'!$A$5:$A$1749,0)),"")</f>
        <v>2.1059999999999999</v>
      </c>
      <c r="K286">
        <f>IFERROR(INDEX('[2]Green_rooibos initial weight'!$C$5:$C$1749,MATCH(I286, '[2]Green_rooibos initial weight'!$A$5:$A$1749,0)),"")</f>
        <v>2.294</v>
      </c>
      <c r="L286" s="3" t="str">
        <f>IFERROR(J286-(#REF!+#REF!),"")</f>
        <v/>
      </c>
      <c r="M286" s="3">
        <f>AVERAGE('[2]Ashed teabags wet'!$J$809:$J$813,'[2]Ashed teabags wet'!$J$817:$J$818,'[2]Ashed teabags wet'!$J$820:$J$821)</f>
        <v>5.5094158734921841</v>
      </c>
      <c r="N286" s="3" t="str">
        <f t="shared" si="24"/>
        <v/>
      </c>
      <c r="O286" s="3" t="str">
        <f>IFERROR($K286-(#REF!+#REF!),"")</f>
        <v/>
      </c>
      <c r="P286" s="3">
        <f>AVERAGE('[2]Ashed teabags wet'!$J$814:$J$816)</f>
        <v>2.2816647271287041</v>
      </c>
      <c r="Q286" s="3" t="str">
        <f t="shared" si="25"/>
        <v/>
      </c>
      <c r="R286" s="2">
        <f>'[2]Dry_Litterbag Placem_Collection'!G213</f>
        <v>43004</v>
      </c>
      <c r="S286">
        <f>IF(IFERROR(INDEX('[2]Both teabags AfterDry'!$D$3:$D$900,MATCH(Dry_Unashed!H286,'[2]Both teabags AfterDry'!$A$3:$A$900,0)),"")="","",(IFERROR(INDEX('[2]Both teabags AfterDry'!$D$3:$D$900,MATCH(Dry_Unashed!H286,'[2]Both teabags AfterDry'!$A$3:$A$900,0)),"")))</f>
        <v>0.38400000000000001</v>
      </c>
      <c r="T286">
        <f>IF(IFERROR(INDEX('[2]Both teabags AfterDry'!$D$3:$D$900,MATCH(Dry_Unashed!I286,'[2]Both teabags AfterDry'!$A$3:$A$900,0)),"")="","",(IFERROR(INDEX('[2]Both teabags AfterDry'!$D$3:$D$900,MATCH(Dry_Unashed!I286,'[2]Both teabags AfterDry'!$A$3:$A$900,0)),"")))</f>
        <v>1.1160000000000001</v>
      </c>
      <c r="U286" s="1" t="str">
        <f>IFERROR(IF(S286&gt;0,S286-(#REF!),""),"")</f>
        <v/>
      </c>
      <c r="V286" s="1" t="str">
        <f>IFERROR(IF(T286&gt;0,T286-(#REF!),""),"")</f>
        <v/>
      </c>
      <c r="W286" s="3" t="str">
        <f t="shared" si="26"/>
        <v/>
      </c>
      <c r="X286" s="3" t="str">
        <f t="shared" si="27"/>
        <v/>
      </c>
      <c r="Y286" s="3" t="str">
        <f t="shared" si="28"/>
        <v/>
      </c>
      <c r="Z286">
        <f t="shared" si="29"/>
        <v>62</v>
      </c>
      <c r="AA286" s="3" t="str">
        <f t="shared" si="30"/>
        <v/>
      </c>
      <c r="AB286" s="3" t="str">
        <f t="shared" si="31"/>
        <v/>
      </c>
      <c r="AC286" s="67" t="str">
        <f>IF(ISNUMBER(SEARCH("C", '[2]Dry_Litterbag Placem_Collection'!T213)),"YES","")</f>
        <v>YES</v>
      </c>
      <c r="AD286" s="67" t="str">
        <f>IF(ISNUMBER(SEARCH("H",'[2]Dry_Litterbag Placem_Collection'!T213)),"YES","")</f>
        <v>YES</v>
      </c>
      <c r="AE286" s="67" t="str">
        <f>IF(ISNUMBER(SEARCH("R",'[2]Dry_Litterbag Placem_Collection'!T213)),"YES","")</f>
        <v>YES</v>
      </c>
      <c r="AF286" s="67" t="str">
        <f>IF(ISNUMBER(SEARCH("C", '[2]Dry_Litterbag Placem_Collection'!S213)),"YES","")</f>
        <v/>
      </c>
      <c r="AG286" s="67" t="str">
        <f>IF(ISNUMBER(SEARCH("H", '[2]Dry_Litterbag Placem_Collection'!S213)),"YES","")</f>
        <v>YES</v>
      </c>
      <c r="AH286" s="67" t="str">
        <f>IF(ISNUMBER(SEARCH("R", '[2]Dry_Litterbag Placem_Collection'!S213)),"YES","")</f>
        <v/>
      </c>
    </row>
    <row r="287" spans="2:34">
      <c r="B287" t="s">
        <v>164</v>
      </c>
      <c r="C287">
        <v>215</v>
      </c>
      <c r="D287" t="s">
        <v>149</v>
      </c>
      <c r="E287" t="s">
        <v>41</v>
      </c>
      <c r="F287" s="68">
        <v>3</v>
      </c>
      <c r="G287" s="2">
        <f>'[2]Dry_Litterbag Placem_Collection'!E214</f>
        <v>42942</v>
      </c>
      <c r="H287" t="str">
        <f>'[2]Final data_for_R_analysis_Dryse'!J213</f>
        <v>G169</v>
      </c>
      <c r="I287" t="str">
        <f>'[2]Final data_for_R_analysis_Dryse'!J433</f>
        <v>R627</v>
      </c>
      <c r="J287">
        <f>IFERROR(INDEX('[2]Green_rooibos initial weight'!$C$5:$C$1749,MATCH(H287, '[2]Green_rooibos initial weight'!$A$5:$A$1749,0)),"")</f>
        <v>2.0649999999999999</v>
      </c>
      <c r="K287">
        <f>IFERROR(INDEX('[2]Green_rooibos initial weight'!$C$5:$C$1749,MATCH(I287, '[2]Green_rooibos initial weight'!$A$5:$A$1749,0)),"")</f>
        <v>2.1429999999999998</v>
      </c>
      <c r="L287" s="3" t="str">
        <f>IFERROR(J287-(#REF!+#REF!),"")</f>
        <v/>
      </c>
      <c r="M287" s="3">
        <f>AVERAGE('[2]Ashed teabags wet'!$J$809:$J$813,'[2]Ashed teabags wet'!$J$817:$J$818,'[2]Ashed teabags wet'!$J$820:$J$821)</f>
        <v>5.5094158734921841</v>
      </c>
      <c r="N287" s="3" t="str">
        <f t="shared" si="24"/>
        <v/>
      </c>
      <c r="O287" s="3" t="str">
        <f>IFERROR($K287-(#REF!+#REF!),"")</f>
        <v/>
      </c>
      <c r="P287" s="3">
        <f>AVERAGE('[2]Ashed teabags wet'!$J$814:$J$816)</f>
        <v>2.2816647271287041</v>
      </c>
      <c r="Q287" s="3" t="str">
        <f t="shared" si="25"/>
        <v/>
      </c>
      <c r="R287" s="2">
        <f>'[2]Dry_Litterbag Placem_Collection'!G214</f>
        <v>43004</v>
      </c>
      <c r="S287">
        <f>IF(IFERROR(INDEX('[2]Both teabags AfterDry'!$D$3:$D$900,MATCH(Dry_Unashed!H287,'[2]Both teabags AfterDry'!$A$3:$A$900,0)),"")="","",(IFERROR(INDEX('[2]Both teabags AfterDry'!$D$3:$D$900,MATCH(Dry_Unashed!H287,'[2]Both teabags AfterDry'!$A$3:$A$900,0)),"")))</f>
        <v>0.70899999999999996</v>
      </c>
      <c r="T287">
        <f>IF(IFERROR(INDEX('[2]Both teabags AfterDry'!$D$3:$D$900,MATCH(Dry_Unashed!I287,'[2]Both teabags AfterDry'!$A$3:$A$900,0)),"")="","",(IFERROR(INDEX('[2]Both teabags AfterDry'!$D$3:$D$900,MATCH(Dry_Unashed!I287,'[2]Both teabags AfterDry'!$A$3:$A$900,0)),"")))</f>
        <v>1.7356</v>
      </c>
      <c r="U287" s="1" t="str">
        <f>IFERROR(IF(S287&gt;0,S287-(#REF!),""),"")</f>
        <v/>
      </c>
      <c r="V287" s="1" t="str">
        <f>IFERROR(IF(T287&gt;0,T287-(#REF!),""),"")</f>
        <v/>
      </c>
      <c r="W287" s="3" t="str">
        <f t="shared" si="26"/>
        <v/>
      </c>
      <c r="X287" s="3" t="str">
        <f t="shared" si="27"/>
        <v/>
      </c>
      <c r="Y287" s="3" t="str">
        <f t="shared" si="28"/>
        <v/>
      </c>
      <c r="Z287">
        <f t="shared" si="29"/>
        <v>62</v>
      </c>
      <c r="AA287" s="3" t="str">
        <f t="shared" si="30"/>
        <v/>
      </c>
      <c r="AB287" s="3" t="str">
        <f t="shared" si="31"/>
        <v/>
      </c>
      <c r="AC287" s="67" t="str">
        <f>IF(ISNUMBER(SEARCH("C", '[2]Dry_Litterbag Placem_Collection'!T214)),"YES","")</f>
        <v/>
      </c>
      <c r="AD287" s="67" t="str">
        <f>IF(ISNUMBER(SEARCH("H",'[2]Dry_Litterbag Placem_Collection'!T214)),"YES","")</f>
        <v/>
      </c>
      <c r="AE287" s="67" t="str">
        <f>IF(ISNUMBER(SEARCH("R",'[2]Dry_Litterbag Placem_Collection'!T214)),"YES","")</f>
        <v>YES</v>
      </c>
      <c r="AF287" s="67" t="str">
        <f>IF(ISNUMBER(SEARCH("C", '[2]Dry_Litterbag Placem_Collection'!S214)),"YES","")</f>
        <v/>
      </c>
      <c r="AG287" s="67" t="str">
        <f>IF(ISNUMBER(SEARCH("H", '[2]Dry_Litterbag Placem_Collection'!S214)),"YES","")</f>
        <v/>
      </c>
      <c r="AH287" s="67" t="str">
        <f>IF(ISNUMBER(SEARCH("R", '[2]Dry_Litterbag Placem_Collection'!S214)),"YES","")</f>
        <v/>
      </c>
    </row>
    <row r="288" spans="2:34">
      <c r="B288" t="s">
        <v>164</v>
      </c>
      <c r="C288">
        <v>212</v>
      </c>
      <c r="D288" t="s">
        <v>150</v>
      </c>
      <c r="E288" t="s">
        <v>41</v>
      </c>
      <c r="F288" s="68">
        <v>4</v>
      </c>
      <c r="G288" s="2">
        <f>'[2]Dry_Litterbag Placem_Collection'!E215</f>
        <v>42942</v>
      </c>
      <c r="H288" t="str">
        <f>'[2]Final data_for_R_analysis_Dryse'!J214</f>
        <v>G68</v>
      </c>
      <c r="I288" t="str">
        <f>'[2]Final data_for_R_analysis_Dryse'!J434</f>
        <v>R803</v>
      </c>
      <c r="J288">
        <f>IFERROR(INDEX('[2]Green_rooibos initial weight'!$C$5:$C$1749,MATCH(H288, '[2]Green_rooibos initial weight'!$A$5:$A$1749,0)),"")</f>
        <v>1.921</v>
      </c>
      <c r="K288">
        <f>IFERROR(INDEX('[2]Green_rooibos initial weight'!$C$5:$C$1749,MATCH(I288, '[2]Green_rooibos initial weight'!$A$5:$A$1749,0)),"")</f>
        <v>2.1930000000000001</v>
      </c>
      <c r="L288" s="3" t="str">
        <f>IFERROR(J288-(#REF!+#REF!),"")</f>
        <v/>
      </c>
      <c r="M288" s="3">
        <f>AVERAGE('[2]Ashed teabags wet'!$J$809:$J$813,'[2]Ashed teabags wet'!$J$817:$J$818,'[2]Ashed teabags wet'!$J$820:$J$821)</f>
        <v>5.5094158734921841</v>
      </c>
      <c r="N288" s="3" t="str">
        <f t="shared" si="24"/>
        <v/>
      </c>
      <c r="O288" s="3" t="str">
        <f>IFERROR($K288-(#REF!+#REF!),"")</f>
        <v/>
      </c>
      <c r="P288" s="3">
        <f>AVERAGE('[2]Ashed teabags wet'!$J$814:$J$816)</f>
        <v>2.2816647271287041</v>
      </c>
      <c r="Q288" s="3" t="str">
        <f t="shared" si="25"/>
        <v/>
      </c>
      <c r="R288" s="2">
        <f>'[2]Dry_Litterbag Placem_Collection'!G215</f>
        <v>43004</v>
      </c>
      <c r="S288">
        <f>IF(IFERROR(INDEX('[2]Both teabags AfterDry'!$D$3:$D$900,MATCH(Dry_Unashed!H288,'[2]Both teabags AfterDry'!$A$3:$A$900,0)),"")="","",(IFERROR(INDEX('[2]Both teabags AfterDry'!$D$3:$D$900,MATCH(Dry_Unashed!H288,'[2]Both teabags AfterDry'!$A$3:$A$900,0)),"")))</f>
        <v>0.71</v>
      </c>
      <c r="T288">
        <f>IF(IFERROR(INDEX('[2]Both teabags AfterDry'!$D$3:$D$900,MATCH(Dry_Unashed!I288,'[2]Both teabags AfterDry'!$A$3:$A$900,0)),"")="","",(IFERROR(INDEX('[2]Both teabags AfterDry'!$D$3:$D$900,MATCH(Dry_Unashed!I288,'[2]Both teabags AfterDry'!$A$3:$A$900,0)),"")))</f>
        <v>0.78500000000000003</v>
      </c>
      <c r="U288" s="1" t="str">
        <f>IFERROR(IF(S288&gt;0,S288-(#REF!),""),"")</f>
        <v/>
      </c>
      <c r="V288" s="1" t="str">
        <f>IFERROR(IF(T288&gt;0,T288-(#REF!),""),"")</f>
        <v/>
      </c>
      <c r="W288" s="3" t="str">
        <f t="shared" si="26"/>
        <v/>
      </c>
      <c r="X288" s="3" t="str">
        <f t="shared" si="27"/>
        <v/>
      </c>
      <c r="Y288" s="3" t="str">
        <f t="shared" si="28"/>
        <v/>
      </c>
      <c r="Z288">
        <f t="shared" si="29"/>
        <v>62</v>
      </c>
      <c r="AA288" s="3" t="str">
        <f t="shared" si="30"/>
        <v/>
      </c>
      <c r="AB288" s="3" t="str">
        <f t="shared" si="31"/>
        <v/>
      </c>
      <c r="AC288" s="67" t="str">
        <f>IF(ISNUMBER(SEARCH("C", '[2]Dry_Litterbag Placem_Collection'!T215)),"YES","")</f>
        <v/>
      </c>
      <c r="AD288" s="67" t="str">
        <f>IF(ISNUMBER(SEARCH("H",'[2]Dry_Litterbag Placem_Collection'!T215)),"YES","")</f>
        <v>YES</v>
      </c>
      <c r="AE288" s="67" t="str">
        <f>IF(ISNUMBER(SEARCH("R",'[2]Dry_Litterbag Placem_Collection'!T215)),"YES","")</f>
        <v>YES</v>
      </c>
      <c r="AF288" s="67" t="str">
        <f>IF(ISNUMBER(SEARCH("C", '[2]Dry_Litterbag Placem_Collection'!S215)),"YES","")</f>
        <v/>
      </c>
      <c r="AG288" s="67" t="str">
        <f>IF(ISNUMBER(SEARCH("H", '[2]Dry_Litterbag Placem_Collection'!S215)),"YES","")</f>
        <v>YES</v>
      </c>
      <c r="AH288" s="67" t="str">
        <f>IF(ISNUMBER(SEARCH("R", '[2]Dry_Litterbag Placem_Collection'!S215)),"YES","")</f>
        <v>YES</v>
      </c>
    </row>
    <row r="289" spans="2:34">
      <c r="B289" t="s">
        <v>164</v>
      </c>
      <c r="C289">
        <v>213</v>
      </c>
      <c r="D289" t="s">
        <v>151</v>
      </c>
      <c r="E289" t="s">
        <v>41</v>
      </c>
      <c r="F289" s="68">
        <v>1</v>
      </c>
      <c r="G289" s="2">
        <f>'[2]Dry_Litterbag Placem_Collection'!E216</f>
        <v>42942</v>
      </c>
      <c r="H289" t="str">
        <f>'[2]Final data_for_R_analysis_Dryse'!J215</f>
        <v>G143</v>
      </c>
      <c r="I289" t="str">
        <f>'[2]Final data_for_R_analysis_Dryse'!J435</f>
        <v>R321</v>
      </c>
      <c r="J289">
        <f>IFERROR(INDEX('[2]Green_rooibos initial weight'!$C$5:$C$1749,MATCH(H289, '[2]Green_rooibos initial weight'!$A$5:$A$1749,0)),"")</f>
        <v>1.9450000000000001</v>
      </c>
      <c r="K289">
        <f>IFERROR(INDEX('[2]Green_rooibos initial weight'!$C$5:$C$1749,MATCH(I289, '[2]Green_rooibos initial weight'!$A$5:$A$1749,0)),"")</f>
        <v>2.1859999999999999</v>
      </c>
      <c r="L289" s="3" t="str">
        <f>IFERROR(J289-(#REF!+#REF!),"")</f>
        <v/>
      </c>
      <c r="M289" s="3">
        <f>AVERAGE('[2]Ashed teabags wet'!$J$809:$J$813,'[2]Ashed teabags wet'!$J$817:$J$818,'[2]Ashed teabags wet'!$J$820:$J$821)</f>
        <v>5.5094158734921841</v>
      </c>
      <c r="N289" s="3" t="str">
        <f t="shared" si="24"/>
        <v/>
      </c>
      <c r="O289" s="3" t="str">
        <f>IFERROR($K289-(#REF!+#REF!),"")</f>
        <v/>
      </c>
      <c r="P289" s="3">
        <f>AVERAGE('[2]Ashed teabags wet'!$J$814:$J$816)</f>
        <v>2.2816647271287041</v>
      </c>
      <c r="Q289" s="3" t="str">
        <f t="shared" si="25"/>
        <v/>
      </c>
      <c r="R289" s="2">
        <f>'[2]Dry_Litterbag Placem_Collection'!G216</f>
        <v>43004</v>
      </c>
      <c r="S289">
        <f>IF(IFERROR(INDEX('[2]Both teabags AfterDry'!$D$3:$D$900,MATCH(Dry_Unashed!H289,'[2]Both teabags AfterDry'!$A$3:$A$900,0)),"")="","",(IFERROR(INDEX('[2]Both teabags AfterDry'!$D$3:$D$900,MATCH(Dry_Unashed!H289,'[2]Both teabags AfterDry'!$A$3:$A$900,0)),"")))</f>
        <v>0.57899999999999996</v>
      </c>
      <c r="T289">
        <f>IF(IFERROR(INDEX('[2]Both teabags AfterDry'!$D$3:$D$900,MATCH(Dry_Unashed!I289,'[2]Both teabags AfterDry'!$A$3:$A$900,0)),"")="","",(IFERROR(INDEX('[2]Both teabags AfterDry'!$D$3:$D$900,MATCH(Dry_Unashed!I289,'[2]Both teabags AfterDry'!$A$3:$A$900,0)),"")))</f>
        <v>1.6859999999999999</v>
      </c>
      <c r="U289" s="1" t="str">
        <f>IFERROR(IF(S289&gt;0,S289-(#REF!),""),"")</f>
        <v/>
      </c>
      <c r="V289" s="1" t="str">
        <f>IFERROR(IF(T289&gt;0,T289-(#REF!),""),"")</f>
        <v/>
      </c>
      <c r="W289" s="3" t="str">
        <f t="shared" si="26"/>
        <v/>
      </c>
      <c r="X289" s="3" t="str">
        <f t="shared" si="27"/>
        <v/>
      </c>
      <c r="Y289" s="3" t="str">
        <f t="shared" si="28"/>
        <v/>
      </c>
      <c r="Z289">
        <f t="shared" si="29"/>
        <v>62</v>
      </c>
      <c r="AA289" s="3" t="str">
        <f t="shared" si="30"/>
        <v/>
      </c>
      <c r="AB289" s="3" t="str">
        <f t="shared" si="31"/>
        <v/>
      </c>
      <c r="AC289" s="67" t="str">
        <f>IF(ISNUMBER(SEARCH("C", '[2]Dry_Litterbag Placem_Collection'!T216)),"YES","")</f>
        <v/>
      </c>
      <c r="AD289" s="67" t="str">
        <f>IF(ISNUMBER(SEARCH("H",'[2]Dry_Litterbag Placem_Collection'!T216)),"YES","")</f>
        <v/>
      </c>
      <c r="AE289" s="67" t="str">
        <f>IF(ISNUMBER(SEARCH("R",'[2]Dry_Litterbag Placem_Collection'!T216)),"YES","")</f>
        <v>YES</v>
      </c>
      <c r="AF289" s="67" t="str">
        <f>IF(ISNUMBER(SEARCH("C", '[2]Dry_Litterbag Placem_Collection'!S216)),"YES","")</f>
        <v/>
      </c>
      <c r="AG289" s="67" t="str">
        <f>IF(ISNUMBER(SEARCH("H", '[2]Dry_Litterbag Placem_Collection'!S216)),"YES","")</f>
        <v/>
      </c>
      <c r="AH289" s="67" t="str">
        <f>IF(ISNUMBER(SEARCH("R", '[2]Dry_Litterbag Placem_Collection'!S216)),"YES","")</f>
        <v>YES</v>
      </c>
    </row>
    <row r="290" spans="2:34">
      <c r="B290" t="s">
        <v>164</v>
      </c>
      <c r="C290">
        <v>214</v>
      </c>
      <c r="D290" t="s">
        <v>152</v>
      </c>
      <c r="E290" t="s">
        <v>41</v>
      </c>
      <c r="F290" s="68">
        <v>2</v>
      </c>
      <c r="G290" s="2">
        <f>'[2]Dry_Litterbag Placem_Collection'!E217</f>
        <v>42942</v>
      </c>
      <c r="H290" t="str">
        <f>'[2]Final data_for_R_analysis_Dryse'!J216</f>
        <v>G128</v>
      </c>
      <c r="I290" t="str">
        <f>'[2]Final data_for_R_analysis_Dryse'!J436</f>
        <v>R677</v>
      </c>
      <c r="J290">
        <f>IFERROR(INDEX('[2]Green_rooibos initial weight'!$C$5:$C$1749,MATCH(H290, '[2]Green_rooibos initial weight'!$A$5:$A$1749,0)),"")</f>
        <v>2.0219999999999998</v>
      </c>
      <c r="K290">
        <f>IFERROR(INDEX('[2]Green_rooibos initial weight'!$C$5:$C$1749,MATCH(I290, '[2]Green_rooibos initial weight'!$A$5:$A$1749,0)),"")</f>
        <v>2.1240000000000001</v>
      </c>
      <c r="L290" s="3" t="str">
        <f>IFERROR(J290-(#REF!+#REF!),"")</f>
        <v/>
      </c>
      <c r="M290" s="3">
        <f>AVERAGE('[2]Ashed teabags wet'!$J$809:$J$813,'[2]Ashed teabags wet'!$J$817:$J$818,'[2]Ashed teabags wet'!$J$820:$J$821)</f>
        <v>5.5094158734921841</v>
      </c>
      <c r="N290" s="3" t="str">
        <f t="shared" si="24"/>
        <v/>
      </c>
      <c r="O290" s="3" t="str">
        <f>IFERROR($K290-(#REF!+#REF!),"")</f>
        <v/>
      </c>
      <c r="P290" s="3">
        <f>AVERAGE('[2]Ashed teabags wet'!$J$814:$J$816)</f>
        <v>2.2816647271287041</v>
      </c>
      <c r="Q290" s="3" t="str">
        <f t="shared" si="25"/>
        <v/>
      </c>
      <c r="R290" s="2">
        <f>'[2]Dry_Litterbag Placem_Collection'!G217</f>
        <v>43004</v>
      </c>
      <c r="S290">
        <f>IF(IFERROR(INDEX('[2]Both teabags AfterDry'!$D$3:$D$900,MATCH(Dry_Unashed!H290,'[2]Both teabags AfterDry'!$A$3:$A$900,0)),"")="","",(IFERROR(INDEX('[2]Both teabags AfterDry'!$D$3:$D$900,MATCH(Dry_Unashed!H290,'[2]Both teabags AfterDry'!$A$3:$A$900,0)),"")))</f>
        <v>0.70599999999999996</v>
      </c>
      <c r="T290">
        <f>IF(IFERROR(INDEX('[2]Both teabags AfterDry'!$D$3:$D$900,MATCH(Dry_Unashed!I290,'[2]Both teabags AfterDry'!$A$3:$A$900,0)),"")="","",(IFERROR(INDEX('[2]Both teabags AfterDry'!$D$3:$D$900,MATCH(Dry_Unashed!I290,'[2]Both teabags AfterDry'!$A$3:$A$900,0)),"")))</f>
        <v>1.7569999999999999</v>
      </c>
      <c r="U290" s="1" t="str">
        <f>IFERROR(IF(S290&gt;0,S290-(#REF!),""),"")</f>
        <v/>
      </c>
      <c r="V290" s="1" t="str">
        <f>IFERROR(IF(T290&gt;0,T290-(#REF!),""),"")</f>
        <v/>
      </c>
      <c r="W290" s="3" t="str">
        <f t="shared" si="26"/>
        <v/>
      </c>
      <c r="X290" s="3" t="str">
        <f t="shared" si="27"/>
        <v/>
      </c>
      <c r="Y290" s="3" t="str">
        <f t="shared" si="28"/>
        <v/>
      </c>
      <c r="Z290">
        <f t="shared" si="29"/>
        <v>62</v>
      </c>
      <c r="AA290" s="3" t="str">
        <f t="shared" si="30"/>
        <v/>
      </c>
      <c r="AB290" s="3" t="str">
        <f t="shared" si="31"/>
        <v/>
      </c>
      <c r="AC290" s="67" t="str">
        <f>IF(ISNUMBER(SEARCH("C", '[2]Dry_Litterbag Placem_Collection'!T217)),"YES","")</f>
        <v/>
      </c>
      <c r="AD290" s="67" t="str">
        <f>IF(ISNUMBER(SEARCH("H",'[2]Dry_Litterbag Placem_Collection'!T217)),"YES","")</f>
        <v>YES</v>
      </c>
      <c r="AE290" s="67" t="str">
        <f>IF(ISNUMBER(SEARCH("R",'[2]Dry_Litterbag Placem_Collection'!T217)),"YES","")</f>
        <v>YES</v>
      </c>
      <c r="AF290" s="67" t="str">
        <f>IF(ISNUMBER(SEARCH("C", '[2]Dry_Litterbag Placem_Collection'!S217)),"YES","")</f>
        <v/>
      </c>
      <c r="AG290" s="67" t="str">
        <f>IF(ISNUMBER(SEARCH("H", '[2]Dry_Litterbag Placem_Collection'!S217)),"YES","")</f>
        <v>YES</v>
      </c>
      <c r="AH290" s="67" t="str">
        <f>IF(ISNUMBER(SEARCH("R", '[2]Dry_Litterbag Placem_Collection'!S217)),"YES","")</f>
        <v/>
      </c>
    </row>
    <row r="291" spans="2:34">
      <c r="B291" t="s">
        <v>164</v>
      </c>
      <c r="C291">
        <v>216</v>
      </c>
      <c r="D291" t="s">
        <v>153</v>
      </c>
      <c r="E291" t="s">
        <v>41</v>
      </c>
      <c r="F291" s="68">
        <v>4</v>
      </c>
      <c r="G291" s="2">
        <f>'[2]Dry_Litterbag Placem_Collection'!E218</f>
        <v>42942</v>
      </c>
      <c r="H291" t="str">
        <f>'[2]Final data_for_R_analysis_Dryse'!J217</f>
        <v>G95</v>
      </c>
      <c r="I291" t="str">
        <f>'[2]Final data_for_R_analysis_Dryse'!J437</f>
        <v>R379</v>
      </c>
      <c r="J291">
        <f>IFERROR(INDEX('[2]Green_rooibos initial weight'!$C$5:$C$1749,MATCH(H291, '[2]Green_rooibos initial weight'!$A$5:$A$1749,0)),"")</f>
        <v>2.1110000000000002</v>
      </c>
      <c r="K291">
        <f>IFERROR(INDEX('[2]Green_rooibos initial weight'!$C$5:$C$1749,MATCH(I291, '[2]Green_rooibos initial weight'!$A$5:$A$1749,0)),"")</f>
        <v>2.246</v>
      </c>
      <c r="L291" s="3" t="str">
        <f>IFERROR(J291-(#REF!+#REF!),"")</f>
        <v/>
      </c>
      <c r="M291" s="3">
        <f>AVERAGE('[2]Ashed teabags wet'!$J$809:$J$813,'[2]Ashed teabags wet'!$J$817:$J$818,'[2]Ashed teabags wet'!$J$820:$J$821)</f>
        <v>5.5094158734921841</v>
      </c>
      <c r="N291" s="3" t="str">
        <f t="shared" si="24"/>
        <v/>
      </c>
      <c r="O291" s="3" t="str">
        <f>IFERROR($K291-(#REF!+#REF!),"")</f>
        <v/>
      </c>
      <c r="P291" s="3">
        <f>AVERAGE('[2]Ashed teabags wet'!$J$814:$J$816)</f>
        <v>2.2816647271287041</v>
      </c>
      <c r="Q291" s="3" t="str">
        <f t="shared" si="25"/>
        <v/>
      </c>
      <c r="R291" s="2">
        <f>'[2]Dry_Litterbag Placem_Collection'!G218</f>
        <v>43004</v>
      </c>
      <c r="S291">
        <f>IF(IFERROR(INDEX('[2]Both teabags AfterDry'!$D$3:$D$900,MATCH(Dry_Unashed!H291,'[2]Both teabags AfterDry'!$A$3:$A$900,0)),"")="","",(IFERROR(INDEX('[2]Both teabags AfterDry'!$D$3:$D$900,MATCH(Dry_Unashed!H291,'[2]Both teabags AfterDry'!$A$3:$A$900,0)),"")))</f>
        <v>0.80600000000000005</v>
      </c>
      <c r="T291">
        <f>IF(IFERROR(INDEX('[2]Both teabags AfterDry'!$D$3:$D$900,MATCH(Dry_Unashed!I291,'[2]Both teabags AfterDry'!$A$3:$A$900,0)),"")="","",(IFERROR(INDEX('[2]Both teabags AfterDry'!$D$3:$D$900,MATCH(Dry_Unashed!I291,'[2]Both teabags AfterDry'!$A$3:$A$900,0)),"")))</f>
        <v>1.736</v>
      </c>
      <c r="U291" s="1" t="str">
        <f>IFERROR(IF(S291&gt;0,S291-(#REF!),""),"")</f>
        <v/>
      </c>
      <c r="V291" s="1" t="str">
        <f>IFERROR(IF(T291&gt;0,T291-(#REF!),""),"")</f>
        <v/>
      </c>
      <c r="W291" s="3" t="str">
        <f t="shared" si="26"/>
        <v/>
      </c>
      <c r="X291" s="3" t="str">
        <f t="shared" si="27"/>
        <v/>
      </c>
      <c r="Y291" s="3" t="str">
        <f t="shared" si="28"/>
        <v/>
      </c>
      <c r="Z291">
        <f t="shared" si="29"/>
        <v>62</v>
      </c>
      <c r="AA291" s="3" t="str">
        <f t="shared" si="30"/>
        <v/>
      </c>
      <c r="AB291" s="3" t="str">
        <f t="shared" si="31"/>
        <v/>
      </c>
      <c r="AC291" s="67" t="str">
        <f>IF(ISNUMBER(SEARCH("C", '[2]Dry_Litterbag Placem_Collection'!T218)),"YES","")</f>
        <v/>
      </c>
      <c r="AD291" s="67" t="str">
        <f>IF(ISNUMBER(SEARCH("H",'[2]Dry_Litterbag Placem_Collection'!T218)),"YES","")</f>
        <v/>
      </c>
      <c r="AE291" s="67" t="str">
        <f>IF(ISNUMBER(SEARCH("R",'[2]Dry_Litterbag Placem_Collection'!T218)),"YES","")</f>
        <v/>
      </c>
      <c r="AF291" s="67" t="str">
        <f>IF(ISNUMBER(SEARCH("C", '[2]Dry_Litterbag Placem_Collection'!S218)),"YES","")</f>
        <v/>
      </c>
      <c r="AG291" s="67" t="str">
        <f>IF(ISNUMBER(SEARCH("H", '[2]Dry_Litterbag Placem_Collection'!S218)),"YES","")</f>
        <v/>
      </c>
      <c r="AH291" s="67" t="str">
        <f>IF(ISNUMBER(SEARCH("R", '[2]Dry_Litterbag Placem_Collection'!S218)),"YES","")</f>
        <v/>
      </c>
    </row>
    <row r="292" spans="2:34">
      <c r="B292" t="s">
        <v>164</v>
      </c>
      <c r="C292">
        <v>217</v>
      </c>
      <c r="D292" t="s">
        <v>154</v>
      </c>
      <c r="E292" t="s">
        <v>41</v>
      </c>
      <c r="F292" s="68">
        <v>1</v>
      </c>
      <c r="G292" s="2">
        <f>'[2]Dry_Litterbag Placem_Collection'!E219</f>
        <v>42942</v>
      </c>
      <c r="H292" t="str">
        <f>'[2]Final data_for_R_analysis_Dryse'!J218</f>
        <v>G313</v>
      </c>
      <c r="I292" t="str">
        <f>'[2]Final data_for_R_analysis_Dryse'!J438</f>
        <v>R771</v>
      </c>
      <c r="J292">
        <f>IFERROR(INDEX('[2]Green_rooibos initial weight'!$C$5:$C$1749,MATCH(H292, '[2]Green_rooibos initial weight'!$A$5:$A$1749,0)),"")</f>
        <v>1.923</v>
      </c>
      <c r="K292">
        <f>IFERROR(INDEX('[2]Green_rooibos initial weight'!$C$5:$C$1749,MATCH(I292, '[2]Green_rooibos initial weight'!$A$5:$A$1749,0)),"")</f>
        <v>2.2309999999999999</v>
      </c>
      <c r="L292" s="3" t="str">
        <f>IFERROR(J292-(#REF!+#REF!),"")</f>
        <v/>
      </c>
      <c r="M292" s="3">
        <f>AVERAGE('[2]Ashed teabags wet'!$J$809:$J$813,'[2]Ashed teabags wet'!$J$817:$J$818,'[2]Ashed teabags wet'!$J$820:$J$821)</f>
        <v>5.5094158734921841</v>
      </c>
      <c r="N292" s="3" t="str">
        <f t="shared" si="24"/>
        <v/>
      </c>
      <c r="O292" s="3" t="str">
        <f>IFERROR($K292-(#REF!+#REF!),"")</f>
        <v/>
      </c>
      <c r="P292" s="3">
        <f>AVERAGE('[2]Ashed teabags wet'!$J$814:$J$816)</f>
        <v>2.2816647271287041</v>
      </c>
      <c r="Q292" s="3" t="str">
        <f t="shared" si="25"/>
        <v/>
      </c>
      <c r="R292" s="2">
        <f>'[2]Dry_Litterbag Placem_Collection'!G219</f>
        <v>43004</v>
      </c>
      <c r="S292">
        <f>IF(IFERROR(INDEX('[2]Both teabags AfterDry'!$D$3:$D$900,MATCH(Dry_Unashed!H292,'[2]Both teabags AfterDry'!$A$3:$A$900,0)),"")="","",(IFERROR(INDEX('[2]Both teabags AfterDry'!$D$3:$D$900,MATCH(Dry_Unashed!H292,'[2]Both teabags AfterDry'!$A$3:$A$900,0)),"")))</f>
        <v>0.74719999999999998</v>
      </c>
      <c r="T292">
        <f>IF(IFERROR(INDEX('[2]Both teabags AfterDry'!$D$3:$D$900,MATCH(Dry_Unashed!I292,'[2]Both teabags AfterDry'!$A$3:$A$900,0)),"")="","",(IFERROR(INDEX('[2]Both teabags AfterDry'!$D$3:$D$900,MATCH(Dry_Unashed!I292,'[2]Both teabags AfterDry'!$A$3:$A$900,0)),"")))</f>
        <v>1.0895999999999999</v>
      </c>
      <c r="U292" s="1" t="str">
        <f>IFERROR(IF(S292&gt;0,S292-(#REF!),""),"")</f>
        <v/>
      </c>
      <c r="V292" s="1" t="str">
        <f>IFERROR(IF(T292&gt;0,T292-(#REF!),""),"")</f>
        <v/>
      </c>
      <c r="W292" s="3" t="str">
        <f t="shared" si="26"/>
        <v/>
      </c>
      <c r="X292" s="3" t="str">
        <f t="shared" si="27"/>
        <v/>
      </c>
      <c r="Y292" s="3" t="str">
        <f t="shared" si="28"/>
        <v/>
      </c>
      <c r="Z292">
        <f t="shared" si="29"/>
        <v>62</v>
      </c>
      <c r="AA292" s="3" t="str">
        <f t="shared" si="30"/>
        <v/>
      </c>
      <c r="AB292" s="3" t="str">
        <f t="shared" si="31"/>
        <v/>
      </c>
      <c r="AC292" s="67" t="str">
        <f>IF(ISNUMBER(SEARCH("C", '[2]Dry_Litterbag Placem_Collection'!T219)),"YES","")</f>
        <v/>
      </c>
      <c r="AD292" s="67" t="str">
        <f>IF(ISNUMBER(SEARCH("H",'[2]Dry_Litterbag Placem_Collection'!T219)),"YES","")</f>
        <v>YES</v>
      </c>
      <c r="AE292" s="67" t="str">
        <f>IF(ISNUMBER(SEARCH("R",'[2]Dry_Litterbag Placem_Collection'!T219)),"YES","")</f>
        <v>YES</v>
      </c>
      <c r="AF292" s="67" t="str">
        <f>IF(ISNUMBER(SEARCH("C", '[2]Dry_Litterbag Placem_Collection'!S219)),"YES","")</f>
        <v/>
      </c>
      <c r="AG292" s="67" t="str">
        <f>IF(ISNUMBER(SEARCH("H", '[2]Dry_Litterbag Placem_Collection'!S219)),"YES","")</f>
        <v>YES</v>
      </c>
      <c r="AH292" s="67" t="str">
        <f>IF(ISNUMBER(SEARCH("R", '[2]Dry_Litterbag Placem_Collection'!S219)),"YES","")</f>
        <v>YES</v>
      </c>
    </row>
    <row r="293" spans="2:34">
      <c r="B293" t="s">
        <v>164</v>
      </c>
      <c r="C293">
        <v>218</v>
      </c>
      <c r="D293" t="s">
        <v>155</v>
      </c>
      <c r="E293" t="s">
        <v>41</v>
      </c>
      <c r="F293" s="68">
        <v>2</v>
      </c>
      <c r="G293" s="2">
        <f>'[2]Dry_Litterbag Placem_Collection'!E220</f>
        <v>42942</v>
      </c>
      <c r="H293" t="str">
        <f>'[2]Final data_for_R_analysis_Dryse'!J219</f>
        <v>G485</v>
      </c>
      <c r="I293" t="str">
        <f>'[2]Final data_for_R_analysis_Dryse'!J439</f>
        <v>R680</v>
      </c>
      <c r="J293">
        <f>IFERROR(INDEX('[2]Green_rooibos initial weight'!$C$5:$C$1749,MATCH(H293, '[2]Green_rooibos initial weight'!$A$5:$A$1749,0)),"")</f>
        <v>1.9890000000000001</v>
      </c>
      <c r="K293">
        <f>IFERROR(INDEX('[2]Green_rooibos initial weight'!$C$5:$C$1749,MATCH(I293, '[2]Green_rooibos initial weight'!$A$5:$A$1749,0)),"")</f>
        <v>2.1080000000000001</v>
      </c>
      <c r="L293" s="3" t="str">
        <f>IFERROR(J293-(#REF!+#REF!),"")</f>
        <v/>
      </c>
      <c r="M293" s="3">
        <f>AVERAGE('[2]Ashed teabags wet'!$J$809:$J$813,'[2]Ashed teabags wet'!$J$817:$J$818,'[2]Ashed teabags wet'!$J$820:$J$821)</f>
        <v>5.5094158734921841</v>
      </c>
      <c r="N293" s="3" t="str">
        <f t="shared" si="24"/>
        <v/>
      </c>
      <c r="O293" s="3" t="str">
        <f>IFERROR($K293-(#REF!+#REF!),"")</f>
        <v/>
      </c>
      <c r="P293" s="3">
        <f>AVERAGE('[2]Ashed teabags wet'!$J$814:$J$816)</f>
        <v>2.2816647271287041</v>
      </c>
      <c r="Q293" s="3" t="str">
        <f t="shared" si="25"/>
        <v/>
      </c>
      <c r="R293" s="2">
        <f>'[2]Dry_Litterbag Placem_Collection'!G220</f>
        <v>43004</v>
      </c>
      <c r="S293">
        <f>IF(IFERROR(INDEX('[2]Both teabags AfterDry'!$D$3:$D$900,MATCH(Dry_Unashed!H293,'[2]Both teabags AfterDry'!$A$3:$A$900,0)),"")="","",(IFERROR(INDEX('[2]Both teabags AfterDry'!$D$3:$D$900,MATCH(Dry_Unashed!H293,'[2]Both teabags AfterDry'!$A$3:$A$900,0)),"")))</f>
        <v>0.66900000000000004</v>
      </c>
      <c r="T293">
        <f>IF(IFERROR(INDEX('[2]Both teabags AfterDry'!$D$3:$D$900,MATCH(Dry_Unashed!I293,'[2]Both teabags AfterDry'!$A$3:$A$900,0)),"")="","",(IFERROR(INDEX('[2]Both teabags AfterDry'!$D$3:$D$900,MATCH(Dry_Unashed!I293,'[2]Both teabags AfterDry'!$A$3:$A$900,0)),"")))</f>
        <v>0.17100000000000001</v>
      </c>
      <c r="U293" s="1" t="str">
        <f>IFERROR(IF(S293&gt;0,S293-(#REF!),""),"")</f>
        <v/>
      </c>
      <c r="V293" s="1" t="str">
        <f>IFERROR(IF(T293&gt;0,T293-(#REF!),""),"")</f>
        <v/>
      </c>
      <c r="W293" s="3" t="str">
        <f t="shared" si="26"/>
        <v/>
      </c>
      <c r="X293" s="3" t="str">
        <f t="shared" si="27"/>
        <v/>
      </c>
      <c r="Y293" s="3" t="str">
        <f t="shared" si="28"/>
        <v/>
      </c>
      <c r="Z293">
        <f t="shared" si="29"/>
        <v>62</v>
      </c>
      <c r="AA293" s="3" t="str">
        <f t="shared" si="30"/>
        <v/>
      </c>
      <c r="AB293" s="3" t="str">
        <f t="shared" si="31"/>
        <v/>
      </c>
      <c r="AC293" s="67" t="str">
        <f>IF(ISNUMBER(SEARCH("C", '[2]Dry_Litterbag Placem_Collection'!T220)),"YES","")</f>
        <v/>
      </c>
      <c r="AD293" s="67" t="str">
        <f>IF(ISNUMBER(SEARCH("H",'[2]Dry_Litterbag Placem_Collection'!T220)),"YES","")</f>
        <v>YES</v>
      </c>
      <c r="AE293" s="67" t="str">
        <f>IF(ISNUMBER(SEARCH("R",'[2]Dry_Litterbag Placem_Collection'!T220)),"YES","")</f>
        <v>YES</v>
      </c>
      <c r="AF293" s="67" t="str">
        <f>IF(ISNUMBER(SEARCH("C", '[2]Dry_Litterbag Placem_Collection'!S220)),"YES","")</f>
        <v/>
      </c>
      <c r="AG293" s="67" t="str">
        <f>IF(ISNUMBER(SEARCH("H", '[2]Dry_Litterbag Placem_Collection'!S220)),"YES","")</f>
        <v/>
      </c>
      <c r="AH293" s="67" t="str">
        <f>IF(ISNUMBER(SEARCH("R", '[2]Dry_Litterbag Placem_Collection'!S220)),"YES","")</f>
        <v>YES</v>
      </c>
    </row>
    <row r="294" spans="2:34">
      <c r="B294" t="s">
        <v>164</v>
      </c>
      <c r="C294">
        <v>219</v>
      </c>
      <c r="D294" t="s">
        <v>156</v>
      </c>
      <c r="E294" t="s">
        <v>41</v>
      </c>
      <c r="F294" s="68">
        <v>3</v>
      </c>
      <c r="G294" s="2">
        <f>'[2]Dry_Litterbag Placem_Collection'!E221</f>
        <v>42942</v>
      </c>
      <c r="H294" t="str">
        <f>'[2]Final data_for_R_analysis_Dryse'!J220</f>
        <v>G196</v>
      </c>
      <c r="I294" t="str">
        <f>'[2]Final data_for_R_analysis_Dryse'!J440</f>
        <v>R178</v>
      </c>
      <c r="J294">
        <f>IFERROR(INDEX('[2]Green_rooibos initial weight'!$C$5:$C$1749,MATCH(H294, '[2]Green_rooibos initial weight'!$A$5:$A$1749,0)),"")</f>
        <v>2.028</v>
      </c>
      <c r="K294">
        <f>IFERROR(INDEX('[2]Green_rooibos initial weight'!$C$5:$C$1749,MATCH(I294, '[2]Green_rooibos initial weight'!$A$5:$A$1749,0)),"")</f>
        <v>2.222</v>
      </c>
      <c r="L294" s="3" t="str">
        <f>IFERROR(J294-(#REF!+#REF!),"")</f>
        <v/>
      </c>
      <c r="M294" s="3">
        <f>AVERAGE('[2]Ashed teabags wet'!$J$809:$J$813,'[2]Ashed teabags wet'!$J$817:$J$818,'[2]Ashed teabags wet'!$J$820:$J$821)</f>
        <v>5.5094158734921841</v>
      </c>
      <c r="N294" s="3" t="str">
        <f t="shared" si="24"/>
        <v/>
      </c>
      <c r="O294" s="3" t="str">
        <f>IFERROR($K294-(#REF!+#REF!),"")</f>
        <v/>
      </c>
      <c r="P294" s="3">
        <f>AVERAGE('[2]Ashed teabags wet'!$J$814:$J$816)</f>
        <v>2.2816647271287041</v>
      </c>
      <c r="Q294" s="3" t="str">
        <f t="shared" si="25"/>
        <v/>
      </c>
      <c r="R294" s="2">
        <f>'[2]Dry_Litterbag Placem_Collection'!G221</f>
        <v>43004</v>
      </c>
      <c r="S294">
        <f>IF(IFERROR(INDEX('[2]Both teabags AfterDry'!$D$3:$D$900,MATCH(Dry_Unashed!H294,'[2]Both teabags AfterDry'!$A$3:$A$900,0)),"")="","",(IFERROR(INDEX('[2]Both teabags AfterDry'!$D$3:$D$900,MATCH(Dry_Unashed!H294,'[2]Both teabags AfterDry'!$A$3:$A$900,0)),"")))</f>
        <v>0.5756</v>
      </c>
      <c r="T294">
        <f>IF(IFERROR(INDEX('[2]Both teabags AfterDry'!$D$3:$D$900,MATCH(Dry_Unashed!I294,'[2]Both teabags AfterDry'!$A$3:$A$900,0)),"")="","",(IFERROR(INDEX('[2]Both teabags AfterDry'!$D$3:$D$900,MATCH(Dry_Unashed!I294,'[2]Both teabags AfterDry'!$A$3:$A$900,0)),"")))</f>
        <v>1.8229</v>
      </c>
      <c r="U294" s="1" t="str">
        <f>IFERROR(IF(S294&gt;0,S294-(#REF!),""),"")</f>
        <v/>
      </c>
      <c r="V294" s="1" t="str">
        <f>IFERROR(IF(T294&gt;0,T294-(#REF!),""),"")</f>
        <v/>
      </c>
      <c r="W294" s="3" t="str">
        <f t="shared" si="26"/>
        <v/>
      </c>
      <c r="X294" s="3" t="str">
        <f t="shared" si="27"/>
        <v/>
      </c>
      <c r="Y294" s="3" t="str">
        <f t="shared" si="28"/>
        <v/>
      </c>
      <c r="Z294">
        <f t="shared" si="29"/>
        <v>62</v>
      </c>
      <c r="AA294" s="3" t="str">
        <f t="shared" si="30"/>
        <v/>
      </c>
      <c r="AB294" s="3" t="str">
        <f t="shared" si="31"/>
        <v/>
      </c>
      <c r="AC294" s="67" t="str">
        <f>IF(ISNUMBER(SEARCH("C", '[2]Dry_Litterbag Placem_Collection'!T221)),"YES","")</f>
        <v/>
      </c>
      <c r="AD294" s="67" t="str">
        <f>IF(ISNUMBER(SEARCH("H",'[2]Dry_Litterbag Placem_Collection'!T221)),"YES","")</f>
        <v/>
      </c>
      <c r="AE294" s="67" t="str">
        <f>IF(ISNUMBER(SEARCH("R",'[2]Dry_Litterbag Placem_Collection'!T221)),"YES","")</f>
        <v>YES</v>
      </c>
      <c r="AF294" s="67" t="str">
        <f>IF(ISNUMBER(SEARCH("C", '[2]Dry_Litterbag Placem_Collection'!S221)),"YES","")</f>
        <v/>
      </c>
      <c r="AG294" s="67" t="str">
        <f>IF(ISNUMBER(SEARCH("H", '[2]Dry_Litterbag Placem_Collection'!S221)),"YES","")</f>
        <v>YES</v>
      </c>
      <c r="AH294" s="67" t="str">
        <f>IF(ISNUMBER(SEARCH("R", '[2]Dry_Litterbag Placem_Collection'!S221)),"YES","")</f>
        <v>YES</v>
      </c>
    </row>
    <row r="295" spans="2:34">
      <c r="B295" t="s">
        <v>164</v>
      </c>
      <c r="C295">
        <v>220</v>
      </c>
      <c r="D295" t="s">
        <v>157</v>
      </c>
      <c r="E295" t="s">
        <v>41</v>
      </c>
      <c r="F295" s="68">
        <v>4</v>
      </c>
      <c r="G295" s="2">
        <f>'[2]Dry_Litterbag Placem_Collection'!E222</f>
        <v>42942</v>
      </c>
      <c r="H295" t="str">
        <f>'[2]Final data_for_R_analysis_Dryse'!J221</f>
        <v>G39</v>
      </c>
      <c r="I295" t="str">
        <f>'[2]Final data_for_R_analysis_Dryse'!J441</f>
        <v>R194</v>
      </c>
      <c r="J295">
        <f>IFERROR(INDEX('[2]Green_rooibos initial weight'!$C$5:$C$1749,MATCH(H295, '[2]Green_rooibos initial weight'!$A$5:$A$1749,0)),"")</f>
        <v>2.0670000000000002</v>
      </c>
      <c r="K295">
        <f>IFERROR(INDEX('[2]Green_rooibos initial weight'!$C$5:$C$1749,MATCH(I295, '[2]Green_rooibos initial weight'!$A$5:$A$1749,0)),"")</f>
        <v>2.149</v>
      </c>
      <c r="L295" s="3" t="str">
        <f>IFERROR(J295-(#REF!+#REF!),"")</f>
        <v/>
      </c>
      <c r="M295" s="3">
        <f>AVERAGE('[2]Ashed teabags wet'!$J$809:$J$813,'[2]Ashed teabags wet'!$J$817:$J$818,'[2]Ashed teabags wet'!$J$820:$J$821)</f>
        <v>5.5094158734921841</v>
      </c>
      <c r="N295" s="3" t="str">
        <f t="shared" si="24"/>
        <v/>
      </c>
      <c r="O295" s="3" t="str">
        <f>IFERROR($K295-(#REF!+#REF!),"")</f>
        <v/>
      </c>
      <c r="P295" s="3">
        <f>AVERAGE('[2]Ashed teabags wet'!$J$814:$J$816)</f>
        <v>2.2816647271287041</v>
      </c>
      <c r="Q295" s="3" t="str">
        <f t="shared" si="25"/>
        <v/>
      </c>
      <c r="R295" s="2">
        <f>'[2]Dry_Litterbag Placem_Collection'!G222</f>
        <v>43004</v>
      </c>
      <c r="S295" t="str">
        <f>IF(IFERROR(INDEX('[2]Both teabags AfterDry'!$D$3:$D$900,MATCH(Dry_Unashed!H295,'[2]Both teabags AfterDry'!$A$3:$A$900,0)),"")="","",(IFERROR(INDEX('[2]Both teabags AfterDry'!$D$3:$D$900,MATCH(Dry_Unashed!H295,'[2]Both teabags AfterDry'!$A$3:$A$900,0)),"")))</f>
        <v/>
      </c>
      <c r="T295" t="str">
        <f>IF(IFERROR(INDEX('[2]Both teabags AfterDry'!$D$3:$D$900,MATCH(Dry_Unashed!I295,'[2]Both teabags AfterDry'!$A$3:$A$900,0)),"")="","",(IFERROR(INDEX('[2]Both teabags AfterDry'!$D$3:$D$900,MATCH(Dry_Unashed!I295,'[2]Both teabags AfterDry'!$A$3:$A$900,0)),"")))</f>
        <v/>
      </c>
      <c r="U295" s="1" t="str">
        <f>IFERROR(IF(S295&gt;0,S295-(#REF!),""),"")</f>
        <v/>
      </c>
      <c r="V295" s="1" t="str">
        <f>IFERROR(IF(T295&gt;0,T295-(#REF!),""),"")</f>
        <v/>
      </c>
      <c r="W295" s="3" t="str">
        <f t="shared" si="26"/>
        <v/>
      </c>
      <c r="X295" s="3" t="str">
        <f t="shared" si="27"/>
        <v/>
      </c>
      <c r="Y295" s="3" t="str">
        <f t="shared" si="28"/>
        <v/>
      </c>
      <c r="Z295">
        <f t="shared" si="29"/>
        <v>62</v>
      </c>
      <c r="AA295" s="3" t="str">
        <f t="shared" si="30"/>
        <v/>
      </c>
      <c r="AB295" s="3" t="str">
        <f t="shared" si="31"/>
        <v/>
      </c>
      <c r="AC295" s="67" t="str">
        <f>IF(ISNUMBER(SEARCH("C", '[2]Dry_Litterbag Placem_Collection'!T222)),"YES","")</f>
        <v>YES</v>
      </c>
      <c r="AD295" s="67" t="str">
        <f>IF(ISNUMBER(SEARCH("H",'[2]Dry_Litterbag Placem_Collection'!T222)),"YES","")</f>
        <v>YES</v>
      </c>
      <c r="AE295" s="67" t="str">
        <f>IF(ISNUMBER(SEARCH("R",'[2]Dry_Litterbag Placem_Collection'!T222)),"YES","")</f>
        <v>YES</v>
      </c>
      <c r="AF295" s="67" t="str">
        <f>IF(ISNUMBER(SEARCH("C", '[2]Dry_Litterbag Placem_Collection'!S222)),"YES","")</f>
        <v/>
      </c>
      <c r="AG295" s="67" t="str">
        <f>IF(ISNUMBER(SEARCH("H", '[2]Dry_Litterbag Placem_Collection'!S222)),"YES","")</f>
        <v/>
      </c>
      <c r="AH295" s="67" t="str">
        <f>IF(ISNUMBER(SEARCH("R", '[2]Dry_Litterbag Placem_Collection'!S222)),"YES","")</f>
        <v>YES</v>
      </c>
    </row>
    <row r="296" spans="2:34">
      <c r="B296" t="s">
        <v>164</v>
      </c>
      <c r="C296">
        <v>1</v>
      </c>
      <c r="D296" t="s">
        <v>89</v>
      </c>
      <c r="E296" t="s">
        <v>32</v>
      </c>
      <c r="F296" s="5">
        <v>1</v>
      </c>
      <c r="G296" s="2">
        <f>'[2]Dry_Litterbag Placem_Collection'!E3</f>
        <v>42938</v>
      </c>
      <c r="H296" t="str">
        <f>'[2]Final data_for_R_analysis_Dryse'!J442</f>
        <v>G377</v>
      </c>
      <c r="I296" t="str">
        <f>'[2]Final data_for_R_analysis_Dryse'!J662</f>
        <v>R204</v>
      </c>
      <c r="J296">
        <f>IFERROR(INDEX('[2]Green_rooibos initial weight'!$C$5:$C$1749,MATCH(H296, '[2]Green_rooibos initial weight'!$A$5:$A$1749,0)),"")</f>
        <v>2.1030000000000002</v>
      </c>
      <c r="K296">
        <f>IFERROR(INDEX('[2]Green_rooibos initial weight'!$C$5:$C$1749,MATCH(I296, '[2]Green_rooibos initial weight'!$A$5:$A$1749,0)),"")</f>
        <v>2.2290000000000001</v>
      </c>
      <c r="L296" s="3" t="str">
        <f>IFERROR(J296-(#REF!+#REF!),"")</f>
        <v/>
      </c>
      <c r="M296" s="3">
        <f>AVERAGE('[2]Ashed teabags wet'!$J$809:$J$813,'[2]Ashed teabags wet'!$J$817:$J$818,'[2]Ashed teabags wet'!$J$820:$J$821)</f>
        <v>5.5094158734921841</v>
      </c>
      <c r="N296" s="3" t="str">
        <f t="shared" si="24"/>
        <v/>
      </c>
      <c r="O296" s="3" t="str">
        <f>IFERROR($K296-(#REF!+#REF!),"")</f>
        <v/>
      </c>
      <c r="P296" s="3">
        <f>AVERAGE('[2]Ashed teabags wet'!$J$814:$J$816)</f>
        <v>2.2816647271287041</v>
      </c>
      <c r="Q296" s="3" t="str">
        <f t="shared" si="25"/>
        <v/>
      </c>
      <c r="R296" s="2">
        <f>'[2]Dry_Litterbag Placem_Collection'!G3</f>
        <v>43007</v>
      </c>
      <c r="S296">
        <f>IF(IFERROR(INDEX('[2]Both teabags AfterDry'!$D$3:$D$900,MATCH(Dry_Unashed!H296,'[2]Both teabags AfterDry'!$A$3:$A$900,0)),"")="","",(IFERROR(INDEX('[2]Both teabags AfterDry'!$D$3:$D$900,MATCH(Dry_Unashed!H296,'[2]Both teabags AfterDry'!$A$3:$A$900,0)),"")))</f>
        <v>1.3894</v>
      </c>
      <c r="T296">
        <f>IF(IFERROR(INDEX('[2]Both teabags AfterDry'!$D$3:$D$900,MATCH(Dry_Unashed!I296,'[2]Both teabags AfterDry'!$A$3:$A$900,0)),"")="","",(IFERROR(INDEX('[2]Both teabags AfterDry'!$D$3:$D$900,MATCH(Dry_Unashed!I296,'[2]Both teabags AfterDry'!$A$3:$A$900,0)),"")))</f>
        <v>1.8874</v>
      </c>
      <c r="U296" s="1" t="str">
        <f>IFERROR(IF(S296&gt;0,S296-(#REF!),""),"")</f>
        <v/>
      </c>
      <c r="V296" s="1" t="str">
        <f>IFERROR(IF(T296&gt;0,T296-(#REF!),""),"")</f>
        <v/>
      </c>
      <c r="W296" s="3" t="str">
        <f t="shared" si="26"/>
        <v/>
      </c>
      <c r="X296" s="3" t="str">
        <f t="shared" si="27"/>
        <v/>
      </c>
      <c r="Y296" s="3" t="str">
        <f t="shared" si="28"/>
        <v/>
      </c>
      <c r="Z296">
        <f t="shared" si="29"/>
        <v>69</v>
      </c>
      <c r="AA296" s="3" t="str">
        <f t="shared" si="30"/>
        <v/>
      </c>
      <c r="AB296" s="3" t="str">
        <f t="shared" si="31"/>
        <v/>
      </c>
      <c r="AC296" s="67" t="str">
        <f>IF(ISNUMBER(SEARCH("C", '[2]Dry_Litterbag Placem_Collection'!V3)),"YES","")</f>
        <v/>
      </c>
      <c r="AD296" s="67" t="str">
        <f>IF(ISNUMBER(SEARCH("H", '[2]Dry_Litterbag Placem_Collection'!V3)),"YES","")</f>
        <v/>
      </c>
      <c r="AE296" s="67" t="str">
        <f>IF(ISNUMBER(SEARCH("R", '[2]Dry_Litterbag Placem_Collection'!V3)),"YES","")</f>
        <v/>
      </c>
      <c r="AF296" s="67" t="str">
        <f>IF(ISNUMBER(SEARCH("C", '[2]Dry_Litterbag Placem_Collection'!U3)),"YES","")</f>
        <v/>
      </c>
      <c r="AG296" s="67" t="str">
        <f>IF(ISNUMBER(SEARCH("H", '[2]Dry_Litterbag Placem_Collection'!U3)),"YES","")</f>
        <v/>
      </c>
      <c r="AH296" s="67" t="str">
        <f>IF(ISNUMBER(SEARCH("R", '[2]Dry_Litterbag Placem_Collection'!U3)),"YES","")</f>
        <v>YES</v>
      </c>
    </row>
    <row r="297" spans="2:34">
      <c r="B297" t="s">
        <v>164</v>
      </c>
      <c r="C297">
        <v>2</v>
      </c>
      <c r="D297" t="s">
        <v>89</v>
      </c>
      <c r="E297" t="s">
        <v>32</v>
      </c>
      <c r="F297" s="5">
        <v>2</v>
      </c>
      <c r="G297" s="2">
        <f>'[2]Dry_Litterbag Placem_Collection'!E4</f>
        <v>0</v>
      </c>
      <c r="H297" t="str">
        <f>'[2]Final data_for_R_analysis_Dryse'!J443</f>
        <v/>
      </c>
      <c r="I297" t="str">
        <f>'[2]Final data_for_R_analysis_Dryse'!J663</f>
        <v/>
      </c>
      <c r="J297" t="str">
        <f>IFERROR(INDEX('[2]Green_rooibos initial weight'!$C$5:$C$1749,MATCH(H297, '[2]Green_rooibos initial weight'!$A$5:$A$1749,0)),"")</f>
        <v/>
      </c>
      <c r="K297" t="str">
        <f>IFERROR(INDEX('[2]Green_rooibos initial weight'!$C$5:$C$1749,MATCH(I297, '[2]Green_rooibos initial weight'!$A$5:$A$1749,0)),"")</f>
        <v/>
      </c>
      <c r="L297" s="3" t="str">
        <f>IFERROR(J297-(#REF!+#REF!),"")</f>
        <v/>
      </c>
      <c r="M297" s="3">
        <f>AVERAGE('[2]Ashed teabags wet'!$J$809:$J$813,'[2]Ashed teabags wet'!$J$817:$J$818,'[2]Ashed teabags wet'!$J$820:$J$821)</f>
        <v>5.5094158734921841</v>
      </c>
      <c r="N297" s="3" t="str">
        <f t="shared" si="24"/>
        <v/>
      </c>
      <c r="O297" s="3" t="str">
        <f>IFERROR($K297-(#REF!+#REF!),"")</f>
        <v/>
      </c>
      <c r="P297" s="3">
        <f>AVERAGE('[2]Ashed teabags wet'!$J$814:$J$816)</f>
        <v>2.2816647271287041</v>
      </c>
      <c r="Q297" s="3" t="str">
        <f t="shared" si="25"/>
        <v/>
      </c>
      <c r="R297" s="2">
        <f>'[2]Dry_Litterbag Placem_Collection'!G4</f>
        <v>0</v>
      </c>
      <c r="S297" t="str">
        <f>IF(IFERROR(INDEX('[2]Both teabags AfterDry'!$D$3:$D$900,MATCH(Dry_Unashed!H297,'[2]Both teabags AfterDry'!$A$3:$A$900,0)),"")="","",(IFERROR(INDEX('[2]Both teabags AfterDry'!$D$3:$D$900,MATCH(Dry_Unashed!H297,'[2]Both teabags AfterDry'!$A$3:$A$900,0)),"")))</f>
        <v/>
      </c>
      <c r="T297" t="str">
        <f>IF(IFERROR(INDEX('[2]Both teabags AfterDry'!$D$3:$D$900,MATCH(Dry_Unashed!I297,'[2]Both teabags AfterDry'!$A$3:$A$900,0)),"")="","",(IFERROR(INDEX('[2]Both teabags AfterDry'!$D$3:$D$900,MATCH(Dry_Unashed!I297,'[2]Both teabags AfterDry'!$A$3:$A$900,0)),"")))</f>
        <v/>
      </c>
      <c r="U297" s="1" t="str">
        <f>IFERROR(IF(S297&gt;0,S297-(#REF!),""),"")</f>
        <v/>
      </c>
      <c r="V297" s="1" t="str">
        <f>IFERROR(IF(T297&gt;0,T297-(#REF!),""),"")</f>
        <v/>
      </c>
      <c r="W297" s="3" t="str">
        <f t="shared" si="26"/>
        <v/>
      </c>
      <c r="X297" s="3" t="str">
        <f t="shared" si="27"/>
        <v/>
      </c>
      <c r="Y297" s="3" t="str">
        <f t="shared" si="28"/>
        <v/>
      </c>
      <c r="Z297" t="str">
        <f t="shared" si="29"/>
        <v/>
      </c>
      <c r="AA297" s="3" t="str">
        <f t="shared" si="30"/>
        <v/>
      </c>
      <c r="AB297" s="3" t="str">
        <f t="shared" si="31"/>
        <v/>
      </c>
      <c r="AC297" s="67" t="str">
        <f>IF(ISNUMBER(SEARCH("C", '[2]Dry_Litterbag Placem_Collection'!V4)),"YES","")</f>
        <v/>
      </c>
      <c r="AD297" s="67" t="str">
        <f>IF(ISNUMBER(SEARCH("H", '[2]Dry_Litterbag Placem_Collection'!V4)),"YES","")</f>
        <v/>
      </c>
      <c r="AE297" s="67" t="str">
        <f>IF(ISNUMBER(SEARCH("R", '[2]Dry_Litterbag Placem_Collection'!V4)),"YES","")</f>
        <v/>
      </c>
      <c r="AF297" s="67" t="str">
        <f>IF(ISNUMBER(SEARCH("C", '[2]Dry_Litterbag Placem_Collection'!U4)),"YES","")</f>
        <v/>
      </c>
      <c r="AG297" s="67" t="str">
        <f>IF(ISNUMBER(SEARCH("H", '[2]Dry_Litterbag Placem_Collection'!U4)),"YES","")</f>
        <v/>
      </c>
      <c r="AH297" s="67" t="str">
        <f>IF(ISNUMBER(SEARCH("R", '[2]Dry_Litterbag Placem_Collection'!U4)),"YES","")</f>
        <v/>
      </c>
    </row>
    <row r="298" spans="2:34">
      <c r="B298" t="s">
        <v>164</v>
      </c>
      <c r="C298">
        <v>3</v>
      </c>
      <c r="D298" t="s">
        <v>89</v>
      </c>
      <c r="E298" t="s">
        <v>32</v>
      </c>
      <c r="F298" s="5">
        <v>3</v>
      </c>
      <c r="G298" s="2">
        <f>'[2]Dry_Litterbag Placem_Collection'!E5</f>
        <v>42938</v>
      </c>
      <c r="H298" t="str">
        <f>'[2]Final data_for_R_analysis_Dryse'!J444</f>
        <v>G44</v>
      </c>
      <c r="I298" t="str">
        <f>'[2]Final data_for_R_analysis_Dryse'!J664</f>
        <v>R283</v>
      </c>
      <c r="J298">
        <f>IFERROR(INDEX('[2]Green_rooibos initial weight'!$C$5:$C$1749,MATCH(H298, '[2]Green_rooibos initial weight'!$A$5:$A$1749,0)),"")</f>
        <v>2.0680000000000001</v>
      </c>
      <c r="K298">
        <f>IFERROR(INDEX('[2]Green_rooibos initial weight'!$C$5:$C$1749,MATCH(I298, '[2]Green_rooibos initial weight'!$A$5:$A$1749,0)),"")</f>
        <v>2.21</v>
      </c>
      <c r="L298" s="3" t="str">
        <f>IFERROR(J298-(#REF!+#REF!),"")</f>
        <v/>
      </c>
      <c r="M298" s="3">
        <f>AVERAGE('[2]Ashed teabags wet'!$J$809:$J$813,'[2]Ashed teabags wet'!$J$817:$J$818,'[2]Ashed teabags wet'!$J$820:$J$821)</f>
        <v>5.5094158734921841</v>
      </c>
      <c r="N298" s="3" t="str">
        <f t="shared" si="24"/>
        <v/>
      </c>
      <c r="O298" s="3" t="str">
        <f>IFERROR($K298-(#REF!+#REF!),"")</f>
        <v/>
      </c>
      <c r="P298" s="3">
        <f>AVERAGE('[2]Ashed teabags wet'!$J$814:$J$816)</f>
        <v>2.2816647271287041</v>
      </c>
      <c r="Q298" s="3" t="str">
        <f t="shared" si="25"/>
        <v/>
      </c>
      <c r="R298" s="2">
        <f>'[2]Dry_Litterbag Placem_Collection'!G5</f>
        <v>43007</v>
      </c>
      <c r="S298">
        <f>IF(IFERROR(INDEX('[2]Both teabags AfterDry'!$D$3:$D$900,MATCH(Dry_Unashed!H298,'[2]Both teabags AfterDry'!$A$3:$A$900,0)),"")="","",(IFERROR(INDEX('[2]Both teabags AfterDry'!$D$3:$D$900,MATCH(Dry_Unashed!H298,'[2]Both teabags AfterDry'!$A$3:$A$900,0)),"")))</f>
        <v>1.5553999999999999</v>
      </c>
      <c r="T298">
        <f>IF(IFERROR(INDEX('[2]Both teabags AfterDry'!$D$3:$D$900,MATCH(Dry_Unashed!I298,'[2]Both teabags AfterDry'!$A$3:$A$900,0)),"")="","",(IFERROR(INDEX('[2]Both teabags AfterDry'!$D$3:$D$900,MATCH(Dry_Unashed!I298,'[2]Both teabags AfterDry'!$A$3:$A$900,0)),"")))</f>
        <v>1.9180999999999999</v>
      </c>
      <c r="U298" s="1" t="str">
        <f>IFERROR(IF(S298&gt;0,S298-(#REF!),""),"")</f>
        <v/>
      </c>
      <c r="V298" s="1" t="str">
        <f>IFERROR(IF(T298&gt;0,T298-(#REF!),""),"")</f>
        <v/>
      </c>
      <c r="W298" s="3" t="str">
        <f t="shared" si="26"/>
        <v/>
      </c>
      <c r="X298" s="3" t="str">
        <f t="shared" si="27"/>
        <v/>
      </c>
      <c r="Y298" s="3" t="str">
        <f t="shared" si="28"/>
        <v/>
      </c>
      <c r="Z298">
        <f t="shared" si="29"/>
        <v>69</v>
      </c>
      <c r="AA298" s="3" t="str">
        <f t="shared" si="30"/>
        <v/>
      </c>
      <c r="AB298" s="3" t="str">
        <f t="shared" si="31"/>
        <v/>
      </c>
      <c r="AC298" s="67" t="str">
        <f>IF(ISNUMBER(SEARCH("C", '[2]Dry_Litterbag Placem_Collection'!V5)),"YES","")</f>
        <v/>
      </c>
      <c r="AD298" s="67" t="str">
        <f>IF(ISNUMBER(SEARCH("H", '[2]Dry_Litterbag Placem_Collection'!V5)),"YES","")</f>
        <v/>
      </c>
      <c r="AE298" s="67" t="str">
        <f>IF(ISNUMBER(SEARCH("R", '[2]Dry_Litterbag Placem_Collection'!V5)),"YES","")</f>
        <v/>
      </c>
      <c r="AF298" s="67" t="str">
        <f>IF(ISNUMBER(SEARCH("C", '[2]Dry_Litterbag Placem_Collection'!U5)),"YES","")</f>
        <v/>
      </c>
      <c r="AG298" s="67" t="str">
        <f>IF(ISNUMBER(SEARCH("H", '[2]Dry_Litterbag Placem_Collection'!U5)),"YES","")</f>
        <v/>
      </c>
      <c r="AH298" s="67" t="str">
        <f>IF(ISNUMBER(SEARCH("R", '[2]Dry_Litterbag Placem_Collection'!U5)),"YES","")</f>
        <v>YES</v>
      </c>
    </row>
    <row r="299" spans="2:34">
      <c r="B299" t="s">
        <v>164</v>
      </c>
      <c r="C299">
        <v>4</v>
      </c>
      <c r="D299" t="s">
        <v>89</v>
      </c>
      <c r="E299" t="s">
        <v>32</v>
      </c>
      <c r="F299" s="68">
        <v>4</v>
      </c>
      <c r="G299" s="2">
        <f>'[2]Dry_Litterbag Placem_Collection'!E6</f>
        <v>42938</v>
      </c>
      <c r="H299" t="str">
        <f>'[2]Final data_for_R_analysis_Dryse'!J445</f>
        <v>G357</v>
      </c>
      <c r="I299" t="str">
        <f>'[2]Final data_for_R_analysis_Dryse'!J665</f>
        <v>R298</v>
      </c>
      <c r="J299">
        <f>IFERROR(INDEX('[2]Green_rooibos initial weight'!$C$5:$C$1749,MATCH(H299, '[2]Green_rooibos initial weight'!$A$5:$A$1749,0)),"")</f>
        <v>1.996</v>
      </c>
      <c r="K299">
        <f>IFERROR(INDEX('[2]Green_rooibos initial weight'!$C$5:$C$1749,MATCH(I299, '[2]Green_rooibos initial weight'!$A$5:$A$1749,0)),"")</f>
        <v>2.2229999999999999</v>
      </c>
      <c r="L299" s="3" t="str">
        <f>IFERROR(J299-(#REF!+#REF!),"")</f>
        <v/>
      </c>
      <c r="M299" s="3">
        <f>AVERAGE('[2]Ashed teabags wet'!$J$809:$J$813,'[2]Ashed teabags wet'!$J$817:$J$818,'[2]Ashed teabags wet'!$J$820:$J$821)</f>
        <v>5.5094158734921841</v>
      </c>
      <c r="N299" s="3" t="str">
        <f t="shared" si="24"/>
        <v/>
      </c>
      <c r="O299" s="3" t="str">
        <f>IFERROR($K299-(#REF!+#REF!),"")</f>
        <v/>
      </c>
      <c r="P299" s="3">
        <f>AVERAGE('[2]Ashed teabags wet'!$J$814:$J$816)</f>
        <v>2.2816647271287041</v>
      </c>
      <c r="Q299" s="3" t="str">
        <f t="shared" si="25"/>
        <v/>
      </c>
      <c r="R299" s="2">
        <f>'[2]Dry_Litterbag Placem_Collection'!G6</f>
        <v>43007</v>
      </c>
      <c r="S299">
        <f>IF(IFERROR(INDEX('[2]Both teabags AfterDry'!$D$3:$D$900,MATCH(Dry_Unashed!H299,'[2]Both teabags AfterDry'!$A$3:$A$900,0)),"")="","",(IFERROR(INDEX('[2]Both teabags AfterDry'!$D$3:$D$900,MATCH(Dry_Unashed!H299,'[2]Both teabags AfterDry'!$A$3:$A$900,0)),"")))</f>
        <v>1.6417999999999999</v>
      </c>
      <c r="T299">
        <f>IF(IFERROR(INDEX('[2]Both teabags AfterDry'!$D$3:$D$900,MATCH(Dry_Unashed!I299,'[2]Both teabags AfterDry'!$A$3:$A$900,0)),"")="","",(IFERROR(INDEX('[2]Both teabags AfterDry'!$D$3:$D$900,MATCH(Dry_Unashed!I299,'[2]Both teabags AfterDry'!$A$3:$A$900,0)),"")))</f>
        <v>1.9487000000000001</v>
      </c>
      <c r="U299" s="1" t="str">
        <f>IFERROR(IF(S299&gt;0,S299-(#REF!),""),"")</f>
        <v/>
      </c>
      <c r="V299" s="1" t="str">
        <f>IFERROR(IF(T299&gt;0,T299-(#REF!),""),"")</f>
        <v/>
      </c>
      <c r="W299" s="3" t="str">
        <f t="shared" si="26"/>
        <v/>
      </c>
      <c r="X299" s="3" t="str">
        <f t="shared" si="27"/>
        <v/>
      </c>
      <c r="Y299" s="3" t="str">
        <f t="shared" si="28"/>
        <v/>
      </c>
      <c r="Z299">
        <f t="shared" si="29"/>
        <v>69</v>
      </c>
      <c r="AA299" s="3" t="str">
        <f t="shared" si="30"/>
        <v/>
      </c>
      <c r="AB299" s="3" t="str">
        <f t="shared" si="31"/>
        <v/>
      </c>
      <c r="AC299" s="67" t="str">
        <f>IF(ISNUMBER(SEARCH("C", '[2]Dry_Litterbag Placem_Collection'!V6)),"YES","")</f>
        <v/>
      </c>
      <c r="AD299" s="67" t="str">
        <f>IF(ISNUMBER(SEARCH("H", '[2]Dry_Litterbag Placem_Collection'!V6)),"YES","")</f>
        <v/>
      </c>
      <c r="AE299" s="67" t="str">
        <f>IF(ISNUMBER(SEARCH("R", '[2]Dry_Litterbag Placem_Collection'!V6)),"YES","")</f>
        <v/>
      </c>
      <c r="AF299" s="67" t="str">
        <f>IF(ISNUMBER(SEARCH("C", '[2]Dry_Litterbag Placem_Collection'!U6)),"YES","")</f>
        <v/>
      </c>
      <c r="AG299" s="67" t="str">
        <f>IF(ISNUMBER(SEARCH("H", '[2]Dry_Litterbag Placem_Collection'!U6)),"YES","")</f>
        <v/>
      </c>
      <c r="AH299" s="67" t="str">
        <f>IF(ISNUMBER(SEARCH("R", '[2]Dry_Litterbag Placem_Collection'!U6)),"YES","")</f>
        <v/>
      </c>
    </row>
    <row r="300" spans="2:34">
      <c r="B300" t="s">
        <v>164</v>
      </c>
      <c r="C300">
        <v>5</v>
      </c>
      <c r="D300" t="s">
        <v>89</v>
      </c>
      <c r="E300" t="s">
        <v>32</v>
      </c>
      <c r="F300" s="68">
        <v>5</v>
      </c>
      <c r="G300" s="2">
        <f>'[2]Dry_Litterbag Placem_Collection'!E7</f>
        <v>42938</v>
      </c>
      <c r="H300" t="str">
        <f>'[2]Final data_for_R_analysis_Dryse'!J446</f>
        <v>G734</v>
      </c>
      <c r="I300" t="str">
        <f>'[2]Final data_for_R_analysis_Dryse'!J666</f>
        <v>R226</v>
      </c>
      <c r="J300">
        <f>IFERROR(INDEX('[2]Green_rooibos initial weight'!$C$5:$C$1749,MATCH(H300, '[2]Green_rooibos initial weight'!$A$5:$A$1749,0)),"")</f>
        <v>1.9870000000000001</v>
      </c>
      <c r="K300">
        <f>IFERROR(INDEX('[2]Green_rooibos initial weight'!$C$5:$C$1749,MATCH(I300, '[2]Green_rooibos initial weight'!$A$5:$A$1749,0)),"")</f>
        <v>2.2410000000000001</v>
      </c>
      <c r="L300" s="3" t="str">
        <f>IFERROR(J300-(#REF!+#REF!),"")</f>
        <v/>
      </c>
      <c r="M300" s="3">
        <f>AVERAGE('[2]Ashed teabags wet'!$J$809:$J$813,'[2]Ashed teabags wet'!$J$817:$J$818,'[2]Ashed teabags wet'!$J$820:$J$821)</f>
        <v>5.5094158734921841</v>
      </c>
      <c r="N300" s="3" t="str">
        <f t="shared" si="24"/>
        <v/>
      </c>
      <c r="O300" s="3" t="str">
        <f>IFERROR($K300-(#REF!+#REF!),"")</f>
        <v/>
      </c>
      <c r="P300" s="3">
        <f>AVERAGE('[2]Ashed teabags wet'!$J$814:$J$816)</f>
        <v>2.2816647271287041</v>
      </c>
      <c r="Q300" s="3" t="str">
        <f t="shared" si="25"/>
        <v/>
      </c>
      <c r="R300" s="2">
        <f>'[2]Dry_Litterbag Placem_Collection'!G7</f>
        <v>0</v>
      </c>
      <c r="S300" t="str">
        <f>IF(IFERROR(INDEX('[2]Both teabags AfterDry'!$D$3:$D$900,MATCH(Dry_Unashed!H300,'[2]Both teabags AfterDry'!$A$3:$A$900,0)),"")="","",(IFERROR(INDEX('[2]Both teabags AfterDry'!$D$3:$D$900,MATCH(Dry_Unashed!H300,'[2]Both teabags AfterDry'!$A$3:$A$900,0)),"")))</f>
        <v/>
      </c>
      <c r="T300" t="str">
        <f>IF(IFERROR(INDEX('[2]Both teabags AfterDry'!$D$3:$D$900,MATCH(Dry_Unashed!I300,'[2]Both teabags AfterDry'!$A$3:$A$900,0)),"")="","",(IFERROR(INDEX('[2]Both teabags AfterDry'!$D$3:$D$900,MATCH(Dry_Unashed!I300,'[2]Both teabags AfterDry'!$A$3:$A$900,0)),"")))</f>
        <v/>
      </c>
      <c r="U300" s="1" t="str">
        <f>IFERROR(IF(S300&gt;0,S300-(#REF!),""),"")</f>
        <v/>
      </c>
      <c r="V300" s="1" t="str">
        <f>IFERROR(IF(T300&gt;0,T300-(#REF!),""),"")</f>
        <v/>
      </c>
      <c r="W300" s="3" t="str">
        <f t="shared" si="26"/>
        <v/>
      </c>
      <c r="X300" s="3" t="str">
        <f t="shared" si="27"/>
        <v/>
      </c>
      <c r="Y300" s="3" t="str">
        <f t="shared" si="28"/>
        <v/>
      </c>
      <c r="Z300" t="str">
        <f t="shared" si="29"/>
        <v/>
      </c>
      <c r="AA300" s="3" t="str">
        <f t="shared" si="30"/>
        <v/>
      </c>
      <c r="AB300" s="3" t="str">
        <f t="shared" si="31"/>
        <v/>
      </c>
      <c r="AC300" s="67" t="str">
        <f>IF(ISNUMBER(SEARCH("C", '[2]Dry_Litterbag Placem_Collection'!V7)),"YES","")</f>
        <v/>
      </c>
      <c r="AD300" s="67" t="str">
        <f>IF(ISNUMBER(SEARCH("H", '[2]Dry_Litterbag Placem_Collection'!V7)),"YES","")</f>
        <v/>
      </c>
      <c r="AE300" s="67" t="str">
        <f>IF(ISNUMBER(SEARCH("R", '[2]Dry_Litterbag Placem_Collection'!V7)),"YES","")</f>
        <v/>
      </c>
      <c r="AF300" s="67" t="str">
        <f>IF(ISNUMBER(SEARCH("C", '[2]Dry_Litterbag Placem_Collection'!U7)),"YES","")</f>
        <v/>
      </c>
      <c r="AG300" s="67" t="str">
        <f>IF(ISNUMBER(SEARCH("H", '[2]Dry_Litterbag Placem_Collection'!U7)),"YES","")</f>
        <v/>
      </c>
      <c r="AH300" s="67" t="str">
        <f>IF(ISNUMBER(SEARCH("R", '[2]Dry_Litterbag Placem_Collection'!U7)),"YES","")</f>
        <v/>
      </c>
    </row>
    <row r="301" spans="2:34">
      <c r="B301" t="s">
        <v>164</v>
      </c>
      <c r="C301">
        <v>6</v>
      </c>
      <c r="D301" t="s">
        <v>89</v>
      </c>
      <c r="E301" t="s">
        <v>32</v>
      </c>
      <c r="F301" s="68">
        <v>6</v>
      </c>
      <c r="G301" s="2">
        <f>'[2]Dry_Litterbag Placem_Collection'!E8</f>
        <v>42938</v>
      </c>
      <c r="H301" t="str">
        <f>'[2]Final data_for_R_analysis_Dryse'!J447</f>
        <v>G164</v>
      </c>
      <c r="I301" t="str">
        <f>'[2]Final data_for_R_analysis_Dryse'!J667</f>
        <v>R286</v>
      </c>
      <c r="J301">
        <f>IFERROR(INDEX('[2]Green_rooibos initial weight'!$C$5:$C$1749,MATCH(H301, '[2]Green_rooibos initial weight'!$A$5:$A$1749,0)),"")</f>
        <v>1.994</v>
      </c>
      <c r="K301">
        <f>IFERROR(INDEX('[2]Green_rooibos initial weight'!$C$5:$C$1749,MATCH(I301, '[2]Green_rooibos initial weight'!$A$5:$A$1749,0)),"")</f>
        <v>2.2160000000000002</v>
      </c>
      <c r="L301" s="3" t="str">
        <f>IFERROR(J301-(#REF!+#REF!),"")</f>
        <v/>
      </c>
      <c r="M301" s="3">
        <f>AVERAGE('[2]Ashed teabags wet'!$J$809:$J$813,'[2]Ashed teabags wet'!$J$817:$J$818,'[2]Ashed teabags wet'!$J$820:$J$821)</f>
        <v>5.5094158734921841</v>
      </c>
      <c r="N301" s="3" t="str">
        <f t="shared" si="24"/>
        <v/>
      </c>
      <c r="O301" s="3" t="str">
        <f>IFERROR($K301-(#REF!+#REF!),"")</f>
        <v/>
      </c>
      <c r="P301" s="3">
        <f>AVERAGE('[2]Ashed teabags wet'!$J$814:$J$816)</f>
        <v>2.2816647271287041</v>
      </c>
      <c r="Q301" s="3" t="str">
        <f t="shared" si="25"/>
        <v/>
      </c>
      <c r="R301" s="2">
        <f>'[2]Dry_Litterbag Placem_Collection'!G8</f>
        <v>43007</v>
      </c>
      <c r="S301" t="str">
        <f>IF(IFERROR(INDEX('[2]Both teabags AfterDry'!$D$3:$D$900,MATCH(Dry_Unashed!H301,'[2]Both teabags AfterDry'!$A$3:$A$900,0)),"")="","",(IFERROR(INDEX('[2]Both teabags AfterDry'!$D$3:$D$900,MATCH(Dry_Unashed!H301,'[2]Both teabags AfterDry'!$A$3:$A$900,0)),"")))</f>
        <v/>
      </c>
      <c r="T301" t="str">
        <f>IF(IFERROR(INDEX('[2]Both teabags AfterDry'!$D$3:$D$900,MATCH(Dry_Unashed!I301,'[2]Both teabags AfterDry'!$A$3:$A$900,0)),"")="","",(IFERROR(INDEX('[2]Both teabags AfterDry'!$D$3:$D$900,MATCH(Dry_Unashed!I301,'[2]Both teabags AfterDry'!$A$3:$A$900,0)),"")))</f>
        <v/>
      </c>
      <c r="U301" s="1" t="str">
        <f>IFERROR(IF(S301&gt;0,S301-(#REF!),""),"")</f>
        <v/>
      </c>
      <c r="V301" s="1" t="str">
        <f>IFERROR(IF(T301&gt;0,T301-(#REF!),""),"")</f>
        <v/>
      </c>
      <c r="W301" s="3" t="str">
        <f t="shared" si="26"/>
        <v/>
      </c>
      <c r="X301" s="3" t="str">
        <f t="shared" si="27"/>
        <v/>
      </c>
      <c r="Y301" s="3" t="str">
        <f t="shared" si="28"/>
        <v/>
      </c>
      <c r="Z301">
        <f t="shared" si="29"/>
        <v>69</v>
      </c>
      <c r="AA301" s="3" t="str">
        <f t="shared" si="30"/>
        <v/>
      </c>
      <c r="AB301" s="3" t="str">
        <f t="shared" si="31"/>
        <v/>
      </c>
      <c r="AC301" s="67" t="str">
        <f>IF(ISNUMBER(SEARCH("C", '[2]Dry_Litterbag Placem_Collection'!V8)),"YES","")</f>
        <v/>
      </c>
      <c r="AD301" s="67" t="str">
        <f>IF(ISNUMBER(SEARCH("H", '[2]Dry_Litterbag Placem_Collection'!V8)),"YES","")</f>
        <v/>
      </c>
      <c r="AE301" s="67" t="str">
        <f>IF(ISNUMBER(SEARCH("R", '[2]Dry_Litterbag Placem_Collection'!V8)),"YES","")</f>
        <v/>
      </c>
      <c r="AF301" s="67" t="str">
        <f>IF(ISNUMBER(SEARCH("C", '[2]Dry_Litterbag Placem_Collection'!U8)),"YES","")</f>
        <v/>
      </c>
      <c r="AG301" s="67" t="str">
        <f>IF(ISNUMBER(SEARCH("H", '[2]Dry_Litterbag Placem_Collection'!U8)),"YES","")</f>
        <v/>
      </c>
      <c r="AH301" s="67" t="str">
        <f>IF(ISNUMBER(SEARCH("R", '[2]Dry_Litterbag Placem_Collection'!U8)),"YES","")</f>
        <v/>
      </c>
    </row>
    <row r="302" spans="2:34">
      <c r="B302" t="s">
        <v>164</v>
      </c>
      <c r="C302">
        <v>7</v>
      </c>
      <c r="D302" t="s">
        <v>89</v>
      </c>
      <c r="E302" t="s">
        <v>32</v>
      </c>
      <c r="F302" s="68">
        <v>7</v>
      </c>
      <c r="G302" s="2">
        <f>'[2]Dry_Litterbag Placem_Collection'!E9</f>
        <v>42938</v>
      </c>
      <c r="H302" t="str">
        <f>'[2]Final data_for_R_analysis_Dryse'!J448</f>
        <v>G776</v>
      </c>
      <c r="I302" t="str">
        <f>'[2]Final data_for_R_analysis_Dryse'!J668</f>
        <v>R210</v>
      </c>
      <c r="J302">
        <f>IFERROR(INDEX('[2]Green_rooibos initial weight'!$C$5:$C$1749,MATCH(H302, '[2]Green_rooibos initial weight'!$A$5:$A$1749,0)),"")</f>
        <v>1.9790000000000001</v>
      </c>
      <c r="K302">
        <f>IFERROR(INDEX('[2]Green_rooibos initial weight'!$C$5:$C$1749,MATCH(I302, '[2]Green_rooibos initial weight'!$A$5:$A$1749,0)),"")</f>
        <v>2.2429999999999999</v>
      </c>
      <c r="L302" s="3" t="str">
        <f>IFERROR(J302-(#REF!+#REF!),"")</f>
        <v/>
      </c>
      <c r="M302" s="3">
        <f>AVERAGE('[2]Ashed teabags wet'!$J$809:$J$813,'[2]Ashed teabags wet'!$J$817:$J$818,'[2]Ashed teabags wet'!$J$820:$J$821)</f>
        <v>5.5094158734921841</v>
      </c>
      <c r="N302" s="3" t="str">
        <f t="shared" si="24"/>
        <v/>
      </c>
      <c r="O302" s="3" t="str">
        <f>IFERROR($K302-(#REF!+#REF!),"")</f>
        <v/>
      </c>
      <c r="P302" s="3">
        <f>AVERAGE('[2]Ashed teabags wet'!$J$814:$J$816)</f>
        <v>2.2816647271287041</v>
      </c>
      <c r="Q302" s="3" t="str">
        <f t="shared" si="25"/>
        <v/>
      </c>
      <c r="R302" s="2">
        <f>'[2]Dry_Litterbag Placem_Collection'!G9</f>
        <v>43007</v>
      </c>
      <c r="S302">
        <f>IF(IFERROR(INDEX('[2]Both teabags AfterDry'!$D$3:$D$900,MATCH(Dry_Unashed!H302,'[2]Both teabags AfterDry'!$A$3:$A$900,0)),"")="","",(IFERROR(INDEX('[2]Both teabags AfterDry'!$D$3:$D$900,MATCH(Dry_Unashed!H302,'[2]Both teabags AfterDry'!$A$3:$A$900,0)),"")))</f>
        <v>1.8093999999999999</v>
      </c>
      <c r="T302">
        <f>IF(IFERROR(INDEX('[2]Both teabags AfterDry'!$D$3:$D$900,MATCH(Dry_Unashed!I302,'[2]Both teabags AfterDry'!$A$3:$A$900,0)),"")="","",(IFERROR(INDEX('[2]Both teabags AfterDry'!$D$3:$D$900,MATCH(Dry_Unashed!I302,'[2]Both teabags AfterDry'!$A$3:$A$900,0)),"")))</f>
        <v>2.0261</v>
      </c>
      <c r="U302" s="1" t="str">
        <f>IFERROR(IF(S302&gt;0,S302-(#REF!),""),"")</f>
        <v/>
      </c>
      <c r="V302" s="1" t="str">
        <f>IFERROR(IF(T302&gt;0,T302-(#REF!),""),"")</f>
        <v/>
      </c>
      <c r="W302" s="3" t="str">
        <f t="shared" si="26"/>
        <v/>
      </c>
      <c r="X302" s="3" t="str">
        <f t="shared" si="27"/>
        <v/>
      </c>
      <c r="Y302" s="3" t="str">
        <f t="shared" si="28"/>
        <v/>
      </c>
      <c r="Z302">
        <f t="shared" si="29"/>
        <v>69</v>
      </c>
      <c r="AA302" s="3" t="str">
        <f t="shared" si="30"/>
        <v/>
      </c>
      <c r="AB302" s="3" t="str">
        <f t="shared" si="31"/>
        <v/>
      </c>
      <c r="AC302" s="67" t="str">
        <f>IF(ISNUMBER(SEARCH("C", '[2]Dry_Litterbag Placem_Collection'!V9)),"YES","")</f>
        <v/>
      </c>
      <c r="AD302" s="67" t="str">
        <f>IF(ISNUMBER(SEARCH("H", '[2]Dry_Litterbag Placem_Collection'!V9)),"YES","")</f>
        <v/>
      </c>
      <c r="AE302" s="67" t="str">
        <f>IF(ISNUMBER(SEARCH("R", '[2]Dry_Litterbag Placem_Collection'!V9)),"YES","")</f>
        <v/>
      </c>
      <c r="AF302" s="67" t="str">
        <f>IF(ISNUMBER(SEARCH("C", '[2]Dry_Litterbag Placem_Collection'!U9)),"YES","")</f>
        <v/>
      </c>
      <c r="AG302" s="67" t="str">
        <f>IF(ISNUMBER(SEARCH("H", '[2]Dry_Litterbag Placem_Collection'!U9)),"YES","")</f>
        <v/>
      </c>
      <c r="AH302" s="67" t="str">
        <f>IF(ISNUMBER(SEARCH("R", '[2]Dry_Litterbag Placem_Collection'!U9)),"YES","")</f>
        <v/>
      </c>
    </row>
    <row r="303" spans="2:34">
      <c r="B303" t="s">
        <v>164</v>
      </c>
      <c r="C303">
        <v>8</v>
      </c>
      <c r="D303" t="s">
        <v>89</v>
      </c>
      <c r="E303" t="s">
        <v>32</v>
      </c>
      <c r="F303" s="68">
        <v>8</v>
      </c>
      <c r="G303" s="2">
        <f>'[2]Dry_Litterbag Placem_Collection'!E10</f>
        <v>42938</v>
      </c>
      <c r="H303" t="str">
        <f>'[2]Final data_for_R_analysis_Dryse'!J449</f>
        <v>G23</v>
      </c>
      <c r="I303" t="str">
        <f>'[2]Final data_for_R_analysis_Dryse'!J669</f>
        <v>R213</v>
      </c>
      <c r="J303">
        <f>IFERROR(INDEX('[2]Green_rooibos initial weight'!$C$5:$C$1749,MATCH(H303, '[2]Green_rooibos initial weight'!$A$5:$A$1749,0)),"")</f>
        <v>2.0750000000000002</v>
      </c>
      <c r="K303">
        <f>IFERROR(INDEX('[2]Green_rooibos initial weight'!$C$5:$C$1749,MATCH(I303, '[2]Green_rooibos initial weight'!$A$5:$A$1749,0)),"")</f>
        <v>2.254</v>
      </c>
      <c r="L303" s="3" t="str">
        <f>IFERROR(J303-(#REF!+#REF!),"")</f>
        <v/>
      </c>
      <c r="M303" s="3">
        <f>AVERAGE('[2]Ashed teabags wet'!$J$809:$J$813,'[2]Ashed teabags wet'!$J$817:$J$818,'[2]Ashed teabags wet'!$J$820:$J$821)</f>
        <v>5.5094158734921841</v>
      </c>
      <c r="N303" s="3" t="str">
        <f t="shared" si="24"/>
        <v/>
      </c>
      <c r="O303" s="3" t="str">
        <f>IFERROR($K303-(#REF!+#REF!),"")</f>
        <v/>
      </c>
      <c r="P303" s="3">
        <f>AVERAGE('[2]Ashed teabags wet'!$J$814:$J$816)</f>
        <v>2.2816647271287041</v>
      </c>
      <c r="Q303" s="3" t="str">
        <f t="shared" si="25"/>
        <v/>
      </c>
      <c r="R303" s="2">
        <f>'[2]Dry_Litterbag Placem_Collection'!G10</f>
        <v>43007</v>
      </c>
      <c r="S303">
        <f>IF(IFERROR(INDEX('[2]Both teabags AfterDry'!$D$3:$D$900,MATCH(Dry_Unashed!H303,'[2]Both teabags AfterDry'!$A$3:$A$900,0)),"")="","",(IFERROR(INDEX('[2]Both teabags AfterDry'!$D$3:$D$900,MATCH(Dry_Unashed!H303,'[2]Both teabags AfterDry'!$A$3:$A$900,0)),"")))</f>
        <v>0.94159999999999999</v>
      </c>
      <c r="T303">
        <f>IF(IFERROR(INDEX('[2]Both teabags AfterDry'!$D$3:$D$900,MATCH(Dry_Unashed!I303,'[2]Both teabags AfterDry'!$A$3:$A$900,0)),"")="","",(IFERROR(INDEX('[2]Both teabags AfterDry'!$D$3:$D$900,MATCH(Dry_Unashed!I303,'[2]Both teabags AfterDry'!$A$3:$A$900,0)),"")))</f>
        <v>1.7698</v>
      </c>
      <c r="U303" s="1" t="str">
        <f>IFERROR(IF(S303&gt;0,S303-(#REF!),""),"")</f>
        <v/>
      </c>
      <c r="V303" s="1" t="str">
        <f>IFERROR(IF(T303&gt;0,T303-(#REF!),""),"")</f>
        <v/>
      </c>
      <c r="W303" s="3" t="str">
        <f t="shared" si="26"/>
        <v/>
      </c>
      <c r="X303" s="3" t="str">
        <f t="shared" si="27"/>
        <v/>
      </c>
      <c r="Y303" s="3" t="str">
        <f t="shared" si="28"/>
        <v/>
      </c>
      <c r="Z303">
        <f t="shared" si="29"/>
        <v>69</v>
      </c>
      <c r="AA303" s="3" t="str">
        <f t="shared" si="30"/>
        <v/>
      </c>
      <c r="AB303" s="3" t="str">
        <f t="shared" si="31"/>
        <v/>
      </c>
      <c r="AC303" s="67" t="str">
        <f>IF(ISNUMBER(SEARCH("C", '[2]Dry_Litterbag Placem_Collection'!V10)),"YES","")</f>
        <v/>
      </c>
      <c r="AD303" s="67" t="str">
        <f>IF(ISNUMBER(SEARCH("H", '[2]Dry_Litterbag Placem_Collection'!V10)),"YES","")</f>
        <v/>
      </c>
      <c r="AE303" s="67" t="str">
        <f>IF(ISNUMBER(SEARCH("R", '[2]Dry_Litterbag Placem_Collection'!V10)),"YES","")</f>
        <v/>
      </c>
      <c r="AF303" s="67" t="str">
        <f>IF(ISNUMBER(SEARCH("C", '[2]Dry_Litterbag Placem_Collection'!U10)),"YES","")</f>
        <v/>
      </c>
      <c r="AG303" s="67" t="str">
        <f>IF(ISNUMBER(SEARCH("H", '[2]Dry_Litterbag Placem_Collection'!U10)),"YES","")</f>
        <v/>
      </c>
      <c r="AH303" s="67" t="str">
        <f>IF(ISNUMBER(SEARCH("R", '[2]Dry_Litterbag Placem_Collection'!U10)),"YES","")</f>
        <v>YES</v>
      </c>
    </row>
    <row r="304" spans="2:34">
      <c r="B304" t="s">
        <v>164</v>
      </c>
      <c r="C304">
        <v>9</v>
      </c>
      <c r="D304" t="s">
        <v>90</v>
      </c>
      <c r="E304" t="s">
        <v>32</v>
      </c>
      <c r="F304" s="5">
        <v>1</v>
      </c>
      <c r="G304" s="2">
        <f>'[2]Dry_Litterbag Placem_Collection'!E11</f>
        <v>42938</v>
      </c>
      <c r="H304" t="str">
        <f>'[2]Final data_for_R_analysis_Dryse'!J450</f>
        <v>G570</v>
      </c>
      <c r="I304" t="str">
        <f>'[2]Final data_for_R_analysis_Dryse'!J670</f>
        <v>R704</v>
      </c>
      <c r="J304">
        <f>IFERROR(INDEX('[2]Green_rooibos initial weight'!$C$5:$C$1749,MATCH(H304, '[2]Green_rooibos initial weight'!$A$5:$A$1749,0)),"")</f>
        <v>2.1040000000000001</v>
      </c>
      <c r="K304">
        <f>IFERROR(INDEX('[2]Green_rooibos initial weight'!$C$5:$C$1749,MATCH(I304, '[2]Green_rooibos initial weight'!$A$5:$A$1749,0)),"")</f>
        <v>2.1480000000000001</v>
      </c>
      <c r="L304" s="3" t="str">
        <f>IFERROR(J304-(#REF!+#REF!),"")</f>
        <v/>
      </c>
      <c r="M304" s="3">
        <f>AVERAGE('[2]Ashed teabags wet'!$J$809:$J$813,'[2]Ashed teabags wet'!$J$817:$J$818,'[2]Ashed teabags wet'!$J$820:$J$821)</f>
        <v>5.5094158734921841</v>
      </c>
      <c r="N304" s="3" t="str">
        <f t="shared" si="24"/>
        <v/>
      </c>
      <c r="O304" s="3" t="str">
        <f>IFERROR($K304-(#REF!+#REF!),"")</f>
        <v/>
      </c>
      <c r="P304" s="3">
        <f>AVERAGE('[2]Ashed teabags wet'!$J$814:$J$816)</f>
        <v>2.2816647271287041</v>
      </c>
      <c r="Q304" s="3" t="str">
        <f t="shared" si="25"/>
        <v/>
      </c>
      <c r="R304" s="2">
        <f>'[2]Dry_Litterbag Placem_Collection'!G11</f>
        <v>43007</v>
      </c>
      <c r="S304">
        <f>IF(IFERROR(INDEX('[2]Both teabags AfterDry'!$D$3:$D$900,MATCH(Dry_Unashed!H304,'[2]Both teabags AfterDry'!$A$3:$A$900,0)),"")="","",(IFERROR(INDEX('[2]Both teabags AfterDry'!$D$3:$D$900,MATCH(Dry_Unashed!H304,'[2]Both teabags AfterDry'!$A$3:$A$900,0)),"")))</f>
        <v>1.9100999999999999</v>
      </c>
      <c r="T304">
        <f>IF(IFERROR(INDEX('[2]Both teabags AfterDry'!$D$3:$D$900,MATCH(Dry_Unashed!I304,'[2]Both teabags AfterDry'!$A$3:$A$900,0)),"")="","",(IFERROR(INDEX('[2]Both teabags AfterDry'!$D$3:$D$900,MATCH(Dry_Unashed!I304,'[2]Both teabags AfterDry'!$A$3:$A$900,0)),"")))</f>
        <v>1.9311</v>
      </c>
      <c r="U304" s="1" t="str">
        <f>IFERROR(IF(S304&gt;0,S304-(#REF!),""),"")</f>
        <v/>
      </c>
      <c r="V304" s="1" t="str">
        <f>IFERROR(IF(T304&gt;0,T304-(#REF!),""),"")</f>
        <v/>
      </c>
      <c r="W304" s="3" t="str">
        <f t="shared" si="26"/>
        <v/>
      </c>
      <c r="X304" s="3" t="str">
        <f t="shared" si="27"/>
        <v/>
      </c>
      <c r="Y304" s="3" t="str">
        <f t="shared" si="28"/>
        <v/>
      </c>
      <c r="Z304">
        <f t="shared" si="29"/>
        <v>69</v>
      </c>
      <c r="AA304" s="3" t="str">
        <f t="shared" si="30"/>
        <v/>
      </c>
      <c r="AB304" s="3" t="str">
        <f t="shared" si="31"/>
        <v/>
      </c>
      <c r="AC304" s="67" t="str">
        <f>IF(ISNUMBER(SEARCH("C", '[2]Dry_Litterbag Placem_Collection'!V11)),"YES","")</f>
        <v/>
      </c>
      <c r="AD304" s="67" t="str">
        <f>IF(ISNUMBER(SEARCH("H", '[2]Dry_Litterbag Placem_Collection'!V11)),"YES","")</f>
        <v/>
      </c>
      <c r="AE304" s="67" t="str">
        <f>IF(ISNUMBER(SEARCH("R", '[2]Dry_Litterbag Placem_Collection'!V11)),"YES","")</f>
        <v/>
      </c>
      <c r="AF304" s="67" t="str">
        <f>IF(ISNUMBER(SEARCH("C", '[2]Dry_Litterbag Placem_Collection'!U11)),"YES","")</f>
        <v/>
      </c>
      <c r="AG304" s="67" t="str">
        <f>IF(ISNUMBER(SEARCH("H", '[2]Dry_Litterbag Placem_Collection'!U11)),"YES","")</f>
        <v/>
      </c>
      <c r="AH304" s="67" t="str">
        <f>IF(ISNUMBER(SEARCH("R", '[2]Dry_Litterbag Placem_Collection'!U11)),"YES","")</f>
        <v/>
      </c>
    </row>
    <row r="305" spans="2:34">
      <c r="B305" t="s">
        <v>164</v>
      </c>
      <c r="C305">
        <v>10</v>
      </c>
      <c r="D305" t="s">
        <v>90</v>
      </c>
      <c r="E305" t="s">
        <v>32</v>
      </c>
      <c r="F305" s="5">
        <v>2</v>
      </c>
      <c r="G305" s="2">
        <f>'[2]Dry_Litterbag Placem_Collection'!E12</f>
        <v>42938</v>
      </c>
      <c r="H305" t="str">
        <f>'[2]Final data_for_R_analysis_Dryse'!J451</f>
        <v>G642</v>
      </c>
      <c r="I305" t="str">
        <f>'[2]Final data_for_R_analysis_Dryse'!J671</f>
        <v>R355</v>
      </c>
      <c r="J305">
        <f>IFERROR(INDEX('[2]Green_rooibos initial weight'!$C$5:$C$1749,MATCH(H305, '[2]Green_rooibos initial weight'!$A$5:$A$1749,0)),"")</f>
        <v>2.1269999999999998</v>
      </c>
      <c r="K305">
        <f>IFERROR(INDEX('[2]Green_rooibos initial weight'!$C$5:$C$1749,MATCH(I305, '[2]Green_rooibos initial weight'!$A$5:$A$1749,0)),"")</f>
        <v>2.1850000000000001</v>
      </c>
      <c r="L305" s="3" t="str">
        <f>IFERROR(J305-(#REF!+#REF!),"")</f>
        <v/>
      </c>
      <c r="M305" s="3">
        <f>AVERAGE('[2]Ashed teabags wet'!$J$809:$J$813,'[2]Ashed teabags wet'!$J$817:$J$818,'[2]Ashed teabags wet'!$J$820:$J$821)</f>
        <v>5.5094158734921841</v>
      </c>
      <c r="N305" s="3" t="str">
        <f t="shared" si="24"/>
        <v/>
      </c>
      <c r="O305" s="3" t="str">
        <f>IFERROR($K305-(#REF!+#REF!),"")</f>
        <v/>
      </c>
      <c r="P305" s="3">
        <f>AVERAGE('[2]Ashed teabags wet'!$J$814:$J$816)</f>
        <v>2.2816647271287041</v>
      </c>
      <c r="Q305" s="3" t="str">
        <f t="shared" si="25"/>
        <v/>
      </c>
      <c r="R305" s="2">
        <f>'[2]Dry_Litterbag Placem_Collection'!G12</f>
        <v>0</v>
      </c>
      <c r="S305" t="str">
        <f>IF(IFERROR(INDEX('[2]Both teabags AfterDry'!$D$3:$D$900,MATCH(Dry_Unashed!H305,'[2]Both teabags AfterDry'!$A$3:$A$900,0)),"")="","",(IFERROR(INDEX('[2]Both teabags AfterDry'!$D$3:$D$900,MATCH(Dry_Unashed!H305,'[2]Both teabags AfterDry'!$A$3:$A$900,0)),"")))</f>
        <v/>
      </c>
      <c r="T305" t="str">
        <f>IF(IFERROR(INDEX('[2]Both teabags AfterDry'!$D$3:$D$900,MATCH(Dry_Unashed!I305,'[2]Both teabags AfterDry'!$A$3:$A$900,0)),"")="","",(IFERROR(INDEX('[2]Both teabags AfterDry'!$D$3:$D$900,MATCH(Dry_Unashed!I305,'[2]Both teabags AfterDry'!$A$3:$A$900,0)),"")))</f>
        <v/>
      </c>
      <c r="U305" s="1" t="str">
        <f>IFERROR(IF(S305&gt;0,S305-(#REF!),""),"")</f>
        <v/>
      </c>
      <c r="V305" s="1" t="str">
        <f>IFERROR(IF(T305&gt;0,T305-(#REF!),""),"")</f>
        <v/>
      </c>
      <c r="W305" s="3" t="str">
        <f t="shared" si="26"/>
        <v/>
      </c>
      <c r="X305" s="3" t="str">
        <f t="shared" si="27"/>
        <v/>
      </c>
      <c r="Y305" s="3" t="str">
        <f t="shared" si="28"/>
        <v/>
      </c>
      <c r="Z305" t="str">
        <f t="shared" si="29"/>
        <v/>
      </c>
      <c r="AA305" s="3" t="str">
        <f t="shared" si="30"/>
        <v/>
      </c>
      <c r="AB305" s="3" t="str">
        <f t="shared" si="31"/>
        <v/>
      </c>
      <c r="AC305" s="67" t="str">
        <f>IF(ISNUMBER(SEARCH("C", '[2]Dry_Litterbag Placem_Collection'!V12)),"YES","")</f>
        <v/>
      </c>
      <c r="AD305" s="67" t="str">
        <f>IF(ISNUMBER(SEARCH("H", '[2]Dry_Litterbag Placem_Collection'!V12)),"YES","")</f>
        <v/>
      </c>
      <c r="AE305" s="67" t="str">
        <f>IF(ISNUMBER(SEARCH("R", '[2]Dry_Litterbag Placem_Collection'!V12)),"YES","")</f>
        <v/>
      </c>
      <c r="AF305" s="67" t="str">
        <f>IF(ISNUMBER(SEARCH("C", '[2]Dry_Litterbag Placem_Collection'!U12)),"YES","")</f>
        <v/>
      </c>
      <c r="AG305" s="67" t="str">
        <f>IF(ISNUMBER(SEARCH("H", '[2]Dry_Litterbag Placem_Collection'!U12)),"YES","")</f>
        <v/>
      </c>
      <c r="AH305" s="67" t="str">
        <f>IF(ISNUMBER(SEARCH("R", '[2]Dry_Litterbag Placem_Collection'!U12)),"YES","")</f>
        <v/>
      </c>
    </row>
    <row r="306" spans="2:34">
      <c r="B306" t="s">
        <v>164</v>
      </c>
      <c r="C306">
        <v>11</v>
      </c>
      <c r="D306" t="s">
        <v>90</v>
      </c>
      <c r="E306" t="s">
        <v>32</v>
      </c>
      <c r="F306" s="5">
        <v>3</v>
      </c>
      <c r="G306" s="2">
        <f>'[2]Dry_Litterbag Placem_Collection'!E13</f>
        <v>42938</v>
      </c>
      <c r="H306" t="str">
        <f>'[2]Final data_for_R_analysis_Dryse'!J452</f>
        <v>G663</v>
      </c>
      <c r="I306" t="str">
        <f>'[2]Final data_for_R_analysis_Dryse'!J672</f>
        <v>R616</v>
      </c>
      <c r="J306">
        <f>IFERROR(INDEX('[2]Green_rooibos initial weight'!$C$5:$C$1749,MATCH(H306, '[2]Green_rooibos initial weight'!$A$5:$A$1749,0)),"")</f>
        <v>2.0760000000000001</v>
      </c>
      <c r="K306">
        <f>IFERROR(INDEX('[2]Green_rooibos initial weight'!$C$5:$C$1749,MATCH(I306, '[2]Green_rooibos initial weight'!$A$5:$A$1749,0)),"")</f>
        <v>2.1739999999999999</v>
      </c>
      <c r="L306" s="3" t="str">
        <f>IFERROR(J306-(#REF!+#REF!),"")</f>
        <v/>
      </c>
      <c r="M306" s="3">
        <f>AVERAGE('[2]Ashed teabags wet'!$J$809:$J$813,'[2]Ashed teabags wet'!$J$817:$J$818,'[2]Ashed teabags wet'!$J$820:$J$821)</f>
        <v>5.5094158734921841</v>
      </c>
      <c r="N306" s="3" t="str">
        <f t="shared" si="24"/>
        <v/>
      </c>
      <c r="O306" s="3" t="str">
        <f>IFERROR($K306-(#REF!+#REF!),"")</f>
        <v/>
      </c>
      <c r="P306" s="3">
        <f>AVERAGE('[2]Ashed teabags wet'!$J$814:$J$816)</f>
        <v>2.2816647271287041</v>
      </c>
      <c r="Q306" s="3" t="str">
        <f t="shared" si="25"/>
        <v/>
      </c>
      <c r="R306" s="2">
        <f>'[2]Dry_Litterbag Placem_Collection'!G13</f>
        <v>43007</v>
      </c>
      <c r="S306">
        <f>IF(IFERROR(INDEX('[2]Both teabags AfterDry'!$D$3:$D$900,MATCH(Dry_Unashed!H306,'[2]Both teabags AfterDry'!$A$3:$A$900,0)),"")="","",(IFERROR(INDEX('[2]Both teabags AfterDry'!$D$3:$D$900,MATCH(Dry_Unashed!H306,'[2]Both teabags AfterDry'!$A$3:$A$900,0)),"")))</f>
        <v>1.6718</v>
      </c>
      <c r="T306">
        <f>IF(IFERROR(INDEX('[2]Both teabags AfterDry'!$D$3:$D$900,MATCH(Dry_Unashed!I306,'[2]Both teabags AfterDry'!$A$3:$A$900,0)),"")="","",(IFERROR(INDEX('[2]Both teabags AfterDry'!$D$3:$D$900,MATCH(Dry_Unashed!I306,'[2]Both teabags AfterDry'!$A$3:$A$900,0)),"")))</f>
        <v>1.9423999999999999</v>
      </c>
      <c r="U306" s="1" t="str">
        <f>IFERROR(IF(S306&gt;0,S306-(#REF!),""),"")</f>
        <v/>
      </c>
      <c r="V306" s="1" t="str">
        <f>IFERROR(IF(T306&gt;0,T306-(#REF!),""),"")</f>
        <v/>
      </c>
      <c r="W306" s="3" t="str">
        <f t="shared" si="26"/>
        <v/>
      </c>
      <c r="X306" s="3" t="str">
        <f t="shared" si="27"/>
        <v/>
      </c>
      <c r="Y306" s="3" t="str">
        <f t="shared" si="28"/>
        <v/>
      </c>
      <c r="Z306">
        <f t="shared" si="29"/>
        <v>69</v>
      </c>
      <c r="AA306" s="3" t="str">
        <f t="shared" si="30"/>
        <v/>
      </c>
      <c r="AB306" s="3" t="str">
        <f t="shared" si="31"/>
        <v/>
      </c>
      <c r="AC306" s="67" t="str">
        <f>IF(ISNUMBER(SEARCH("C", '[2]Dry_Litterbag Placem_Collection'!V13)),"YES","")</f>
        <v/>
      </c>
      <c r="AD306" s="67" t="str">
        <f>IF(ISNUMBER(SEARCH("H", '[2]Dry_Litterbag Placem_Collection'!V13)),"YES","")</f>
        <v/>
      </c>
      <c r="AE306" s="67" t="str">
        <f>IF(ISNUMBER(SEARCH("R", '[2]Dry_Litterbag Placem_Collection'!V13)),"YES","")</f>
        <v/>
      </c>
      <c r="AF306" s="67" t="str">
        <f>IF(ISNUMBER(SEARCH("C", '[2]Dry_Litterbag Placem_Collection'!U13)),"YES","")</f>
        <v/>
      </c>
      <c r="AG306" s="67" t="str">
        <f>IF(ISNUMBER(SEARCH("H", '[2]Dry_Litterbag Placem_Collection'!U13)),"YES","")</f>
        <v/>
      </c>
      <c r="AH306" s="67" t="str">
        <f>IF(ISNUMBER(SEARCH("R", '[2]Dry_Litterbag Placem_Collection'!U13)),"YES","")</f>
        <v/>
      </c>
    </row>
    <row r="307" spans="2:34">
      <c r="B307" t="s">
        <v>164</v>
      </c>
      <c r="C307">
        <v>12</v>
      </c>
      <c r="D307" t="s">
        <v>90</v>
      </c>
      <c r="E307" t="s">
        <v>32</v>
      </c>
      <c r="F307" s="68">
        <v>4</v>
      </c>
      <c r="G307" s="2">
        <f>'[2]Dry_Litterbag Placem_Collection'!E14</f>
        <v>0</v>
      </c>
      <c r="H307" t="str">
        <f>'[2]Final data_for_R_analysis_Dryse'!J453</f>
        <v/>
      </c>
      <c r="I307" t="str">
        <f>'[2]Final data_for_R_analysis_Dryse'!J673</f>
        <v/>
      </c>
      <c r="J307" t="str">
        <f>IFERROR(INDEX('[2]Green_rooibos initial weight'!$C$5:$C$1749,MATCH(H307, '[2]Green_rooibos initial weight'!$A$5:$A$1749,0)),"")</f>
        <v/>
      </c>
      <c r="K307" t="str">
        <f>IFERROR(INDEX('[2]Green_rooibos initial weight'!$C$5:$C$1749,MATCH(I307, '[2]Green_rooibos initial weight'!$A$5:$A$1749,0)),"")</f>
        <v/>
      </c>
      <c r="L307" s="3" t="str">
        <f>IFERROR(J307-(#REF!+#REF!),"")</f>
        <v/>
      </c>
      <c r="M307" s="3">
        <f>AVERAGE('[2]Ashed teabags wet'!$J$809:$J$813,'[2]Ashed teabags wet'!$J$817:$J$818,'[2]Ashed teabags wet'!$J$820:$J$821)</f>
        <v>5.5094158734921841</v>
      </c>
      <c r="N307" s="3" t="str">
        <f t="shared" si="24"/>
        <v/>
      </c>
      <c r="O307" s="3" t="str">
        <f>IFERROR($K307-(#REF!+#REF!),"")</f>
        <v/>
      </c>
      <c r="P307" s="3">
        <f>AVERAGE('[2]Ashed teabags wet'!$J$814:$J$816)</f>
        <v>2.2816647271287041</v>
      </c>
      <c r="Q307" s="3" t="str">
        <f t="shared" si="25"/>
        <v/>
      </c>
      <c r="R307" s="2">
        <f>'[2]Dry_Litterbag Placem_Collection'!G14</f>
        <v>0</v>
      </c>
      <c r="S307" t="str">
        <f>IF(IFERROR(INDEX('[2]Both teabags AfterDry'!$D$3:$D$900,MATCH(Dry_Unashed!H307,'[2]Both teabags AfterDry'!$A$3:$A$900,0)),"")="","",(IFERROR(INDEX('[2]Both teabags AfterDry'!$D$3:$D$900,MATCH(Dry_Unashed!H307,'[2]Both teabags AfterDry'!$A$3:$A$900,0)),"")))</f>
        <v/>
      </c>
      <c r="T307" t="str">
        <f>IF(IFERROR(INDEX('[2]Both teabags AfterDry'!$D$3:$D$900,MATCH(Dry_Unashed!I307,'[2]Both teabags AfterDry'!$A$3:$A$900,0)),"")="","",(IFERROR(INDEX('[2]Both teabags AfterDry'!$D$3:$D$900,MATCH(Dry_Unashed!I307,'[2]Both teabags AfterDry'!$A$3:$A$900,0)),"")))</f>
        <v/>
      </c>
      <c r="U307" s="1" t="str">
        <f>IFERROR(IF(S307&gt;0,S307-(#REF!),""),"")</f>
        <v/>
      </c>
      <c r="V307" s="1" t="str">
        <f>IFERROR(IF(T307&gt;0,T307-(#REF!),""),"")</f>
        <v/>
      </c>
      <c r="W307" s="3" t="str">
        <f t="shared" si="26"/>
        <v/>
      </c>
      <c r="X307" s="3" t="str">
        <f t="shared" si="27"/>
        <v/>
      </c>
      <c r="Y307" s="3" t="str">
        <f t="shared" si="28"/>
        <v/>
      </c>
      <c r="Z307" t="str">
        <f t="shared" si="29"/>
        <v/>
      </c>
      <c r="AA307" s="3" t="str">
        <f t="shared" si="30"/>
        <v/>
      </c>
      <c r="AB307" s="3" t="str">
        <f t="shared" si="31"/>
        <v/>
      </c>
      <c r="AC307" s="67" t="str">
        <f>IF(ISNUMBER(SEARCH("C", '[2]Dry_Litterbag Placem_Collection'!V14)),"YES","")</f>
        <v/>
      </c>
      <c r="AD307" s="67" t="str">
        <f>IF(ISNUMBER(SEARCH("H", '[2]Dry_Litterbag Placem_Collection'!V14)),"YES","")</f>
        <v/>
      </c>
      <c r="AE307" s="67" t="str">
        <f>IF(ISNUMBER(SEARCH("R", '[2]Dry_Litterbag Placem_Collection'!V14)),"YES","")</f>
        <v/>
      </c>
      <c r="AF307" s="67" t="str">
        <f>IF(ISNUMBER(SEARCH("C", '[2]Dry_Litterbag Placem_Collection'!U14)),"YES","")</f>
        <v/>
      </c>
      <c r="AG307" s="67" t="str">
        <f>IF(ISNUMBER(SEARCH("H", '[2]Dry_Litterbag Placem_Collection'!U14)),"YES","")</f>
        <v/>
      </c>
      <c r="AH307" s="67" t="str">
        <f>IF(ISNUMBER(SEARCH("R", '[2]Dry_Litterbag Placem_Collection'!U14)),"YES","")</f>
        <v/>
      </c>
    </row>
    <row r="308" spans="2:34">
      <c r="B308" t="s">
        <v>164</v>
      </c>
      <c r="C308">
        <v>13</v>
      </c>
      <c r="D308" t="s">
        <v>90</v>
      </c>
      <c r="E308" t="s">
        <v>32</v>
      </c>
      <c r="F308" s="68">
        <v>5</v>
      </c>
      <c r="G308" s="2">
        <f>'[2]Dry_Litterbag Placem_Collection'!E15</f>
        <v>42938</v>
      </c>
      <c r="H308" t="str">
        <f>'[2]Final data_for_R_analysis_Dryse'!J454</f>
        <v>G874</v>
      </c>
      <c r="I308" t="str">
        <f>'[2]Final data_for_R_analysis_Dryse'!J674</f>
        <v>R603</v>
      </c>
      <c r="J308">
        <f>IFERROR(INDEX('[2]Green_rooibos initial weight'!$C$5:$C$1749,MATCH(H308, '[2]Green_rooibos initial weight'!$A$5:$A$1749,0)),"")</f>
        <v>2.032</v>
      </c>
      <c r="K308">
        <f>IFERROR(INDEX('[2]Green_rooibos initial weight'!$C$5:$C$1749,MATCH(I308, '[2]Green_rooibos initial weight'!$A$5:$A$1749,0)),"")</f>
        <v>2.1440000000000001</v>
      </c>
      <c r="L308" s="3" t="str">
        <f>IFERROR(J308-(#REF!+#REF!),"")</f>
        <v/>
      </c>
      <c r="M308" s="3">
        <f>AVERAGE('[2]Ashed teabags wet'!$J$809:$J$813,'[2]Ashed teabags wet'!$J$817:$J$818,'[2]Ashed teabags wet'!$J$820:$J$821)</f>
        <v>5.5094158734921841</v>
      </c>
      <c r="N308" s="3" t="str">
        <f t="shared" si="24"/>
        <v/>
      </c>
      <c r="O308" s="3" t="str">
        <f>IFERROR($K308-(#REF!+#REF!),"")</f>
        <v/>
      </c>
      <c r="P308" s="3">
        <f>AVERAGE('[2]Ashed teabags wet'!$J$814:$J$816)</f>
        <v>2.2816647271287041</v>
      </c>
      <c r="Q308" s="3" t="str">
        <f t="shared" si="25"/>
        <v/>
      </c>
      <c r="R308" s="2">
        <f>'[2]Dry_Litterbag Placem_Collection'!G15</f>
        <v>43007</v>
      </c>
      <c r="S308">
        <f>IF(IFERROR(INDEX('[2]Both teabags AfterDry'!$D$3:$D$900,MATCH(Dry_Unashed!H308,'[2]Both teabags AfterDry'!$A$3:$A$900,0)),"")="","",(IFERROR(INDEX('[2]Both teabags AfterDry'!$D$3:$D$900,MATCH(Dry_Unashed!H308,'[2]Both teabags AfterDry'!$A$3:$A$900,0)),"")))</f>
        <v>1.361</v>
      </c>
      <c r="T308">
        <f>IF(IFERROR(INDEX('[2]Both teabags AfterDry'!$D$3:$D$900,MATCH(Dry_Unashed!I308,'[2]Both teabags AfterDry'!$A$3:$A$900,0)),"")="","",(IFERROR(INDEX('[2]Both teabags AfterDry'!$D$3:$D$900,MATCH(Dry_Unashed!I308,'[2]Both teabags AfterDry'!$A$3:$A$900,0)),"")))</f>
        <v>1.9094</v>
      </c>
      <c r="U308" s="1" t="str">
        <f>IFERROR(IF(S308&gt;0,S308-(#REF!),""),"")</f>
        <v/>
      </c>
      <c r="V308" s="1" t="str">
        <f>IFERROR(IF(T308&gt;0,T308-(#REF!),""),"")</f>
        <v/>
      </c>
      <c r="W308" s="3" t="str">
        <f t="shared" si="26"/>
        <v/>
      </c>
      <c r="X308" s="3" t="str">
        <f t="shared" si="27"/>
        <v/>
      </c>
      <c r="Y308" s="3" t="str">
        <f t="shared" si="28"/>
        <v/>
      </c>
      <c r="Z308">
        <f t="shared" si="29"/>
        <v>69</v>
      </c>
      <c r="AA308" s="3" t="str">
        <f t="shared" si="30"/>
        <v/>
      </c>
      <c r="AB308" s="3" t="str">
        <f t="shared" si="31"/>
        <v/>
      </c>
      <c r="AC308" s="67" t="str">
        <f>IF(ISNUMBER(SEARCH("C", '[2]Dry_Litterbag Placem_Collection'!V15)),"YES","")</f>
        <v/>
      </c>
      <c r="AD308" s="67" t="str">
        <f>IF(ISNUMBER(SEARCH("H", '[2]Dry_Litterbag Placem_Collection'!V15)),"YES","")</f>
        <v/>
      </c>
      <c r="AE308" s="67" t="str">
        <f>IF(ISNUMBER(SEARCH("R", '[2]Dry_Litterbag Placem_Collection'!V15)),"YES","")</f>
        <v/>
      </c>
      <c r="AF308" s="67" t="str">
        <f>IF(ISNUMBER(SEARCH("C", '[2]Dry_Litterbag Placem_Collection'!U15)),"YES","")</f>
        <v/>
      </c>
      <c r="AG308" s="67" t="str">
        <f>IF(ISNUMBER(SEARCH("H", '[2]Dry_Litterbag Placem_Collection'!U15)),"YES","")</f>
        <v/>
      </c>
      <c r="AH308" s="67" t="str">
        <f>IF(ISNUMBER(SEARCH("R", '[2]Dry_Litterbag Placem_Collection'!U15)),"YES","")</f>
        <v/>
      </c>
    </row>
    <row r="309" spans="2:34">
      <c r="B309" t="s">
        <v>164</v>
      </c>
      <c r="C309">
        <v>14</v>
      </c>
      <c r="D309" t="s">
        <v>90</v>
      </c>
      <c r="E309" t="s">
        <v>32</v>
      </c>
      <c r="F309" s="68">
        <v>6</v>
      </c>
      <c r="G309" s="2">
        <f>'[2]Dry_Litterbag Placem_Collection'!E16</f>
        <v>42938</v>
      </c>
      <c r="H309" t="str">
        <f>'[2]Final data_for_R_analysis_Dryse'!J455</f>
        <v>G219</v>
      </c>
      <c r="I309" t="str">
        <f>'[2]Final data_for_R_analysis_Dryse'!J675</f>
        <v>R652</v>
      </c>
      <c r="J309">
        <f>IFERROR(INDEX('[2]Green_rooibos initial weight'!$C$5:$C$1749,MATCH(H309, '[2]Green_rooibos initial weight'!$A$5:$A$1749,0)),"")</f>
        <v>2.0110000000000001</v>
      </c>
      <c r="K309">
        <f>IFERROR(INDEX('[2]Green_rooibos initial weight'!$C$5:$C$1749,MATCH(I309, '[2]Green_rooibos initial weight'!$A$5:$A$1749,0)),"")</f>
        <v>2.2090000000000001</v>
      </c>
      <c r="L309" s="3" t="str">
        <f>IFERROR(J309-(#REF!+#REF!),"")</f>
        <v/>
      </c>
      <c r="M309" s="3">
        <f>AVERAGE('[2]Ashed teabags wet'!$J$809:$J$813,'[2]Ashed teabags wet'!$J$817:$J$818,'[2]Ashed teabags wet'!$J$820:$J$821)</f>
        <v>5.5094158734921841</v>
      </c>
      <c r="N309" s="3" t="str">
        <f t="shared" si="24"/>
        <v/>
      </c>
      <c r="O309" s="3" t="str">
        <f>IFERROR($K309-(#REF!+#REF!),"")</f>
        <v/>
      </c>
      <c r="P309" s="3">
        <f>AVERAGE('[2]Ashed teabags wet'!$J$814:$J$816)</f>
        <v>2.2816647271287041</v>
      </c>
      <c r="Q309" s="3" t="str">
        <f t="shared" si="25"/>
        <v/>
      </c>
      <c r="R309" s="2">
        <f>'[2]Dry_Litterbag Placem_Collection'!G16</f>
        <v>43007</v>
      </c>
      <c r="S309">
        <f>IF(IFERROR(INDEX('[2]Both teabags AfterDry'!$D$3:$D$900,MATCH(Dry_Unashed!H309,'[2]Both teabags AfterDry'!$A$3:$A$900,0)),"")="","",(IFERROR(INDEX('[2]Both teabags AfterDry'!$D$3:$D$900,MATCH(Dry_Unashed!H309,'[2]Both teabags AfterDry'!$A$3:$A$900,0)),"")))</f>
        <v>0.76939999999999997</v>
      </c>
      <c r="T309">
        <f>IF(IFERROR(INDEX('[2]Both teabags AfterDry'!$D$3:$D$900,MATCH(Dry_Unashed!I309,'[2]Both teabags AfterDry'!$A$3:$A$900,0)),"")="","",(IFERROR(INDEX('[2]Both teabags AfterDry'!$D$3:$D$900,MATCH(Dry_Unashed!I309,'[2]Both teabags AfterDry'!$A$3:$A$900,0)),"")))</f>
        <v>1.9245000000000001</v>
      </c>
      <c r="U309" s="1" t="str">
        <f>IFERROR(IF(S309&gt;0,S309-(#REF!),""),"")</f>
        <v/>
      </c>
      <c r="V309" s="1" t="str">
        <f>IFERROR(IF(T309&gt;0,T309-(#REF!),""),"")</f>
        <v/>
      </c>
      <c r="W309" s="3" t="str">
        <f t="shared" si="26"/>
        <v/>
      </c>
      <c r="X309" s="3" t="str">
        <f t="shared" si="27"/>
        <v/>
      </c>
      <c r="Y309" s="3" t="str">
        <f t="shared" si="28"/>
        <v/>
      </c>
      <c r="Z309">
        <f t="shared" si="29"/>
        <v>69</v>
      </c>
      <c r="AA309" s="3" t="str">
        <f t="shared" si="30"/>
        <v/>
      </c>
      <c r="AB309" s="3" t="str">
        <f t="shared" si="31"/>
        <v/>
      </c>
      <c r="AC309" s="67" t="str">
        <f>IF(ISNUMBER(SEARCH("C", '[2]Dry_Litterbag Placem_Collection'!V16)),"YES","")</f>
        <v/>
      </c>
      <c r="AD309" s="67" t="str">
        <f>IF(ISNUMBER(SEARCH("H", '[2]Dry_Litterbag Placem_Collection'!V16)),"YES","")</f>
        <v/>
      </c>
      <c r="AE309" s="67" t="str">
        <f>IF(ISNUMBER(SEARCH("R", '[2]Dry_Litterbag Placem_Collection'!V16)),"YES","")</f>
        <v/>
      </c>
      <c r="AF309" s="67" t="str">
        <f>IF(ISNUMBER(SEARCH("C", '[2]Dry_Litterbag Placem_Collection'!U16)),"YES","")</f>
        <v/>
      </c>
      <c r="AG309" s="67" t="str">
        <f>IF(ISNUMBER(SEARCH("H", '[2]Dry_Litterbag Placem_Collection'!U16)),"YES","")</f>
        <v/>
      </c>
      <c r="AH309" s="67" t="str">
        <f>IF(ISNUMBER(SEARCH("R", '[2]Dry_Litterbag Placem_Collection'!U16)),"YES","")</f>
        <v>YES</v>
      </c>
    </row>
    <row r="310" spans="2:34">
      <c r="B310" t="s">
        <v>164</v>
      </c>
      <c r="C310">
        <v>15</v>
      </c>
      <c r="D310" t="s">
        <v>90</v>
      </c>
      <c r="E310" t="s">
        <v>32</v>
      </c>
      <c r="F310" s="68">
        <v>7</v>
      </c>
      <c r="G310" s="2">
        <f>'[2]Dry_Litterbag Placem_Collection'!E17</f>
        <v>42938</v>
      </c>
      <c r="H310" t="str">
        <f>'[2]Final data_for_R_analysis_Dryse'!J456</f>
        <v>G630</v>
      </c>
      <c r="I310" t="str">
        <f>'[2]Final data_for_R_analysis_Dryse'!J676</f>
        <v>R304</v>
      </c>
      <c r="J310">
        <f>IFERROR(INDEX('[2]Green_rooibos initial weight'!$C$5:$C$1749,MATCH(H310, '[2]Green_rooibos initial weight'!$A$5:$A$1749,0)),"")</f>
        <v>2.12</v>
      </c>
      <c r="K310">
        <f>IFERROR(INDEX('[2]Green_rooibos initial weight'!$C$5:$C$1749,MATCH(I310, '[2]Green_rooibos initial weight'!$A$5:$A$1749,0)),"")</f>
        <v>2.1930000000000001</v>
      </c>
      <c r="L310" s="3" t="str">
        <f>IFERROR(J310-(#REF!+#REF!),"")</f>
        <v/>
      </c>
      <c r="M310" s="3">
        <f>AVERAGE('[2]Ashed teabags wet'!$J$809:$J$813,'[2]Ashed teabags wet'!$J$817:$J$818,'[2]Ashed teabags wet'!$J$820:$J$821)</f>
        <v>5.5094158734921841</v>
      </c>
      <c r="N310" s="3" t="str">
        <f t="shared" si="24"/>
        <v/>
      </c>
      <c r="O310" s="3" t="str">
        <f>IFERROR($K310-(#REF!+#REF!),"")</f>
        <v/>
      </c>
      <c r="P310" s="3">
        <f>AVERAGE('[2]Ashed teabags wet'!$J$814:$J$816)</f>
        <v>2.2816647271287041</v>
      </c>
      <c r="Q310" s="3" t="str">
        <f t="shared" si="25"/>
        <v/>
      </c>
      <c r="R310" s="2">
        <f>'[2]Dry_Litterbag Placem_Collection'!G17</f>
        <v>43007</v>
      </c>
      <c r="S310">
        <f>IF(IFERROR(INDEX('[2]Both teabags AfterDry'!$D$3:$D$900,MATCH(Dry_Unashed!H310,'[2]Both teabags AfterDry'!$A$3:$A$900,0)),"")="","",(IFERROR(INDEX('[2]Both teabags AfterDry'!$D$3:$D$900,MATCH(Dry_Unashed!H310,'[2]Both teabags AfterDry'!$A$3:$A$900,0)),"")))</f>
        <v>1.8631</v>
      </c>
      <c r="T310">
        <f>IF(IFERROR(INDEX('[2]Both teabags AfterDry'!$D$3:$D$900,MATCH(Dry_Unashed!I310,'[2]Both teabags AfterDry'!$A$3:$A$900,0)),"")="","",(IFERROR(INDEX('[2]Both teabags AfterDry'!$D$3:$D$900,MATCH(Dry_Unashed!I310,'[2]Both teabags AfterDry'!$A$3:$A$900,0)),"")))</f>
        <v>1.8989</v>
      </c>
      <c r="U310" s="1" t="str">
        <f>IFERROR(IF(S310&gt;0,S310-(#REF!),""),"")</f>
        <v/>
      </c>
      <c r="V310" s="1" t="str">
        <f>IFERROR(IF(T310&gt;0,T310-(#REF!),""),"")</f>
        <v/>
      </c>
      <c r="W310" s="3" t="str">
        <f t="shared" si="26"/>
        <v/>
      </c>
      <c r="X310" s="3" t="str">
        <f t="shared" si="27"/>
        <v/>
      </c>
      <c r="Y310" s="3" t="str">
        <f t="shared" si="28"/>
        <v/>
      </c>
      <c r="Z310">
        <f t="shared" si="29"/>
        <v>69</v>
      </c>
      <c r="AA310" s="3" t="str">
        <f t="shared" si="30"/>
        <v/>
      </c>
      <c r="AB310" s="3" t="str">
        <f t="shared" si="31"/>
        <v/>
      </c>
      <c r="AC310" s="67" t="str">
        <f>IF(ISNUMBER(SEARCH("C", '[2]Dry_Litterbag Placem_Collection'!V17)),"YES","")</f>
        <v/>
      </c>
      <c r="AD310" s="67" t="str">
        <f>IF(ISNUMBER(SEARCH("H", '[2]Dry_Litterbag Placem_Collection'!V17)),"YES","")</f>
        <v/>
      </c>
      <c r="AE310" s="67" t="str">
        <f>IF(ISNUMBER(SEARCH("R", '[2]Dry_Litterbag Placem_Collection'!V17)),"YES","")</f>
        <v/>
      </c>
      <c r="AF310" s="67" t="str">
        <f>IF(ISNUMBER(SEARCH("C", '[2]Dry_Litterbag Placem_Collection'!U17)),"YES","")</f>
        <v/>
      </c>
      <c r="AG310" s="67" t="str">
        <f>IF(ISNUMBER(SEARCH("H", '[2]Dry_Litterbag Placem_Collection'!U17)),"YES","")</f>
        <v/>
      </c>
      <c r="AH310" s="67" t="str">
        <f>IF(ISNUMBER(SEARCH("R", '[2]Dry_Litterbag Placem_Collection'!U17)),"YES","")</f>
        <v/>
      </c>
    </row>
    <row r="311" spans="2:34">
      <c r="B311" t="s">
        <v>164</v>
      </c>
      <c r="C311">
        <v>16</v>
      </c>
      <c r="D311" t="s">
        <v>90</v>
      </c>
      <c r="E311" t="s">
        <v>32</v>
      </c>
      <c r="F311" s="68">
        <v>8</v>
      </c>
      <c r="G311" s="2">
        <f>'[2]Dry_Litterbag Placem_Collection'!E18</f>
        <v>42938</v>
      </c>
      <c r="H311" t="str">
        <f>'[2]Final data_for_R_analysis_Dryse'!J457</f>
        <v>G662</v>
      </c>
      <c r="I311" t="str">
        <f>'[2]Final data_for_R_analysis_Dryse'!J677</f>
        <v>R687</v>
      </c>
      <c r="J311">
        <f>IFERROR(INDEX('[2]Green_rooibos initial weight'!$C$5:$C$1749,MATCH(H311, '[2]Green_rooibos initial weight'!$A$5:$A$1749,0)),"")</f>
        <v>2.1349999999999998</v>
      </c>
      <c r="K311">
        <f>IFERROR(INDEX('[2]Green_rooibos initial weight'!$C$5:$C$1749,MATCH(I311, '[2]Green_rooibos initial weight'!$A$5:$A$1749,0)),"")</f>
        <v>2.2029999999999998</v>
      </c>
      <c r="L311" s="3" t="str">
        <f>IFERROR(J311-(#REF!+#REF!),"")</f>
        <v/>
      </c>
      <c r="M311" s="3">
        <f>AVERAGE('[2]Ashed teabags wet'!$J$809:$J$813,'[2]Ashed teabags wet'!$J$817:$J$818,'[2]Ashed teabags wet'!$J$820:$J$821)</f>
        <v>5.5094158734921841</v>
      </c>
      <c r="N311" s="3" t="str">
        <f t="shared" si="24"/>
        <v/>
      </c>
      <c r="O311" s="3" t="str">
        <f>IFERROR($K311-(#REF!+#REF!),"")</f>
        <v/>
      </c>
      <c r="P311" s="3">
        <f>AVERAGE('[2]Ashed teabags wet'!$J$814:$J$816)</f>
        <v>2.2816647271287041</v>
      </c>
      <c r="Q311" s="3" t="str">
        <f t="shared" si="25"/>
        <v/>
      </c>
      <c r="R311" s="2">
        <f>'[2]Dry_Litterbag Placem_Collection'!G18</f>
        <v>43007</v>
      </c>
      <c r="S311" t="str">
        <f>IF(IFERROR(INDEX('[2]Both teabags AfterDry'!$D$3:$D$900,MATCH(Dry_Unashed!H311,'[2]Both teabags AfterDry'!$A$3:$A$900,0)),"")="","",(IFERROR(INDEX('[2]Both teabags AfterDry'!$D$3:$D$900,MATCH(Dry_Unashed!H311,'[2]Both teabags AfterDry'!$A$3:$A$900,0)),"")))</f>
        <v/>
      </c>
      <c r="T311" t="str">
        <f>IF(IFERROR(INDEX('[2]Both teabags AfterDry'!$D$3:$D$900,MATCH(Dry_Unashed!I311,'[2]Both teabags AfterDry'!$A$3:$A$900,0)),"")="","",(IFERROR(INDEX('[2]Both teabags AfterDry'!$D$3:$D$900,MATCH(Dry_Unashed!I311,'[2]Both teabags AfterDry'!$A$3:$A$900,0)),"")))</f>
        <v/>
      </c>
      <c r="U311" s="1" t="str">
        <f>IFERROR(IF(S311&gt;0,S311-(#REF!),""),"")</f>
        <v/>
      </c>
      <c r="V311" s="1" t="str">
        <f>IFERROR(IF(T311&gt;0,T311-(#REF!),""),"")</f>
        <v/>
      </c>
      <c r="W311" s="3" t="str">
        <f t="shared" si="26"/>
        <v/>
      </c>
      <c r="X311" s="3" t="str">
        <f t="shared" si="27"/>
        <v/>
      </c>
      <c r="Y311" s="3" t="str">
        <f t="shared" si="28"/>
        <v/>
      </c>
      <c r="Z311">
        <f t="shared" si="29"/>
        <v>69</v>
      </c>
      <c r="AA311" s="3" t="str">
        <f t="shared" si="30"/>
        <v/>
      </c>
      <c r="AB311" s="3" t="str">
        <f t="shared" si="31"/>
        <v/>
      </c>
      <c r="AC311" s="67" t="str">
        <f>IF(ISNUMBER(SEARCH("C", '[2]Dry_Litterbag Placem_Collection'!V18)),"YES","")</f>
        <v/>
      </c>
      <c r="AD311" s="67" t="str">
        <f>IF(ISNUMBER(SEARCH("H", '[2]Dry_Litterbag Placem_Collection'!V18)),"YES","")</f>
        <v/>
      </c>
      <c r="AE311" s="67" t="str">
        <f>IF(ISNUMBER(SEARCH("R", '[2]Dry_Litterbag Placem_Collection'!V18)),"YES","")</f>
        <v/>
      </c>
      <c r="AF311" s="67" t="str">
        <f>IF(ISNUMBER(SEARCH("C", '[2]Dry_Litterbag Placem_Collection'!U18)),"YES","")</f>
        <v/>
      </c>
      <c r="AG311" s="67" t="str">
        <f>IF(ISNUMBER(SEARCH("H", '[2]Dry_Litterbag Placem_Collection'!U18)),"YES","")</f>
        <v/>
      </c>
      <c r="AH311" s="67" t="str">
        <f>IF(ISNUMBER(SEARCH("R", '[2]Dry_Litterbag Placem_Collection'!U18)),"YES","")</f>
        <v>YES</v>
      </c>
    </row>
    <row r="312" spans="2:34">
      <c r="B312" t="s">
        <v>164</v>
      </c>
      <c r="C312">
        <v>17</v>
      </c>
      <c r="D312" t="s">
        <v>88</v>
      </c>
      <c r="E312" t="s">
        <v>32</v>
      </c>
      <c r="F312" s="5">
        <v>1</v>
      </c>
      <c r="G312" s="2">
        <f>'[2]Dry_Litterbag Placem_Collection'!E19</f>
        <v>42936</v>
      </c>
      <c r="H312" t="str">
        <f>'[2]Final data_for_R_analysis_Dryse'!J458</f>
        <v>G349</v>
      </c>
      <c r="I312" t="str">
        <f>'[2]Final data_for_R_analysis_Dryse'!J678</f>
        <v>R407</v>
      </c>
      <c r="J312">
        <f>IFERROR(INDEX('[2]Green_rooibos initial weight'!$C$5:$C$1749,MATCH(H312, '[2]Green_rooibos initial weight'!$A$5:$A$1749,0)),"")</f>
        <v>1.9450000000000001</v>
      </c>
      <c r="K312">
        <f>IFERROR(INDEX('[2]Green_rooibos initial weight'!$C$5:$C$1749,MATCH(I312, '[2]Green_rooibos initial weight'!$A$5:$A$1749,0)),"")</f>
        <v>2.1859999999999999</v>
      </c>
      <c r="L312" s="3" t="str">
        <f>IFERROR(J312-(#REF!+#REF!),"")</f>
        <v/>
      </c>
      <c r="M312" s="3">
        <f>AVERAGE('[2]Ashed teabags wet'!$J$809:$J$813,'[2]Ashed teabags wet'!$J$817:$J$818,'[2]Ashed teabags wet'!$J$820:$J$821)</f>
        <v>5.5094158734921841</v>
      </c>
      <c r="N312" s="3" t="str">
        <f t="shared" si="24"/>
        <v/>
      </c>
      <c r="O312" s="3" t="str">
        <f>IFERROR($K312-(#REF!+#REF!),"")</f>
        <v/>
      </c>
      <c r="P312" s="3">
        <f>AVERAGE('[2]Ashed teabags wet'!$J$814:$J$816)</f>
        <v>2.2816647271287041</v>
      </c>
      <c r="Q312" s="3" t="str">
        <f t="shared" si="25"/>
        <v/>
      </c>
      <c r="R312" s="2">
        <f>'[2]Dry_Litterbag Placem_Collection'!G19</f>
        <v>43007</v>
      </c>
      <c r="S312">
        <f>IF(IFERROR(INDEX('[2]Both teabags AfterDry'!$D$3:$D$900,MATCH(Dry_Unashed!H312,'[2]Both teabags AfterDry'!$A$3:$A$900,0)),"")="","",(IFERROR(INDEX('[2]Both teabags AfterDry'!$D$3:$D$900,MATCH(Dry_Unashed!H312,'[2]Both teabags AfterDry'!$A$3:$A$900,0)),"")))</f>
        <v>1.7968</v>
      </c>
      <c r="T312">
        <f>IF(IFERROR(INDEX('[2]Both teabags AfterDry'!$D$3:$D$900,MATCH(Dry_Unashed!I312,'[2]Both teabags AfterDry'!$A$3:$A$900,0)),"")="","",(IFERROR(INDEX('[2]Both teabags AfterDry'!$D$3:$D$900,MATCH(Dry_Unashed!I312,'[2]Both teabags AfterDry'!$A$3:$A$900,0)),"")))</f>
        <v>2.0062000000000002</v>
      </c>
      <c r="U312" s="1" t="str">
        <f>IFERROR(IF(S312&gt;0,S312-(#REF!),""),"")</f>
        <v/>
      </c>
      <c r="V312" s="1" t="str">
        <f>IFERROR(IF(T312&gt;0,T312-(#REF!),""),"")</f>
        <v/>
      </c>
      <c r="W312" s="3" t="str">
        <f t="shared" si="26"/>
        <v/>
      </c>
      <c r="X312" s="3" t="str">
        <f t="shared" si="27"/>
        <v/>
      </c>
      <c r="Y312" s="3" t="str">
        <f t="shared" si="28"/>
        <v/>
      </c>
      <c r="Z312">
        <f t="shared" si="29"/>
        <v>71</v>
      </c>
      <c r="AA312" s="3" t="str">
        <f t="shared" si="30"/>
        <v/>
      </c>
      <c r="AB312" s="3" t="str">
        <f t="shared" si="31"/>
        <v/>
      </c>
      <c r="AC312" s="67" t="str">
        <f>IF(ISNUMBER(SEARCH("C", '[2]Dry_Litterbag Placem_Collection'!V19)),"YES","")</f>
        <v/>
      </c>
      <c r="AD312" s="67" t="str">
        <f>IF(ISNUMBER(SEARCH("H", '[2]Dry_Litterbag Placem_Collection'!V19)),"YES","")</f>
        <v/>
      </c>
      <c r="AE312" s="67" t="str">
        <f>IF(ISNUMBER(SEARCH("R", '[2]Dry_Litterbag Placem_Collection'!V19)),"YES","")</f>
        <v/>
      </c>
      <c r="AF312" s="67" t="str">
        <f>IF(ISNUMBER(SEARCH("C", '[2]Dry_Litterbag Placem_Collection'!U19)),"YES","")</f>
        <v/>
      </c>
      <c r="AG312" s="67" t="str">
        <f>IF(ISNUMBER(SEARCH("H", '[2]Dry_Litterbag Placem_Collection'!U19)),"YES","")</f>
        <v/>
      </c>
      <c r="AH312" s="67" t="str">
        <f>IF(ISNUMBER(SEARCH("R", '[2]Dry_Litterbag Placem_Collection'!U19)),"YES","")</f>
        <v/>
      </c>
    </row>
    <row r="313" spans="2:34">
      <c r="B313" t="s">
        <v>164</v>
      </c>
      <c r="C313">
        <v>18</v>
      </c>
      <c r="D313" t="s">
        <v>88</v>
      </c>
      <c r="E313" t="s">
        <v>32</v>
      </c>
      <c r="F313" s="5">
        <v>2</v>
      </c>
      <c r="G313" s="2">
        <f>'[2]Dry_Litterbag Placem_Collection'!E20</f>
        <v>42936</v>
      </c>
      <c r="H313" t="str">
        <f>'[2]Final data_for_R_analysis_Dryse'!J459</f>
        <v>G113</v>
      </c>
      <c r="I313" t="str">
        <f>'[2]Final data_for_R_analysis_Dryse'!J679</f>
        <v>R361</v>
      </c>
      <c r="J313">
        <f>IFERROR(INDEX('[2]Green_rooibos initial weight'!$C$5:$C$1749,MATCH(H313, '[2]Green_rooibos initial weight'!$A$5:$A$1749,0)),"")</f>
        <v>2.0539999999999998</v>
      </c>
      <c r="K313">
        <f>IFERROR(INDEX('[2]Green_rooibos initial weight'!$C$5:$C$1749,MATCH(I313, '[2]Green_rooibos initial weight'!$A$5:$A$1749,0)),"")</f>
        <v>2.2210000000000001</v>
      </c>
      <c r="L313" s="3" t="str">
        <f>IFERROR(J313-(#REF!+#REF!),"")</f>
        <v/>
      </c>
      <c r="M313" s="3">
        <f>AVERAGE('[2]Ashed teabags wet'!$J$809:$J$813,'[2]Ashed teabags wet'!$J$817:$J$818,'[2]Ashed teabags wet'!$J$820:$J$821)</f>
        <v>5.5094158734921841</v>
      </c>
      <c r="N313" s="3" t="str">
        <f t="shared" si="24"/>
        <v/>
      </c>
      <c r="O313" s="3" t="str">
        <f>IFERROR($K313-(#REF!+#REF!),"")</f>
        <v/>
      </c>
      <c r="P313" s="3">
        <f>AVERAGE('[2]Ashed teabags wet'!$J$814:$J$816)</f>
        <v>2.2816647271287041</v>
      </c>
      <c r="Q313" s="3" t="str">
        <f t="shared" si="25"/>
        <v/>
      </c>
      <c r="R313" s="2">
        <f>'[2]Dry_Litterbag Placem_Collection'!G20</f>
        <v>43007</v>
      </c>
      <c r="S313">
        <f>IF(IFERROR(INDEX('[2]Both teabags AfterDry'!$D$3:$D$900,MATCH(Dry_Unashed!H313,'[2]Both teabags AfterDry'!$A$3:$A$900,0)),"")="","",(IFERROR(INDEX('[2]Both teabags AfterDry'!$D$3:$D$900,MATCH(Dry_Unashed!H313,'[2]Both teabags AfterDry'!$A$3:$A$900,0)),"")))</f>
        <v>1.8204</v>
      </c>
      <c r="T313">
        <f>IF(IFERROR(INDEX('[2]Both teabags AfterDry'!$D$3:$D$900,MATCH(Dry_Unashed!I313,'[2]Both teabags AfterDry'!$A$3:$A$900,0)),"")="","",(IFERROR(INDEX('[2]Both teabags AfterDry'!$D$3:$D$900,MATCH(Dry_Unashed!I313,'[2]Both teabags AfterDry'!$A$3:$A$900,0)),"")))</f>
        <v>2.0156999999999998</v>
      </c>
      <c r="U313" s="1" t="str">
        <f>IFERROR(IF(S313&gt;0,S313-(#REF!),""),"")</f>
        <v/>
      </c>
      <c r="V313" s="1" t="str">
        <f>IFERROR(IF(T313&gt;0,T313-(#REF!),""),"")</f>
        <v/>
      </c>
      <c r="W313" s="3" t="str">
        <f t="shared" si="26"/>
        <v/>
      </c>
      <c r="X313" s="3" t="str">
        <f t="shared" si="27"/>
        <v/>
      </c>
      <c r="Y313" s="3" t="str">
        <f t="shared" si="28"/>
        <v/>
      </c>
      <c r="Z313">
        <f t="shared" si="29"/>
        <v>71</v>
      </c>
      <c r="AA313" s="3" t="str">
        <f t="shared" si="30"/>
        <v/>
      </c>
      <c r="AB313" s="3" t="str">
        <f t="shared" si="31"/>
        <v/>
      </c>
      <c r="AC313" s="67" t="str">
        <f>IF(ISNUMBER(SEARCH("C", '[2]Dry_Litterbag Placem_Collection'!V20)),"YES","")</f>
        <v/>
      </c>
      <c r="AD313" s="67" t="str">
        <f>IF(ISNUMBER(SEARCH("H", '[2]Dry_Litterbag Placem_Collection'!V20)),"YES","")</f>
        <v/>
      </c>
      <c r="AE313" s="67" t="str">
        <f>IF(ISNUMBER(SEARCH("R", '[2]Dry_Litterbag Placem_Collection'!V20)),"YES","")</f>
        <v/>
      </c>
      <c r="AF313" s="67" t="str">
        <f>IF(ISNUMBER(SEARCH("C", '[2]Dry_Litterbag Placem_Collection'!U20)),"YES","")</f>
        <v/>
      </c>
      <c r="AG313" s="67" t="str">
        <f>IF(ISNUMBER(SEARCH("H", '[2]Dry_Litterbag Placem_Collection'!U20)),"YES","")</f>
        <v/>
      </c>
      <c r="AH313" s="67" t="str">
        <f>IF(ISNUMBER(SEARCH("R", '[2]Dry_Litterbag Placem_Collection'!U20)),"YES","")</f>
        <v/>
      </c>
    </row>
    <row r="314" spans="2:34">
      <c r="B314" t="s">
        <v>164</v>
      </c>
      <c r="C314">
        <v>19</v>
      </c>
      <c r="D314" t="s">
        <v>88</v>
      </c>
      <c r="E314" t="s">
        <v>32</v>
      </c>
      <c r="F314" s="5">
        <v>3</v>
      </c>
      <c r="G314" s="2">
        <f>'[2]Dry_Litterbag Placem_Collection'!E21</f>
        <v>42936</v>
      </c>
      <c r="H314" t="str">
        <f>'[2]Final data_for_R_analysis_Dryse'!J460</f>
        <v>G394</v>
      </c>
      <c r="I314" t="str">
        <f>'[2]Final data_for_R_analysis_Dryse'!J680</f>
        <v>R280</v>
      </c>
      <c r="J314">
        <f>IFERROR(INDEX('[2]Green_rooibos initial weight'!$C$5:$C$1749,MATCH(H314, '[2]Green_rooibos initial weight'!$A$5:$A$1749,0)),"")</f>
        <v>2.056</v>
      </c>
      <c r="K314">
        <f>IFERROR(INDEX('[2]Green_rooibos initial weight'!$C$5:$C$1749,MATCH(I314, '[2]Green_rooibos initial weight'!$A$5:$A$1749,0)),"")</f>
        <v>2.11</v>
      </c>
      <c r="L314" s="3" t="str">
        <f>IFERROR(J314-(#REF!+#REF!),"")</f>
        <v/>
      </c>
      <c r="M314" s="3">
        <f>AVERAGE('[2]Ashed teabags wet'!$J$809:$J$813,'[2]Ashed teabags wet'!$J$817:$J$818,'[2]Ashed teabags wet'!$J$820:$J$821)</f>
        <v>5.5094158734921841</v>
      </c>
      <c r="N314" s="3" t="str">
        <f t="shared" si="24"/>
        <v/>
      </c>
      <c r="O314" s="3" t="str">
        <f>IFERROR($K314-(#REF!+#REF!),"")</f>
        <v/>
      </c>
      <c r="P314" s="3">
        <f>AVERAGE('[2]Ashed teabags wet'!$J$814:$J$816)</f>
        <v>2.2816647271287041</v>
      </c>
      <c r="Q314" s="3" t="str">
        <f t="shared" si="25"/>
        <v/>
      </c>
      <c r="R314" s="2">
        <f>'[2]Dry_Litterbag Placem_Collection'!G21</f>
        <v>43007</v>
      </c>
      <c r="S314">
        <f>IF(IFERROR(INDEX('[2]Both teabags AfterDry'!$D$3:$D$900,MATCH(Dry_Unashed!H314,'[2]Both teabags AfterDry'!$A$3:$A$900,0)),"")="","",(IFERROR(INDEX('[2]Both teabags AfterDry'!$D$3:$D$900,MATCH(Dry_Unashed!H314,'[2]Both teabags AfterDry'!$A$3:$A$900,0)),"")))</f>
        <v>1.8532999999999999</v>
      </c>
      <c r="T314">
        <f>IF(IFERROR(INDEX('[2]Both teabags AfterDry'!$D$3:$D$900,MATCH(Dry_Unashed!I314,'[2]Both teabags AfterDry'!$A$3:$A$900,0)),"")="","",(IFERROR(INDEX('[2]Both teabags AfterDry'!$D$3:$D$900,MATCH(Dry_Unashed!I314,'[2]Both teabags AfterDry'!$A$3:$A$900,0)),"")))</f>
        <v>1.9007000000000001</v>
      </c>
      <c r="U314" s="1" t="str">
        <f>IFERROR(IF(S314&gt;0,S314-(#REF!),""),"")</f>
        <v/>
      </c>
      <c r="V314" s="1" t="str">
        <f>IFERROR(IF(T314&gt;0,T314-(#REF!),""),"")</f>
        <v/>
      </c>
      <c r="W314" s="3" t="str">
        <f t="shared" si="26"/>
        <v/>
      </c>
      <c r="X314" s="3" t="str">
        <f t="shared" si="27"/>
        <v/>
      </c>
      <c r="Y314" s="3" t="str">
        <f t="shared" si="28"/>
        <v/>
      </c>
      <c r="Z314">
        <f t="shared" si="29"/>
        <v>71</v>
      </c>
      <c r="AA314" s="3" t="str">
        <f t="shared" si="30"/>
        <v/>
      </c>
      <c r="AB314" s="3" t="str">
        <f t="shared" si="31"/>
        <v/>
      </c>
      <c r="AC314" s="67" t="str">
        <f>IF(ISNUMBER(SEARCH("C", '[2]Dry_Litterbag Placem_Collection'!V21)),"YES","")</f>
        <v/>
      </c>
      <c r="AD314" s="67" t="str">
        <f>IF(ISNUMBER(SEARCH("H", '[2]Dry_Litterbag Placem_Collection'!V21)),"YES","")</f>
        <v/>
      </c>
      <c r="AE314" s="67" t="str">
        <f>IF(ISNUMBER(SEARCH("R", '[2]Dry_Litterbag Placem_Collection'!V21)),"YES","")</f>
        <v/>
      </c>
      <c r="AF314" s="67" t="str">
        <f>IF(ISNUMBER(SEARCH("C", '[2]Dry_Litterbag Placem_Collection'!U21)),"YES","")</f>
        <v/>
      </c>
      <c r="AG314" s="67" t="str">
        <f>IF(ISNUMBER(SEARCH("H", '[2]Dry_Litterbag Placem_Collection'!U21)),"YES","")</f>
        <v/>
      </c>
      <c r="AH314" s="67" t="str">
        <f>IF(ISNUMBER(SEARCH("R", '[2]Dry_Litterbag Placem_Collection'!U21)),"YES","")</f>
        <v/>
      </c>
    </row>
    <row r="315" spans="2:34">
      <c r="B315" t="s">
        <v>164</v>
      </c>
      <c r="C315">
        <v>20</v>
      </c>
      <c r="D315" t="s">
        <v>88</v>
      </c>
      <c r="E315" t="s">
        <v>32</v>
      </c>
      <c r="F315" s="68">
        <v>4</v>
      </c>
      <c r="G315" s="2">
        <f>'[2]Dry_Litterbag Placem_Collection'!E22</f>
        <v>42936</v>
      </c>
      <c r="H315" t="str">
        <f>'[2]Final data_for_R_analysis_Dryse'!J461</f>
        <v>G79</v>
      </c>
      <c r="I315" t="str">
        <f>'[2]Final data_for_R_analysis_Dryse'!J681</f>
        <v>R320</v>
      </c>
      <c r="J315">
        <f>IFERROR(INDEX('[2]Green_rooibos initial weight'!$C$5:$C$1749,MATCH(H315, '[2]Green_rooibos initial weight'!$A$5:$A$1749,0)),"")</f>
        <v>2.1120000000000001</v>
      </c>
      <c r="K315">
        <f>IFERROR(INDEX('[2]Green_rooibos initial weight'!$C$5:$C$1749,MATCH(I315, '[2]Green_rooibos initial weight'!$A$5:$A$1749,0)),"")</f>
        <v>2.1459999999999999</v>
      </c>
      <c r="L315" s="3" t="str">
        <f>IFERROR(J315-(#REF!+#REF!),"")</f>
        <v/>
      </c>
      <c r="M315" s="3">
        <f>AVERAGE('[2]Ashed teabags wet'!$J$809:$J$813,'[2]Ashed teabags wet'!$J$817:$J$818,'[2]Ashed teabags wet'!$J$820:$J$821)</f>
        <v>5.5094158734921841</v>
      </c>
      <c r="N315" s="3" t="str">
        <f t="shared" si="24"/>
        <v/>
      </c>
      <c r="O315" s="3" t="str">
        <f>IFERROR($K315-(#REF!+#REF!),"")</f>
        <v/>
      </c>
      <c r="P315" s="3">
        <f>AVERAGE('[2]Ashed teabags wet'!$J$814:$J$816)</f>
        <v>2.2816647271287041</v>
      </c>
      <c r="Q315" s="3" t="str">
        <f t="shared" si="25"/>
        <v/>
      </c>
      <c r="R315" s="2">
        <f>'[2]Dry_Litterbag Placem_Collection'!G22</f>
        <v>43007</v>
      </c>
      <c r="S315">
        <f>IF(IFERROR(INDEX('[2]Both teabags AfterDry'!$D$3:$D$900,MATCH(Dry_Unashed!H315,'[2]Both teabags AfterDry'!$A$3:$A$900,0)),"")="","",(IFERROR(INDEX('[2]Both teabags AfterDry'!$D$3:$D$900,MATCH(Dry_Unashed!H315,'[2]Both teabags AfterDry'!$A$3:$A$900,0)),"")))</f>
        <v>1.8559000000000001</v>
      </c>
      <c r="T315">
        <f>IF(IFERROR(INDEX('[2]Both teabags AfterDry'!$D$3:$D$900,MATCH(Dry_Unashed!I315,'[2]Both teabags AfterDry'!$A$3:$A$900,0)),"")="","",(IFERROR(INDEX('[2]Both teabags AfterDry'!$D$3:$D$900,MATCH(Dry_Unashed!I315,'[2]Both teabags AfterDry'!$A$3:$A$900,0)),"")))</f>
        <v>1.9332</v>
      </c>
      <c r="U315" s="1" t="str">
        <f>IFERROR(IF(S315&gt;0,S315-(#REF!),""),"")</f>
        <v/>
      </c>
      <c r="V315" s="1" t="str">
        <f>IFERROR(IF(T315&gt;0,T315-(#REF!),""),"")</f>
        <v/>
      </c>
      <c r="W315" s="3" t="str">
        <f t="shared" si="26"/>
        <v/>
      </c>
      <c r="X315" s="3" t="str">
        <f t="shared" si="27"/>
        <v/>
      </c>
      <c r="Y315" s="3" t="str">
        <f t="shared" si="28"/>
        <v/>
      </c>
      <c r="Z315">
        <f t="shared" si="29"/>
        <v>71</v>
      </c>
      <c r="AA315" s="3" t="str">
        <f t="shared" si="30"/>
        <v/>
      </c>
      <c r="AB315" s="3" t="str">
        <f t="shared" si="31"/>
        <v/>
      </c>
      <c r="AC315" s="67" t="str">
        <f>IF(ISNUMBER(SEARCH("C", '[2]Dry_Litterbag Placem_Collection'!V22)),"YES","")</f>
        <v/>
      </c>
      <c r="AD315" s="67" t="str">
        <f>IF(ISNUMBER(SEARCH("H", '[2]Dry_Litterbag Placem_Collection'!V22)),"YES","")</f>
        <v/>
      </c>
      <c r="AE315" s="67" t="str">
        <f>IF(ISNUMBER(SEARCH("R", '[2]Dry_Litterbag Placem_Collection'!V22)),"YES","")</f>
        <v/>
      </c>
      <c r="AF315" s="67" t="str">
        <f>IF(ISNUMBER(SEARCH("C", '[2]Dry_Litterbag Placem_Collection'!U22)),"YES","")</f>
        <v/>
      </c>
      <c r="AG315" s="67" t="str">
        <f>IF(ISNUMBER(SEARCH("H", '[2]Dry_Litterbag Placem_Collection'!U22)),"YES","")</f>
        <v/>
      </c>
      <c r="AH315" s="67" t="str">
        <f>IF(ISNUMBER(SEARCH("R", '[2]Dry_Litterbag Placem_Collection'!U22)),"YES","")</f>
        <v/>
      </c>
    </row>
    <row r="316" spans="2:34">
      <c r="B316" t="s">
        <v>164</v>
      </c>
      <c r="C316">
        <v>21</v>
      </c>
      <c r="D316" t="s">
        <v>88</v>
      </c>
      <c r="E316" t="s">
        <v>32</v>
      </c>
      <c r="F316" s="68">
        <v>5</v>
      </c>
      <c r="G316" s="2">
        <f>'[2]Dry_Litterbag Placem_Collection'!E23</f>
        <v>42936</v>
      </c>
      <c r="H316" t="str">
        <f>'[2]Final data_for_R_analysis_Dryse'!J462</f>
        <v>G488</v>
      </c>
      <c r="I316" t="str">
        <f>'[2]Final data_for_R_analysis_Dryse'!J682</f>
        <v>R209</v>
      </c>
      <c r="J316">
        <f>IFERROR(INDEX('[2]Green_rooibos initial weight'!$C$5:$C$1749,MATCH(H316, '[2]Green_rooibos initial weight'!$A$5:$A$1749,0)),"")</f>
        <v>1.9910000000000001</v>
      </c>
      <c r="K316">
        <f>IFERROR(INDEX('[2]Green_rooibos initial weight'!$C$5:$C$1749,MATCH(I316, '[2]Green_rooibos initial weight'!$A$5:$A$1749,0)),"")</f>
        <v>2.2069999999999999</v>
      </c>
      <c r="L316" s="3" t="str">
        <f>IFERROR(J316-(#REF!+#REF!),"")</f>
        <v/>
      </c>
      <c r="M316" s="3">
        <f>AVERAGE('[2]Ashed teabags wet'!$J$809:$J$813,'[2]Ashed teabags wet'!$J$817:$J$818,'[2]Ashed teabags wet'!$J$820:$J$821)</f>
        <v>5.5094158734921841</v>
      </c>
      <c r="N316" s="3" t="str">
        <f t="shared" si="24"/>
        <v/>
      </c>
      <c r="O316" s="3" t="str">
        <f>IFERROR($K316-(#REF!+#REF!),"")</f>
        <v/>
      </c>
      <c r="P316" s="3">
        <f>AVERAGE('[2]Ashed teabags wet'!$J$814:$J$816)</f>
        <v>2.2816647271287041</v>
      </c>
      <c r="Q316" s="3" t="str">
        <f t="shared" si="25"/>
        <v/>
      </c>
      <c r="R316" s="2">
        <f>'[2]Dry_Litterbag Placem_Collection'!G23</f>
        <v>43007</v>
      </c>
      <c r="S316" t="str">
        <f>IF(IFERROR(INDEX('[2]Both teabags AfterDry'!$D$3:$D$900,MATCH(Dry_Unashed!H316,'[2]Both teabags AfterDry'!$A$3:$A$900,0)),"")="","",(IFERROR(INDEX('[2]Both teabags AfterDry'!$D$3:$D$900,MATCH(Dry_Unashed!H316,'[2]Both teabags AfterDry'!$A$3:$A$900,0)),"")))</f>
        <v/>
      </c>
      <c r="T316" t="str">
        <f>IF(IFERROR(INDEX('[2]Both teabags AfterDry'!$D$3:$D$900,MATCH(Dry_Unashed!I316,'[2]Both teabags AfterDry'!$A$3:$A$900,0)),"")="","",(IFERROR(INDEX('[2]Both teabags AfterDry'!$D$3:$D$900,MATCH(Dry_Unashed!I316,'[2]Both teabags AfterDry'!$A$3:$A$900,0)),"")))</f>
        <v/>
      </c>
      <c r="U316" s="1" t="str">
        <f>IFERROR(IF(S316&gt;0,S316-(#REF!),""),"")</f>
        <v/>
      </c>
      <c r="V316" s="1" t="str">
        <f>IFERROR(IF(T316&gt;0,T316-(#REF!),""),"")</f>
        <v/>
      </c>
      <c r="W316" s="3" t="str">
        <f t="shared" si="26"/>
        <v/>
      </c>
      <c r="X316" s="3" t="str">
        <f t="shared" si="27"/>
        <v/>
      </c>
      <c r="Y316" s="3" t="str">
        <f t="shared" si="28"/>
        <v/>
      </c>
      <c r="Z316">
        <f t="shared" si="29"/>
        <v>71</v>
      </c>
      <c r="AA316" s="3" t="str">
        <f t="shared" si="30"/>
        <v/>
      </c>
      <c r="AB316" s="3" t="str">
        <f t="shared" si="31"/>
        <v/>
      </c>
      <c r="AC316" s="67" t="str">
        <f>IF(ISNUMBER(SEARCH("C", '[2]Dry_Litterbag Placem_Collection'!V23)),"YES","")</f>
        <v/>
      </c>
      <c r="AD316" s="67" t="str">
        <f>IF(ISNUMBER(SEARCH("H", '[2]Dry_Litterbag Placem_Collection'!V23)),"YES","")</f>
        <v/>
      </c>
      <c r="AE316" s="67" t="str">
        <f>IF(ISNUMBER(SEARCH("R", '[2]Dry_Litterbag Placem_Collection'!V23)),"YES","")</f>
        <v/>
      </c>
      <c r="AF316" s="67" t="str">
        <f>IF(ISNUMBER(SEARCH("C", '[2]Dry_Litterbag Placem_Collection'!U23)),"YES","")</f>
        <v/>
      </c>
      <c r="AG316" s="67" t="str">
        <f>IF(ISNUMBER(SEARCH("H", '[2]Dry_Litterbag Placem_Collection'!U23)),"YES","")</f>
        <v/>
      </c>
      <c r="AH316" s="67" t="str">
        <f>IF(ISNUMBER(SEARCH("R", '[2]Dry_Litterbag Placem_Collection'!U23)),"YES","")</f>
        <v/>
      </c>
    </row>
    <row r="317" spans="2:34">
      <c r="B317" t="s">
        <v>164</v>
      </c>
      <c r="C317">
        <v>22</v>
      </c>
      <c r="D317" t="s">
        <v>88</v>
      </c>
      <c r="E317" t="s">
        <v>32</v>
      </c>
      <c r="F317" s="68">
        <v>6</v>
      </c>
      <c r="G317" s="2">
        <f>'[2]Dry_Litterbag Placem_Collection'!E24</f>
        <v>42936</v>
      </c>
      <c r="H317" t="str">
        <f>'[2]Final data_for_R_analysis_Dryse'!J463</f>
        <v>G750</v>
      </c>
      <c r="I317" t="str">
        <f>'[2]Final data_for_R_analysis_Dryse'!J683</f>
        <v>R646</v>
      </c>
      <c r="J317">
        <f>IFERROR(INDEX('[2]Green_rooibos initial weight'!$C$5:$C$1749,MATCH(H317, '[2]Green_rooibos initial weight'!$A$5:$A$1749,0)),"")</f>
        <v>1.966</v>
      </c>
      <c r="K317">
        <f>IFERROR(INDEX('[2]Green_rooibos initial weight'!$C$5:$C$1749,MATCH(I317, '[2]Green_rooibos initial weight'!$A$5:$A$1749,0)),"")</f>
        <v>2.1480000000000001</v>
      </c>
      <c r="L317" s="3" t="str">
        <f>IFERROR(J317-(#REF!+#REF!),"")</f>
        <v/>
      </c>
      <c r="M317" s="3">
        <f>AVERAGE('[2]Ashed teabags wet'!$J$809:$J$813,'[2]Ashed teabags wet'!$J$817:$J$818,'[2]Ashed teabags wet'!$J$820:$J$821)</f>
        <v>5.5094158734921841</v>
      </c>
      <c r="N317" s="3" t="str">
        <f t="shared" si="24"/>
        <v/>
      </c>
      <c r="O317" s="3" t="str">
        <f>IFERROR($K317-(#REF!+#REF!),"")</f>
        <v/>
      </c>
      <c r="P317" s="3">
        <f>AVERAGE('[2]Ashed teabags wet'!$J$814:$J$816)</f>
        <v>2.2816647271287041</v>
      </c>
      <c r="Q317" s="3" t="str">
        <f t="shared" si="25"/>
        <v/>
      </c>
      <c r="R317" s="2">
        <f>'[2]Dry_Litterbag Placem_Collection'!G24</f>
        <v>43007</v>
      </c>
      <c r="S317">
        <f>IF(IFERROR(INDEX('[2]Both teabags AfterDry'!$D$3:$D$900,MATCH(Dry_Unashed!H317,'[2]Both teabags AfterDry'!$A$3:$A$900,0)),"")="","",(IFERROR(INDEX('[2]Both teabags AfterDry'!$D$3:$D$900,MATCH(Dry_Unashed!H317,'[2]Both teabags AfterDry'!$A$3:$A$900,0)),"")))</f>
        <v>1.3833</v>
      </c>
      <c r="T317">
        <f>IF(IFERROR(INDEX('[2]Both teabags AfterDry'!$D$3:$D$900,MATCH(Dry_Unashed!I317,'[2]Both teabags AfterDry'!$A$3:$A$900,0)),"")="","",(IFERROR(INDEX('[2]Both teabags AfterDry'!$D$3:$D$900,MATCH(Dry_Unashed!I317,'[2]Both teabags AfterDry'!$A$3:$A$900,0)),"")))</f>
        <v>1.8704000000000001</v>
      </c>
      <c r="U317" s="1" t="str">
        <f>IFERROR(IF(S317&gt;0,S317-(#REF!),""),"")</f>
        <v/>
      </c>
      <c r="V317" s="1" t="str">
        <f>IFERROR(IF(T317&gt;0,T317-(#REF!),""),"")</f>
        <v/>
      </c>
      <c r="W317" s="3" t="str">
        <f t="shared" si="26"/>
        <v/>
      </c>
      <c r="X317" s="3" t="str">
        <f t="shared" si="27"/>
        <v/>
      </c>
      <c r="Y317" s="3" t="str">
        <f t="shared" si="28"/>
        <v/>
      </c>
      <c r="Z317">
        <f t="shared" si="29"/>
        <v>71</v>
      </c>
      <c r="AA317" s="3" t="str">
        <f t="shared" si="30"/>
        <v/>
      </c>
      <c r="AB317" s="3" t="str">
        <f t="shared" si="31"/>
        <v/>
      </c>
      <c r="AC317" s="67" t="str">
        <f>IF(ISNUMBER(SEARCH("C", '[2]Dry_Litterbag Placem_Collection'!V24)),"YES","")</f>
        <v/>
      </c>
      <c r="AD317" s="67" t="str">
        <f>IF(ISNUMBER(SEARCH("H", '[2]Dry_Litterbag Placem_Collection'!V24)),"YES","")</f>
        <v/>
      </c>
      <c r="AE317" s="67" t="str">
        <f>IF(ISNUMBER(SEARCH("R", '[2]Dry_Litterbag Placem_Collection'!V24)),"YES","")</f>
        <v/>
      </c>
      <c r="AF317" s="67" t="str">
        <f>IF(ISNUMBER(SEARCH("C", '[2]Dry_Litterbag Placem_Collection'!U24)),"YES","")</f>
        <v/>
      </c>
      <c r="AG317" s="67" t="str">
        <f>IF(ISNUMBER(SEARCH("H", '[2]Dry_Litterbag Placem_Collection'!U24)),"YES","")</f>
        <v/>
      </c>
      <c r="AH317" s="67" t="str">
        <f>IF(ISNUMBER(SEARCH("R", '[2]Dry_Litterbag Placem_Collection'!U24)),"YES","")</f>
        <v/>
      </c>
    </row>
    <row r="318" spans="2:34">
      <c r="B318" t="s">
        <v>164</v>
      </c>
      <c r="C318">
        <v>23</v>
      </c>
      <c r="D318" t="s">
        <v>88</v>
      </c>
      <c r="E318" t="s">
        <v>32</v>
      </c>
      <c r="F318" s="68">
        <v>7</v>
      </c>
      <c r="G318" s="2">
        <f>'[2]Dry_Litterbag Placem_Collection'!E25</f>
        <v>0</v>
      </c>
      <c r="H318" t="str">
        <f>'[2]Final data_for_R_analysis_Dryse'!J464</f>
        <v/>
      </c>
      <c r="I318" t="str">
        <f>'[2]Final data_for_R_analysis_Dryse'!J684</f>
        <v/>
      </c>
      <c r="J318" t="str">
        <f>IFERROR(INDEX('[2]Green_rooibos initial weight'!$C$5:$C$1749,MATCH(H318, '[2]Green_rooibos initial weight'!$A$5:$A$1749,0)),"")</f>
        <v/>
      </c>
      <c r="K318" t="str">
        <f>IFERROR(INDEX('[2]Green_rooibos initial weight'!$C$5:$C$1749,MATCH(I318, '[2]Green_rooibos initial weight'!$A$5:$A$1749,0)),"")</f>
        <v/>
      </c>
      <c r="L318" s="3" t="str">
        <f>IFERROR(J318-(#REF!+#REF!),"")</f>
        <v/>
      </c>
      <c r="M318" s="3">
        <f>AVERAGE('[2]Ashed teabags wet'!$J$809:$J$813,'[2]Ashed teabags wet'!$J$817:$J$818,'[2]Ashed teabags wet'!$J$820:$J$821)</f>
        <v>5.5094158734921841</v>
      </c>
      <c r="N318" s="3" t="str">
        <f t="shared" si="24"/>
        <v/>
      </c>
      <c r="O318" s="3" t="str">
        <f>IFERROR($K318-(#REF!+#REF!),"")</f>
        <v/>
      </c>
      <c r="P318" s="3">
        <f>AVERAGE('[2]Ashed teabags wet'!$J$814:$J$816)</f>
        <v>2.2816647271287041</v>
      </c>
      <c r="Q318" s="3" t="str">
        <f t="shared" si="25"/>
        <v/>
      </c>
      <c r="R318" s="2">
        <f>'[2]Dry_Litterbag Placem_Collection'!G25</f>
        <v>0</v>
      </c>
      <c r="S318" t="str">
        <f>IF(IFERROR(INDEX('[2]Both teabags AfterDry'!$D$3:$D$900,MATCH(Dry_Unashed!H318,'[2]Both teabags AfterDry'!$A$3:$A$900,0)),"")="","",(IFERROR(INDEX('[2]Both teabags AfterDry'!$D$3:$D$900,MATCH(Dry_Unashed!H318,'[2]Both teabags AfterDry'!$A$3:$A$900,0)),"")))</f>
        <v/>
      </c>
      <c r="T318" t="str">
        <f>IF(IFERROR(INDEX('[2]Both teabags AfterDry'!$D$3:$D$900,MATCH(Dry_Unashed!I318,'[2]Both teabags AfterDry'!$A$3:$A$900,0)),"")="","",(IFERROR(INDEX('[2]Both teabags AfterDry'!$D$3:$D$900,MATCH(Dry_Unashed!I318,'[2]Both teabags AfterDry'!$A$3:$A$900,0)),"")))</f>
        <v/>
      </c>
      <c r="U318" s="1" t="str">
        <f>IFERROR(IF(S318&gt;0,S318-(#REF!),""),"")</f>
        <v/>
      </c>
      <c r="V318" s="1" t="str">
        <f>IFERROR(IF(T318&gt;0,T318-(#REF!),""),"")</f>
        <v/>
      </c>
      <c r="W318" s="3" t="str">
        <f t="shared" si="26"/>
        <v/>
      </c>
      <c r="X318" s="3" t="str">
        <f t="shared" si="27"/>
        <v/>
      </c>
      <c r="Y318" s="3" t="str">
        <f t="shared" si="28"/>
        <v/>
      </c>
      <c r="Z318" t="str">
        <f t="shared" si="29"/>
        <v/>
      </c>
      <c r="AA318" s="3" t="str">
        <f t="shared" si="30"/>
        <v/>
      </c>
      <c r="AB318" s="3" t="str">
        <f t="shared" si="31"/>
        <v/>
      </c>
      <c r="AC318" s="67" t="str">
        <f>IF(ISNUMBER(SEARCH("C", '[2]Dry_Litterbag Placem_Collection'!V25)),"YES","")</f>
        <v/>
      </c>
      <c r="AD318" s="67" t="str">
        <f>IF(ISNUMBER(SEARCH("H", '[2]Dry_Litterbag Placem_Collection'!V25)),"YES","")</f>
        <v/>
      </c>
      <c r="AE318" s="67" t="str">
        <f>IF(ISNUMBER(SEARCH("R", '[2]Dry_Litterbag Placem_Collection'!V25)),"YES","")</f>
        <v/>
      </c>
      <c r="AF318" s="67" t="str">
        <f>IF(ISNUMBER(SEARCH("C", '[2]Dry_Litterbag Placem_Collection'!U25)),"YES","")</f>
        <v/>
      </c>
      <c r="AG318" s="67" t="str">
        <f>IF(ISNUMBER(SEARCH("H", '[2]Dry_Litterbag Placem_Collection'!U25)),"YES","")</f>
        <v/>
      </c>
      <c r="AH318" s="67" t="str">
        <f>IF(ISNUMBER(SEARCH("R", '[2]Dry_Litterbag Placem_Collection'!U25)),"YES","")</f>
        <v/>
      </c>
    </row>
    <row r="319" spans="2:34">
      <c r="B319" t="s">
        <v>164</v>
      </c>
      <c r="C319">
        <v>24</v>
      </c>
      <c r="D319" t="s">
        <v>88</v>
      </c>
      <c r="E319" t="s">
        <v>32</v>
      </c>
      <c r="F319" s="68">
        <v>8</v>
      </c>
      <c r="G319" s="2">
        <f>'[2]Dry_Litterbag Placem_Collection'!E26</f>
        <v>42936</v>
      </c>
      <c r="H319" t="str">
        <f>'[2]Final data_for_R_analysis_Dryse'!J465</f>
        <v>G562</v>
      </c>
      <c r="I319" t="str">
        <f>'[2]Final data_for_R_analysis_Dryse'!J685</f>
        <v>R650</v>
      </c>
      <c r="J319">
        <f>IFERROR(INDEX('[2]Green_rooibos initial weight'!$C$5:$C$1749,MATCH(H319, '[2]Green_rooibos initial weight'!$A$5:$A$1749,0)),"")</f>
        <v>2.1419999999999999</v>
      </c>
      <c r="K319">
        <f>IFERROR(INDEX('[2]Green_rooibos initial weight'!$C$5:$C$1749,MATCH(I319, '[2]Green_rooibos initial weight'!$A$5:$A$1749,0)),"")</f>
        <v>2.169</v>
      </c>
      <c r="L319" s="3" t="str">
        <f>IFERROR(J319-(#REF!+#REF!),"")</f>
        <v/>
      </c>
      <c r="M319" s="3">
        <f>AVERAGE('[2]Ashed teabags wet'!$J$809:$J$813,'[2]Ashed teabags wet'!$J$817:$J$818,'[2]Ashed teabags wet'!$J$820:$J$821)</f>
        <v>5.5094158734921841</v>
      </c>
      <c r="N319" s="3" t="str">
        <f t="shared" si="24"/>
        <v/>
      </c>
      <c r="O319" s="3" t="str">
        <f>IFERROR($K319-(#REF!+#REF!),"")</f>
        <v/>
      </c>
      <c r="P319" s="3">
        <f>AVERAGE('[2]Ashed teabags wet'!$J$814:$J$816)</f>
        <v>2.2816647271287041</v>
      </c>
      <c r="Q319" s="3" t="str">
        <f t="shared" si="25"/>
        <v/>
      </c>
      <c r="R319" s="2">
        <f>'[2]Dry_Litterbag Placem_Collection'!G26</f>
        <v>43007</v>
      </c>
      <c r="S319">
        <f>IF(IFERROR(INDEX('[2]Both teabags AfterDry'!$D$3:$D$900,MATCH(Dry_Unashed!H319,'[2]Both teabags AfterDry'!$A$3:$A$900,0)),"")="","",(IFERROR(INDEX('[2]Both teabags AfterDry'!$D$3:$D$900,MATCH(Dry_Unashed!H319,'[2]Both teabags AfterDry'!$A$3:$A$900,0)),"")))</f>
        <v>1.8862000000000001</v>
      </c>
      <c r="T319">
        <f>IF(IFERROR(INDEX('[2]Both teabags AfterDry'!$D$3:$D$900,MATCH(Dry_Unashed!I319,'[2]Both teabags AfterDry'!$A$3:$A$900,0)),"")="","",(IFERROR(INDEX('[2]Both teabags AfterDry'!$D$3:$D$900,MATCH(Dry_Unashed!I319,'[2]Both teabags AfterDry'!$A$3:$A$900,0)),"")))</f>
        <v>1.9756</v>
      </c>
      <c r="U319" s="1" t="str">
        <f>IFERROR(IF(S319&gt;0,S319-(#REF!),""),"")</f>
        <v/>
      </c>
      <c r="V319" s="1" t="str">
        <f>IFERROR(IF(T319&gt;0,T319-(#REF!),""),"")</f>
        <v/>
      </c>
      <c r="W319" s="3" t="str">
        <f t="shared" si="26"/>
        <v/>
      </c>
      <c r="X319" s="3" t="str">
        <f t="shared" si="27"/>
        <v/>
      </c>
      <c r="Y319" s="3" t="str">
        <f t="shared" si="28"/>
        <v/>
      </c>
      <c r="Z319">
        <f t="shared" si="29"/>
        <v>71</v>
      </c>
      <c r="AA319" s="3" t="str">
        <f t="shared" si="30"/>
        <v/>
      </c>
      <c r="AB319" s="3" t="str">
        <f t="shared" si="31"/>
        <v/>
      </c>
      <c r="AC319" s="67" t="str">
        <f>IF(ISNUMBER(SEARCH("C", '[2]Dry_Litterbag Placem_Collection'!V26)),"YES","")</f>
        <v/>
      </c>
      <c r="AD319" s="67" t="str">
        <f>IF(ISNUMBER(SEARCH("H", '[2]Dry_Litterbag Placem_Collection'!V26)),"YES","")</f>
        <v/>
      </c>
      <c r="AE319" s="67" t="str">
        <f>IF(ISNUMBER(SEARCH("R", '[2]Dry_Litterbag Placem_Collection'!V26)),"YES","")</f>
        <v/>
      </c>
      <c r="AF319" s="67" t="str">
        <f>IF(ISNUMBER(SEARCH("C", '[2]Dry_Litterbag Placem_Collection'!U26)),"YES","")</f>
        <v/>
      </c>
      <c r="AG319" s="67" t="str">
        <f>IF(ISNUMBER(SEARCH("H", '[2]Dry_Litterbag Placem_Collection'!U26)),"YES","")</f>
        <v/>
      </c>
      <c r="AH319" s="67" t="str">
        <f>IF(ISNUMBER(SEARCH("R", '[2]Dry_Litterbag Placem_Collection'!U26)),"YES","")</f>
        <v/>
      </c>
    </row>
    <row r="320" spans="2:34">
      <c r="B320" t="s">
        <v>164</v>
      </c>
      <c r="C320">
        <v>25</v>
      </c>
      <c r="D320" t="s">
        <v>91</v>
      </c>
      <c r="E320" t="s">
        <v>32</v>
      </c>
      <c r="F320" s="5">
        <v>1</v>
      </c>
      <c r="G320" s="2">
        <f>'[2]Dry_Litterbag Placem_Collection'!E27</f>
        <v>42936</v>
      </c>
      <c r="H320" t="str">
        <f>'[2]Final data_for_R_analysis_Dryse'!J466</f>
        <v>G156</v>
      </c>
      <c r="I320" t="str">
        <f>'[2]Final data_for_R_analysis_Dryse'!J686</f>
        <v>R230</v>
      </c>
      <c r="J320">
        <f>IFERROR(INDEX('[2]Green_rooibos initial weight'!$C$5:$C$1749,MATCH(H320, '[2]Green_rooibos initial weight'!$A$5:$A$1749,0)),"")</f>
        <v>1.944</v>
      </c>
      <c r="K320">
        <f>IFERROR(INDEX('[2]Green_rooibos initial weight'!$C$5:$C$1749,MATCH(I320, '[2]Green_rooibos initial weight'!$A$5:$A$1749,0)),"")</f>
        <v>2.2589999999999999</v>
      </c>
      <c r="L320" s="3" t="str">
        <f>IFERROR(J320-(#REF!+#REF!),"")</f>
        <v/>
      </c>
      <c r="M320" s="3">
        <f>AVERAGE('[2]Ashed teabags wet'!$J$809:$J$813,'[2]Ashed teabags wet'!$J$817:$J$818,'[2]Ashed teabags wet'!$J$820:$J$821)</f>
        <v>5.5094158734921841</v>
      </c>
      <c r="N320" s="3" t="str">
        <f t="shared" si="24"/>
        <v/>
      </c>
      <c r="O320" s="3" t="str">
        <f>IFERROR($K320-(#REF!+#REF!),"")</f>
        <v/>
      </c>
      <c r="P320" s="3">
        <f>AVERAGE('[2]Ashed teabags wet'!$J$814:$J$816)</f>
        <v>2.2816647271287041</v>
      </c>
      <c r="Q320" s="3" t="str">
        <f t="shared" si="25"/>
        <v/>
      </c>
      <c r="R320" s="2">
        <f>'[2]Dry_Litterbag Placem_Collection'!G27</f>
        <v>43007</v>
      </c>
      <c r="S320">
        <f>IF(IFERROR(INDEX('[2]Both teabags AfterDry'!$D$3:$D$900,MATCH(Dry_Unashed!H320,'[2]Both teabags AfterDry'!$A$3:$A$900,0)),"")="","",(IFERROR(INDEX('[2]Both teabags AfterDry'!$D$3:$D$900,MATCH(Dry_Unashed!H320,'[2]Both teabags AfterDry'!$A$3:$A$900,0)),"")))</f>
        <v>1.8079000000000001</v>
      </c>
      <c r="T320">
        <f>IF(IFERROR(INDEX('[2]Both teabags AfterDry'!$D$3:$D$900,MATCH(Dry_Unashed!I320,'[2]Both teabags AfterDry'!$A$3:$A$900,0)),"")="","",(IFERROR(INDEX('[2]Both teabags AfterDry'!$D$3:$D$900,MATCH(Dry_Unashed!I320,'[2]Both teabags AfterDry'!$A$3:$A$900,0)),"")))</f>
        <v>2.0360999999999998</v>
      </c>
      <c r="U320" s="1" t="str">
        <f>IFERROR(IF(S320&gt;0,S320-(#REF!),""),"")</f>
        <v/>
      </c>
      <c r="V320" s="1" t="str">
        <f>IFERROR(IF(T320&gt;0,T320-(#REF!),""),"")</f>
        <v/>
      </c>
      <c r="W320" s="3" t="str">
        <f t="shared" si="26"/>
        <v/>
      </c>
      <c r="X320" s="3" t="str">
        <f t="shared" si="27"/>
        <v/>
      </c>
      <c r="Y320" s="3" t="str">
        <f t="shared" si="28"/>
        <v/>
      </c>
      <c r="Z320">
        <f t="shared" si="29"/>
        <v>71</v>
      </c>
      <c r="AA320" s="3" t="str">
        <f t="shared" si="30"/>
        <v/>
      </c>
      <c r="AB320" s="3" t="str">
        <f t="shared" si="31"/>
        <v/>
      </c>
      <c r="AC320" s="67" t="str">
        <f>IF(ISNUMBER(SEARCH("C", '[2]Dry_Litterbag Placem_Collection'!V27)),"YES","")</f>
        <v/>
      </c>
      <c r="AD320" s="67" t="str">
        <f>IF(ISNUMBER(SEARCH("H", '[2]Dry_Litterbag Placem_Collection'!V27)),"YES","")</f>
        <v/>
      </c>
      <c r="AE320" s="67" t="str">
        <f>IF(ISNUMBER(SEARCH("R", '[2]Dry_Litterbag Placem_Collection'!V27)),"YES","")</f>
        <v/>
      </c>
      <c r="AF320" s="67" t="str">
        <f>IF(ISNUMBER(SEARCH("C", '[2]Dry_Litterbag Placem_Collection'!U27)),"YES","")</f>
        <v/>
      </c>
      <c r="AG320" s="67" t="str">
        <f>IF(ISNUMBER(SEARCH("H", '[2]Dry_Litterbag Placem_Collection'!U27)),"YES","")</f>
        <v/>
      </c>
      <c r="AH320" s="67" t="str">
        <f>IF(ISNUMBER(SEARCH("R", '[2]Dry_Litterbag Placem_Collection'!U27)),"YES","")</f>
        <v/>
      </c>
    </row>
    <row r="321" spans="2:34">
      <c r="B321" t="s">
        <v>164</v>
      </c>
      <c r="C321">
        <v>26</v>
      </c>
      <c r="D321" t="s">
        <v>91</v>
      </c>
      <c r="E321" t="s">
        <v>32</v>
      </c>
      <c r="F321" s="5">
        <v>2</v>
      </c>
      <c r="G321" s="2">
        <f>'[2]Dry_Litterbag Placem_Collection'!E28</f>
        <v>42936</v>
      </c>
      <c r="H321" t="str">
        <f>'[2]Final data_for_R_analysis_Dryse'!J467</f>
        <v>G555</v>
      </c>
      <c r="I321" t="str">
        <f>'[2]Final data_for_R_analysis_Dryse'!J687</f>
        <v>R642</v>
      </c>
      <c r="J321">
        <f>IFERROR(INDEX('[2]Green_rooibos initial weight'!$C$5:$C$1749,MATCH(H321, '[2]Green_rooibos initial weight'!$A$5:$A$1749,0)),"")</f>
        <v>2.1469999999999998</v>
      </c>
      <c r="K321">
        <f>IFERROR(INDEX('[2]Green_rooibos initial weight'!$C$5:$C$1749,MATCH(I321, '[2]Green_rooibos initial weight'!$A$5:$A$1749,0)),"")</f>
        <v>2.14</v>
      </c>
      <c r="L321" s="3" t="str">
        <f>IFERROR(J321-(#REF!+#REF!),"")</f>
        <v/>
      </c>
      <c r="M321" s="3">
        <f>AVERAGE('[2]Ashed teabags wet'!$J$809:$J$813,'[2]Ashed teabags wet'!$J$817:$J$818,'[2]Ashed teabags wet'!$J$820:$J$821)</f>
        <v>5.5094158734921841</v>
      </c>
      <c r="N321" s="3" t="str">
        <f t="shared" si="24"/>
        <v/>
      </c>
      <c r="O321" s="3" t="str">
        <f>IFERROR($K321-(#REF!+#REF!),"")</f>
        <v/>
      </c>
      <c r="P321" s="3">
        <f>AVERAGE('[2]Ashed teabags wet'!$J$814:$J$816)</f>
        <v>2.2816647271287041</v>
      </c>
      <c r="Q321" s="3" t="str">
        <f t="shared" si="25"/>
        <v/>
      </c>
      <c r="R321" s="2">
        <f>'[2]Dry_Litterbag Placem_Collection'!G28</f>
        <v>43007</v>
      </c>
      <c r="S321">
        <f>IF(IFERROR(INDEX('[2]Both teabags AfterDry'!$D$3:$D$900,MATCH(Dry_Unashed!H321,'[2]Both teabags AfterDry'!$A$3:$A$900,0)),"")="","",(IFERROR(INDEX('[2]Both teabags AfterDry'!$D$3:$D$900,MATCH(Dry_Unashed!H321,'[2]Both teabags AfterDry'!$A$3:$A$900,0)),"")))</f>
        <v>2.0030000000000001</v>
      </c>
      <c r="T321">
        <f>IF(IFERROR(INDEX('[2]Both teabags AfterDry'!$D$3:$D$900,MATCH(Dry_Unashed!I321,'[2]Both teabags AfterDry'!$A$3:$A$900,0)),"")="","",(IFERROR(INDEX('[2]Both teabags AfterDry'!$D$3:$D$900,MATCH(Dry_Unashed!I321,'[2]Both teabags AfterDry'!$A$3:$A$900,0)),"")))</f>
        <v>1.9686999999999999</v>
      </c>
      <c r="U321" s="1" t="str">
        <f>IFERROR(IF(S321&gt;0,S321-(#REF!),""),"")</f>
        <v/>
      </c>
      <c r="V321" s="1" t="str">
        <f>IFERROR(IF(T321&gt;0,T321-(#REF!),""),"")</f>
        <v/>
      </c>
      <c r="W321" s="3" t="str">
        <f t="shared" si="26"/>
        <v/>
      </c>
      <c r="X321" s="3" t="str">
        <f t="shared" si="27"/>
        <v/>
      </c>
      <c r="Y321" s="3" t="str">
        <f t="shared" si="28"/>
        <v/>
      </c>
      <c r="Z321">
        <f t="shared" si="29"/>
        <v>71</v>
      </c>
      <c r="AA321" s="3" t="str">
        <f t="shared" si="30"/>
        <v/>
      </c>
      <c r="AB321" s="3" t="str">
        <f t="shared" si="31"/>
        <v/>
      </c>
      <c r="AC321" s="67" t="str">
        <f>IF(ISNUMBER(SEARCH("C", '[2]Dry_Litterbag Placem_Collection'!V28)),"YES","")</f>
        <v/>
      </c>
      <c r="AD321" s="67" t="str">
        <f>IF(ISNUMBER(SEARCH("H", '[2]Dry_Litterbag Placem_Collection'!V28)),"YES","")</f>
        <v/>
      </c>
      <c r="AE321" s="67" t="str">
        <f>IF(ISNUMBER(SEARCH("R", '[2]Dry_Litterbag Placem_Collection'!V28)),"YES","")</f>
        <v/>
      </c>
      <c r="AF321" s="67" t="str">
        <f>IF(ISNUMBER(SEARCH("C", '[2]Dry_Litterbag Placem_Collection'!U28)),"YES","")</f>
        <v/>
      </c>
      <c r="AG321" s="67" t="str">
        <f>IF(ISNUMBER(SEARCH("H", '[2]Dry_Litterbag Placem_Collection'!U28)),"YES","")</f>
        <v/>
      </c>
      <c r="AH321" s="67" t="str">
        <f>IF(ISNUMBER(SEARCH("R", '[2]Dry_Litterbag Placem_Collection'!U28)),"YES","")</f>
        <v/>
      </c>
    </row>
    <row r="322" spans="2:34">
      <c r="B322" t="s">
        <v>164</v>
      </c>
      <c r="C322">
        <v>27</v>
      </c>
      <c r="D322" t="s">
        <v>91</v>
      </c>
      <c r="E322" t="s">
        <v>32</v>
      </c>
      <c r="F322" s="5">
        <v>3</v>
      </c>
      <c r="G322" s="2">
        <f>'[2]Dry_Litterbag Placem_Collection'!E29</f>
        <v>42936</v>
      </c>
      <c r="H322" t="str">
        <f>'[2]Final data_for_R_analysis_Dryse'!J468</f>
        <v>G378</v>
      </c>
      <c r="I322" t="str">
        <f>'[2]Final data_for_R_analysis_Dryse'!J688</f>
        <v>R199</v>
      </c>
      <c r="J322">
        <f>IFERROR(INDEX('[2]Green_rooibos initial weight'!$C$5:$C$1749,MATCH(H322, '[2]Green_rooibos initial weight'!$A$5:$A$1749,0)),"")</f>
        <v>2.0830000000000002</v>
      </c>
      <c r="K322">
        <f>IFERROR(INDEX('[2]Green_rooibos initial weight'!$C$5:$C$1749,MATCH(I322, '[2]Green_rooibos initial weight'!$A$5:$A$1749,0)),"")</f>
        <v>2.1850000000000001</v>
      </c>
      <c r="L322" s="3" t="str">
        <f>IFERROR(J322-(#REF!+#REF!),"")</f>
        <v/>
      </c>
      <c r="M322" s="3">
        <f>AVERAGE('[2]Ashed teabags wet'!$J$809:$J$813,'[2]Ashed teabags wet'!$J$817:$J$818,'[2]Ashed teabags wet'!$J$820:$J$821)</f>
        <v>5.5094158734921841</v>
      </c>
      <c r="N322" s="3" t="str">
        <f t="shared" si="24"/>
        <v/>
      </c>
      <c r="O322" s="3" t="str">
        <f>IFERROR($K322-(#REF!+#REF!),"")</f>
        <v/>
      </c>
      <c r="P322" s="3">
        <f>AVERAGE('[2]Ashed teabags wet'!$J$814:$J$816)</f>
        <v>2.2816647271287041</v>
      </c>
      <c r="Q322" s="3" t="str">
        <f t="shared" si="25"/>
        <v/>
      </c>
      <c r="R322" s="2">
        <f>'[2]Dry_Litterbag Placem_Collection'!G29</f>
        <v>43007</v>
      </c>
      <c r="S322" t="str">
        <f>IF(IFERROR(INDEX('[2]Both teabags AfterDry'!$D$3:$D$900,MATCH(Dry_Unashed!H322,'[2]Both teabags AfterDry'!$A$3:$A$900,0)),"")="","",(IFERROR(INDEX('[2]Both teabags AfterDry'!$D$3:$D$900,MATCH(Dry_Unashed!H322,'[2]Both teabags AfterDry'!$A$3:$A$900,0)),"")))</f>
        <v/>
      </c>
      <c r="T322" t="str">
        <f>IF(IFERROR(INDEX('[2]Both teabags AfterDry'!$D$3:$D$900,MATCH(Dry_Unashed!I322,'[2]Both teabags AfterDry'!$A$3:$A$900,0)),"")="","",(IFERROR(INDEX('[2]Both teabags AfterDry'!$D$3:$D$900,MATCH(Dry_Unashed!I322,'[2]Both teabags AfterDry'!$A$3:$A$900,0)),"")))</f>
        <v/>
      </c>
      <c r="U322" s="1" t="str">
        <f>IFERROR(IF(S322&gt;0,S322-(#REF!),""),"")</f>
        <v/>
      </c>
      <c r="V322" s="1" t="str">
        <f>IFERROR(IF(T322&gt;0,T322-(#REF!),""),"")</f>
        <v/>
      </c>
      <c r="W322" s="3" t="str">
        <f t="shared" si="26"/>
        <v/>
      </c>
      <c r="X322" s="3" t="str">
        <f t="shared" si="27"/>
        <v/>
      </c>
      <c r="Y322" s="3" t="str">
        <f t="shared" si="28"/>
        <v/>
      </c>
      <c r="Z322">
        <f t="shared" si="29"/>
        <v>71</v>
      </c>
      <c r="AA322" s="3" t="str">
        <f t="shared" si="30"/>
        <v/>
      </c>
      <c r="AB322" s="3" t="str">
        <f t="shared" si="31"/>
        <v/>
      </c>
      <c r="AC322" s="67" t="str">
        <f>IF(ISNUMBER(SEARCH("C", '[2]Dry_Litterbag Placem_Collection'!V29)),"YES","")</f>
        <v/>
      </c>
      <c r="AD322" s="67" t="str">
        <f>IF(ISNUMBER(SEARCH("H", '[2]Dry_Litterbag Placem_Collection'!V29)),"YES","")</f>
        <v/>
      </c>
      <c r="AE322" s="67" t="str">
        <f>IF(ISNUMBER(SEARCH("R", '[2]Dry_Litterbag Placem_Collection'!V29)),"YES","")</f>
        <v/>
      </c>
      <c r="AF322" s="67" t="str">
        <f>IF(ISNUMBER(SEARCH("C", '[2]Dry_Litterbag Placem_Collection'!U29)),"YES","")</f>
        <v/>
      </c>
      <c r="AG322" s="67" t="str">
        <f>IF(ISNUMBER(SEARCH("H", '[2]Dry_Litterbag Placem_Collection'!U29)),"YES","")</f>
        <v/>
      </c>
      <c r="AH322" s="67" t="str">
        <f>IF(ISNUMBER(SEARCH("R", '[2]Dry_Litterbag Placem_Collection'!U29)),"YES","")</f>
        <v/>
      </c>
    </row>
    <row r="323" spans="2:34">
      <c r="B323" t="s">
        <v>164</v>
      </c>
      <c r="C323">
        <v>28</v>
      </c>
      <c r="D323" t="s">
        <v>91</v>
      </c>
      <c r="E323" t="s">
        <v>32</v>
      </c>
      <c r="F323" s="68">
        <v>4</v>
      </c>
      <c r="G323" s="2">
        <f>'[2]Dry_Litterbag Placem_Collection'!E30</f>
        <v>42936</v>
      </c>
      <c r="H323" t="str">
        <f>'[2]Final data_for_R_analysis_Dryse'!J469</f>
        <v>G46</v>
      </c>
      <c r="I323" t="str">
        <f>'[2]Final data_for_R_analysis_Dryse'!J689</f>
        <v>R162</v>
      </c>
      <c r="J323">
        <f>IFERROR(INDEX('[2]Green_rooibos initial weight'!$C$5:$C$1749,MATCH(H323, '[2]Green_rooibos initial weight'!$A$5:$A$1749,0)),"")</f>
        <v>1.895</v>
      </c>
      <c r="K323">
        <f>IFERROR(INDEX('[2]Green_rooibos initial weight'!$C$5:$C$1749,MATCH(I323, '[2]Green_rooibos initial weight'!$A$5:$A$1749,0)),"")</f>
        <v>2.242</v>
      </c>
      <c r="L323" s="3" t="str">
        <f>IFERROR(J323-(#REF!+#REF!),"")</f>
        <v/>
      </c>
      <c r="M323" s="3">
        <f>AVERAGE('[2]Ashed teabags wet'!$J$809:$J$813,'[2]Ashed teabags wet'!$J$817:$J$818,'[2]Ashed teabags wet'!$J$820:$J$821)</f>
        <v>5.5094158734921841</v>
      </c>
      <c r="N323" s="3" t="str">
        <f t="shared" si="24"/>
        <v/>
      </c>
      <c r="O323" s="3" t="str">
        <f>IFERROR($K323-(#REF!+#REF!),"")</f>
        <v/>
      </c>
      <c r="P323" s="3">
        <f>AVERAGE('[2]Ashed teabags wet'!$J$814:$J$816)</f>
        <v>2.2816647271287041</v>
      </c>
      <c r="Q323" s="3" t="str">
        <f t="shared" si="25"/>
        <v/>
      </c>
      <c r="R323" s="2">
        <f>'[2]Dry_Litterbag Placem_Collection'!G30</f>
        <v>43007</v>
      </c>
      <c r="S323">
        <f>IF(IFERROR(INDEX('[2]Both teabags AfterDry'!$D$3:$D$900,MATCH(Dry_Unashed!H323,'[2]Both teabags AfterDry'!$A$3:$A$900,0)),"")="","",(IFERROR(INDEX('[2]Both teabags AfterDry'!$D$3:$D$900,MATCH(Dry_Unashed!H323,'[2]Both teabags AfterDry'!$A$3:$A$900,0)),"")))</f>
        <v>1.5884</v>
      </c>
      <c r="T323">
        <f>IF(IFERROR(INDEX('[2]Both teabags AfterDry'!$D$3:$D$900,MATCH(Dry_Unashed!I323,'[2]Both teabags AfterDry'!$A$3:$A$900,0)),"")="","",(IFERROR(INDEX('[2]Both teabags AfterDry'!$D$3:$D$900,MATCH(Dry_Unashed!I323,'[2]Both teabags AfterDry'!$A$3:$A$900,0)),"")))</f>
        <v>1.964</v>
      </c>
      <c r="U323" s="1" t="str">
        <f>IFERROR(IF(S323&gt;0,S323-(#REF!),""),"")</f>
        <v/>
      </c>
      <c r="V323" s="1" t="str">
        <f>IFERROR(IF(T323&gt;0,T323-(#REF!),""),"")</f>
        <v/>
      </c>
      <c r="W323" s="3" t="str">
        <f t="shared" si="26"/>
        <v/>
      </c>
      <c r="X323" s="3" t="str">
        <f t="shared" si="27"/>
        <v/>
      </c>
      <c r="Y323" s="3" t="str">
        <f t="shared" si="28"/>
        <v/>
      </c>
      <c r="Z323">
        <f t="shared" si="29"/>
        <v>71</v>
      </c>
      <c r="AA323" s="3" t="str">
        <f t="shared" si="30"/>
        <v/>
      </c>
      <c r="AB323" s="3" t="str">
        <f t="shared" si="31"/>
        <v/>
      </c>
      <c r="AC323" s="67" t="str">
        <f>IF(ISNUMBER(SEARCH("C", '[2]Dry_Litterbag Placem_Collection'!V30)),"YES","")</f>
        <v/>
      </c>
      <c r="AD323" s="67" t="str">
        <f>IF(ISNUMBER(SEARCH("H", '[2]Dry_Litterbag Placem_Collection'!V30)),"YES","")</f>
        <v/>
      </c>
      <c r="AE323" s="67" t="str">
        <f>IF(ISNUMBER(SEARCH("R", '[2]Dry_Litterbag Placem_Collection'!V30)),"YES","")</f>
        <v/>
      </c>
      <c r="AF323" s="67" t="str">
        <f>IF(ISNUMBER(SEARCH("C", '[2]Dry_Litterbag Placem_Collection'!U30)),"YES","")</f>
        <v/>
      </c>
      <c r="AG323" s="67" t="str">
        <f>IF(ISNUMBER(SEARCH("H", '[2]Dry_Litterbag Placem_Collection'!U30)),"YES","")</f>
        <v/>
      </c>
      <c r="AH323" s="67" t="str">
        <f>IF(ISNUMBER(SEARCH("R", '[2]Dry_Litterbag Placem_Collection'!U30)),"YES","")</f>
        <v/>
      </c>
    </row>
    <row r="324" spans="2:34">
      <c r="B324" t="s">
        <v>164</v>
      </c>
      <c r="C324">
        <v>29</v>
      </c>
      <c r="D324" t="s">
        <v>91</v>
      </c>
      <c r="E324" t="s">
        <v>32</v>
      </c>
      <c r="F324" s="68">
        <v>5</v>
      </c>
      <c r="G324" s="2">
        <f>'[2]Dry_Litterbag Placem_Collection'!E31</f>
        <v>42936</v>
      </c>
      <c r="H324" t="str">
        <f>'[2]Final data_for_R_analysis_Dryse'!J470</f>
        <v>G397</v>
      </c>
      <c r="I324" t="str">
        <f>'[2]Final data_for_R_analysis_Dryse'!J690</f>
        <v>R163</v>
      </c>
      <c r="J324">
        <f>IFERROR(INDEX('[2]Green_rooibos initial weight'!$C$5:$C$1749,MATCH(H324, '[2]Green_rooibos initial weight'!$A$5:$A$1749,0)),"")</f>
        <v>1.968</v>
      </c>
      <c r="K324">
        <f>IFERROR(INDEX('[2]Green_rooibos initial weight'!$C$5:$C$1749,MATCH(I324, '[2]Green_rooibos initial weight'!$A$5:$A$1749,0)),"")</f>
        <v>2.23</v>
      </c>
      <c r="L324" s="3" t="str">
        <f>IFERROR(J324-(#REF!+#REF!),"")</f>
        <v/>
      </c>
      <c r="M324" s="3">
        <f>AVERAGE('[2]Ashed teabags wet'!$J$809:$J$813,'[2]Ashed teabags wet'!$J$817:$J$818,'[2]Ashed teabags wet'!$J$820:$J$821)</f>
        <v>5.5094158734921841</v>
      </c>
      <c r="N324" s="3" t="str">
        <f t="shared" si="24"/>
        <v/>
      </c>
      <c r="O324" s="3" t="str">
        <f>IFERROR($K324-(#REF!+#REF!),"")</f>
        <v/>
      </c>
      <c r="P324" s="3">
        <f>AVERAGE('[2]Ashed teabags wet'!$J$814:$J$816)</f>
        <v>2.2816647271287041</v>
      </c>
      <c r="Q324" s="3" t="str">
        <f t="shared" si="25"/>
        <v/>
      </c>
      <c r="R324" s="2">
        <f>'[2]Dry_Litterbag Placem_Collection'!G31</f>
        <v>43007</v>
      </c>
      <c r="S324">
        <f>IF(IFERROR(INDEX('[2]Both teabags AfterDry'!$D$3:$D$900,MATCH(Dry_Unashed!H324,'[2]Both teabags AfterDry'!$A$3:$A$900,0)),"")="","",(IFERROR(INDEX('[2]Both teabags AfterDry'!$D$3:$D$900,MATCH(Dry_Unashed!H324,'[2]Both teabags AfterDry'!$A$3:$A$900,0)),"")))</f>
        <v>1.7436</v>
      </c>
      <c r="T324">
        <f>IF(IFERROR(INDEX('[2]Both teabags AfterDry'!$D$3:$D$900,MATCH(Dry_Unashed!I324,'[2]Both teabags AfterDry'!$A$3:$A$900,0)),"")="","",(IFERROR(INDEX('[2]Both teabags AfterDry'!$D$3:$D$900,MATCH(Dry_Unashed!I324,'[2]Both teabags AfterDry'!$A$3:$A$900,0)),"")))</f>
        <v>1.9955000000000001</v>
      </c>
      <c r="U324" s="1" t="str">
        <f>IFERROR(IF(S324&gt;0,S324-(#REF!),""),"")</f>
        <v/>
      </c>
      <c r="V324" s="1" t="str">
        <f>IFERROR(IF(T324&gt;0,T324-(#REF!),""),"")</f>
        <v/>
      </c>
      <c r="W324" s="3" t="str">
        <f t="shared" si="26"/>
        <v/>
      </c>
      <c r="X324" s="3" t="str">
        <f t="shared" si="27"/>
        <v/>
      </c>
      <c r="Y324" s="3" t="str">
        <f t="shared" si="28"/>
        <v/>
      </c>
      <c r="Z324">
        <f t="shared" si="29"/>
        <v>71</v>
      </c>
      <c r="AA324" s="3" t="str">
        <f t="shared" si="30"/>
        <v/>
      </c>
      <c r="AB324" s="3" t="str">
        <f t="shared" si="31"/>
        <v/>
      </c>
      <c r="AC324" s="67" t="str">
        <f>IF(ISNUMBER(SEARCH("C", '[2]Dry_Litterbag Placem_Collection'!V31)),"YES","")</f>
        <v/>
      </c>
      <c r="AD324" s="67" t="str">
        <f>IF(ISNUMBER(SEARCH("H", '[2]Dry_Litterbag Placem_Collection'!V31)),"YES","")</f>
        <v/>
      </c>
      <c r="AE324" s="67" t="str">
        <f>IF(ISNUMBER(SEARCH("R", '[2]Dry_Litterbag Placem_Collection'!V31)),"YES","")</f>
        <v/>
      </c>
      <c r="AF324" s="67" t="str">
        <f>IF(ISNUMBER(SEARCH("C", '[2]Dry_Litterbag Placem_Collection'!U31)),"YES","")</f>
        <v/>
      </c>
      <c r="AG324" s="67" t="str">
        <f>IF(ISNUMBER(SEARCH("H", '[2]Dry_Litterbag Placem_Collection'!U31)),"YES","")</f>
        <v/>
      </c>
      <c r="AH324" s="67" t="str">
        <f>IF(ISNUMBER(SEARCH("R", '[2]Dry_Litterbag Placem_Collection'!U31)),"YES","")</f>
        <v/>
      </c>
    </row>
    <row r="325" spans="2:34">
      <c r="B325" t="s">
        <v>164</v>
      </c>
      <c r="C325">
        <v>30</v>
      </c>
      <c r="D325" t="s">
        <v>91</v>
      </c>
      <c r="E325" t="s">
        <v>32</v>
      </c>
      <c r="F325" s="68">
        <v>6</v>
      </c>
      <c r="G325" s="2">
        <f>'[2]Dry_Litterbag Placem_Collection'!E32</f>
        <v>42936</v>
      </c>
      <c r="H325" t="str">
        <f>'[2]Final data_for_R_analysis_Dryse'!J471</f>
        <v>G166</v>
      </c>
      <c r="I325" t="str">
        <f>'[2]Final data_for_R_analysis_Dryse'!J691</f>
        <v>R345</v>
      </c>
      <c r="J325">
        <f>IFERROR(INDEX('[2]Green_rooibos initial weight'!$C$5:$C$1749,MATCH(H325, '[2]Green_rooibos initial weight'!$A$5:$A$1749,0)),"")</f>
        <v>2.032</v>
      </c>
      <c r="K325">
        <f>IFERROR(INDEX('[2]Green_rooibos initial weight'!$C$5:$C$1749,MATCH(I325, '[2]Green_rooibos initial weight'!$A$5:$A$1749,0)),"")</f>
        <v>2.2599999999999998</v>
      </c>
      <c r="L325" s="3" t="str">
        <f>IFERROR(J325-(#REF!+#REF!),"")</f>
        <v/>
      </c>
      <c r="M325" s="3">
        <f>AVERAGE('[2]Ashed teabags wet'!$J$809:$J$813,'[2]Ashed teabags wet'!$J$817:$J$818,'[2]Ashed teabags wet'!$J$820:$J$821)</f>
        <v>5.5094158734921841</v>
      </c>
      <c r="N325" s="3" t="str">
        <f t="shared" si="24"/>
        <v/>
      </c>
      <c r="O325" s="3" t="str">
        <f>IFERROR($K325-(#REF!+#REF!),"")</f>
        <v/>
      </c>
      <c r="P325" s="3">
        <f>AVERAGE('[2]Ashed teabags wet'!$J$814:$J$816)</f>
        <v>2.2816647271287041</v>
      </c>
      <c r="Q325" s="3" t="str">
        <f t="shared" si="25"/>
        <v/>
      </c>
      <c r="R325" s="2">
        <f>'[2]Dry_Litterbag Placem_Collection'!G32</f>
        <v>43007</v>
      </c>
      <c r="S325">
        <f>IF(IFERROR(INDEX('[2]Both teabags AfterDry'!$D$3:$D$900,MATCH(Dry_Unashed!H325,'[2]Both teabags AfterDry'!$A$3:$A$900,0)),"")="","",(IFERROR(INDEX('[2]Both teabags AfterDry'!$D$3:$D$900,MATCH(Dry_Unashed!H325,'[2]Both teabags AfterDry'!$A$3:$A$900,0)),"")))</f>
        <v>1.8809</v>
      </c>
      <c r="T325">
        <f>IF(IFERROR(INDEX('[2]Both teabags AfterDry'!$D$3:$D$900,MATCH(Dry_Unashed!I325,'[2]Both teabags AfterDry'!$A$3:$A$900,0)),"")="","",(IFERROR(INDEX('[2]Both teabags AfterDry'!$D$3:$D$900,MATCH(Dry_Unashed!I325,'[2]Both teabags AfterDry'!$A$3:$A$900,0)),"")))</f>
        <v>2.0409000000000002</v>
      </c>
      <c r="U325" s="1" t="str">
        <f>IFERROR(IF(S325&gt;0,S325-(#REF!),""),"")</f>
        <v/>
      </c>
      <c r="V325" s="1" t="str">
        <f>IFERROR(IF(T325&gt;0,T325-(#REF!),""),"")</f>
        <v/>
      </c>
      <c r="W325" s="3" t="str">
        <f t="shared" si="26"/>
        <v/>
      </c>
      <c r="X325" s="3" t="str">
        <f t="shared" si="27"/>
        <v/>
      </c>
      <c r="Y325" s="3" t="str">
        <f t="shared" si="28"/>
        <v/>
      </c>
      <c r="Z325">
        <f t="shared" si="29"/>
        <v>71</v>
      </c>
      <c r="AA325" s="3" t="str">
        <f t="shared" si="30"/>
        <v/>
      </c>
      <c r="AB325" s="3" t="str">
        <f t="shared" si="31"/>
        <v/>
      </c>
      <c r="AC325" s="67" t="str">
        <f>IF(ISNUMBER(SEARCH("C", '[2]Dry_Litterbag Placem_Collection'!V32)),"YES","")</f>
        <v/>
      </c>
      <c r="AD325" s="67" t="str">
        <f>IF(ISNUMBER(SEARCH("H", '[2]Dry_Litterbag Placem_Collection'!V32)),"YES","")</f>
        <v/>
      </c>
      <c r="AE325" s="67" t="str">
        <f>IF(ISNUMBER(SEARCH("R", '[2]Dry_Litterbag Placem_Collection'!V32)),"YES","")</f>
        <v/>
      </c>
      <c r="AF325" s="67" t="str">
        <f>IF(ISNUMBER(SEARCH("C", '[2]Dry_Litterbag Placem_Collection'!U32)),"YES","")</f>
        <v/>
      </c>
      <c r="AG325" s="67" t="str">
        <f>IF(ISNUMBER(SEARCH("H", '[2]Dry_Litterbag Placem_Collection'!U32)),"YES","")</f>
        <v/>
      </c>
      <c r="AH325" s="67" t="str">
        <f>IF(ISNUMBER(SEARCH("R", '[2]Dry_Litterbag Placem_Collection'!U32)),"YES","")</f>
        <v/>
      </c>
    </row>
    <row r="326" spans="2:34">
      <c r="B326" t="s">
        <v>164</v>
      </c>
      <c r="C326">
        <v>31</v>
      </c>
      <c r="D326" t="s">
        <v>91</v>
      </c>
      <c r="E326" t="s">
        <v>32</v>
      </c>
      <c r="F326" s="68">
        <v>7</v>
      </c>
      <c r="G326" s="2">
        <f>'[2]Dry_Litterbag Placem_Collection'!E33</f>
        <v>0</v>
      </c>
      <c r="H326" t="str">
        <f>'[2]Final data_for_R_analysis_Dryse'!J472</f>
        <v/>
      </c>
      <c r="I326" t="str">
        <f>'[2]Final data_for_R_analysis_Dryse'!J692</f>
        <v/>
      </c>
      <c r="J326" t="str">
        <f>IFERROR(INDEX('[2]Green_rooibos initial weight'!$C$5:$C$1749,MATCH(H326, '[2]Green_rooibos initial weight'!$A$5:$A$1749,0)),"")</f>
        <v/>
      </c>
      <c r="K326" t="str">
        <f>IFERROR(INDEX('[2]Green_rooibos initial weight'!$C$5:$C$1749,MATCH(I326, '[2]Green_rooibos initial weight'!$A$5:$A$1749,0)),"")</f>
        <v/>
      </c>
      <c r="L326" s="3" t="str">
        <f>IFERROR(J326-(#REF!+#REF!),"")</f>
        <v/>
      </c>
      <c r="M326" s="3">
        <f>AVERAGE('[2]Ashed teabags wet'!$J$809:$J$813,'[2]Ashed teabags wet'!$J$817:$J$818,'[2]Ashed teabags wet'!$J$820:$J$821)</f>
        <v>5.5094158734921841</v>
      </c>
      <c r="N326" s="3" t="str">
        <f t="shared" si="24"/>
        <v/>
      </c>
      <c r="O326" s="3" t="str">
        <f>IFERROR($K326-(#REF!+#REF!),"")</f>
        <v/>
      </c>
      <c r="P326" s="3">
        <f>AVERAGE('[2]Ashed teabags wet'!$J$814:$J$816)</f>
        <v>2.2816647271287041</v>
      </c>
      <c r="Q326" s="3" t="str">
        <f t="shared" si="25"/>
        <v/>
      </c>
      <c r="R326" s="2">
        <f>'[2]Dry_Litterbag Placem_Collection'!G33</f>
        <v>0</v>
      </c>
      <c r="S326" t="str">
        <f>IF(IFERROR(INDEX('[2]Both teabags AfterDry'!$D$3:$D$900,MATCH(Dry_Unashed!H326,'[2]Both teabags AfterDry'!$A$3:$A$900,0)),"")="","",(IFERROR(INDEX('[2]Both teabags AfterDry'!$D$3:$D$900,MATCH(Dry_Unashed!H326,'[2]Both teabags AfterDry'!$A$3:$A$900,0)),"")))</f>
        <v/>
      </c>
      <c r="T326" t="str">
        <f>IF(IFERROR(INDEX('[2]Both teabags AfterDry'!$D$3:$D$900,MATCH(Dry_Unashed!I326,'[2]Both teabags AfterDry'!$A$3:$A$900,0)),"")="","",(IFERROR(INDEX('[2]Both teabags AfterDry'!$D$3:$D$900,MATCH(Dry_Unashed!I326,'[2]Both teabags AfterDry'!$A$3:$A$900,0)),"")))</f>
        <v/>
      </c>
      <c r="U326" s="1" t="str">
        <f>IFERROR(IF(S326&gt;0,S326-(#REF!),""),"")</f>
        <v/>
      </c>
      <c r="V326" s="1" t="str">
        <f>IFERROR(IF(T326&gt;0,T326-(#REF!),""),"")</f>
        <v/>
      </c>
      <c r="W326" s="3" t="str">
        <f t="shared" si="26"/>
        <v/>
      </c>
      <c r="X326" s="3" t="str">
        <f t="shared" si="27"/>
        <v/>
      </c>
      <c r="Y326" s="3" t="str">
        <f t="shared" si="28"/>
        <v/>
      </c>
      <c r="Z326" t="str">
        <f t="shared" si="29"/>
        <v/>
      </c>
      <c r="AA326" s="3" t="str">
        <f t="shared" si="30"/>
        <v/>
      </c>
      <c r="AB326" s="3" t="str">
        <f t="shared" si="31"/>
        <v/>
      </c>
      <c r="AC326" s="67" t="str">
        <f>IF(ISNUMBER(SEARCH("C", '[2]Dry_Litterbag Placem_Collection'!V33)),"YES","")</f>
        <v/>
      </c>
      <c r="AD326" s="67" t="str">
        <f>IF(ISNUMBER(SEARCH("H", '[2]Dry_Litterbag Placem_Collection'!V33)),"YES","")</f>
        <v/>
      </c>
      <c r="AE326" s="67" t="str">
        <f>IF(ISNUMBER(SEARCH("R", '[2]Dry_Litterbag Placem_Collection'!V33)),"YES","")</f>
        <v/>
      </c>
      <c r="AF326" s="67" t="str">
        <f>IF(ISNUMBER(SEARCH("C", '[2]Dry_Litterbag Placem_Collection'!U33)),"YES","")</f>
        <v/>
      </c>
      <c r="AG326" s="67" t="str">
        <f>IF(ISNUMBER(SEARCH("H", '[2]Dry_Litterbag Placem_Collection'!U33)),"YES","")</f>
        <v/>
      </c>
      <c r="AH326" s="67" t="str">
        <f>IF(ISNUMBER(SEARCH("R", '[2]Dry_Litterbag Placem_Collection'!U33)),"YES","")</f>
        <v/>
      </c>
    </row>
    <row r="327" spans="2:34">
      <c r="B327" t="s">
        <v>164</v>
      </c>
      <c r="C327">
        <v>32</v>
      </c>
      <c r="D327" t="s">
        <v>91</v>
      </c>
      <c r="E327" t="s">
        <v>32</v>
      </c>
      <c r="F327" s="68">
        <v>8</v>
      </c>
      <c r="G327" s="2">
        <f>'[2]Dry_Litterbag Placem_Collection'!E34</f>
        <v>42936</v>
      </c>
      <c r="H327" t="str">
        <f>'[2]Final data_for_R_analysis_Dryse'!J473</f>
        <v>G293</v>
      </c>
      <c r="I327" t="str">
        <f>'[2]Final data_for_R_analysis_Dryse'!J693</f>
        <v>R660</v>
      </c>
      <c r="J327">
        <f>IFERROR(INDEX('[2]Green_rooibos initial weight'!$C$5:$C$1749,MATCH(H327, '[2]Green_rooibos initial weight'!$A$5:$A$1749,0)),"")</f>
        <v>2.0699999999999998</v>
      </c>
      <c r="K327">
        <f>IFERROR(INDEX('[2]Green_rooibos initial weight'!$C$5:$C$1749,MATCH(I327, '[2]Green_rooibos initial weight'!$A$5:$A$1749,0)),"")</f>
        <v>2.2080000000000002</v>
      </c>
      <c r="L327" s="3" t="str">
        <f>IFERROR(J327-(#REF!+#REF!),"")</f>
        <v/>
      </c>
      <c r="M327" s="3">
        <f>AVERAGE('[2]Ashed teabags wet'!$J$809:$J$813,'[2]Ashed teabags wet'!$J$817:$J$818,'[2]Ashed teabags wet'!$J$820:$J$821)</f>
        <v>5.5094158734921841</v>
      </c>
      <c r="N327" s="3" t="str">
        <f t="shared" si="24"/>
        <v/>
      </c>
      <c r="O327" s="3" t="str">
        <f>IFERROR($K327-(#REF!+#REF!),"")</f>
        <v/>
      </c>
      <c r="P327" s="3">
        <f>AVERAGE('[2]Ashed teabags wet'!$J$814:$J$816)</f>
        <v>2.2816647271287041</v>
      </c>
      <c r="Q327" s="3" t="str">
        <f t="shared" si="25"/>
        <v/>
      </c>
      <c r="R327" s="2">
        <f>'[2]Dry_Litterbag Placem_Collection'!G34</f>
        <v>43007</v>
      </c>
      <c r="S327">
        <f>IF(IFERROR(INDEX('[2]Both teabags AfterDry'!$D$3:$D$900,MATCH(Dry_Unashed!H327,'[2]Both teabags AfterDry'!$A$3:$A$900,0)),"")="","",(IFERROR(INDEX('[2]Both teabags AfterDry'!$D$3:$D$900,MATCH(Dry_Unashed!H327,'[2]Both teabags AfterDry'!$A$3:$A$900,0)),"")))</f>
        <v>1.8129</v>
      </c>
      <c r="T327">
        <f>IF(IFERROR(INDEX('[2]Both teabags AfterDry'!$D$3:$D$900,MATCH(Dry_Unashed!I327,'[2]Both teabags AfterDry'!$A$3:$A$900,0)),"")="","",(IFERROR(INDEX('[2]Both teabags AfterDry'!$D$3:$D$900,MATCH(Dry_Unashed!I327,'[2]Both teabags AfterDry'!$A$3:$A$900,0)),"")))</f>
        <v>2.0331000000000001</v>
      </c>
      <c r="U327" s="1" t="str">
        <f>IFERROR(IF(S327&gt;0,S327-(#REF!),""),"")</f>
        <v/>
      </c>
      <c r="V327" s="1" t="str">
        <f>IFERROR(IF(T327&gt;0,T327-(#REF!),""),"")</f>
        <v/>
      </c>
      <c r="W327" s="3" t="str">
        <f t="shared" si="26"/>
        <v/>
      </c>
      <c r="X327" s="3" t="str">
        <f t="shared" si="27"/>
        <v/>
      </c>
      <c r="Y327" s="3" t="str">
        <f t="shared" si="28"/>
        <v/>
      </c>
      <c r="Z327">
        <f t="shared" si="29"/>
        <v>71</v>
      </c>
      <c r="AA327" s="3" t="str">
        <f t="shared" si="30"/>
        <v/>
      </c>
      <c r="AB327" s="3" t="str">
        <f t="shared" si="31"/>
        <v/>
      </c>
      <c r="AC327" s="67" t="str">
        <f>IF(ISNUMBER(SEARCH("C", '[2]Dry_Litterbag Placem_Collection'!V34)),"YES","")</f>
        <v/>
      </c>
      <c r="AD327" s="67" t="str">
        <f>IF(ISNUMBER(SEARCH("H", '[2]Dry_Litterbag Placem_Collection'!V34)),"YES","")</f>
        <v/>
      </c>
      <c r="AE327" s="67" t="str">
        <f>IF(ISNUMBER(SEARCH("R", '[2]Dry_Litterbag Placem_Collection'!V34)),"YES","")</f>
        <v/>
      </c>
      <c r="AF327" s="67" t="str">
        <f>IF(ISNUMBER(SEARCH("C", '[2]Dry_Litterbag Placem_Collection'!U34)),"YES","")</f>
        <v/>
      </c>
      <c r="AG327" s="67" t="str">
        <f>IF(ISNUMBER(SEARCH("H", '[2]Dry_Litterbag Placem_Collection'!U34)),"YES","")</f>
        <v/>
      </c>
      <c r="AH327" s="67" t="str">
        <f>IF(ISNUMBER(SEARCH("R", '[2]Dry_Litterbag Placem_Collection'!U34)),"YES","")</f>
        <v/>
      </c>
    </row>
    <row r="328" spans="2:34">
      <c r="B328" t="s">
        <v>164</v>
      </c>
      <c r="C328">
        <v>33</v>
      </c>
      <c r="D328" t="s">
        <v>92</v>
      </c>
      <c r="E328" t="s">
        <v>32</v>
      </c>
      <c r="F328" s="5">
        <v>1</v>
      </c>
      <c r="G328" s="2">
        <f>'[2]Dry_Litterbag Placem_Collection'!E35</f>
        <v>42938</v>
      </c>
      <c r="H328" t="str">
        <f>'[2]Final data_for_R_analysis_Dryse'!J474</f>
        <v>G139</v>
      </c>
      <c r="I328" t="str">
        <f>'[2]Final data_for_R_analysis_Dryse'!J694</f>
        <v>R712</v>
      </c>
      <c r="J328">
        <f>IFERROR(INDEX('[2]Green_rooibos initial weight'!$C$5:$C$1749,MATCH(H328, '[2]Green_rooibos initial weight'!$A$5:$A$1749,0)),"")</f>
        <v>2.0059999999999998</v>
      </c>
      <c r="K328">
        <f>IFERROR(INDEX('[2]Green_rooibos initial weight'!$C$5:$C$1749,MATCH(I328, '[2]Green_rooibos initial weight'!$A$5:$A$1749,0)),"")</f>
        <v>2.161</v>
      </c>
      <c r="L328" s="3" t="str">
        <f>IFERROR(J328-(#REF!+#REF!),"")</f>
        <v/>
      </c>
      <c r="M328" s="3">
        <f>AVERAGE('[2]Ashed teabags wet'!$J$809:$J$813,'[2]Ashed teabags wet'!$J$817:$J$818,'[2]Ashed teabags wet'!$J$820:$J$821)</f>
        <v>5.5094158734921841</v>
      </c>
      <c r="N328" s="3" t="str">
        <f t="shared" si="24"/>
        <v/>
      </c>
      <c r="O328" s="3" t="str">
        <f>IFERROR($K328-(#REF!+#REF!),"")</f>
        <v/>
      </c>
      <c r="P328" s="3">
        <f>AVERAGE('[2]Ashed teabags wet'!$J$814:$J$816)</f>
        <v>2.2816647271287041</v>
      </c>
      <c r="Q328" s="3" t="str">
        <f t="shared" si="25"/>
        <v/>
      </c>
      <c r="R328" s="2">
        <f>'[2]Dry_Litterbag Placem_Collection'!G35</f>
        <v>43005</v>
      </c>
      <c r="S328">
        <f>IF(IFERROR(INDEX('[2]Both teabags AfterDry'!$D$3:$D$900,MATCH(Dry_Unashed!H328,'[2]Both teabags AfterDry'!$A$3:$A$900,0)),"")="","",(IFERROR(INDEX('[2]Both teabags AfterDry'!$D$3:$D$900,MATCH(Dry_Unashed!H328,'[2]Both teabags AfterDry'!$A$3:$A$900,0)),"")))</f>
        <v>1.8048</v>
      </c>
      <c r="T328">
        <f>IF(IFERROR(INDEX('[2]Both teabags AfterDry'!$D$3:$D$900,MATCH(Dry_Unashed!I328,'[2]Both teabags AfterDry'!$A$3:$A$900,0)),"")="","",(IFERROR(INDEX('[2]Both teabags AfterDry'!$D$3:$D$900,MATCH(Dry_Unashed!I328,'[2]Both teabags AfterDry'!$A$3:$A$900,0)),"")))</f>
        <v>1.9524999999999999</v>
      </c>
      <c r="U328" s="1" t="str">
        <f>IFERROR(IF(S328&gt;0,S328-(#REF!),""),"")</f>
        <v/>
      </c>
      <c r="V328" s="1" t="str">
        <f>IFERROR(IF(T328&gt;0,T328-(#REF!),""),"")</f>
        <v/>
      </c>
      <c r="W328" s="3" t="str">
        <f t="shared" si="26"/>
        <v/>
      </c>
      <c r="X328" s="3" t="str">
        <f t="shared" si="27"/>
        <v/>
      </c>
      <c r="Y328" s="3" t="str">
        <f t="shared" si="28"/>
        <v/>
      </c>
      <c r="Z328">
        <f t="shared" si="29"/>
        <v>67</v>
      </c>
      <c r="AA328" s="3" t="str">
        <f t="shared" si="30"/>
        <v/>
      </c>
      <c r="AB328" s="3" t="str">
        <f t="shared" si="31"/>
        <v/>
      </c>
      <c r="AC328" s="67" t="str">
        <f>IF(ISNUMBER(SEARCH("C", '[2]Dry_Litterbag Placem_Collection'!V35)),"YES","")</f>
        <v/>
      </c>
      <c r="AD328" s="67" t="str">
        <f>IF(ISNUMBER(SEARCH("H", '[2]Dry_Litterbag Placem_Collection'!V35)),"YES","")</f>
        <v/>
      </c>
      <c r="AE328" s="67" t="str">
        <f>IF(ISNUMBER(SEARCH("R", '[2]Dry_Litterbag Placem_Collection'!V35)),"YES","")</f>
        <v/>
      </c>
      <c r="AF328" s="67" t="str">
        <f>IF(ISNUMBER(SEARCH("C", '[2]Dry_Litterbag Placem_Collection'!U35)),"YES","")</f>
        <v/>
      </c>
      <c r="AG328" s="67" t="str">
        <f>IF(ISNUMBER(SEARCH("H", '[2]Dry_Litterbag Placem_Collection'!U35)),"YES","")</f>
        <v/>
      </c>
      <c r="AH328" s="67" t="str">
        <f>IF(ISNUMBER(SEARCH("R", '[2]Dry_Litterbag Placem_Collection'!U35)),"YES","")</f>
        <v/>
      </c>
    </row>
    <row r="329" spans="2:34">
      <c r="B329" t="s">
        <v>164</v>
      </c>
      <c r="C329">
        <v>34</v>
      </c>
      <c r="D329" t="s">
        <v>92</v>
      </c>
      <c r="E329" t="s">
        <v>32</v>
      </c>
      <c r="F329" s="5">
        <v>2</v>
      </c>
      <c r="G329" s="2">
        <f>'[2]Dry_Litterbag Placem_Collection'!E36</f>
        <v>42938</v>
      </c>
      <c r="H329" t="str">
        <f>'[2]Final data_for_R_analysis_Dryse'!J475</f>
        <v>G487</v>
      </c>
      <c r="I329" t="str">
        <f>'[2]Final data_for_R_analysis_Dryse'!J695</f>
        <v>R324</v>
      </c>
      <c r="J329">
        <f>IFERROR(INDEX('[2]Green_rooibos initial weight'!$C$5:$C$1749,MATCH(H329, '[2]Green_rooibos initial weight'!$A$5:$A$1749,0)),"")</f>
        <v>1.9259999999999999</v>
      </c>
      <c r="K329">
        <f>IFERROR(INDEX('[2]Green_rooibos initial weight'!$C$5:$C$1749,MATCH(I329, '[2]Green_rooibos initial weight'!$A$5:$A$1749,0)),"")</f>
        <v>2.2410000000000001</v>
      </c>
      <c r="L329" s="3" t="str">
        <f>IFERROR(J329-(#REF!+#REF!),"")</f>
        <v/>
      </c>
      <c r="M329" s="3">
        <f>AVERAGE('[2]Ashed teabags wet'!$J$809:$J$813,'[2]Ashed teabags wet'!$J$817:$J$818,'[2]Ashed teabags wet'!$J$820:$J$821)</f>
        <v>5.5094158734921841</v>
      </c>
      <c r="N329" s="3" t="str">
        <f t="shared" si="24"/>
        <v/>
      </c>
      <c r="O329" s="3" t="str">
        <f>IFERROR($K329-(#REF!+#REF!),"")</f>
        <v/>
      </c>
      <c r="P329" s="3">
        <f>AVERAGE('[2]Ashed teabags wet'!$J$814:$J$816)</f>
        <v>2.2816647271287041</v>
      </c>
      <c r="Q329" s="3" t="str">
        <f t="shared" si="25"/>
        <v/>
      </c>
      <c r="R329" s="2">
        <f>'[2]Dry_Litterbag Placem_Collection'!G36</f>
        <v>43005</v>
      </c>
      <c r="S329" t="str">
        <f>IF(IFERROR(INDEX('[2]Both teabags AfterDry'!$D$3:$D$900,MATCH(Dry_Unashed!H329,'[2]Both teabags AfterDry'!$A$3:$A$900,0)),"")="","",(IFERROR(INDEX('[2]Both teabags AfterDry'!$D$3:$D$900,MATCH(Dry_Unashed!H329,'[2]Both teabags AfterDry'!$A$3:$A$900,0)),"")))</f>
        <v/>
      </c>
      <c r="T329" t="str">
        <f>IF(IFERROR(INDEX('[2]Both teabags AfterDry'!$D$3:$D$900,MATCH(Dry_Unashed!I329,'[2]Both teabags AfterDry'!$A$3:$A$900,0)),"")="","",(IFERROR(INDEX('[2]Both teabags AfterDry'!$D$3:$D$900,MATCH(Dry_Unashed!I329,'[2]Both teabags AfterDry'!$A$3:$A$900,0)),"")))</f>
        <v/>
      </c>
      <c r="U329" s="1" t="str">
        <f>IFERROR(IF(S329&gt;0,S329-(#REF!),""),"")</f>
        <v/>
      </c>
      <c r="V329" s="1" t="str">
        <f>IFERROR(IF(T329&gt;0,T329-(#REF!),""),"")</f>
        <v/>
      </c>
      <c r="W329" s="3" t="str">
        <f t="shared" si="26"/>
        <v/>
      </c>
      <c r="X329" s="3" t="str">
        <f t="shared" si="27"/>
        <v/>
      </c>
      <c r="Y329" s="3" t="str">
        <f t="shared" si="28"/>
        <v/>
      </c>
      <c r="Z329">
        <f t="shared" si="29"/>
        <v>67</v>
      </c>
      <c r="AA329" s="3" t="str">
        <f t="shared" si="30"/>
        <v/>
      </c>
      <c r="AB329" s="3" t="str">
        <f t="shared" si="31"/>
        <v/>
      </c>
      <c r="AC329" s="67" t="str">
        <f>IF(ISNUMBER(SEARCH("C", '[2]Dry_Litterbag Placem_Collection'!V36)),"YES","")</f>
        <v/>
      </c>
      <c r="AD329" s="67" t="str">
        <f>IF(ISNUMBER(SEARCH("H", '[2]Dry_Litterbag Placem_Collection'!V36)),"YES","")</f>
        <v/>
      </c>
      <c r="AE329" s="67" t="str">
        <f>IF(ISNUMBER(SEARCH("R", '[2]Dry_Litterbag Placem_Collection'!V36)),"YES","")</f>
        <v/>
      </c>
      <c r="AF329" s="67" t="str">
        <f>IF(ISNUMBER(SEARCH("C", '[2]Dry_Litterbag Placem_Collection'!U36)),"YES","")</f>
        <v/>
      </c>
      <c r="AG329" s="67" t="str">
        <f>IF(ISNUMBER(SEARCH("H", '[2]Dry_Litterbag Placem_Collection'!U36)),"YES","")</f>
        <v/>
      </c>
      <c r="AH329" s="67" t="str">
        <f>IF(ISNUMBER(SEARCH("R", '[2]Dry_Litterbag Placem_Collection'!U36)),"YES","")</f>
        <v/>
      </c>
    </row>
    <row r="330" spans="2:34">
      <c r="B330" t="s">
        <v>164</v>
      </c>
      <c r="C330">
        <v>35</v>
      </c>
      <c r="D330" t="s">
        <v>92</v>
      </c>
      <c r="E330" t="s">
        <v>32</v>
      </c>
      <c r="F330" s="5">
        <v>3</v>
      </c>
      <c r="G330" s="2">
        <f>'[2]Dry_Litterbag Placem_Collection'!E37</f>
        <v>42938</v>
      </c>
      <c r="H330" t="str">
        <f>'[2]Final data_for_R_analysis_Dryse'!J476</f>
        <v>G717</v>
      </c>
      <c r="I330" t="str">
        <f>'[2]Final data_for_R_analysis_Dryse'!J696</f>
        <v>R108</v>
      </c>
      <c r="J330">
        <f>IFERROR(INDEX('[2]Green_rooibos initial weight'!$C$5:$C$1749,MATCH(H330, '[2]Green_rooibos initial weight'!$A$5:$A$1749,0)),"")</f>
        <v>1.944</v>
      </c>
      <c r="K330">
        <f>IFERROR(INDEX('[2]Green_rooibos initial weight'!$C$5:$C$1749,MATCH(I330, '[2]Green_rooibos initial weight'!$A$5:$A$1749,0)),"")</f>
        <v>2.1680000000000001</v>
      </c>
      <c r="L330" s="3" t="str">
        <f>IFERROR(J330-(#REF!+#REF!),"")</f>
        <v/>
      </c>
      <c r="M330" s="3">
        <f>AVERAGE('[2]Ashed teabags wet'!$J$809:$J$813,'[2]Ashed teabags wet'!$J$817:$J$818,'[2]Ashed teabags wet'!$J$820:$J$821)</f>
        <v>5.5094158734921841</v>
      </c>
      <c r="N330" s="3" t="str">
        <f t="shared" si="24"/>
        <v/>
      </c>
      <c r="O330" s="3" t="str">
        <f>IFERROR($K330-(#REF!+#REF!),"")</f>
        <v/>
      </c>
      <c r="P330" s="3">
        <f>AVERAGE('[2]Ashed teabags wet'!$J$814:$J$816)</f>
        <v>2.2816647271287041</v>
      </c>
      <c r="Q330" s="3" t="str">
        <f t="shared" si="25"/>
        <v/>
      </c>
      <c r="R330" s="2">
        <f>'[2]Dry_Litterbag Placem_Collection'!G37</f>
        <v>43005</v>
      </c>
      <c r="S330">
        <f>IF(IFERROR(INDEX('[2]Both teabags AfterDry'!$D$3:$D$900,MATCH(Dry_Unashed!H330,'[2]Both teabags AfterDry'!$A$3:$A$900,0)),"")="","",(IFERROR(INDEX('[2]Both teabags AfterDry'!$D$3:$D$900,MATCH(Dry_Unashed!H330,'[2]Both teabags AfterDry'!$A$3:$A$900,0)),"")))</f>
        <v>1.8165</v>
      </c>
      <c r="T330">
        <f>IF(IFERROR(INDEX('[2]Both teabags AfterDry'!$D$3:$D$900,MATCH(Dry_Unashed!I330,'[2]Both teabags AfterDry'!$A$3:$A$900,0)),"")="","",(IFERROR(INDEX('[2]Both teabags AfterDry'!$D$3:$D$900,MATCH(Dry_Unashed!I330,'[2]Both teabags AfterDry'!$A$3:$A$900,0)),"")))</f>
        <v>1.9638</v>
      </c>
      <c r="U330" s="1" t="str">
        <f>IFERROR(IF(S330&gt;0,S330-(#REF!),""),"")</f>
        <v/>
      </c>
      <c r="V330" s="1" t="str">
        <f>IFERROR(IF(T330&gt;0,T330-(#REF!),""),"")</f>
        <v/>
      </c>
      <c r="W330" s="3" t="str">
        <f t="shared" si="26"/>
        <v/>
      </c>
      <c r="X330" s="3" t="str">
        <f t="shared" si="27"/>
        <v/>
      </c>
      <c r="Y330" s="3" t="str">
        <f t="shared" si="28"/>
        <v/>
      </c>
      <c r="Z330">
        <f t="shared" si="29"/>
        <v>67</v>
      </c>
      <c r="AA330" s="3" t="str">
        <f t="shared" si="30"/>
        <v/>
      </c>
      <c r="AB330" s="3" t="str">
        <f t="shared" si="31"/>
        <v/>
      </c>
      <c r="AC330" s="67" t="str">
        <f>IF(ISNUMBER(SEARCH("C", '[2]Dry_Litterbag Placem_Collection'!V37)),"YES","")</f>
        <v/>
      </c>
      <c r="AD330" s="67" t="str">
        <f>IF(ISNUMBER(SEARCH("H", '[2]Dry_Litterbag Placem_Collection'!V37)),"YES","")</f>
        <v/>
      </c>
      <c r="AE330" s="67" t="str">
        <f>IF(ISNUMBER(SEARCH("R", '[2]Dry_Litterbag Placem_Collection'!V37)),"YES","")</f>
        <v/>
      </c>
      <c r="AF330" s="67" t="str">
        <f>IF(ISNUMBER(SEARCH("C", '[2]Dry_Litterbag Placem_Collection'!U37)),"YES","")</f>
        <v/>
      </c>
      <c r="AG330" s="67" t="str">
        <f>IF(ISNUMBER(SEARCH("H", '[2]Dry_Litterbag Placem_Collection'!U37)),"YES","")</f>
        <v/>
      </c>
      <c r="AH330" s="67" t="str">
        <f>IF(ISNUMBER(SEARCH("R", '[2]Dry_Litterbag Placem_Collection'!U37)),"YES","")</f>
        <v/>
      </c>
    </row>
    <row r="331" spans="2:34">
      <c r="B331" t="s">
        <v>164</v>
      </c>
      <c r="C331">
        <v>36</v>
      </c>
      <c r="D331" t="s">
        <v>92</v>
      </c>
      <c r="E331" t="s">
        <v>32</v>
      </c>
      <c r="F331" s="68">
        <v>4</v>
      </c>
      <c r="G331" s="2">
        <f>'[2]Dry_Litterbag Placem_Collection'!E38</f>
        <v>42938</v>
      </c>
      <c r="H331" t="str">
        <f>'[2]Final data_for_R_analysis_Dryse'!J477</f>
        <v>G767</v>
      </c>
      <c r="I331" t="str">
        <f>'[2]Final data_for_R_analysis_Dryse'!J697</f>
        <v>R152</v>
      </c>
      <c r="J331">
        <f>IFERROR(INDEX('[2]Green_rooibos initial weight'!$C$5:$C$1749,MATCH(H331, '[2]Green_rooibos initial weight'!$A$5:$A$1749,0)),"")</f>
        <v>1.8879999999999999</v>
      </c>
      <c r="K331">
        <f>IFERROR(INDEX('[2]Green_rooibos initial weight'!$C$5:$C$1749,MATCH(I331, '[2]Green_rooibos initial weight'!$A$5:$A$1749,0)),"")</f>
        <v>2.1800000000000002</v>
      </c>
      <c r="L331" s="3" t="str">
        <f>IFERROR(J331-(#REF!+#REF!),"")</f>
        <v/>
      </c>
      <c r="M331" s="3">
        <f>AVERAGE('[2]Ashed teabags wet'!$J$809:$J$813,'[2]Ashed teabags wet'!$J$817:$J$818,'[2]Ashed teabags wet'!$J$820:$J$821)</f>
        <v>5.5094158734921841</v>
      </c>
      <c r="N331" s="3" t="str">
        <f t="shared" si="24"/>
        <v/>
      </c>
      <c r="O331" s="3" t="str">
        <f>IFERROR($K331-(#REF!+#REF!),"")</f>
        <v/>
      </c>
      <c r="P331" s="3">
        <f>AVERAGE('[2]Ashed teabags wet'!$J$814:$J$816)</f>
        <v>2.2816647271287041</v>
      </c>
      <c r="Q331" s="3" t="str">
        <f t="shared" si="25"/>
        <v/>
      </c>
      <c r="R331" s="2">
        <f>'[2]Dry_Litterbag Placem_Collection'!G38</f>
        <v>43005</v>
      </c>
      <c r="S331">
        <f>IF(IFERROR(INDEX('[2]Both teabags AfterDry'!$D$3:$D$900,MATCH(Dry_Unashed!H331,'[2]Both teabags AfterDry'!$A$3:$A$900,0)),"")="","",(IFERROR(INDEX('[2]Both teabags AfterDry'!$D$3:$D$900,MATCH(Dry_Unashed!H331,'[2]Both teabags AfterDry'!$A$3:$A$900,0)),"")))</f>
        <v>1.4665999999999999</v>
      </c>
      <c r="T331" t="str">
        <f>IF(IFERROR(INDEX('[2]Both teabags AfterDry'!$D$3:$D$900,MATCH(Dry_Unashed!I331,'[2]Both teabags AfterDry'!$A$3:$A$900,0)),"")="","",(IFERROR(INDEX('[2]Both teabags AfterDry'!$D$3:$D$900,MATCH(Dry_Unashed!I331,'[2]Both teabags AfterDry'!$A$3:$A$900,0)),"")))</f>
        <v/>
      </c>
      <c r="U331" s="1" t="str">
        <f>IFERROR(IF(S331&gt;0,S331-(#REF!),""),"")</f>
        <v/>
      </c>
      <c r="V331" s="1" t="str">
        <f>IFERROR(IF(T331&gt;0,T331-(#REF!),""),"")</f>
        <v/>
      </c>
      <c r="W331" s="3" t="str">
        <f t="shared" si="26"/>
        <v/>
      </c>
      <c r="X331" s="3" t="str">
        <f t="shared" si="27"/>
        <v/>
      </c>
      <c r="Y331" s="3" t="str">
        <f t="shared" si="28"/>
        <v/>
      </c>
      <c r="Z331">
        <f t="shared" si="29"/>
        <v>67</v>
      </c>
      <c r="AA331" s="3" t="str">
        <f t="shared" si="30"/>
        <v/>
      </c>
      <c r="AB331" s="3" t="str">
        <f t="shared" si="31"/>
        <v/>
      </c>
      <c r="AC331" s="67" t="str">
        <f>IF(ISNUMBER(SEARCH("C", '[2]Dry_Litterbag Placem_Collection'!V38)),"YES","")</f>
        <v/>
      </c>
      <c r="AD331" s="67" t="str">
        <f>IF(ISNUMBER(SEARCH("H", '[2]Dry_Litterbag Placem_Collection'!V38)),"YES","")</f>
        <v/>
      </c>
      <c r="AE331" s="67" t="str">
        <f>IF(ISNUMBER(SEARCH("R", '[2]Dry_Litterbag Placem_Collection'!V38)),"YES","")</f>
        <v/>
      </c>
      <c r="AF331" s="67" t="str">
        <f>IF(ISNUMBER(SEARCH("C", '[2]Dry_Litterbag Placem_Collection'!U38)),"YES","")</f>
        <v/>
      </c>
      <c r="AG331" s="67" t="str">
        <f>IF(ISNUMBER(SEARCH("H", '[2]Dry_Litterbag Placem_Collection'!U38)),"YES","")</f>
        <v/>
      </c>
      <c r="AH331" s="67" t="str">
        <f>IF(ISNUMBER(SEARCH("R", '[2]Dry_Litterbag Placem_Collection'!U38)),"YES","")</f>
        <v>YES</v>
      </c>
    </row>
    <row r="332" spans="2:34">
      <c r="B332" t="s">
        <v>164</v>
      </c>
      <c r="C332">
        <v>37</v>
      </c>
      <c r="D332" t="s">
        <v>92</v>
      </c>
      <c r="E332" t="s">
        <v>32</v>
      </c>
      <c r="F332" s="68">
        <v>5</v>
      </c>
      <c r="G332" s="2">
        <f>'[2]Dry_Litterbag Placem_Collection'!E39</f>
        <v>42938</v>
      </c>
      <c r="H332" t="str">
        <f>'[2]Final data_for_R_analysis_Dryse'!J478</f>
        <v>G473</v>
      </c>
      <c r="I332" t="str">
        <f>'[2]Final data_for_R_analysis_Dryse'!J698</f>
        <v>R681</v>
      </c>
      <c r="J332">
        <f>IFERROR(INDEX('[2]Green_rooibos initial weight'!$C$5:$C$1749,MATCH(H332, '[2]Green_rooibos initial weight'!$A$5:$A$1749,0)),"")</f>
        <v>2.077</v>
      </c>
      <c r="K332">
        <f>IFERROR(INDEX('[2]Green_rooibos initial weight'!$C$5:$C$1749,MATCH(I332, '[2]Green_rooibos initial weight'!$A$5:$A$1749,0)),"")</f>
        <v>2.1859999999999999</v>
      </c>
      <c r="L332" s="3" t="str">
        <f>IFERROR(J332-(#REF!+#REF!),"")</f>
        <v/>
      </c>
      <c r="M332" s="3">
        <f>AVERAGE('[2]Ashed teabags wet'!$J$809:$J$813,'[2]Ashed teabags wet'!$J$817:$J$818,'[2]Ashed teabags wet'!$J$820:$J$821)</f>
        <v>5.5094158734921841</v>
      </c>
      <c r="N332" s="3" t="str">
        <f t="shared" ref="N332:N395" si="32">IFERROR(L332-(M332/100)*L332,"")</f>
        <v/>
      </c>
      <c r="O332" s="3" t="str">
        <f>IFERROR($K332-(#REF!+#REF!),"")</f>
        <v/>
      </c>
      <c r="P332" s="3">
        <f>AVERAGE('[2]Ashed teabags wet'!$J$814:$J$816)</f>
        <v>2.2816647271287041</v>
      </c>
      <c r="Q332" s="3" t="str">
        <f t="shared" ref="Q332:Q395" si="33">IFERROR(O332-(P332/100)*O332,"")</f>
        <v/>
      </c>
      <c r="R332" s="2">
        <f>'[2]Dry_Litterbag Placem_Collection'!G39</f>
        <v>43005</v>
      </c>
      <c r="S332">
        <f>IF(IFERROR(INDEX('[2]Both teabags AfterDry'!$D$3:$D$900,MATCH(Dry_Unashed!H332,'[2]Both teabags AfterDry'!$A$3:$A$900,0)),"")="","",(IFERROR(INDEX('[2]Both teabags AfterDry'!$D$3:$D$900,MATCH(Dry_Unashed!H332,'[2]Both teabags AfterDry'!$A$3:$A$900,0)),"")))</f>
        <v>1.8992</v>
      </c>
      <c r="T332">
        <f>IF(IFERROR(INDEX('[2]Both teabags AfterDry'!$D$3:$D$900,MATCH(Dry_Unashed!I332,'[2]Both teabags AfterDry'!$A$3:$A$900,0)),"")="","",(IFERROR(INDEX('[2]Both teabags AfterDry'!$D$3:$D$900,MATCH(Dry_Unashed!I332,'[2]Both teabags AfterDry'!$A$3:$A$900,0)),"")))</f>
        <v>1.9663999999999999</v>
      </c>
      <c r="U332" s="1" t="str">
        <f>IFERROR(IF(S332&gt;0,S332-(#REF!),""),"")</f>
        <v/>
      </c>
      <c r="V332" s="1" t="str">
        <f>IFERROR(IF(T332&gt;0,T332-(#REF!),""),"")</f>
        <v/>
      </c>
      <c r="W332" s="3" t="str">
        <f t="shared" si="26"/>
        <v/>
      </c>
      <c r="X332" s="3" t="str">
        <f t="shared" si="27"/>
        <v/>
      </c>
      <c r="Y332" s="3" t="str">
        <f t="shared" si="28"/>
        <v/>
      </c>
      <c r="Z332">
        <f t="shared" si="29"/>
        <v>67</v>
      </c>
      <c r="AA332" s="3" t="str">
        <f t="shared" si="30"/>
        <v/>
      </c>
      <c r="AB332" s="3" t="str">
        <f t="shared" si="31"/>
        <v/>
      </c>
      <c r="AC332" s="67" t="str">
        <f>IF(ISNUMBER(SEARCH("C", '[2]Dry_Litterbag Placem_Collection'!V39)),"YES","")</f>
        <v/>
      </c>
      <c r="AD332" s="67" t="str">
        <f>IF(ISNUMBER(SEARCH("H", '[2]Dry_Litterbag Placem_Collection'!V39)),"YES","")</f>
        <v/>
      </c>
      <c r="AE332" s="67" t="str">
        <f>IF(ISNUMBER(SEARCH("R", '[2]Dry_Litterbag Placem_Collection'!V39)),"YES","")</f>
        <v/>
      </c>
      <c r="AF332" s="67" t="str">
        <f>IF(ISNUMBER(SEARCH("C", '[2]Dry_Litterbag Placem_Collection'!U39)),"YES","")</f>
        <v/>
      </c>
      <c r="AG332" s="67" t="str">
        <f>IF(ISNUMBER(SEARCH("H", '[2]Dry_Litterbag Placem_Collection'!U39)),"YES","")</f>
        <v/>
      </c>
      <c r="AH332" s="67" t="str">
        <f>IF(ISNUMBER(SEARCH("R", '[2]Dry_Litterbag Placem_Collection'!U39)),"YES","")</f>
        <v/>
      </c>
    </row>
    <row r="333" spans="2:34">
      <c r="B333" t="s">
        <v>164</v>
      </c>
      <c r="C333">
        <v>38</v>
      </c>
      <c r="D333" t="s">
        <v>92</v>
      </c>
      <c r="E333" t="s">
        <v>32</v>
      </c>
      <c r="F333" s="68">
        <v>6</v>
      </c>
      <c r="G333" s="2">
        <f>'[2]Dry_Litterbag Placem_Collection'!E40</f>
        <v>42938</v>
      </c>
      <c r="H333" t="str">
        <f>'[2]Final data_for_R_analysis_Dryse'!J479</f>
        <v>G111</v>
      </c>
      <c r="I333" t="str">
        <f>'[2]Final data_for_R_analysis_Dryse'!J699</f>
        <v>R260</v>
      </c>
      <c r="J333">
        <f>IFERROR(INDEX('[2]Green_rooibos initial weight'!$C$5:$C$1749,MATCH(H333, '[2]Green_rooibos initial weight'!$A$5:$A$1749,0)),"")</f>
        <v>2.0750000000000002</v>
      </c>
      <c r="K333">
        <f>IFERROR(INDEX('[2]Green_rooibos initial weight'!$C$5:$C$1749,MATCH(I333, '[2]Green_rooibos initial weight'!$A$5:$A$1749,0)),"")</f>
        <v>2.1779999999999999</v>
      </c>
      <c r="L333" s="3" t="str">
        <f>IFERROR(J333-(#REF!+#REF!),"")</f>
        <v/>
      </c>
      <c r="M333" s="3">
        <f>AVERAGE('[2]Ashed teabags wet'!$J$809:$J$813,'[2]Ashed teabags wet'!$J$817:$J$818,'[2]Ashed teabags wet'!$J$820:$J$821)</f>
        <v>5.5094158734921841</v>
      </c>
      <c r="N333" s="3" t="str">
        <f t="shared" si="32"/>
        <v/>
      </c>
      <c r="O333" s="3" t="str">
        <f>IFERROR($K333-(#REF!+#REF!),"")</f>
        <v/>
      </c>
      <c r="P333" s="3">
        <f>AVERAGE('[2]Ashed teabags wet'!$J$814:$J$816)</f>
        <v>2.2816647271287041</v>
      </c>
      <c r="Q333" s="3" t="str">
        <f t="shared" si="33"/>
        <v/>
      </c>
      <c r="R333" s="2">
        <f>'[2]Dry_Litterbag Placem_Collection'!G40</f>
        <v>43005</v>
      </c>
      <c r="S333">
        <f>IF(IFERROR(INDEX('[2]Both teabags AfterDry'!$D$3:$D$900,MATCH(Dry_Unashed!H333,'[2]Both teabags AfterDry'!$A$3:$A$900,0)),"")="","",(IFERROR(INDEX('[2]Both teabags AfterDry'!$D$3:$D$900,MATCH(Dry_Unashed!H333,'[2]Both teabags AfterDry'!$A$3:$A$900,0)),"")))</f>
        <v>1.8357000000000001</v>
      </c>
      <c r="T333">
        <f>IF(IFERROR(INDEX('[2]Both teabags AfterDry'!$D$3:$D$900,MATCH(Dry_Unashed!I333,'[2]Both teabags AfterDry'!$A$3:$A$900,0)),"")="","",(IFERROR(INDEX('[2]Both teabags AfterDry'!$D$3:$D$900,MATCH(Dry_Unashed!I333,'[2]Both teabags AfterDry'!$A$3:$A$900,0)),"")))</f>
        <v>1.8734</v>
      </c>
      <c r="U333" s="1" t="str">
        <f>IFERROR(IF(S333&gt;0,S333-(#REF!),""),"")</f>
        <v/>
      </c>
      <c r="V333" s="1" t="str">
        <f>IFERROR(IF(T333&gt;0,T333-(#REF!),""),"")</f>
        <v/>
      </c>
      <c r="W333" s="3" t="str">
        <f t="shared" ref="W333:W396" si="34">IFERROR(1-U333/L333,"")</f>
        <v/>
      </c>
      <c r="X333" s="3" t="str">
        <f t="shared" ref="X333:X396" si="35">IFERROR($F$26*(1-AA333),"")</f>
        <v/>
      </c>
      <c r="Y333" s="3" t="str">
        <f t="shared" ref="Y333:Y396" si="36">IFERROR(V333/O333,"")</f>
        <v/>
      </c>
      <c r="Z333">
        <f t="shared" ref="Z333:Z396" si="37">IF((R333-G333)&gt;0,(IFERROR(R333-G333,"")),"")</f>
        <v>67</v>
      </c>
      <c r="AA333" s="3" t="str">
        <f t="shared" ref="AA333:AA396" si="38">IFERROR(1-(W333/$F$25),"")</f>
        <v/>
      </c>
      <c r="AB333" s="3" t="str">
        <f t="shared" ref="AB333:AB396" si="39">IFERROR(LN(X333/(Y333-(1-X333)))/Z333,"")</f>
        <v/>
      </c>
      <c r="AC333" s="67" t="str">
        <f>IF(ISNUMBER(SEARCH("C", '[2]Dry_Litterbag Placem_Collection'!V40)),"YES","")</f>
        <v/>
      </c>
      <c r="AD333" s="67" t="str">
        <f>IF(ISNUMBER(SEARCH("H", '[2]Dry_Litterbag Placem_Collection'!V40)),"YES","")</f>
        <v/>
      </c>
      <c r="AE333" s="67" t="str">
        <f>IF(ISNUMBER(SEARCH("R", '[2]Dry_Litterbag Placem_Collection'!V40)),"YES","")</f>
        <v/>
      </c>
      <c r="AF333" s="67" t="str">
        <f>IF(ISNUMBER(SEARCH("C", '[2]Dry_Litterbag Placem_Collection'!U40)),"YES","")</f>
        <v/>
      </c>
      <c r="AG333" s="67" t="str">
        <f>IF(ISNUMBER(SEARCH("H", '[2]Dry_Litterbag Placem_Collection'!U40)),"YES","")</f>
        <v/>
      </c>
      <c r="AH333" s="67" t="str">
        <f>IF(ISNUMBER(SEARCH("R", '[2]Dry_Litterbag Placem_Collection'!U40)),"YES","")</f>
        <v/>
      </c>
    </row>
    <row r="334" spans="2:34">
      <c r="B334" t="s">
        <v>164</v>
      </c>
      <c r="C334">
        <v>39</v>
      </c>
      <c r="D334" t="s">
        <v>92</v>
      </c>
      <c r="E334" t="s">
        <v>32</v>
      </c>
      <c r="F334" s="68">
        <v>7</v>
      </c>
      <c r="G334" s="2">
        <f>'[2]Dry_Litterbag Placem_Collection'!E41</f>
        <v>42938</v>
      </c>
      <c r="H334" t="str">
        <f>'[2]Final data_for_R_analysis_Dryse'!J480</f>
        <v/>
      </c>
      <c r="I334" t="str">
        <f>'[2]Final data_for_R_analysis_Dryse'!J700</f>
        <v/>
      </c>
      <c r="J334" t="str">
        <f>IFERROR(INDEX('[2]Green_rooibos initial weight'!$C$5:$C$1749,MATCH(H334, '[2]Green_rooibos initial weight'!$A$5:$A$1749,0)),"")</f>
        <v/>
      </c>
      <c r="K334" t="str">
        <f>IFERROR(INDEX('[2]Green_rooibos initial weight'!$C$5:$C$1749,MATCH(I334, '[2]Green_rooibos initial weight'!$A$5:$A$1749,0)),"")</f>
        <v/>
      </c>
      <c r="L334" s="3" t="str">
        <f>IFERROR(J334-(#REF!+#REF!),"")</f>
        <v/>
      </c>
      <c r="M334" s="3">
        <f>AVERAGE('[2]Ashed teabags wet'!$J$809:$J$813,'[2]Ashed teabags wet'!$J$817:$J$818,'[2]Ashed teabags wet'!$J$820:$J$821)</f>
        <v>5.5094158734921841</v>
      </c>
      <c r="N334" s="3" t="str">
        <f t="shared" si="32"/>
        <v/>
      </c>
      <c r="O334" s="3" t="str">
        <f>IFERROR($K334-(#REF!+#REF!),"")</f>
        <v/>
      </c>
      <c r="P334" s="3">
        <f>AVERAGE('[2]Ashed teabags wet'!$J$814:$J$816)</f>
        <v>2.2816647271287041</v>
      </c>
      <c r="Q334" s="3" t="str">
        <f t="shared" si="33"/>
        <v/>
      </c>
      <c r="R334" s="2">
        <f>'[2]Dry_Litterbag Placem_Collection'!G41</f>
        <v>0</v>
      </c>
      <c r="S334" t="str">
        <f>IF(IFERROR(INDEX('[2]Both teabags AfterDry'!$D$3:$D$900,MATCH(Dry_Unashed!H334,'[2]Both teabags AfterDry'!$A$3:$A$900,0)),"")="","",(IFERROR(INDEX('[2]Both teabags AfterDry'!$D$3:$D$900,MATCH(Dry_Unashed!H334,'[2]Both teabags AfterDry'!$A$3:$A$900,0)),"")))</f>
        <v/>
      </c>
      <c r="T334" t="str">
        <f>IF(IFERROR(INDEX('[2]Both teabags AfterDry'!$D$3:$D$900,MATCH(Dry_Unashed!I334,'[2]Both teabags AfterDry'!$A$3:$A$900,0)),"")="","",(IFERROR(INDEX('[2]Both teabags AfterDry'!$D$3:$D$900,MATCH(Dry_Unashed!I334,'[2]Both teabags AfterDry'!$A$3:$A$900,0)),"")))</f>
        <v/>
      </c>
      <c r="U334" s="1" t="str">
        <f>IFERROR(IF(S334&gt;0,S334-(#REF!),""),"")</f>
        <v/>
      </c>
      <c r="V334" s="1" t="str">
        <f>IFERROR(IF(T334&gt;0,T334-(#REF!),""),"")</f>
        <v/>
      </c>
      <c r="W334" s="3" t="str">
        <f t="shared" si="34"/>
        <v/>
      </c>
      <c r="X334" s="3" t="str">
        <f t="shared" si="35"/>
        <v/>
      </c>
      <c r="Y334" s="3" t="str">
        <f t="shared" si="36"/>
        <v/>
      </c>
      <c r="Z334" t="str">
        <f t="shared" si="37"/>
        <v/>
      </c>
      <c r="AA334" s="3" t="str">
        <f t="shared" si="38"/>
        <v/>
      </c>
      <c r="AB334" s="3" t="str">
        <f t="shared" si="39"/>
        <v/>
      </c>
      <c r="AC334" s="67" t="str">
        <f>IF(ISNUMBER(SEARCH("C", '[2]Dry_Litterbag Placem_Collection'!V41)),"YES","")</f>
        <v/>
      </c>
      <c r="AD334" s="67" t="str">
        <f>IF(ISNUMBER(SEARCH("H", '[2]Dry_Litterbag Placem_Collection'!V41)),"YES","")</f>
        <v/>
      </c>
      <c r="AE334" s="67" t="str">
        <f>IF(ISNUMBER(SEARCH("R", '[2]Dry_Litterbag Placem_Collection'!V41)),"YES","")</f>
        <v/>
      </c>
      <c r="AF334" s="67" t="str">
        <f>IF(ISNUMBER(SEARCH("C", '[2]Dry_Litterbag Placem_Collection'!U41)),"YES","")</f>
        <v/>
      </c>
      <c r="AG334" s="67" t="str">
        <f>IF(ISNUMBER(SEARCH("H", '[2]Dry_Litterbag Placem_Collection'!U41)),"YES","")</f>
        <v/>
      </c>
      <c r="AH334" s="67" t="str">
        <f>IF(ISNUMBER(SEARCH("R", '[2]Dry_Litterbag Placem_Collection'!U41)),"YES","")</f>
        <v/>
      </c>
    </row>
    <row r="335" spans="2:34">
      <c r="B335" t="s">
        <v>164</v>
      </c>
      <c r="C335">
        <v>40</v>
      </c>
      <c r="D335" t="s">
        <v>92</v>
      </c>
      <c r="E335" t="s">
        <v>32</v>
      </c>
      <c r="F335" s="68">
        <v>8</v>
      </c>
      <c r="G335" s="2">
        <f>'[2]Dry_Litterbag Placem_Collection'!E42</f>
        <v>42938</v>
      </c>
      <c r="H335" t="str">
        <f>'[2]Final data_for_R_analysis_Dryse'!J481</f>
        <v>G646</v>
      </c>
      <c r="I335" t="str">
        <f>'[2]Final data_for_R_analysis_Dryse'!J701</f>
        <v>R402</v>
      </c>
      <c r="J335">
        <f>IFERROR(INDEX('[2]Green_rooibos initial weight'!$C$5:$C$1749,MATCH(H335, '[2]Green_rooibos initial weight'!$A$5:$A$1749,0)),"")</f>
        <v>2.1629999999999998</v>
      </c>
      <c r="K335">
        <f>IFERROR(INDEX('[2]Green_rooibos initial weight'!$C$5:$C$1749,MATCH(I335, '[2]Green_rooibos initial weight'!$A$5:$A$1749,0)),"")</f>
        <v>2.1459999999999999</v>
      </c>
      <c r="L335" s="3" t="str">
        <f>IFERROR(J335-(#REF!+#REF!),"")</f>
        <v/>
      </c>
      <c r="M335" s="3">
        <f>AVERAGE('[2]Ashed teabags wet'!$J$809:$J$813,'[2]Ashed teabags wet'!$J$817:$J$818,'[2]Ashed teabags wet'!$J$820:$J$821)</f>
        <v>5.5094158734921841</v>
      </c>
      <c r="N335" s="3" t="str">
        <f t="shared" si="32"/>
        <v/>
      </c>
      <c r="O335" s="3" t="str">
        <f>IFERROR($K335-(#REF!+#REF!),"")</f>
        <v/>
      </c>
      <c r="P335" s="3">
        <f>AVERAGE('[2]Ashed teabags wet'!$J$814:$J$816)</f>
        <v>2.2816647271287041</v>
      </c>
      <c r="Q335" s="3" t="str">
        <f t="shared" si="33"/>
        <v/>
      </c>
      <c r="R335" s="2">
        <f>'[2]Dry_Litterbag Placem_Collection'!G42</f>
        <v>43005</v>
      </c>
      <c r="S335">
        <f>IF(IFERROR(INDEX('[2]Both teabags AfterDry'!$D$3:$D$900,MATCH(Dry_Unashed!H335,'[2]Both teabags AfterDry'!$A$3:$A$900,0)),"")="","",(IFERROR(INDEX('[2]Both teabags AfterDry'!$D$3:$D$900,MATCH(Dry_Unashed!H335,'[2]Both teabags AfterDry'!$A$3:$A$900,0)),"")))</f>
        <v>1.9007000000000001</v>
      </c>
      <c r="T335">
        <f>IF(IFERROR(INDEX('[2]Both teabags AfterDry'!$D$3:$D$900,MATCH(Dry_Unashed!I335,'[2]Both teabags AfterDry'!$A$3:$A$900,0)),"")="","",(IFERROR(INDEX('[2]Both teabags AfterDry'!$D$3:$D$900,MATCH(Dry_Unashed!I335,'[2]Both teabags AfterDry'!$A$3:$A$900,0)),"")))</f>
        <v>1.9192</v>
      </c>
      <c r="U335" s="1" t="str">
        <f>IFERROR(IF(S335&gt;0,S335-(#REF!),""),"")</f>
        <v/>
      </c>
      <c r="V335" s="1" t="str">
        <f>IFERROR(IF(T335&gt;0,T335-(#REF!),""),"")</f>
        <v/>
      </c>
      <c r="W335" s="3" t="str">
        <f t="shared" si="34"/>
        <v/>
      </c>
      <c r="X335" s="3" t="str">
        <f t="shared" si="35"/>
        <v/>
      </c>
      <c r="Y335" s="3" t="str">
        <f t="shared" si="36"/>
        <v/>
      </c>
      <c r="Z335">
        <f t="shared" si="37"/>
        <v>67</v>
      </c>
      <c r="AA335" s="3" t="str">
        <f t="shared" si="38"/>
        <v/>
      </c>
      <c r="AB335" s="3" t="str">
        <f t="shared" si="39"/>
        <v/>
      </c>
      <c r="AC335" s="67" t="str">
        <f>IF(ISNUMBER(SEARCH("C", '[2]Dry_Litterbag Placem_Collection'!V42)),"YES","")</f>
        <v/>
      </c>
      <c r="AD335" s="67" t="str">
        <f>IF(ISNUMBER(SEARCH("H", '[2]Dry_Litterbag Placem_Collection'!V42)),"YES","")</f>
        <v/>
      </c>
      <c r="AE335" s="67" t="str">
        <f>IF(ISNUMBER(SEARCH("R", '[2]Dry_Litterbag Placem_Collection'!V42)),"YES","")</f>
        <v/>
      </c>
      <c r="AF335" s="67" t="str">
        <f>IF(ISNUMBER(SEARCH("C", '[2]Dry_Litterbag Placem_Collection'!U42)),"YES","")</f>
        <v/>
      </c>
      <c r="AG335" s="67" t="str">
        <f>IF(ISNUMBER(SEARCH("H", '[2]Dry_Litterbag Placem_Collection'!U42)),"YES","")</f>
        <v/>
      </c>
      <c r="AH335" s="67" t="str">
        <f>IF(ISNUMBER(SEARCH("R", '[2]Dry_Litterbag Placem_Collection'!U42)),"YES","")</f>
        <v/>
      </c>
    </row>
    <row r="336" spans="2:34">
      <c r="B336" t="s">
        <v>164</v>
      </c>
      <c r="C336">
        <v>41</v>
      </c>
      <c r="D336" t="s">
        <v>93</v>
      </c>
      <c r="E336" t="s">
        <v>32</v>
      </c>
      <c r="F336" s="5">
        <v>1</v>
      </c>
      <c r="G336" s="2">
        <f>'[2]Dry_Litterbag Placem_Collection'!E43</f>
        <v>42938</v>
      </c>
      <c r="H336" t="str">
        <f>'[2]Final data_for_R_analysis_Dryse'!J482</f>
        <v>G43</v>
      </c>
      <c r="I336" t="str">
        <f>'[2]Final data_for_R_analysis_Dryse'!J702</f>
        <v>R648</v>
      </c>
      <c r="J336">
        <f>IFERROR(INDEX('[2]Green_rooibos initial weight'!$C$5:$C$1749,MATCH(H336, '[2]Green_rooibos initial weight'!$A$5:$A$1749,0)),"")</f>
        <v>1.9650000000000001</v>
      </c>
      <c r="K336">
        <f>IFERROR(INDEX('[2]Green_rooibos initial weight'!$C$5:$C$1749,MATCH(I336, '[2]Green_rooibos initial weight'!$A$5:$A$1749,0)),"")</f>
        <v>2.1920000000000002</v>
      </c>
      <c r="L336" s="3" t="str">
        <f>IFERROR(J336-(#REF!+#REF!),"")</f>
        <v/>
      </c>
      <c r="M336" s="3">
        <f>AVERAGE('[2]Ashed teabags wet'!$J$809:$J$813,'[2]Ashed teabags wet'!$J$817:$J$818,'[2]Ashed teabags wet'!$J$820:$J$821)</f>
        <v>5.5094158734921841</v>
      </c>
      <c r="N336" s="3" t="str">
        <f t="shared" si="32"/>
        <v/>
      </c>
      <c r="O336" s="3" t="str">
        <f>IFERROR($K336-(#REF!+#REF!),"")</f>
        <v/>
      </c>
      <c r="P336" s="3">
        <f>AVERAGE('[2]Ashed teabags wet'!$J$814:$J$816)</f>
        <v>2.2816647271287041</v>
      </c>
      <c r="Q336" s="3" t="str">
        <f t="shared" si="33"/>
        <v/>
      </c>
      <c r="R336" s="2">
        <f>'[2]Dry_Litterbag Placem_Collection'!G43</f>
        <v>43005</v>
      </c>
      <c r="S336">
        <f>IF(IFERROR(INDEX('[2]Both teabags AfterDry'!$D$3:$D$900,MATCH(Dry_Unashed!H336,'[2]Both teabags AfterDry'!$A$3:$A$900,0)),"")="","",(IFERROR(INDEX('[2]Both teabags AfterDry'!$D$3:$D$900,MATCH(Dry_Unashed!H336,'[2]Both teabags AfterDry'!$A$3:$A$900,0)),"")))</f>
        <v>1.7821</v>
      </c>
      <c r="T336">
        <f>IF(IFERROR(INDEX('[2]Both teabags AfterDry'!$D$3:$D$900,MATCH(Dry_Unashed!I336,'[2]Both teabags AfterDry'!$A$3:$A$900,0)),"")="","",(IFERROR(INDEX('[2]Both teabags AfterDry'!$D$3:$D$900,MATCH(Dry_Unashed!I336,'[2]Both teabags AfterDry'!$A$3:$A$900,0)),"")))</f>
        <v>1.9649000000000001</v>
      </c>
      <c r="U336" s="1" t="str">
        <f>IFERROR(IF(S336&gt;0,S336-(#REF!),""),"")</f>
        <v/>
      </c>
      <c r="V336" s="1" t="str">
        <f>IFERROR(IF(T336&gt;0,T336-(#REF!),""),"")</f>
        <v/>
      </c>
      <c r="W336" s="3" t="str">
        <f t="shared" si="34"/>
        <v/>
      </c>
      <c r="X336" s="3" t="str">
        <f t="shared" si="35"/>
        <v/>
      </c>
      <c r="Y336" s="3" t="str">
        <f t="shared" si="36"/>
        <v/>
      </c>
      <c r="Z336">
        <f t="shared" si="37"/>
        <v>67</v>
      </c>
      <c r="AA336" s="3" t="str">
        <f t="shared" si="38"/>
        <v/>
      </c>
      <c r="AB336" s="3" t="str">
        <f t="shared" si="39"/>
        <v/>
      </c>
      <c r="AC336" s="67" t="str">
        <f>IF(ISNUMBER(SEARCH("C", '[2]Dry_Litterbag Placem_Collection'!V43)),"YES","")</f>
        <v/>
      </c>
      <c r="AD336" s="67" t="str">
        <f>IF(ISNUMBER(SEARCH("H", '[2]Dry_Litterbag Placem_Collection'!V43)),"YES","")</f>
        <v/>
      </c>
      <c r="AE336" s="67" t="str">
        <f>IF(ISNUMBER(SEARCH("R", '[2]Dry_Litterbag Placem_Collection'!V43)),"YES","")</f>
        <v/>
      </c>
      <c r="AF336" s="67" t="str">
        <f>IF(ISNUMBER(SEARCH("C", '[2]Dry_Litterbag Placem_Collection'!U43)),"YES","")</f>
        <v/>
      </c>
      <c r="AG336" s="67" t="str">
        <f>IF(ISNUMBER(SEARCH("H", '[2]Dry_Litterbag Placem_Collection'!U43)),"YES","")</f>
        <v/>
      </c>
      <c r="AH336" s="67" t="str">
        <f>IF(ISNUMBER(SEARCH("R", '[2]Dry_Litterbag Placem_Collection'!U43)),"YES","")</f>
        <v/>
      </c>
    </row>
    <row r="337" spans="2:34">
      <c r="B337" t="s">
        <v>164</v>
      </c>
      <c r="C337">
        <v>42</v>
      </c>
      <c r="D337" t="s">
        <v>93</v>
      </c>
      <c r="E337" t="s">
        <v>32</v>
      </c>
      <c r="F337" s="5">
        <v>2</v>
      </c>
      <c r="G337" s="2">
        <f>'[2]Dry_Litterbag Placem_Collection'!E44</f>
        <v>42938</v>
      </c>
      <c r="H337" t="str">
        <f>'[2]Final data_for_R_analysis_Dryse'!J483</f>
        <v>G268</v>
      </c>
      <c r="I337" t="str">
        <f>'[2]Final data_for_R_analysis_Dryse'!J703</f>
        <v>R257</v>
      </c>
      <c r="J337">
        <f>IFERROR(INDEX('[2]Green_rooibos initial weight'!$C$5:$C$1749,MATCH(H337, '[2]Green_rooibos initial weight'!$A$5:$A$1749,0)),"")</f>
        <v>2.1389999999999998</v>
      </c>
      <c r="K337">
        <f>IFERROR(INDEX('[2]Green_rooibos initial weight'!$C$5:$C$1749,MATCH(I337, '[2]Green_rooibos initial weight'!$A$5:$A$1749,0)),"")</f>
        <v>2.222</v>
      </c>
      <c r="L337" s="3" t="str">
        <f>IFERROR(J337-(#REF!+#REF!),"")</f>
        <v/>
      </c>
      <c r="M337" s="3">
        <f>AVERAGE('[2]Ashed teabags wet'!$J$809:$J$813,'[2]Ashed teabags wet'!$J$817:$J$818,'[2]Ashed teabags wet'!$J$820:$J$821)</f>
        <v>5.5094158734921841</v>
      </c>
      <c r="N337" s="3" t="str">
        <f t="shared" si="32"/>
        <v/>
      </c>
      <c r="O337" s="3" t="str">
        <f>IFERROR($K337-(#REF!+#REF!),"")</f>
        <v/>
      </c>
      <c r="P337" s="3">
        <f>AVERAGE('[2]Ashed teabags wet'!$J$814:$J$816)</f>
        <v>2.2816647271287041</v>
      </c>
      <c r="Q337" s="3" t="str">
        <f t="shared" si="33"/>
        <v/>
      </c>
      <c r="R337" s="2">
        <f>'[2]Dry_Litterbag Placem_Collection'!G44</f>
        <v>43005</v>
      </c>
      <c r="S337">
        <f>IF(IFERROR(INDEX('[2]Both teabags AfterDry'!$D$3:$D$900,MATCH(Dry_Unashed!H337,'[2]Both teabags AfterDry'!$A$3:$A$900,0)),"")="","",(IFERROR(INDEX('[2]Both teabags AfterDry'!$D$3:$D$900,MATCH(Dry_Unashed!H337,'[2]Both teabags AfterDry'!$A$3:$A$900,0)),"")))</f>
        <v>1.7633000000000001</v>
      </c>
      <c r="T337">
        <f>IF(IFERROR(INDEX('[2]Both teabags AfterDry'!$D$3:$D$900,MATCH(Dry_Unashed!I337,'[2]Both teabags AfterDry'!$A$3:$A$900,0)),"")="","",(IFERROR(INDEX('[2]Both teabags AfterDry'!$D$3:$D$900,MATCH(Dry_Unashed!I337,'[2]Both teabags AfterDry'!$A$3:$A$900,0)),"")))</f>
        <v>1.956</v>
      </c>
      <c r="U337" s="1" t="str">
        <f>IFERROR(IF(S337&gt;0,S337-(#REF!),""),"")</f>
        <v/>
      </c>
      <c r="V337" s="1" t="str">
        <f>IFERROR(IF(T337&gt;0,T337-(#REF!),""),"")</f>
        <v/>
      </c>
      <c r="W337" s="3" t="str">
        <f t="shared" si="34"/>
        <v/>
      </c>
      <c r="X337" s="3" t="str">
        <f t="shared" si="35"/>
        <v/>
      </c>
      <c r="Y337" s="3" t="str">
        <f t="shared" si="36"/>
        <v/>
      </c>
      <c r="Z337">
        <f t="shared" si="37"/>
        <v>67</v>
      </c>
      <c r="AA337" s="3" t="str">
        <f t="shared" si="38"/>
        <v/>
      </c>
      <c r="AB337" s="3" t="str">
        <f t="shared" si="39"/>
        <v/>
      </c>
      <c r="AC337" s="67" t="str">
        <f>IF(ISNUMBER(SEARCH("C", '[2]Dry_Litterbag Placem_Collection'!V44)),"YES","")</f>
        <v/>
      </c>
      <c r="AD337" s="67" t="str">
        <f>IF(ISNUMBER(SEARCH("H", '[2]Dry_Litterbag Placem_Collection'!V44)),"YES","")</f>
        <v/>
      </c>
      <c r="AE337" s="67" t="str">
        <f>IF(ISNUMBER(SEARCH("R", '[2]Dry_Litterbag Placem_Collection'!V44)),"YES","")</f>
        <v/>
      </c>
      <c r="AF337" s="67" t="str">
        <f>IF(ISNUMBER(SEARCH("C", '[2]Dry_Litterbag Placem_Collection'!U44)),"YES","")</f>
        <v/>
      </c>
      <c r="AG337" s="67" t="str">
        <f>IF(ISNUMBER(SEARCH("H", '[2]Dry_Litterbag Placem_Collection'!U44)),"YES","")</f>
        <v/>
      </c>
      <c r="AH337" s="67" t="str">
        <f>IF(ISNUMBER(SEARCH("R", '[2]Dry_Litterbag Placem_Collection'!U44)),"YES","")</f>
        <v>YES</v>
      </c>
    </row>
    <row r="338" spans="2:34">
      <c r="B338" t="s">
        <v>164</v>
      </c>
      <c r="C338">
        <v>43</v>
      </c>
      <c r="D338" t="s">
        <v>93</v>
      </c>
      <c r="E338" t="s">
        <v>32</v>
      </c>
      <c r="F338" s="5">
        <v>3</v>
      </c>
      <c r="G338" s="2">
        <f>'[2]Dry_Litterbag Placem_Collection'!E45</f>
        <v>42938</v>
      </c>
      <c r="H338" t="str">
        <f>'[2]Final data_for_R_analysis_Dryse'!J484</f>
        <v>G300</v>
      </c>
      <c r="I338" t="str">
        <f>'[2]Final data_for_R_analysis_Dryse'!J704</f>
        <v>R691</v>
      </c>
      <c r="J338">
        <f>IFERROR(INDEX('[2]Green_rooibos initial weight'!$C$5:$C$1749,MATCH(H338, '[2]Green_rooibos initial weight'!$A$5:$A$1749,0)),"")</f>
        <v>2.052</v>
      </c>
      <c r="K338">
        <f>IFERROR(INDEX('[2]Green_rooibos initial weight'!$C$5:$C$1749,MATCH(I338, '[2]Green_rooibos initial weight'!$A$5:$A$1749,0)),"")</f>
        <v>2.1859999999999999</v>
      </c>
      <c r="L338" s="3" t="str">
        <f>IFERROR(J338-(#REF!+#REF!),"")</f>
        <v/>
      </c>
      <c r="M338" s="3">
        <f>AVERAGE('[2]Ashed teabags wet'!$J$809:$J$813,'[2]Ashed teabags wet'!$J$817:$J$818,'[2]Ashed teabags wet'!$J$820:$J$821)</f>
        <v>5.5094158734921841</v>
      </c>
      <c r="N338" s="3" t="str">
        <f t="shared" si="32"/>
        <v/>
      </c>
      <c r="O338" s="3" t="str">
        <f>IFERROR($K338-(#REF!+#REF!),"")</f>
        <v/>
      </c>
      <c r="P338" s="3">
        <f>AVERAGE('[2]Ashed teabags wet'!$J$814:$J$816)</f>
        <v>2.2816647271287041</v>
      </c>
      <c r="Q338" s="3" t="str">
        <f t="shared" si="33"/>
        <v/>
      </c>
      <c r="R338" s="2">
        <f>'[2]Dry_Litterbag Placem_Collection'!G45</f>
        <v>43005</v>
      </c>
      <c r="S338">
        <f>IF(IFERROR(INDEX('[2]Both teabags AfterDry'!$D$3:$D$900,MATCH(Dry_Unashed!H338,'[2]Both teabags AfterDry'!$A$3:$A$900,0)),"")="","",(IFERROR(INDEX('[2]Both teabags AfterDry'!$D$3:$D$900,MATCH(Dry_Unashed!H338,'[2]Both teabags AfterDry'!$A$3:$A$900,0)),"")))</f>
        <v>1.8340000000000001</v>
      </c>
      <c r="T338">
        <f>IF(IFERROR(INDEX('[2]Both teabags AfterDry'!$D$3:$D$900,MATCH(Dry_Unashed!I338,'[2]Both teabags AfterDry'!$A$3:$A$900,0)),"")="","",(IFERROR(INDEX('[2]Both teabags AfterDry'!$D$3:$D$900,MATCH(Dry_Unashed!I338,'[2]Both teabags AfterDry'!$A$3:$A$900,0)),"")))</f>
        <v>1.9609000000000001</v>
      </c>
      <c r="U338" s="1" t="str">
        <f>IFERROR(IF(S338&gt;0,S338-(#REF!),""),"")</f>
        <v/>
      </c>
      <c r="V338" s="1" t="str">
        <f>IFERROR(IF(T338&gt;0,T338-(#REF!),""),"")</f>
        <v/>
      </c>
      <c r="W338" s="3" t="str">
        <f t="shared" si="34"/>
        <v/>
      </c>
      <c r="X338" s="3" t="str">
        <f t="shared" si="35"/>
        <v/>
      </c>
      <c r="Y338" s="3" t="str">
        <f t="shared" si="36"/>
        <v/>
      </c>
      <c r="Z338">
        <f t="shared" si="37"/>
        <v>67</v>
      </c>
      <c r="AA338" s="3" t="str">
        <f t="shared" si="38"/>
        <v/>
      </c>
      <c r="AB338" s="3" t="str">
        <f t="shared" si="39"/>
        <v/>
      </c>
      <c r="AC338" s="67" t="str">
        <f>IF(ISNUMBER(SEARCH("C", '[2]Dry_Litterbag Placem_Collection'!V45)),"YES","")</f>
        <v/>
      </c>
      <c r="AD338" s="67" t="str">
        <f>IF(ISNUMBER(SEARCH("H", '[2]Dry_Litterbag Placem_Collection'!V45)),"YES","")</f>
        <v/>
      </c>
      <c r="AE338" s="67" t="str">
        <f>IF(ISNUMBER(SEARCH("R", '[2]Dry_Litterbag Placem_Collection'!V45)),"YES","")</f>
        <v/>
      </c>
      <c r="AF338" s="67" t="str">
        <f>IF(ISNUMBER(SEARCH("C", '[2]Dry_Litterbag Placem_Collection'!U45)),"YES","")</f>
        <v/>
      </c>
      <c r="AG338" s="67" t="str">
        <f>IF(ISNUMBER(SEARCH("H", '[2]Dry_Litterbag Placem_Collection'!U45)),"YES","")</f>
        <v/>
      </c>
      <c r="AH338" s="67" t="str">
        <f>IF(ISNUMBER(SEARCH("R", '[2]Dry_Litterbag Placem_Collection'!U45)),"YES","")</f>
        <v/>
      </c>
    </row>
    <row r="339" spans="2:34">
      <c r="B339" t="s">
        <v>164</v>
      </c>
      <c r="C339">
        <v>44</v>
      </c>
      <c r="D339" t="s">
        <v>93</v>
      </c>
      <c r="E339" t="s">
        <v>32</v>
      </c>
      <c r="F339" s="68">
        <v>4</v>
      </c>
      <c r="G339" s="2">
        <f>'[2]Dry_Litterbag Placem_Collection'!E46</f>
        <v>42938</v>
      </c>
      <c r="H339" t="str">
        <f>'[2]Final data_for_R_analysis_Dryse'!J485</f>
        <v>G823</v>
      </c>
      <c r="I339" t="str">
        <f>'[2]Final data_for_R_analysis_Dryse'!J705</f>
        <v>R716</v>
      </c>
      <c r="J339">
        <f>IFERROR(INDEX('[2]Green_rooibos initial weight'!$C$5:$C$1749,MATCH(H339, '[2]Green_rooibos initial weight'!$A$5:$A$1749,0)),"")</f>
        <v>1.9630000000000001</v>
      </c>
      <c r="K339">
        <f>IFERROR(INDEX('[2]Green_rooibos initial weight'!$C$5:$C$1749,MATCH(I339, '[2]Green_rooibos initial weight'!$A$5:$A$1749,0)),"")</f>
        <v>2.2280000000000002</v>
      </c>
      <c r="L339" s="3" t="str">
        <f>IFERROR(J339-(#REF!+#REF!),"")</f>
        <v/>
      </c>
      <c r="M339" s="3">
        <f>AVERAGE('[2]Ashed teabags wet'!$J$809:$J$813,'[2]Ashed teabags wet'!$J$817:$J$818,'[2]Ashed teabags wet'!$J$820:$J$821)</f>
        <v>5.5094158734921841</v>
      </c>
      <c r="N339" s="3" t="str">
        <f t="shared" si="32"/>
        <v/>
      </c>
      <c r="O339" s="3" t="str">
        <f>IFERROR($K339-(#REF!+#REF!),"")</f>
        <v/>
      </c>
      <c r="P339" s="3">
        <f>AVERAGE('[2]Ashed teabags wet'!$J$814:$J$816)</f>
        <v>2.2816647271287041</v>
      </c>
      <c r="Q339" s="3" t="str">
        <f t="shared" si="33"/>
        <v/>
      </c>
      <c r="R339" s="2">
        <f>'[2]Dry_Litterbag Placem_Collection'!G46</f>
        <v>43005</v>
      </c>
      <c r="S339">
        <f>IF(IFERROR(INDEX('[2]Both teabags AfterDry'!$D$3:$D$900,MATCH(Dry_Unashed!H339,'[2]Both teabags AfterDry'!$A$3:$A$900,0)),"")="","",(IFERROR(INDEX('[2]Both teabags AfterDry'!$D$3:$D$900,MATCH(Dry_Unashed!H339,'[2]Both teabags AfterDry'!$A$3:$A$900,0)),"")))</f>
        <v>1.8245</v>
      </c>
      <c r="T339">
        <f>IF(IFERROR(INDEX('[2]Both teabags AfterDry'!$D$3:$D$900,MATCH(Dry_Unashed!I339,'[2]Both teabags AfterDry'!$A$3:$A$900,0)),"")="","",(IFERROR(INDEX('[2]Both teabags AfterDry'!$D$3:$D$900,MATCH(Dry_Unashed!I339,'[2]Both teabags AfterDry'!$A$3:$A$900,0)),"")))</f>
        <v>1.9879</v>
      </c>
      <c r="U339" s="1" t="str">
        <f>IFERROR(IF(S339&gt;0,S339-(#REF!),""),"")</f>
        <v/>
      </c>
      <c r="V339" s="1" t="str">
        <f>IFERROR(IF(T339&gt;0,T339-(#REF!),""),"")</f>
        <v/>
      </c>
      <c r="W339" s="3" t="str">
        <f t="shared" si="34"/>
        <v/>
      </c>
      <c r="X339" s="3" t="str">
        <f t="shared" si="35"/>
        <v/>
      </c>
      <c r="Y339" s="3" t="str">
        <f t="shared" si="36"/>
        <v/>
      </c>
      <c r="Z339">
        <f t="shared" si="37"/>
        <v>67</v>
      </c>
      <c r="AA339" s="3" t="str">
        <f t="shared" si="38"/>
        <v/>
      </c>
      <c r="AB339" s="3" t="str">
        <f t="shared" si="39"/>
        <v/>
      </c>
      <c r="AC339" s="67" t="str">
        <f>IF(ISNUMBER(SEARCH("C", '[2]Dry_Litterbag Placem_Collection'!V46)),"YES","")</f>
        <v/>
      </c>
      <c r="AD339" s="67" t="str">
        <f>IF(ISNUMBER(SEARCH("H", '[2]Dry_Litterbag Placem_Collection'!V46)),"YES","")</f>
        <v/>
      </c>
      <c r="AE339" s="67" t="str">
        <f>IF(ISNUMBER(SEARCH("R", '[2]Dry_Litterbag Placem_Collection'!V46)),"YES","")</f>
        <v/>
      </c>
      <c r="AF339" s="67" t="str">
        <f>IF(ISNUMBER(SEARCH("C", '[2]Dry_Litterbag Placem_Collection'!U46)),"YES","")</f>
        <v/>
      </c>
      <c r="AG339" s="67" t="str">
        <f>IF(ISNUMBER(SEARCH("H", '[2]Dry_Litterbag Placem_Collection'!U46)),"YES","")</f>
        <v/>
      </c>
      <c r="AH339" s="67" t="str">
        <f>IF(ISNUMBER(SEARCH("R", '[2]Dry_Litterbag Placem_Collection'!U46)),"YES","")</f>
        <v/>
      </c>
    </row>
    <row r="340" spans="2:34">
      <c r="B340" t="s">
        <v>164</v>
      </c>
      <c r="C340">
        <v>45</v>
      </c>
      <c r="D340" t="s">
        <v>93</v>
      </c>
      <c r="E340" t="s">
        <v>32</v>
      </c>
      <c r="F340" s="68">
        <v>5</v>
      </c>
      <c r="G340" s="2">
        <f>'[2]Dry_Litterbag Placem_Collection'!E47</f>
        <v>42938</v>
      </c>
      <c r="H340" t="str">
        <f>'[2]Final data_for_R_analysis_Dryse'!J486</f>
        <v>G354</v>
      </c>
      <c r="I340" t="str">
        <f>'[2]Final data_for_R_analysis_Dryse'!J706</f>
        <v>R631</v>
      </c>
      <c r="J340">
        <f>IFERROR(INDEX('[2]Green_rooibos initial weight'!$C$5:$C$1749,MATCH(H340, '[2]Green_rooibos initial weight'!$A$5:$A$1749,0)),"")</f>
        <v>1.835</v>
      </c>
      <c r="K340">
        <f>IFERROR(INDEX('[2]Green_rooibos initial weight'!$C$5:$C$1749,MATCH(I340, '[2]Green_rooibos initial weight'!$A$5:$A$1749,0)),"")</f>
        <v>2.133</v>
      </c>
      <c r="L340" s="3" t="str">
        <f>IFERROR(J340-(#REF!+#REF!),"")</f>
        <v/>
      </c>
      <c r="M340" s="3">
        <f>AVERAGE('[2]Ashed teabags wet'!$J$809:$J$813,'[2]Ashed teabags wet'!$J$817:$J$818,'[2]Ashed teabags wet'!$J$820:$J$821)</f>
        <v>5.5094158734921841</v>
      </c>
      <c r="N340" s="3" t="str">
        <f t="shared" si="32"/>
        <v/>
      </c>
      <c r="O340" s="3" t="str">
        <f>IFERROR($K340-(#REF!+#REF!),"")</f>
        <v/>
      </c>
      <c r="P340" s="3">
        <f>AVERAGE('[2]Ashed teabags wet'!$J$814:$J$816)</f>
        <v>2.2816647271287041</v>
      </c>
      <c r="Q340" s="3" t="str">
        <f t="shared" si="33"/>
        <v/>
      </c>
      <c r="R340" s="2">
        <f>'[2]Dry_Litterbag Placem_Collection'!G47</f>
        <v>43005</v>
      </c>
      <c r="S340" t="str">
        <f>IF(IFERROR(INDEX('[2]Both teabags AfterDry'!$D$3:$D$900,MATCH(Dry_Unashed!H340,'[2]Both teabags AfterDry'!$A$3:$A$900,0)),"")="","",(IFERROR(INDEX('[2]Both teabags AfterDry'!$D$3:$D$900,MATCH(Dry_Unashed!H340,'[2]Both teabags AfterDry'!$A$3:$A$900,0)),"")))</f>
        <v/>
      </c>
      <c r="T340" t="str">
        <f>IF(IFERROR(INDEX('[2]Both teabags AfterDry'!$D$3:$D$900,MATCH(Dry_Unashed!I340,'[2]Both teabags AfterDry'!$A$3:$A$900,0)),"")="","",(IFERROR(INDEX('[2]Both teabags AfterDry'!$D$3:$D$900,MATCH(Dry_Unashed!I340,'[2]Both teabags AfterDry'!$A$3:$A$900,0)),"")))</f>
        <v/>
      </c>
      <c r="U340" s="1" t="str">
        <f>IFERROR(IF(S340&gt;0,S340-(#REF!),""),"")</f>
        <v/>
      </c>
      <c r="V340" s="1" t="str">
        <f>IFERROR(IF(T340&gt;0,T340-(#REF!),""),"")</f>
        <v/>
      </c>
      <c r="W340" s="3" t="str">
        <f t="shared" si="34"/>
        <v/>
      </c>
      <c r="X340" s="3" t="str">
        <f t="shared" si="35"/>
        <v/>
      </c>
      <c r="Y340" s="3" t="str">
        <f t="shared" si="36"/>
        <v/>
      </c>
      <c r="Z340">
        <f t="shared" si="37"/>
        <v>67</v>
      </c>
      <c r="AA340" s="3" t="str">
        <f t="shared" si="38"/>
        <v/>
      </c>
      <c r="AB340" s="3" t="str">
        <f t="shared" si="39"/>
        <v/>
      </c>
      <c r="AC340" s="67" t="str">
        <f>IF(ISNUMBER(SEARCH("C", '[2]Dry_Litterbag Placem_Collection'!V47)),"YES","")</f>
        <v/>
      </c>
      <c r="AD340" s="67" t="str">
        <f>IF(ISNUMBER(SEARCH("H", '[2]Dry_Litterbag Placem_Collection'!V47)),"YES","")</f>
        <v/>
      </c>
      <c r="AE340" s="67" t="str">
        <f>IF(ISNUMBER(SEARCH("R", '[2]Dry_Litterbag Placem_Collection'!V47)),"YES","")</f>
        <v/>
      </c>
      <c r="AF340" s="67" t="str">
        <f>IF(ISNUMBER(SEARCH("C", '[2]Dry_Litterbag Placem_Collection'!U47)),"YES","")</f>
        <v/>
      </c>
      <c r="AG340" s="67" t="str">
        <f>IF(ISNUMBER(SEARCH("H", '[2]Dry_Litterbag Placem_Collection'!U47)),"YES","")</f>
        <v/>
      </c>
      <c r="AH340" s="67" t="str">
        <f>IF(ISNUMBER(SEARCH("R", '[2]Dry_Litterbag Placem_Collection'!U47)),"YES","")</f>
        <v/>
      </c>
    </row>
    <row r="341" spans="2:34">
      <c r="B341" t="s">
        <v>164</v>
      </c>
      <c r="C341">
        <v>46</v>
      </c>
      <c r="D341" t="s">
        <v>93</v>
      </c>
      <c r="E341" t="s">
        <v>32</v>
      </c>
      <c r="F341" s="68">
        <v>6</v>
      </c>
      <c r="G341" s="2">
        <f>'[2]Dry_Litterbag Placem_Collection'!E48</f>
        <v>0</v>
      </c>
      <c r="H341" t="str">
        <f>'[2]Final data_for_R_analysis_Dryse'!J487</f>
        <v/>
      </c>
      <c r="I341" t="str">
        <f>'[2]Final data_for_R_analysis_Dryse'!J707</f>
        <v/>
      </c>
      <c r="J341" t="str">
        <f>IFERROR(INDEX('[2]Green_rooibos initial weight'!$C$5:$C$1749,MATCH(H341, '[2]Green_rooibos initial weight'!$A$5:$A$1749,0)),"")</f>
        <v/>
      </c>
      <c r="K341" t="str">
        <f>IFERROR(INDEX('[2]Green_rooibos initial weight'!$C$5:$C$1749,MATCH(I341, '[2]Green_rooibos initial weight'!$A$5:$A$1749,0)),"")</f>
        <v/>
      </c>
      <c r="L341" s="3" t="str">
        <f>IFERROR(J341-(#REF!+#REF!),"")</f>
        <v/>
      </c>
      <c r="M341" s="3">
        <f>AVERAGE('[2]Ashed teabags wet'!$J$809:$J$813,'[2]Ashed teabags wet'!$J$817:$J$818,'[2]Ashed teabags wet'!$J$820:$J$821)</f>
        <v>5.5094158734921841</v>
      </c>
      <c r="N341" s="3" t="str">
        <f t="shared" si="32"/>
        <v/>
      </c>
      <c r="O341" s="3" t="str">
        <f>IFERROR($K341-(#REF!+#REF!),"")</f>
        <v/>
      </c>
      <c r="P341" s="3">
        <f>AVERAGE('[2]Ashed teabags wet'!$J$814:$J$816)</f>
        <v>2.2816647271287041</v>
      </c>
      <c r="Q341" s="3" t="str">
        <f t="shared" si="33"/>
        <v/>
      </c>
      <c r="R341" s="2">
        <f>'[2]Dry_Litterbag Placem_Collection'!G48</f>
        <v>0</v>
      </c>
      <c r="S341" t="str">
        <f>IF(IFERROR(INDEX('[2]Both teabags AfterDry'!$D$3:$D$900,MATCH(Dry_Unashed!H341,'[2]Both teabags AfterDry'!$A$3:$A$900,0)),"")="","",(IFERROR(INDEX('[2]Both teabags AfterDry'!$D$3:$D$900,MATCH(Dry_Unashed!H341,'[2]Both teabags AfterDry'!$A$3:$A$900,0)),"")))</f>
        <v/>
      </c>
      <c r="T341" t="str">
        <f>IF(IFERROR(INDEX('[2]Both teabags AfterDry'!$D$3:$D$900,MATCH(Dry_Unashed!I341,'[2]Both teabags AfterDry'!$A$3:$A$900,0)),"")="","",(IFERROR(INDEX('[2]Both teabags AfterDry'!$D$3:$D$900,MATCH(Dry_Unashed!I341,'[2]Both teabags AfterDry'!$A$3:$A$900,0)),"")))</f>
        <v/>
      </c>
      <c r="U341" s="1" t="str">
        <f>IFERROR(IF(S341&gt;0,S341-(#REF!),""),"")</f>
        <v/>
      </c>
      <c r="V341" s="1" t="str">
        <f>IFERROR(IF(T341&gt;0,T341-(#REF!),""),"")</f>
        <v/>
      </c>
      <c r="W341" s="3" t="str">
        <f t="shared" si="34"/>
        <v/>
      </c>
      <c r="X341" s="3" t="str">
        <f t="shared" si="35"/>
        <v/>
      </c>
      <c r="Y341" s="3" t="str">
        <f t="shared" si="36"/>
        <v/>
      </c>
      <c r="Z341" t="str">
        <f t="shared" si="37"/>
        <v/>
      </c>
      <c r="AA341" s="3" t="str">
        <f t="shared" si="38"/>
        <v/>
      </c>
      <c r="AB341" s="3" t="str">
        <f t="shared" si="39"/>
        <v/>
      </c>
      <c r="AC341" s="67" t="str">
        <f>IF(ISNUMBER(SEARCH("C", '[2]Dry_Litterbag Placem_Collection'!V48)),"YES","")</f>
        <v/>
      </c>
      <c r="AD341" s="67" t="str">
        <f>IF(ISNUMBER(SEARCH("H", '[2]Dry_Litterbag Placem_Collection'!V48)),"YES","")</f>
        <v/>
      </c>
      <c r="AE341" s="67" t="str">
        <f>IF(ISNUMBER(SEARCH("R", '[2]Dry_Litterbag Placem_Collection'!V48)),"YES","")</f>
        <v/>
      </c>
      <c r="AF341" s="67" t="str">
        <f>IF(ISNUMBER(SEARCH("C", '[2]Dry_Litterbag Placem_Collection'!U48)),"YES","")</f>
        <v/>
      </c>
      <c r="AG341" s="67" t="str">
        <f>IF(ISNUMBER(SEARCH("H", '[2]Dry_Litterbag Placem_Collection'!U48)),"YES","")</f>
        <v/>
      </c>
      <c r="AH341" s="67" t="str">
        <f>IF(ISNUMBER(SEARCH("R", '[2]Dry_Litterbag Placem_Collection'!U48)),"YES","")</f>
        <v/>
      </c>
    </row>
    <row r="342" spans="2:34">
      <c r="B342" t="s">
        <v>164</v>
      </c>
      <c r="C342">
        <v>47</v>
      </c>
      <c r="D342" t="s">
        <v>93</v>
      </c>
      <c r="E342" t="s">
        <v>32</v>
      </c>
      <c r="F342" s="68">
        <v>7</v>
      </c>
      <c r="G342" s="2">
        <f>'[2]Dry_Litterbag Placem_Collection'!E49</f>
        <v>42938</v>
      </c>
      <c r="H342" t="str">
        <f>'[2]Final data_for_R_analysis_Dryse'!J488</f>
        <v>G659</v>
      </c>
      <c r="I342" t="str">
        <f>'[2]Final data_for_R_analysis_Dryse'!J708</f>
        <v>R606</v>
      </c>
      <c r="J342">
        <f>IFERROR(INDEX('[2]Green_rooibos initial weight'!$C$5:$C$1749,MATCH(H342, '[2]Green_rooibos initial weight'!$A$5:$A$1749,0)),"")</f>
        <v>2.0529999999999999</v>
      </c>
      <c r="K342">
        <f>IFERROR(INDEX('[2]Green_rooibos initial weight'!$C$5:$C$1749,MATCH(I342, '[2]Green_rooibos initial weight'!$A$5:$A$1749,0)),"")</f>
        <v>2.15</v>
      </c>
      <c r="L342" s="3" t="str">
        <f>IFERROR(J342-(#REF!+#REF!),"")</f>
        <v/>
      </c>
      <c r="M342" s="3">
        <f>AVERAGE('[2]Ashed teabags wet'!$J$809:$J$813,'[2]Ashed teabags wet'!$J$817:$J$818,'[2]Ashed teabags wet'!$J$820:$J$821)</f>
        <v>5.5094158734921841</v>
      </c>
      <c r="N342" s="3" t="str">
        <f t="shared" si="32"/>
        <v/>
      </c>
      <c r="O342" s="3" t="str">
        <f>IFERROR($K342-(#REF!+#REF!),"")</f>
        <v/>
      </c>
      <c r="P342" s="3">
        <f>AVERAGE('[2]Ashed teabags wet'!$J$814:$J$816)</f>
        <v>2.2816647271287041</v>
      </c>
      <c r="Q342" s="3" t="str">
        <f t="shared" si="33"/>
        <v/>
      </c>
      <c r="R342" s="2">
        <f>'[2]Dry_Litterbag Placem_Collection'!G49</f>
        <v>43005</v>
      </c>
      <c r="S342">
        <f>IF(IFERROR(INDEX('[2]Both teabags AfterDry'!$D$3:$D$900,MATCH(Dry_Unashed!H342,'[2]Both teabags AfterDry'!$A$3:$A$900,0)),"")="","",(IFERROR(INDEX('[2]Both teabags AfterDry'!$D$3:$D$900,MATCH(Dry_Unashed!H342,'[2]Both teabags AfterDry'!$A$3:$A$900,0)),"")))</f>
        <v>1.8913</v>
      </c>
      <c r="T342">
        <f>IF(IFERROR(INDEX('[2]Both teabags AfterDry'!$D$3:$D$900,MATCH(Dry_Unashed!I342,'[2]Both teabags AfterDry'!$A$3:$A$900,0)),"")="","",(IFERROR(INDEX('[2]Both teabags AfterDry'!$D$3:$D$900,MATCH(Dry_Unashed!I342,'[2]Both teabags AfterDry'!$A$3:$A$900,0)),"")))</f>
        <v>1.9615</v>
      </c>
      <c r="U342" s="1" t="str">
        <f>IFERROR(IF(S342&gt;0,S342-(#REF!),""),"")</f>
        <v/>
      </c>
      <c r="V342" s="1" t="str">
        <f>IFERROR(IF(T342&gt;0,T342-(#REF!),""),"")</f>
        <v/>
      </c>
      <c r="W342" s="3" t="str">
        <f t="shared" si="34"/>
        <v/>
      </c>
      <c r="X342" s="3" t="str">
        <f t="shared" si="35"/>
        <v/>
      </c>
      <c r="Y342" s="3" t="str">
        <f t="shared" si="36"/>
        <v/>
      </c>
      <c r="Z342">
        <f t="shared" si="37"/>
        <v>67</v>
      </c>
      <c r="AA342" s="3" t="str">
        <f t="shared" si="38"/>
        <v/>
      </c>
      <c r="AB342" s="3" t="str">
        <f t="shared" si="39"/>
        <v/>
      </c>
      <c r="AC342" s="67" t="str">
        <f>IF(ISNUMBER(SEARCH("C", '[2]Dry_Litterbag Placem_Collection'!V49)),"YES","")</f>
        <v/>
      </c>
      <c r="AD342" s="67" t="str">
        <f>IF(ISNUMBER(SEARCH("H", '[2]Dry_Litterbag Placem_Collection'!V49)),"YES","")</f>
        <v/>
      </c>
      <c r="AE342" s="67" t="str">
        <f>IF(ISNUMBER(SEARCH("R", '[2]Dry_Litterbag Placem_Collection'!V49)),"YES","")</f>
        <v/>
      </c>
      <c r="AF342" s="67" t="str">
        <f>IF(ISNUMBER(SEARCH("C", '[2]Dry_Litterbag Placem_Collection'!U49)),"YES","")</f>
        <v/>
      </c>
      <c r="AG342" s="67" t="str">
        <f>IF(ISNUMBER(SEARCH("H", '[2]Dry_Litterbag Placem_Collection'!U49)),"YES","")</f>
        <v/>
      </c>
      <c r="AH342" s="67" t="str">
        <f>IF(ISNUMBER(SEARCH("R", '[2]Dry_Litterbag Placem_Collection'!U49)),"YES","")</f>
        <v/>
      </c>
    </row>
    <row r="343" spans="2:34">
      <c r="B343" t="s">
        <v>164</v>
      </c>
      <c r="C343">
        <v>48</v>
      </c>
      <c r="D343" t="s">
        <v>93</v>
      </c>
      <c r="E343" t="s">
        <v>32</v>
      </c>
      <c r="F343" s="68">
        <v>8</v>
      </c>
      <c r="G343" s="2">
        <f>'[2]Dry_Litterbag Placem_Collection'!E50</f>
        <v>42938</v>
      </c>
      <c r="H343" t="str">
        <f>'[2]Final data_for_R_analysis_Dryse'!J489</f>
        <v>G267</v>
      </c>
      <c r="I343" t="str">
        <f>'[2]Final data_for_R_analysis_Dryse'!J709</f>
        <v>R221</v>
      </c>
      <c r="J343">
        <f>IFERROR(INDEX('[2]Green_rooibos initial weight'!$C$5:$C$1749,MATCH(H343, '[2]Green_rooibos initial weight'!$A$5:$A$1749,0)),"")</f>
        <v>2.069</v>
      </c>
      <c r="K343">
        <f>IFERROR(INDEX('[2]Green_rooibos initial weight'!$C$5:$C$1749,MATCH(I343, '[2]Green_rooibos initial weight'!$A$5:$A$1749,0)),"")</f>
        <v>2.2210000000000001</v>
      </c>
      <c r="L343" s="3" t="str">
        <f>IFERROR(J343-(#REF!+#REF!),"")</f>
        <v/>
      </c>
      <c r="M343" s="3">
        <f>AVERAGE('[2]Ashed teabags wet'!$J$809:$J$813,'[2]Ashed teabags wet'!$J$817:$J$818,'[2]Ashed teabags wet'!$J$820:$J$821)</f>
        <v>5.5094158734921841</v>
      </c>
      <c r="N343" s="3" t="str">
        <f t="shared" si="32"/>
        <v/>
      </c>
      <c r="O343" s="3" t="str">
        <f>IFERROR($K343-(#REF!+#REF!),"")</f>
        <v/>
      </c>
      <c r="P343" s="3">
        <f>AVERAGE('[2]Ashed teabags wet'!$J$814:$J$816)</f>
        <v>2.2816647271287041</v>
      </c>
      <c r="Q343" s="3" t="str">
        <f t="shared" si="33"/>
        <v/>
      </c>
      <c r="R343" s="2">
        <f>'[2]Dry_Litterbag Placem_Collection'!G50</f>
        <v>43005</v>
      </c>
      <c r="S343">
        <f>IF(IFERROR(INDEX('[2]Both teabags AfterDry'!$D$3:$D$900,MATCH(Dry_Unashed!H343,'[2]Both teabags AfterDry'!$A$3:$A$900,0)),"")="","",(IFERROR(INDEX('[2]Both teabags AfterDry'!$D$3:$D$900,MATCH(Dry_Unashed!H343,'[2]Both teabags AfterDry'!$A$3:$A$900,0)),"")))</f>
        <v>1.8248</v>
      </c>
      <c r="T343">
        <f>IF(IFERROR(INDEX('[2]Both teabags AfterDry'!$D$3:$D$900,MATCH(Dry_Unashed!I343,'[2]Both teabags AfterDry'!$A$3:$A$900,0)),"")="","",(IFERROR(INDEX('[2]Both teabags AfterDry'!$D$3:$D$900,MATCH(Dry_Unashed!I343,'[2]Both teabags AfterDry'!$A$3:$A$900,0)),"")))</f>
        <v>1.8791</v>
      </c>
      <c r="U343" s="1" t="str">
        <f>IFERROR(IF(S343&gt;0,S343-(#REF!),""),"")</f>
        <v/>
      </c>
      <c r="V343" s="1" t="str">
        <f>IFERROR(IF(T343&gt;0,T343-(#REF!),""),"")</f>
        <v/>
      </c>
      <c r="W343" s="3" t="str">
        <f t="shared" si="34"/>
        <v/>
      </c>
      <c r="X343" s="3" t="str">
        <f t="shared" si="35"/>
        <v/>
      </c>
      <c r="Y343" s="3" t="str">
        <f t="shared" si="36"/>
        <v/>
      </c>
      <c r="Z343">
        <f t="shared" si="37"/>
        <v>67</v>
      </c>
      <c r="AA343" s="3" t="str">
        <f t="shared" si="38"/>
        <v/>
      </c>
      <c r="AB343" s="3" t="str">
        <f t="shared" si="39"/>
        <v/>
      </c>
      <c r="AC343" s="67" t="str">
        <f>IF(ISNUMBER(SEARCH("C", '[2]Dry_Litterbag Placem_Collection'!V50)),"YES","")</f>
        <v/>
      </c>
      <c r="AD343" s="67" t="str">
        <f>IF(ISNUMBER(SEARCH("H", '[2]Dry_Litterbag Placem_Collection'!V50)),"YES","")</f>
        <v/>
      </c>
      <c r="AE343" s="67" t="str">
        <f>IF(ISNUMBER(SEARCH("R", '[2]Dry_Litterbag Placem_Collection'!V50)),"YES","")</f>
        <v/>
      </c>
      <c r="AF343" s="67" t="str">
        <f>IF(ISNUMBER(SEARCH("C", '[2]Dry_Litterbag Placem_Collection'!U50)),"YES","")</f>
        <v/>
      </c>
      <c r="AG343" s="67" t="str">
        <f>IF(ISNUMBER(SEARCH("H", '[2]Dry_Litterbag Placem_Collection'!U50)),"YES","")</f>
        <v/>
      </c>
      <c r="AH343" s="67" t="str">
        <f>IF(ISNUMBER(SEARCH("R", '[2]Dry_Litterbag Placem_Collection'!U50)),"YES","")</f>
        <v/>
      </c>
    </row>
    <row r="344" spans="2:34">
      <c r="B344" t="s">
        <v>164</v>
      </c>
      <c r="C344">
        <v>49</v>
      </c>
      <c r="D344" t="s">
        <v>94</v>
      </c>
      <c r="E344" t="s">
        <v>32</v>
      </c>
      <c r="F344" s="5">
        <v>1</v>
      </c>
      <c r="G344" s="2">
        <f>'[2]Dry_Litterbag Placem_Collection'!E51</f>
        <v>42938</v>
      </c>
      <c r="H344" t="str">
        <f>'[2]Final data_for_R_analysis_Dryse'!J490</f>
        <v>G812</v>
      </c>
      <c r="I344" t="str">
        <f>'[2]Final data_for_R_analysis_Dryse'!J710</f>
        <v>R308</v>
      </c>
      <c r="J344">
        <f>IFERROR(INDEX('[2]Green_rooibos initial weight'!$C$5:$C$1749,MATCH(H344, '[2]Green_rooibos initial weight'!$A$5:$A$1749,0)),"")</f>
        <v>2.0169999999999999</v>
      </c>
      <c r="K344">
        <f>IFERROR(INDEX('[2]Green_rooibos initial weight'!$C$5:$C$1749,MATCH(I344, '[2]Green_rooibos initial weight'!$A$5:$A$1749,0)),"")</f>
        <v>2.173</v>
      </c>
      <c r="L344" s="3" t="str">
        <f>IFERROR(J344-(#REF!+#REF!),"")</f>
        <v/>
      </c>
      <c r="M344" s="3">
        <f>AVERAGE('[2]Ashed teabags wet'!$J$809:$J$813,'[2]Ashed teabags wet'!$J$817:$J$818,'[2]Ashed teabags wet'!$J$820:$J$821)</f>
        <v>5.5094158734921841</v>
      </c>
      <c r="N344" s="3" t="str">
        <f t="shared" si="32"/>
        <v/>
      </c>
      <c r="O344" s="3" t="str">
        <f>IFERROR($K344-(#REF!+#REF!),"")</f>
        <v/>
      </c>
      <c r="P344" s="3">
        <f>AVERAGE('[2]Ashed teabags wet'!$J$814:$J$816)</f>
        <v>2.2816647271287041</v>
      </c>
      <c r="Q344" s="3" t="str">
        <f t="shared" si="33"/>
        <v/>
      </c>
      <c r="R344" s="2">
        <f>'[2]Dry_Litterbag Placem_Collection'!G51</f>
        <v>43005</v>
      </c>
      <c r="S344" t="str">
        <f>IF(IFERROR(INDEX('[2]Both teabags AfterDry'!$D$3:$D$900,MATCH(Dry_Unashed!H344,'[2]Both teabags AfterDry'!$A$3:$A$900,0)),"")="","",(IFERROR(INDEX('[2]Both teabags AfterDry'!$D$3:$D$900,MATCH(Dry_Unashed!H344,'[2]Both teabags AfterDry'!$A$3:$A$900,0)),"")))</f>
        <v/>
      </c>
      <c r="T344" t="str">
        <f>IF(IFERROR(INDEX('[2]Both teabags AfterDry'!$D$3:$D$900,MATCH(Dry_Unashed!I344,'[2]Both teabags AfterDry'!$A$3:$A$900,0)),"")="","",(IFERROR(INDEX('[2]Both teabags AfterDry'!$D$3:$D$900,MATCH(Dry_Unashed!I344,'[2]Both teabags AfterDry'!$A$3:$A$900,0)),"")))</f>
        <v/>
      </c>
      <c r="U344" s="1" t="str">
        <f>IFERROR(IF(S344&gt;0,S344-(#REF!),""),"")</f>
        <v/>
      </c>
      <c r="V344" s="1" t="str">
        <f>IFERROR(IF(T344&gt;0,T344-(#REF!),""),"")</f>
        <v/>
      </c>
      <c r="W344" s="3" t="str">
        <f t="shared" si="34"/>
        <v/>
      </c>
      <c r="X344" s="3" t="str">
        <f t="shared" si="35"/>
        <v/>
      </c>
      <c r="Y344" s="3" t="str">
        <f t="shared" si="36"/>
        <v/>
      </c>
      <c r="Z344">
        <f t="shared" si="37"/>
        <v>67</v>
      </c>
      <c r="AA344" s="3" t="str">
        <f t="shared" si="38"/>
        <v/>
      </c>
      <c r="AB344" s="3" t="str">
        <f t="shared" si="39"/>
        <v/>
      </c>
      <c r="AC344" s="67" t="str">
        <f>IF(ISNUMBER(SEARCH("C", '[2]Dry_Litterbag Placem_Collection'!V51)),"YES","")</f>
        <v/>
      </c>
      <c r="AD344" s="67" t="str">
        <f>IF(ISNUMBER(SEARCH("H", '[2]Dry_Litterbag Placem_Collection'!V51)),"YES","")</f>
        <v/>
      </c>
      <c r="AE344" s="67" t="str">
        <f>IF(ISNUMBER(SEARCH("R", '[2]Dry_Litterbag Placem_Collection'!V51)),"YES","")</f>
        <v/>
      </c>
      <c r="AF344" s="67" t="str">
        <f>IF(ISNUMBER(SEARCH("C", '[2]Dry_Litterbag Placem_Collection'!U51)),"YES","")</f>
        <v/>
      </c>
      <c r="AG344" s="67" t="str">
        <f>IF(ISNUMBER(SEARCH("H", '[2]Dry_Litterbag Placem_Collection'!U51)),"YES","")</f>
        <v/>
      </c>
      <c r="AH344" s="67" t="str">
        <f>IF(ISNUMBER(SEARCH("R", '[2]Dry_Litterbag Placem_Collection'!U51)),"YES","")</f>
        <v/>
      </c>
    </row>
    <row r="345" spans="2:34">
      <c r="B345" t="s">
        <v>164</v>
      </c>
      <c r="C345">
        <v>50</v>
      </c>
      <c r="D345" t="s">
        <v>94</v>
      </c>
      <c r="E345" t="s">
        <v>32</v>
      </c>
      <c r="F345" s="5">
        <v>2</v>
      </c>
      <c r="G345" s="2">
        <f>'[2]Dry_Litterbag Placem_Collection'!E52</f>
        <v>42938</v>
      </c>
      <c r="H345" t="str">
        <f>'[2]Final data_for_R_analysis_Dryse'!J491</f>
        <v>G212</v>
      </c>
      <c r="I345" t="str">
        <f>'[2]Final data_for_R_analysis_Dryse'!J711</f>
        <v>R644</v>
      </c>
      <c r="J345">
        <f>IFERROR(INDEX('[2]Green_rooibos initial weight'!$C$5:$C$1749,MATCH(H345, '[2]Green_rooibos initial weight'!$A$5:$A$1749,0)),"")</f>
        <v>1.9570000000000001</v>
      </c>
      <c r="K345">
        <f>IFERROR(INDEX('[2]Green_rooibos initial weight'!$C$5:$C$1749,MATCH(I345, '[2]Green_rooibos initial weight'!$A$5:$A$1749,0)),"")</f>
        <v>2.2240000000000002</v>
      </c>
      <c r="L345" s="3" t="str">
        <f>IFERROR(J345-(#REF!+#REF!),"")</f>
        <v/>
      </c>
      <c r="M345" s="3">
        <f>AVERAGE('[2]Ashed teabags wet'!$J$809:$J$813,'[2]Ashed teabags wet'!$J$817:$J$818,'[2]Ashed teabags wet'!$J$820:$J$821)</f>
        <v>5.5094158734921841</v>
      </c>
      <c r="N345" s="3" t="str">
        <f t="shared" si="32"/>
        <v/>
      </c>
      <c r="O345" s="3" t="str">
        <f>IFERROR($K345-(#REF!+#REF!),"")</f>
        <v/>
      </c>
      <c r="P345" s="3">
        <f>AVERAGE('[2]Ashed teabags wet'!$J$814:$J$816)</f>
        <v>2.2816647271287041</v>
      </c>
      <c r="Q345" s="3" t="str">
        <f t="shared" si="33"/>
        <v/>
      </c>
      <c r="R345" s="2">
        <f>'[2]Dry_Litterbag Placem_Collection'!G52</f>
        <v>0</v>
      </c>
      <c r="S345" t="str">
        <f>IF(IFERROR(INDEX('[2]Both teabags AfterDry'!$D$3:$D$900,MATCH(Dry_Unashed!H345,'[2]Both teabags AfterDry'!$A$3:$A$900,0)),"")="","",(IFERROR(INDEX('[2]Both teabags AfterDry'!$D$3:$D$900,MATCH(Dry_Unashed!H345,'[2]Both teabags AfterDry'!$A$3:$A$900,0)),"")))</f>
        <v/>
      </c>
      <c r="T345" t="str">
        <f>IF(IFERROR(INDEX('[2]Both teabags AfterDry'!$D$3:$D$900,MATCH(Dry_Unashed!I345,'[2]Both teabags AfterDry'!$A$3:$A$900,0)),"")="","",(IFERROR(INDEX('[2]Both teabags AfterDry'!$D$3:$D$900,MATCH(Dry_Unashed!I345,'[2]Both teabags AfterDry'!$A$3:$A$900,0)),"")))</f>
        <v/>
      </c>
      <c r="U345" s="1" t="str">
        <f>IFERROR(IF(S345&gt;0,S345-(#REF!),""),"")</f>
        <v/>
      </c>
      <c r="V345" s="1" t="str">
        <f>IFERROR(IF(T345&gt;0,T345-(#REF!),""),"")</f>
        <v/>
      </c>
      <c r="W345" s="3" t="str">
        <f t="shared" si="34"/>
        <v/>
      </c>
      <c r="X345" s="3" t="str">
        <f t="shared" si="35"/>
        <v/>
      </c>
      <c r="Y345" s="3" t="str">
        <f t="shared" si="36"/>
        <v/>
      </c>
      <c r="Z345" t="str">
        <f t="shared" si="37"/>
        <v/>
      </c>
      <c r="AA345" s="3" t="str">
        <f t="shared" si="38"/>
        <v/>
      </c>
      <c r="AB345" s="3" t="str">
        <f t="shared" si="39"/>
        <v/>
      </c>
      <c r="AC345" s="67" t="str">
        <f>IF(ISNUMBER(SEARCH("C", '[2]Dry_Litterbag Placem_Collection'!V52)),"YES","")</f>
        <v/>
      </c>
      <c r="AD345" s="67" t="str">
        <f>IF(ISNUMBER(SEARCH("H", '[2]Dry_Litterbag Placem_Collection'!V52)),"YES","")</f>
        <v/>
      </c>
      <c r="AE345" s="67" t="str">
        <f>IF(ISNUMBER(SEARCH("R", '[2]Dry_Litterbag Placem_Collection'!V52)),"YES","")</f>
        <v/>
      </c>
      <c r="AF345" s="67" t="str">
        <f>IF(ISNUMBER(SEARCH("C", '[2]Dry_Litterbag Placem_Collection'!U52)),"YES","")</f>
        <v/>
      </c>
      <c r="AG345" s="67" t="str">
        <f>IF(ISNUMBER(SEARCH("H", '[2]Dry_Litterbag Placem_Collection'!U52)),"YES","")</f>
        <v/>
      </c>
      <c r="AH345" s="67" t="str">
        <f>IF(ISNUMBER(SEARCH("R", '[2]Dry_Litterbag Placem_Collection'!U52)),"YES","")</f>
        <v/>
      </c>
    </row>
    <row r="346" spans="2:34">
      <c r="B346" t="s">
        <v>164</v>
      </c>
      <c r="C346">
        <v>51</v>
      </c>
      <c r="D346" t="s">
        <v>94</v>
      </c>
      <c r="E346" t="s">
        <v>32</v>
      </c>
      <c r="F346" s="5">
        <v>3</v>
      </c>
      <c r="G346" s="2">
        <f>'[2]Dry_Litterbag Placem_Collection'!E53</f>
        <v>42938</v>
      </c>
      <c r="H346" t="str">
        <f>'[2]Final data_for_R_analysis_Dryse'!J492</f>
        <v>G598</v>
      </c>
      <c r="I346" t="str">
        <f>'[2]Final data_for_R_analysis_Dryse'!J712</f>
        <v>R242</v>
      </c>
      <c r="J346">
        <f>IFERROR(INDEX('[2]Green_rooibos initial weight'!$C$5:$C$1749,MATCH(H346, '[2]Green_rooibos initial weight'!$A$5:$A$1749,0)),"")</f>
        <v>2.1680000000000001</v>
      </c>
      <c r="K346">
        <f>IFERROR(INDEX('[2]Green_rooibos initial weight'!$C$5:$C$1749,MATCH(I346, '[2]Green_rooibos initial weight'!$A$5:$A$1749,0)),"")</f>
        <v>2.194</v>
      </c>
      <c r="L346" s="3" t="str">
        <f>IFERROR(J346-(#REF!+#REF!),"")</f>
        <v/>
      </c>
      <c r="M346" s="3">
        <f>AVERAGE('[2]Ashed teabags wet'!$J$809:$J$813,'[2]Ashed teabags wet'!$J$817:$J$818,'[2]Ashed teabags wet'!$J$820:$J$821)</f>
        <v>5.5094158734921841</v>
      </c>
      <c r="N346" s="3" t="str">
        <f t="shared" si="32"/>
        <v/>
      </c>
      <c r="O346" s="3" t="str">
        <f>IFERROR($K346-(#REF!+#REF!),"")</f>
        <v/>
      </c>
      <c r="P346" s="3">
        <f>AVERAGE('[2]Ashed teabags wet'!$J$814:$J$816)</f>
        <v>2.2816647271287041</v>
      </c>
      <c r="Q346" s="3" t="str">
        <f t="shared" si="33"/>
        <v/>
      </c>
      <c r="R346" s="2">
        <f>'[2]Dry_Litterbag Placem_Collection'!G53</f>
        <v>43005</v>
      </c>
      <c r="S346">
        <f>IF(IFERROR(INDEX('[2]Both teabags AfterDry'!$D$3:$D$900,MATCH(Dry_Unashed!H346,'[2]Both teabags AfterDry'!$A$3:$A$900,0)),"")="","",(IFERROR(INDEX('[2]Both teabags AfterDry'!$D$3:$D$900,MATCH(Dry_Unashed!H346,'[2]Both teabags AfterDry'!$A$3:$A$900,0)),"")))</f>
        <v>1.9169</v>
      </c>
      <c r="T346">
        <f>IF(IFERROR(INDEX('[2]Both teabags AfterDry'!$D$3:$D$900,MATCH(Dry_Unashed!I346,'[2]Both teabags AfterDry'!$A$3:$A$900,0)),"")="","",(IFERROR(INDEX('[2]Both teabags AfterDry'!$D$3:$D$900,MATCH(Dry_Unashed!I346,'[2]Both teabags AfterDry'!$A$3:$A$900,0)),"")))</f>
        <v>1.9262999999999999</v>
      </c>
      <c r="U346" s="1" t="str">
        <f>IFERROR(IF(S346&gt;0,S346-(#REF!),""),"")</f>
        <v/>
      </c>
      <c r="V346" s="1" t="str">
        <f>IFERROR(IF(T346&gt;0,T346-(#REF!),""),"")</f>
        <v/>
      </c>
      <c r="W346" s="3" t="str">
        <f t="shared" si="34"/>
        <v/>
      </c>
      <c r="X346" s="3" t="str">
        <f t="shared" si="35"/>
        <v/>
      </c>
      <c r="Y346" s="3" t="str">
        <f t="shared" si="36"/>
        <v/>
      </c>
      <c r="Z346">
        <f t="shared" si="37"/>
        <v>67</v>
      </c>
      <c r="AA346" s="3" t="str">
        <f t="shared" si="38"/>
        <v/>
      </c>
      <c r="AB346" s="3" t="str">
        <f t="shared" si="39"/>
        <v/>
      </c>
      <c r="AC346" s="67" t="str">
        <f>IF(ISNUMBER(SEARCH("C", '[2]Dry_Litterbag Placem_Collection'!V53)),"YES","")</f>
        <v/>
      </c>
      <c r="AD346" s="67" t="str">
        <f>IF(ISNUMBER(SEARCH("H", '[2]Dry_Litterbag Placem_Collection'!V53)),"YES","")</f>
        <v/>
      </c>
      <c r="AE346" s="67" t="str">
        <f>IF(ISNUMBER(SEARCH("R", '[2]Dry_Litterbag Placem_Collection'!V53)),"YES","")</f>
        <v/>
      </c>
      <c r="AF346" s="67" t="str">
        <f>IF(ISNUMBER(SEARCH("C", '[2]Dry_Litterbag Placem_Collection'!U53)),"YES","")</f>
        <v/>
      </c>
      <c r="AG346" s="67" t="str">
        <f>IF(ISNUMBER(SEARCH("H", '[2]Dry_Litterbag Placem_Collection'!U53)),"YES","")</f>
        <v/>
      </c>
      <c r="AH346" s="67" t="str">
        <f>IF(ISNUMBER(SEARCH("R", '[2]Dry_Litterbag Placem_Collection'!U53)),"YES","")</f>
        <v/>
      </c>
    </row>
    <row r="347" spans="2:34">
      <c r="B347" t="s">
        <v>164</v>
      </c>
      <c r="C347">
        <v>52</v>
      </c>
      <c r="D347" t="s">
        <v>94</v>
      </c>
      <c r="E347" t="s">
        <v>32</v>
      </c>
      <c r="F347" s="68">
        <v>4</v>
      </c>
      <c r="G347" s="2">
        <f>'[2]Dry_Litterbag Placem_Collection'!E54</f>
        <v>42938</v>
      </c>
      <c r="H347" t="str">
        <f>'[2]Final data_for_R_analysis_Dryse'!J493</f>
        <v>G848</v>
      </c>
      <c r="I347" t="str">
        <f>'[2]Final data_for_R_analysis_Dryse'!J713</f>
        <v>R648</v>
      </c>
      <c r="J347">
        <f>IFERROR(INDEX('[2]Green_rooibos initial weight'!$C$5:$C$1749,MATCH(H347, '[2]Green_rooibos initial weight'!$A$5:$A$1749,0)),"")</f>
        <v>2.0110000000000001</v>
      </c>
      <c r="K347">
        <f>IFERROR(INDEX('[2]Green_rooibos initial weight'!$C$5:$C$1749,MATCH(I347, '[2]Green_rooibos initial weight'!$A$5:$A$1749,0)),"")</f>
        <v>2.1920000000000002</v>
      </c>
      <c r="L347" s="3" t="str">
        <f>IFERROR(J347-(#REF!+#REF!),"")</f>
        <v/>
      </c>
      <c r="M347" s="3">
        <f>AVERAGE('[2]Ashed teabags wet'!$J$809:$J$813,'[2]Ashed teabags wet'!$J$817:$J$818,'[2]Ashed teabags wet'!$J$820:$J$821)</f>
        <v>5.5094158734921841</v>
      </c>
      <c r="N347" s="3" t="str">
        <f t="shared" si="32"/>
        <v/>
      </c>
      <c r="O347" s="3" t="str">
        <f>IFERROR($K347-(#REF!+#REF!),"")</f>
        <v/>
      </c>
      <c r="P347" s="3">
        <f>AVERAGE('[2]Ashed teabags wet'!$J$814:$J$816)</f>
        <v>2.2816647271287041</v>
      </c>
      <c r="Q347" s="3" t="str">
        <f t="shared" si="33"/>
        <v/>
      </c>
      <c r="R347" s="2">
        <f>'[2]Dry_Litterbag Placem_Collection'!G54</f>
        <v>43005</v>
      </c>
      <c r="S347">
        <f>IF(IFERROR(INDEX('[2]Both teabags AfterDry'!$D$3:$D$900,MATCH(Dry_Unashed!H347,'[2]Both teabags AfterDry'!$A$3:$A$900,0)),"")="","",(IFERROR(INDEX('[2]Both teabags AfterDry'!$D$3:$D$900,MATCH(Dry_Unashed!H347,'[2]Both teabags AfterDry'!$A$3:$A$900,0)),"")))</f>
        <v>1.8361000000000001</v>
      </c>
      <c r="T347">
        <f>IF(IFERROR(INDEX('[2]Both teabags AfterDry'!$D$3:$D$900,MATCH(Dry_Unashed!I347,'[2]Both teabags AfterDry'!$A$3:$A$900,0)),"")="","",(IFERROR(INDEX('[2]Both teabags AfterDry'!$D$3:$D$900,MATCH(Dry_Unashed!I347,'[2]Both teabags AfterDry'!$A$3:$A$900,0)),"")))</f>
        <v>1.9649000000000001</v>
      </c>
      <c r="U347" s="1" t="str">
        <f>IFERROR(IF(S347&gt;0,S347-(#REF!),""),"")</f>
        <v/>
      </c>
      <c r="V347" s="1" t="str">
        <f>IFERROR(IF(T347&gt;0,T347-(#REF!),""),"")</f>
        <v/>
      </c>
      <c r="W347" s="3" t="str">
        <f t="shared" si="34"/>
        <v/>
      </c>
      <c r="X347" s="3" t="str">
        <f t="shared" si="35"/>
        <v/>
      </c>
      <c r="Y347" s="3" t="str">
        <f t="shared" si="36"/>
        <v/>
      </c>
      <c r="Z347">
        <f t="shared" si="37"/>
        <v>67</v>
      </c>
      <c r="AA347" s="3" t="str">
        <f t="shared" si="38"/>
        <v/>
      </c>
      <c r="AB347" s="3" t="str">
        <f t="shared" si="39"/>
        <v/>
      </c>
      <c r="AC347" s="67" t="str">
        <f>IF(ISNUMBER(SEARCH("C", '[2]Dry_Litterbag Placem_Collection'!V54)),"YES","")</f>
        <v/>
      </c>
      <c r="AD347" s="67" t="str">
        <f>IF(ISNUMBER(SEARCH("H", '[2]Dry_Litterbag Placem_Collection'!V54)),"YES","")</f>
        <v/>
      </c>
      <c r="AE347" s="67" t="str">
        <f>IF(ISNUMBER(SEARCH("R", '[2]Dry_Litterbag Placem_Collection'!V54)),"YES","")</f>
        <v/>
      </c>
      <c r="AF347" s="67" t="str">
        <f>IF(ISNUMBER(SEARCH("C", '[2]Dry_Litterbag Placem_Collection'!U54)),"YES","")</f>
        <v/>
      </c>
      <c r="AG347" s="67" t="str">
        <f>IF(ISNUMBER(SEARCH("H", '[2]Dry_Litterbag Placem_Collection'!U54)),"YES","")</f>
        <v/>
      </c>
      <c r="AH347" s="67" t="str">
        <f>IF(ISNUMBER(SEARCH("R", '[2]Dry_Litterbag Placem_Collection'!U54)),"YES","")</f>
        <v/>
      </c>
    </row>
    <row r="348" spans="2:34">
      <c r="B348" t="s">
        <v>164</v>
      </c>
      <c r="C348">
        <v>53</v>
      </c>
      <c r="D348" t="s">
        <v>94</v>
      </c>
      <c r="E348" t="s">
        <v>32</v>
      </c>
      <c r="F348" s="68">
        <v>5</v>
      </c>
      <c r="G348" s="2">
        <f>'[2]Dry_Litterbag Placem_Collection'!E55</f>
        <v>42938</v>
      </c>
      <c r="H348" t="str">
        <f>'[2]Final data_for_R_analysis_Dryse'!J494</f>
        <v>G759</v>
      </c>
      <c r="I348" t="str">
        <f>'[2]Final data_for_R_analysis_Dryse'!J714</f>
        <v>R140</v>
      </c>
      <c r="J348">
        <f>IFERROR(INDEX('[2]Green_rooibos initial weight'!$C$5:$C$1749,MATCH(H348, '[2]Green_rooibos initial weight'!$A$5:$A$1749,0)),"")</f>
        <v>2.0539999999999998</v>
      </c>
      <c r="K348">
        <f>IFERROR(INDEX('[2]Green_rooibos initial weight'!$C$5:$C$1749,MATCH(I348, '[2]Green_rooibos initial weight'!$A$5:$A$1749,0)),"")</f>
        <v>2.1930000000000001</v>
      </c>
      <c r="L348" s="3" t="str">
        <f>IFERROR(J348-(#REF!+#REF!),"")</f>
        <v/>
      </c>
      <c r="M348" s="3">
        <f>AVERAGE('[2]Ashed teabags wet'!$J$809:$J$813,'[2]Ashed teabags wet'!$J$817:$J$818,'[2]Ashed teabags wet'!$J$820:$J$821)</f>
        <v>5.5094158734921841</v>
      </c>
      <c r="N348" s="3" t="str">
        <f t="shared" si="32"/>
        <v/>
      </c>
      <c r="O348" s="3" t="str">
        <f>IFERROR($K348-(#REF!+#REF!),"")</f>
        <v/>
      </c>
      <c r="P348" s="3">
        <f>AVERAGE('[2]Ashed teabags wet'!$J$814:$J$816)</f>
        <v>2.2816647271287041</v>
      </c>
      <c r="Q348" s="3" t="str">
        <f t="shared" si="33"/>
        <v/>
      </c>
      <c r="R348" s="2">
        <f>'[2]Dry_Litterbag Placem_Collection'!G55</f>
        <v>43005</v>
      </c>
      <c r="S348">
        <f>IF(IFERROR(INDEX('[2]Both teabags AfterDry'!$D$3:$D$900,MATCH(Dry_Unashed!H348,'[2]Both teabags AfterDry'!$A$3:$A$900,0)),"")="","",(IFERROR(INDEX('[2]Both teabags AfterDry'!$D$3:$D$900,MATCH(Dry_Unashed!H348,'[2]Both teabags AfterDry'!$A$3:$A$900,0)),"")))</f>
        <v>1.8980999999999999</v>
      </c>
      <c r="T348">
        <f>IF(IFERROR(INDEX('[2]Both teabags AfterDry'!$D$3:$D$900,MATCH(Dry_Unashed!I348,'[2]Both teabags AfterDry'!$A$3:$A$900,0)),"")="","",(IFERROR(INDEX('[2]Both teabags AfterDry'!$D$3:$D$900,MATCH(Dry_Unashed!I348,'[2]Both teabags AfterDry'!$A$3:$A$900,0)),"")))</f>
        <v>1.9561999999999999</v>
      </c>
      <c r="U348" s="1" t="str">
        <f>IFERROR(IF(S348&gt;0,S348-(#REF!),""),"")</f>
        <v/>
      </c>
      <c r="V348" s="1" t="str">
        <f>IFERROR(IF(T348&gt;0,T348-(#REF!),""),"")</f>
        <v/>
      </c>
      <c r="W348" s="3" t="str">
        <f t="shared" si="34"/>
        <v/>
      </c>
      <c r="X348" s="3" t="str">
        <f t="shared" si="35"/>
        <v/>
      </c>
      <c r="Y348" s="3" t="str">
        <f t="shared" si="36"/>
        <v/>
      </c>
      <c r="Z348">
        <f t="shared" si="37"/>
        <v>67</v>
      </c>
      <c r="AA348" s="3" t="str">
        <f t="shared" si="38"/>
        <v/>
      </c>
      <c r="AB348" s="3" t="str">
        <f t="shared" si="39"/>
        <v/>
      </c>
      <c r="AC348" s="67" t="str">
        <f>IF(ISNUMBER(SEARCH("C", '[2]Dry_Litterbag Placem_Collection'!V55)),"YES","")</f>
        <v/>
      </c>
      <c r="AD348" s="67" t="str">
        <f>IF(ISNUMBER(SEARCH("H", '[2]Dry_Litterbag Placem_Collection'!V55)),"YES","")</f>
        <v/>
      </c>
      <c r="AE348" s="67" t="str">
        <f>IF(ISNUMBER(SEARCH("R", '[2]Dry_Litterbag Placem_Collection'!V55)),"YES","")</f>
        <v/>
      </c>
      <c r="AF348" s="67" t="str">
        <f>IF(ISNUMBER(SEARCH("C", '[2]Dry_Litterbag Placem_Collection'!U55)),"YES","")</f>
        <v/>
      </c>
      <c r="AG348" s="67" t="str">
        <f>IF(ISNUMBER(SEARCH("H", '[2]Dry_Litterbag Placem_Collection'!U55)),"YES","")</f>
        <v/>
      </c>
      <c r="AH348" s="67" t="str">
        <f>IF(ISNUMBER(SEARCH("R", '[2]Dry_Litterbag Placem_Collection'!U55)),"YES","")</f>
        <v/>
      </c>
    </row>
    <row r="349" spans="2:34">
      <c r="B349" t="s">
        <v>164</v>
      </c>
      <c r="C349">
        <v>54</v>
      </c>
      <c r="D349" t="s">
        <v>94</v>
      </c>
      <c r="E349" t="s">
        <v>32</v>
      </c>
      <c r="F349" s="68">
        <v>6</v>
      </c>
      <c r="G349" s="2">
        <f>'[2]Dry_Litterbag Placem_Collection'!E56</f>
        <v>0</v>
      </c>
      <c r="H349" t="str">
        <f>'[2]Final data_for_R_analysis_Dryse'!J495</f>
        <v/>
      </c>
      <c r="I349" t="str">
        <f>'[2]Final data_for_R_analysis_Dryse'!J715</f>
        <v/>
      </c>
      <c r="J349" t="str">
        <f>IFERROR(INDEX('[2]Green_rooibos initial weight'!$C$5:$C$1749,MATCH(H349, '[2]Green_rooibos initial weight'!$A$5:$A$1749,0)),"")</f>
        <v/>
      </c>
      <c r="K349" t="str">
        <f>IFERROR(INDEX('[2]Green_rooibos initial weight'!$C$5:$C$1749,MATCH(I349, '[2]Green_rooibos initial weight'!$A$5:$A$1749,0)),"")</f>
        <v/>
      </c>
      <c r="L349" s="3" t="str">
        <f>IFERROR(J349-(#REF!+#REF!),"")</f>
        <v/>
      </c>
      <c r="M349" s="3">
        <f>AVERAGE('[2]Ashed teabags wet'!$J$809:$J$813,'[2]Ashed teabags wet'!$J$817:$J$818,'[2]Ashed teabags wet'!$J$820:$J$821)</f>
        <v>5.5094158734921841</v>
      </c>
      <c r="N349" s="3" t="str">
        <f t="shared" si="32"/>
        <v/>
      </c>
      <c r="O349" s="3" t="str">
        <f>IFERROR($K349-(#REF!+#REF!),"")</f>
        <v/>
      </c>
      <c r="P349" s="3">
        <f>AVERAGE('[2]Ashed teabags wet'!$J$814:$J$816)</f>
        <v>2.2816647271287041</v>
      </c>
      <c r="Q349" s="3" t="str">
        <f t="shared" si="33"/>
        <v/>
      </c>
      <c r="R349" s="2">
        <f>'[2]Dry_Litterbag Placem_Collection'!G56</f>
        <v>0</v>
      </c>
      <c r="S349" t="str">
        <f>IF(IFERROR(INDEX('[2]Both teabags AfterDry'!$D$3:$D$900,MATCH(Dry_Unashed!H349,'[2]Both teabags AfterDry'!$A$3:$A$900,0)),"")="","",(IFERROR(INDEX('[2]Both teabags AfterDry'!$D$3:$D$900,MATCH(Dry_Unashed!H349,'[2]Both teabags AfterDry'!$A$3:$A$900,0)),"")))</f>
        <v/>
      </c>
      <c r="T349" t="str">
        <f>IF(IFERROR(INDEX('[2]Both teabags AfterDry'!$D$3:$D$900,MATCH(Dry_Unashed!I349,'[2]Both teabags AfterDry'!$A$3:$A$900,0)),"")="","",(IFERROR(INDEX('[2]Both teabags AfterDry'!$D$3:$D$900,MATCH(Dry_Unashed!I349,'[2]Both teabags AfterDry'!$A$3:$A$900,0)),"")))</f>
        <v/>
      </c>
      <c r="U349" s="1" t="str">
        <f>IFERROR(IF(S349&gt;0,S349-(#REF!),""),"")</f>
        <v/>
      </c>
      <c r="V349" s="1" t="str">
        <f>IFERROR(IF(T349&gt;0,T349-(#REF!),""),"")</f>
        <v/>
      </c>
      <c r="W349" s="3" t="str">
        <f t="shared" si="34"/>
        <v/>
      </c>
      <c r="X349" s="3" t="str">
        <f t="shared" si="35"/>
        <v/>
      </c>
      <c r="Y349" s="3" t="str">
        <f t="shared" si="36"/>
        <v/>
      </c>
      <c r="Z349" t="str">
        <f t="shared" si="37"/>
        <v/>
      </c>
      <c r="AA349" s="3" t="str">
        <f t="shared" si="38"/>
        <v/>
      </c>
      <c r="AB349" s="3" t="str">
        <f t="shared" si="39"/>
        <v/>
      </c>
      <c r="AC349" s="67" t="str">
        <f>IF(ISNUMBER(SEARCH("C", '[2]Dry_Litterbag Placem_Collection'!V56)),"YES","")</f>
        <v/>
      </c>
      <c r="AD349" s="67" t="str">
        <f>IF(ISNUMBER(SEARCH("H", '[2]Dry_Litterbag Placem_Collection'!V56)),"YES","")</f>
        <v/>
      </c>
      <c r="AE349" s="67" t="str">
        <f>IF(ISNUMBER(SEARCH("R", '[2]Dry_Litterbag Placem_Collection'!V56)),"YES","")</f>
        <v/>
      </c>
      <c r="AF349" s="67" t="str">
        <f>IF(ISNUMBER(SEARCH("C", '[2]Dry_Litterbag Placem_Collection'!U56)),"YES","")</f>
        <v/>
      </c>
      <c r="AG349" s="67" t="str">
        <f>IF(ISNUMBER(SEARCH("H", '[2]Dry_Litterbag Placem_Collection'!U56)),"YES","")</f>
        <v/>
      </c>
      <c r="AH349" s="67" t="str">
        <f>IF(ISNUMBER(SEARCH("R", '[2]Dry_Litterbag Placem_Collection'!U56)),"YES","")</f>
        <v/>
      </c>
    </row>
    <row r="350" spans="2:34">
      <c r="B350" t="s">
        <v>164</v>
      </c>
      <c r="C350">
        <v>55</v>
      </c>
      <c r="D350" t="s">
        <v>94</v>
      </c>
      <c r="E350" t="s">
        <v>32</v>
      </c>
      <c r="F350" s="68">
        <v>7</v>
      </c>
      <c r="G350" s="2">
        <f>'[2]Dry_Litterbag Placem_Collection'!E57</f>
        <v>42938</v>
      </c>
      <c r="H350" t="str">
        <f>'[2]Final data_for_R_analysis_Dryse'!J496</f>
        <v>G260</v>
      </c>
      <c r="I350" t="str">
        <f>'[2]Final data_for_R_analysis_Dryse'!J716</f>
        <v>R192</v>
      </c>
      <c r="J350">
        <f>IFERROR(INDEX('[2]Green_rooibos initial weight'!$C$5:$C$1749,MATCH(H350, '[2]Green_rooibos initial weight'!$A$5:$A$1749,0)),"")</f>
        <v>2.1560000000000001</v>
      </c>
      <c r="K350">
        <f>IFERROR(INDEX('[2]Green_rooibos initial weight'!$C$5:$C$1749,MATCH(I350, '[2]Green_rooibos initial weight'!$A$5:$A$1749,0)),"")</f>
        <v>2.1970000000000001</v>
      </c>
      <c r="L350" s="3" t="str">
        <f>IFERROR(J350-(#REF!+#REF!),"")</f>
        <v/>
      </c>
      <c r="M350" s="3">
        <f>AVERAGE('[2]Ashed teabags wet'!$J$809:$J$813,'[2]Ashed teabags wet'!$J$817:$J$818,'[2]Ashed teabags wet'!$J$820:$J$821)</f>
        <v>5.5094158734921841</v>
      </c>
      <c r="N350" s="3" t="str">
        <f t="shared" si="32"/>
        <v/>
      </c>
      <c r="O350" s="3" t="str">
        <f>IFERROR($K350-(#REF!+#REF!),"")</f>
        <v/>
      </c>
      <c r="P350" s="3">
        <f>AVERAGE('[2]Ashed teabags wet'!$J$814:$J$816)</f>
        <v>2.2816647271287041</v>
      </c>
      <c r="Q350" s="3" t="str">
        <f t="shared" si="33"/>
        <v/>
      </c>
      <c r="R350" s="2">
        <f>'[2]Dry_Litterbag Placem_Collection'!G57</f>
        <v>43005</v>
      </c>
      <c r="S350">
        <f>IF(IFERROR(INDEX('[2]Both teabags AfterDry'!$D$3:$D$900,MATCH(Dry_Unashed!H350,'[2]Both teabags AfterDry'!$A$3:$A$900,0)),"")="","",(IFERROR(INDEX('[2]Both teabags AfterDry'!$D$3:$D$900,MATCH(Dry_Unashed!H350,'[2]Both teabags AfterDry'!$A$3:$A$900,0)),"")))</f>
        <v>1.9074</v>
      </c>
      <c r="T350">
        <f>IF(IFERROR(INDEX('[2]Both teabags AfterDry'!$D$3:$D$900,MATCH(Dry_Unashed!I350,'[2]Both teabags AfterDry'!$A$3:$A$900,0)),"")="","",(IFERROR(INDEX('[2]Both teabags AfterDry'!$D$3:$D$900,MATCH(Dry_Unashed!I350,'[2]Both teabags AfterDry'!$A$3:$A$900,0)),"")))</f>
        <v>1.9886999999999999</v>
      </c>
      <c r="U350" s="1" t="str">
        <f>IFERROR(IF(S350&gt;0,S350-(#REF!),""),"")</f>
        <v/>
      </c>
      <c r="V350" s="1" t="str">
        <f>IFERROR(IF(T350&gt;0,T350-(#REF!),""),"")</f>
        <v/>
      </c>
      <c r="W350" s="3" t="str">
        <f t="shared" si="34"/>
        <v/>
      </c>
      <c r="X350" s="3" t="str">
        <f t="shared" si="35"/>
        <v/>
      </c>
      <c r="Y350" s="3" t="str">
        <f t="shared" si="36"/>
        <v/>
      </c>
      <c r="Z350">
        <f t="shared" si="37"/>
        <v>67</v>
      </c>
      <c r="AA350" s="3" t="str">
        <f t="shared" si="38"/>
        <v/>
      </c>
      <c r="AB350" s="3" t="str">
        <f t="shared" si="39"/>
        <v/>
      </c>
      <c r="AC350" s="67" t="str">
        <f>IF(ISNUMBER(SEARCH("C", '[2]Dry_Litterbag Placem_Collection'!V57)),"YES","")</f>
        <v/>
      </c>
      <c r="AD350" s="67" t="str">
        <f>IF(ISNUMBER(SEARCH("H", '[2]Dry_Litterbag Placem_Collection'!V57)),"YES","")</f>
        <v/>
      </c>
      <c r="AE350" s="67" t="str">
        <f>IF(ISNUMBER(SEARCH("R", '[2]Dry_Litterbag Placem_Collection'!V57)),"YES","")</f>
        <v/>
      </c>
      <c r="AF350" s="67" t="str">
        <f>IF(ISNUMBER(SEARCH("C", '[2]Dry_Litterbag Placem_Collection'!U57)),"YES","")</f>
        <v/>
      </c>
      <c r="AG350" s="67" t="str">
        <f>IF(ISNUMBER(SEARCH("H", '[2]Dry_Litterbag Placem_Collection'!U57)),"YES","")</f>
        <v/>
      </c>
      <c r="AH350" s="67" t="str">
        <f>IF(ISNUMBER(SEARCH("R", '[2]Dry_Litterbag Placem_Collection'!U57)),"YES","")</f>
        <v/>
      </c>
    </row>
    <row r="351" spans="2:34">
      <c r="B351" t="s">
        <v>164</v>
      </c>
      <c r="C351">
        <v>56</v>
      </c>
      <c r="D351" t="s">
        <v>94</v>
      </c>
      <c r="E351" t="s">
        <v>32</v>
      </c>
      <c r="F351" s="68">
        <v>8</v>
      </c>
      <c r="G351" s="2">
        <f>'[2]Dry_Litterbag Placem_Collection'!E58</f>
        <v>42938</v>
      </c>
      <c r="H351" t="str">
        <f>'[2]Final data_for_R_analysis_Dryse'!J497</f>
        <v>G493</v>
      </c>
      <c r="I351" t="str">
        <f>'[2]Final data_for_R_analysis_Dryse'!J717</f>
        <v>R227</v>
      </c>
      <c r="J351">
        <f>IFERROR(INDEX('[2]Green_rooibos initial weight'!$C$5:$C$1749,MATCH(H351, '[2]Green_rooibos initial weight'!$A$5:$A$1749,0)),"")</f>
        <v>2.0510000000000002</v>
      </c>
      <c r="K351">
        <f>IFERROR(INDEX('[2]Green_rooibos initial weight'!$C$5:$C$1749,MATCH(I351, '[2]Green_rooibos initial weight'!$A$5:$A$1749,0)),"")</f>
        <v>2.254</v>
      </c>
      <c r="L351" s="3" t="str">
        <f>IFERROR(J351-(#REF!+#REF!),"")</f>
        <v/>
      </c>
      <c r="M351" s="3">
        <f>AVERAGE('[2]Ashed teabags wet'!$J$809:$J$813,'[2]Ashed teabags wet'!$J$817:$J$818,'[2]Ashed teabags wet'!$J$820:$J$821)</f>
        <v>5.5094158734921841</v>
      </c>
      <c r="N351" s="3" t="str">
        <f t="shared" si="32"/>
        <v/>
      </c>
      <c r="O351" s="3" t="str">
        <f>IFERROR($K351-(#REF!+#REF!),"")</f>
        <v/>
      </c>
      <c r="P351" s="3">
        <f>AVERAGE('[2]Ashed teabags wet'!$J$814:$J$816)</f>
        <v>2.2816647271287041</v>
      </c>
      <c r="Q351" s="3" t="str">
        <f t="shared" si="33"/>
        <v/>
      </c>
      <c r="R351" s="2">
        <f>'[2]Dry_Litterbag Placem_Collection'!G58</f>
        <v>43005</v>
      </c>
      <c r="S351" t="str">
        <f>IF(IFERROR(INDEX('[2]Both teabags AfterDry'!$D$3:$D$900,MATCH(Dry_Unashed!H351,'[2]Both teabags AfterDry'!$A$3:$A$900,0)),"")="","",(IFERROR(INDEX('[2]Both teabags AfterDry'!$D$3:$D$900,MATCH(Dry_Unashed!H351,'[2]Both teabags AfterDry'!$A$3:$A$900,0)),"")))</f>
        <v/>
      </c>
      <c r="T351">
        <f>IF(IFERROR(INDEX('[2]Both teabags AfterDry'!$D$3:$D$900,MATCH(Dry_Unashed!I351,'[2]Both teabags AfterDry'!$A$3:$A$900,0)),"")="","",(IFERROR(INDEX('[2]Both teabags AfterDry'!$D$3:$D$900,MATCH(Dry_Unashed!I351,'[2]Both teabags AfterDry'!$A$3:$A$900,0)),"")))</f>
        <v>2.0263</v>
      </c>
      <c r="U351" s="1" t="str">
        <f>IFERROR(IF(S351&gt;0,S351-(#REF!),""),"")</f>
        <v/>
      </c>
      <c r="V351" s="1" t="str">
        <f>IFERROR(IF(T351&gt;0,T351-(#REF!),""),"")</f>
        <v/>
      </c>
      <c r="W351" s="3" t="str">
        <f t="shared" si="34"/>
        <v/>
      </c>
      <c r="X351" s="3" t="str">
        <f t="shared" si="35"/>
        <v/>
      </c>
      <c r="Y351" s="3" t="str">
        <f t="shared" si="36"/>
        <v/>
      </c>
      <c r="Z351">
        <f t="shared" si="37"/>
        <v>67</v>
      </c>
      <c r="AA351" s="3" t="str">
        <f t="shared" si="38"/>
        <v/>
      </c>
      <c r="AB351" s="3" t="str">
        <f t="shared" si="39"/>
        <v/>
      </c>
      <c r="AC351" s="67" t="str">
        <f>IF(ISNUMBER(SEARCH("C", '[2]Dry_Litterbag Placem_Collection'!V58)),"YES","")</f>
        <v/>
      </c>
      <c r="AD351" s="67" t="str">
        <f>IF(ISNUMBER(SEARCH("H", '[2]Dry_Litterbag Placem_Collection'!V58)),"YES","")</f>
        <v/>
      </c>
      <c r="AE351" s="67" t="str">
        <f>IF(ISNUMBER(SEARCH("R", '[2]Dry_Litterbag Placem_Collection'!V58)),"YES","")</f>
        <v/>
      </c>
      <c r="AF351" s="67" t="str">
        <f>IF(ISNUMBER(SEARCH("C", '[2]Dry_Litterbag Placem_Collection'!U58)),"YES","")</f>
        <v/>
      </c>
      <c r="AG351" s="67" t="str">
        <f>IF(ISNUMBER(SEARCH("H", '[2]Dry_Litterbag Placem_Collection'!U58)),"YES","")</f>
        <v/>
      </c>
      <c r="AH351" s="67" t="str">
        <f>IF(ISNUMBER(SEARCH("R", '[2]Dry_Litterbag Placem_Collection'!U58)),"YES","")</f>
        <v/>
      </c>
    </row>
    <row r="352" spans="2:34">
      <c r="B352" t="s">
        <v>164</v>
      </c>
      <c r="C352">
        <v>57</v>
      </c>
      <c r="D352" t="s">
        <v>95</v>
      </c>
      <c r="E352" t="s">
        <v>32</v>
      </c>
      <c r="F352" s="5">
        <v>1</v>
      </c>
      <c r="G352" s="2">
        <f>'[2]Dry_Litterbag Placem_Collection'!E59</f>
        <v>42938</v>
      </c>
      <c r="H352" t="str">
        <f>'[2]Final data_for_R_analysis_Dryse'!J498</f>
        <v>G342</v>
      </c>
      <c r="I352" t="str">
        <f>'[2]Final data_for_R_analysis_Dryse'!J718</f>
        <v>R416</v>
      </c>
      <c r="J352">
        <f>IFERROR(INDEX('[2]Green_rooibos initial weight'!$C$5:$C$1749,MATCH(H352, '[2]Green_rooibos initial weight'!$A$5:$A$1749,0)),"")</f>
        <v>1.9039999999999999</v>
      </c>
      <c r="K352">
        <f>IFERROR(INDEX('[2]Green_rooibos initial weight'!$C$5:$C$1749,MATCH(I352, '[2]Green_rooibos initial weight'!$A$5:$A$1749,0)),"")</f>
        <v>2.2469999999999999</v>
      </c>
      <c r="L352" s="3" t="str">
        <f>IFERROR(J352-(#REF!+#REF!),"")</f>
        <v/>
      </c>
      <c r="M352" s="3">
        <f>AVERAGE('[2]Ashed teabags wet'!$J$809:$J$813,'[2]Ashed teabags wet'!$J$817:$J$818,'[2]Ashed teabags wet'!$J$820:$J$821)</f>
        <v>5.5094158734921841</v>
      </c>
      <c r="N352" s="3" t="str">
        <f t="shared" si="32"/>
        <v/>
      </c>
      <c r="O352" s="3" t="str">
        <f>IFERROR($K352-(#REF!+#REF!),"")</f>
        <v/>
      </c>
      <c r="P352" s="3">
        <f>AVERAGE('[2]Ashed teabags wet'!$J$814:$J$816)</f>
        <v>2.2816647271287041</v>
      </c>
      <c r="Q352" s="3" t="str">
        <f t="shared" si="33"/>
        <v/>
      </c>
      <c r="R352" s="2">
        <f>'[2]Dry_Litterbag Placem_Collection'!G59</f>
        <v>43005</v>
      </c>
      <c r="S352">
        <f>IF(IFERROR(INDEX('[2]Both teabags AfterDry'!$D$3:$D$900,MATCH(Dry_Unashed!H352,'[2]Both teabags AfterDry'!$A$3:$A$900,0)),"")="","",(IFERROR(INDEX('[2]Both teabags AfterDry'!$D$3:$D$900,MATCH(Dry_Unashed!H352,'[2]Both teabags AfterDry'!$A$3:$A$900,0)),"")))</f>
        <v>1.7556</v>
      </c>
      <c r="T352">
        <f>IF(IFERROR(INDEX('[2]Both teabags AfterDry'!$D$3:$D$900,MATCH(Dry_Unashed!I352,'[2]Both teabags AfterDry'!$A$3:$A$900,0)),"")="","",(IFERROR(INDEX('[2]Both teabags AfterDry'!$D$3:$D$900,MATCH(Dry_Unashed!I352,'[2]Both teabags AfterDry'!$A$3:$A$900,0)),"")))</f>
        <v>2.0192999999999999</v>
      </c>
      <c r="U352" s="1" t="str">
        <f>IFERROR(IF(S352&gt;0,S352-(#REF!),""),"")</f>
        <v/>
      </c>
      <c r="V352" s="1" t="str">
        <f>IFERROR(IF(T352&gt;0,T352-(#REF!),""),"")</f>
        <v/>
      </c>
      <c r="W352" s="3" t="str">
        <f t="shared" si="34"/>
        <v/>
      </c>
      <c r="X352" s="3" t="str">
        <f t="shared" si="35"/>
        <v/>
      </c>
      <c r="Y352" s="3" t="str">
        <f t="shared" si="36"/>
        <v/>
      </c>
      <c r="Z352">
        <f t="shared" si="37"/>
        <v>67</v>
      </c>
      <c r="AA352" s="3" t="str">
        <f t="shared" si="38"/>
        <v/>
      </c>
      <c r="AB352" s="3" t="str">
        <f t="shared" si="39"/>
        <v/>
      </c>
      <c r="AC352" s="67" t="str">
        <f>IF(ISNUMBER(SEARCH("C", '[2]Dry_Litterbag Placem_Collection'!V59)),"YES","")</f>
        <v/>
      </c>
      <c r="AD352" s="67" t="str">
        <f>IF(ISNUMBER(SEARCH("H", '[2]Dry_Litterbag Placem_Collection'!V59)),"YES","")</f>
        <v/>
      </c>
      <c r="AE352" s="67" t="str">
        <f>IF(ISNUMBER(SEARCH("R", '[2]Dry_Litterbag Placem_Collection'!V59)),"YES","")</f>
        <v/>
      </c>
      <c r="AF352" s="67" t="str">
        <f>IF(ISNUMBER(SEARCH("C", '[2]Dry_Litterbag Placem_Collection'!U59)),"YES","")</f>
        <v/>
      </c>
      <c r="AG352" s="67" t="str">
        <f>IF(ISNUMBER(SEARCH("H", '[2]Dry_Litterbag Placem_Collection'!U59)),"YES","")</f>
        <v/>
      </c>
      <c r="AH352" s="67" t="str">
        <f>IF(ISNUMBER(SEARCH("R", '[2]Dry_Litterbag Placem_Collection'!U59)),"YES","")</f>
        <v/>
      </c>
    </row>
    <row r="353" spans="2:34">
      <c r="B353" t="s">
        <v>164</v>
      </c>
      <c r="C353">
        <v>58</v>
      </c>
      <c r="D353" t="s">
        <v>95</v>
      </c>
      <c r="E353" t="s">
        <v>32</v>
      </c>
      <c r="F353" s="5">
        <v>2</v>
      </c>
      <c r="G353" s="2">
        <f>'[2]Dry_Litterbag Placem_Collection'!E60</f>
        <v>42938</v>
      </c>
      <c r="H353" t="str">
        <f>'[2]Final data_for_R_analysis_Dryse'!J499</f>
        <v>G735</v>
      </c>
      <c r="I353" t="str">
        <f>'[2]Final data_for_R_analysis_Dryse'!J719</f>
        <v>R689</v>
      </c>
      <c r="J353">
        <f>IFERROR(INDEX('[2]Green_rooibos initial weight'!$C$5:$C$1749,MATCH(H353, '[2]Green_rooibos initial weight'!$A$5:$A$1749,0)),"")</f>
        <v>2.0950000000000002</v>
      </c>
      <c r="K353">
        <f>IFERROR(INDEX('[2]Green_rooibos initial weight'!$C$5:$C$1749,MATCH(I353, '[2]Green_rooibos initial weight'!$A$5:$A$1749,0)),"")</f>
        <v>2.11</v>
      </c>
      <c r="L353" s="3" t="str">
        <f>IFERROR(J353-(#REF!+#REF!),"")</f>
        <v/>
      </c>
      <c r="M353" s="3">
        <f>AVERAGE('[2]Ashed teabags wet'!$J$809:$J$813,'[2]Ashed teabags wet'!$J$817:$J$818,'[2]Ashed teabags wet'!$J$820:$J$821)</f>
        <v>5.5094158734921841</v>
      </c>
      <c r="N353" s="3" t="str">
        <f t="shared" si="32"/>
        <v/>
      </c>
      <c r="O353" s="3" t="str">
        <f>IFERROR($K353-(#REF!+#REF!),"")</f>
        <v/>
      </c>
      <c r="P353" s="3">
        <f>AVERAGE('[2]Ashed teabags wet'!$J$814:$J$816)</f>
        <v>2.2816647271287041</v>
      </c>
      <c r="Q353" s="3" t="str">
        <f t="shared" si="33"/>
        <v/>
      </c>
      <c r="R353" s="2">
        <f>'[2]Dry_Litterbag Placem_Collection'!G60</f>
        <v>43005</v>
      </c>
      <c r="S353">
        <f>IF(IFERROR(INDEX('[2]Both teabags AfterDry'!$D$3:$D$900,MATCH(Dry_Unashed!H353,'[2]Both teabags AfterDry'!$A$3:$A$900,0)),"")="","",(IFERROR(INDEX('[2]Both teabags AfterDry'!$D$3:$D$900,MATCH(Dry_Unashed!H353,'[2]Both teabags AfterDry'!$A$3:$A$900,0)),"")))</f>
        <v>1.9036</v>
      </c>
      <c r="T353">
        <f>IF(IFERROR(INDEX('[2]Both teabags AfterDry'!$D$3:$D$900,MATCH(Dry_Unashed!I353,'[2]Both teabags AfterDry'!$A$3:$A$900,0)),"")="","",(IFERROR(INDEX('[2]Both teabags AfterDry'!$D$3:$D$900,MATCH(Dry_Unashed!I353,'[2]Both teabags AfterDry'!$A$3:$A$900,0)),"")))</f>
        <v>1.9226000000000001</v>
      </c>
      <c r="U353" s="1" t="str">
        <f>IFERROR(IF(S353&gt;0,S353-(#REF!),""),"")</f>
        <v/>
      </c>
      <c r="V353" s="1" t="str">
        <f>IFERROR(IF(T353&gt;0,T353-(#REF!),""),"")</f>
        <v/>
      </c>
      <c r="W353" s="3" t="str">
        <f t="shared" si="34"/>
        <v/>
      </c>
      <c r="X353" s="3" t="str">
        <f t="shared" si="35"/>
        <v/>
      </c>
      <c r="Y353" s="3" t="str">
        <f t="shared" si="36"/>
        <v/>
      </c>
      <c r="Z353">
        <f t="shared" si="37"/>
        <v>67</v>
      </c>
      <c r="AA353" s="3" t="str">
        <f t="shared" si="38"/>
        <v/>
      </c>
      <c r="AB353" s="3" t="str">
        <f t="shared" si="39"/>
        <v/>
      </c>
      <c r="AC353" s="67" t="str">
        <f>IF(ISNUMBER(SEARCH("C", '[2]Dry_Litterbag Placem_Collection'!V60)),"YES","")</f>
        <v/>
      </c>
      <c r="AD353" s="67" t="str">
        <f>IF(ISNUMBER(SEARCH("H", '[2]Dry_Litterbag Placem_Collection'!V60)),"YES","")</f>
        <v/>
      </c>
      <c r="AE353" s="67" t="str">
        <f>IF(ISNUMBER(SEARCH("R", '[2]Dry_Litterbag Placem_Collection'!V60)),"YES","")</f>
        <v/>
      </c>
      <c r="AF353" s="67" t="str">
        <f>IF(ISNUMBER(SEARCH("C", '[2]Dry_Litterbag Placem_Collection'!U60)),"YES","")</f>
        <v/>
      </c>
      <c r="AG353" s="67" t="str">
        <f>IF(ISNUMBER(SEARCH("H", '[2]Dry_Litterbag Placem_Collection'!U60)),"YES","")</f>
        <v/>
      </c>
      <c r="AH353" s="67" t="str">
        <f>IF(ISNUMBER(SEARCH("R", '[2]Dry_Litterbag Placem_Collection'!U60)),"YES","")</f>
        <v/>
      </c>
    </row>
    <row r="354" spans="2:34">
      <c r="B354" t="s">
        <v>164</v>
      </c>
      <c r="C354">
        <v>59</v>
      </c>
      <c r="D354" t="s">
        <v>95</v>
      </c>
      <c r="E354" t="s">
        <v>32</v>
      </c>
      <c r="F354" s="5">
        <v>3</v>
      </c>
      <c r="G354" s="2">
        <f>'[2]Dry_Litterbag Placem_Collection'!E61</f>
        <v>42938</v>
      </c>
      <c r="H354" t="str">
        <f>'[2]Final data_for_R_analysis_Dryse'!J500</f>
        <v>G558</v>
      </c>
      <c r="I354" t="str">
        <f>'[2]Final data_for_R_analysis_Dryse'!J720</f>
        <v>R231</v>
      </c>
      <c r="J354">
        <f>IFERROR(INDEX('[2]Green_rooibos initial weight'!$C$5:$C$1749,MATCH(H354, '[2]Green_rooibos initial weight'!$A$5:$A$1749,0)),"")</f>
        <v>2.1789999999999998</v>
      </c>
      <c r="K354">
        <f>IFERROR(INDEX('[2]Green_rooibos initial weight'!$C$5:$C$1749,MATCH(I354, '[2]Green_rooibos initial weight'!$A$5:$A$1749,0)),"")</f>
        <v>2.1230000000000002</v>
      </c>
      <c r="L354" s="3" t="str">
        <f>IFERROR(J354-(#REF!+#REF!),"")</f>
        <v/>
      </c>
      <c r="M354" s="3">
        <f>AVERAGE('[2]Ashed teabags wet'!$J$809:$J$813,'[2]Ashed teabags wet'!$J$817:$J$818,'[2]Ashed teabags wet'!$J$820:$J$821)</f>
        <v>5.5094158734921841</v>
      </c>
      <c r="N354" s="3" t="str">
        <f t="shared" si="32"/>
        <v/>
      </c>
      <c r="O354" s="3" t="str">
        <f>IFERROR($K354-(#REF!+#REF!),"")</f>
        <v/>
      </c>
      <c r="P354" s="3">
        <f>AVERAGE('[2]Ashed teabags wet'!$J$814:$J$816)</f>
        <v>2.2816647271287041</v>
      </c>
      <c r="Q354" s="3" t="str">
        <f t="shared" si="33"/>
        <v/>
      </c>
      <c r="R354" s="2">
        <f>'[2]Dry_Litterbag Placem_Collection'!G61</f>
        <v>43005</v>
      </c>
      <c r="S354">
        <f>IF(IFERROR(INDEX('[2]Both teabags AfterDry'!$D$3:$D$900,MATCH(Dry_Unashed!H354,'[2]Both teabags AfterDry'!$A$3:$A$900,0)),"")="","",(IFERROR(INDEX('[2]Both teabags AfterDry'!$D$3:$D$900,MATCH(Dry_Unashed!H354,'[2]Both teabags AfterDry'!$A$3:$A$900,0)),"")))</f>
        <v>1.9415</v>
      </c>
      <c r="T354" t="str">
        <f>IF(IFERROR(INDEX('[2]Both teabags AfterDry'!$D$3:$D$900,MATCH(Dry_Unashed!I354,'[2]Both teabags AfterDry'!$A$3:$A$900,0)),"")="","",(IFERROR(INDEX('[2]Both teabags AfterDry'!$D$3:$D$900,MATCH(Dry_Unashed!I354,'[2]Both teabags AfterDry'!$A$3:$A$900,0)),"")))</f>
        <v/>
      </c>
      <c r="U354" s="1" t="str">
        <f>IFERROR(IF(S354&gt;0,S354-(#REF!),""),"")</f>
        <v/>
      </c>
      <c r="V354" s="1" t="str">
        <f>IFERROR(IF(T354&gt;0,T354-(#REF!),""),"")</f>
        <v/>
      </c>
      <c r="W354" s="3" t="str">
        <f t="shared" si="34"/>
        <v/>
      </c>
      <c r="X354" s="3" t="str">
        <f t="shared" si="35"/>
        <v/>
      </c>
      <c r="Y354" s="3" t="str">
        <f t="shared" si="36"/>
        <v/>
      </c>
      <c r="Z354">
        <f t="shared" si="37"/>
        <v>67</v>
      </c>
      <c r="AA354" s="3" t="str">
        <f t="shared" si="38"/>
        <v/>
      </c>
      <c r="AB354" s="3" t="str">
        <f t="shared" si="39"/>
        <v/>
      </c>
      <c r="AC354" s="67" t="str">
        <f>IF(ISNUMBER(SEARCH("C", '[2]Dry_Litterbag Placem_Collection'!V61)),"YES","")</f>
        <v/>
      </c>
      <c r="AD354" s="67" t="str">
        <f>IF(ISNUMBER(SEARCH("H", '[2]Dry_Litterbag Placem_Collection'!V61)),"YES","")</f>
        <v/>
      </c>
      <c r="AE354" s="67" t="str">
        <f>IF(ISNUMBER(SEARCH("R", '[2]Dry_Litterbag Placem_Collection'!V61)),"YES","")</f>
        <v/>
      </c>
      <c r="AF354" s="67" t="str">
        <f>IF(ISNUMBER(SEARCH("C", '[2]Dry_Litterbag Placem_Collection'!U61)),"YES","")</f>
        <v/>
      </c>
      <c r="AG354" s="67" t="str">
        <f>IF(ISNUMBER(SEARCH("H", '[2]Dry_Litterbag Placem_Collection'!U61)),"YES","")</f>
        <v/>
      </c>
      <c r="AH354" s="67" t="str">
        <f>IF(ISNUMBER(SEARCH("R", '[2]Dry_Litterbag Placem_Collection'!U61)),"YES","")</f>
        <v/>
      </c>
    </row>
    <row r="355" spans="2:34">
      <c r="B355" t="s">
        <v>164</v>
      </c>
      <c r="C355">
        <v>60</v>
      </c>
      <c r="D355" t="s">
        <v>95</v>
      </c>
      <c r="E355" t="s">
        <v>32</v>
      </c>
      <c r="F355" s="68">
        <v>4</v>
      </c>
      <c r="G355" s="2">
        <f>'[2]Dry_Litterbag Placem_Collection'!E62</f>
        <v>42938</v>
      </c>
      <c r="H355" t="str">
        <f>'[2]Final data_for_R_analysis_Dryse'!J501</f>
        <v>G751</v>
      </c>
      <c r="I355" t="str">
        <f>'[2]Final data_for_R_analysis_Dryse'!J721</f>
        <v>R297</v>
      </c>
      <c r="J355">
        <f>IFERROR(INDEX('[2]Green_rooibos initial weight'!$C$5:$C$1749,MATCH(H355, '[2]Green_rooibos initial weight'!$A$5:$A$1749,0)),"")</f>
        <v>2.0750000000000002</v>
      </c>
      <c r="K355">
        <f>IFERROR(INDEX('[2]Green_rooibos initial weight'!$C$5:$C$1749,MATCH(I355, '[2]Green_rooibos initial weight'!$A$5:$A$1749,0)),"")</f>
        <v>2.1800000000000002</v>
      </c>
      <c r="L355" s="3" t="str">
        <f>IFERROR(J355-(#REF!+#REF!),"")</f>
        <v/>
      </c>
      <c r="M355" s="3">
        <f>AVERAGE('[2]Ashed teabags wet'!$J$809:$J$813,'[2]Ashed teabags wet'!$J$817:$J$818,'[2]Ashed teabags wet'!$J$820:$J$821)</f>
        <v>5.5094158734921841</v>
      </c>
      <c r="N355" s="3" t="str">
        <f t="shared" si="32"/>
        <v/>
      </c>
      <c r="O355" s="3" t="str">
        <f>IFERROR($K355-(#REF!+#REF!),"")</f>
        <v/>
      </c>
      <c r="P355" s="3">
        <f>AVERAGE('[2]Ashed teabags wet'!$J$814:$J$816)</f>
        <v>2.2816647271287041</v>
      </c>
      <c r="Q355" s="3" t="str">
        <f t="shared" si="33"/>
        <v/>
      </c>
      <c r="R355" s="2">
        <f>'[2]Dry_Litterbag Placem_Collection'!G62</f>
        <v>43005</v>
      </c>
      <c r="S355" t="str">
        <f>IF(IFERROR(INDEX('[2]Both teabags AfterDry'!$D$3:$D$900,MATCH(Dry_Unashed!H355,'[2]Both teabags AfterDry'!$A$3:$A$900,0)),"")="","",(IFERROR(INDEX('[2]Both teabags AfterDry'!$D$3:$D$900,MATCH(Dry_Unashed!H355,'[2]Both teabags AfterDry'!$A$3:$A$900,0)),"")))</f>
        <v/>
      </c>
      <c r="T355">
        <f>IF(IFERROR(INDEX('[2]Both teabags AfterDry'!$D$3:$D$900,MATCH(Dry_Unashed!I355,'[2]Both teabags AfterDry'!$A$3:$A$900,0)),"")="","",(IFERROR(INDEX('[2]Both teabags AfterDry'!$D$3:$D$900,MATCH(Dry_Unashed!I355,'[2]Both teabags AfterDry'!$A$3:$A$900,0)),"")))</f>
        <v>1.9569000000000001</v>
      </c>
      <c r="U355" s="1" t="str">
        <f>IFERROR(IF(S355&gt;0,S355-(#REF!),""),"")</f>
        <v/>
      </c>
      <c r="V355" s="1" t="str">
        <f>IFERROR(IF(T355&gt;0,T355-(#REF!),""),"")</f>
        <v/>
      </c>
      <c r="W355" s="3" t="str">
        <f t="shared" si="34"/>
        <v/>
      </c>
      <c r="X355" s="3" t="str">
        <f t="shared" si="35"/>
        <v/>
      </c>
      <c r="Y355" s="3" t="str">
        <f t="shared" si="36"/>
        <v/>
      </c>
      <c r="Z355">
        <f t="shared" si="37"/>
        <v>67</v>
      </c>
      <c r="AA355" s="3" t="str">
        <f t="shared" si="38"/>
        <v/>
      </c>
      <c r="AB355" s="3" t="str">
        <f t="shared" si="39"/>
        <v/>
      </c>
      <c r="AC355" s="67" t="str">
        <f>IF(ISNUMBER(SEARCH("C", '[2]Dry_Litterbag Placem_Collection'!V62)),"YES","")</f>
        <v/>
      </c>
      <c r="AD355" s="67" t="str">
        <f>IF(ISNUMBER(SEARCH("H", '[2]Dry_Litterbag Placem_Collection'!V62)),"YES","")</f>
        <v/>
      </c>
      <c r="AE355" s="67" t="str">
        <f>IF(ISNUMBER(SEARCH("R", '[2]Dry_Litterbag Placem_Collection'!V62)),"YES","")</f>
        <v/>
      </c>
      <c r="AF355" s="67" t="str">
        <f>IF(ISNUMBER(SEARCH("C", '[2]Dry_Litterbag Placem_Collection'!U62)),"YES","")</f>
        <v/>
      </c>
      <c r="AG355" s="67" t="str">
        <f>IF(ISNUMBER(SEARCH("H", '[2]Dry_Litterbag Placem_Collection'!U62)),"YES","")</f>
        <v/>
      </c>
      <c r="AH355" s="67" t="str">
        <f>IF(ISNUMBER(SEARCH("R", '[2]Dry_Litterbag Placem_Collection'!U62)),"YES","")</f>
        <v/>
      </c>
    </row>
    <row r="356" spans="2:34">
      <c r="B356" t="s">
        <v>164</v>
      </c>
      <c r="C356">
        <v>61</v>
      </c>
      <c r="D356" t="s">
        <v>95</v>
      </c>
      <c r="E356" t="s">
        <v>32</v>
      </c>
      <c r="F356" s="68">
        <v>5</v>
      </c>
      <c r="G356" s="2">
        <f>'[2]Dry_Litterbag Placem_Collection'!E63</f>
        <v>42938</v>
      </c>
      <c r="H356" t="str">
        <f>'[2]Final data_for_R_analysis_Dryse'!J502</f>
        <v>G748</v>
      </c>
      <c r="I356" t="str">
        <f>'[2]Final data_for_R_analysis_Dryse'!J722</f>
        <v>R200</v>
      </c>
      <c r="J356">
        <f>IFERROR(INDEX('[2]Green_rooibos initial weight'!$C$5:$C$1749,MATCH(H356, '[2]Green_rooibos initial weight'!$A$5:$A$1749,0)),"")</f>
        <v>2.081</v>
      </c>
      <c r="K356">
        <f>IFERROR(INDEX('[2]Green_rooibos initial weight'!$C$5:$C$1749,MATCH(I356, '[2]Green_rooibos initial weight'!$A$5:$A$1749,0)),"")</f>
        <v>2.242</v>
      </c>
      <c r="L356" s="3" t="str">
        <f>IFERROR(J356-(#REF!+#REF!),"")</f>
        <v/>
      </c>
      <c r="M356" s="3">
        <f>AVERAGE('[2]Ashed teabags wet'!$J$809:$J$813,'[2]Ashed teabags wet'!$J$817:$J$818,'[2]Ashed teabags wet'!$J$820:$J$821)</f>
        <v>5.5094158734921841</v>
      </c>
      <c r="N356" s="3" t="str">
        <f t="shared" si="32"/>
        <v/>
      </c>
      <c r="O356" s="3" t="str">
        <f>IFERROR($K356-(#REF!+#REF!),"")</f>
        <v/>
      </c>
      <c r="P356" s="3">
        <f>AVERAGE('[2]Ashed teabags wet'!$J$814:$J$816)</f>
        <v>2.2816647271287041</v>
      </c>
      <c r="Q356" s="3" t="str">
        <f t="shared" si="33"/>
        <v/>
      </c>
      <c r="R356" s="2">
        <f>'[2]Dry_Litterbag Placem_Collection'!G63</f>
        <v>43005</v>
      </c>
      <c r="S356" t="str">
        <f>IF(IFERROR(INDEX('[2]Both teabags AfterDry'!$D$3:$D$900,MATCH(Dry_Unashed!H356,'[2]Both teabags AfterDry'!$A$3:$A$900,0)),"")="","",(IFERROR(INDEX('[2]Both teabags AfterDry'!$D$3:$D$900,MATCH(Dry_Unashed!H356,'[2]Both teabags AfterDry'!$A$3:$A$900,0)),"")))</f>
        <v/>
      </c>
      <c r="T356" t="str">
        <f>IF(IFERROR(INDEX('[2]Both teabags AfterDry'!$D$3:$D$900,MATCH(Dry_Unashed!I356,'[2]Both teabags AfterDry'!$A$3:$A$900,0)),"")="","",(IFERROR(INDEX('[2]Both teabags AfterDry'!$D$3:$D$900,MATCH(Dry_Unashed!I356,'[2]Both teabags AfterDry'!$A$3:$A$900,0)),"")))</f>
        <v/>
      </c>
      <c r="U356" s="1" t="str">
        <f>IFERROR(IF(S356&gt;0,S356-(#REF!),""),"")</f>
        <v/>
      </c>
      <c r="V356" s="1" t="str">
        <f>IFERROR(IF(T356&gt;0,T356-(#REF!),""),"")</f>
        <v/>
      </c>
      <c r="W356" s="3" t="str">
        <f t="shared" si="34"/>
        <v/>
      </c>
      <c r="X356" s="3" t="str">
        <f t="shared" si="35"/>
        <v/>
      </c>
      <c r="Y356" s="3" t="str">
        <f t="shared" si="36"/>
        <v/>
      </c>
      <c r="Z356">
        <f t="shared" si="37"/>
        <v>67</v>
      </c>
      <c r="AA356" s="3" t="str">
        <f t="shared" si="38"/>
        <v/>
      </c>
      <c r="AB356" s="3" t="str">
        <f t="shared" si="39"/>
        <v/>
      </c>
      <c r="AC356" s="67" t="str">
        <f>IF(ISNUMBER(SEARCH("C", '[2]Dry_Litterbag Placem_Collection'!V63)),"YES","")</f>
        <v/>
      </c>
      <c r="AD356" s="67" t="str">
        <f>IF(ISNUMBER(SEARCH("H", '[2]Dry_Litterbag Placem_Collection'!V63)),"YES","")</f>
        <v/>
      </c>
      <c r="AE356" s="67" t="str">
        <f>IF(ISNUMBER(SEARCH("R", '[2]Dry_Litterbag Placem_Collection'!V63)),"YES","")</f>
        <v/>
      </c>
      <c r="AF356" s="67" t="str">
        <f>IF(ISNUMBER(SEARCH("C", '[2]Dry_Litterbag Placem_Collection'!U63)),"YES","")</f>
        <v/>
      </c>
      <c r="AG356" s="67" t="str">
        <f>IF(ISNUMBER(SEARCH("H", '[2]Dry_Litterbag Placem_Collection'!U63)),"YES","")</f>
        <v/>
      </c>
      <c r="AH356" s="67" t="str">
        <f>IF(ISNUMBER(SEARCH("R", '[2]Dry_Litterbag Placem_Collection'!U63)),"YES","")</f>
        <v/>
      </c>
    </row>
    <row r="357" spans="2:34">
      <c r="B357" t="s">
        <v>164</v>
      </c>
      <c r="C357">
        <v>62</v>
      </c>
      <c r="D357" t="s">
        <v>95</v>
      </c>
      <c r="E357" t="s">
        <v>32</v>
      </c>
      <c r="F357" s="68">
        <v>6</v>
      </c>
      <c r="G357" s="2">
        <f>'[2]Dry_Litterbag Placem_Collection'!E64</f>
        <v>0</v>
      </c>
      <c r="H357" t="str">
        <f>'[2]Final data_for_R_analysis_Dryse'!J503</f>
        <v/>
      </c>
      <c r="I357" t="str">
        <f>'[2]Final data_for_R_analysis_Dryse'!J723</f>
        <v/>
      </c>
      <c r="J357" t="str">
        <f>IFERROR(INDEX('[2]Green_rooibos initial weight'!$C$5:$C$1749,MATCH(H357, '[2]Green_rooibos initial weight'!$A$5:$A$1749,0)),"")</f>
        <v/>
      </c>
      <c r="K357" t="str">
        <f>IFERROR(INDEX('[2]Green_rooibos initial weight'!$C$5:$C$1749,MATCH(I357, '[2]Green_rooibos initial weight'!$A$5:$A$1749,0)),"")</f>
        <v/>
      </c>
      <c r="L357" s="3" t="str">
        <f>IFERROR(J357-(#REF!+#REF!),"")</f>
        <v/>
      </c>
      <c r="M357" s="3">
        <f>AVERAGE('[2]Ashed teabags wet'!$J$809:$J$813,'[2]Ashed teabags wet'!$J$817:$J$818,'[2]Ashed teabags wet'!$J$820:$J$821)</f>
        <v>5.5094158734921841</v>
      </c>
      <c r="N357" s="3" t="str">
        <f t="shared" si="32"/>
        <v/>
      </c>
      <c r="O357" s="3" t="str">
        <f>IFERROR($K357-(#REF!+#REF!),"")</f>
        <v/>
      </c>
      <c r="P357" s="3">
        <f>AVERAGE('[2]Ashed teabags wet'!$J$814:$J$816)</f>
        <v>2.2816647271287041</v>
      </c>
      <c r="Q357" s="3" t="str">
        <f t="shared" si="33"/>
        <v/>
      </c>
      <c r="R357" s="2">
        <f>'[2]Dry_Litterbag Placem_Collection'!G64</f>
        <v>0</v>
      </c>
      <c r="S357" t="str">
        <f>IF(IFERROR(INDEX('[2]Both teabags AfterDry'!$D$3:$D$900,MATCH(Dry_Unashed!H357,'[2]Both teabags AfterDry'!$A$3:$A$900,0)),"")="","",(IFERROR(INDEX('[2]Both teabags AfterDry'!$D$3:$D$900,MATCH(Dry_Unashed!H357,'[2]Both teabags AfterDry'!$A$3:$A$900,0)),"")))</f>
        <v/>
      </c>
      <c r="T357" t="str">
        <f>IF(IFERROR(INDEX('[2]Both teabags AfterDry'!$D$3:$D$900,MATCH(Dry_Unashed!I357,'[2]Both teabags AfterDry'!$A$3:$A$900,0)),"")="","",(IFERROR(INDEX('[2]Both teabags AfterDry'!$D$3:$D$900,MATCH(Dry_Unashed!I357,'[2]Both teabags AfterDry'!$A$3:$A$900,0)),"")))</f>
        <v/>
      </c>
      <c r="U357" s="1" t="str">
        <f>IFERROR(IF(S357&gt;0,S357-(#REF!),""),"")</f>
        <v/>
      </c>
      <c r="V357" s="1" t="str">
        <f>IFERROR(IF(T357&gt;0,T357-(#REF!),""),"")</f>
        <v/>
      </c>
      <c r="W357" s="3" t="str">
        <f t="shared" si="34"/>
        <v/>
      </c>
      <c r="X357" s="3" t="str">
        <f t="shared" si="35"/>
        <v/>
      </c>
      <c r="Y357" s="3" t="str">
        <f t="shared" si="36"/>
        <v/>
      </c>
      <c r="Z357" t="str">
        <f t="shared" si="37"/>
        <v/>
      </c>
      <c r="AA357" s="3" t="str">
        <f t="shared" si="38"/>
        <v/>
      </c>
      <c r="AB357" s="3" t="str">
        <f t="shared" si="39"/>
        <v/>
      </c>
      <c r="AC357" s="67" t="str">
        <f>IF(ISNUMBER(SEARCH("C", '[2]Dry_Litterbag Placem_Collection'!V64)),"YES","")</f>
        <v/>
      </c>
      <c r="AD357" s="67" t="str">
        <f>IF(ISNUMBER(SEARCH("H", '[2]Dry_Litterbag Placem_Collection'!V64)),"YES","")</f>
        <v/>
      </c>
      <c r="AE357" s="67" t="str">
        <f>IF(ISNUMBER(SEARCH("R", '[2]Dry_Litterbag Placem_Collection'!V64)),"YES","")</f>
        <v/>
      </c>
      <c r="AF357" s="67" t="str">
        <f>IF(ISNUMBER(SEARCH("C", '[2]Dry_Litterbag Placem_Collection'!U64)),"YES","")</f>
        <v/>
      </c>
      <c r="AG357" s="67" t="str">
        <f>IF(ISNUMBER(SEARCH("H", '[2]Dry_Litterbag Placem_Collection'!U64)),"YES","")</f>
        <v/>
      </c>
      <c r="AH357" s="67" t="str">
        <f>IF(ISNUMBER(SEARCH("R", '[2]Dry_Litterbag Placem_Collection'!U64)),"YES","")</f>
        <v/>
      </c>
    </row>
    <row r="358" spans="2:34">
      <c r="B358" t="s">
        <v>164</v>
      </c>
      <c r="C358">
        <v>63</v>
      </c>
      <c r="D358" t="s">
        <v>95</v>
      </c>
      <c r="E358" t="s">
        <v>32</v>
      </c>
      <c r="F358" s="68">
        <v>7</v>
      </c>
      <c r="G358" s="2">
        <f>'[2]Dry_Litterbag Placem_Collection'!E65</f>
        <v>42938</v>
      </c>
      <c r="H358" t="str">
        <f>'[2]Final data_for_R_analysis_Dryse'!J504</f>
        <v>G629</v>
      </c>
      <c r="I358" t="str">
        <f>'[2]Final data_for_R_analysis_Dryse'!J724</f>
        <v>R713</v>
      </c>
      <c r="J358">
        <f>IFERROR(INDEX('[2]Green_rooibos initial weight'!$C$5:$C$1749,MATCH(H358, '[2]Green_rooibos initial weight'!$A$5:$A$1749,0)),"")</f>
        <v>1.978</v>
      </c>
      <c r="K358">
        <f>IFERROR(INDEX('[2]Green_rooibos initial weight'!$C$5:$C$1749,MATCH(I358, '[2]Green_rooibos initial weight'!$A$5:$A$1749,0)),"")</f>
        <v>2.1619999999999999</v>
      </c>
      <c r="L358" s="3" t="str">
        <f>IFERROR(J358-(#REF!+#REF!),"")</f>
        <v/>
      </c>
      <c r="M358" s="3">
        <f>AVERAGE('[2]Ashed teabags wet'!$J$809:$J$813,'[2]Ashed teabags wet'!$J$817:$J$818,'[2]Ashed teabags wet'!$J$820:$J$821)</f>
        <v>5.5094158734921841</v>
      </c>
      <c r="N358" s="3" t="str">
        <f t="shared" si="32"/>
        <v/>
      </c>
      <c r="O358" s="3" t="str">
        <f>IFERROR($K358-(#REF!+#REF!),"")</f>
        <v/>
      </c>
      <c r="P358" s="3">
        <f>AVERAGE('[2]Ashed teabags wet'!$J$814:$J$816)</f>
        <v>2.2816647271287041</v>
      </c>
      <c r="Q358" s="3" t="str">
        <f t="shared" si="33"/>
        <v/>
      </c>
      <c r="R358" s="2">
        <f>'[2]Dry_Litterbag Placem_Collection'!G65</f>
        <v>43005</v>
      </c>
      <c r="S358">
        <f>IF(IFERROR(INDEX('[2]Both teabags AfterDry'!$D$3:$D$900,MATCH(Dry_Unashed!H358,'[2]Both teabags AfterDry'!$A$3:$A$900,0)),"")="","",(IFERROR(INDEX('[2]Both teabags AfterDry'!$D$3:$D$900,MATCH(Dry_Unashed!H358,'[2]Both teabags AfterDry'!$A$3:$A$900,0)),"")))</f>
        <v>1.8411</v>
      </c>
      <c r="T358">
        <f>IF(IFERROR(INDEX('[2]Both teabags AfterDry'!$D$3:$D$900,MATCH(Dry_Unashed!I358,'[2]Both teabags AfterDry'!$A$3:$A$900,0)),"")="","",(IFERROR(INDEX('[2]Both teabags AfterDry'!$D$3:$D$900,MATCH(Dry_Unashed!I358,'[2]Both teabags AfterDry'!$A$3:$A$900,0)),"")))</f>
        <v>1.9921</v>
      </c>
      <c r="U358" s="1" t="str">
        <f>IFERROR(IF(S358&gt;0,S358-(#REF!),""),"")</f>
        <v/>
      </c>
      <c r="V358" s="1" t="str">
        <f>IFERROR(IF(T358&gt;0,T358-(#REF!),""),"")</f>
        <v/>
      </c>
      <c r="W358" s="3" t="str">
        <f t="shared" si="34"/>
        <v/>
      </c>
      <c r="X358" s="3" t="str">
        <f t="shared" si="35"/>
        <v/>
      </c>
      <c r="Y358" s="3" t="str">
        <f t="shared" si="36"/>
        <v/>
      </c>
      <c r="Z358">
        <f t="shared" si="37"/>
        <v>67</v>
      </c>
      <c r="AA358" s="3" t="str">
        <f t="shared" si="38"/>
        <v/>
      </c>
      <c r="AB358" s="3" t="str">
        <f t="shared" si="39"/>
        <v/>
      </c>
      <c r="AC358" s="67" t="str">
        <f>IF(ISNUMBER(SEARCH("C", '[2]Dry_Litterbag Placem_Collection'!V65)),"YES","")</f>
        <v/>
      </c>
      <c r="AD358" s="67" t="str">
        <f>IF(ISNUMBER(SEARCH("H", '[2]Dry_Litterbag Placem_Collection'!V65)),"YES","")</f>
        <v/>
      </c>
      <c r="AE358" s="67" t="str">
        <f>IF(ISNUMBER(SEARCH("R", '[2]Dry_Litterbag Placem_Collection'!V65)),"YES","")</f>
        <v/>
      </c>
      <c r="AF358" s="67" t="str">
        <f>IF(ISNUMBER(SEARCH("C", '[2]Dry_Litterbag Placem_Collection'!U65)),"YES","")</f>
        <v/>
      </c>
      <c r="AG358" s="67" t="str">
        <f>IF(ISNUMBER(SEARCH("H", '[2]Dry_Litterbag Placem_Collection'!U65)),"YES","")</f>
        <v/>
      </c>
      <c r="AH358" s="67" t="str">
        <f>IF(ISNUMBER(SEARCH("R", '[2]Dry_Litterbag Placem_Collection'!U65)),"YES","")</f>
        <v/>
      </c>
    </row>
    <row r="359" spans="2:34">
      <c r="B359" t="s">
        <v>164</v>
      </c>
      <c r="C359">
        <v>64</v>
      </c>
      <c r="D359" t="s">
        <v>95</v>
      </c>
      <c r="E359" t="s">
        <v>32</v>
      </c>
      <c r="F359" s="68">
        <v>8</v>
      </c>
      <c r="G359" s="2">
        <f>'[2]Dry_Litterbag Placem_Collection'!E66</f>
        <v>42938</v>
      </c>
      <c r="H359" t="str">
        <f>'[2]Final data_for_R_analysis_Dryse'!J505</f>
        <v>G84</v>
      </c>
      <c r="I359" t="str">
        <f>'[2]Final data_for_R_analysis_Dryse'!J725</f>
        <v>R237</v>
      </c>
      <c r="J359">
        <f>IFERROR(INDEX('[2]Green_rooibos initial weight'!$C$5:$C$1749,MATCH(H359, '[2]Green_rooibos initial weight'!$A$5:$A$1749,0)),"")</f>
        <v>2.1259999999999999</v>
      </c>
      <c r="K359">
        <f>IFERROR(INDEX('[2]Green_rooibos initial weight'!$C$5:$C$1749,MATCH(I359, '[2]Green_rooibos initial weight'!$A$5:$A$1749,0)),"")</f>
        <v>2.1989999999999998</v>
      </c>
      <c r="L359" s="3" t="str">
        <f>IFERROR(J359-(#REF!+#REF!),"")</f>
        <v/>
      </c>
      <c r="M359" s="3">
        <f>AVERAGE('[2]Ashed teabags wet'!$J$809:$J$813,'[2]Ashed teabags wet'!$J$817:$J$818,'[2]Ashed teabags wet'!$J$820:$J$821)</f>
        <v>5.5094158734921841</v>
      </c>
      <c r="N359" s="3" t="str">
        <f t="shared" si="32"/>
        <v/>
      </c>
      <c r="O359" s="3" t="str">
        <f>IFERROR($K359-(#REF!+#REF!),"")</f>
        <v/>
      </c>
      <c r="P359" s="3">
        <f>AVERAGE('[2]Ashed teabags wet'!$J$814:$J$816)</f>
        <v>2.2816647271287041</v>
      </c>
      <c r="Q359" s="3" t="str">
        <f t="shared" si="33"/>
        <v/>
      </c>
      <c r="R359" s="2">
        <f>'[2]Dry_Litterbag Placem_Collection'!G66</f>
        <v>43005</v>
      </c>
      <c r="S359">
        <f>IF(IFERROR(INDEX('[2]Both teabags AfterDry'!$D$3:$D$900,MATCH(Dry_Unashed!H359,'[2]Both teabags AfterDry'!$A$3:$A$900,0)),"")="","",(IFERROR(INDEX('[2]Both teabags AfterDry'!$D$3:$D$900,MATCH(Dry_Unashed!H359,'[2]Both teabags AfterDry'!$A$3:$A$900,0)),"")))</f>
        <v>1.9314</v>
      </c>
      <c r="T359">
        <f>IF(IFERROR(INDEX('[2]Both teabags AfterDry'!$D$3:$D$900,MATCH(Dry_Unashed!I359,'[2]Both teabags AfterDry'!$A$3:$A$900,0)),"")="","",(IFERROR(INDEX('[2]Both teabags AfterDry'!$D$3:$D$900,MATCH(Dry_Unashed!I359,'[2]Both teabags AfterDry'!$A$3:$A$900,0)),"")))</f>
        <v>1.9715</v>
      </c>
      <c r="U359" s="1" t="str">
        <f>IFERROR(IF(S359&gt;0,S359-(#REF!),""),"")</f>
        <v/>
      </c>
      <c r="V359" s="1" t="str">
        <f>IFERROR(IF(T359&gt;0,T359-(#REF!),""),"")</f>
        <v/>
      </c>
      <c r="W359" s="3" t="str">
        <f t="shared" si="34"/>
        <v/>
      </c>
      <c r="X359" s="3" t="str">
        <f t="shared" si="35"/>
        <v/>
      </c>
      <c r="Y359" s="3" t="str">
        <f t="shared" si="36"/>
        <v/>
      </c>
      <c r="Z359">
        <f t="shared" si="37"/>
        <v>67</v>
      </c>
      <c r="AA359" s="3" t="str">
        <f t="shared" si="38"/>
        <v/>
      </c>
      <c r="AB359" s="3" t="str">
        <f t="shared" si="39"/>
        <v/>
      </c>
      <c r="AC359" s="67" t="str">
        <f>IF(ISNUMBER(SEARCH("C", '[2]Dry_Litterbag Placem_Collection'!V66)),"YES","")</f>
        <v/>
      </c>
      <c r="AD359" s="67" t="str">
        <f>IF(ISNUMBER(SEARCH("H", '[2]Dry_Litterbag Placem_Collection'!V66)),"YES","")</f>
        <v/>
      </c>
      <c r="AE359" s="67" t="str">
        <f>IF(ISNUMBER(SEARCH("R", '[2]Dry_Litterbag Placem_Collection'!V66)),"YES","")</f>
        <v/>
      </c>
      <c r="AF359" s="67" t="str">
        <f>IF(ISNUMBER(SEARCH("C", '[2]Dry_Litterbag Placem_Collection'!U66)),"YES","")</f>
        <v/>
      </c>
      <c r="AG359" s="67" t="str">
        <f>IF(ISNUMBER(SEARCH("H", '[2]Dry_Litterbag Placem_Collection'!U66)),"YES","")</f>
        <v/>
      </c>
      <c r="AH359" s="67" t="str">
        <f>IF(ISNUMBER(SEARCH("R", '[2]Dry_Litterbag Placem_Collection'!U66)),"YES","")</f>
        <v/>
      </c>
    </row>
    <row r="360" spans="2:34">
      <c r="B360" t="s">
        <v>164</v>
      </c>
      <c r="C360">
        <v>65</v>
      </c>
      <c r="D360" t="s">
        <v>96</v>
      </c>
      <c r="E360" t="s">
        <v>32</v>
      </c>
      <c r="F360" s="5">
        <v>1</v>
      </c>
      <c r="G360" s="2">
        <f>'[2]Dry_Litterbag Placem_Collection'!E67</f>
        <v>42937</v>
      </c>
      <c r="H360" t="str">
        <f>'[2]Final data_for_R_analysis_Dryse'!J506</f>
        <v>G586</v>
      </c>
      <c r="I360" t="str">
        <f>'[2]Final data_for_R_analysis_Dryse'!J726</f>
        <v>R654</v>
      </c>
      <c r="J360">
        <f>IFERROR(INDEX('[2]Green_rooibos initial weight'!$C$5:$C$1749,MATCH(H360, '[2]Green_rooibos initial weight'!$A$5:$A$1749,0)),"")</f>
        <v>1.9590000000000001</v>
      </c>
      <c r="K360">
        <f>IFERROR(INDEX('[2]Green_rooibos initial weight'!$C$5:$C$1749,MATCH(I360, '[2]Green_rooibos initial weight'!$A$5:$A$1749,0)),"")</f>
        <v>2.2040000000000002</v>
      </c>
      <c r="L360" s="3" t="str">
        <f>IFERROR(J360-(#REF!+#REF!),"")</f>
        <v/>
      </c>
      <c r="M360" s="3">
        <f>AVERAGE('[2]Ashed teabags wet'!$J$809:$J$813,'[2]Ashed teabags wet'!$J$817:$J$818,'[2]Ashed teabags wet'!$J$820:$J$821)</f>
        <v>5.5094158734921841</v>
      </c>
      <c r="N360" s="3" t="str">
        <f t="shared" si="32"/>
        <v/>
      </c>
      <c r="O360" s="3" t="str">
        <f>IFERROR($K360-(#REF!+#REF!),"")</f>
        <v/>
      </c>
      <c r="P360" s="3">
        <f>AVERAGE('[2]Ashed teabags wet'!$J$814:$J$816)</f>
        <v>2.2816647271287041</v>
      </c>
      <c r="Q360" s="3" t="str">
        <f t="shared" si="33"/>
        <v/>
      </c>
      <c r="R360" s="2">
        <f>'[2]Dry_Litterbag Placem_Collection'!G67</f>
        <v>43005</v>
      </c>
      <c r="S360" t="str">
        <f>IF(IFERROR(INDEX('[2]Both teabags AfterDry'!$D$3:$D$900,MATCH(Dry_Unashed!H360,'[2]Both teabags AfterDry'!$A$3:$A$900,0)),"")="","",(IFERROR(INDEX('[2]Both teabags AfterDry'!$D$3:$D$900,MATCH(Dry_Unashed!H360,'[2]Both teabags AfterDry'!$A$3:$A$900,0)),"")))</f>
        <v/>
      </c>
      <c r="T360" t="str">
        <f>IF(IFERROR(INDEX('[2]Both teabags AfterDry'!$D$3:$D$900,MATCH(Dry_Unashed!I360,'[2]Both teabags AfterDry'!$A$3:$A$900,0)),"")="","",(IFERROR(INDEX('[2]Both teabags AfterDry'!$D$3:$D$900,MATCH(Dry_Unashed!I360,'[2]Both teabags AfterDry'!$A$3:$A$900,0)),"")))</f>
        <v/>
      </c>
      <c r="U360" s="1" t="str">
        <f>IFERROR(IF(S360&gt;0,S360-(#REF!),""),"")</f>
        <v/>
      </c>
      <c r="V360" s="1" t="str">
        <f>IFERROR(IF(T360&gt;0,T360-(#REF!),""),"")</f>
        <v/>
      </c>
      <c r="W360" s="3" t="str">
        <f t="shared" si="34"/>
        <v/>
      </c>
      <c r="X360" s="3" t="str">
        <f t="shared" si="35"/>
        <v/>
      </c>
      <c r="Y360" s="3" t="str">
        <f t="shared" si="36"/>
        <v/>
      </c>
      <c r="Z360">
        <f t="shared" si="37"/>
        <v>68</v>
      </c>
      <c r="AA360" s="3" t="str">
        <f t="shared" si="38"/>
        <v/>
      </c>
      <c r="AB360" s="3" t="str">
        <f t="shared" si="39"/>
        <v/>
      </c>
      <c r="AC360" s="67" t="str">
        <f>IF(ISNUMBER(SEARCH("C", '[2]Dry_Litterbag Placem_Collection'!V67)),"YES","")</f>
        <v/>
      </c>
      <c r="AD360" s="67" t="str">
        <f>IF(ISNUMBER(SEARCH("H", '[2]Dry_Litterbag Placem_Collection'!V67)),"YES","")</f>
        <v/>
      </c>
      <c r="AE360" s="67" t="str">
        <f>IF(ISNUMBER(SEARCH("R", '[2]Dry_Litterbag Placem_Collection'!V67)),"YES","")</f>
        <v/>
      </c>
      <c r="AF360" s="67" t="str">
        <f>IF(ISNUMBER(SEARCH("C", '[2]Dry_Litterbag Placem_Collection'!U67)),"YES","")</f>
        <v/>
      </c>
      <c r="AG360" s="67" t="str">
        <f>IF(ISNUMBER(SEARCH("H", '[2]Dry_Litterbag Placem_Collection'!U67)),"YES","")</f>
        <v/>
      </c>
      <c r="AH360" s="67" t="str">
        <f>IF(ISNUMBER(SEARCH("R", '[2]Dry_Litterbag Placem_Collection'!U67)),"YES","")</f>
        <v/>
      </c>
    </row>
    <row r="361" spans="2:34">
      <c r="B361" t="s">
        <v>164</v>
      </c>
      <c r="C361">
        <v>66</v>
      </c>
      <c r="D361" t="s">
        <v>96</v>
      </c>
      <c r="E361" t="s">
        <v>32</v>
      </c>
      <c r="F361" s="5">
        <v>2</v>
      </c>
      <c r="G361" s="2">
        <f>'[2]Dry_Litterbag Placem_Collection'!E68</f>
        <v>42937</v>
      </c>
      <c r="H361" t="str">
        <f>'[2]Final data_for_R_analysis_Dryse'!J507</f>
        <v>G851</v>
      </c>
      <c r="I361" t="str">
        <f>'[2]Final data_for_R_analysis_Dryse'!J727</f>
        <v>R634</v>
      </c>
      <c r="J361">
        <f>IFERROR(INDEX('[2]Green_rooibos initial weight'!$C$5:$C$1749,MATCH(H361, '[2]Green_rooibos initial weight'!$A$5:$A$1749,0)),"")</f>
        <v>1.9930000000000001</v>
      </c>
      <c r="K361">
        <f>IFERROR(INDEX('[2]Green_rooibos initial weight'!$C$5:$C$1749,MATCH(I361, '[2]Green_rooibos initial weight'!$A$5:$A$1749,0)),"")</f>
        <v>2.0979999999999999</v>
      </c>
      <c r="L361" s="3" t="str">
        <f>IFERROR(J361-(#REF!+#REF!),"")</f>
        <v/>
      </c>
      <c r="M361" s="3">
        <f>AVERAGE('[2]Ashed teabags wet'!$J$809:$J$813,'[2]Ashed teabags wet'!$J$817:$J$818,'[2]Ashed teabags wet'!$J$820:$J$821)</f>
        <v>5.5094158734921841</v>
      </c>
      <c r="N361" s="3" t="str">
        <f t="shared" si="32"/>
        <v/>
      </c>
      <c r="O361" s="3" t="str">
        <f>IFERROR($K361-(#REF!+#REF!),"")</f>
        <v/>
      </c>
      <c r="P361" s="3">
        <f>AVERAGE('[2]Ashed teabags wet'!$J$814:$J$816)</f>
        <v>2.2816647271287041</v>
      </c>
      <c r="Q361" s="3" t="str">
        <f t="shared" si="33"/>
        <v/>
      </c>
      <c r="R361" s="2">
        <f>'[2]Dry_Litterbag Placem_Collection'!G68</f>
        <v>43005</v>
      </c>
      <c r="S361">
        <f>IF(IFERROR(INDEX('[2]Both teabags AfterDry'!$D$3:$D$900,MATCH(Dry_Unashed!H361,'[2]Both teabags AfterDry'!$A$3:$A$900,0)),"")="","",(IFERROR(INDEX('[2]Both teabags AfterDry'!$D$3:$D$900,MATCH(Dry_Unashed!H361,'[2]Both teabags AfterDry'!$A$3:$A$900,0)),"")))</f>
        <v>1.8367</v>
      </c>
      <c r="T361">
        <f>IF(IFERROR(INDEX('[2]Both teabags AfterDry'!$D$3:$D$900,MATCH(Dry_Unashed!I361,'[2]Both teabags AfterDry'!$A$3:$A$900,0)),"")="","",(IFERROR(INDEX('[2]Both teabags AfterDry'!$D$3:$D$900,MATCH(Dry_Unashed!I361,'[2]Both teabags AfterDry'!$A$3:$A$900,0)),"")))</f>
        <v>1.9177</v>
      </c>
      <c r="U361" s="1" t="str">
        <f>IFERROR(IF(S361&gt;0,S361-(#REF!),""),"")</f>
        <v/>
      </c>
      <c r="V361" s="1" t="str">
        <f>IFERROR(IF(T361&gt;0,T361-(#REF!),""),"")</f>
        <v/>
      </c>
      <c r="W361" s="3" t="str">
        <f t="shared" si="34"/>
        <v/>
      </c>
      <c r="X361" s="3" t="str">
        <f t="shared" si="35"/>
        <v/>
      </c>
      <c r="Y361" s="3" t="str">
        <f t="shared" si="36"/>
        <v/>
      </c>
      <c r="Z361">
        <f t="shared" si="37"/>
        <v>68</v>
      </c>
      <c r="AA361" s="3" t="str">
        <f t="shared" si="38"/>
        <v/>
      </c>
      <c r="AB361" s="3" t="str">
        <f t="shared" si="39"/>
        <v/>
      </c>
      <c r="AC361" s="67" t="str">
        <f>IF(ISNUMBER(SEARCH("C", '[2]Dry_Litterbag Placem_Collection'!V68)),"YES","")</f>
        <v/>
      </c>
      <c r="AD361" s="67" t="str">
        <f>IF(ISNUMBER(SEARCH("H", '[2]Dry_Litterbag Placem_Collection'!V68)),"YES","")</f>
        <v/>
      </c>
      <c r="AE361" s="67" t="str">
        <f>IF(ISNUMBER(SEARCH("R", '[2]Dry_Litterbag Placem_Collection'!V68)),"YES","")</f>
        <v/>
      </c>
      <c r="AF361" s="67" t="str">
        <f>IF(ISNUMBER(SEARCH("C", '[2]Dry_Litterbag Placem_Collection'!U68)),"YES","")</f>
        <v/>
      </c>
      <c r="AG361" s="67" t="str">
        <f>IF(ISNUMBER(SEARCH("H", '[2]Dry_Litterbag Placem_Collection'!U68)),"YES","")</f>
        <v/>
      </c>
      <c r="AH361" s="67" t="str">
        <f>IF(ISNUMBER(SEARCH("R", '[2]Dry_Litterbag Placem_Collection'!U68)),"YES","")</f>
        <v/>
      </c>
    </row>
    <row r="362" spans="2:34">
      <c r="B362" t="s">
        <v>164</v>
      </c>
      <c r="C362">
        <v>67</v>
      </c>
      <c r="D362" t="s">
        <v>96</v>
      </c>
      <c r="E362" t="s">
        <v>32</v>
      </c>
      <c r="F362" s="5">
        <v>3</v>
      </c>
      <c r="G362" s="2">
        <f>'[2]Dry_Litterbag Placem_Collection'!E69</f>
        <v>0</v>
      </c>
      <c r="H362" t="str">
        <f>'[2]Final data_for_R_analysis_Dryse'!J508</f>
        <v/>
      </c>
      <c r="I362" t="str">
        <f>'[2]Final data_for_R_analysis_Dryse'!J728</f>
        <v/>
      </c>
      <c r="J362" t="str">
        <f>IFERROR(INDEX('[2]Green_rooibos initial weight'!$C$5:$C$1749,MATCH(H362, '[2]Green_rooibos initial weight'!$A$5:$A$1749,0)),"")</f>
        <v/>
      </c>
      <c r="K362" t="str">
        <f>IFERROR(INDEX('[2]Green_rooibos initial weight'!$C$5:$C$1749,MATCH(I362, '[2]Green_rooibos initial weight'!$A$5:$A$1749,0)),"")</f>
        <v/>
      </c>
      <c r="L362" s="3" t="str">
        <f>IFERROR(J362-(#REF!+#REF!),"")</f>
        <v/>
      </c>
      <c r="M362" s="3">
        <f>AVERAGE('[2]Ashed teabags wet'!$J$809:$J$813,'[2]Ashed teabags wet'!$J$817:$J$818,'[2]Ashed teabags wet'!$J$820:$J$821)</f>
        <v>5.5094158734921841</v>
      </c>
      <c r="N362" s="3" t="str">
        <f t="shared" si="32"/>
        <v/>
      </c>
      <c r="O362" s="3" t="str">
        <f>IFERROR($K362-(#REF!+#REF!),"")</f>
        <v/>
      </c>
      <c r="P362" s="3">
        <f>AVERAGE('[2]Ashed teabags wet'!$J$814:$J$816)</f>
        <v>2.2816647271287041</v>
      </c>
      <c r="Q362" s="3" t="str">
        <f t="shared" si="33"/>
        <v/>
      </c>
      <c r="R362" s="2">
        <f>'[2]Dry_Litterbag Placem_Collection'!G69</f>
        <v>0</v>
      </c>
      <c r="S362" t="str">
        <f>IF(IFERROR(INDEX('[2]Both teabags AfterDry'!$D$3:$D$900,MATCH(Dry_Unashed!H362,'[2]Both teabags AfterDry'!$A$3:$A$900,0)),"")="","",(IFERROR(INDEX('[2]Both teabags AfterDry'!$D$3:$D$900,MATCH(Dry_Unashed!H362,'[2]Both teabags AfterDry'!$A$3:$A$900,0)),"")))</f>
        <v/>
      </c>
      <c r="T362" t="str">
        <f>IF(IFERROR(INDEX('[2]Both teabags AfterDry'!$D$3:$D$900,MATCH(Dry_Unashed!I362,'[2]Both teabags AfterDry'!$A$3:$A$900,0)),"")="","",(IFERROR(INDEX('[2]Both teabags AfterDry'!$D$3:$D$900,MATCH(Dry_Unashed!I362,'[2]Both teabags AfterDry'!$A$3:$A$900,0)),"")))</f>
        <v/>
      </c>
      <c r="U362" s="1" t="str">
        <f>IFERROR(IF(S362&gt;0,S362-(#REF!),""),"")</f>
        <v/>
      </c>
      <c r="V362" s="1" t="str">
        <f>IFERROR(IF(T362&gt;0,T362-(#REF!),""),"")</f>
        <v/>
      </c>
      <c r="W362" s="3" t="str">
        <f t="shared" si="34"/>
        <v/>
      </c>
      <c r="X362" s="3" t="str">
        <f t="shared" si="35"/>
        <v/>
      </c>
      <c r="Y362" s="3" t="str">
        <f t="shared" si="36"/>
        <v/>
      </c>
      <c r="Z362" t="str">
        <f t="shared" si="37"/>
        <v/>
      </c>
      <c r="AA362" s="3" t="str">
        <f t="shared" si="38"/>
        <v/>
      </c>
      <c r="AB362" s="3" t="str">
        <f t="shared" si="39"/>
        <v/>
      </c>
      <c r="AC362" s="67" t="str">
        <f>IF(ISNUMBER(SEARCH("C", '[2]Dry_Litterbag Placem_Collection'!V69)),"YES","")</f>
        <v/>
      </c>
      <c r="AD362" s="67" t="str">
        <f>IF(ISNUMBER(SEARCH("H", '[2]Dry_Litterbag Placem_Collection'!V69)),"YES","")</f>
        <v/>
      </c>
      <c r="AE362" s="67" t="str">
        <f>IF(ISNUMBER(SEARCH("R", '[2]Dry_Litterbag Placem_Collection'!V69)),"YES","")</f>
        <v/>
      </c>
      <c r="AF362" s="67" t="str">
        <f>IF(ISNUMBER(SEARCH("C", '[2]Dry_Litterbag Placem_Collection'!U69)),"YES","")</f>
        <v/>
      </c>
      <c r="AG362" s="67" t="str">
        <f>IF(ISNUMBER(SEARCH("H", '[2]Dry_Litterbag Placem_Collection'!U69)),"YES","")</f>
        <v/>
      </c>
      <c r="AH362" s="67" t="str">
        <f>IF(ISNUMBER(SEARCH("R", '[2]Dry_Litterbag Placem_Collection'!U69)),"YES","")</f>
        <v/>
      </c>
    </row>
    <row r="363" spans="2:34">
      <c r="B363" t="s">
        <v>164</v>
      </c>
      <c r="C363">
        <v>68</v>
      </c>
      <c r="D363" t="s">
        <v>96</v>
      </c>
      <c r="E363" t="s">
        <v>32</v>
      </c>
      <c r="F363" s="68">
        <v>4</v>
      </c>
      <c r="G363" s="2">
        <f>'[2]Dry_Litterbag Placem_Collection'!E70</f>
        <v>42937</v>
      </c>
      <c r="H363" t="str">
        <f>'[2]Final data_for_R_analysis_Dryse'!J509</f>
        <v>G467</v>
      </c>
      <c r="I363" t="str">
        <f>'[2]Final data_for_R_analysis_Dryse'!J729</f>
        <v>R201</v>
      </c>
      <c r="J363">
        <f>IFERROR(INDEX('[2]Green_rooibos initial weight'!$C$5:$C$1749,MATCH(H363, '[2]Green_rooibos initial weight'!$A$5:$A$1749,0)),"")</f>
        <v>2.0259999999999998</v>
      </c>
      <c r="K363">
        <f>IFERROR(INDEX('[2]Green_rooibos initial weight'!$C$5:$C$1749,MATCH(I363, '[2]Green_rooibos initial weight'!$A$5:$A$1749,0)),"")</f>
        <v>2.2349999999999999</v>
      </c>
      <c r="L363" s="3" t="str">
        <f>IFERROR(J363-(#REF!+#REF!),"")</f>
        <v/>
      </c>
      <c r="M363" s="3">
        <f>AVERAGE('[2]Ashed teabags wet'!$J$809:$J$813,'[2]Ashed teabags wet'!$J$817:$J$818,'[2]Ashed teabags wet'!$J$820:$J$821)</f>
        <v>5.5094158734921841</v>
      </c>
      <c r="N363" s="3" t="str">
        <f t="shared" si="32"/>
        <v/>
      </c>
      <c r="O363" s="3" t="str">
        <f>IFERROR($K363-(#REF!+#REF!),"")</f>
        <v/>
      </c>
      <c r="P363" s="3">
        <f>AVERAGE('[2]Ashed teabags wet'!$J$814:$J$816)</f>
        <v>2.2816647271287041</v>
      </c>
      <c r="Q363" s="3" t="str">
        <f t="shared" si="33"/>
        <v/>
      </c>
      <c r="R363" s="2">
        <f>'[2]Dry_Litterbag Placem_Collection'!G70</f>
        <v>43005</v>
      </c>
      <c r="S363">
        <f>IF(IFERROR(INDEX('[2]Both teabags AfterDry'!$D$3:$D$900,MATCH(Dry_Unashed!H363,'[2]Both teabags AfterDry'!$A$3:$A$900,0)),"")="","",(IFERROR(INDEX('[2]Both teabags AfterDry'!$D$3:$D$900,MATCH(Dry_Unashed!H363,'[2]Both teabags AfterDry'!$A$3:$A$900,0)),"")))</f>
        <v>1.8359000000000001</v>
      </c>
      <c r="T363">
        <f>IF(IFERROR(INDEX('[2]Both teabags AfterDry'!$D$3:$D$900,MATCH(Dry_Unashed!I363,'[2]Both teabags AfterDry'!$A$3:$A$900,0)),"")="","",(IFERROR(INDEX('[2]Both teabags AfterDry'!$D$3:$D$900,MATCH(Dry_Unashed!I363,'[2]Both teabags AfterDry'!$A$3:$A$900,0)),"")))</f>
        <v>2.0015000000000001</v>
      </c>
      <c r="U363" s="1" t="str">
        <f>IFERROR(IF(S363&gt;0,S363-(#REF!),""),"")</f>
        <v/>
      </c>
      <c r="V363" s="1" t="str">
        <f>IFERROR(IF(T363&gt;0,T363-(#REF!),""),"")</f>
        <v/>
      </c>
      <c r="W363" s="3" t="str">
        <f t="shared" si="34"/>
        <v/>
      </c>
      <c r="X363" s="3" t="str">
        <f t="shared" si="35"/>
        <v/>
      </c>
      <c r="Y363" s="3" t="str">
        <f t="shared" si="36"/>
        <v/>
      </c>
      <c r="Z363">
        <f t="shared" si="37"/>
        <v>68</v>
      </c>
      <c r="AA363" s="3" t="str">
        <f t="shared" si="38"/>
        <v/>
      </c>
      <c r="AB363" s="3" t="str">
        <f t="shared" si="39"/>
        <v/>
      </c>
      <c r="AC363" s="67" t="str">
        <f>IF(ISNUMBER(SEARCH("C", '[2]Dry_Litterbag Placem_Collection'!V70)),"YES","")</f>
        <v/>
      </c>
      <c r="AD363" s="67" t="str">
        <f>IF(ISNUMBER(SEARCH("H", '[2]Dry_Litterbag Placem_Collection'!V70)),"YES","")</f>
        <v/>
      </c>
      <c r="AE363" s="67" t="str">
        <f>IF(ISNUMBER(SEARCH("R", '[2]Dry_Litterbag Placem_Collection'!V70)),"YES","")</f>
        <v/>
      </c>
      <c r="AF363" s="67" t="str">
        <f>IF(ISNUMBER(SEARCH("C", '[2]Dry_Litterbag Placem_Collection'!U70)),"YES","")</f>
        <v/>
      </c>
      <c r="AG363" s="67" t="str">
        <f>IF(ISNUMBER(SEARCH("H", '[2]Dry_Litterbag Placem_Collection'!U70)),"YES","")</f>
        <v/>
      </c>
      <c r="AH363" s="67" t="str">
        <f>IF(ISNUMBER(SEARCH("R", '[2]Dry_Litterbag Placem_Collection'!U70)),"YES","")</f>
        <v/>
      </c>
    </row>
    <row r="364" spans="2:34">
      <c r="B364" t="s">
        <v>164</v>
      </c>
      <c r="C364">
        <v>69</v>
      </c>
      <c r="D364" t="s">
        <v>96</v>
      </c>
      <c r="E364" t="s">
        <v>32</v>
      </c>
      <c r="F364" s="68">
        <v>5</v>
      </c>
      <c r="G364" s="2">
        <f>'[2]Dry_Litterbag Placem_Collection'!E71</f>
        <v>42937</v>
      </c>
      <c r="H364" t="str">
        <f>'[2]Final data_for_R_analysis_Dryse'!J510</f>
        <v>G766</v>
      </c>
      <c r="I364" t="str">
        <f>'[2]Final data_for_R_analysis_Dryse'!J730</f>
        <v>R174</v>
      </c>
      <c r="J364">
        <f>IFERROR(INDEX('[2]Green_rooibos initial weight'!$C$5:$C$1749,MATCH(H364, '[2]Green_rooibos initial weight'!$A$5:$A$1749,0)),"")</f>
        <v>2.0409999999999999</v>
      </c>
      <c r="K364">
        <f>IFERROR(INDEX('[2]Green_rooibos initial weight'!$C$5:$C$1749,MATCH(I364, '[2]Green_rooibos initial weight'!$A$5:$A$1749,0)),"")</f>
        <v>2.2410000000000001</v>
      </c>
      <c r="L364" s="3" t="str">
        <f>IFERROR(J364-(#REF!+#REF!),"")</f>
        <v/>
      </c>
      <c r="M364" s="3">
        <f>AVERAGE('[2]Ashed teabags wet'!$J$809:$J$813,'[2]Ashed teabags wet'!$J$817:$J$818,'[2]Ashed teabags wet'!$J$820:$J$821)</f>
        <v>5.5094158734921841</v>
      </c>
      <c r="N364" s="3" t="str">
        <f t="shared" si="32"/>
        <v/>
      </c>
      <c r="O364" s="3" t="str">
        <f>IFERROR($K364-(#REF!+#REF!),"")</f>
        <v/>
      </c>
      <c r="P364" s="3">
        <f>AVERAGE('[2]Ashed teabags wet'!$J$814:$J$816)</f>
        <v>2.2816647271287041</v>
      </c>
      <c r="Q364" s="3" t="str">
        <f t="shared" si="33"/>
        <v/>
      </c>
      <c r="R364" s="2">
        <f>'[2]Dry_Litterbag Placem_Collection'!G71</f>
        <v>43006</v>
      </c>
      <c r="S364">
        <f>IF(IFERROR(INDEX('[2]Both teabags AfterDry'!$D$3:$D$900,MATCH(Dry_Unashed!H364,'[2]Both teabags AfterDry'!$A$3:$A$900,0)),"")="","",(IFERROR(INDEX('[2]Both teabags AfterDry'!$D$3:$D$900,MATCH(Dry_Unashed!H364,'[2]Both teabags AfterDry'!$A$3:$A$900,0)),"")))</f>
        <v>1.8654999999999999</v>
      </c>
      <c r="T364">
        <f>IF(IFERROR(INDEX('[2]Both teabags AfterDry'!$D$3:$D$900,MATCH(Dry_Unashed!I364,'[2]Both teabags AfterDry'!$A$3:$A$900,0)),"")="","",(IFERROR(INDEX('[2]Both teabags AfterDry'!$D$3:$D$900,MATCH(Dry_Unashed!I364,'[2]Both teabags AfterDry'!$A$3:$A$900,0)),"")))</f>
        <v>1.9946999999999999</v>
      </c>
      <c r="U364" s="1" t="str">
        <f>IFERROR(IF(S364&gt;0,S364-(#REF!),""),"")</f>
        <v/>
      </c>
      <c r="V364" s="1" t="str">
        <f>IFERROR(IF(T364&gt;0,T364-(#REF!),""),"")</f>
        <v/>
      </c>
      <c r="W364" s="3" t="str">
        <f t="shared" si="34"/>
        <v/>
      </c>
      <c r="X364" s="3" t="str">
        <f t="shared" si="35"/>
        <v/>
      </c>
      <c r="Y364" s="3" t="str">
        <f t="shared" si="36"/>
        <v/>
      </c>
      <c r="Z364">
        <f t="shared" si="37"/>
        <v>69</v>
      </c>
      <c r="AA364" s="3" t="str">
        <f t="shared" si="38"/>
        <v/>
      </c>
      <c r="AB364" s="3" t="str">
        <f t="shared" si="39"/>
        <v/>
      </c>
      <c r="AC364" s="67" t="str">
        <f>IF(ISNUMBER(SEARCH("C", '[2]Dry_Litterbag Placem_Collection'!V71)),"YES","")</f>
        <v/>
      </c>
      <c r="AD364" s="67" t="str">
        <f>IF(ISNUMBER(SEARCH("H", '[2]Dry_Litterbag Placem_Collection'!V71)),"YES","")</f>
        <v/>
      </c>
      <c r="AE364" s="67" t="str">
        <f>IF(ISNUMBER(SEARCH("R", '[2]Dry_Litterbag Placem_Collection'!V71)),"YES","")</f>
        <v/>
      </c>
      <c r="AF364" s="67" t="str">
        <f>IF(ISNUMBER(SEARCH("C", '[2]Dry_Litterbag Placem_Collection'!U71)),"YES","")</f>
        <v/>
      </c>
      <c r="AG364" s="67" t="str">
        <f>IF(ISNUMBER(SEARCH("H", '[2]Dry_Litterbag Placem_Collection'!U71)),"YES","")</f>
        <v/>
      </c>
      <c r="AH364" s="67" t="str">
        <f>IF(ISNUMBER(SEARCH("R", '[2]Dry_Litterbag Placem_Collection'!U71)),"YES","")</f>
        <v/>
      </c>
    </row>
    <row r="365" spans="2:34">
      <c r="B365" t="s">
        <v>164</v>
      </c>
      <c r="C365">
        <v>70</v>
      </c>
      <c r="D365" t="s">
        <v>96</v>
      </c>
      <c r="E365" t="s">
        <v>32</v>
      </c>
      <c r="F365" s="68">
        <v>6</v>
      </c>
      <c r="G365" s="2">
        <f>'[2]Dry_Litterbag Placem_Collection'!E72</f>
        <v>42937</v>
      </c>
      <c r="H365" t="str">
        <f>'[2]Final data_for_R_analysis_Dryse'!J511</f>
        <v>G430</v>
      </c>
      <c r="I365" t="str">
        <f>'[2]Final data_for_R_analysis_Dryse'!J731</f>
        <v>R261</v>
      </c>
      <c r="J365">
        <f>IFERROR(INDEX('[2]Green_rooibos initial weight'!$C$5:$C$1749,MATCH(H365, '[2]Green_rooibos initial weight'!$A$5:$A$1749,0)),"")</f>
        <v>2.09</v>
      </c>
      <c r="K365">
        <f>IFERROR(INDEX('[2]Green_rooibos initial weight'!$C$5:$C$1749,MATCH(I365, '[2]Green_rooibos initial weight'!$A$5:$A$1749,0)),"")</f>
        <v>2.2080000000000002</v>
      </c>
      <c r="L365" s="3" t="str">
        <f>IFERROR(J365-(#REF!+#REF!),"")</f>
        <v/>
      </c>
      <c r="M365" s="3">
        <f>AVERAGE('[2]Ashed teabags wet'!$J$809:$J$813,'[2]Ashed teabags wet'!$J$817:$J$818,'[2]Ashed teabags wet'!$J$820:$J$821)</f>
        <v>5.5094158734921841</v>
      </c>
      <c r="N365" s="3" t="str">
        <f t="shared" si="32"/>
        <v/>
      </c>
      <c r="O365" s="3" t="str">
        <f>IFERROR($K365-(#REF!+#REF!),"")</f>
        <v/>
      </c>
      <c r="P365" s="3">
        <f>AVERAGE('[2]Ashed teabags wet'!$J$814:$J$816)</f>
        <v>2.2816647271287041</v>
      </c>
      <c r="Q365" s="3" t="str">
        <f t="shared" si="33"/>
        <v/>
      </c>
      <c r="R365" s="2">
        <f>'[2]Dry_Litterbag Placem_Collection'!G72</f>
        <v>43006</v>
      </c>
      <c r="S365">
        <f>IF(IFERROR(INDEX('[2]Both teabags AfterDry'!$D$3:$D$900,MATCH(Dry_Unashed!H365,'[2]Both teabags AfterDry'!$A$3:$A$900,0)),"")="","",(IFERROR(INDEX('[2]Both teabags AfterDry'!$D$3:$D$900,MATCH(Dry_Unashed!H365,'[2]Both teabags AfterDry'!$A$3:$A$900,0)),"")))</f>
        <v>1.8875999999999999</v>
      </c>
      <c r="T365">
        <f>IF(IFERROR(INDEX('[2]Both teabags AfterDry'!$D$3:$D$900,MATCH(Dry_Unashed!I365,'[2]Both teabags AfterDry'!$A$3:$A$900,0)),"")="","",(IFERROR(INDEX('[2]Both teabags AfterDry'!$D$3:$D$900,MATCH(Dry_Unashed!I365,'[2]Both teabags AfterDry'!$A$3:$A$900,0)),"")))</f>
        <v>1.9642999999999999</v>
      </c>
      <c r="U365" s="1" t="str">
        <f>IFERROR(IF(S365&gt;0,S365-(#REF!),""),"")</f>
        <v/>
      </c>
      <c r="V365" s="1" t="str">
        <f>IFERROR(IF(T365&gt;0,T365-(#REF!),""),"")</f>
        <v/>
      </c>
      <c r="W365" s="3" t="str">
        <f t="shared" si="34"/>
        <v/>
      </c>
      <c r="X365" s="3" t="str">
        <f t="shared" si="35"/>
        <v/>
      </c>
      <c r="Y365" s="3" t="str">
        <f t="shared" si="36"/>
        <v/>
      </c>
      <c r="Z365">
        <f t="shared" si="37"/>
        <v>69</v>
      </c>
      <c r="AA365" s="3" t="str">
        <f t="shared" si="38"/>
        <v/>
      </c>
      <c r="AB365" s="3" t="str">
        <f t="shared" si="39"/>
        <v/>
      </c>
      <c r="AC365" s="67" t="str">
        <f>IF(ISNUMBER(SEARCH("C", '[2]Dry_Litterbag Placem_Collection'!V72)),"YES","")</f>
        <v/>
      </c>
      <c r="AD365" s="67" t="str">
        <f>IF(ISNUMBER(SEARCH("H", '[2]Dry_Litterbag Placem_Collection'!V72)),"YES","")</f>
        <v/>
      </c>
      <c r="AE365" s="67" t="str">
        <f>IF(ISNUMBER(SEARCH("R", '[2]Dry_Litterbag Placem_Collection'!V72)),"YES","")</f>
        <v/>
      </c>
      <c r="AF365" s="67" t="str">
        <f>IF(ISNUMBER(SEARCH("C", '[2]Dry_Litterbag Placem_Collection'!U72)),"YES","")</f>
        <v/>
      </c>
      <c r="AG365" s="67" t="str">
        <f>IF(ISNUMBER(SEARCH("H", '[2]Dry_Litterbag Placem_Collection'!U72)),"YES","")</f>
        <v/>
      </c>
      <c r="AH365" s="67" t="str">
        <f>IF(ISNUMBER(SEARCH("R", '[2]Dry_Litterbag Placem_Collection'!U72)),"YES","")</f>
        <v/>
      </c>
    </row>
    <row r="366" spans="2:34">
      <c r="B366" t="s">
        <v>164</v>
      </c>
      <c r="C366">
        <v>71</v>
      </c>
      <c r="D366" t="s">
        <v>96</v>
      </c>
      <c r="E366" t="s">
        <v>32</v>
      </c>
      <c r="F366" s="68">
        <v>7</v>
      </c>
      <c r="G366" s="2">
        <f>'[2]Dry_Litterbag Placem_Collection'!E73</f>
        <v>42937</v>
      </c>
      <c r="H366" t="str">
        <f>'[2]Final data_for_R_analysis_Dryse'!J512</f>
        <v>G174</v>
      </c>
      <c r="I366" t="str">
        <f>'[2]Final data_for_R_analysis_Dryse'!J732</f>
        <v>R203</v>
      </c>
      <c r="J366">
        <f>IFERROR(INDEX('[2]Green_rooibos initial weight'!$C$5:$C$1749,MATCH(H366, '[2]Green_rooibos initial weight'!$A$5:$A$1749,0)),"")</f>
        <v>2.0649999999999999</v>
      </c>
      <c r="K366">
        <f>IFERROR(INDEX('[2]Green_rooibos initial weight'!$C$5:$C$1749,MATCH(I366, '[2]Green_rooibos initial weight'!$A$5:$A$1749,0)),"")</f>
        <v>2.2839999999999998</v>
      </c>
      <c r="L366" s="3" t="str">
        <f>IFERROR(J366-(#REF!+#REF!),"")</f>
        <v/>
      </c>
      <c r="M366" s="3">
        <f>AVERAGE('[2]Ashed teabags wet'!$J$809:$J$813,'[2]Ashed teabags wet'!$J$817:$J$818,'[2]Ashed teabags wet'!$J$820:$J$821)</f>
        <v>5.5094158734921841</v>
      </c>
      <c r="N366" s="3" t="str">
        <f t="shared" si="32"/>
        <v/>
      </c>
      <c r="O366" s="3" t="str">
        <f>IFERROR($K366-(#REF!+#REF!),"")</f>
        <v/>
      </c>
      <c r="P366" s="3">
        <f>AVERAGE('[2]Ashed teabags wet'!$J$814:$J$816)</f>
        <v>2.2816647271287041</v>
      </c>
      <c r="Q366" s="3" t="str">
        <f t="shared" si="33"/>
        <v/>
      </c>
      <c r="R366" s="2">
        <f>'[2]Dry_Litterbag Placem_Collection'!G73</f>
        <v>43006</v>
      </c>
      <c r="S366">
        <f>IF(IFERROR(INDEX('[2]Both teabags AfterDry'!$D$3:$D$900,MATCH(Dry_Unashed!H366,'[2]Both teabags AfterDry'!$A$3:$A$900,0)),"")="","",(IFERROR(INDEX('[2]Both teabags AfterDry'!$D$3:$D$900,MATCH(Dry_Unashed!H366,'[2]Both teabags AfterDry'!$A$3:$A$900,0)),"")))</f>
        <v>1.8838999999999999</v>
      </c>
      <c r="T366">
        <f>IF(IFERROR(INDEX('[2]Both teabags AfterDry'!$D$3:$D$900,MATCH(Dry_Unashed!I366,'[2]Both teabags AfterDry'!$A$3:$A$900,0)),"")="","",(IFERROR(INDEX('[2]Both teabags AfterDry'!$D$3:$D$900,MATCH(Dry_Unashed!I366,'[2]Both teabags AfterDry'!$A$3:$A$900,0)),"")))</f>
        <v>2.0466000000000002</v>
      </c>
      <c r="U366" s="1" t="str">
        <f>IFERROR(IF(S366&gt;0,S366-(#REF!),""),"")</f>
        <v/>
      </c>
      <c r="V366" s="1" t="str">
        <f>IFERROR(IF(T366&gt;0,T366-(#REF!),""),"")</f>
        <v/>
      </c>
      <c r="W366" s="3" t="str">
        <f t="shared" si="34"/>
        <v/>
      </c>
      <c r="X366" s="3" t="str">
        <f t="shared" si="35"/>
        <v/>
      </c>
      <c r="Y366" s="3" t="str">
        <f t="shared" si="36"/>
        <v/>
      </c>
      <c r="Z366">
        <f t="shared" si="37"/>
        <v>69</v>
      </c>
      <c r="AA366" s="3" t="str">
        <f t="shared" si="38"/>
        <v/>
      </c>
      <c r="AB366" s="3" t="str">
        <f t="shared" si="39"/>
        <v/>
      </c>
      <c r="AC366" s="67" t="str">
        <f>IF(ISNUMBER(SEARCH("C", '[2]Dry_Litterbag Placem_Collection'!V73)),"YES","")</f>
        <v/>
      </c>
      <c r="AD366" s="67" t="str">
        <f>IF(ISNUMBER(SEARCH("H", '[2]Dry_Litterbag Placem_Collection'!V73)),"YES","")</f>
        <v/>
      </c>
      <c r="AE366" s="67" t="str">
        <f>IF(ISNUMBER(SEARCH("R", '[2]Dry_Litterbag Placem_Collection'!V73)),"YES","")</f>
        <v/>
      </c>
      <c r="AF366" s="67" t="str">
        <f>IF(ISNUMBER(SEARCH("C", '[2]Dry_Litterbag Placem_Collection'!U73)),"YES","")</f>
        <v/>
      </c>
      <c r="AG366" s="67" t="str">
        <f>IF(ISNUMBER(SEARCH("H", '[2]Dry_Litterbag Placem_Collection'!U73)),"YES","")</f>
        <v/>
      </c>
      <c r="AH366" s="67" t="str">
        <f>IF(ISNUMBER(SEARCH("R", '[2]Dry_Litterbag Placem_Collection'!U73)),"YES","")</f>
        <v/>
      </c>
    </row>
    <row r="367" spans="2:34">
      <c r="B367" t="s">
        <v>164</v>
      </c>
      <c r="C367">
        <v>72</v>
      </c>
      <c r="D367" t="s">
        <v>96</v>
      </c>
      <c r="E367" t="s">
        <v>32</v>
      </c>
      <c r="F367" s="68">
        <v>8</v>
      </c>
      <c r="G367" s="2">
        <f>'[2]Dry_Litterbag Placem_Collection'!E74</f>
        <v>42937</v>
      </c>
      <c r="H367" t="str">
        <f>'[2]Final data_for_R_analysis_Dryse'!J513</f>
        <v>G714</v>
      </c>
      <c r="I367" t="str">
        <f>'[2]Final data_for_R_analysis_Dryse'!J733</f>
        <v>R191</v>
      </c>
      <c r="J367">
        <f>IFERROR(INDEX('[2]Green_rooibos initial weight'!$C$5:$C$1749,MATCH(H367, '[2]Green_rooibos initial weight'!$A$5:$A$1749,0)),"")</f>
        <v>2.0459999999999998</v>
      </c>
      <c r="K367">
        <f>IFERROR(INDEX('[2]Green_rooibos initial weight'!$C$5:$C$1749,MATCH(I367, '[2]Green_rooibos initial weight'!$A$5:$A$1749,0)),"")</f>
        <v>2.1789999999999998</v>
      </c>
      <c r="L367" s="3" t="str">
        <f>IFERROR(J367-(#REF!+#REF!),"")</f>
        <v/>
      </c>
      <c r="M367" s="3">
        <f>AVERAGE('[2]Ashed teabags wet'!$J$809:$J$813,'[2]Ashed teabags wet'!$J$817:$J$818,'[2]Ashed teabags wet'!$J$820:$J$821)</f>
        <v>5.5094158734921841</v>
      </c>
      <c r="N367" s="3" t="str">
        <f t="shared" si="32"/>
        <v/>
      </c>
      <c r="O367" s="3" t="str">
        <f>IFERROR($K367-(#REF!+#REF!),"")</f>
        <v/>
      </c>
      <c r="P367" s="3">
        <f>AVERAGE('[2]Ashed teabags wet'!$J$814:$J$816)</f>
        <v>2.2816647271287041</v>
      </c>
      <c r="Q367" s="3" t="str">
        <f t="shared" si="33"/>
        <v/>
      </c>
      <c r="R367" s="2">
        <f>'[2]Dry_Litterbag Placem_Collection'!G74</f>
        <v>43006</v>
      </c>
      <c r="S367">
        <f>IF(IFERROR(INDEX('[2]Both teabags AfterDry'!$D$3:$D$900,MATCH(Dry_Unashed!H367,'[2]Both teabags AfterDry'!$A$3:$A$900,0)),"")="","",(IFERROR(INDEX('[2]Both teabags AfterDry'!$D$3:$D$900,MATCH(Dry_Unashed!H367,'[2]Both teabags AfterDry'!$A$3:$A$900,0)),"")))</f>
        <v>1.8528</v>
      </c>
      <c r="T367">
        <f>IF(IFERROR(INDEX('[2]Both teabags AfterDry'!$D$3:$D$900,MATCH(Dry_Unashed!I367,'[2]Both teabags AfterDry'!$A$3:$A$900,0)),"")="","",(IFERROR(INDEX('[2]Both teabags AfterDry'!$D$3:$D$900,MATCH(Dry_Unashed!I367,'[2]Both teabags AfterDry'!$A$3:$A$900,0)),"")))</f>
        <v>1.9675</v>
      </c>
      <c r="U367" s="1" t="str">
        <f>IFERROR(IF(S367&gt;0,S367-(#REF!),""),"")</f>
        <v/>
      </c>
      <c r="V367" s="1" t="str">
        <f>IFERROR(IF(T367&gt;0,T367-(#REF!),""),"")</f>
        <v/>
      </c>
      <c r="W367" s="3" t="str">
        <f t="shared" si="34"/>
        <v/>
      </c>
      <c r="X367" s="3" t="str">
        <f t="shared" si="35"/>
        <v/>
      </c>
      <c r="Y367" s="3" t="str">
        <f t="shared" si="36"/>
        <v/>
      </c>
      <c r="Z367">
        <f t="shared" si="37"/>
        <v>69</v>
      </c>
      <c r="AA367" s="3" t="str">
        <f t="shared" si="38"/>
        <v/>
      </c>
      <c r="AB367" s="3" t="str">
        <f t="shared" si="39"/>
        <v/>
      </c>
      <c r="AC367" s="67" t="str">
        <f>IF(ISNUMBER(SEARCH("C", '[2]Dry_Litterbag Placem_Collection'!V74)),"YES","")</f>
        <v/>
      </c>
      <c r="AD367" s="67" t="str">
        <f>IF(ISNUMBER(SEARCH("H", '[2]Dry_Litterbag Placem_Collection'!V74)),"YES","")</f>
        <v/>
      </c>
      <c r="AE367" s="67" t="str">
        <f>IF(ISNUMBER(SEARCH("R", '[2]Dry_Litterbag Placem_Collection'!V74)),"YES","")</f>
        <v/>
      </c>
      <c r="AF367" s="67" t="str">
        <f>IF(ISNUMBER(SEARCH("C", '[2]Dry_Litterbag Placem_Collection'!U74)),"YES","")</f>
        <v/>
      </c>
      <c r="AG367" s="67" t="str">
        <f>IF(ISNUMBER(SEARCH("H", '[2]Dry_Litterbag Placem_Collection'!U74)),"YES","")</f>
        <v/>
      </c>
      <c r="AH367" s="67" t="str">
        <f>IF(ISNUMBER(SEARCH("R", '[2]Dry_Litterbag Placem_Collection'!U74)),"YES","")</f>
        <v/>
      </c>
    </row>
    <row r="368" spans="2:34">
      <c r="B368" t="s">
        <v>164</v>
      </c>
      <c r="C368">
        <v>73</v>
      </c>
      <c r="D368" t="s">
        <v>97</v>
      </c>
      <c r="E368" t="s">
        <v>32</v>
      </c>
      <c r="F368" s="5">
        <v>1</v>
      </c>
      <c r="G368" s="2">
        <f>'[2]Dry_Litterbag Placem_Collection'!E75</f>
        <v>42937</v>
      </c>
      <c r="H368" t="str">
        <f>'[2]Final data_for_R_analysis_Dryse'!J514</f>
        <v>G726</v>
      </c>
      <c r="I368" t="str">
        <f>'[2]Final data_for_R_analysis_Dryse'!J734</f>
        <v>R160</v>
      </c>
      <c r="J368">
        <f>IFERROR(INDEX('[2]Green_rooibos initial weight'!$C$5:$C$1749,MATCH(H368, '[2]Green_rooibos initial weight'!$A$5:$A$1749,0)),"")</f>
        <v>1.9950000000000001</v>
      </c>
      <c r="K368">
        <f>IFERROR(INDEX('[2]Green_rooibos initial weight'!$C$5:$C$1749,MATCH(I368, '[2]Green_rooibos initial weight'!$A$5:$A$1749,0)),"")</f>
        <v>2.1880000000000002</v>
      </c>
      <c r="L368" s="3" t="str">
        <f>IFERROR(J368-(#REF!+#REF!),"")</f>
        <v/>
      </c>
      <c r="M368" s="3">
        <f>AVERAGE('[2]Ashed teabags wet'!$J$809:$J$813,'[2]Ashed teabags wet'!$J$817:$J$818,'[2]Ashed teabags wet'!$J$820:$J$821)</f>
        <v>5.5094158734921841</v>
      </c>
      <c r="N368" s="3" t="str">
        <f t="shared" si="32"/>
        <v/>
      </c>
      <c r="O368" s="3" t="str">
        <f>IFERROR($K368-(#REF!+#REF!),"")</f>
        <v/>
      </c>
      <c r="P368" s="3">
        <f>AVERAGE('[2]Ashed teabags wet'!$J$814:$J$816)</f>
        <v>2.2816647271287041</v>
      </c>
      <c r="Q368" s="3" t="str">
        <f t="shared" si="33"/>
        <v/>
      </c>
      <c r="R368" s="2">
        <f>'[2]Dry_Litterbag Placem_Collection'!G75</f>
        <v>43006</v>
      </c>
      <c r="S368" t="str">
        <f>IF(IFERROR(INDEX('[2]Both teabags AfterDry'!$D$3:$D$900,MATCH(Dry_Unashed!H368,'[2]Both teabags AfterDry'!$A$3:$A$900,0)),"")="","",(IFERROR(INDEX('[2]Both teabags AfterDry'!$D$3:$D$900,MATCH(Dry_Unashed!H368,'[2]Both teabags AfterDry'!$A$3:$A$900,0)),"")))</f>
        <v/>
      </c>
      <c r="T368" t="str">
        <f>IF(IFERROR(INDEX('[2]Both teabags AfterDry'!$D$3:$D$900,MATCH(Dry_Unashed!I368,'[2]Both teabags AfterDry'!$A$3:$A$900,0)),"")="","",(IFERROR(INDEX('[2]Both teabags AfterDry'!$D$3:$D$900,MATCH(Dry_Unashed!I368,'[2]Both teabags AfterDry'!$A$3:$A$900,0)),"")))</f>
        <v/>
      </c>
      <c r="U368" s="1" t="str">
        <f>IFERROR(IF(S368&gt;0,S368-(#REF!),""),"")</f>
        <v/>
      </c>
      <c r="V368" s="1" t="str">
        <f>IFERROR(IF(T368&gt;0,T368-(#REF!),""),"")</f>
        <v/>
      </c>
      <c r="W368" s="3" t="str">
        <f t="shared" si="34"/>
        <v/>
      </c>
      <c r="X368" s="3" t="str">
        <f t="shared" si="35"/>
        <v/>
      </c>
      <c r="Y368" s="3" t="str">
        <f t="shared" si="36"/>
        <v/>
      </c>
      <c r="Z368">
        <f t="shared" si="37"/>
        <v>69</v>
      </c>
      <c r="AA368" s="3" t="str">
        <f t="shared" si="38"/>
        <v/>
      </c>
      <c r="AB368" s="3" t="str">
        <f t="shared" si="39"/>
        <v/>
      </c>
      <c r="AC368" s="67" t="str">
        <f>IF(ISNUMBER(SEARCH("C", '[2]Dry_Litterbag Placem_Collection'!V75)),"YES","")</f>
        <v/>
      </c>
      <c r="AD368" s="67" t="str">
        <f>IF(ISNUMBER(SEARCH("H", '[2]Dry_Litterbag Placem_Collection'!V75)),"YES","")</f>
        <v/>
      </c>
      <c r="AE368" s="67" t="str">
        <f>IF(ISNUMBER(SEARCH("R", '[2]Dry_Litterbag Placem_Collection'!V75)),"YES","")</f>
        <v/>
      </c>
      <c r="AF368" s="67" t="str">
        <f>IF(ISNUMBER(SEARCH("C", '[2]Dry_Litterbag Placem_Collection'!U75)),"YES","")</f>
        <v/>
      </c>
      <c r="AG368" s="67" t="str">
        <f>IF(ISNUMBER(SEARCH("H", '[2]Dry_Litterbag Placem_Collection'!U75)),"YES","")</f>
        <v/>
      </c>
      <c r="AH368" s="67" t="str">
        <f>IF(ISNUMBER(SEARCH("R", '[2]Dry_Litterbag Placem_Collection'!U75)),"YES","")</f>
        <v/>
      </c>
    </row>
    <row r="369" spans="2:34">
      <c r="B369" t="s">
        <v>164</v>
      </c>
      <c r="C369">
        <v>74</v>
      </c>
      <c r="D369" t="s">
        <v>97</v>
      </c>
      <c r="E369" t="s">
        <v>32</v>
      </c>
      <c r="F369" s="5">
        <v>2</v>
      </c>
      <c r="G369" s="2">
        <f>'[2]Dry_Litterbag Placem_Collection'!E76</f>
        <v>42937</v>
      </c>
      <c r="H369" t="str">
        <f>'[2]Final data_for_R_analysis_Dryse'!J515</f>
        <v>G866</v>
      </c>
      <c r="I369" t="str">
        <f>'[2]Final data_for_R_analysis_Dryse'!J735</f>
        <v>R275</v>
      </c>
      <c r="J369">
        <f>IFERROR(INDEX('[2]Green_rooibos initial weight'!$C$5:$C$1749,MATCH(H369, '[2]Green_rooibos initial weight'!$A$5:$A$1749,0)),"")</f>
        <v>2.0310000000000001</v>
      </c>
      <c r="K369">
        <f>IFERROR(INDEX('[2]Green_rooibos initial weight'!$C$5:$C$1749,MATCH(I369, '[2]Green_rooibos initial weight'!$A$5:$A$1749,0)),"")</f>
        <v>0.22900000000000001</v>
      </c>
      <c r="L369" s="3" t="str">
        <f>IFERROR(J369-(#REF!+#REF!),"")</f>
        <v/>
      </c>
      <c r="M369" s="3">
        <f>AVERAGE('[2]Ashed teabags wet'!$J$809:$J$813,'[2]Ashed teabags wet'!$J$817:$J$818,'[2]Ashed teabags wet'!$J$820:$J$821)</f>
        <v>5.5094158734921841</v>
      </c>
      <c r="N369" s="3" t="str">
        <f t="shared" si="32"/>
        <v/>
      </c>
      <c r="O369" s="3" t="str">
        <f>IFERROR($K369-(#REF!+#REF!),"")</f>
        <v/>
      </c>
      <c r="P369" s="3">
        <f>AVERAGE('[2]Ashed teabags wet'!$J$814:$J$816)</f>
        <v>2.2816647271287041</v>
      </c>
      <c r="Q369" s="3" t="str">
        <f t="shared" si="33"/>
        <v/>
      </c>
      <c r="R369" s="2">
        <f>'[2]Dry_Litterbag Placem_Collection'!G76</f>
        <v>43006</v>
      </c>
      <c r="S369">
        <f>IF(IFERROR(INDEX('[2]Both teabags AfterDry'!$D$3:$D$900,MATCH(Dry_Unashed!H369,'[2]Both teabags AfterDry'!$A$3:$A$900,0)),"")="","",(IFERROR(INDEX('[2]Both teabags AfterDry'!$D$3:$D$900,MATCH(Dry_Unashed!H369,'[2]Both teabags AfterDry'!$A$3:$A$900,0)),"")))</f>
        <v>1.8541000000000001</v>
      </c>
      <c r="T369">
        <f>IF(IFERROR(INDEX('[2]Both teabags AfterDry'!$D$3:$D$900,MATCH(Dry_Unashed!I369,'[2]Both teabags AfterDry'!$A$3:$A$900,0)),"")="","",(IFERROR(INDEX('[2]Both teabags AfterDry'!$D$3:$D$900,MATCH(Dry_Unashed!I369,'[2]Both teabags AfterDry'!$A$3:$A$900,0)),"")))</f>
        <v>1.9981</v>
      </c>
      <c r="U369" s="1" t="str">
        <f>IFERROR(IF(S369&gt;0,S369-(#REF!),""),"")</f>
        <v/>
      </c>
      <c r="V369" s="1" t="str">
        <f>IFERROR(IF(T369&gt;0,T369-(#REF!),""),"")</f>
        <v/>
      </c>
      <c r="W369" s="3" t="str">
        <f t="shared" si="34"/>
        <v/>
      </c>
      <c r="X369" s="3" t="str">
        <f t="shared" si="35"/>
        <v/>
      </c>
      <c r="Y369" s="3" t="str">
        <f t="shared" si="36"/>
        <v/>
      </c>
      <c r="Z369">
        <f t="shared" si="37"/>
        <v>69</v>
      </c>
      <c r="AA369" s="3" t="str">
        <f t="shared" si="38"/>
        <v/>
      </c>
      <c r="AB369" s="3" t="str">
        <f t="shared" si="39"/>
        <v/>
      </c>
      <c r="AC369" s="67" t="str">
        <f>IF(ISNUMBER(SEARCH("C", '[2]Dry_Litterbag Placem_Collection'!V76)),"YES","")</f>
        <v/>
      </c>
      <c r="AD369" s="67" t="str">
        <f>IF(ISNUMBER(SEARCH("H", '[2]Dry_Litterbag Placem_Collection'!V76)),"YES","")</f>
        <v/>
      </c>
      <c r="AE369" s="67" t="str">
        <f>IF(ISNUMBER(SEARCH("R", '[2]Dry_Litterbag Placem_Collection'!V76)),"YES","")</f>
        <v/>
      </c>
      <c r="AF369" s="67" t="str">
        <f>IF(ISNUMBER(SEARCH("C", '[2]Dry_Litterbag Placem_Collection'!U76)),"YES","")</f>
        <v/>
      </c>
      <c r="AG369" s="67" t="str">
        <f>IF(ISNUMBER(SEARCH("H", '[2]Dry_Litterbag Placem_Collection'!U76)),"YES","")</f>
        <v/>
      </c>
      <c r="AH369" s="67" t="str">
        <f>IF(ISNUMBER(SEARCH("R", '[2]Dry_Litterbag Placem_Collection'!U76)),"YES","")</f>
        <v/>
      </c>
    </row>
    <row r="370" spans="2:34">
      <c r="B370" t="s">
        <v>164</v>
      </c>
      <c r="C370">
        <v>75</v>
      </c>
      <c r="D370" t="s">
        <v>97</v>
      </c>
      <c r="E370" t="s">
        <v>32</v>
      </c>
      <c r="F370" s="5">
        <v>3</v>
      </c>
      <c r="G370" s="2">
        <f>'[2]Dry_Litterbag Placem_Collection'!E77</f>
        <v>42937</v>
      </c>
      <c r="H370" t="str">
        <f>'[2]Final data_for_R_analysis_Dryse'!J516</f>
        <v>G705</v>
      </c>
      <c r="I370" t="str">
        <f>'[2]Final data_for_R_analysis_Dryse'!J736</f>
        <v>R657</v>
      </c>
      <c r="J370">
        <f>IFERROR(INDEX('[2]Green_rooibos initial weight'!$C$5:$C$1749,MATCH(H370, '[2]Green_rooibos initial weight'!$A$5:$A$1749,0)),"")</f>
        <v>1.9830000000000001</v>
      </c>
      <c r="K370">
        <f>IFERROR(INDEX('[2]Green_rooibos initial weight'!$C$5:$C$1749,MATCH(I370, '[2]Green_rooibos initial weight'!$A$5:$A$1749,0)),"")</f>
        <v>2.2509999999999999</v>
      </c>
      <c r="L370" s="3" t="str">
        <f>IFERROR(J370-(#REF!+#REF!),"")</f>
        <v/>
      </c>
      <c r="M370" s="3">
        <f>AVERAGE('[2]Ashed teabags wet'!$J$809:$J$813,'[2]Ashed teabags wet'!$J$817:$J$818,'[2]Ashed teabags wet'!$J$820:$J$821)</f>
        <v>5.5094158734921841</v>
      </c>
      <c r="N370" s="3" t="str">
        <f t="shared" si="32"/>
        <v/>
      </c>
      <c r="O370" s="3" t="str">
        <f>IFERROR($K370-(#REF!+#REF!),"")</f>
        <v/>
      </c>
      <c r="P370" s="3">
        <f>AVERAGE('[2]Ashed teabags wet'!$J$814:$J$816)</f>
        <v>2.2816647271287041</v>
      </c>
      <c r="Q370" s="3" t="str">
        <f t="shared" si="33"/>
        <v/>
      </c>
      <c r="R370" s="2">
        <f>'[2]Dry_Litterbag Placem_Collection'!G77</f>
        <v>43006</v>
      </c>
      <c r="S370">
        <f>IF(IFERROR(INDEX('[2]Both teabags AfterDry'!$D$3:$D$900,MATCH(Dry_Unashed!H370,'[2]Both teabags AfterDry'!$A$3:$A$900,0)),"")="","",(IFERROR(INDEX('[2]Both teabags AfterDry'!$D$3:$D$900,MATCH(Dry_Unashed!H370,'[2]Both teabags AfterDry'!$A$3:$A$900,0)),"")))</f>
        <v>1.8152999999999999</v>
      </c>
      <c r="T370">
        <f>IF(IFERROR(INDEX('[2]Both teabags AfterDry'!$D$3:$D$900,MATCH(Dry_Unashed!I370,'[2]Both teabags AfterDry'!$A$3:$A$900,0)),"")="","",(IFERROR(INDEX('[2]Both teabags AfterDry'!$D$3:$D$900,MATCH(Dry_Unashed!I370,'[2]Both teabags AfterDry'!$A$3:$A$900,0)),"")))</f>
        <v>2.0581999999999998</v>
      </c>
      <c r="U370" s="1" t="str">
        <f>IFERROR(IF(S370&gt;0,S370-(#REF!),""),"")</f>
        <v/>
      </c>
      <c r="V370" s="1" t="str">
        <f>IFERROR(IF(T370&gt;0,T370-(#REF!),""),"")</f>
        <v/>
      </c>
      <c r="W370" s="3" t="str">
        <f t="shared" si="34"/>
        <v/>
      </c>
      <c r="X370" s="3" t="str">
        <f t="shared" si="35"/>
        <v/>
      </c>
      <c r="Y370" s="3" t="str">
        <f t="shared" si="36"/>
        <v/>
      </c>
      <c r="Z370">
        <f t="shared" si="37"/>
        <v>69</v>
      </c>
      <c r="AA370" s="3" t="str">
        <f t="shared" si="38"/>
        <v/>
      </c>
      <c r="AB370" s="3" t="str">
        <f t="shared" si="39"/>
        <v/>
      </c>
      <c r="AC370" s="67" t="str">
        <f>IF(ISNUMBER(SEARCH("C", '[2]Dry_Litterbag Placem_Collection'!V77)),"YES","")</f>
        <v/>
      </c>
      <c r="AD370" s="67" t="str">
        <f>IF(ISNUMBER(SEARCH("H", '[2]Dry_Litterbag Placem_Collection'!V77)),"YES","")</f>
        <v/>
      </c>
      <c r="AE370" s="67" t="str">
        <f>IF(ISNUMBER(SEARCH("R", '[2]Dry_Litterbag Placem_Collection'!V77)),"YES","")</f>
        <v/>
      </c>
      <c r="AF370" s="67" t="str">
        <f>IF(ISNUMBER(SEARCH("C", '[2]Dry_Litterbag Placem_Collection'!U77)),"YES","")</f>
        <v/>
      </c>
      <c r="AG370" s="67" t="str">
        <f>IF(ISNUMBER(SEARCH("H", '[2]Dry_Litterbag Placem_Collection'!U77)),"YES","")</f>
        <v/>
      </c>
      <c r="AH370" s="67" t="str">
        <f>IF(ISNUMBER(SEARCH("R", '[2]Dry_Litterbag Placem_Collection'!U77)),"YES","")</f>
        <v/>
      </c>
    </row>
    <row r="371" spans="2:34">
      <c r="B371" t="s">
        <v>164</v>
      </c>
      <c r="C371">
        <v>76</v>
      </c>
      <c r="D371" t="s">
        <v>97</v>
      </c>
      <c r="E371" t="s">
        <v>32</v>
      </c>
      <c r="F371" s="68">
        <v>4</v>
      </c>
      <c r="G371" s="2">
        <f>'[2]Dry_Litterbag Placem_Collection'!E78</f>
        <v>42937</v>
      </c>
      <c r="H371" t="str">
        <f>'[2]Final data_for_R_analysis_Dryse'!J517</f>
        <v>G601</v>
      </c>
      <c r="I371" t="str">
        <f>'[2]Final data_for_R_analysis_Dryse'!J737</f>
        <v>R306</v>
      </c>
      <c r="J371">
        <f>IFERROR(INDEX('[2]Green_rooibos initial weight'!$C$5:$C$1749,MATCH(H371, '[2]Green_rooibos initial weight'!$A$5:$A$1749,0)),"")</f>
        <v>2.0099999999999998</v>
      </c>
      <c r="K371">
        <f>IFERROR(INDEX('[2]Green_rooibos initial weight'!$C$5:$C$1749,MATCH(I371, '[2]Green_rooibos initial weight'!$A$5:$A$1749,0)),"")</f>
        <v>2.2440000000000002</v>
      </c>
      <c r="L371" s="3" t="str">
        <f>IFERROR(J371-(#REF!+#REF!),"")</f>
        <v/>
      </c>
      <c r="M371" s="3">
        <f>AVERAGE('[2]Ashed teabags wet'!$J$809:$J$813,'[2]Ashed teabags wet'!$J$817:$J$818,'[2]Ashed teabags wet'!$J$820:$J$821)</f>
        <v>5.5094158734921841</v>
      </c>
      <c r="N371" s="3" t="str">
        <f t="shared" si="32"/>
        <v/>
      </c>
      <c r="O371" s="3" t="str">
        <f>IFERROR($K371-(#REF!+#REF!),"")</f>
        <v/>
      </c>
      <c r="P371" s="3">
        <f>AVERAGE('[2]Ashed teabags wet'!$J$814:$J$816)</f>
        <v>2.2816647271287041</v>
      </c>
      <c r="Q371" s="3" t="str">
        <f t="shared" si="33"/>
        <v/>
      </c>
      <c r="R371" s="2">
        <f>'[2]Dry_Litterbag Placem_Collection'!G78</f>
        <v>43006</v>
      </c>
      <c r="S371">
        <f>IF(IFERROR(INDEX('[2]Both teabags AfterDry'!$D$3:$D$900,MATCH(Dry_Unashed!H371,'[2]Both teabags AfterDry'!$A$3:$A$900,0)),"")="","",(IFERROR(INDEX('[2]Both teabags AfterDry'!$D$3:$D$900,MATCH(Dry_Unashed!H371,'[2]Both teabags AfterDry'!$A$3:$A$900,0)),"")))</f>
        <v>1.8379000000000001</v>
      </c>
      <c r="T371">
        <f>IF(IFERROR(INDEX('[2]Both teabags AfterDry'!$D$3:$D$900,MATCH(Dry_Unashed!I371,'[2]Both teabags AfterDry'!$A$3:$A$900,0)),"")="","",(IFERROR(INDEX('[2]Both teabags AfterDry'!$D$3:$D$900,MATCH(Dry_Unashed!I371,'[2]Both teabags AfterDry'!$A$3:$A$900,0)),"")))</f>
        <v>2.0337999999999998</v>
      </c>
      <c r="U371" s="1" t="str">
        <f>IFERROR(IF(S371&gt;0,S371-(#REF!),""),"")</f>
        <v/>
      </c>
      <c r="V371" s="1" t="str">
        <f>IFERROR(IF(T371&gt;0,T371-(#REF!),""),"")</f>
        <v/>
      </c>
      <c r="W371" s="3" t="str">
        <f t="shared" si="34"/>
        <v/>
      </c>
      <c r="X371" s="3" t="str">
        <f t="shared" si="35"/>
        <v/>
      </c>
      <c r="Y371" s="3" t="str">
        <f t="shared" si="36"/>
        <v/>
      </c>
      <c r="Z371">
        <f t="shared" si="37"/>
        <v>69</v>
      </c>
      <c r="AA371" s="3" t="str">
        <f t="shared" si="38"/>
        <v/>
      </c>
      <c r="AB371" s="3" t="str">
        <f t="shared" si="39"/>
        <v/>
      </c>
      <c r="AC371" s="67" t="str">
        <f>IF(ISNUMBER(SEARCH("C", '[2]Dry_Litterbag Placem_Collection'!V78)),"YES","")</f>
        <v/>
      </c>
      <c r="AD371" s="67" t="str">
        <f>IF(ISNUMBER(SEARCH("H", '[2]Dry_Litterbag Placem_Collection'!V78)),"YES","")</f>
        <v/>
      </c>
      <c r="AE371" s="67" t="str">
        <f>IF(ISNUMBER(SEARCH("R", '[2]Dry_Litterbag Placem_Collection'!V78)),"YES","")</f>
        <v/>
      </c>
      <c r="AF371" s="67" t="str">
        <f>IF(ISNUMBER(SEARCH("C", '[2]Dry_Litterbag Placem_Collection'!U78)),"YES","")</f>
        <v/>
      </c>
      <c r="AG371" s="67" t="str">
        <f>IF(ISNUMBER(SEARCH("H", '[2]Dry_Litterbag Placem_Collection'!U78)),"YES","")</f>
        <v/>
      </c>
      <c r="AH371" s="67" t="str">
        <f>IF(ISNUMBER(SEARCH("R", '[2]Dry_Litterbag Placem_Collection'!U78)),"YES","")</f>
        <v/>
      </c>
    </row>
    <row r="372" spans="2:34">
      <c r="B372" t="s">
        <v>164</v>
      </c>
      <c r="C372">
        <v>77</v>
      </c>
      <c r="D372" t="s">
        <v>97</v>
      </c>
      <c r="E372" t="s">
        <v>32</v>
      </c>
      <c r="F372" s="68">
        <v>5</v>
      </c>
      <c r="G372" s="2">
        <f>'[2]Dry_Litterbag Placem_Collection'!E79</f>
        <v>0</v>
      </c>
      <c r="H372" t="str">
        <f>'[2]Final data_for_R_analysis_Dryse'!J518</f>
        <v/>
      </c>
      <c r="I372" t="str">
        <f>'[2]Final data_for_R_analysis_Dryse'!J738</f>
        <v/>
      </c>
      <c r="J372" t="str">
        <f>IFERROR(INDEX('[2]Green_rooibos initial weight'!$C$5:$C$1749,MATCH(H372, '[2]Green_rooibos initial weight'!$A$5:$A$1749,0)),"")</f>
        <v/>
      </c>
      <c r="K372" t="str">
        <f>IFERROR(INDEX('[2]Green_rooibos initial weight'!$C$5:$C$1749,MATCH(I372, '[2]Green_rooibos initial weight'!$A$5:$A$1749,0)),"")</f>
        <v/>
      </c>
      <c r="L372" s="3" t="str">
        <f>IFERROR(J372-(#REF!+#REF!),"")</f>
        <v/>
      </c>
      <c r="M372" s="3">
        <f>AVERAGE('[2]Ashed teabags wet'!$J$809:$J$813,'[2]Ashed teabags wet'!$J$817:$J$818,'[2]Ashed teabags wet'!$J$820:$J$821)</f>
        <v>5.5094158734921841</v>
      </c>
      <c r="N372" s="3" t="str">
        <f t="shared" si="32"/>
        <v/>
      </c>
      <c r="O372" s="3" t="str">
        <f>IFERROR($K372-(#REF!+#REF!),"")</f>
        <v/>
      </c>
      <c r="P372" s="3">
        <f>AVERAGE('[2]Ashed teabags wet'!$J$814:$J$816)</f>
        <v>2.2816647271287041</v>
      </c>
      <c r="Q372" s="3" t="str">
        <f t="shared" si="33"/>
        <v/>
      </c>
      <c r="R372" s="2">
        <f>'[2]Dry_Litterbag Placem_Collection'!G79</f>
        <v>0</v>
      </c>
      <c r="S372" t="str">
        <f>IF(IFERROR(INDEX('[2]Both teabags AfterDry'!$D$3:$D$900,MATCH(Dry_Unashed!H372,'[2]Both teabags AfterDry'!$A$3:$A$900,0)),"")="","",(IFERROR(INDEX('[2]Both teabags AfterDry'!$D$3:$D$900,MATCH(Dry_Unashed!H372,'[2]Both teabags AfterDry'!$A$3:$A$900,0)),"")))</f>
        <v/>
      </c>
      <c r="T372" t="str">
        <f>IF(IFERROR(INDEX('[2]Both teabags AfterDry'!$D$3:$D$900,MATCH(Dry_Unashed!I372,'[2]Both teabags AfterDry'!$A$3:$A$900,0)),"")="","",(IFERROR(INDEX('[2]Both teabags AfterDry'!$D$3:$D$900,MATCH(Dry_Unashed!I372,'[2]Both teabags AfterDry'!$A$3:$A$900,0)),"")))</f>
        <v/>
      </c>
      <c r="U372" s="1" t="str">
        <f>IFERROR(IF(S372&gt;0,S372-(#REF!),""),"")</f>
        <v/>
      </c>
      <c r="V372" s="1" t="str">
        <f>IFERROR(IF(T372&gt;0,T372-(#REF!),""),"")</f>
        <v/>
      </c>
      <c r="W372" s="3" t="str">
        <f t="shared" si="34"/>
        <v/>
      </c>
      <c r="X372" s="3" t="str">
        <f t="shared" si="35"/>
        <v/>
      </c>
      <c r="Y372" s="3" t="str">
        <f t="shared" si="36"/>
        <v/>
      </c>
      <c r="Z372" t="str">
        <f t="shared" si="37"/>
        <v/>
      </c>
      <c r="AA372" s="3" t="str">
        <f t="shared" si="38"/>
        <v/>
      </c>
      <c r="AB372" s="3" t="str">
        <f t="shared" si="39"/>
        <v/>
      </c>
      <c r="AC372" s="67" t="str">
        <f>IF(ISNUMBER(SEARCH("C", '[2]Dry_Litterbag Placem_Collection'!V79)),"YES","")</f>
        <v/>
      </c>
      <c r="AD372" s="67" t="str">
        <f>IF(ISNUMBER(SEARCH("H", '[2]Dry_Litterbag Placem_Collection'!V79)),"YES","")</f>
        <v/>
      </c>
      <c r="AE372" s="67" t="str">
        <f>IF(ISNUMBER(SEARCH("R", '[2]Dry_Litterbag Placem_Collection'!V79)),"YES","")</f>
        <v/>
      </c>
      <c r="AF372" s="67" t="str">
        <f>IF(ISNUMBER(SEARCH("C", '[2]Dry_Litterbag Placem_Collection'!U79)),"YES","")</f>
        <v/>
      </c>
      <c r="AG372" s="67" t="str">
        <f>IF(ISNUMBER(SEARCH("H", '[2]Dry_Litterbag Placem_Collection'!U79)),"YES","")</f>
        <v/>
      </c>
      <c r="AH372" s="67" t="str">
        <f>IF(ISNUMBER(SEARCH("R", '[2]Dry_Litterbag Placem_Collection'!U79)),"YES","")</f>
        <v/>
      </c>
    </row>
    <row r="373" spans="2:34">
      <c r="B373" t="s">
        <v>164</v>
      </c>
      <c r="C373">
        <v>78</v>
      </c>
      <c r="D373" t="s">
        <v>97</v>
      </c>
      <c r="E373" t="s">
        <v>32</v>
      </c>
      <c r="F373" s="68">
        <v>6</v>
      </c>
      <c r="G373" s="2">
        <f>'[2]Dry_Litterbag Placem_Collection'!E80</f>
        <v>42937</v>
      </c>
      <c r="H373" t="str">
        <f>'[2]Final data_for_R_analysis_Dryse'!J519</f>
        <v>G157</v>
      </c>
      <c r="I373" t="str">
        <f>'[2]Final data_for_R_analysis_Dryse'!J739</f>
        <v>R377</v>
      </c>
      <c r="J373">
        <f>IFERROR(INDEX('[2]Green_rooibos initial weight'!$C$5:$C$1749,MATCH(H373, '[2]Green_rooibos initial weight'!$A$5:$A$1749,0)),"")</f>
        <v>1.994</v>
      </c>
      <c r="K373">
        <f>IFERROR(INDEX('[2]Green_rooibos initial weight'!$C$5:$C$1749,MATCH(I373, '[2]Green_rooibos initial weight'!$A$5:$A$1749,0)),"")</f>
        <v>2.2309999999999999</v>
      </c>
      <c r="L373" s="3" t="str">
        <f>IFERROR(J373-(#REF!+#REF!),"")</f>
        <v/>
      </c>
      <c r="M373" s="3">
        <f>AVERAGE('[2]Ashed teabags wet'!$J$809:$J$813,'[2]Ashed teabags wet'!$J$817:$J$818,'[2]Ashed teabags wet'!$J$820:$J$821)</f>
        <v>5.5094158734921841</v>
      </c>
      <c r="N373" s="3" t="str">
        <f t="shared" si="32"/>
        <v/>
      </c>
      <c r="O373" s="3" t="str">
        <f>IFERROR($K373-(#REF!+#REF!),"")</f>
        <v/>
      </c>
      <c r="P373" s="3">
        <f>AVERAGE('[2]Ashed teabags wet'!$J$814:$J$816)</f>
        <v>2.2816647271287041</v>
      </c>
      <c r="Q373" s="3" t="str">
        <f t="shared" si="33"/>
        <v/>
      </c>
      <c r="R373" s="2">
        <f>'[2]Dry_Litterbag Placem_Collection'!G80</f>
        <v>43006</v>
      </c>
      <c r="S373">
        <f>IF(IFERROR(INDEX('[2]Both teabags AfterDry'!$D$3:$D$900,MATCH(Dry_Unashed!H373,'[2]Both teabags AfterDry'!$A$3:$A$900,0)),"")="","",(IFERROR(INDEX('[2]Both teabags AfterDry'!$D$3:$D$900,MATCH(Dry_Unashed!H373,'[2]Both teabags AfterDry'!$A$3:$A$900,0)),"")))</f>
        <v>1.8103</v>
      </c>
      <c r="T373">
        <f>IF(IFERROR(INDEX('[2]Both teabags AfterDry'!$D$3:$D$900,MATCH(Dry_Unashed!I373,'[2]Both teabags AfterDry'!$A$3:$A$900,0)),"")="","",(IFERROR(INDEX('[2]Both teabags AfterDry'!$D$3:$D$900,MATCH(Dry_Unashed!I373,'[2]Both teabags AfterDry'!$A$3:$A$900,0)),"")))</f>
        <v>1.9925999999999999</v>
      </c>
      <c r="U373" s="1" t="str">
        <f>IFERROR(IF(S373&gt;0,S373-(#REF!),""),"")</f>
        <v/>
      </c>
      <c r="V373" s="1" t="str">
        <f>IFERROR(IF(T373&gt;0,T373-(#REF!),""),"")</f>
        <v/>
      </c>
      <c r="W373" s="3" t="str">
        <f t="shared" si="34"/>
        <v/>
      </c>
      <c r="X373" s="3" t="str">
        <f t="shared" si="35"/>
        <v/>
      </c>
      <c r="Y373" s="3" t="str">
        <f t="shared" si="36"/>
        <v/>
      </c>
      <c r="Z373">
        <f t="shared" si="37"/>
        <v>69</v>
      </c>
      <c r="AA373" s="3" t="str">
        <f t="shared" si="38"/>
        <v/>
      </c>
      <c r="AB373" s="3" t="str">
        <f t="shared" si="39"/>
        <v/>
      </c>
      <c r="AC373" s="67" t="str">
        <f>IF(ISNUMBER(SEARCH("C", '[2]Dry_Litterbag Placem_Collection'!V80)),"YES","")</f>
        <v/>
      </c>
      <c r="AD373" s="67" t="str">
        <f>IF(ISNUMBER(SEARCH("H", '[2]Dry_Litterbag Placem_Collection'!V80)),"YES","")</f>
        <v/>
      </c>
      <c r="AE373" s="67" t="str">
        <f>IF(ISNUMBER(SEARCH("R", '[2]Dry_Litterbag Placem_Collection'!V80)),"YES","")</f>
        <v/>
      </c>
      <c r="AF373" s="67" t="str">
        <f>IF(ISNUMBER(SEARCH("C", '[2]Dry_Litterbag Placem_Collection'!U80)),"YES","")</f>
        <v/>
      </c>
      <c r="AG373" s="67" t="str">
        <f>IF(ISNUMBER(SEARCH("H", '[2]Dry_Litterbag Placem_Collection'!U80)),"YES","")</f>
        <v/>
      </c>
      <c r="AH373" s="67" t="str">
        <f>IF(ISNUMBER(SEARCH("R", '[2]Dry_Litterbag Placem_Collection'!U80)),"YES","")</f>
        <v/>
      </c>
    </row>
    <row r="374" spans="2:34">
      <c r="B374" t="s">
        <v>164</v>
      </c>
      <c r="C374">
        <v>79</v>
      </c>
      <c r="D374" t="s">
        <v>97</v>
      </c>
      <c r="E374" t="s">
        <v>32</v>
      </c>
      <c r="F374" s="68">
        <v>7</v>
      </c>
      <c r="G374" s="2">
        <f>'[2]Dry_Litterbag Placem_Collection'!E81</f>
        <v>42937</v>
      </c>
      <c r="H374" t="str">
        <f>'[2]Final data_for_R_analysis_Dryse'!J520</f>
        <v>G226</v>
      </c>
      <c r="I374" t="str">
        <f>'[2]Final data_for_R_analysis_Dryse'!J740</f>
        <v>R61</v>
      </c>
      <c r="J374">
        <f>IFERROR(INDEX('[2]Green_rooibos initial weight'!$C$5:$C$1749,MATCH(H374, '[2]Green_rooibos initial weight'!$A$5:$A$1749,0)),"")</f>
        <v>1.929</v>
      </c>
      <c r="K374">
        <f>IFERROR(INDEX('[2]Green_rooibos initial weight'!$C$5:$C$1749,MATCH(I374, '[2]Green_rooibos initial weight'!$A$5:$A$1749,0)),"")</f>
        <v>2.2450000000000001</v>
      </c>
      <c r="L374" s="3" t="str">
        <f>IFERROR(J374-(#REF!+#REF!),"")</f>
        <v/>
      </c>
      <c r="M374" s="3">
        <f>AVERAGE('[2]Ashed teabags wet'!$J$809:$J$813,'[2]Ashed teabags wet'!$J$817:$J$818,'[2]Ashed teabags wet'!$J$820:$J$821)</f>
        <v>5.5094158734921841</v>
      </c>
      <c r="N374" s="3" t="str">
        <f t="shared" si="32"/>
        <v/>
      </c>
      <c r="O374" s="3" t="str">
        <f>IFERROR($K374-(#REF!+#REF!),"")</f>
        <v/>
      </c>
      <c r="P374" s="3">
        <f>AVERAGE('[2]Ashed teabags wet'!$J$814:$J$816)</f>
        <v>2.2816647271287041</v>
      </c>
      <c r="Q374" s="3" t="str">
        <f t="shared" si="33"/>
        <v/>
      </c>
      <c r="R374" s="2">
        <f>'[2]Dry_Litterbag Placem_Collection'!G81</f>
        <v>43006</v>
      </c>
      <c r="S374">
        <f>IF(IFERROR(INDEX('[2]Both teabags AfterDry'!$D$3:$D$900,MATCH(Dry_Unashed!H374,'[2]Both teabags AfterDry'!$A$3:$A$900,0)),"")="","",(IFERROR(INDEX('[2]Both teabags AfterDry'!$D$3:$D$900,MATCH(Dry_Unashed!H374,'[2]Both teabags AfterDry'!$A$3:$A$900,0)),"")))</f>
        <v>1.7826</v>
      </c>
      <c r="T374">
        <f>IF(IFERROR(INDEX('[2]Both teabags AfterDry'!$D$3:$D$900,MATCH(Dry_Unashed!I374,'[2]Both teabags AfterDry'!$A$3:$A$900,0)),"")="","",(IFERROR(INDEX('[2]Both teabags AfterDry'!$D$3:$D$900,MATCH(Dry_Unashed!I374,'[2]Both teabags AfterDry'!$A$3:$A$900,0)),"")))</f>
        <v>1.9782999999999999</v>
      </c>
      <c r="U374" s="1" t="str">
        <f>IFERROR(IF(S374&gt;0,S374-(#REF!),""),"")</f>
        <v/>
      </c>
      <c r="V374" s="1" t="str">
        <f>IFERROR(IF(T374&gt;0,T374-(#REF!),""),"")</f>
        <v/>
      </c>
      <c r="W374" s="3" t="str">
        <f t="shared" si="34"/>
        <v/>
      </c>
      <c r="X374" s="3" t="str">
        <f t="shared" si="35"/>
        <v/>
      </c>
      <c r="Y374" s="3" t="str">
        <f t="shared" si="36"/>
        <v/>
      </c>
      <c r="Z374">
        <f t="shared" si="37"/>
        <v>69</v>
      </c>
      <c r="AA374" s="3" t="str">
        <f t="shared" si="38"/>
        <v/>
      </c>
      <c r="AB374" s="3" t="str">
        <f t="shared" si="39"/>
        <v/>
      </c>
      <c r="AC374" s="67" t="str">
        <f>IF(ISNUMBER(SEARCH("C", '[2]Dry_Litterbag Placem_Collection'!V81)),"YES","")</f>
        <v/>
      </c>
      <c r="AD374" s="67" t="str">
        <f>IF(ISNUMBER(SEARCH("H", '[2]Dry_Litterbag Placem_Collection'!V81)),"YES","")</f>
        <v/>
      </c>
      <c r="AE374" s="67" t="str">
        <f>IF(ISNUMBER(SEARCH("R", '[2]Dry_Litterbag Placem_Collection'!V81)),"YES","")</f>
        <v/>
      </c>
      <c r="AF374" s="67" t="str">
        <f>IF(ISNUMBER(SEARCH("C", '[2]Dry_Litterbag Placem_Collection'!U81)),"YES","")</f>
        <v/>
      </c>
      <c r="AG374" s="67" t="str">
        <f>IF(ISNUMBER(SEARCH("H", '[2]Dry_Litterbag Placem_Collection'!U81)),"YES","")</f>
        <v/>
      </c>
      <c r="AH374" s="67" t="str">
        <f>IF(ISNUMBER(SEARCH("R", '[2]Dry_Litterbag Placem_Collection'!U81)),"YES","")</f>
        <v/>
      </c>
    </row>
    <row r="375" spans="2:34">
      <c r="B375" t="s">
        <v>164</v>
      </c>
      <c r="C375">
        <v>80</v>
      </c>
      <c r="D375" t="s">
        <v>97</v>
      </c>
      <c r="E375" t="s">
        <v>32</v>
      </c>
      <c r="F375" s="68">
        <v>8</v>
      </c>
      <c r="G375" s="2">
        <f>'[2]Dry_Litterbag Placem_Collection'!E82</f>
        <v>42937</v>
      </c>
      <c r="H375" t="str">
        <f>'[2]Final data_for_R_analysis_Dryse'!J521</f>
        <v>G855</v>
      </c>
      <c r="I375" t="str">
        <f>'[2]Final data_for_R_analysis_Dryse'!J741</f>
        <v>R620</v>
      </c>
      <c r="J375">
        <f>IFERROR(INDEX('[2]Green_rooibos initial weight'!$C$5:$C$1749,MATCH(H375, '[2]Green_rooibos initial weight'!$A$5:$A$1749,0)),"")</f>
        <v>1.9570000000000001</v>
      </c>
      <c r="K375">
        <f>IFERROR(INDEX('[2]Green_rooibos initial weight'!$C$5:$C$1749,MATCH(I375, '[2]Green_rooibos initial weight'!$A$5:$A$1749,0)),"")</f>
        <v>2.1800000000000002</v>
      </c>
      <c r="L375" s="3" t="str">
        <f>IFERROR(J375-(#REF!+#REF!),"")</f>
        <v/>
      </c>
      <c r="M375" s="3">
        <f>AVERAGE('[2]Ashed teabags wet'!$J$809:$J$813,'[2]Ashed teabags wet'!$J$817:$J$818,'[2]Ashed teabags wet'!$J$820:$J$821)</f>
        <v>5.5094158734921841</v>
      </c>
      <c r="N375" s="3" t="str">
        <f t="shared" si="32"/>
        <v/>
      </c>
      <c r="O375" s="3" t="str">
        <f>IFERROR($K375-(#REF!+#REF!),"")</f>
        <v/>
      </c>
      <c r="P375" s="3">
        <f>AVERAGE('[2]Ashed teabags wet'!$J$814:$J$816)</f>
        <v>2.2816647271287041</v>
      </c>
      <c r="Q375" s="3" t="str">
        <f t="shared" si="33"/>
        <v/>
      </c>
      <c r="R375" s="2">
        <f>'[2]Dry_Litterbag Placem_Collection'!G82</f>
        <v>43006</v>
      </c>
      <c r="S375">
        <f>IF(IFERROR(INDEX('[2]Both teabags AfterDry'!$D$3:$D$900,MATCH(Dry_Unashed!H375,'[2]Both teabags AfterDry'!$A$3:$A$900,0)),"")="","",(IFERROR(INDEX('[2]Both teabags AfterDry'!$D$3:$D$900,MATCH(Dry_Unashed!H375,'[2]Both teabags AfterDry'!$A$3:$A$900,0)),"")))</f>
        <v>1.7664</v>
      </c>
      <c r="T375">
        <f>IF(IFERROR(INDEX('[2]Both teabags AfterDry'!$D$3:$D$900,MATCH(Dry_Unashed!I375,'[2]Both teabags AfterDry'!$A$3:$A$900,0)),"")="","",(IFERROR(INDEX('[2]Both teabags AfterDry'!$D$3:$D$900,MATCH(Dry_Unashed!I375,'[2]Both teabags AfterDry'!$A$3:$A$900,0)),"")))</f>
        <v>2.0047999999999999</v>
      </c>
      <c r="U375" s="1" t="str">
        <f>IFERROR(IF(S375&gt;0,S375-(#REF!),""),"")</f>
        <v/>
      </c>
      <c r="V375" s="1" t="str">
        <f>IFERROR(IF(T375&gt;0,T375-(#REF!),""),"")</f>
        <v/>
      </c>
      <c r="W375" s="3" t="str">
        <f t="shared" si="34"/>
        <v/>
      </c>
      <c r="X375" s="3" t="str">
        <f t="shared" si="35"/>
        <v/>
      </c>
      <c r="Y375" s="3" t="str">
        <f t="shared" si="36"/>
        <v/>
      </c>
      <c r="Z375">
        <f t="shared" si="37"/>
        <v>69</v>
      </c>
      <c r="AA375" s="3" t="str">
        <f t="shared" si="38"/>
        <v/>
      </c>
      <c r="AB375" s="3" t="str">
        <f t="shared" si="39"/>
        <v/>
      </c>
      <c r="AC375" s="67" t="str">
        <f>IF(ISNUMBER(SEARCH("C", '[2]Dry_Litterbag Placem_Collection'!V82)),"YES","")</f>
        <v/>
      </c>
      <c r="AD375" s="67" t="str">
        <f>IF(ISNUMBER(SEARCH("H", '[2]Dry_Litterbag Placem_Collection'!V82)),"YES","")</f>
        <v/>
      </c>
      <c r="AE375" s="67" t="str">
        <f>IF(ISNUMBER(SEARCH("R", '[2]Dry_Litterbag Placem_Collection'!V82)),"YES","")</f>
        <v/>
      </c>
      <c r="AF375" s="67" t="str">
        <f>IF(ISNUMBER(SEARCH("C", '[2]Dry_Litterbag Placem_Collection'!U82)),"YES","")</f>
        <v/>
      </c>
      <c r="AG375" s="67" t="str">
        <f>IF(ISNUMBER(SEARCH("H", '[2]Dry_Litterbag Placem_Collection'!U82)),"YES","")</f>
        <v/>
      </c>
      <c r="AH375" s="67" t="str">
        <f>IF(ISNUMBER(SEARCH("R", '[2]Dry_Litterbag Placem_Collection'!U82)),"YES","")</f>
        <v/>
      </c>
    </row>
    <row r="376" spans="2:34">
      <c r="B376" t="s">
        <v>164</v>
      </c>
      <c r="C376">
        <v>81</v>
      </c>
      <c r="D376" t="s">
        <v>98</v>
      </c>
      <c r="E376" t="s">
        <v>32</v>
      </c>
      <c r="F376" s="5">
        <v>1</v>
      </c>
      <c r="G376" s="2">
        <f>'[2]Dry_Litterbag Placem_Collection'!E83</f>
        <v>42937</v>
      </c>
      <c r="H376" t="str">
        <f>'[2]Final data_for_R_analysis_Dryse'!J522</f>
        <v>G413</v>
      </c>
      <c r="I376" t="str">
        <f>'[2]Final data_for_R_analysis_Dryse'!J742</f>
        <v>R366</v>
      </c>
      <c r="J376">
        <f>IFERROR(INDEX('[2]Green_rooibos initial weight'!$C$5:$C$1749,MATCH(H376, '[2]Green_rooibos initial weight'!$A$5:$A$1749,0)),"")</f>
        <v>2.1589999999999998</v>
      </c>
      <c r="K376">
        <f>IFERROR(INDEX('[2]Green_rooibos initial weight'!$C$5:$C$1749,MATCH(I376, '[2]Green_rooibos initial weight'!$A$5:$A$1749,0)),"")</f>
        <v>2.2330000000000001</v>
      </c>
      <c r="L376" s="3" t="str">
        <f>IFERROR(J376-(#REF!+#REF!),"")</f>
        <v/>
      </c>
      <c r="M376" s="3">
        <f>AVERAGE('[2]Ashed teabags wet'!$J$809:$J$813,'[2]Ashed teabags wet'!$J$817:$J$818,'[2]Ashed teabags wet'!$J$820:$J$821)</f>
        <v>5.5094158734921841</v>
      </c>
      <c r="N376" s="3" t="str">
        <f t="shared" si="32"/>
        <v/>
      </c>
      <c r="O376" s="3" t="str">
        <f>IFERROR($K376-(#REF!+#REF!),"")</f>
        <v/>
      </c>
      <c r="P376" s="3">
        <f>AVERAGE('[2]Ashed teabags wet'!$J$814:$J$816)</f>
        <v>2.2816647271287041</v>
      </c>
      <c r="Q376" s="3" t="str">
        <f t="shared" si="33"/>
        <v/>
      </c>
      <c r="R376" s="2">
        <f>'[2]Dry_Litterbag Placem_Collection'!G83</f>
        <v>43006</v>
      </c>
      <c r="S376">
        <f>IF(IFERROR(INDEX('[2]Both teabags AfterDry'!$D$3:$D$900,MATCH(Dry_Unashed!H376,'[2]Both teabags AfterDry'!$A$3:$A$900,0)),"")="","",(IFERROR(INDEX('[2]Both teabags AfterDry'!$D$3:$D$900,MATCH(Dry_Unashed!H376,'[2]Both teabags AfterDry'!$A$3:$A$900,0)),"")))</f>
        <v>1.9466000000000001</v>
      </c>
      <c r="T376">
        <f>IF(IFERROR(INDEX('[2]Both teabags AfterDry'!$D$3:$D$900,MATCH(Dry_Unashed!I376,'[2]Both teabags AfterDry'!$A$3:$A$900,0)),"")="","",(IFERROR(INDEX('[2]Both teabags AfterDry'!$D$3:$D$900,MATCH(Dry_Unashed!I376,'[2]Both teabags AfterDry'!$A$3:$A$900,0)),"")))</f>
        <v>1.9832000000000001</v>
      </c>
      <c r="U376" s="1" t="str">
        <f>IFERROR(IF(S376&gt;0,S376-(#REF!),""),"")</f>
        <v/>
      </c>
      <c r="V376" s="1" t="str">
        <f>IFERROR(IF(T376&gt;0,T376-(#REF!),""),"")</f>
        <v/>
      </c>
      <c r="W376" s="3" t="str">
        <f t="shared" si="34"/>
        <v/>
      </c>
      <c r="X376" s="3" t="str">
        <f t="shared" si="35"/>
        <v/>
      </c>
      <c r="Y376" s="3" t="str">
        <f t="shared" si="36"/>
        <v/>
      </c>
      <c r="Z376">
        <f t="shared" si="37"/>
        <v>69</v>
      </c>
      <c r="AA376" s="3" t="str">
        <f t="shared" si="38"/>
        <v/>
      </c>
      <c r="AB376" s="3" t="str">
        <f t="shared" si="39"/>
        <v/>
      </c>
      <c r="AC376" s="67" t="str">
        <f>IF(ISNUMBER(SEARCH("C", '[2]Dry_Litterbag Placem_Collection'!V83)),"YES","")</f>
        <v/>
      </c>
      <c r="AD376" s="67" t="str">
        <f>IF(ISNUMBER(SEARCH("H", '[2]Dry_Litterbag Placem_Collection'!V83)),"YES","")</f>
        <v/>
      </c>
      <c r="AE376" s="67" t="str">
        <f>IF(ISNUMBER(SEARCH("R", '[2]Dry_Litterbag Placem_Collection'!V83)),"YES","")</f>
        <v/>
      </c>
      <c r="AF376" s="67" t="str">
        <f>IF(ISNUMBER(SEARCH("C", '[2]Dry_Litterbag Placem_Collection'!U83)),"YES","")</f>
        <v/>
      </c>
      <c r="AG376" s="67" t="str">
        <f>IF(ISNUMBER(SEARCH("H", '[2]Dry_Litterbag Placem_Collection'!U83)),"YES","")</f>
        <v/>
      </c>
      <c r="AH376" s="67" t="str">
        <f>IF(ISNUMBER(SEARCH("R", '[2]Dry_Litterbag Placem_Collection'!U83)),"YES","")</f>
        <v/>
      </c>
    </row>
    <row r="377" spans="2:34">
      <c r="B377" t="s">
        <v>164</v>
      </c>
      <c r="C377">
        <v>82</v>
      </c>
      <c r="D377" t="s">
        <v>98</v>
      </c>
      <c r="E377" t="s">
        <v>32</v>
      </c>
      <c r="F377" s="5">
        <v>2</v>
      </c>
      <c r="G377" s="2">
        <f>'[2]Dry_Litterbag Placem_Collection'!E84</f>
        <v>42937</v>
      </c>
      <c r="H377" t="str">
        <f>'[2]Final data_for_R_analysis_Dryse'!J523</f>
        <v>G370</v>
      </c>
      <c r="I377" t="str">
        <f>'[2]Final data_for_R_analysis_Dryse'!J743</f>
        <v>R610</v>
      </c>
      <c r="J377">
        <f>IFERROR(INDEX('[2]Green_rooibos initial weight'!$C$5:$C$1749,MATCH(H377, '[2]Green_rooibos initial weight'!$A$5:$A$1749,0)),"")</f>
        <v>2.0619999999999998</v>
      </c>
      <c r="K377">
        <f>IFERROR(INDEX('[2]Green_rooibos initial weight'!$C$5:$C$1749,MATCH(I377, '[2]Green_rooibos initial weight'!$A$5:$A$1749,0)),"")</f>
        <v>2.1230000000000002</v>
      </c>
      <c r="L377" s="3" t="str">
        <f>IFERROR(J377-(#REF!+#REF!),"")</f>
        <v/>
      </c>
      <c r="M377" s="3">
        <f>AVERAGE('[2]Ashed teabags wet'!$J$809:$J$813,'[2]Ashed teabags wet'!$J$817:$J$818,'[2]Ashed teabags wet'!$J$820:$J$821)</f>
        <v>5.5094158734921841</v>
      </c>
      <c r="N377" s="3" t="str">
        <f t="shared" si="32"/>
        <v/>
      </c>
      <c r="O377" s="3" t="str">
        <f>IFERROR($K377-(#REF!+#REF!),"")</f>
        <v/>
      </c>
      <c r="P377" s="3">
        <f>AVERAGE('[2]Ashed teabags wet'!$J$814:$J$816)</f>
        <v>2.2816647271287041</v>
      </c>
      <c r="Q377" s="3" t="str">
        <f t="shared" si="33"/>
        <v/>
      </c>
      <c r="R377" s="2">
        <f>'[2]Dry_Litterbag Placem_Collection'!G84</f>
        <v>43006</v>
      </c>
      <c r="S377">
        <f>IF(IFERROR(INDEX('[2]Both teabags AfterDry'!$D$3:$D$900,MATCH(Dry_Unashed!H377,'[2]Both teabags AfterDry'!$A$3:$A$900,0)),"")="","",(IFERROR(INDEX('[2]Both teabags AfterDry'!$D$3:$D$900,MATCH(Dry_Unashed!H377,'[2]Both teabags AfterDry'!$A$3:$A$900,0)),"")))</f>
        <v>1.8433999999999999</v>
      </c>
      <c r="T377">
        <f>IF(IFERROR(INDEX('[2]Both teabags AfterDry'!$D$3:$D$900,MATCH(Dry_Unashed!I377,'[2]Both teabags AfterDry'!$A$3:$A$900,0)),"")="","",(IFERROR(INDEX('[2]Both teabags AfterDry'!$D$3:$D$900,MATCH(Dry_Unashed!I377,'[2]Both teabags AfterDry'!$A$3:$A$900,0)),"")))</f>
        <v>1.9097999999999999</v>
      </c>
      <c r="U377" s="1" t="str">
        <f>IFERROR(IF(S377&gt;0,S377-(#REF!),""),"")</f>
        <v/>
      </c>
      <c r="V377" s="1" t="str">
        <f>IFERROR(IF(T377&gt;0,T377-(#REF!),""),"")</f>
        <v/>
      </c>
      <c r="W377" s="3" t="str">
        <f t="shared" si="34"/>
        <v/>
      </c>
      <c r="X377" s="3" t="str">
        <f t="shared" si="35"/>
        <v/>
      </c>
      <c r="Y377" s="3" t="str">
        <f t="shared" si="36"/>
        <v/>
      </c>
      <c r="Z377">
        <f t="shared" si="37"/>
        <v>69</v>
      </c>
      <c r="AA377" s="3" t="str">
        <f t="shared" si="38"/>
        <v/>
      </c>
      <c r="AB377" s="3" t="str">
        <f t="shared" si="39"/>
        <v/>
      </c>
      <c r="AC377" s="67" t="str">
        <f>IF(ISNUMBER(SEARCH("C", '[2]Dry_Litterbag Placem_Collection'!V84)),"YES","")</f>
        <v/>
      </c>
      <c r="AD377" s="67" t="str">
        <f>IF(ISNUMBER(SEARCH("H", '[2]Dry_Litterbag Placem_Collection'!V84)),"YES","")</f>
        <v/>
      </c>
      <c r="AE377" s="67" t="str">
        <f>IF(ISNUMBER(SEARCH("R", '[2]Dry_Litterbag Placem_Collection'!V84)),"YES","")</f>
        <v/>
      </c>
      <c r="AF377" s="67" t="str">
        <f>IF(ISNUMBER(SEARCH("C", '[2]Dry_Litterbag Placem_Collection'!U84)),"YES","")</f>
        <v/>
      </c>
      <c r="AG377" s="67" t="str">
        <f>IF(ISNUMBER(SEARCH("H", '[2]Dry_Litterbag Placem_Collection'!U84)),"YES","")</f>
        <v/>
      </c>
      <c r="AH377" s="67" t="str">
        <f>IF(ISNUMBER(SEARCH("R", '[2]Dry_Litterbag Placem_Collection'!U84)),"YES","")</f>
        <v/>
      </c>
    </row>
    <row r="378" spans="2:34">
      <c r="B378" t="s">
        <v>164</v>
      </c>
      <c r="C378">
        <v>83</v>
      </c>
      <c r="D378" t="s">
        <v>98</v>
      </c>
      <c r="E378" t="s">
        <v>32</v>
      </c>
      <c r="F378" s="5">
        <v>3</v>
      </c>
      <c r="G378" s="2">
        <f>'[2]Dry_Litterbag Placem_Collection'!E85</f>
        <v>42937</v>
      </c>
      <c r="H378" t="str">
        <f>'[2]Final data_for_R_analysis_Dryse'!J524</f>
        <v>G879</v>
      </c>
      <c r="I378" t="str">
        <f>'[2]Final data_for_R_analysis_Dryse'!J744</f>
        <v>R614</v>
      </c>
      <c r="J378">
        <f>IFERROR(INDEX('[2]Green_rooibos initial weight'!$C$5:$C$1749,MATCH(H378, '[2]Green_rooibos initial weight'!$A$5:$A$1749,0)),"")</f>
        <v>2.09</v>
      </c>
      <c r="K378">
        <f>IFERROR(INDEX('[2]Green_rooibos initial weight'!$C$5:$C$1749,MATCH(I378, '[2]Green_rooibos initial weight'!$A$5:$A$1749,0)),"")</f>
        <v>2.1459999999999999</v>
      </c>
      <c r="L378" s="3" t="str">
        <f>IFERROR(J378-(#REF!+#REF!),"")</f>
        <v/>
      </c>
      <c r="M378" s="3">
        <f>AVERAGE('[2]Ashed teabags wet'!$J$809:$J$813,'[2]Ashed teabags wet'!$J$817:$J$818,'[2]Ashed teabags wet'!$J$820:$J$821)</f>
        <v>5.5094158734921841</v>
      </c>
      <c r="N378" s="3" t="str">
        <f t="shared" si="32"/>
        <v/>
      </c>
      <c r="O378" s="3" t="str">
        <f>IFERROR($K378-(#REF!+#REF!),"")</f>
        <v/>
      </c>
      <c r="P378" s="3">
        <f>AVERAGE('[2]Ashed teabags wet'!$J$814:$J$816)</f>
        <v>2.2816647271287041</v>
      </c>
      <c r="Q378" s="3" t="str">
        <f t="shared" si="33"/>
        <v/>
      </c>
      <c r="R378" s="2">
        <f>'[2]Dry_Litterbag Placem_Collection'!G85</f>
        <v>43006</v>
      </c>
      <c r="S378">
        <f>IF(IFERROR(INDEX('[2]Both teabags AfterDry'!$D$3:$D$900,MATCH(Dry_Unashed!H378,'[2]Both teabags AfterDry'!$A$3:$A$900,0)),"")="","",(IFERROR(INDEX('[2]Both teabags AfterDry'!$D$3:$D$900,MATCH(Dry_Unashed!H378,'[2]Both teabags AfterDry'!$A$3:$A$900,0)),"")))</f>
        <v>1.8814</v>
      </c>
      <c r="T378">
        <f>IF(IFERROR(INDEX('[2]Both teabags AfterDry'!$D$3:$D$900,MATCH(Dry_Unashed!I378,'[2]Both teabags AfterDry'!$A$3:$A$900,0)),"")="","",(IFERROR(INDEX('[2]Both teabags AfterDry'!$D$3:$D$900,MATCH(Dry_Unashed!I378,'[2]Both teabags AfterDry'!$A$3:$A$900,0)),"")))</f>
        <v>1.9262999999999999</v>
      </c>
      <c r="U378" s="1" t="str">
        <f>IFERROR(IF(S378&gt;0,S378-(#REF!),""),"")</f>
        <v/>
      </c>
      <c r="V378" s="1" t="str">
        <f>IFERROR(IF(T378&gt;0,T378-(#REF!),""),"")</f>
        <v/>
      </c>
      <c r="W378" s="3" t="str">
        <f t="shared" si="34"/>
        <v/>
      </c>
      <c r="X378" s="3" t="str">
        <f t="shared" si="35"/>
        <v/>
      </c>
      <c r="Y378" s="3" t="str">
        <f t="shared" si="36"/>
        <v/>
      </c>
      <c r="Z378">
        <f t="shared" si="37"/>
        <v>69</v>
      </c>
      <c r="AA378" s="3" t="str">
        <f t="shared" si="38"/>
        <v/>
      </c>
      <c r="AB378" s="3" t="str">
        <f t="shared" si="39"/>
        <v/>
      </c>
      <c r="AC378" s="67" t="str">
        <f>IF(ISNUMBER(SEARCH("C", '[2]Dry_Litterbag Placem_Collection'!V85)),"YES","")</f>
        <v/>
      </c>
      <c r="AD378" s="67" t="str">
        <f>IF(ISNUMBER(SEARCH("H", '[2]Dry_Litterbag Placem_Collection'!V85)),"YES","")</f>
        <v/>
      </c>
      <c r="AE378" s="67" t="str">
        <f>IF(ISNUMBER(SEARCH("R", '[2]Dry_Litterbag Placem_Collection'!V85)),"YES","")</f>
        <v/>
      </c>
      <c r="AF378" s="67" t="str">
        <f>IF(ISNUMBER(SEARCH("C", '[2]Dry_Litterbag Placem_Collection'!U85)),"YES","")</f>
        <v/>
      </c>
      <c r="AG378" s="67" t="str">
        <f>IF(ISNUMBER(SEARCH("H", '[2]Dry_Litterbag Placem_Collection'!U85)),"YES","")</f>
        <v/>
      </c>
      <c r="AH378" s="67" t="str">
        <f>IF(ISNUMBER(SEARCH("R", '[2]Dry_Litterbag Placem_Collection'!U85)),"YES","")</f>
        <v/>
      </c>
    </row>
    <row r="379" spans="2:34">
      <c r="B379" t="s">
        <v>164</v>
      </c>
      <c r="C379">
        <v>84</v>
      </c>
      <c r="D379" t="s">
        <v>98</v>
      </c>
      <c r="E379" t="s">
        <v>32</v>
      </c>
      <c r="F379" s="68">
        <v>4</v>
      </c>
      <c r="G379" s="2">
        <f>'[2]Dry_Litterbag Placem_Collection'!E86</f>
        <v>42937</v>
      </c>
      <c r="H379" t="str">
        <f>'[2]Final data_for_R_analysis_Dryse'!J525</f>
        <v>G854</v>
      </c>
      <c r="I379" t="str">
        <f>'[2]Final data_for_R_analysis_Dryse'!J745</f>
        <v>R720</v>
      </c>
      <c r="J379">
        <f>IFERROR(INDEX('[2]Green_rooibos initial weight'!$C$5:$C$1749,MATCH(H379, '[2]Green_rooibos initial weight'!$A$5:$A$1749,0)),"")</f>
        <v>1.998</v>
      </c>
      <c r="K379">
        <f>IFERROR(INDEX('[2]Green_rooibos initial weight'!$C$5:$C$1749,MATCH(I379, '[2]Green_rooibos initial weight'!$A$5:$A$1749,0)),"")</f>
        <v>2.2080000000000002</v>
      </c>
      <c r="L379" s="3" t="str">
        <f>IFERROR(J379-(#REF!+#REF!),"")</f>
        <v/>
      </c>
      <c r="M379" s="3">
        <f>AVERAGE('[2]Ashed teabags wet'!$J$809:$J$813,'[2]Ashed teabags wet'!$J$817:$J$818,'[2]Ashed teabags wet'!$J$820:$J$821)</f>
        <v>5.5094158734921841</v>
      </c>
      <c r="N379" s="3" t="str">
        <f t="shared" si="32"/>
        <v/>
      </c>
      <c r="O379" s="3" t="str">
        <f>IFERROR($K379-(#REF!+#REF!),"")</f>
        <v/>
      </c>
      <c r="P379" s="3">
        <f>AVERAGE('[2]Ashed teabags wet'!$J$814:$J$816)</f>
        <v>2.2816647271287041</v>
      </c>
      <c r="Q379" s="3" t="str">
        <f t="shared" si="33"/>
        <v/>
      </c>
      <c r="R379" s="2">
        <f>'[2]Dry_Litterbag Placem_Collection'!G86</f>
        <v>43006</v>
      </c>
      <c r="S379">
        <f>IF(IFERROR(INDEX('[2]Both teabags AfterDry'!$D$3:$D$900,MATCH(Dry_Unashed!H379,'[2]Both teabags AfterDry'!$A$3:$A$900,0)),"")="","",(IFERROR(INDEX('[2]Both teabags AfterDry'!$D$3:$D$900,MATCH(Dry_Unashed!H379,'[2]Both teabags AfterDry'!$A$3:$A$900,0)),"")))</f>
        <v>1.8062</v>
      </c>
      <c r="T379">
        <f>IF(IFERROR(INDEX('[2]Both teabags AfterDry'!$D$3:$D$900,MATCH(Dry_Unashed!I379,'[2]Both teabags AfterDry'!$A$3:$A$900,0)),"")="","",(IFERROR(INDEX('[2]Both teabags AfterDry'!$D$3:$D$900,MATCH(Dry_Unashed!I379,'[2]Both teabags AfterDry'!$A$3:$A$900,0)),"")))</f>
        <v>1.9978</v>
      </c>
      <c r="U379" s="1" t="str">
        <f>IFERROR(IF(S379&gt;0,S379-(#REF!),""),"")</f>
        <v/>
      </c>
      <c r="V379" s="1" t="str">
        <f>IFERROR(IF(T379&gt;0,T379-(#REF!),""),"")</f>
        <v/>
      </c>
      <c r="W379" s="3" t="str">
        <f t="shared" si="34"/>
        <v/>
      </c>
      <c r="X379" s="3" t="str">
        <f t="shared" si="35"/>
        <v/>
      </c>
      <c r="Y379" s="3" t="str">
        <f t="shared" si="36"/>
        <v/>
      </c>
      <c r="Z379">
        <f t="shared" si="37"/>
        <v>69</v>
      </c>
      <c r="AA379" s="3" t="str">
        <f t="shared" si="38"/>
        <v/>
      </c>
      <c r="AB379" s="3" t="str">
        <f t="shared" si="39"/>
        <v/>
      </c>
      <c r="AC379" s="67" t="str">
        <f>IF(ISNUMBER(SEARCH("C", '[2]Dry_Litterbag Placem_Collection'!V86)),"YES","")</f>
        <v/>
      </c>
      <c r="AD379" s="67" t="str">
        <f>IF(ISNUMBER(SEARCH("H", '[2]Dry_Litterbag Placem_Collection'!V86)),"YES","")</f>
        <v/>
      </c>
      <c r="AE379" s="67" t="str">
        <f>IF(ISNUMBER(SEARCH("R", '[2]Dry_Litterbag Placem_Collection'!V86)),"YES","")</f>
        <v/>
      </c>
      <c r="AF379" s="67" t="str">
        <f>IF(ISNUMBER(SEARCH("C", '[2]Dry_Litterbag Placem_Collection'!U86)),"YES","")</f>
        <v/>
      </c>
      <c r="AG379" s="67" t="str">
        <f>IF(ISNUMBER(SEARCH("H", '[2]Dry_Litterbag Placem_Collection'!U86)),"YES","")</f>
        <v/>
      </c>
      <c r="AH379" s="67" t="str">
        <f>IF(ISNUMBER(SEARCH("R", '[2]Dry_Litterbag Placem_Collection'!U86)),"YES","")</f>
        <v/>
      </c>
    </row>
    <row r="380" spans="2:34">
      <c r="B380" t="s">
        <v>164</v>
      </c>
      <c r="C380">
        <v>85</v>
      </c>
      <c r="D380" t="s">
        <v>98</v>
      </c>
      <c r="E380" t="s">
        <v>32</v>
      </c>
      <c r="F380" s="68">
        <v>5</v>
      </c>
      <c r="G380" s="2">
        <f>'[2]Dry_Litterbag Placem_Collection'!E87</f>
        <v>0</v>
      </c>
      <c r="H380" t="str">
        <f>'[2]Final data_for_R_analysis_Dryse'!J526</f>
        <v/>
      </c>
      <c r="I380" t="str">
        <f>'[2]Final data_for_R_analysis_Dryse'!J746</f>
        <v/>
      </c>
      <c r="J380" t="str">
        <f>IFERROR(INDEX('[2]Green_rooibos initial weight'!$C$5:$C$1749,MATCH(H380, '[2]Green_rooibos initial weight'!$A$5:$A$1749,0)),"")</f>
        <v/>
      </c>
      <c r="K380" t="str">
        <f>IFERROR(INDEX('[2]Green_rooibos initial weight'!$C$5:$C$1749,MATCH(I380, '[2]Green_rooibos initial weight'!$A$5:$A$1749,0)),"")</f>
        <v/>
      </c>
      <c r="L380" s="3" t="str">
        <f>IFERROR(J380-(#REF!+#REF!),"")</f>
        <v/>
      </c>
      <c r="M380" s="3">
        <f>AVERAGE('[2]Ashed teabags wet'!$J$809:$J$813,'[2]Ashed teabags wet'!$J$817:$J$818,'[2]Ashed teabags wet'!$J$820:$J$821)</f>
        <v>5.5094158734921841</v>
      </c>
      <c r="N380" s="3" t="str">
        <f t="shared" si="32"/>
        <v/>
      </c>
      <c r="O380" s="3" t="str">
        <f>IFERROR($K380-(#REF!+#REF!),"")</f>
        <v/>
      </c>
      <c r="P380" s="3">
        <f>AVERAGE('[2]Ashed teabags wet'!$J$814:$J$816)</f>
        <v>2.2816647271287041</v>
      </c>
      <c r="Q380" s="3" t="str">
        <f t="shared" si="33"/>
        <v/>
      </c>
      <c r="R380" s="2">
        <f>'[2]Dry_Litterbag Placem_Collection'!G87</f>
        <v>0</v>
      </c>
      <c r="S380" t="str">
        <f>IF(IFERROR(INDEX('[2]Both teabags AfterDry'!$D$3:$D$900,MATCH(Dry_Unashed!H380,'[2]Both teabags AfterDry'!$A$3:$A$900,0)),"")="","",(IFERROR(INDEX('[2]Both teabags AfterDry'!$D$3:$D$900,MATCH(Dry_Unashed!H380,'[2]Both teabags AfterDry'!$A$3:$A$900,0)),"")))</f>
        <v/>
      </c>
      <c r="T380" t="str">
        <f>IF(IFERROR(INDEX('[2]Both teabags AfterDry'!$D$3:$D$900,MATCH(Dry_Unashed!I380,'[2]Both teabags AfterDry'!$A$3:$A$900,0)),"")="","",(IFERROR(INDEX('[2]Both teabags AfterDry'!$D$3:$D$900,MATCH(Dry_Unashed!I380,'[2]Both teabags AfterDry'!$A$3:$A$900,0)),"")))</f>
        <v/>
      </c>
      <c r="U380" s="1" t="str">
        <f>IFERROR(IF(S380&gt;0,S380-(#REF!),""),"")</f>
        <v/>
      </c>
      <c r="V380" s="1" t="str">
        <f>IFERROR(IF(T380&gt;0,T380-(#REF!),""),"")</f>
        <v/>
      </c>
      <c r="W380" s="3" t="str">
        <f t="shared" si="34"/>
        <v/>
      </c>
      <c r="X380" s="3" t="str">
        <f t="shared" si="35"/>
        <v/>
      </c>
      <c r="Y380" s="3" t="str">
        <f t="shared" si="36"/>
        <v/>
      </c>
      <c r="Z380" t="str">
        <f t="shared" si="37"/>
        <v/>
      </c>
      <c r="AA380" s="3" t="str">
        <f t="shared" si="38"/>
        <v/>
      </c>
      <c r="AB380" s="3" t="str">
        <f t="shared" si="39"/>
        <v/>
      </c>
      <c r="AC380" s="67" t="str">
        <f>IF(ISNUMBER(SEARCH("C", '[2]Dry_Litterbag Placem_Collection'!V87)),"YES","")</f>
        <v/>
      </c>
      <c r="AD380" s="67" t="str">
        <f>IF(ISNUMBER(SEARCH("H", '[2]Dry_Litterbag Placem_Collection'!V87)),"YES","")</f>
        <v/>
      </c>
      <c r="AE380" s="67" t="str">
        <f>IF(ISNUMBER(SEARCH("R", '[2]Dry_Litterbag Placem_Collection'!V87)),"YES","")</f>
        <v/>
      </c>
      <c r="AF380" s="67" t="str">
        <f>IF(ISNUMBER(SEARCH("C", '[2]Dry_Litterbag Placem_Collection'!U87)),"YES","")</f>
        <v/>
      </c>
      <c r="AG380" s="67" t="str">
        <f>IF(ISNUMBER(SEARCH("H", '[2]Dry_Litterbag Placem_Collection'!U87)),"YES","")</f>
        <v/>
      </c>
      <c r="AH380" s="67" t="str">
        <f>IF(ISNUMBER(SEARCH("R", '[2]Dry_Litterbag Placem_Collection'!U87)),"YES","")</f>
        <v/>
      </c>
    </row>
    <row r="381" spans="2:34">
      <c r="B381" t="s">
        <v>164</v>
      </c>
      <c r="C381">
        <v>86</v>
      </c>
      <c r="D381" t="s">
        <v>98</v>
      </c>
      <c r="E381" t="s">
        <v>32</v>
      </c>
      <c r="F381" s="68">
        <v>6</v>
      </c>
      <c r="G381" s="2">
        <f>'[2]Dry_Litterbag Placem_Collection'!E88</f>
        <v>42937</v>
      </c>
      <c r="H381" t="str">
        <f>'[2]Final data_for_R_analysis_Dryse'!J527</f>
        <v>G788</v>
      </c>
      <c r="I381" t="str">
        <f>'[2]Final data_for_R_analysis_Dryse'!J747</f>
        <v>R643</v>
      </c>
      <c r="J381">
        <f>IFERROR(INDEX('[2]Green_rooibos initial weight'!$C$5:$C$1749,MATCH(H381, '[2]Green_rooibos initial weight'!$A$5:$A$1749,0)),"")</f>
        <v>2.0699999999999998</v>
      </c>
      <c r="K381">
        <f>IFERROR(INDEX('[2]Green_rooibos initial weight'!$C$5:$C$1749,MATCH(I381, '[2]Green_rooibos initial weight'!$A$5:$A$1749,0)),"")</f>
        <v>2.1930000000000001</v>
      </c>
      <c r="L381" s="3" t="str">
        <f>IFERROR(J381-(#REF!+#REF!),"")</f>
        <v/>
      </c>
      <c r="M381" s="3">
        <f>AVERAGE('[2]Ashed teabags wet'!$J$809:$J$813,'[2]Ashed teabags wet'!$J$817:$J$818,'[2]Ashed teabags wet'!$J$820:$J$821)</f>
        <v>5.5094158734921841</v>
      </c>
      <c r="N381" s="3" t="str">
        <f t="shared" si="32"/>
        <v/>
      </c>
      <c r="O381" s="3" t="str">
        <f>IFERROR($K381-(#REF!+#REF!),"")</f>
        <v/>
      </c>
      <c r="P381" s="3">
        <f>AVERAGE('[2]Ashed teabags wet'!$J$814:$J$816)</f>
        <v>2.2816647271287041</v>
      </c>
      <c r="Q381" s="3" t="str">
        <f t="shared" si="33"/>
        <v/>
      </c>
      <c r="R381" s="2">
        <f>'[2]Dry_Litterbag Placem_Collection'!G88</f>
        <v>43006</v>
      </c>
      <c r="S381" t="str">
        <f>IF(IFERROR(INDEX('[2]Both teabags AfterDry'!$D$3:$D$900,MATCH(Dry_Unashed!H381,'[2]Both teabags AfterDry'!$A$3:$A$900,0)),"")="","",(IFERROR(INDEX('[2]Both teabags AfterDry'!$D$3:$D$900,MATCH(Dry_Unashed!H381,'[2]Both teabags AfterDry'!$A$3:$A$900,0)),"")))</f>
        <v/>
      </c>
      <c r="T381" t="str">
        <f>IF(IFERROR(INDEX('[2]Both teabags AfterDry'!$D$3:$D$900,MATCH(Dry_Unashed!I381,'[2]Both teabags AfterDry'!$A$3:$A$900,0)),"")="","",(IFERROR(INDEX('[2]Both teabags AfterDry'!$D$3:$D$900,MATCH(Dry_Unashed!I381,'[2]Both teabags AfterDry'!$A$3:$A$900,0)),"")))</f>
        <v/>
      </c>
      <c r="U381" s="1" t="str">
        <f>IFERROR(IF(S381&gt;0,S381-(#REF!),""),"")</f>
        <v/>
      </c>
      <c r="V381" s="1" t="str">
        <f>IFERROR(IF(T381&gt;0,T381-(#REF!),""),"")</f>
        <v/>
      </c>
      <c r="W381" s="3" t="str">
        <f t="shared" si="34"/>
        <v/>
      </c>
      <c r="X381" s="3" t="str">
        <f t="shared" si="35"/>
        <v/>
      </c>
      <c r="Y381" s="3" t="str">
        <f t="shared" si="36"/>
        <v/>
      </c>
      <c r="Z381">
        <f t="shared" si="37"/>
        <v>69</v>
      </c>
      <c r="AA381" s="3" t="str">
        <f t="shared" si="38"/>
        <v/>
      </c>
      <c r="AB381" s="3" t="str">
        <f t="shared" si="39"/>
        <v/>
      </c>
      <c r="AC381" s="67" t="str">
        <f>IF(ISNUMBER(SEARCH("C", '[2]Dry_Litterbag Placem_Collection'!V88)),"YES","")</f>
        <v/>
      </c>
      <c r="AD381" s="67" t="str">
        <f>IF(ISNUMBER(SEARCH("H", '[2]Dry_Litterbag Placem_Collection'!V88)),"YES","")</f>
        <v/>
      </c>
      <c r="AE381" s="67" t="str">
        <f>IF(ISNUMBER(SEARCH("R", '[2]Dry_Litterbag Placem_Collection'!V88)),"YES","")</f>
        <v/>
      </c>
      <c r="AF381" s="67" t="str">
        <f>IF(ISNUMBER(SEARCH("C", '[2]Dry_Litterbag Placem_Collection'!U88)),"YES","")</f>
        <v/>
      </c>
      <c r="AG381" s="67" t="str">
        <f>IF(ISNUMBER(SEARCH("H", '[2]Dry_Litterbag Placem_Collection'!U88)),"YES","")</f>
        <v/>
      </c>
      <c r="AH381" s="67" t="str">
        <f>IF(ISNUMBER(SEARCH("R", '[2]Dry_Litterbag Placem_Collection'!U88)),"YES","")</f>
        <v/>
      </c>
    </row>
    <row r="382" spans="2:34">
      <c r="B382" t="s">
        <v>164</v>
      </c>
      <c r="C382">
        <v>87</v>
      </c>
      <c r="D382" t="s">
        <v>98</v>
      </c>
      <c r="E382" t="s">
        <v>32</v>
      </c>
      <c r="F382" s="68">
        <v>7</v>
      </c>
      <c r="G382" s="2">
        <f>'[2]Dry_Litterbag Placem_Collection'!E89</f>
        <v>42937</v>
      </c>
      <c r="H382" t="str">
        <f>'[2]Final data_for_R_analysis_Dryse'!J528</f>
        <v>G91</v>
      </c>
      <c r="I382" t="str">
        <f>'[2]Final data_for_R_analysis_Dryse'!J748</f>
        <v>R277</v>
      </c>
      <c r="J382">
        <f>IFERROR(INDEX('[2]Green_rooibos initial weight'!$C$5:$C$1749,MATCH(H382, '[2]Green_rooibos initial weight'!$A$5:$A$1749,0)),"")</f>
        <v>2.044</v>
      </c>
      <c r="K382">
        <f>IFERROR(INDEX('[2]Green_rooibos initial weight'!$C$5:$C$1749,MATCH(I382, '[2]Green_rooibos initial weight'!$A$5:$A$1749,0)),"")</f>
        <v>2.1949999999999998</v>
      </c>
      <c r="L382" s="3" t="str">
        <f>IFERROR(J382-(#REF!+#REF!),"")</f>
        <v/>
      </c>
      <c r="M382" s="3">
        <f>AVERAGE('[2]Ashed teabags wet'!$J$809:$J$813,'[2]Ashed teabags wet'!$J$817:$J$818,'[2]Ashed teabags wet'!$J$820:$J$821)</f>
        <v>5.5094158734921841</v>
      </c>
      <c r="N382" s="3" t="str">
        <f t="shared" si="32"/>
        <v/>
      </c>
      <c r="O382" s="3" t="str">
        <f>IFERROR($K382-(#REF!+#REF!),"")</f>
        <v/>
      </c>
      <c r="P382" s="3">
        <f>AVERAGE('[2]Ashed teabags wet'!$J$814:$J$816)</f>
        <v>2.2816647271287041</v>
      </c>
      <c r="Q382" s="3" t="str">
        <f t="shared" si="33"/>
        <v/>
      </c>
      <c r="R382" s="2">
        <f>'[2]Dry_Litterbag Placem_Collection'!G89</f>
        <v>43006</v>
      </c>
      <c r="S382">
        <f>IF(IFERROR(INDEX('[2]Both teabags AfterDry'!$D$3:$D$900,MATCH(Dry_Unashed!H382,'[2]Both teabags AfterDry'!$A$3:$A$900,0)),"")="","",(IFERROR(INDEX('[2]Both teabags AfterDry'!$D$3:$D$900,MATCH(Dry_Unashed!H382,'[2]Both teabags AfterDry'!$A$3:$A$900,0)),"")))</f>
        <v>1.8609</v>
      </c>
      <c r="T382">
        <f>IF(IFERROR(INDEX('[2]Both teabags AfterDry'!$D$3:$D$900,MATCH(Dry_Unashed!I382,'[2]Both teabags AfterDry'!$A$3:$A$900,0)),"")="","",(IFERROR(INDEX('[2]Both teabags AfterDry'!$D$3:$D$900,MATCH(Dry_Unashed!I382,'[2]Both teabags AfterDry'!$A$3:$A$900,0)),"")))</f>
        <v>1.9473</v>
      </c>
      <c r="U382" s="1" t="str">
        <f>IFERROR(IF(S382&gt;0,S382-(#REF!),""),"")</f>
        <v/>
      </c>
      <c r="V382" s="1" t="str">
        <f>IFERROR(IF(T382&gt;0,T382-(#REF!),""),"")</f>
        <v/>
      </c>
      <c r="W382" s="3" t="str">
        <f t="shared" si="34"/>
        <v/>
      </c>
      <c r="X382" s="3" t="str">
        <f t="shared" si="35"/>
        <v/>
      </c>
      <c r="Y382" s="3" t="str">
        <f t="shared" si="36"/>
        <v/>
      </c>
      <c r="Z382">
        <f t="shared" si="37"/>
        <v>69</v>
      </c>
      <c r="AA382" s="3" t="str">
        <f t="shared" si="38"/>
        <v/>
      </c>
      <c r="AB382" s="3" t="str">
        <f t="shared" si="39"/>
        <v/>
      </c>
      <c r="AC382" s="67" t="str">
        <f>IF(ISNUMBER(SEARCH("C", '[2]Dry_Litterbag Placem_Collection'!V89)),"YES","")</f>
        <v/>
      </c>
      <c r="AD382" s="67" t="str">
        <f>IF(ISNUMBER(SEARCH("H", '[2]Dry_Litterbag Placem_Collection'!V89)),"YES","")</f>
        <v/>
      </c>
      <c r="AE382" s="67" t="str">
        <f>IF(ISNUMBER(SEARCH("R", '[2]Dry_Litterbag Placem_Collection'!V89)),"YES","")</f>
        <v/>
      </c>
      <c r="AF382" s="67" t="str">
        <f>IF(ISNUMBER(SEARCH("C", '[2]Dry_Litterbag Placem_Collection'!U89)),"YES","")</f>
        <v/>
      </c>
      <c r="AG382" s="67" t="str">
        <f>IF(ISNUMBER(SEARCH("H", '[2]Dry_Litterbag Placem_Collection'!U89)),"YES","")</f>
        <v/>
      </c>
      <c r="AH382" s="67" t="str">
        <f>IF(ISNUMBER(SEARCH("R", '[2]Dry_Litterbag Placem_Collection'!U89)),"YES","")</f>
        <v/>
      </c>
    </row>
    <row r="383" spans="2:34">
      <c r="B383" t="s">
        <v>164</v>
      </c>
      <c r="C383">
        <v>88</v>
      </c>
      <c r="D383" t="s">
        <v>98</v>
      </c>
      <c r="E383" t="s">
        <v>32</v>
      </c>
      <c r="F383" s="68">
        <v>8</v>
      </c>
      <c r="G383" s="2">
        <f>'[2]Dry_Litterbag Placem_Collection'!E90</f>
        <v>42937</v>
      </c>
      <c r="H383" t="str">
        <f>'[2]Final data_for_R_analysis_Dryse'!J529</f>
        <v>G364</v>
      </c>
      <c r="I383" t="str">
        <f>'[2]Final data_for_R_analysis_Dryse'!J749</f>
        <v>R197</v>
      </c>
      <c r="J383">
        <f>IFERROR(INDEX('[2]Green_rooibos initial weight'!$C$5:$C$1749,MATCH(H383, '[2]Green_rooibos initial weight'!$A$5:$A$1749,0)),"")</f>
        <v>2.0569999999999999</v>
      </c>
      <c r="K383">
        <f>IFERROR(INDEX('[2]Green_rooibos initial weight'!$C$5:$C$1749,MATCH(I383, '[2]Green_rooibos initial weight'!$A$5:$A$1749,0)),"")</f>
        <v>2.2330000000000001</v>
      </c>
      <c r="L383" s="3" t="str">
        <f>IFERROR(J383-(#REF!+#REF!),"")</f>
        <v/>
      </c>
      <c r="M383" s="3">
        <f>AVERAGE('[2]Ashed teabags wet'!$J$809:$J$813,'[2]Ashed teabags wet'!$J$817:$J$818,'[2]Ashed teabags wet'!$J$820:$J$821)</f>
        <v>5.5094158734921841</v>
      </c>
      <c r="N383" s="3" t="str">
        <f t="shared" si="32"/>
        <v/>
      </c>
      <c r="O383" s="3" t="str">
        <f>IFERROR($K383-(#REF!+#REF!),"")</f>
        <v/>
      </c>
      <c r="P383" s="3">
        <f>AVERAGE('[2]Ashed teabags wet'!$J$814:$J$816)</f>
        <v>2.2816647271287041</v>
      </c>
      <c r="Q383" s="3" t="str">
        <f t="shared" si="33"/>
        <v/>
      </c>
      <c r="R383" s="2">
        <f>'[2]Dry_Litterbag Placem_Collection'!G90</f>
        <v>43006</v>
      </c>
      <c r="S383">
        <f>IF(IFERROR(INDEX('[2]Both teabags AfterDry'!$D$3:$D$900,MATCH(Dry_Unashed!H383,'[2]Both teabags AfterDry'!$A$3:$A$900,0)),"")="","",(IFERROR(INDEX('[2]Both teabags AfterDry'!$D$3:$D$900,MATCH(Dry_Unashed!H383,'[2]Both teabags AfterDry'!$A$3:$A$900,0)),"")))</f>
        <v>1.8589</v>
      </c>
      <c r="T383">
        <f>IF(IFERROR(INDEX('[2]Both teabags AfterDry'!$D$3:$D$900,MATCH(Dry_Unashed!I383,'[2]Both teabags AfterDry'!$A$3:$A$900,0)),"")="","",(IFERROR(INDEX('[2]Both teabags AfterDry'!$D$3:$D$900,MATCH(Dry_Unashed!I383,'[2]Both teabags AfterDry'!$A$3:$A$900,0)),"")))</f>
        <v>1.9945999999999999</v>
      </c>
      <c r="U383" s="1" t="str">
        <f>IFERROR(IF(S383&gt;0,S383-(#REF!),""),"")</f>
        <v/>
      </c>
      <c r="V383" s="1" t="str">
        <f>IFERROR(IF(T383&gt;0,T383-(#REF!),""),"")</f>
        <v/>
      </c>
      <c r="W383" s="3" t="str">
        <f t="shared" si="34"/>
        <v/>
      </c>
      <c r="X383" s="3" t="str">
        <f t="shared" si="35"/>
        <v/>
      </c>
      <c r="Y383" s="3" t="str">
        <f t="shared" si="36"/>
        <v/>
      </c>
      <c r="Z383">
        <f t="shared" si="37"/>
        <v>69</v>
      </c>
      <c r="AA383" s="3" t="str">
        <f t="shared" si="38"/>
        <v/>
      </c>
      <c r="AB383" s="3" t="str">
        <f t="shared" si="39"/>
        <v/>
      </c>
      <c r="AC383" s="67" t="str">
        <f>IF(ISNUMBER(SEARCH("C", '[2]Dry_Litterbag Placem_Collection'!V90)),"YES","")</f>
        <v/>
      </c>
      <c r="AD383" s="67" t="str">
        <f>IF(ISNUMBER(SEARCH("H", '[2]Dry_Litterbag Placem_Collection'!V90)),"YES","")</f>
        <v/>
      </c>
      <c r="AE383" s="67" t="str">
        <f>IF(ISNUMBER(SEARCH("R", '[2]Dry_Litterbag Placem_Collection'!V90)),"YES","")</f>
        <v/>
      </c>
      <c r="AF383" s="67" t="str">
        <f>IF(ISNUMBER(SEARCH("C", '[2]Dry_Litterbag Placem_Collection'!U90)),"YES","")</f>
        <v/>
      </c>
      <c r="AG383" s="67" t="str">
        <f>IF(ISNUMBER(SEARCH("H", '[2]Dry_Litterbag Placem_Collection'!U90)),"YES","")</f>
        <v/>
      </c>
      <c r="AH383" s="67" t="str">
        <f>IF(ISNUMBER(SEARCH("R", '[2]Dry_Litterbag Placem_Collection'!U90)),"YES","")</f>
        <v/>
      </c>
    </row>
    <row r="384" spans="2:34">
      <c r="B384" t="s">
        <v>164</v>
      </c>
      <c r="C384">
        <v>89</v>
      </c>
      <c r="D384" t="s">
        <v>99</v>
      </c>
      <c r="E384" t="s">
        <v>32</v>
      </c>
      <c r="F384" s="5">
        <v>1</v>
      </c>
      <c r="G384" s="2">
        <f>'[2]Dry_Litterbag Placem_Collection'!E91</f>
        <v>42937</v>
      </c>
      <c r="H384" t="str">
        <f>'[2]Final data_for_R_analysis_Dryse'!J530</f>
        <v>G862</v>
      </c>
      <c r="I384" t="str">
        <f>'[2]Final data_for_R_analysis_Dryse'!J750</f>
        <v>R601</v>
      </c>
      <c r="J384">
        <f>IFERROR(INDEX('[2]Green_rooibos initial weight'!$C$5:$C$1749,MATCH(H384, '[2]Green_rooibos initial weight'!$A$5:$A$1749,0)),"")</f>
        <v>1.996</v>
      </c>
      <c r="K384">
        <f>IFERROR(INDEX('[2]Green_rooibos initial weight'!$C$5:$C$1749,MATCH(I384, '[2]Green_rooibos initial weight'!$A$5:$A$1749,0)),"")</f>
        <v>2.198</v>
      </c>
      <c r="L384" s="3" t="str">
        <f>IFERROR(J384-(#REF!+#REF!),"")</f>
        <v/>
      </c>
      <c r="M384" s="3">
        <f>AVERAGE('[2]Ashed teabags wet'!$J$809:$J$813,'[2]Ashed teabags wet'!$J$817:$J$818,'[2]Ashed teabags wet'!$J$820:$J$821)</f>
        <v>5.5094158734921841</v>
      </c>
      <c r="N384" s="3" t="str">
        <f t="shared" si="32"/>
        <v/>
      </c>
      <c r="O384" s="3" t="str">
        <f>IFERROR($K384-(#REF!+#REF!),"")</f>
        <v/>
      </c>
      <c r="P384" s="3">
        <f>AVERAGE('[2]Ashed teabags wet'!$J$814:$J$816)</f>
        <v>2.2816647271287041</v>
      </c>
      <c r="Q384" s="3" t="str">
        <f t="shared" si="33"/>
        <v/>
      </c>
      <c r="R384" s="2">
        <f>'[2]Dry_Litterbag Placem_Collection'!G91</f>
        <v>43006</v>
      </c>
      <c r="S384">
        <f>IF(IFERROR(INDEX('[2]Both teabags AfterDry'!$D$3:$D$900,MATCH(Dry_Unashed!H384,'[2]Both teabags AfterDry'!$A$3:$A$900,0)),"")="","",(IFERROR(INDEX('[2]Both teabags AfterDry'!$D$3:$D$900,MATCH(Dry_Unashed!H384,'[2]Both teabags AfterDry'!$A$3:$A$900,0)),"")))</f>
        <v>1.8160000000000001</v>
      </c>
      <c r="T384">
        <f>IF(IFERROR(INDEX('[2]Both teabags AfterDry'!$D$3:$D$900,MATCH(Dry_Unashed!I384,'[2]Both teabags AfterDry'!$A$3:$A$900,0)),"")="","",(IFERROR(INDEX('[2]Both teabags AfterDry'!$D$3:$D$900,MATCH(Dry_Unashed!I384,'[2]Both teabags AfterDry'!$A$3:$A$900,0)),"")))</f>
        <v>1.9592000000000001</v>
      </c>
      <c r="U384" s="1" t="str">
        <f>IFERROR(IF(S384&gt;0,S384-(#REF!),""),"")</f>
        <v/>
      </c>
      <c r="V384" s="1" t="str">
        <f>IFERROR(IF(T384&gt;0,T384-(#REF!),""),"")</f>
        <v/>
      </c>
      <c r="W384" s="3" t="str">
        <f t="shared" si="34"/>
        <v/>
      </c>
      <c r="X384" s="3" t="str">
        <f t="shared" si="35"/>
        <v/>
      </c>
      <c r="Y384" s="3" t="str">
        <f t="shared" si="36"/>
        <v/>
      </c>
      <c r="Z384">
        <f t="shared" si="37"/>
        <v>69</v>
      </c>
      <c r="AA384" s="3" t="str">
        <f t="shared" si="38"/>
        <v/>
      </c>
      <c r="AB384" s="3" t="str">
        <f t="shared" si="39"/>
        <v/>
      </c>
      <c r="AC384" s="67" t="str">
        <f>IF(ISNUMBER(SEARCH("C", '[2]Dry_Litterbag Placem_Collection'!V91)),"YES","")</f>
        <v/>
      </c>
      <c r="AD384" s="67" t="str">
        <f>IF(ISNUMBER(SEARCH("H", '[2]Dry_Litterbag Placem_Collection'!V91)),"YES","")</f>
        <v/>
      </c>
      <c r="AE384" s="67" t="str">
        <f>IF(ISNUMBER(SEARCH("R", '[2]Dry_Litterbag Placem_Collection'!V91)),"YES","")</f>
        <v/>
      </c>
      <c r="AF384" s="67" t="str">
        <f>IF(ISNUMBER(SEARCH("C", '[2]Dry_Litterbag Placem_Collection'!U91)),"YES","")</f>
        <v/>
      </c>
      <c r="AG384" s="67" t="str">
        <f>IF(ISNUMBER(SEARCH("H", '[2]Dry_Litterbag Placem_Collection'!U91)),"YES","")</f>
        <v/>
      </c>
      <c r="AH384" s="67" t="str">
        <f>IF(ISNUMBER(SEARCH("R", '[2]Dry_Litterbag Placem_Collection'!U91)),"YES","")</f>
        <v/>
      </c>
    </row>
    <row r="385" spans="2:34">
      <c r="B385" t="s">
        <v>164</v>
      </c>
      <c r="C385">
        <v>90</v>
      </c>
      <c r="D385" t="s">
        <v>99</v>
      </c>
      <c r="E385" t="s">
        <v>32</v>
      </c>
      <c r="F385" s="5">
        <v>2</v>
      </c>
      <c r="G385" s="2">
        <f>'[2]Dry_Litterbag Placem_Collection'!E92</f>
        <v>42937</v>
      </c>
      <c r="H385" t="str">
        <f>'[2]Final data_for_R_analysis_Dryse'!J531</f>
        <v>G330</v>
      </c>
      <c r="I385" t="str">
        <f>'[2]Final data_for_R_analysis_Dryse'!J751</f>
        <v>R220</v>
      </c>
      <c r="J385">
        <f>IFERROR(INDEX('[2]Green_rooibos initial weight'!$C$5:$C$1749,MATCH(H385, '[2]Green_rooibos initial weight'!$A$5:$A$1749,0)),"")</f>
        <v>2.1379999999999999</v>
      </c>
      <c r="K385">
        <f>IFERROR(INDEX('[2]Green_rooibos initial weight'!$C$5:$C$1749,MATCH(I385, '[2]Green_rooibos initial weight'!$A$5:$A$1749,0)),"")</f>
        <v>2.2269999999999999</v>
      </c>
      <c r="L385" s="3" t="str">
        <f>IFERROR(J385-(#REF!+#REF!),"")</f>
        <v/>
      </c>
      <c r="M385" s="3">
        <f>AVERAGE('[2]Ashed teabags wet'!$J$809:$J$813,'[2]Ashed teabags wet'!$J$817:$J$818,'[2]Ashed teabags wet'!$J$820:$J$821)</f>
        <v>5.5094158734921841</v>
      </c>
      <c r="N385" s="3" t="str">
        <f t="shared" si="32"/>
        <v/>
      </c>
      <c r="O385" s="3" t="str">
        <f>IFERROR($K385-(#REF!+#REF!),"")</f>
        <v/>
      </c>
      <c r="P385" s="3">
        <f>AVERAGE('[2]Ashed teabags wet'!$J$814:$J$816)</f>
        <v>2.2816647271287041</v>
      </c>
      <c r="Q385" s="3" t="str">
        <f t="shared" si="33"/>
        <v/>
      </c>
      <c r="R385" s="2">
        <f>'[2]Dry_Litterbag Placem_Collection'!G92</f>
        <v>43006</v>
      </c>
      <c r="S385" t="str">
        <f>IF(IFERROR(INDEX('[2]Both teabags AfterDry'!$D$3:$D$900,MATCH(Dry_Unashed!H385,'[2]Both teabags AfterDry'!$A$3:$A$900,0)),"")="","",(IFERROR(INDEX('[2]Both teabags AfterDry'!$D$3:$D$900,MATCH(Dry_Unashed!H385,'[2]Both teabags AfterDry'!$A$3:$A$900,0)),"")))</f>
        <v/>
      </c>
      <c r="T385" t="str">
        <f>IF(IFERROR(INDEX('[2]Both teabags AfterDry'!$D$3:$D$900,MATCH(Dry_Unashed!I385,'[2]Both teabags AfterDry'!$A$3:$A$900,0)),"")="","",(IFERROR(INDEX('[2]Both teabags AfterDry'!$D$3:$D$900,MATCH(Dry_Unashed!I385,'[2]Both teabags AfterDry'!$A$3:$A$900,0)),"")))</f>
        <v/>
      </c>
      <c r="U385" s="1" t="str">
        <f>IFERROR(IF(S385&gt;0,S385-(#REF!),""),"")</f>
        <v/>
      </c>
      <c r="V385" s="1" t="str">
        <f>IFERROR(IF(T385&gt;0,T385-(#REF!),""),"")</f>
        <v/>
      </c>
      <c r="W385" s="3" t="str">
        <f t="shared" si="34"/>
        <v/>
      </c>
      <c r="X385" s="3" t="str">
        <f t="shared" si="35"/>
        <v/>
      </c>
      <c r="Y385" s="3" t="str">
        <f t="shared" si="36"/>
        <v/>
      </c>
      <c r="Z385">
        <f t="shared" si="37"/>
        <v>69</v>
      </c>
      <c r="AA385" s="3" t="str">
        <f t="shared" si="38"/>
        <v/>
      </c>
      <c r="AB385" s="3" t="str">
        <f t="shared" si="39"/>
        <v/>
      </c>
      <c r="AC385" s="67" t="str">
        <f>IF(ISNUMBER(SEARCH("C", '[2]Dry_Litterbag Placem_Collection'!V92)),"YES","")</f>
        <v/>
      </c>
      <c r="AD385" s="67" t="str">
        <f>IF(ISNUMBER(SEARCH("H", '[2]Dry_Litterbag Placem_Collection'!V92)),"YES","")</f>
        <v/>
      </c>
      <c r="AE385" s="67" t="str">
        <f>IF(ISNUMBER(SEARCH("R", '[2]Dry_Litterbag Placem_Collection'!V92)),"YES","")</f>
        <v/>
      </c>
      <c r="AF385" s="67" t="str">
        <f>IF(ISNUMBER(SEARCH("C", '[2]Dry_Litterbag Placem_Collection'!U92)),"YES","")</f>
        <v/>
      </c>
      <c r="AG385" s="67" t="str">
        <f>IF(ISNUMBER(SEARCH("H", '[2]Dry_Litterbag Placem_Collection'!U92)),"YES","")</f>
        <v/>
      </c>
      <c r="AH385" s="67" t="str">
        <f>IF(ISNUMBER(SEARCH("R", '[2]Dry_Litterbag Placem_Collection'!U92)),"YES","")</f>
        <v/>
      </c>
    </row>
    <row r="386" spans="2:34">
      <c r="B386" t="s">
        <v>164</v>
      </c>
      <c r="C386">
        <v>91</v>
      </c>
      <c r="D386" t="s">
        <v>99</v>
      </c>
      <c r="E386" t="s">
        <v>32</v>
      </c>
      <c r="F386" s="5">
        <v>3</v>
      </c>
      <c r="G386" s="2">
        <f>'[2]Dry_Litterbag Placem_Collection'!E93</f>
        <v>42937</v>
      </c>
      <c r="H386" t="str">
        <f>'[2]Final data_for_R_analysis_Dryse'!J532</f>
        <v>G596</v>
      </c>
      <c r="I386" t="str">
        <f>'[2]Final data_for_R_analysis_Dryse'!J752</f>
        <v>R659</v>
      </c>
      <c r="J386">
        <f>IFERROR(INDEX('[2]Green_rooibos initial weight'!$C$5:$C$1749,MATCH(H386, '[2]Green_rooibos initial weight'!$A$5:$A$1749,0)),"")</f>
        <v>2.0179999999999998</v>
      </c>
      <c r="K386">
        <f>IFERROR(INDEX('[2]Green_rooibos initial weight'!$C$5:$C$1749,MATCH(I386, '[2]Green_rooibos initial weight'!$A$5:$A$1749,0)),"")</f>
        <v>2.2349999999999999</v>
      </c>
      <c r="L386" s="3" t="str">
        <f>IFERROR(J386-(#REF!+#REF!),"")</f>
        <v/>
      </c>
      <c r="M386" s="3">
        <f>AVERAGE('[2]Ashed teabags wet'!$J$809:$J$813,'[2]Ashed teabags wet'!$J$817:$J$818,'[2]Ashed teabags wet'!$J$820:$J$821)</f>
        <v>5.5094158734921841</v>
      </c>
      <c r="N386" s="3" t="str">
        <f t="shared" si="32"/>
        <v/>
      </c>
      <c r="O386" s="3" t="str">
        <f>IFERROR($K386-(#REF!+#REF!),"")</f>
        <v/>
      </c>
      <c r="P386" s="3">
        <f>AVERAGE('[2]Ashed teabags wet'!$J$814:$J$816)</f>
        <v>2.2816647271287041</v>
      </c>
      <c r="Q386" s="3" t="str">
        <f t="shared" si="33"/>
        <v/>
      </c>
      <c r="R386" s="2">
        <f>'[2]Dry_Litterbag Placem_Collection'!G93</f>
        <v>43006</v>
      </c>
      <c r="S386">
        <f>IF(IFERROR(INDEX('[2]Both teabags AfterDry'!$D$3:$D$900,MATCH(Dry_Unashed!H386,'[2]Both teabags AfterDry'!$A$3:$A$900,0)),"")="","",(IFERROR(INDEX('[2]Both teabags AfterDry'!$D$3:$D$900,MATCH(Dry_Unashed!H386,'[2]Both teabags AfterDry'!$A$3:$A$900,0)),"")))</f>
        <v>1.8642000000000001</v>
      </c>
      <c r="T386">
        <f>IF(IFERROR(INDEX('[2]Both teabags AfterDry'!$D$3:$D$900,MATCH(Dry_Unashed!I386,'[2]Both teabags AfterDry'!$A$3:$A$900,0)),"")="","",(IFERROR(INDEX('[2]Both teabags AfterDry'!$D$3:$D$900,MATCH(Dry_Unashed!I386,'[2]Both teabags AfterDry'!$A$3:$A$900,0)),"")))</f>
        <v>2.0495999999999999</v>
      </c>
      <c r="U386" s="1" t="str">
        <f>IFERROR(IF(S386&gt;0,S386-(#REF!),""),"")</f>
        <v/>
      </c>
      <c r="V386" s="1" t="str">
        <f>IFERROR(IF(T386&gt;0,T386-(#REF!),""),"")</f>
        <v/>
      </c>
      <c r="W386" s="3" t="str">
        <f t="shared" si="34"/>
        <v/>
      </c>
      <c r="X386" s="3" t="str">
        <f t="shared" si="35"/>
        <v/>
      </c>
      <c r="Y386" s="3" t="str">
        <f t="shared" si="36"/>
        <v/>
      </c>
      <c r="Z386">
        <f t="shared" si="37"/>
        <v>69</v>
      </c>
      <c r="AA386" s="3" t="str">
        <f t="shared" si="38"/>
        <v/>
      </c>
      <c r="AB386" s="3" t="str">
        <f t="shared" si="39"/>
        <v/>
      </c>
      <c r="AC386" s="67" t="str">
        <f>IF(ISNUMBER(SEARCH("C", '[2]Dry_Litterbag Placem_Collection'!V93)),"YES","")</f>
        <v/>
      </c>
      <c r="AD386" s="67" t="str">
        <f>IF(ISNUMBER(SEARCH("H", '[2]Dry_Litterbag Placem_Collection'!V93)),"YES","")</f>
        <v/>
      </c>
      <c r="AE386" s="67" t="str">
        <f>IF(ISNUMBER(SEARCH("R", '[2]Dry_Litterbag Placem_Collection'!V93)),"YES","")</f>
        <v/>
      </c>
      <c r="AF386" s="67" t="str">
        <f>IF(ISNUMBER(SEARCH("C", '[2]Dry_Litterbag Placem_Collection'!U93)),"YES","")</f>
        <v/>
      </c>
      <c r="AG386" s="67" t="str">
        <f>IF(ISNUMBER(SEARCH("H", '[2]Dry_Litterbag Placem_Collection'!U93)),"YES","")</f>
        <v/>
      </c>
      <c r="AH386" s="67" t="str">
        <f>IF(ISNUMBER(SEARCH("R", '[2]Dry_Litterbag Placem_Collection'!U93)),"YES","")</f>
        <v/>
      </c>
    </row>
    <row r="387" spans="2:34">
      <c r="B387" t="s">
        <v>164</v>
      </c>
      <c r="C387">
        <v>92</v>
      </c>
      <c r="D387" t="s">
        <v>99</v>
      </c>
      <c r="E387" t="s">
        <v>32</v>
      </c>
      <c r="F387" s="68">
        <v>4</v>
      </c>
      <c r="G387" s="2">
        <f>'[2]Dry_Litterbag Placem_Collection'!E94</f>
        <v>42937</v>
      </c>
      <c r="H387" t="str">
        <f>'[2]Final data_for_R_analysis_Dryse'!J533</f>
        <v>G380</v>
      </c>
      <c r="I387" t="str">
        <f>'[2]Final data_for_R_analysis_Dryse'!J753</f>
        <v>R619</v>
      </c>
      <c r="J387">
        <f>IFERROR(INDEX('[2]Green_rooibos initial weight'!$C$5:$C$1749,MATCH(H387, '[2]Green_rooibos initial weight'!$A$5:$A$1749,0)),"")</f>
        <v>2.0619999999999998</v>
      </c>
      <c r="K387">
        <f>IFERROR(INDEX('[2]Green_rooibos initial weight'!$C$5:$C$1749,MATCH(I387, '[2]Green_rooibos initial weight'!$A$5:$A$1749,0)),"")</f>
        <v>2.1480000000000001</v>
      </c>
      <c r="L387" s="3" t="str">
        <f>IFERROR(J387-(#REF!+#REF!),"")</f>
        <v/>
      </c>
      <c r="M387" s="3">
        <f>AVERAGE('[2]Ashed teabags wet'!$J$809:$J$813,'[2]Ashed teabags wet'!$J$817:$J$818,'[2]Ashed teabags wet'!$J$820:$J$821)</f>
        <v>5.5094158734921841</v>
      </c>
      <c r="N387" s="3" t="str">
        <f t="shared" si="32"/>
        <v/>
      </c>
      <c r="O387" s="3" t="str">
        <f>IFERROR($K387-(#REF!+#REF!),"")</f>
        <v/>
      </c>
      <c r="P387" s="3">
        <f>AVERAGE('[2]Ashed teabags wet'!$J$814:$J$816)</f>
        <v>2.2816647271287041</v>
      </c>
      <c r="Q387" s="3" t="str">
        <f t="shared" si="33"/>
        <v/>
      </c>
      <c r="R387" s="2">
        <f>'[2]Dry_Litterbag Placem_Collection'!G94</f>
        <v>43006</v>
      </c>
      <c r="S387">
        <f>IF(IFERROR(INDEX('[2]Both teabags AfterDry'!$D$3:$D$900,MATCH(Dry_Unashed!H387,'[2]Both teabags AfterDry'!$A$3:$A$900,0)),"")="","",(IFERROR(INDEX('[2]Both teabags AfterDry'!$D$3:$D$900,MATCH(Dry_Unashed!H387,'[2]Both teabags AfterDry'!$A$3:$A$900,0)),"")))</f>
        <v>1.8685</v>
      </c>
      <c r="T387">
        <f>IF(IFERROR(INDEX('[2]Both teabags AfterDry'!$D$3:$D$900,MATCH(Dry_Unashed!I387,'[2]Both teabags AfterDry'!$A$3:$A$900,0)),"")="","",(IFERROR(INDEX('[2]Both teabags AfterDry'!$D$3:$D$900,MATCH(Dry_Unashed!I387,'[2]Both teabags AfterDry'!$A$3:$A$900,0)),"")))</f>
        <v>1.9713000000000001</v>
      </c>
      <c r="U387" s="1" t="str">
        <f>IFERROR(IF(S387&gt;0,S387-(#REF!),""),"")</f>
        <v/>
      </c>
      <c r="V387" s="1" t="str">
        <f>IFERROR(IF(T387&gt;0,T387-(#REF!),""),"")</f>
        <v/>
      </c>
      <c r="W387" s="3" t="str">
        <f t="shared" si="34"/>
        <v/>
      </c>
      <c r="X387" s="3" t="str">
        <f t="shared" si="35"/>
        <v/>
      </c>
      <c r="Y387" s="3" t="str">
        <f t="shared" si="36"/>
        <v/>
      </c>
      <c r="Z387">
        <f t="shared" si="37"/>
        <v>69</v>
      </c>
      <c r="AA387" s="3" t="str">
        <f t="shared" si="38"/>
        <v/>
      </c>
      <c r="AB387" s="3" t="str">
        <f t="shared" si="39"/>
        <v/>
      </c>
      <c r="AC387" s="67" t="str">
        <f>IF(ISNUMBER(SEARCH("C", '[2]Dry_Litterbag Placem_Collection'!V94)),"YES","")</f>
        <v/>
      </c>
      <c r="AD387" s="67" t="str">
        <f>IF(ISNUMBER(SEARCH("H", '[2]Dry_Litterbag Placem_Collection'!V94)),"YES","")</f>
        <v/>
      </c>
      <c r="AE387" s="67" t="str">
        <f>IF(ISNUMBER(SEARCH("R", '[2]Dry_Litterbag Placem_Collection'!V94)),"YES","")</f>
        <v/>
      </c>
      <c r="AF387" s="67" t="str">
        <f>IF(ISNUMBER(SEARCH("C", '[2]Dry_Litterbag Placem_Collection'!U94)),"YES","")</f>
        <v/>
      </c>
      <c r="AG387" s="67" t="str">
        <f>IF(ISNUMBER(SEARCH("H", '[2]Dry_Litterbag Placem_Collection'!U94)),"YES","")</f>
        <v/>
      </c>
      <c r="AH387" s="67" t="str">
        <f>IF(ISNUMBER(SEARCH("R", '[2]Dry_Litterbag Placem_Collection'!U94)),"YES","")</f>
        <v/>
      </c>
    </row>
    <row r="388" spans="2:34">
      <c r="B388" t="s">
        <v>164</v>
      </c>
      <c r="C388">
        <v>93</v>
      </c>
      <c r="D388" t="s">
        <v>99</v>
      </c>
      <c r="E388" t="s">
        <v>32</v>
      </c>
      <c r="F388" s="68">
        <v>5</v>
      </c>
      <c r="G388" s="2">
        <f>'[2]Dry_Litterbag Placem_Collection'!E95</f>
        <v>42937</v>
      </c>
      <c r="H388" t="str">
        <f>'[2]Final data_for_R_analysis_Dryse'!J534</f>
        <v>G872</v>
      </c>
      <c r="I388" t="str">
        <f>'[2]Final data_for_R_analysis_Dryse'!J754</f>
        <v>R106</v>
      </c>
      <c r="J388">
        <f>IFERROR(INDEX('[2]Green_rooibos initial weight'!$C$5:$C$1749,MATCH(H388, '[2]Green_rooibos initial weight'!$A$5:$A$1749,0)),"")</f>
        <v>2.008</v>
      </c>
      <c r="K388">
        <f>IFERROR(INDEX('[2]Green_rooibos initial weight'!$C$5:$C$1749,MATCH(I388, '[2]Green_rooibos initial weight'!$A$5:$A$1749,0)),"")</f>
        <v>2.2330000000000001</v>
      </c>
      <c r="L388" s="3" t="str">
        <f>IFERROR(J388-(#REF!+#REF!),"")</f>
        <v/>
      </c>
      <c r="M388" s="3">
        <f>AVERAGE('[2]Ashed teabags wet'!$J$809:$J$813,'[2]Ashed teabags wet'!$J$817:$J$818,'[2]Ashed teabags wet'!$J$820:$J$821)</f>
        <v>5.5094158734921841</v>
      </c>
      <c r="N388" s="3" t="str">
        <f t="shared" si="32"/>
        <v/>
      </c>
      <c r="O388" s="3" t="str">
        <f>IFERROR($K388-(#REF!+#REF!),"")</f>
        <v/>
      </c>
      <c r="P388" s="3">
        <f>AVERAGE('[2]Ashed teabags wet'!$J$814:$J$816)</f>
        <v>2.2816647271287041</v>
      </c>
      <c r="Q388" s="3" t="str">
        <f t="shared" si="33"/>
        <v/>
      </c>
      <c r="R388" s="2">
        <f>'[2]Dry_Litterbag Placem_Collection'!G95</f>
        <v>43006</v>
      </c>
      <c r="S388">
        <f>IF(IFERROR(INDEX('[2]Both teabags AfterDry'!$D$3:$D$900,MATCH(Dry_Unashed!H388,'[2]Both teabags AfterDry'!$A$3:$A$900,0)),"")="","",(IFERROR(INDEX('[2]Both teabags AfterDry'!$D$3:$D$900,MATCH(Dry_Unashed!H388,'[2]Both teabags AfterDry'!$A$3:$A$900,0)),"")))</f>
        <v>1.8389</v>
      </c>
      <c r="T388">
        <f>IF(IFERROR(INDEX('[2]Both teabags AfterDry'!$D$3:$D$900,MATCH(Dry_Unashed!I388,'[2]Both teabags AfterDry'!$A$3:$A$900,0)),"")="","",(IFERROR(INDEX('[2]Both teabags AfterDry'!$D$3:$D$900,MATCH(Dry_Unashed!I388,'[2]Both teabags AfterDry'!$A$3:$A$900,0)),"")))</f>
        <v>2.0352999999999999</v>
      </c>
      <c r="U388" s="1" t="str">
        <f>IFERROR(IF(S388&gt;0,S388-(#REF!),""),"")</f>
        <v/>
      </c>
      <c r="V388" s="1" t="str">
        <f>IFERROR(IF(T388&gt;0,T388-(#REF!),""),"")</f>
        <v/>
      </c>
      <c r="W388" s="3" t="str">
        <f t="shared" si="34"/>
        <v/>
      </c>
      <c r="X388" s="3" t="str">
        <f t="shared" si="35"/>
        <v/>
      </c>
      <c r="Y388" s="3" t="str">
        <f t="shared" si="36"/>
        <v/>
      </c>
      <c r="Z388">
        <f t="shared" si="37"/>
        <v>69</v>
      </c>
      <c r="AA388" s="3" t="str">
        <f t="shared" si="38"/>
        <v/>
      </c>
      <c r="AB388" s="3" t="str">
        <f t="shared" si="39"/>
        <v/>
      </c>
      <c r="AC388" s="67" t="str">
        <f>IF(ISNUMBER(SEARCH("C", '[2]Dry_Litterbag Placem_Collection'!V95)),"YES","")</f>
        <v/>
      </c>
      <c r="AD388" s="67" t="str">
        <f>IF(ISNUMBER(SEARCH("H", '[2]Dry_Litterbag Placem_Collection'!V95)),"YES","")</f>
        <v/>
      </c>
      <c r="AE388" s="67" t="str">
        <f>IF(ISNUMBER(SEARCH("R", '[2]Dry_Litterbag Placem_Collection'!V95)),"YES","")</f>
        <v/>
      </c>
      <c r="AF388" s="67" t="str">
        <f>IF(ISNUMBER(SEARCH("C", '[2]Dry_Litterbag Placem_Collection'!U95)),"YES","")</f>
        <v/>
      </c>
      <c r="AG388" s="67" t="str">
        <f>IF(ISNUMBER(SEARCH("H", '[2]Dry_Litterbag Placem_Collection'!U95)),"YES","")</f>
        <v/>
      </c>
      <c r="AH388" s="67" t="str">
        <f>IF(ISNUMBER(SEARCH("R", '[2]Dry_Litterbag Placem_Collection'!U95)),"YES","")</f>
        <v/>
      </c>
    </row>
    <row r="389" spans="2:34">
      <c r="B389" t="s">
        <v>164</v>
      </c>
      <c r="C389">
        <v>94</v>
      </c>
      <c r="D389" t="s">
        <v>99</v>
      </c>
      <c r="E389" t="s">
        <v>32</v>
      </c>
      <c r="F389" s="68">
        <v>6</v>
      </c>
      <c r="G389" s="2">
        <f>'[2]Dry_Litterbag Placem_Collection'!E96</f>
        <v>0</v>
      </c>
      <c r="H389" t="str">
        <f>'[2]Final data_for_R_analysis_Dryse'!J535</f>
        <v/>
      </c>
      <c r="I389" t="str">
        <f>'[2]Final data_for_R_analysis_Dryse'!J755</f>
        <v/>
      </c>
      <c r="J389" t="str">
        <f>IFERROR(INDEX('[2]Green_rooibos initial weight'!$C$5:$C$1749,MATCH(H389, '[2]Green_rooibos initial weight'!$A$5:$A$1749,0)),"")</f>
        <v/>
      </c>
      <c r="K389" t="str">
        <f>IFERROR(INDEX('[2]Green_rooibos initial weight'!$C$5:$C$1749,MATCH(I389, '[2]Green_rooibos initial weight'!$A$5:$A$1749,0)),"")</f>
        <v/>
      </c>
      <c r="L389" s="3" t="str">
        <f>IFERROR(J389-(#REF!+#REF!),"")</f>
        <v/>
      </c>
      <c r="M389" s="3">
        <f>AVERAGE('[2]Ashed teabags wet'!$J$809:$J$813,'[2]Ashed teabags wet'!$J$817:$J$818,'[2]Ashed teabags wet'!$J$820:$J$821)</f>
        <v>5.5094158734921841</v>
      </c>
      <c r="N389" s="3" t="str">
        <f t="shared" si="32"/>
        <v/>
      </c>
      <c r="O389" s="3" t="str">
        <f>IFERROR($K389-(#REF!+#REF!),"")</f>
        <v/>
      </c>
      <c r="P389" s="3">
        <f>AVERAGE('[2]Ashed teabags wet'!$J$814:$J$816)</f>
        <v>2.2816647271287041</v>
      </c>
      <c r="Q389" s="3" t="str">
        <f t="shared" si="33"/>
        <v/>
      </c>
      <c r="R389" s="2">
        <f>'[2]Dry_Litterbag Placem_Collection'!G96</f>
        <v>0</v>
      </c>
      <c r="S389" t="str">
        <f>IF(IFERROR(INDEX('[2]Both teabags AfterDry'!$D$3:$D$900,MATCH(Dry_Unashed!H389,'[2]Both teabags AfterDry'!$A$3:$A$900,0)),"")="","",(IFERROR(INDEX('[2]Both teabags AfterDry'!$D$3:$D$900,MATCH(Dry_Unashed!H389,'[2]Both teabags AfterDry'!$A$3:$A$900,0)),"")))</f>
        <v/>
      </c>
      <c r="T389" t="str">
        <f>IF(IFERROR(INDEX('[2]Both teabags AfterDry'!$D$3:$D$900,MATCH(Dry_Unashed!I389,'[2]Both teabags AfterDry'!$A$3:$A$900,0)),"")="","",(IFERROR(INDEX('[2]Both teabags AfterDry'!$D$3:$D$900,MATCH(Dry_Unashed!I389,'[2]Both teabags AfterDry'!$A$3:$A$900,0)),"")))</f>
        <v/>
      </c>
      <c r="U389" s="1" t="str">
        <f>IFERROR(IF(S389&gt;0,S389-(#REF!),""),"")</f>
        <v/>
      </c>
      <c r="V389" s="1" t="str">
        <f>IFERROR(IF(T389&gt;0,T389-(#REF!),""),"")</f>
        <v/>
      </c>
      <c r="W389" s="3" t="str">
        <f t="shared" si="34"/>
        <v/>
      </c>
      <c r="X389" s="3" t="str">
        <f t="shared" si="35"/>
        <v/>
      </c>
      <c r="Y389" s="3" t="str">
        <f t="shared" si="36"/>
        <v/>
      </c>
      <c r="Z389" t="str">
        <f t="shared" si="37"/>
        <v/>
      </c>
      <c r="AA389" s="3" t="str">
        <f t="shared" si="38"/>
        <v/>
      </c>
      <c r="AB389" s="3" t="str">
        <f t="shared" si="39"/>
        <v/>
      </c>
      <c r="AC389" s="67" t="str">
        <f>IF(ISNUMBER(SEARCH("C", '[2]Dry_Litterbag Placem_Collection'!V96)),"YES","")</f>
        <v/>
      </c>
      <c r="AD389" s="67" t="str">
        <f>IF(ISNUMBER(SEARCH("H", '[2]Dry_Litterbag Placem_Collection'!V96)),"YES","")</f>
        <v/>
      </c>
      <c r="AE389" s="67" t="str">
        <f>IF(ISNUMBER(SEARCH("R", '[2]Dry_Litterbag Placem_Collection'!V96)),"YES","")</f>
        <v/>
      </c>
      <c r="AF389" s="67" t="str">
        <f>IF(ISNUMBER(SEARCH("C", '[2]Dry_Litterbag Placem_Collection'!U96)),"YES","")</f>
        <v/>
      </c>
      <c r="AG389" s="67" t="str">
        <f>IF(ISNUMBER(SEARCH("H", '[2]Dry_Litterbag Placem_Collection'!U96)),"YES","")</f>
        <v/>
      </c>
      <c r="AH389" s="67" t="str">
        <f>IF(ISNUMBER(SEARCH("R", '[2]Dry_Litterbag Placem_Collection'!U96)),"YES","")</f>
        <v/>
      </c>
    </row>
    <row r="390" spans="2:34">
      <c r="B390" t="s">
        <v>164</v>
      </c>
      <c r="C390">
        <v>95</v>
      </c>
      <c r="D390" t="s">
        <v>99</v>
      </c>
      <c r="E390" t="s">
        <v>32</v>
      </c>
      <c r="F390" s="68">
        <v>7</v>
      </c>
      <c r="G390" s="2">
        <f>'[2]Dry_Litterbag Placem_Collection'!E97</f>
        <v>42937</v>
      </c>
      <c r="H390" t="str">
        <f>'[2]Final data_for_R_analysis_Dryse'!J536</f>
        <v>G844</v>
      </c>
      <c r="I390" t="str">
        <f>'[2]Final data_for_R_analysis_Dryse'!J756</f>
        <v>R233</v>
      </c>
      <c r="J390">
        <f>IFERROR(INDEX('[2]Green_rooibos initial weight'!$C$5:$C$1749,MATCH(H390, '[2]Green_rooibos initial weight'!$A$5:$A$1749,0)),"")</f>
        <v>1.95</v>
      </c>
      <c r="K390">
        <f>IFERROR(INDEX('[2]Green_rooibos initial weight'!$C$5:$C$1749,MATCH(I390, '[2]Green_rooibos initial weight'!$A$5:$A$1749,0)),"")</f>
        <v>2.1749999999999998</v>
      </c>
      <c r="L390" s="3" t="str">
        <f>IFERROR(J390-(#REF!+#REF!),"")</f>
        <v/>
      </c>
      <c r="M390" s="3">
        <f>AVERAGE('[2]Ashed teabags wet'!$J$809:$J$813,'[2]Ashed teabags wet'!$J$817:$J$818,'[2]Ashed teabags wet'!$J$820:$J$821)</f>
        <v>5.5094158734921841</v>
      </c>
      <c r="N390" s="3" t="str">
        <f t="shared" si="32"/>
        <v/>
      </c>
      <c r="O390" s="3" t="str">
        <f>IFERROR($K390-(#REF!+#REF!),"")</f>
        <v/>
      </c>
      <c r="P390" s="3">
        <f>AVERAGE('[2]Ashed teabags wet'!$J$814:$J$816)</f>
        <v>2.2816647271287041</v>
      </c>
      <c r="Q390" s="3" t="str">
        <f t="shared" si="33"/>
        <v/>
      </c>
      <c r="R390" s="2">
        <f>'[2]Dry_Litterbag Placem_Collection'!G97</f>
        <v>43006</v>
      </c>
      <c r="S390">
        <f>IF(IFERROR(INDEX('[2]Both teabags AfterDry'!$D$3:$D$900,MATCH(Dry_Unashed!H390,'[2]Both teabags AfterDry'!$A$3:$A$900,0)),"")="","",(IFERROR(INDEX('[2]Both teabags AfterDry'!$D$3:$D$900,MATCH(Dry_Unashed!H390,'[2]Both teabags AfterDry'!$A$3:$A$900,0)),"")))</f>
        <v>1.7751999999999999</v>
      </c>
      <c r="T390">
        <f>IF(IFERROR(INDEX('[2]Both teabags AfterDry'!$D$3:$D$900,MATCH(Dry_Unashed!I390,'[2]Both teabags AfterDry'!$A$3:$A$900,0)),"")="","",(IFERROR(INDEX('[2]Both teabags AfterDry'!$D$3:$D$900,MATCH(Dry_Unashed!I390,'[2]Both teabags AfterDry'!$A$3:$A$900,0)),"")))</f>
        <v>1.9479</v>
      </c>
      <c r="U390" s="1" t="str">
        <f>IFERROR(IF(S390&gt;0,S390-(#REF!),""),"")</f>
        <v/>
      </c>
      <c r="V390" s="1" t="str">
        <f>IFERROR(IF(T390&gt;0,T390-(#REF!),""),"")</f>
        <v/>
      </c>
      <c r="W390" s="3" t="str">
        <f t="shared" si="34"/>
        <v/>
      </c>
      <c r="X390" s="3" t="str">
        <f t="shared" si="35"/>
        <v/>
      </c>
      <c r="Y390" s="3" t="str">
        <f t="shared" si="36"/>
        <v/>
      </c>
      <c r="Z390">
        <f t="shared" si="37"/>
        <v>69</v>
      </c>
      <c r="AA390" s="3" t="str">
        <f t="shared" si="38"/>
        <v/>
      </c>
      <c r="AB390" s="3" t="str">
        <f t="shared" si="39"/>
        <v/>
      </c>
      <c r="AC390" s="67" t="str">
        <f>IF(ISNUMBER(SEARCH("C", '[2]Dry_Litterbag Placem_Collection'!V97)),"YES","")</f>
        <v/>
      </c>
      <c r="AD390" s="67" t="str">
        <f>IF(ISNUMBER(SEARCH("H", '[2]Dry_Litterbag Placem_Collection'!V97)),"YES","")</f>
        <v/>
      </c>
      <c r="AE390" s="67" t="str">
        <f>IF(ISNUMBER(SEARCH("R", '[2]Dry_Litterbag Placem_Collection'!V97)),"YES","")</f>
        <v/>
      </c>
      <c r="AF390" s="67" t="str">
        <f>IF(ISNUMBER(SEARCH("C", '[2]Dry_Litterbag Placem_Collection'!U97)),"YES","")</f>
        <v/>
      </c>
      <c r="AG390" s="67" t="str">
        <f>IF(ISNUMBER(SEARCH("H", '[2]Dry_Litterbag Placem_Collection'!U97)),"YES","")</f>
        <v/>
      </c>
      <c r="AH390" s="67" t="str">
        <f>IF(ISNUMBER(SEARCH("R", '[2]Dry_Litterbag Placem_Collection'!U97)),"YES","")</f>
        <v/>
      </c>
    </row>
    <row r="391" spans="2:34">
      <c r="B391" t="s">
        <v>164</v>
      </c>
      <c r="C391">
        <v>96</v>
      </c>
      <c r="D391" t="s">
        <v>99</v>
      </c>
      <c r="E391" t="s">
        <v>32</v>
      </c>
      <c r="F391" s="68">
        <v>8</v>
      </c>
      <c r="G391" s="2">
        <f>'[2]Dry_Litterbag Placem_Collection'!E98</f>
        <v>42937</v>
      </c>
      <c r="H391" t="str">
        <f>'[2]Final data_for_R_analysis_Dryse'!J537</f>
        <v>G372</v>
      </c>
      <c r="I391" t="str">
        <f>'[2]Final data_for_R_analysis_Dryse'!J757</f>
        <v>R698</v>
      </c>
      <c r="J391">
        <f>IFERROR(INDEX('[2]Green_rooibos initial weight'!$C$5:$C$1749,MATCH(H391, '[2]Green_rooibos initial weight'!$A$5:$A$1749,0)),"")</f>
        <v>2.1539999999999999</v>
      </c>
      <c r="K391">
        <f>IFERROR(INDEX('[2]Green_rooibos initial weight'!$C$5:$C$1749,MATCH(I391, '[2]Green_rooibos initial weight'!$A$5:$A$1749,0)),"")</f>
        <v>2.1779999999999999</v>
      </c>
      <c r="L391" s="3" t="str">
        <f>IFERROR(J391-(#REF!+#REF!),"")</f>
        <v/>
      </c>
      <c r="M391" s="3">
        <f>AVERAGE('[2]Ashed teabags wet'!$J$809:$J$813,'[2]Ashed teabags wet'!$J$817:$J$818,'[2]Ashed teabags wet'!$J$820:$J$821)</f>
        <v>5.5094158734921841</v>
      </c>
      <c r="N391" s="3" t="str">
        <f t="shared" si="32"/>
        <v/>
      </c>
      <c r="O391" s="3" t="str">
        <f>IFERROR($K391-(#REF!+#REF!),"")</f>
        <v/>
      </c>
      <c r="P391" s="3">
        <f>AVERAGE('[2]Ashed teabags wet'!$J$814:$J$816)</f>
        <v>2.2816647271287041</v>
      </c>
      <c r="Q391" s="3" t="str">
        <f t="shared" si="33"/>
        <v/>
      </c>
      <c r="R391" s="2">
        <f>'[2]Dry_Litterbag Placem_Collection'!G98</f>
        <v>43006</v>
      </c>
      <c r="S391">
        <f>IF(IFERROR(INDEX('[2]Both teabags AfterDry'!$D$3:$D$900,MATCH(Dry_Unashed!H391,'[2]Both teabags AfterDry'!$A$3:$A$900,0)),"")="","",(IFERROR(INDEX('[2]Both teabags AfterDry'!$D$3:$D$900,MATCH(Dry_Unashed!H391,'[2]Both teabags AfterDry'!$A$3:$A$900,0)),"")))</f>
        <v>1.9605999999999999</v>
      </c>
      <c r="T391">
        <f>IF(IFERROR(INDEX('[2]Both teabags AfterDry'!$D$3:$D$900,MATCH(Dry_Unashed!I391,'[2]Both teabags AfterDry'!$A$3:$A$900,0)),"")="","",(IFERROR(INDEX('[2]Both teabags AfterDry'!$D$3:$D$900,MATCH(Dry_Unashed!I391,'[2]Both teabags AfterDry'!$A$3:$A$900,0)),"")))</f>
        <v>2.0065</v>
      </c>
      <c r="U391" s="1" t="str">
        <f>IFERROR(IF(S391&gt;0,S391-(#REF!),""),"")</f>
        <v/>
      </c>
      <c r="V391" s="1" t="str">
        <f>IFERROR(IF(T391&gt;0,T391-(#REF!),""),"")</f>
        <v/>
      </c>
      <c r="W391" s="3" t="str">
        <f t="shared" si="34"/>
        <v/>
      </c>
      <c r="X391" s="3" t="str">
        <f t="shared" si="35"/>
        <v/>
      </c>
      <c r="Y391" s="3" t="str">
        <f t="shared" si="36"/>
        <v/>
      </c>
      <c r="Z391">
        <f t="shared" si="37"/>
        <v>69</v>
      </c>
      <c r="AA391" s="3" t="str">
        <f t="shared" si="38"/>
        <v/>
      </c>
      <c r="AB391" s="3" t="str">
        <f t="shared" si="39"/>
        <v/>
      </c>
      <c r="AC391" s="67" t="str">
        <f>IF(ISNUMBER(SEARCH("C", '[2]Dry_Litterbag Placem_Collection'!V98)),"YES","")</f>
        <v/>
      </c>
      <c r="AD391" s="67" t="str">
        <f>IF(ISNUMBER(SEARCH("H", '[2]Dry_Litterbag Placem_Collection'!V98)),"YES","")</f>
        <v/>
      </c>
      <c r="AE391" s="67" t="str">
        <f>IF(ISNUMBER(SEARCH("R", '[2]Dry_Litterbag Placem_Collection'!V98)),"YES","")</f>
        <v/>
      </c>
      <c r="AF391" s="67" t="str">
        <f>IF(ISNUMBER(SEARCH("C", '[2]Dry_Litterbag Placem_Collection'!U98)),"YES","")</f>
        <v/>
      </c>
      <c r="AG391" s="67" t="str">
        <f>IF(ISNUMBER(SEARCH("H", '[2]Dry_Litterbag Placem_Collection'!U98)),"YES","")</f>
        <v/>
      </c>
      <c r="AH391" s="67" t="str">
        <f>IF(ISNUMBER(SEARCH("R", '[2]Dry_Litterbag Placem_Collection'!U98)),"YES","")</f>
        <v/>
      </c>
    </row>
    <row r="392" spans="2:34">
      <c r="B392" t="s">
        <v>164</v>
      </c>
      <c r="C392">
        <v>97</v>
      </c>
      <c r="D392" t="s">
        <v>100</v>
      </c>
      <c r="E392" t="s">
        <v>32</v>
      </c>
      <c r="F392" s="5">
        <v>1</v>
      </c>
      <c r="G392" s="2">
        <f>'[2]Dry_Litterbag Placem_Collection'!E99</f>
        <v>42939</v>
      </c>
      <c r="H392" t="str">
        <f>'[2]Final data_for_R_analysis_Dryse'!J538</f>
        <v>G3</v>
      </c>
      <c r="I392" t="str">
        <f>'[2]Final data_for_R_analysis_Dryse'!J758</f>
        <v>R47</v>
      </c>
      <c r="J392">
        <f>IFERROR(INDEX('[2]Green_rooibos initial weight'!$C$5:$C$1749,MATCH(H392, '[2]Green_rooibos initial weight'!$A$5:$A$1749,0)),"")</f>
        <v>2.0470000000000002</v>
      </c>
      <c r="K392">
        <f>IFERROR(INDEX('[2]Green_rooibos initial weight'!$C$5:$C$1749,MATCH(I392, '[2]Green_rooibos initial weight'!$A$5:$A$1749,0)),"")</f>
        <v>2.1850000000000001</v>
      </c>
      <c r="L392" s="3" t="str">
        <f>IFERROR(J392-(#REF!+#REF!),"")</f>
        <v/>
      </c>
      <c r="M392" s="3">
        <f>AVERAGE('[2]Ashed teabags wet'!$J$809:$J$813,'[2]Ashed teabags wet'!$J$817:$J$818,'[2]Ashed teabags wet'!$J$820:$J$821)</f>
        <v>5.5094158734921841</v>
      </c>
      <c r="N392" s="3" t="str">
        <f t="shared" si="32"/>
        <v/>
      </c>
      <c r="O392" s="3" t="str">
        <f>IFERROR($K392-(#REF!+#REF!),"")</f>
        <v/>
      </c>
      <c r="P392" s="3">
        <f>AVERAGE('[2]Ashed teabags wet'!$J$814:$J$816)</f>
        <v>2.2816647271287041</v>
      </c>
      <c r="Q392" s="3" t="str">
        <f t="shared" si="33"/>
        <v/>
      </c>
      <c r="R392" s="2">
        <f>'[2]Dry_Litterbag Placem_Collection'!G99</f>
        <v>43010</v>
      </c>
      <c r="S392" t="str">
        <f>IF(IFERROR(INDEX('[2]Both teabags AfterDry'!$D$3:$D$900,MATCH(Dry_Unashed!H392,'[2]Both teabags AfterDry'!$A$3:$A$900,0)),"")="","",(IFERROR(INDEX('[2]Both teabags AfterDry'!$D$3:$D$900,MATCH(Dry_Unashed!H392,'[2]Both teabags AfterDry'!$A$3:$A$900,0)),"")))</f>
        <v/>
      </c>
      <c r="T392" t="str">
        <f>IF(IFERROR(INDEX('[2]Both teabags AfterDry'!$D$3:$D$900,MATCH(Dry_Unashed!I392,'[2]Both teabags AfterDry'!$A$3:$A$900,0)),"")="","",(IFERROR(INDEX('[2]Both teabags AfterDry'!$D$3:$D$900,MATCH(Dry_Unashed!I392,'[2]Both teabags AfterDry'!$A$3:$A$900,0)),"")))</f>
        <v/>
      </c>
      <c r="U392" s="1" t="str">
        <f>IFERROR(IF(S392&gt;0,S392-(#REF!),""),"")</f>
        <v/>
      </c>
      <c r="V392" s="1" t="str">
        <f>IFERROR(IF(T392&gt;0,T392-(#REF!),""),"")</f>
        <v/>
      </c>
      <c r="W392" s="3" t="str">
        <f t="shared" si="34"/>
        <v/>
      </c>
      <c r="X392" s="3" t="str">
        <f t="shared" si="35"/>
        <v/>
      </c>
      <c r="Y392" s="3" t="str">
        <f t="shared" si="36"/>
        <v/>
      </c>
      <c r="Z392">
        <f t="shared" si="37"/>
        <v>71</v>
      </c>
      <c r="AA392" s="3" t="str">
        <f t="shared" si="38"/>
        <v/>
      </c>
      <c r="AB392" s="3" t="str">
        <f t="shared" si="39"/>
        <v/>
      </c>
      <c r="AC392" s="67" t="str">
        <f>IF(ISNUMBER(SEARCH("C", '[2]Dry_Litterbag Placem_Collection'!V99)),"YES","")</f>
        <v/>
      </c>
      <c r="AD392" s="67" t="str">
        <f>IF(ISNUMBER(SEARCH("H", '[2]Dry_Litterbag Placem_Collection'!V99)),"YES","")</f>
        <v/>
      </c>
      <c r="AE392" s="67" t="str">
        <f>IF(ISNUMBER(SEARCH("R", '[2]Dry_Litterbag Placem_Collection'!V99)),"YES","")</f>
        <v/>
      </c>
      <c r="AF392" s="67" t="str">
        <f>IF(ISNUMBER(SEARCH("C", '[2]Dry_Litterbag Placem_Collection'!U99)),"YES","")</f>
        <v/>
      </c>
      <c r="AG392" s="67" t="str">
        <f>IF(ISNUMBER(SEARCH("H", '[2]Dry_Litterbag Placem_Collection'!U99)),"YES","")</f>
        <v/>
      </c>
      <c r="AH392" s="67" t="str">
        <f>IF(ISNUMBER(SEARCH("R", '[2]Dry_Litterbag Placem_Collection'!U99)),"YES","")</f>
        <v/>
      </c>
    </row>
    <row r="393" spans="2:34">
      <c r="B393" t="s">
        <v>164</v>
      </c>
      <c r="C393">
        <v>98</v>
      </c>
      <c r="D393" t="s">
        <v>100</v>
      </c>
      <c r="E393" t="s">
        <v>32</v>
      </c>
      <c r="F393" s="5">
        <v>2</v>
      </c>
      <c r="G393" s="2">
        <f>'[2]Dry_Litterbag Placem_Collection'!E100</f>
        <v>42939</v>
      </c>
      <c r="H393" t="str">
        <f>'[2]Final data_for_R_analysis_Dryse'!J539</f>
        <v>G25</v>
      </c>
      <c r="I393" t="str">
        <f>'[2]Final data_for_R_analysis_Dryse'!J759</f>
        <v>R707</v>
      </c>
      <c r="J393">
        <f>IFERROR(INDEX('[2]Green_rooibos initial weight'!$C$5:$C$1749,MATCH(H393, '[2]Green_rooibos initial weight'!$A$5:$A$1749,0)),"")</f>
        <v>2.0230000000000001</v>
      </c>
      <c r="K393">
        <f>IFERROR(INDEX('[2]Green_rooibos initial weight'!$C$5:$C$1749,MATCH(I393, '[2]Green_rooibos initial weight'!$A$5:$A$1749,0)),"")</f>
        <v>2.145</v>
      </c>
      <c r="L393" s="3" t="str">
        <f>IFERROR(J393-(#REF!+#REF!),"")</f>
        <v/>
      </c>
      <c r="M393" s="3">
        <f>AVERAGE('[2]Ashed teabags wet'!$J$809:$J$813,'[2]Ashed teabags wet'!$J$817:$J$818,'[2]Ashed teabags wet'!$J$820:$J$821)</f>
        <v>5.5094158734921841</v>
      </c>
      <c r="N393" s="3" t="str">
        <f t="shared" si="32"/>
        <v/>
      </c>
      <c r="O393" s="3" t="str">
        <f>IFERROR($K393-(#REF!+#REF!),"")</f>
        <v/>
      </c>
      <c r="P393" s="3">
        <f>AVERAGE('[2]Ashed teabags wet'!$J$814:$J$816)</f>
        <v>2.2816647271287041</v>
      </c>
      <c r="Q393" s="3" t="str">
        <f t="shared" si="33"/>
        <v/>
      </c>
      <c r="R393" s="2">
        <f>'[2]Dry_Litterbag Placem_Collection'!G100</f>
        <v>43010</v>
      </c>
      <c r="S393">
        <f>IF(IFERROR(INDEX('[2]Both teabags AfterDry'!$D$3:$D$900,MATCH(Dry_Unashed!H393,'[2]Both teabags AfterDry'!$A$3:$A$900,0)),"")="","",(IFERROR(INDEX('[2]Both teabags AfterDry'!$D$3:$D$900,MATCH(Dry_Unashed!H393,'[2]Both teabags AfterDry'!$A$3:$A$900,0)),"")))</f>
        <v>0.995</v>
      </c>
      <c r="T393">
        <f>IF(IFERROR(INDEX('[2]Both teabags AfterDry'!$D$3:$D$900,MATCH(Dry_Unashed!I393,'[2]Both teabags AfterDry'!$A$3:$A$900,0)),"")="","",(IFERROR(INDEX('[2]Both teabags AfterDry'!$D$3:$D$900,MATCH(Dry_Unashed!I393,'[2]Both teabags AfterDry'!$A$3:$A$900,0)),"")))</f>
        <v>1.8146</v>
      </c>
      <c r="U393" s="1" t="str">
        <f>IFERROR(IF(S393&gt;0,S393-(#REF!),""),"")</f>
        <v/>
      </c>
      <c r="V393" s="1" t="str">
        <f>IFERROR(IF(T393&gt;0,T393-(#REF!),""),"")</f>
        <v/>
      </c>
      <c r="W393" s="3" t="str">
        <f t="shared" si="34"/>
        <v/>
      </c>
      <c r="X393" s="3" t="str">
        <f t="shared" si="35"/>
        <v/>
      </c>
      <c r="Y393" s="3" t="str">
        <f t="shared" si="36"/>
        <v/>
      </c>
      <c r="Z393">
        <f t="shared" si="37"/>
        <v>71</v>
      </c>
      <c r="AA393" s="3" t="str">
        <f t="shared" si="38"/>
        <v/>
      </c>
      <c r="AB393" s="3" t="str">
        <f t="shared" si="39"/>
        <v/>
      </c>
      <c r="AC393" s="67" t="str">
        <f>IF(ISNUMBER(SEARCH("C", '[2]Dry_Litterbag Placem_Collection'!V100)),"YES","")</f>
        <v/>
      </c>
      <c r="AD393" s="67" t="str">
        <f>IF(ISNUMBER(SEARCH("H", '[2]Dry_Litterbag Placem_Collection'!V100)),"YES","")</f>
        <v/>
      </c>
      <c r="AE393" s="67" t="str">
        <f>IF(ISNUMBER(SEARCH("R", '[2]Dry_Litterbag Placem_Collection'!V100)),"YES","")</f>
        <v/>
      </c>
      <c r="AF393" s="67" t="str">
        <f>IF(ISNUMBER(SEARCH("C", '[2]Dry_Litterbag Placem_Collection'!U100)),"YES","")</f>
        <v/>
      </c>
      <c r="AG393" s="67" t="str">
        <f>IF(ISNUMBER(SEARCH("H", '[2]Dry_Litterbag Placem_Collection'!U100)),"YES","")</f>
        <v/>
      </c>
      <c r="AH393" s="67" t="str">
        <f>IF(ISNUMBER(SEARCH("R", '[2]Dry_Litterbag Placem_Collection'!U100)),"YES","")</f>
        <v/>
      </c>
    </row>
    <row r="394" spans="2:34">
      <c r="B394" t="s">
        <v>164</v>
      </c>
      <c r="C394">
        <v>99</v>
      </c>
      <c r="D394" t="s">
        <v>100</v>
      </c>
      <c r="E394" t="s">
        <v>32</v>
      </c>
      <c r="F394" s="5">
        <v>3</v>
      </c>
      <c r="G394" s="2">
        <f>'[2]Dry_Litterbag Placem_Collection'!E101</f>
        <v>0</v>
      </c>
      <c r="H394" t="str">
        <f>'[2]Final data_for_R_analysis_Dryse'!J540</f>
        <v/>
      </c>
      <c r="I394" t="str">
        <f>'[2]Final data_for_R_analysis_Dryse'!J760</f>
        <v/>
      </c>
      <c r="J394" t="str">
        <f>IFERROR(INDEX('[2]Green_rooibos initial weight'!$C$5:$C$1749,MATCH(H394, '[2]Green_rooibos initial weight'!$A$5:$A$1749,0)),"")</f>
        <v/>
      </c>
      <c r="K394" t="str">
        <f>IFERROR(INDEX('[2]Green_rooibos initial weight'!$C$5:$C$1749,MATCH(I394, '[2]Green_rooibos initial weight'!$A$5:$A$1749,0)),"")</f>
        <v/>
      </c>
      <c r="L394" s="3" t="str">
        <f>IFERROR(J394-(#REF!+#REF!),"")</f>
        <v/>
      </c>
      <c r="M394" s="3">
        <f>AVERAGE('[2]Ashed teabags wet'!$J$809:$J$813,'[2]Ashed teabags wet'!$J$817:$J$818,'[2]Ashed teabags wet'!$J$820:$J$821)</f>
        <v>5.5094158734921841</v>
      </c>
      <c r="N394" s="3" t="str">
        <f t="shared" si="32"/>
        <v/>
      </c>
      <c r="O394" s="3" t="str">
        <f>IFERROR($K394-(#REF!+#REF!),"")</f>
        <v/>
      </c>
      <c r="P394" s="3">
        <f>AVERAGE('[2]Ashed teabags wet'!$J$814:$J$816)</f>
        <v>2.2816647271287041</v>
      </c>
      <c r="Q394" s="3" t="str">
        <f t="shared" si="33"/>
        <v/>
      </c>
      <c r="R394" s="2">
        <f>'[2]Dry_Litterbag Placem_Collection'!G101</f>
        <v>0</v>
      </c>
      <c r="S394" t="str">
        <f>IF(IFERROR(INDEX('[2]Both teabags AfterDry'!$D$3:$D$900,MATCH(Dry_Unashed!H394,'[2]Both teabags AfterDry'!$A$3:$A$900,0)),"")="","",(IFERROR(INDEX('[2]Both teabags AfterDry'!$D$3:$D$900,MATCH(Dry_Unashed!H394,'[2]Both teabags AfterDry'!$A$3:$A$900,0)),"")))</f>
        <v/>
      </c>
      <c r="T394" t="str">
        <f>IF(IFERROR(INDEX('[2]Both teabags AfterDry'!$D$3:$D$900,MATCH(Dry_Unashed!I394,'[2]Both teabags AfterDry'!$A$3:$A$900,0)),"")="","",(IFERROR(INDEX('[2]Both teabags AfterDry'!$D$3:$D$900,MATCH(Dry_Unashed!I394,'[2]Both teabags AfterDry'!$A$3:$A$900,0)),"")))</f>
        <v/>
      </c>
      <c r="U394" s="1" t="str">
        <f>IFERROR(IF(S394&gt;0,S394-(#REF!),""),"")</f>
        <v/>
      </c>
      <c r="V394" s="1" t="str">
        <f>IFERROR(IF(T394&gt;0,T394-(#REF!),""),"")</f>
        <v/>
      </c>
      <c r="W394" s="3" t="str">
        <f t="shared" si="34"/>
        <v/>
      </c>
      <c r="X394" s="3" t="str">
        <f t="shared" si="35"/>
        <v/>
      </c>
      <c r="Y394" s="3" t="str">
        <f t="shared" si="36"/>
        <v/>
      </c>
      <c r="Z394" t="str">
        <f t="shared" si="37"/>
        <v/>
      </c>
      <c r="AA394" s="3" t="str">
        <f t="shared" si="38"/>
        <v/>
      </c>
      <c r="AB394" s="3" t="str">
        <f t="shared" si="39"/>
        <v/>
      </c>
      <c r="AC394" s="67" t="str">
        <f>IF(ISNUMBER(SEARCH("C", '[2]Dry_Litterbag Placem_Collection'!V101)),"YES","")</f>
        <v/>
      </c>
      <c r="AD394" s="67" t="str">
        <f>IF(ISNUMBER(SEARCH("H", '[2]Dry_Litterbag Placem_Collection'!V101)),"YES","")</f>
        <v/>
      </c>
      <c r="AE394" s="67" t="str">
        <f>IF(ISNUMBER(SEARCH("R", '[2]Dry_Litterbag Placem_Collection'!V101)),"YES","")</f>
        <v/>
      </c>
      <c r="AF394" s="67" t="str">
        <f>IF(ISNUMBER(SEARCH("C", '[2]Dry_Litterbag Placem_Collection'!U101)),"YES","")</f>
        <v/>
      </c>
      <c r="AG394" s="67" t="str">
        <f>IF(ISNUMBER(SEARCH("H", '[2]Dry_Litterbag Placem_Collection'!U101)),"YES","")</f>
        <v/>
      </c>
      <c r="AH394" s="67" t="str">
        <f>IF(ISNUMBER(SEARCH("R", '[2]Dry_Litterbag Placem_Collection'!U101)),"YES","")</f>
        <v/>
      </c>
    </row>
    <row r="395" spans="2:34">
      <c r="B395" t="s">
        <v>164</v>
      </c>
      <c r="C395">
        <v>100</v>
      </c>
      <c r="D395" t="s">
        <v>100</v>
      </c>
      <c r="E395" t="s">
        <v>32</v>
      </c>
      <c r="F395" s="68">
        <v>4</v>
      </c>
      <c r="G395" s="2">
        <f>'[2]Dry_Litterbag Placem_Collection'!E102</f>
        <v>42939</v>
      </c>
      <c r="H395" t="str">
        <f>'[2]Final data_for_R_analysis_Dryse'!J541</f>
        <v>G187</v>
      </c>
      <c r="I395" t="str">
        <f>'[2]Final data_for_R_analysis_Dryse'!J761</f>
        <v>R641</v>
      </c>
      <c r="J395">
        <f>IFERROR(INDEX('[2]Green_rooibos initial weight'!$C$5:$C$1749,MATCH(H395, '[2]Green_rooibos initial weight'!$A$5:$A$1749,0)),"")</f>
        <v>1.996</v>
      </c>
      <c r="K395">
        <f>IFERROR(INDEX('[2]Green_rooibos initial weight'!$C$5:$C$1749,MATCH(I395, '[2]Green_rooibos initial weight'!$A$5:$A$1749,0)),"")</f>
        <v>2.1459999999999999</v>
      </c>
      <c r="L395" s="3" t="str">
        <f>IFERROR(J395-(#REF!+#REF!),"")</f>
        <v/>
      </c>
      <c r="M395" s="3">
        <f>AVERAGE('[2]Ashed teabags wet'!$J$809:$J$813,'[2]Ashed teabags wet'!$J$817:$J$818,'[2]Ashed teabags wet'!$J$820:$J$821)</f>
        <v>5.5094158734921841</v>
      </c>
      <c r="N395" s="3" t="str">
        <f t="shared" si="32"/>
        <v/>
      </c>
      <c r="O395" s="3" t="str">
        <f>IFERROR($K395-(#REF!+#REF!),"")</f>
        <v/>
      </c>
      <c r="P395" s="3">
        <f>AVERAGE('[2]Ashed teabags wet'!$J$814:$J$816)</f>
        <v>2.2816647271287041</v>
      </c>
      <c r="Q395" s="3" t="str">
        <f t="shared" si="33"/>
        <v/>
      </c>
      <c r="R395" s="2">
        <f>'[2]Dry_Litterbag Placem_Collection'!G102</f>
        <v>43010</v>
      </c>
      <c r="S395">
        <f>IF(IFERROR(INDEX('[2]Both teabags AfterDry'!$D$3:$D$900,MATCH(Dry_Unashed!H395,'[2]Both teabags AfterDry'!$A$3:$A$900,0)),"")="","",(IFERROR(INDEX('[2]Both teabags AfterDry'!$D$3:$D$900,MATCH(Dry_Unashed!H395,'[2]Both teabags AfterDry'!$A$3:$A$900,0)),"")))</f>
        <v>1.1655</v>
      </c>
      <c r="T395">
        <f>IF(IFERROR(INDEX('[2]Both teabags AfterDry'!$D$3:$D$900,MATCH(Dry_Unashed!I395,'[2]Both teabags AfterDry'!$A$3:$A$900,0)),"")="","",(IFERROR(INDEX('[2]Both teabags AfterDry'!$D$3:$D$900,MATCH(Dry_Unashed!I395,'[2]Both teabags AfterDry'!$A$3:$A$900,0)),"")))</f>
        <v>1.9777</v>
      </c>
      <c r="U395" s="1" t="str">
        <f>IFERROR(IF(S395&gt;0,S395-(#REF!),""),"")</f>
        <v/>
      </c>
      <c r="V395" s="1" t="str">
        <f>IFERROR(IF(T395&gt;0,T395-(#REF!),""),"")</f>
        <v/>
      </c>
      <c r="W395" s="3" t="str">
        <f t="shared" si="34"/>
        <v/>
      </c>
      <c r="X395" s="3" t="str">
        <f t="shared" si="35"/>
        <v/>
      </c>
      <c r="Y395" s="3" t="str">
        <f t="shared" si="36"/>
        <v/>
      </c>
      <c r="Z395">
        <f t="shared" si="37"/>
        <v>71</v>
      </c>
      <c r="AA395" s="3" t="str">
        <f t="shared" si="38"/>
        <v/>
      </c>
      <c r="AB395" s="3" t="str">
        <f t="shared" si="39"/>
        <v/>
      </c>
      <c r="AC395" s="67" t="str">
        <f>IF(ISNUMBER(SEARCH("C", '[2]Dry_Litterbag Placem_Collection'!V102)),"YES","")</f>
        <v/>
      </c>
      <c r="AD395" s="67" t="str">
        <f>IF(ISNUMBER(SEARCH("H", '[2]Dry_Litterbag Placem_Collection'!V102)),"YES","")</f>
        <v/>
      </c>
      <c r="AE395" s="67" t="str">
        <f>IF(ISNUMBER(SEARCH("R", '[2]Dry_Litterbag Placem_Collection'!V102)),"YES","")</f>
        <v/>
      </c>
      <c r="AF395" s="67" t="str">
        <f>IF(ISNUMBER(SEARCH("C", '[2]Dry_Litterbag Placem_Collection'!U102)),"YES","")</f>
        <v/>
      </c>
      <c r="AG395" s="67" t="str">
        <f>IF(ISNUMBER(SEARCH("H", '[2]Dry_Litterbag Placem_Collection'!U102)),"YES","")</f>
        <v/>
      </c>
      <c r="AH395" s="67" t="str">
        <f>IF(ISNUMBER(SEARCH("R", '[2]Dry_Litterbag Placem_Collection'!U102)),"YES","")</f>
        <v/>
      </c>
    </row>
    <row r="396" spans="2:34">
      <c r="B396" t="s">
        <v>164</v>
      </c>
      <c r="C396">
        <v>101</v>
      </c>
      <c r="D396" t="s">
        <v>100</v>
      </c>
      <c r="E396" t="s">
        <v>32</v>
      </c>
      <c r="F396" s="68">
        <v>5</v>
      </c>
      <c r="G396" s="2">
        <f>'[2]Dry_Litterbag Placem_Collection'!E103</f>
        <v>42939</v>
      </c>
      <c r="H396" t="str">
        <f>'[2]Final data_for_R_analysis_Dryse'!J542</f>
        <v>G398</v>
      </c>
      <c r="I396" t="str">
        <f>'[2]Final data_for_R_analysis_Dryse'!J762</f>
        <v>R245</v>
      </c>
      <c r="J396">
        <f>IFERROR(INDEX('[2]Green_rooibos initial weight'!$C$5:$C$1749,MATCH(H396, '[2]Green_rooibos initial weight'!$A$5:$A$1749,0)),"")</f>
        <v>1.9870000000000001</v>
      </c>
      <c r="K396">
        <f>IFERROR(INDEX('[2]Green_rooibos initial weight'!$C$5:$C$1749,MATCH(I396, '[2]Green_rooibos initial weight'!$A$5:$A$1749,0)),"")</f>
        <v>2.258</v>
      </c>
      <c r="L396" s="3" t="str">
        <f>IFERROR(J396-(#REF!+#REF!),"")</f>
        <v/>
      </c>
      <c r="M396" s="3">
        <f>AVERAGE('[2]Ashed teabags wet'!$J$809:$J$813,'[2]Ashed teabags wet'!$J$817:$J$818,'[2]Ashed teabags wet'!$J$820:$J$821)</f>
        <v>5.5094158734921841</v>
      </c>
      <c r="N396" s="3" t="str">
        <f t="shared" ref="N396:N459" si="40">IFERROR(L396-(M396/100)*L396,"")</f>
        <v/>
      </c>
      <c r="O396" s="3" t="str">
        <f>IFERROR($K396-(#REF!+#REF!),"")</f>
        <v/>
      </c>
      <c r="P396" s="3">
        <f>AVERAGE('[2]Ashed teabags wet'!$J$814:$J$816)</f>
        <v>2.2816647271287041</v>
      </c>
      <c r="Q396" s="3" t="str">
        <f t="shared" ref="Q396:Q459" si="41">IFERROR(O396-(P396/100)*O396,"")</f>
        <v/>
      </c>
      <c r="R396" s="2">
        <f>'[2]Dry_Litterbag Placem_Collection'!G103</f>
        <v>43010</v>
      </c>
      <c r="S396">
        <f>IF(IFERROR(INDEX('[2]Both teabags AfterDry'!$D$3:$D$900,MATCH(Dry_Unashed!H396,'[2]Both teabags AfterDry'!$A$3:$A$900,0)),"")="","",(IFERROR(INDEX('[2]Both teabags AfterDry'!$D$3:$D$900,MATCH(Dry_Unashed!H396,'[2]Both teabags AfterDry'!$A$3:$A$900,0)),"")))</f>
        <v>1.0217000000000001</v>
      </c>
      <c r="T396">
        <f>IF(IFERROR(INDEX('[2]Both teabags AfterDry'!$D$3:$D$900,MATCH(Dry_Unashed!I396,'[2]Both teabags AfterDry'!$A$3:$A$900,0)),"")="","",(IFERROR(INDEX('[2]Both teabags AfterDry'!$D$3:$D$900,MATCH(Dry_Unashed!I396,'[2]Both teabags AfterDry'!$A$3:$A$900,0)),"")))</f>
        <v>1.8418000000000001</v>
      </c>
      <c r="U396" s="1" t="str">
        <f>IFERROR(IF(S396&gt;0,S396-(#REF!),""),"")</f>
        <v/>
      </c>
      <c r="V396" s="1" t="str">
        <f>IFERROR(IF(T396&gt;0,T396-(#REF!),""),"")</f>
        <v/>
      </c>
      <c r="W396" s="3" t="str">
        <f t="shared" si="34"/>
        <v/>
      </c>
      <c r="X396" s="3" t="str">
        <f t="shared" si="35"/>
        <v/>
      </c>
      <c r="Y396" s="3" t="str">
        <f t="shared" si="36"/>
        <v/>
      </c>
      <c r="Z396">
        <f t="shared" si="37"/>
        <v>71</v>
      </c>
      <c r="AA396" s="3" t="str">
        <f t="shared" si="38"/>
        <v/>
      </c>
      <c r="AB396" s="3" t="str">
        <f t="shared" si="39"/>
        <v/>
      </c>
      <c r="AC396" s="67" t="str">
        <f>IF(ISNUMBER(SEARCH("C", '[2]Dry_Litterbag Placem_Collection'!V103)),"YES","")</f>
        <v/>
      </c>
      <c r="AD396" s="67" t="str">
        <f>IF(ISNUMBER(SEARCH("H", '[2]Dry_Litterbag Placem_Collection'!V103)),"YES","")</f>
        <v/>
      </c>
      <c r="AE396" s="67" t="str">
        <f>IF(ISNUMBER(SEARCH("R", '[2]Dry_Litterbag Placem_Collection'!V103)),"YES","")</f>
        <v/>
      </c>
      <c r="AF396" s="67" t="str">
        <f>IF(ISNUMBER(SEARCH("C", '[2]Dry_Litterbag Placem_Collection'!U103)),"YES","")</f>
        <v/>
      </c>
      <c r="AG396" s="67" t="str">
        <f>IF(ISNUMBER(SEARCH("H", '[2]Dry_Litterbag Placem_Collection'!U103)),"YES","")</f>
        <v/>
      </c>
      <c r="AH396" s="67" t="str">
        <f>IF(ISNUMBER(SEARCH("R", '[2]Dry_Litterbag Placem_Collection'!U103)),"YES","")</f>
        <v/>
      </c>
    </row>
    <row r="397" spans="2:34">
      <c r="B397" t="s">
        <v>164</v>
      </c>
      <c r="C397">
        <v>102</v>
      </c>
      <c r="D397" t="s">
        <v>100</v>
      </c>
      <c r="E397" t="s">
        <v>32</v>
      </c>
      <c r="F397" s="68">
        <v>6</v>
      </c>
      <c r="G397" s="2">
        <f>'[2]Dry_Litterbag Placem_Collection'!E104</f>
        <v>42939</v>
      </c>
      <c r="H397" t="str">
        <f>'[2]Final data_for_R_analysis_Dryse'!J543</f>
        <v>G120</v>
      </c>
      <c r="I397" t="str">
        <f>'[2]Final data_for_R_analysis_Dryse'!J763</f>
        <v>R714</v>
      </c>
      <c r="J397">
        <f>IFERROR(INDEX('[2]Green_rooibos initial weight'!$C$5:$C$1749,MATCH(H397, '[2]Green_rooibos initial weight'!$A$5:$A$1749,0)),"")</f>
        <v>2.0449999999999999</v>
      </c>
      <c r="K397">
        <f>IFERROR(INDEX('[2]Green_rooibos initial weight'!$C$5:$C$1749,MATCH(I397, '[2]Green_rooibos initial weight'!$A$5:$A$1749,0)),"")</f>
        <v>2.1560000000000001</v>
      </c>
      <c r="L397" s="3" t="str">
        <f>IFERROR(J397-(#REF!+#REF!),"")</f>
        <v/>
      </c>
      <c r="M397" s="3">
        <f>AVERAGE('[2]Ashed teabags wet'!$J$809:$J$813,'[2]Ashed teabags wet'!$J$817:$J$818,'[2]Ashed teabags wet'!$J$820:$J$821)</f>
        <v>5.5094158734921841</v>
      </c>
      <c r="N397" s="3" t="str">
        <f t="shared" si="40"/>
        <v/>
      </c>
      <c r="O397" s="3" t="str">
        <f>IFERROR($K397-(#REF!+#REF!),"")</f>
        <v/>
      </c>
      <c r="P397" s="3">
        <f>AVERAGE('[2]Ashed teabags wet'!$J$814:$J$816)</f>
        <v>2.2816647271287041</v>
      </c>
      <c r="Q397" s="3" t="str">
        <f t="shared" si="41"/>
        <v/>
      </c>
      <c r="R397" s="2">
        <f>'[2]Dry_Litterbag Placem_Collection'!G104</f>
        <v>43010</v>
      </c>
      <c r="S397">
        <f>IF(IFERROR(INDEX('[2]Both teabags AfterDry'!$D$3:$D$900,MATCH(Dry_Unashed!H397,'[2]Both teabags AfterDry'!$A$3:$A$900,0)),"")="","",(IFERROR(INDEX('[2]Both teabags AfterDry'!$D$3:$D$900,MATCH(Dry_Unashed!H397,'[2]Both teabags AfterDry'!$A$3:$A$900,0)),"")))</f>
        <v>1.0569999999999999</v>
      </c>
      <c r="T397">
        <f>IF(IFERROR(INDEX('[2]Both teabags AfterDry'!$D$3:$D$900,MATCH(Dry_Unashed!I397,'[2]Both teabags AfterDry'!$A$3:$A$900,0)),"")="","",(IFERROR(INDEX('[2]Both teabags AfterDry'!$D$3:$D$900,MATCH(Dry_Unashed!I397,'[2]Both teabags AfterDry'!$A$3:$A$900,0)),"")))</f>
        <v>1.8105</v>
      </c>
      <c r="U397" s="1" t="str">
        <f>IFERROR(IF(S397&gt;0,S397-(#REF!),""),"")</f>
        <v/>
      </c>
      <c r="V397" s="1" t="str">
        <f>IFERROR(IF(T397&gt;0,T397-(#REF!),""),"")</f>
        <v/>
      </c>
      <c r="W397" s="3" t="str">
        <f t="shared" ref="W397:W460" si="42">IFERROR(1-U397/L397,"")</f>
        <v/>
      </c>
      <c r="X397" s="3" t="str">
        <f t="shared" ref="X397:X460" si="43">IFERROR($F$26*(1-AA397),"")</f>
        <v/>
      </c>
      <c r="Y397" s="3" t="str">
        <f t="shared" ref="Y397:Y460" si="44">IFERROR(V397/O397,"")</f>
        <v/>
      </c>
      <c r="Z397">
        <f t="shared" ref="Z397:Z460" si="45">IF((R397-G397)&gt;0,(IFERROR(R397-G397,"")),"")</f>
        <v>71</v>
      </c>
      <c r="AA397" s="3" t="str">
        <f t="shared" ref="AA397:AA460" si="46">IFERROR(1-(W397/$F$25),"")</f>
        <v/>
      </c>
      <c r="AB397" s="3" t="str">
        <f t="shared" ref="AB397:AB460" si="47">IFERROR(LN(X397/(Y397-(1-X397)))/Z397,"")</f>
        <v/>
      </c>
      <c r="AC397" s="67" t="str">
        <f>IF(ISNUMBER(SEARCH("C", '[2]Dry_Litterbag Placem_Collection'!V104)),"YES","")</f>
        <v/>
      </c>
      <c r="AD397" s="67" t="str">
        <f>IF(ISNUMBER(SEARCH("H", '[2]Dry_Litterbag Placem_Collection'!V104)),"YES","")</f>
        <v/>
      </c>
      <c r="AE397" s="67" t="str">
        <f>IF(ISNUMBER(SEARCH("R", '[2]Dry_Litterbag Placem_Collection'!V104)),"YES","")</f>
        <v/>
      </c>
      <c r="AF397" s="67" t="str">
        <f>IF(ISNUMBER(SEARCH("C", '[2]Dry_Litterbag Placem_Collection'!U104)),"YES","")</f>
        <v/>
      </c>
      <c r="AG397" s="67" t="str">
        <f>IF(ISNUMBER(SEARCH("H", '[2]Dry_Litterbag Placem_Collection'!U104)),"YES","")</f>
        <v/>
      </c>
      <c r="AH397" s="67" t="str">
        <f>IF(ISNUMBER(SEARCH("R", '[2]Dry_Litterbag Placem_Collection'!U104)),"YES","")</f>
        <v/>
      </c>
    </row>
    <row r="398" spans="2:34">
      <c r="B398" t="s">
        <v>164</v>
      </c>
      <c r="C398">
        <v>103</v>
      </c>
      <c r="D398" t="s">
        <v>100</v>
      </c>
      <c r="E398" t="s">
        <v>32</v>
      </c>
      <c r="F398" s="68">
        <v>7</v>
      </c>
      <c r="G398" s="2">
        <f>'[2]Dry_Litterbag Placem_Collection'!E105</f>
        <v>42939</v>
      </c>
      <c r="H398" t="str">
        <f>'[2]Final data_for_R_analysis_Dryse'!J544</f>
        <v>G145</v>
      </c>
      <c r="I398" t="str">
        <f>'[2]Final data_for_R_analysis_Dryse'!J764</f>
        <v>R701</v>
      </c>
      <c r="J398">
        <f>IFERROR(INDEX('[2]Green_rooibos initial weight'!$C$5:$C$1749,MATCH(H398, '[2]Green_rooibos initial weight'!$A$5:$A$1749,0)),"")</f>
        <v>2.044</v>
      </c>
      <c r="K398">
        <f>IFERROR(INDEX('[2]Green_rooibos initial weight'!$C$5:$C$1749,MATCH(I398, '[2]Green_rooibos initial weight'!$A$5:$A$1749,0)),"")</f>
        <v>2.1549999999999998</v>
      </c>
      <c r="L398" s="3" t="str">
        <f>IFERROR(J398-(#REF!+#REF!),"")</f>
        <v/>
      </c>
      <c r="M398" s="3">
        <f>AVERAGE('[2]Ashed teabags wet'!$J$809:$J$813,'[2]Ashed teabags wet'!$J$817:$J$818,'[2]Ashed teabags wet'!$J$820:$J$821)</f>
        <v>5.5094158734921841</v>
      </c>
      <c r="N398" s="3" t="str">
        <f t="shared" si="40"/>
        <v/>
      </c>
      <c r="O398" s="3" t="str">
        <f>IFERROR($K398-(#REF!+#REF!),"")</f>
        <v/>
      </c>
      <c r="P398" s="3">
        <f>AVERAGE('[2]Ashed teabags wet'!$J$814:$J$816)</f>
        <v>2.2816647271287041</v>
      </c>
      <c r="Q398" s="3" t="str">
        <f t="shared" si="41"/>
        <v/>
      </c>
      <c r="R398" s="2">
        <f>'[2]Dry_Litterbag Placem_Collection'!G105</f>
        <v>43010</v>
      </c>
      <c r="S398">
        <f>IF(IFERROR(INDEX('[2]Both teabags AfterDry'!$D$3:$D$900,MATCH(Dry_Unashed!H398,'[2]Both teabags AfterDry'!$A$3:$A$900,0)),"")="","",(IFERROR(INDEX('[2]Both teabags AfterDry'!$D$3:$D$900,MATCH(Dry_Unashed!H398,'[2]Both teabags AfterDry'!$A$3:$A$900,0)),"")))</f>
        <v>1.0654999999999999</v>
      </c>
      <c r="T398">
        <f>IF(IFERROR(INDEX('[2]Both teabags AfterDry'!$D$3:$D$900,MATCH(Dry_Unashed!I398,'[2]Both teabags AfterDry'!$A$3:$A$900,0)),"")="","",(IFERROR(INDEX('[2]Both teabags AfterDry'!$D$3:$D$900,MATCH(Dry_Unashed!I398,'[2]Both teabags AfterDry'!$A$3:$A$900,0)),"")))</f>
        <v>1.8272999999999999</v>
      </c>
      <c r="U398" s="1" t="str">
        <f>IFERROR(IF(S398&gt;0,S398-(#REF!),""),"")</f>
        <v/>
      </c>
      <c r="V398" s="1" t="str">
        <f>IFERROR(IF(T398&gt;0,T398-(#REF!),""),"")</f>
        <v/>
      </c>
      <c r="W398" s="3" t="str">
        <f t="shared" si="42"/>
        <v/>
      </c>
      <c r="X398" s="3" t="str">
        <f t="shared" si="43"/>
        <v/>
      </c>
      <c r="Y398" s="3" t="str">
        <f t="shared" si="44"/>
        <v/>
      </c>
      <c r="Z398">
        <f t="shared" si="45"/>
        <v>71</v>
      </c>
      <c r="AA398" s="3" t="str">
        <f t="shared" si="46"/>
        <v/>
      </c>
      <c r="AB398" s="3" t="str">
        <f t="shared" si="47"/>
        <v/>
      </c>
      <c r="AC398" s="67" t="str">
        <f>IF(ISNUMBER(SEARCH("C", '[2]Dry_Litterbag Placem_Collection'!V105)),"YES","")</f>
        <v/>
      </c>
      <c r="AD398" s="67" t="str">
        <f>IF(ISNUMBER(SEARCH("H", '[2]Dry_Litterbag Placem_Collection'!V105)),"YES","")</f>
        <v/>
      </c>
      <c r="AE398" s="67" t="str">
        <f>IF(ISNUMBER(SEARCH("R", '[2]Dry_Litterbag Placem_Collection'!V105)),"YES","")</f>
        <v/>
      </c>
      <c r="AF398" s="67" t="str">
        <f>IF(ISNUMBER(SEARCH("C", '[2]Dry_Litterbag Placem_Collection'!U105)),"YES","")</f>
        <v/>
      </c>
      <c r="AG398" s="67" t="str">
        <f>IF(ISNUMBER(SEARCH("H", '[2]Dry_Litterbag Placem_Collection'!U105)),"YES","")</f>
        <v/>
      </c>
      <c r="AH398" s="67" t="str">
        <f>IF(ISNUMBER(SEARCH("R", '[2]Dry_Litterbag Placem_Collection'!U105)),"YES","")</f>
        <v/>
      </c>
    </row>
    <row r="399" spans="2:34">
      <c r="B399" t="s">
        <v>164</v>
      </c>
      <c r="C399">
        <v>104</v>
      </c>
      <c r="D399" t="s">
        <v>100</v>
      </c>
      <c r="E399" t="s">
        <v>32</v>
      </c>
      <c r="F399" s="68">
        <v>8</v>
      </c>
      <c r="G399" s="2">
        <f>'[2]Dry_Litterbag Placem_Collection'!E106</f>
        <v>42939</v>
      </c>
      <c r="H399" t="str">
        <f>'[2]Final data_for_R_analysis_Dryse'!J545</f>
        <v>G76</v>
      </c>
      <c r="I399" t="str">
        <f>'[2]Final data_for_R_analysis_Dryse'!J765</f>
        <v>R365</v>
      </c>
      <c r="J399">
        <f>IFERROR(INDEX('[2]Green_rooibos initial weight'!$C$5:$C$1749,MATCH(H399, '[2]Green_rooibos initial weight'!$A$5:$A$1749,0)),"")</f>
        <v>2.0129999999999999</v>
      </c>
      <c r="K399">
        <f>IFERROR(INDEX('[2]Green_rooibos initial weight'!$C$5:$C$1749,MATCH(I399, '[2]Green_rooibos initial weight'!$A$5:$A$1749,0)),"")</f>
        <v>2.2130000000000001</v>
      </c>
      <c r="L399" s="3" t="str">
        <f>IFERROR(J399-(#REF!+#REF!),"")</f>
        <v/>
      </c>
      <c r="M399" s="3">
        <f>AVERAGE('[2]Ashed teabags wet'!$J$809:$J$813,'[2]Ashed teabags wet'!$J$817:$J$818,'[2]Ashed teabags wet'!$J$820:$J$821)</f>
        <v>5.5094158734921841</v>
      </c>
      <c r="N399" s="3" t="str">
        <f t="shared" si="40"/>
        <v/>
      </c>
      <c r="O399" s="3" t="str">
        <f>IFERROR($K399-(#REF!+#REF!),"")</f>
        <v/>
      </c>
      <c r="P399" s="3">
        <f>AVERAGE('[2]Ashed teabags wet'!$J$814:$J$816)</f>
        <v>2.2816647271287041</v>
      </c>
      <c r="Q399" s="3" t="str">
        <f t="shared" si="41"/>
        <v/>
      </c>
      <c r="R399" s="2">
        <f>'[2]Dry_Litterbag Placem_Collection'!G106</f>
        <v>43010</v>
      </c>
      <c r="S399">
        <f>IF(IFERROR(INDEX('[2]Both teabags AfterDry'!$D$3:$D$900,MATCH(Dry_Unashed!H399,'[2]Both teabags AfterDry'!$A$3:$A$900,0)),"")="","",(IFERROR(INDEX('[2]Both teabags AfterDry'!$D$3:$D$900,MATCH(Dry_Unashed!H399,'[2]Both teabags AfterDry'!$A$3:$A$900,0)),"")))</f>
        <v>1.2876000000000001</v>
      </c>
      <c r="T399">
        <f>IF(IFERROR(INDEX('[2]Both teabags AfterDry'!$D$3:$D$900,MATCH(Dry_Unashed!I399,'[2]Both teabags AfterDry'!$A$3:$A$900,0)),"")="","",(IFERROR(INDEX('[2]Both teabags AfterDry'!$D$3:$D$900,MATCH(Dry_Unashed!I399,'[2]Both teabags AfterDry'!$A$3:$A$900,0)),"")))</f>
        <v>1.9468000000000001</v>
      </c>
      <c r="U399" s="1" t="str">
        <f>IFERROR(IF(S399&gt;0,S399-(#REF!),""),"")</f>
        <v/>
      </c>
      <c r="V399" s="1" t="str">
        <f>IFERROR(IF(T399&gt;0,T399-(#REF!),""),"")</f>
        <v/>
      </c>
      <c r="W399" s="3" t="str">
        <f t="shared" si="42"/>
        <v/>
      </c>
      <c r="X399" s="3" t="str">
        <f t="shared" si="43"/>
        <v/>
      </c>
      <c r="Y399" s="3" t="str">
        <f t="shared" si="44"/>
        <v/>
      </c>
      <c r="Z399">
        <f t="shared" si="45"/>
        <v>71</v>
      </c>
      <c r="AA399" s="3" t="str">
        <f t="shared" si="46"/>
        <v/>
      </c>
      <c r="AB399" s="3" t="str">
        <f t="shared" si="47"/>
        <v/>
      </c>
      <c r="AC399" s="67" t="str">
        <f>IF(ISNUMBER(SEARCH("C", '[2]Dry_Litterbag Placem_Collection'!V106)),"YES","")</f>
        <v/>
      </c>
      <c r="AD399" s="67" t="str">
        <f>IF(ISNUMBER(SEARCH("H", '[2]Dry_Litterbag Placem_Collection'!V106)),"YES","")</f>
        <v/>
      </c>
      <c r="AE399" s="67" t="str">
        <f>IF(ISNUMBER(SEARCH("R", '[2]Dry_Litterbag Placem_Collection'!V106)),"YES","")</f>
        <v/>
      </c>
      <c r="AF399" s="67" t="str">
        <f>IF(ISNUMBER(SEARCH("C", '[2]Dry_Litterbag Placem_Collection'!U106)),"YES","")</f>
        <v/>
      </c>
      <c r="AG399" s="67" t="str">
        <f>IF(ISNUMBER(SEARCH("H", '[2]Dry_Litterbag Placem_Collection'!U106)),"YES","")</f>
        <v/>
      </c>
      <c r="AH399" s="67" t="str">
        <f>IF(ISNUMBER(SEARCH("R", '[2]Dry_Litterbag Placem_Collection'!U106)),"YES","")</f>
        <v/>
      </c>
    </row>
    <row r="400" spans="2:34">
      <c r="B400" t="s">
        <v>164</v>
      </c>
      <c r="C400">
        <v>105</v>
      </c>
      <c r="D400" t="s">
        <v>101</v>
      </c>
      <c r="E400" t="s">
        <v>32</v>
      </c>
      <c r="F400" s="5">
        <v>1</v>
      </c>
      <c r="G400" s="2">
        <f>'[2]Dry_Litterbag Placem_Collection'!E107</f>
        <v>42939</v>
      </c>
      <c r="H400" t="str">
        <f>'[2]Final data_for_R_analysis_Dryse'!J546</f>
        <v>G57</v>
      </c>
      <c r="I400" t="str">
        <f>'[2]Final data_for_R_analysis_Dryse'!J766</f>
        <v>R212</v>
      </c>
      <c r="J400">
        <f>IFERROR(INDEX('[2]Green_rooibos initial weight'!$C$5:$C$1749,MATCH(H400, '[2]Green_rooibos initial weight'!$A$5:$A$1749,0)),"")</f>
        <v>2.077</v>
      </c>
      <c r="K400">
        <f>IFERROR(INDEX('[2]Green_rooibos initial weight'!$C$5:$C$1749,MATCH(I400, '[2]Green_rooibos initial weight'!$A$5:$A$1749,0)),"")</f>
        <v>2.2519999999999998</v>
      </c>
      <c r="L400" s="3" t="str">
        <f>IFERROR(J400-(#REF!+#REF!),"")</f>
        <v/>
      </c>
      <c r="M400" s="3">
        <f>AVERAGE('[2]Ashed teabags wet'!$J$809:$J$813,'[2]Ashed teabags wet'!$J$817:$J$818,'[2]Ashed teabags wet'!$J$820:$J$821)</f>
        <v>5.5094158734921841</v>
      </c>
      <c r="N400" s="3" t="str">
        <f t="shared" si="40"/>
        <v/>
      </c>
      <c r="O400" s="3" t="str">
        <f>IFERROR($K400-(#REF!+#REF!),"")</f>
        <v/>
      </c>
      <c r="P400" s="3">
        <f>AVERAGE('[2]Ashed teabags wet'!$J$814:$J$816)</f>
        <v>2.2816647271287041</v>
      </c>
      <c r="Q400" s="3" t="str">
        <f t="shared" si="41"/>
        <v/>
      </c>
      <c r="R400" s="2">
        <f>'[2]Dry_Litterbag Placem_Collection'!G107</f>
        <v>43010</v>
      </c>
      <c r="S400">
        <f>IF(IFERROR(INDEX('[2]Both teabags AfterDry'!$D$3:$D$900,MATCH(Dry_Unashed!H400,'[2]Both teabags AfterDry'!$A$3:$A$900,0)),"")="","",(IFERROR(INDEX('[2]Both teabags AfterDry'!$D$3:$D$900,MATCH(Dry_Unashed!H400,'[2]Both teabags AfterDry'!$A$3:$A$900,0)),"")))</f>
        <v>1.0114000000000001</v>
      </c>
      <c r="T400">
        <f>IF(IFERROR(INDEX('[2]Both teabags AfterDry'!$D$3:$D$900,MATCH(Dry_Unashed!I400,'[2]Both teabags AfterDry'!$A$3:$A$900,0)),"")="","",(IFERROR(INDEX('[2]Both teabags AfterDry'!$D$3:$D$900,MATCH(Dry_Unashed!I400,'[2]Both teabags AfterDry'!$A$3:$A$900,0)),"")))</f>
        <v>1.9135</v>
      </c>
      <c r="U400" s="1" t="str">
        <f>IFERROR(IF(S400&gt;0,S400-(#REF!),""),"")</f>
        <v/>
      </c>
      <c r="V400" s="1" t="str">
        <f>IFERROR(IF(T400&gt;0,T400-(#REF!),""),"")</f>
        <v/>
      </c>
      <c r="W400" s="3" t="str">
        <f t="shared" si="42"/>
        <v/>
      </c>
      <c r="X400" s="3" t="str">
        <f t="shared" si="43"/>
        <v/>
      </c>
      <c r="Y400" s="3" t="str">
        <f t="shared" si="44"/>
        <v/>
      </c>
      <c r="Z400">
        <f t="shared" si="45"/>
        <v>71</v>
      </c>
      <c r="AA400" s="3" t="str">
        <f t="shared" si="46"/>
        <v/>
      </c>
      <c r="AB400" s="3" t="str">
        <f t="shared" si="47"/>
        <v/>
      </c>
      <c r="AC400" s="67" t="str">
        <f>IF(ISNUMBER(SEARCH("C", '[2]Dry_Litterbag Placem_Collection'!V107)),"YES","")</f>
        <v/>
      </c>
      <c r="AD400" s="67" t="str">
        <f>IF(ISNUMBER(SEARCH("H", '[2]Dry_Litterbag Placem_Collection'!V107)),"YES","")</f>
        <v/>
      </c>
      <c r="AE400" s="67" t="str">
        <f>IF(ISNUMBER(SEARCH("R", '[2]Dry_Litterbag Placem_Collection'!V107)),"YES","")</f>
        <v/>
      </c>
      <c r="AF400" s="67" t="str">
        <f>IF(ISNUMBER(SEARCH("C", '[2]Dry_Litterbag Placem_Collection'!U107)),"YES","")</f>
        <v/>
      </c>
      <c r="AG400" s="67" t="str">
        <f>IF(ISNUMBER(SEARCH("H", '[2]Dry_Litterbag Placem_Collection'!U107)),"YES","")</f>
        <v/>
      </c>
      <c r="AH400" s="67" t="str">
        <f>IF(ISNUMBER(SEARCH("R", '[2]Dry_Litterbag Placem_Collection'!U107)),"YES","")</f>
        <v/>
      </c>
    </row>
    <row r="401" spans="2:34">
      <c r="B401" t="s">
        <v>164</v>
      </c>
      <c r="C401">
        <v>106</v>
      </c>
      <c r="D401" t="s">
        <v>101</v>
      </c>
      <c r="E401" t="s">
        <v>32</v>
      </c>
      <c r="F401" s="5">
        <v>2</v>
      </c>
      <c r="G401" s="2">
        <f>'[2]Dry_Litterbag Placem_Collection'!E108</f>
        <v>42939</v>
      </c>
      <c r="H401" t="str">
        <f>'[2]Final data_for_R_analysis_Dryse'!J547</f>
        <v>G167</v>
      </c>
      <c r="I401" t="str">
        <f>'[2]Final data_for_R_analysis_Dryse'!J767</f>
        <v>R66</v>
      </c>
      <c r="J401">
        <f>IFERROR(INDEX('[2]Green_rooibos initial weight'!$C$5:$C$1749,MATCH(H401, '[2]Green_rooibos initial weight'!$A$5:$A$1749,0)),"")</f>
        <v>1.996</v>
      </c>
      <c r="K401">
        <f>IFERROR(INDEX('[2]Green_rooibos initial weight'!$C$5:$C$1749,MATCH(I401, '[2]Green_rooibos initial weight'!$A$5:$A$1749,0)),"")</f>
        <v>2.1120000000000001</v>
      </c>
      <c r="L401" s="3" t="str">
        <f>IFERROR(J401-(#REF!+#REF!),"")</f>
        <v/>
      </c>
      <c r="M401" s="3">
        <f>AVERAGE('[2]Ashed teabags wet'!$J$809:$J$813,'[2]Ashed teabags wet'!$J$817:$J$818,'[2]Ashed teabags wet'!$J$820:$J$821)</f>
        <v>5.5094158734921841</v>
      </c>
      <c r="N401" s="3" t="str">
        <f t="shared" si="40"/>
        <v/>
      </c>
      <c r="O401" s="3" t="str">
        <f>IFERROR($K401-(#REF!+#REF!),"")</f>
        <v/>
      </c>
      <c r="P401" s="3">
        <f>AVERAGE('[2]Ashed teabags wet'!$J$814:$J$816)</f>
        <v>2.2816647271287041</v>
      </c>
      <c r="Q401" s="3" t="str">
        <f t="shared" si="41"/>
        <v/>
      </c>
      <c r="R401" s="2">
        <f>'[2]Dry_Litterbag Placem_Collection'!G108</f>
        <v>43010</v>
      </c>
      <c r="S401">
        <f>IF(IFERROR(INDEX('[2]Both teabags AfterDry'!$D$3:$D$900,MATCH(Dry_Unashed!H401,'[2]Both teabags AfterDry'!$A$3:$A$900,0)),"")="","",(IFERROR(INDEX('[2]Both teabags AfterDry'!$D$3:$D$900,MATCH(Dry_Unashed!H401,'[2]Both teabags AfterDry'!$A$3:$A$900,0)),"")))</f>
        <v>0.98309999999999997</v>
      </c>
      <c r="T401">
        <f>IF(IFERROR(INDEX('[2]Both teabags AfterDry'!$D$3:$D$900,MATCH(Dry_Unashed!I401,'[2]Both teabags AfterDry'!$A$3:$A$900,0)),"")="","",(IFERROR(INDEX('[2]Both teabags AfterDry'!$D$3:$D$900,MATCH(Dry_Unashed!I401,'[2]Both teabags AfterDry'!$A$3:$A$900,0)),"")))</f>
        <v>1.7972999999999999</v>
      </c>
      <c r="U401" s="1" t="str">
        <f>IFERROR(IF(S401&gt;0,S401-(#REF!),""),"")</f>
        <v/>
      </c>
      <c r="V401" s="1" t="str">
        <f>IFERROR(IF(T401&gt;0,T401-(#REF!),""),"")</f>
        <v/>
      </c>
      <c r="W401" s="3" t="str">
        <f t="shared" si="42"/>
        <v/>
      </c>
      <c r="X401" s="3" t="str">
        <f t="shared" si="43"/>
        <v/>
      </c>
      <c r="Y401" s="3" t="str">
        <f t="shared" si="44"/>
        <v/>
      </c>
      <c r="Z401">
        <f t="shared" si="45"/>
        <v>71</v>
      </c>
      <c r="AA401" s="3" t="str">
        <f t="shared" si="46"/>
        <v/>
      </c>
      <c r="AB401" s="3" t="str">
        <f t="shared" si="47"/>
        <v/>
      </c>
      <c r="AC401" s="67" t="str">
        <f>IF(ISNUMBER(SEARCH("C", '[2]Dry_Litterbag Placem_Collection'!V108)),"YES","")</f>
        <v/>
      </c>
      <c r="AD401" s="67" t="str">
        <f>IF(ISNUMBER(SEARCH("H", '[2]Dry_Litterbag Placem_Collection'!V108)),"YES","")</f>
        <v/>
      </c>
      <c r="AE401" s="67" t="str">
        <f>IF(ISNUMBER(SEARCH("R", '[2]Dry_Litterbag Placem_Collection'!V108)),"YES","")</f>
        <v/>
      </c>
      <c r="AF401" s="67" t="str">
        <f>IF(ISNUMBER(SEARCH("C", '[2]Dry_Litterbag Placem_Collection'!U108)),"YES","")</f>
        <v/>
      </c>
      <c r="AG401" s="67" t="str">
        <f>IF(ISNUMBER(SEARCH("H", '[2]Dry_Litterbag Placem_Collection'!U108)),"YES","")</f>
        <v/>
      </c>
      <c r="AH401" s="67" t="str">
        <f>IF(ISNUMBER(SEARCH("R", '[2]Dry_Litterbag Placem_Collection'!U108)),"YES","")</f>
        <v/>
      </c>
    </row>
    <row r="402" spans="2:34">
      <c r="B402" t="s">
        <v>164</v>
      </c>
      <c r="C402">
        <v>107</v>
      </c>
      <c r="D402" t="s">
        <v>101</v>
      </c>
      <c r="E402" t="s">
        <v>32</v>
      </c>
      <c r="F402" s="5">
        <v>3</v>
      </c>
      <c r="G402" s="2">
        <f>'[2]Dry_Litterbag Placem_Collection'!E109</f>
        <v>42939</v>
      </c>
      <c r="H402" t="str">
        <f>'[2]Final data_for_R_analysis_Dryse'!J548</f>
        <v>G208</v>
      </c>
      <c r="I402" t="str">
        <f>'[2]Final data_for_R_analysis_Dryse'!J768</f>
        <v>R347</v>
      </c>
      <c r="J402">
        <f>IFERROR(INDEX('[2]Green_rooibos initial weight'!$C$5:$C$1749,MATCH(H402, '[2]Green_rooibos initial weight'!$A$5:$A$1749,0)),"")</f>
        <v>2.0019999999999998</v>
      </c>
      <c r="K402">
        <f>IFERROR(INDEX('[2]Green_rooibos initial weight'!$C$5:$C$1749,MATCH(I402, '[2]Green_rooibos initial weight'!$A$5:$A$1749,0)),"")</f>
        <v>2.2400000000000002</v>
      </c>
      <c r="L402" s="3" t="str">
        <f>IFERROR(J402-(#REF!+#REF!),"")</f>
        <v/>
      </c>
      <c r="M402" s="3">
        <f>AVERAGE('[2]Ashed teabags wet'!$J$809:$J$813,'[2]Ashed teabags wet'!$J$817:$J$818,'[2]Ashed teabags wet'!$J$820:$J$821)</f>
        <v>5.5094158734921841</v>
      </c>
      <c r="N402" s="3" t="str">
        <f t="shared" si="40"/>
        <v/>
      </c>
      <c r="O402" s="3" t="str">
        <f>IFERROR($K402-(#REF!+#REF!),"")</f>
        <v/>
      </c>
      <c r="P402" s="3">
        <f>AVERAGE('[2]Ashed teabags wet'!$J$814:$J$816)</f>
        <v>2.2816647271287041</v>
      </c>
      <c r="Q402" s="3" t="str">
        <f t="shared" si="41"/>
        <v/>
      </c>
      <c r="R402" s="2">
        <f>'[2]Dry_Litterbag Placem_Collection'!G109</f>
        <v>43010</v>
      </c>
      <c r="S402" t="str">
        <f>IF(IFERROR(INDEX('[2]Both teabags AfterDry'!$D$3:$D$900,MATCH(Dry_Unashed!H402,'[2]Both teabags AfterDry'!$A$3:$A$900,0)),"")="","",(IFERROR(INDEX('[2]Both teabags AfterDry'!$D$3:$D$900,MATCH(Dry_Unashed!H402,'[2]Both teabags AfterDry'!$A$3:$A$900,0)),"")))</f>
        <v/>
      </c>
      <c r="T402" t="str">
        <f>IF(IFERROR(INDEX('[2]Both teabags AfterDry'!$D$3:$D$900,MATCH(Dry_Unashed!I402,'[2]Both teabags AfterDry'!$A$3:$A$900,0)),"")="","",(IFERROR(INDEX('[2]Both teabags AfterDry'!$D$3:$D$900,MATCH(Dry_Unashed!I402,'[2]Both teabags AfterDry'!$A$3:$A$900,0)),"")))</f>
        <v/>
      </c>
      <c r="U402" s="1" t="str">
        <f>IFERROR(IF(S402&gt;0,S402-(#REF!),""),"")</f>
        <v/>
      </c>
      <c r="V402" s="1" t="str">
        <f>IFERROR(IF(T402&gt;0,T402-(#REF!),""),"")</f>
        <v/>
      </c>
      <c r="W402" s="3" t="str">
        <f t="shared" si="42"/>
        <v/>
      </c>
      <c r="X402" s="3" t="str">
        <f t="shared" si="43"/>
        <v/>
      </c>
      <c r="Y402" s="3" t="str">
        <f t="shared" si="44"/>
        <v/>
      </c>
      <c r="Z402">
        <f t="shared" si="45"/>
        <v>71</v>
      </c>
      <c r="AA402" s="3" t="str">
        <f t="shared" si="46"/>
        <v/>
      </c>
      <c r="AB402" s="3" t="str">
        <f t="shared" si="47"/>
        <v/>
      </c>
      <c r="AC402" s="67" t="str">
        <f>IF(ISNUMBER(SEARCH("C", '[2]Dry_Litterbag Placem_Collection'!V109)),"YES","")</f>
        <v/>
      </c>
      <c r="AD402" s="67" t="str">
        <f>IF(ISNUMBER(SEARCH("H", '[2]Dry_Litterbag Placem_Collection'!V109)),"YES","")</f>
        <v/>
      </c>
      <c r="AE402" s="67" t="str">
        <f>IF(ISNUMBER(SEARCH("R", '[2]Dry_Litterbag Placem_Collection'!V109)),"YES","")</f>
        <v/>
      </c>
      <c r="AF402" s="67" t="str">
        <f>IF(ISNUMBER(SEARCH("C", '[2]Dry_Litterbag Placem_Collection'!U109)),"YES","")</f>
        <v/>
      </c>
      <c r="AG402" s="67" t="str">
        <f>IF(ISNUMBER(SEARCH("H", '[2]Dry_Litterbag Placem_Collection'!U109)),"YES","")</f>
        <v/>
      </c>
      <c r="AH402" s="67" t="str">
        <f>IF(ISNUMBER(SEARCH("R", '[2]Dry_Litterbag Placem_Collection'!U109)),"YES","")</f>
        <v/>
      </c>
    </row>
    <row r="403" spans="2:34">
      <c r="B403" t="s">
        <v>164</v>
      </c>
      <c r="C403">
        <v>108</v>
      </c>
      <c r="D403" t="s">
        <v>101</v>
      </c>
      <c r="E403" t="s">
        <v>32</v>
      </c>
      <c r="F403" s="68">
        <v>4</v>
      </c>
      <c r="G403" s="2">
        <f>'[2]Dry_Litterbag Placem_Collection'!E110</f>
        <v>42939</v>
      </c>
      <c r="H403" t="str">
        <f>'[2]Final data_for_R_analysis_Dryse'!J549</f>
        <v>G62</v>
      </c>
      <c r="I403" t="str">
        <f>'[2]Final data_for_R_analysis_Dryse'!J769</f>
        <v>R206</v>
      </c>
      <c r="J403">
        <f>IFERROR(INDEX('[2]Green_rooibos initial weight'!$C$5:$C$1749,MATCH(H403, '[2]Green_rooibos initial weight'!$A$5:$A$1749,0)),"")</f>
        <v>2.0819999999999999</v>
      </c>
      <c r="K403">
        <f>IFERROR(INDEX('[2]Green_rooibos initial weight'!$C$5:$C$1749,MATCH(I403, '[2]Green_rooibos initial weight'!$A$5:$A$1749,0)),"")</f>
        <v>2.2549999999999999</v>
      </c>
      <c r="L403" s="3" t="str">
        <f>IFERROR(J403-(#REF!+#REF!),"")</f>
        <v/>
      </c>
      <c r="M403" s="3">
        <f>AVERAGE('[2]Ashed teabags wet'!$J$809:$J$813,'[2]Ashed teabags wet'!$J$817:$J$818,'[2]Ashed teabags wet'!$J$820:$J$821)</f>
        <v>5.5094158734921841</v>
      </c>
      <c r="N403" s="3" t="str">
        <f t="shared" si="40"/>
        <v/>
      </c>
      <c r="O403" s="3" t="str">
        <f>IFERROR($K403-(#REF!+#REF!),"")</f>
        <v/>
      </c>
      <c r="P403" s="3">
        <f>AVERAGE('[2]Ashed teabags wet'!$J$814:$J$816)</f>
        <v>2.2816647271287041</v>
      </c>
      <c r="Q403" s="3" t="str">
        <f t="shared" si="41"/>
        <v/>
      </c>
      <c r="R403" s="2">
        <f>'[2]Dry_Litterbag Placem_Collection'!G110</f>
        <v>43010</v>
      </c>
      <c r="S403">
        <f>IF(IFERROR(INDEX('[2]Both teabags AfterDry'!$D$3:$D$900,MATCH(Dry_Unashed!H403,'[2]Both teabags AfterDry'!$A$3:$A$900,0)),"")="","",(IFERROR(INDEX('[2]Both teabags AfterDry'!$D$3:$D$900,MATCH(Dry_Unashed!H403,'[2]Both teabags AfterDry'!$A$3:$A$900,0)),"")))</f>
        <v>1.0947</v>
      </c>
      <c r="T403">
        <f>IF(IFERROR(INDEX('[2]Both teabags AfterDry'!$D$3:$D$900,MATCH(Dry_Unashed!I403,'[2]Both teabags AfterDry'!$A$3:$A$900,0)),"")="","",(IFERROR(INDEX('[2]Both teabags AfterDry'!$D$3:$D$900,MATCH(Dry_Unashed!I403,'[2]Both teabags AfterDry'!$A$3:$A$900,0)),"")))</f>
        <v>1.9655</v>
      </c>
      <c r="U403" s="1" t="str">
        <f>IFERROR(IF(S403&gt;0,S403-(#REF!),""),"")</f>
        <v/>
      </c>
      <c r="V403" s="1" t="str">
        <f>IFERROR(IF(T403&gt;0,T403-(#REF!),""),"")</f>
        <v/>
      </c>
      <c r="W403" s="3" t="str">
        <f t="shared" si="42"/>
        <v/>
      </c>
      <c r="X403" s="3" t="str">
        <f t="shared" si="43"/>
        <v/>
      </c>
      <c r="Y403" s="3" t="str">
        <f t="shared" si="44"/>
        <v/>
      </c>
      <c r="Z403">
        <f t="shared" si="45"/>
        <v>71</v>
      </c>
      <c r="AA403" s="3" t="str">
        <f t="shared" si="46"/>
        <v/>
      </c>
      <c r="AB403" s="3" t="str">
        <f t="shared" si="47"/>
        <v/>
      </c>
      <c r="AC403" s="67" t="str">
        <f>IF(ISNUMBER(SEARCH("C", '[2]Dry_Litterbag Placem_Collection'!V110)),"YES","")</f>
        <v/>
      </c>
      <c r="AD403" s="67" t="str">
        <f>IF(ISNUMBER(SEARCH("H", '[2]Dry_Litterbag Placem_Collection'!V110)),"YES","")</f>
        <v/>
      </c>
      <c r="AE403" s="67" t="str">
        <f>IF(ISNUMBER(SEARCH("R", '[2]Dry_Litterbag Placem_Collection'!V110)),"YES","")</f>
        <v/>
      </c>
      <c r="AF403" s="67" t="str">
        <f>IF(ISNUMBER(SEARCH("C", '[2]Dry_Litterbag Placem_Collection'!U110)),"YES","")</f>
        <v/>
      </c>
      <c r="AG403" s="67" t="str">
        <f>IF(ISNUMBER(SEARCH("H", '[2]Dry_Litterbag Placem_Collection'!U110)),"YES","")</f>
        <v/>
      </c>
      <c r="AH403" s="67" t="str">
        <f>IF(ISNUMBER(SEARCH("R", '[2]Dry_Litterbag Placem_Collection'!U110)),"YES","")</f>
        <v/>
      </c>
    </row>
    <row r="404" spans="2:34">
      <c r="B404" t="s">
        <v>164</v>
      </c>
      <c r="C404">
        <v>109</v>
      </c>
      <c r="D404" t="s">
        <v>101</v>
      </c>
      <c r="E404" t="s">
        <v>32</v>
      </c>
      <c r="F404" s="68">
        <v>5</v>
      </c>
      <c r="G404" s="2">
        <f>'[2]Dry_Litterbag Placem_Collection'!E111</f>
        <v>42939</v>
      </c>
      <c r="H404" t="str">
        <f>'[2]Final data_for_R_analysis_Dryse'!J550</f>
        <v>G102</v>
      </c>
      <c r="I404" t="str">
        <f>'[2]Final data_for_R_analysis_Dryse'!J770</f>
        <v>R299</v>
      </c>
      <c r="J404">
        <f>IFERROR(INDEX('[2]Green_rooibos initial weight'!$C$5:$C$1749,MATCH(H404, '[2]Green_rooibos initial weight'!$A$5:$A$1749,0)),"")</f>
        <v>2.0920000000000001</v>
      </c>
      <c r="K404">
        <f>IFERROR(INDEX('[2]Green_rooibos initial weight'!$C$5:$C$1749,MATCH(I404, '[2]Green_rooibos initial weight'!$A$5:$A$1749,0)),"")</f>
        <v>2.2919999999999998</v>
      </c>
      <c r="L404" s="3" t="str">
        <f>IFERROR(J404-(#REF!+#REF!),"")</f>
        <v/>
      </c>
      <c r="M404" s="3">
        <f>AVERAGE('[2]Ashed teabags wet'!$J$809:$J$813,'[2]Ashed teabags wet'!$J$817:$J$818,'[2]Ashed teabags wet'!$J$820:$J$821)</f>
        <v>5.5094158734921841</v>
      </c>
      <c r="N404" s="3" t="str">
        <f t="shared" si="40"/>
        <v/>
      </c>
      <c r="O404" s="3" t="str">
        <f>IFERROR($K404-(#REF!+#REF!),"")</f>
        <v/>
      </c>
      <c r="P404" s="3">
        <f>AVERAGE('[2]Ashed teabags wet'!$J$814:$J$816)</f>
        <v>2.2816647271287041</v>
      </c>
      <c r="Q404" s="3" t="str">
        <f t="shared" si="41"/>
        <v/>
      </c>
      <c r="R404" s="2">
        <f>'[2]Dry_Litterbag Placem_Collection'!G111</f>
        <v>43010</v>
      </c>
      <c r="S404">
        <f>IF(IFERROR(INDEX('[2]Both teabags AfterDry'!$D$3:$D$900,MATCH(Dry_Unashed!H404,'[2]Both teabags AfterDry'!$A$3:$A$900,0)),"")="","",(IFERROR(INDEX('[2]Both teabags AfterDry'!$D$3:$D$900,MATCH(Dry_Unashed!H404,'[2]Both teabags AfterDry'!$A$3:$A$900,0)),"")))</f>
        <v>1.0327999999999999</v>
      </c>
      <c r="T404">
        <f>IF(IFERROR(INDEX('[2]Both teabags AfterDry'!$D$3:$D$900,MATCH(Dry_Unashed!I404,'[2]Both teabags AfterDry'!$A$3:$A$900,0)),"")="","",(IFERROR(INDEX('[2]Both teabags AfterDry'!$D$3:$D$900,MATCH(Dry_Unashed!I404,'[2]Both teabags AfterDry'!$A$3:$A$900,0)),"")))</f>
        <v>1.8811</v>
      </c>
      <c r="U404" s="1" t="str">
        <f>IFERROR(IF(S404&gt;0,S404-(#REF!),""),"")</f>
        <v/>
      </c>
      <c r="V404" s="1" t="str">
        <f>IFERROR(IF(T404&gt;0,T404-(#REF!),""),"")</f>
        <v/>
      </c>
      <c r="W404" s="3" t="str">
        <f t="shared" si="42"/>
        <v/>
      </c>
      <c r="X404" s="3" t="str">
        <f t="shared" si="43"/>
        <v/>
      </c>
      <c r="Y404" s="3" t="str">
        <f t="shared" si="44"/>
        <v/>
      </c>
      <c r="Z404">
        <f t="shared" si="45"/>
        <v>71</v>
      </c>
      <c r="AA404" s="3" t="str">
        <f t="shared" si="46"/>
        <v/>
      </c>
      <c r="AB404" s="3" t="str">
        <f t="shared" si="47"/>
        <v/>
      </c>
      <c r="AC404" s="67" t="str">
        <f>IF(ISNUMBER(SEARCH("C", '[2]Dry_Litterbag Placem_Collection'!V111)),"YES","")</f>
        <v/>
      </c>
      <c r="AD404" s="67" t="str">
        <f>IF(ISNUMBER(SEARCH("H", '[2]Dry_Litterbag Placem_Collection'!V111)),"YES","")</f>
        <v/>
      </c>
      <c r="AE404" s="67" t="str">
        <f>IF(ISNUMBER(SEARCH("R", '[2]Dry_Litterbag Placem_Collection'!V111)),"YES","")</f>
        <v/>
      </c>
      <c r="AF404" s="67" t="str">
        <f>IF(ISNUMBER(SEARCH("C", '[2]Dry_Litterbag Placem_Collection'!U111)),"YES","")</f>
        <v/>
      </c>
      <c r="AG404" s="67" t="str">
        <f>IF(ISNUMBER(SEARCH("H", '[2]Dry_Litterbag Placem_Collection'!U111)),"YES","")</f>
        <v/>
      </c>
      <c r="AH404" s="67" t="str">
        <f>IF(ISNUMBER(SEARCH("R", '[2]Dry_Litterbag Placem_Collection'!U111)),"YES","")</f>
        <v/>
      </c>
    </row>
    <row r="405" spans="2:34">
      <c r="B405" t="s">
        <v>164</v>
      </c>
      <c r="C405">
        <v>110</v>
      </c>
      <c r="D405" t="s">
        <v>101</v>
      </c>
      <c r="E405" t="s">
        <v>32</v>
      </c>
      <c r="F405" s="68">
        <v>6</v>
      </c>
      <c r="G405" s="2">
        <f>'[2]Dry_Litterbag Placem_Collection'!E112</f>
        <v>42939</v>
      </c>
      <c r="H405" t="str">
        <f>'[2]Final data_for_R_analysis_Dryse'!J551</f>
        <v>G265</v>
      </c>
      <c r="I405" t="str">
        <f>'[2]Final data_for_R_analysis_Dryse'!J771</f>
        <v>R636</v>
      </c>
      <c r="J405">
        <f>IFERROR(INDEX('[2]Green_rooibos initial weight'!$C$5:$C$1749,MATCH(H405, '[2]Green_rooibos initial weight'!$A$5:$A$1749,0)),"")</f>
        <v>1.9790000000000001</v>
      </c>
      <c r="K405">
        <f>IFERROR(INDEX('[2]Green_rooibos initial weight'!$C$5:$C$1749,MATCH(I405, '[2]Green_rooibos initial weight'!$A$5:$A$1749,0)),"")</f>
        <v>2.1080000000000001</v>
      </c>
      <c r="L405" s="3" t="str">
        <f>IFERROR(J405-(#REF!+#REF!),"")</f>
        <v/>
      </c>
      <c r="M405" s="3">
        <f>AVERAGE('[2]Ashed teabags wet'!$J$809:$J$813,'[2]Ashed teabags wet'!$J$817:$J$818,'[2]Ashed teabags wet'!$J$820:$J$821)</f>
        <v>5.5094158734921841</v>
      </c>
      <c r="N405" s="3" t="str">
        <f t="shared" si="40"/>
        <v/>
      </c>
      <c r="O405" s="3" t="str">
        <f>IFERROR($K405-(#REF!+#REF!),"")</f>
        <v/>
      </c>
      <c r="P405" s="3">
        <f>AVERAGE('[2]Ashed teabags wet'!$J$814:$J$816)</f>
        <v>2.2816647271287041</v>
      </c>
      <c r="Q405" s="3" t="str">
        <f t="shared" si="41"/>
        <v/>
      </c>
      <c r="R405" s="2">
        <f>'[2]Dry_Litterbag Placem_Collection'!G112</f>
        <v>43010</v>
      </c>
      <c r="S405">
        <f>IF(IFERROR(INDEX('[2]Both teabags AfterDry'!$D$3:$D$900,MATCH(Dry_Unashed!H405,'[2]Both teabags AfterDry'!$A$3:$A$900,0)),"")="","",(IFERROR(INDEX('[2]Both teabags AfterDry'!$D$3:$D$900,MATCH(Dry_Unashed!H405,'[2]Both teabags AfterDry'!$A$3:$A$900,0)),"")))</f>
        <v>0.93579999999999997</v>
      </c>
      <c r="T405">
        <f>IF(IFERROR(INDEX('[2]Both teabags AfterDry'!$D$3:$D$900,MATCH(Dry_Unashed!I405,'[2]Both teabags AfterDry'!$A$3:$A$900,0)),"")="","",(IFERROR(INDEX('[2]Both teabags AfterDry'!$D$3:$D$900,MATCH(Dry_Unashed!I405,'[2]Both teabags AfterDry'!$A$3:$A$900,0)),"")))</f>
        <v>1.8521000000000001</v>
      </c>
      <c r="U405" s="1" t="str">
        <f>IFERROR(IF(S405&gt;0,S405-(#REF!),""),"")</f>
        <v/>
      </c>
      <c r="V405" s="1" t="str">
        <f>IFERROR(IF(T405&gt;0,T405-(#REF!),""),"")</f>
        <v/>
      </c>
      <c r="W405" s="3" t="str">
        <f t="shared" si="42"/>
        <v/>
      </c>
      <c r="X405" s="3" t="str">
        <f t="shared" si="43"/>
        <v/>
      </c>
      <c r="Y405" s="3" t="str">
        <f t="shared" si="44"/>
        <v/>
      </c>
      <c r="Z405">
        <f t="shared" si="45"/>
        <v>71</v>
      </c>
      <c r="AA405" s="3" t="str">
        <f t="shared" si="46"/>
        <v/>
      </c>
      <c r="AB405" s="3" t="str">
        <f t="shared" si="47"/>
        <v/>
      </c>
      <c r="AC405" s="67" t="str">
        <f>IF(ISNUMBER(SEARCH("C", '[2]Dry_Litterbag Placem_Collection'!V112)),"YES","")</f>
        <v/>
      </c>
      <c r="AD405" s="67" t="str">
        <f>IF(ISNUMBER(SEARCH("H", '[2]Dry_Litterbag Placem_Collection'!V112)),"YES","")</f>
        <v/>
      </c>
      <c r="AE405" s="67" t="str">
        <f>IF(ISNUMBER(SEARCH("R", '[2]Dry_Litterbag Placem_Collection'!V112)),"YES","")</f>
        <v/>
      </c>
      <c r="AF405" s="67" t="str">
        <f>IF(ISNUMBER(SEARCH("C", '[2]Dry_Litterbag Placem_Collection'!U112)),"YES","")</f>
        <v/>
      </c>
      <c r="AG405" s="67" t="str">
        <f>IF(ISNUMBER(SEARCH("H", '[2]Dry_Litterbag Placem_Collection'!U112)),"YES","")</f>
        <v/>
      </c>
      <c r="AH405" s="67" t="str">
        <f>IF(ISNUMBER(SEARCH("R", '[2]Dry_Litterbag Placem_Collection'!U112)),"YES","")</f>
        <v/>
      </c>
    </row>
    <row r="406" spans="2:34">
      <c r="B406" t="s">
        <v>164</v>
      </c>
      <c r="C406">
        <v>111</v>
      </c>
      <c r="D406" t="s">
        <v>101</v>
      </c>
      <c r="E406" t="s">
        <v>32</v>
      </c>
      <c r="F406" s="68">
        <v>7</v>
      </c>
      <c r="G406" s="2">
        <f>'[2]Dry_Litterbag Placem_Collection'!E113</f>
        <v>42939</v>
      </c>
      <c r="H406" t="str">
        <f>'[2]Final data_for_R_analysis_Dryse'!J552</f>
        <v>G455</v>
      </c>
      <c r="I406" t="str">
        <f>'[2]Final data_for_R_analysis_Dryse'!J772</f>
        <v>R239</v>
      </c>
      <c r="J406">
        <f>IFERROR(INDEX('[2]Green_rooibos initial weight'!$C$5:$C$1749,MATCH(H406, '[2]Green_rooibos initial weight'!$A$5:$A$1749,0)),"")</f>
        <v>2.0299999999999998</v>
      </c>
      <c r="K406">
        <f>IFERROR(INDEX('[2]Green_rooibos initial weight'!$C$5:$C$1749,MATCH(I406, '[2]Green_rooibos initial weight'!$A$5:$A$1749,0)),"")</f>
        <v>2.2189999999999999</v>
      </c>
      <c r="L406" s="3" t="str">
        <f>IFERROR(J406-(#REF!+#REF!),"")</f>
        <v/>
      </c>
      <c r="M406" s="3">
        <f>AVERAGE('[2]Ashed teabags wet'!$J$809:$J$813,'[2]Ashed teabags wet'!$J$817:$J$818,'[2]Ashed teabags wet'!$J$820:$J$821)</f>
        <v>5.5094158734921841</v>
      </c>
      <c r="N406" s="3" t="str">
        <f t="shared" si="40"/>
        <v/>
      </c>
      <c r="O406" s="3" t="str">
        <f>IFERROR($K406-(#REF!+#REF!),"")</f>
        <v/>
      </c>
      <c r="P406" s="3">
        <f>AVERAGE('[2]Ashed teabags wet'!$J$814:$J$816)</f>
        <v>2.2816647271287041</v>
      </c>
      <c r="Q406" s="3" t="str">
        <f t="shared" si="41"/>
        <v/>
      </c>
      <c r="R406" s="2">
        <f>'[2]Dry_Litterbag Placem_Collection'!G113</f>
        <v>43010</v>
      </c>
      <c r="S406">
        <f>IF(IFERROR(INDEX('[2]Both teabags AfterDry'!$D$3:$D$900,MATCH(Dry_Unashed!H406,'[2]Both teabags AfterDry'!$A$3:$A$900,0)),"")="","",(IFERROR(INDEX('[2]Both teabags AfterDry'!$D$3:$D$900,MATCH(Dry_Unashed!H406,'[2]Both teabags AfterDry'!$A$3:$A$900,0)),"")))</f>
        <v>0.92169999999999996</v>
      </c>
      <c r="T406">
        <f>IF(IFERROR(INDEX('[2]Both teabags AfterDry'!$D$3:$D$900,MATCH(Dry_Unashed!I406,'[2]Both teabags AfterDry'!$A$3:$A$900,0)),"")="","",(IFERROR(INDEX('[2]Both teabags AfterDry'!$D$3:$D$900,MATCH(Dry_Unashed!I406,'[2]Both teabags AfterDry'!$A$3:$A$900,0)),"")))</f>
        <v>1.8743000000000001</v>
      </c>
      <c r="U406" s="1" t="str">
        <f>IFERROR(IF(S406&gt;0,S406-(#REF!),""),"")</f>
        <v/>
      </c>
      <c r="V406" s="1" t="str">
        <f>IFERROR(IF(T406&gt;0,T406-(#REF!),""),"")</f>
        <v/>
      </c>
      <c r="W406" s="3" t="str">
        <f t="shared" si="42"/>
        <v/>
      </c>
      <c r="X406" s="3" t="str">
        <f t="shared" si="43"/>
        <v/>
      </c>
      <c r="Y406" s="3" t="str">
        <f t="shared" si="44"/>
        <v/>
      </c>
      <c r="Z406">
        <f t="shared" si="45"/>
        <v>71</v>
      </c>
      <c r="AA406" s="3" t="str">
        <f t="shared" si="46"/>
        <v/>
      </c>
      <c r="AB406" s="3" t="str">
        <f t="shared" si="47"/>
        <v/>
      </c>
      <c r="AC406" s="67" t="str">
        <f>IF(ISNUMBER(SEARCH("C", '[2]Dry_Litterbag Placem_Collection'!V113)),"YES","")</f>
        <v/>
      </c>
      <c r="AD406" s="67" t="str">
        <f>IF(ISNUMBER(SEARCH("H", '[2]Dry_Litterbag Placem_Collection'!V113)),"YES","")</f>
        <v/>
      </c>
      <c r="AE406" s="67" t="str">
        <f>IF(ISNUMBER(SEARCH("R", '[2]Dry_Litterbag Placem_Collection'!V113)),"YES","")</f>
        <v/>
      </c>
      <c r="AF406" s="67" t="str">
        <f>IF(ISNUMBER(SEARCH("C", '[2]Dry_Litterbag Placem_Collection'!U113)),"YES","")</f>
        <v/>
      </c>
      <c r="AG406" s="67" t="str">
        <f>IF(ISNUMBER(SEARCH("H", '[2]Dry_Litterbag Placem_Collection'!U113)),"YES","")</f>
        <v/>
      </c>
      <c r="AH406" s="67" t="str">
        <f>IF(ISNUMBER(SEARCH("R", '[2]Dry_Litterbag Placem_Collection'!U113)),"YES","")</f>
        <v/>
      </c>
    </row>
    <row r="407" spans="2:34">
      <c r="B407" t="s">
        <v>164</v>
      </c>
      <c r="C407">
        <v>112</v>
      </c>
      <c r="D407" t="s">
        <v>101</v>
      </c>
      <c r="E407" t="s">
        <v>32</v>
      </c>
      <c r="F407" s="68">
        <v>8</v>
      </c>
      <c r="G407" s="2">
        <f>'[2]Dry_Litterbag Placem_Collection'!E114</f>
        <v>0</v>
      </c>
      <c r="H407" t="str">
        <f>'[2]Final data_for_R_analysis_Dryse'!J553</f>
        <v/>
      </c>
      <c r="I407" t="str">
        <f>'[2]Final data_for_R_analysis_Dryse'!J773</f>
        <v/>
      </c>
      <c r="J407" t="str">
        <f>IFERROR(INDEX('[2]Green_rooibos initial weight'!$C$5:$C$1749,MATCH(H407, '[2]Green_rooibos initial weight'!$A$5:$A$1749,0)),"")</f>
        <v/>
      </c>
      <c r="K407" t="str">
        <f>IFERROR(INDEX('[2]Green_rooibos initial weight'!$C$5:$C$1749,MATCH(I407, '[2]Green_rooibos initial weight'!$A$5:$A$1749,0)),"")</f>
        <v/>
      </c>
      <c r="L407" s="3" t="str">
        <f>IFERROR(J407-(#REF!+#REF!),"")</f>
        <v/>
      </c>
      <c r="M407" s="3">
        <f>AVERAGE('[2]Ashed teabags wet'!$J$809:$J$813,'[2]Ashed teabags wet'!$J$817:$J$818,'[2]Ashed teabags wet'!$J$820:$J$821)</f>
        <v>5.5094158734921841</v>
      </c>
      <c r="N407" s="3" t="str">
        <f t="shared" si="40"/>
        <v/>
      </c>
      <c r="O407" s="3" t="str">
        <f>IFERROR($K407-(#REF!+#REF!),"")</f>
        <v/>
      </c>
      <c r="P407" s="3">
        <f>AVERAGE('[2]Ashed teabags wet'!$J$814:$J$816)</f>
        <v>2.2816647271287041</v>
      </c>
      <c r="Q407" s="3" t="str">
        <f t="shared" si="41"/>
        <v/>
      </c>
      <c r="R407" s="2">
        <f>'[2]Dry_Litterbag Placem_Collection'!G114</f>
        <v>0</v>
      </c>
      <c r="S407" t="str">
        <f>IF(IFERROR(INDEX('[2]Both teabags AfterDry'!$D$3:$D$900,MATCH(Dry_Unashed!H407,'[2]Both teabags AfterDry'!$A$3:$A$900,0)),"")="","",(IFERROR(INDEX('[2]Both teabags AfterDry'!$D$3:$D$900,MATCH(Dry_Unashed!H407,'[2]Both teabags AfterDry'!$A$3:$A$900,0)),"")))</f>
        <v/>
      </c>
      <c r="T407" t="str">
        <f>IF(IFERROR(INDEX('[2]Both teabags AfterDry'!$D$3:$D$900,MATCH(Dry_Unashed!I407,'[2]Both teabags AfterDry'!$A$3:$A$900,0)),"")="","",(IFERROR(INDEX('[2]Both teabags AfterDry'!$D$3:$D$900,MATCH(Dry_Unashed!I407,'[2]Both teabags AfterDry'!$A$3:$A$900,0)),"")))</f>
        <v/>
      </c>
      <c r="U407" s="1" t="str">
        <f>IFERROR(IF(S407&gt;0,S407-(#REF!),""),"")</f>
        <v/>
      </c>
      <c r="V407" s="1" t="str">
        <f>IFERROR(IF(T407&gt;0,T407-(#REF!),""),"")</f>
        <v/>
      </c>
      <c r="W407" s="3" t="str">
        <f t="shared" si="42"/>
        <v/>
      </c>
      <c r="X407" s="3" t="str">
        <f t="shared" si="43"/>
        <v/>
      </c>
      <c r="Y407" s="3" t="str">
        <f t="shared" si="44"/>
        <v/>
      </c>
      <c r="Z407" t="str">
        <f t="shared" si="45"/>
        <v/>
      </c>
      <c r="AA407" s="3" t="str">
        <f t="shared" si="46"/>
        <v/>
      </c>
      <c r="AB407" s="3" t="str">
        <f t="shared" si="47"/>
        <v/>
      </c>
      <c r="AC407" s="67" t="str">
        <f>IF(ISNUMBER(SEARCH("C", '[2]Dry_Litterbag Placem_Collection'!V114)),"YES","")</f>
        <v/>
      </c>
      <c r="AD407" s="67" t="str">
        <f>IF(ISNUMBER(SEARCH("H", '[2]Dry_Litterbag Placem_Collection'!V114)),"YES","")</f>
        <v/>
      </c>
      <c r="AE407" s="67" t="str">
        <f>IF(ISNUMBER(SEARCH("R", '[2]Dry_Litterbag Placem_Collection'!V114)),"YES","")</f>
        <v/>
      </c>
      <c r="AF407" s="67" t="str">
        <f>IF(ISNUMBER(SEARCH("C", '[2]Dry_Litterbag Placem_Collection'!U114)),"YES","")</f>
        <v/>
      </c>
      <c r="AG407" s="67" t="str">
        <f>IF(ISNUMBER(SEARCH("H", '[2]Dry_Litterbag Placem_Collection'!U114)),"YES","")</f>
        <v/>
      </c>
      <c r="AH407" s="67" t="str">
        <f>IF(ISNUMBER(SEARCH("R", '[2]Dry_Litterbag Placem_Collection'!U114)),"YES","")</f>
        <v/>
      </c>
    </row>
    <row r="408" spans="2:34">
      <c r="B408" t="s">
        <v>164</v>
      </c>
      <c r="C408">
        <v>113</v>
      </c>
      <c r="D408" t="s">
        <v>102</v>
      </c>
      <c r="E408" t="s">
        <v>32</v>
      </c>
      <c r="F408" s="5">
        <v>1</v>
      </c>
      <c r="G408" s="2">
        <f>'[2]Dry_Litterbag Placem_Collection'!E115</f>
        <v>42939</v>
      </c>
      <c r="H408" t="str">
        <f>'[2]Final data_for_R_analysis_Dryse'!J554</f>
        <v>G490</v>
      </c>
      <c r="I408" t="str">
        <f>'[2]Final data_for_R_analysis_Dryse'!J774</f>
        <v>R313</v>
      </c>
      <c r="J408">
        <f>IFERROR(INDEX('[2]Green_rooibos initial weight'!$C$5:$C$1749,MATCH(H408, '[2]Green_rooibos initial weight'!$A$5:$A$1749,0)),"")</f>
        <v>1.881</v>
      </c>
      <c r="K408">
        <f>IFERROR(INDEX('[2]Green_rooibos initial weight'!$C$5:$C$1749,MATCH(I408, '[2]Green_rooibos initial weight'!$A$5:$A$1749,0)),"")</f>
        <v>2.2450000000000001</v>
      </c>
      <c r="L408" s="3" t="str">
        <f>IFERROR(J408-(#REF!+#REF!),"")</f>
        <v/>
      </c>
      <c r="M408" s="3">
        <f>AVERAGE('[2]Ashed teabags wet'!$J$809:$J$813,'[2]Ashed teabags wet'!$J$817:$J$818,'[2]Ashed teabags wet'!$J$820:$J$821)</f>
        <v>5.5094158734921841</v>
      </c>
      <c r="N408" s="3" t="str">
        <f t="shared" si="40"/>
        <v/>
      </c>
      <c r="O408" s="3" t="str">
        <f>IFERROR($K408-(#REF!+#REF!),"")</f>
        <v/>
      </c>
      <c r="P408" s="3">
        <f>AVERAGE('[2]Ashed teabags wet'!$J$814:$J$816)</f>
        <v>2.2816647271287041</v>
      </c>
      <c r="Q408" s="3" t="str">
        <f t="shared" si="41"/>
        <v/>
      </c>
      <c r="R408" s="2">
        <f>'[2]Dry_Litterbag Placem_Collection'!G115</f>
        <v>43008</v>
      </c>
      <c r="S408">
        <f>IF(IFERROR(INDEX('[2]Both teabags AfterDry'!$D$3:$D$900,MATCH(Dry_Unashed!H408,'[2]Both teabags AfterDry'!$A$3:$A$900,0)),"")="","",(IFERROR(INDEX('[2]Both teabags AfterDry'!$D$3:$D$900,MATCH(Dry_Unashed!H408,'[2]Both teabags AfterDry'!$A$3:$A$900,0)),"")))</f>
        <v>0.72760000000000002</v>
      </c>
      <c r="T408">
        <f>IF(IFERROR(INDEX('[2]Both teabags AfterDry'!$D$3:$D$900,MATCH(Dry_Unashed!I408,'[2]Both teabags AfterDry'!$A$3:$A$900,0)),"")="","",(IFERROR(INDEX('[2]Both teabags AfterDry'!$D$3:$D$900,MATCH(Dry_Unashed!I408,'[2]Both teabags AfterDry'!$A$3:$A$900,0)),"")))</f>
        <v>1.6048</v>
      </c>
      <c r="U408" s="1" t="str">
        <f>IFERROR(IF(S408&gt;0,S408-(#REF!),""),"")</f>
        <v/>
      </c>
      <c r="V408" s="1" t="str">
        <f>IFERROR(IF(T408&gt;0,T408-(#REF!),""),"")</f>
        <v/>
      </c>
      <c r="W408" s="3" t="str">
        <f t="shared" si="42"/>
        <v/>
      </c>
      <c r="X408" s="3" t="str">
        <f t="shared" si="43"/>
        <v/>
      </c>
      <c r="Y408" s="3" t="str">
        <f t="shared" si="44"/>
        <v/>
      </c>
      <c r="Z408">
        <f t="shared" si="45"/>
        <v>69</v>
      </c>
      <c r="AA408" s="3" t="str">
        <f t="shared" si="46"/>
        <v/>
      </c>
      <c r="AB408" s="3" t="str">
        <f t="shared" si="47"/>
        <v/>
      </c>
      <c r="AC408" s="67" t="str">
        <f>IF(ISNUMBER(SEARCH("C", '[2]Dry_Litterbag Placem_Collection'!V115)),"YES","")</f>
        <v/>
      </c>
      <c r="AD408" s="67" t="str">
        <f>IF(ISNUMBER(SEARCH("H", '[2]Dry_Litterbag Placem_Collection'!V115)),"YES","")</f>
        <v/>
      </c>
      <c r="AE408" s="67" t="str">
        <f>IF(ISNUMBER(SEARCH("R", '[2]Dry_Litterbag Placem_Collection'!V115)),"YES","")</f>
        <v/>
      </c>
      <c r="AF408" s="67" t="str">
        <f>IF(ISNUMBER(SEARCH("C", '[2]Dry_Litterbag Placem_Collection'!U115)),"YES","")</f>
        <v/>
      </c>
      <c r="AG408" s="67" t="str">
        <f>IF(ISNUMBER(SEARCH("H", '[2]Dry_Litterbag Placem_Collection'!U115)),"YES","")</f>
        <v/>
      </c>
      <c r="AH408" s="67" t="str">
        <f>IF(ISNUMBER(SEARCH("R", '[2]Dry_Litterbag Placem_Collection'!U115)),"YES","")</f>
        <v/>
      </c>
    </row>
    <row r="409" spans="2:34">
      <c r="B409" t="s">
        <v>164</v>
      </c>
      <c r="C409">
        <v>114</v>
      </c>
      <c r="D409" t="s">
        <v>102</v>
      </c>
      <c r="E409" t="s">
        <v>32</v>
      </c>
      <c r="F409" s="5">
        <v>2</v>
      </c>
      <c r="G409" s="2">
        <f>'[2]Dry_Litterbag Placem_Collection'!E116</f>
        <v>42939</v>
      </c>
      <c r="H409" t="str">
        <f>'[2]Final data_for_R_analysis_Dryse'!J555</f>
        <v>G650</v>
      </c>
      <c r="I409" t="str">
        <f>'[2]Final data_for_R_analysis_Dryse'!J775</f>
        <v>R247</v>
      </c>
      <c r="J409">
        <f>IFERROR(INDEX('[2]Green_rooibos initial weight'!$C$5:$C$1749,MATCH(H409, '[2]Green_rooibos initial weight'!$A$5:$A$1749,0)),"")</f>
        <v>2.0270000000000001</v>
      </c>
      <c r="K409">
        <f>IFERROR(INDEX('[2]Green_rooibos initial weight'!$C$5:$C$1749,MATCH(I409, '[2]Green_rooibos initial weight'!$A$5:$A$1749,0)),"")</f>
        <v>2.2330000000000001</v>
      </c>
      <c r="L409" s="3" t="str">
        <f>IFERROR(J409-(#REF!+#REF!),"")</f>
        <v/>
      </c>
      <c r="M409" s="3">
        <f>AVERAGE('[2]Ashed teabags wet'!$J$809:$J$813,'[2]Ashed teabags wet'!$J$817:$J$818,'[2]Ashed teabags wet'!$J$820:$J$821)</f>
        <v>5.5094158734921841</v>
      </c>
      <c r="N409" s="3" t="str">
        <f t="shared" si="40"/>
        <v/>
      </c>
      <c r="O409" s="3" t="str">
        <f>IFERROR($K409-(#REF!+#REF!),"")</f>
        <v/>
      </c>
      <c r="P409" s="3">
        <f>AVERAGE('[2]Ashed teabags wet'!$J$814:$J$816)</f>
        <v>2.2816647271287041</v>
      </c>
      <c r="Q409" s="3" t="str">
        <f t="shared" si="41"/>
        <v/>
      </c>
      <c r="R409" s="2">
        <f>'[2]Dry_Litterbag Placem_Collection'!G116</f>
        <v>43008</v>
      </c>
      <c r="S409">
        <f>IF(IFERROR(INDEX('[2]Both teabags AfterDry'!$D$3:$D$900,MATCH(Dry_Unashed!H409,'[2]Both teabags AfterDry'!$A$3:$A$900,0)),"")="","",(IFERROR(INDEX('[2]Both teabags AfterDry'!$D$3:$D$900,MATCH(Dry_Unashed!H409,'[2]Both teabags AfterDry'!$A$3:$A$900,0)),"")))</f>
        <v>0.86890000000000001</v>
      </c>
      <c r="T409">
        <f>IF(IFERROR(INDEX('[2]Both teabags AfterDry'!$D$3:$D$900,MATCH(Dry_Unashed!I409,'[2]Both teabags AfterDry'!$A$3:$A$900,0)),"")="","",(IFERROR(INDEX('[2]Both teabags AfterDry'!$D$3:$D$900,MATCH(Dry_Unashed!I409,'[2]Both teabags AfterDry'!$A$3:$A$900,0)),"")))</f>
        <v>1.7551000000000001</v>
      </c>
      <c r="U409" s="1" t="str">
        <f>IFERROR(IF(S409&gt;0,S409-(#REF!),""),"")</f>
        <v/>
      </c>
      <c r="V409" s="1" t="str">
        <f>IFERROR(IF(T409&gt;0,T409-(#REF!),""),"")</f>
        <v/>
      </c>
      <c r="W409" s="3" t="str">
        <f t="shared" si="42"/>
        <v/>
      </c>
      <c r="X409" s="3" t="str">
        <f t="shared" si="43"/>
        <v/>
      </c>
      <c r="Y409" s="3" t="str">
        <f t="shared" si="44"/>
        <v/>
      </c>
      <c r="Z409">
        <f t="shared" si="45"/>
        <v>69</v>
      </c>
      <c r="AA409" s="3" t="str">
        <f t="shared" si="46"/>
        <v/>
      </c>
      <c r="AB409" s="3" t="str">
        <f t="shared" si="47"/>
        <v/>
      </c>
      <c r="AC409" s="67" t="str">
        <f>IF(ISNUMBER(SEARCH("C", '[2]Dry_Litterbag Placem_Collection'!V116)),"YES","")</f>
        <v/>
      </c>
      <c r="AD409" s="67" t="str">
        <f>IF(ISNUMBER(SEARCH("H", '[2]Dry_Litterbag Placem_Collection'!V116)),"YES","")</f>
        <v/>
      </c>
      <c r="AE409" s="67" t="str">
        <f>IF(ISNUMBER(SEARCH("R", '[2]Dry_Litterbag Placem_Collection'!V116)),"YES","")</f>
        <v/>
      </c>
      <c r="AF409" s="67" t="str">
        <f>IF(ISNUMBER(SEARCH("C", '[2]Dry_Litterbag Placem_Collection'!U116)),"YES","")</f>
        <v/>
      </c>
      <c r="AG409" s="67" t="str">
        <f>IF(ISNUMBER(SEARCH("H", '[2]Dry_Litterbag Placem_Collection'!U116)),"YES","")</f>
        <v/>
      </c>
      <c r="AH409" s="67" t="str">
        <f>IF(ISNUMBER(SEARCH("R", '[2]Dry_Litterbag Placem_Collection'!U116)),"YES","")</f>
        <v/>
      </c>
    </row>
    <row r="410" spans="2:34">
      <c r="B410" t="s">
        <v>164</v>
      </c>
      <c r="C410">
        <v>115</v>
      </c>
      <c r="D410" t="s">
        <v>102</v>
      </c>
      <c r="E410" t="s">
        <v>32</v>
      </c>
      <c r="F410" s="5">
        <v>3</v>
      </c>
      <c r="G410" s="2">
        <f>'[2]Dry_Litterbag Placem_Collection'!E117</f>
        <v>42939</v>
      </c>
      <c r="H410" t="str">
        <f>'[2]Final data_for_R_analysis_Dryse'!J556</f>
        <v>G873</v>
      </c>
      <c r="I410" t="str">
        <f>'[2]Final data_for_R_analysis_Dryse'!J776</f>
        <v>R671</v>
      </c>
      <c r="J410">
        <f>IFERROR(INDEX('[2]Green_rooibos initial weight'!$C$5:$C$1749,MATCH(H410, '[2]Green_rooibos initial weight'!$A$5:$A$1749,0)),"")</f>
        <v>2.0089999999999999</v>
      </c>
      <c r="K410">
        <f>IFERROR(INDEX('[2]Green_rooibos initial weight'!$C$5:$C$1749,MATCH(I410, '[2]Green_rooibos initial weight'!$A$5:$A$1749,0)),"")</f>
        <v>2.202</v>
      </c>
      <c r="L410" s="3" t="str">
        <f>IFERROR(J410-(#REF!+#REF!),"")</f>
        <v/>
      </c>
      <c r="M410" s="3">
        <f>AVERAGE('[2]Ashed teabags wet'!$J$809:$J$813,'[2]Ashed teabags wet'!$J$817:$J$818,'[2]Ashed teabags wet'!$J$820:$J$821)</f>
        <v>5.5094158734921841</v>
      </c>
      <c r="N410" s="3" t="str">
        <f t="shared" si="40"/>
        <v/>
      </c>
      <c r="O410" s="3" t="str">
        <f>IFERROR($K410-(#REF!+#REF!),"")</f>
        <v/>
      </c>
      <c r="P410" s="3">
        <f>AVERAGE('[2]Ashed teabags wet'!$J$814:$J$816)</f>
        <v>2.2816647271287041</v>
      </c>
      <c r="Q410" s="3" t="str">
        <f t="shared" si="41"/>
        <v/>
      </c>
      <c r="R410" s="2">
        <f>'[2]Dry_Litterbag Placem_Collection'!G117</f>
        <v>43008</v>
      </c>
      <c r="S410">
        <f>IF(IFERROR(INDEX('[2]Both teabags AfterDry'!$D$3:$D$900,MATCH(Dry_Unashed!H410,'[2]Both teabags AfterDry'!$A$3:$A$900,0)),"")="","",(IFERROR(INDEX('[2]Both teabags AfterDry'!$D$3:$D$900,MATCH(Dry_Unashed!H410,'[2]Both teabags AfterDry'!$A$3:$A$900,0)),"")))</f>
        <v>0.68469999999999998</v>
      </c>
      <c r="T410">
        <f>IF(IFERROR(INDEX('[2]Both teabags AfterDry'!$D$3:$D$900,MATCH(Dry_Unashed!I410,'[2]Both teabags AfterDry'!$A$3:$A$900,0)),"")="","",(IFERROR(INDEX('[2]Both teabags AfterDry'!$D$3:$D$900,MATCH(Dry_Unashed!I410,'[2]Both teabags AfterDry'!$A$3:$A$900,0)),"")))</f>
        <v>1.6099000000000001</v>
      </c>
      <c r="U410" s="1" t="str">
        <f>IFERROR(IF(S410&gt;0,S410-(#REF!),""),"")</f>
        <v/>
      </c>
      <c r="V410" s="1" t="str">
        <f>IFERROR(IF(T410&gt;0,T410-(#REF!),""),"")</f>
        <v/>
      </c>
      <c r="W410" s="3" t="str">
        <f t="shared" si="42"/>
        <v/>
      </c>
      <c r="X410" s="3" t="str">
        <f t="shared" si="43"/>
        <v/>
      </c>
      <c r="Y410" s="3" t="str">
        <f t="shared" si="44"/>
        <v/>
      </c>
      <c r="Z410">
        <f t="shared" si="45"/>
        <v>69</v>
      </c>
      <c r="AA410" s="3" t="str">
        <f t="shared" si="46"/>
        <v/>
      </c>
      <c r="AB410" s="3" t="str">
        <f t="shared" si="47"/>
        <v/>
      </c>
      <c r="AC410" s="67" t="str">
        <f>IF(ISNUMBER(SEARCH("C", '[2]Dry_Litterbag Placem_Collection'!V117)),"YES","")</f>
        <v/>
      </c>
      <c r="AD410" s="67" t="str">
        <f>IF(ISNUMBER(SEARCH("H", '[2]Dry_Litterbag Placem_Collection'!V117)),"YES","")</f>
        <v/>
      </c>
      <c r="AE410" s="67" t="str">
        <f>IF(ISNUMBER(SEARCH("R", '[2]Dry_Litterbag Placem_Collection'!V117)),"YES","")</f>
        <v/>
      </c>
      <c r="AF410" s="67" t="str">
        <f>IF(ISNUMBER(SEARCH("C", '[2]Dry_Litterbag Placem_Collection'!U117)),"YES","")</f>
        <v/>
      </c>
      <c r="AG410" s="67" t="str">
        <f>IF(ISNUMBER(SEARCH("H", '[2]Dry_Litterbag Placem_Collection'!U117)),"YES","")</f>
        <v/>
      </c>
      <c r="AH410" s="67" t="str">
        <f>IF(ISNUMBER(SEARCH("R", '[2]Dry_Litterbag Placem_Collection'!U117)),"YES","")</f>
        <v/>
      </c>
    </row>
    <row r="411" spans="2:34">
      <c r="B411" t="s">
        <v>164</v>
      </c>
      <c r="C411">
        <v>116</v>
      </c>
      <c r="D411" t="s">
        <v>102</v>
      </c>
      <c r="E411" t="s">
        <v>32</v>
      </c>
      <c r="F411" s="68">
        <v>4</v>
      </c>
      <c r="G411" s="2">
        <f>'[2]Dry_Litterbag Placem_Collection'!E118</f>
        <v>42939</v>
      </c>
      <c r="H411" t="str">
        <f>'[2]Final data_for_R_analysis_Dryse'!J557</f>
        <v>G206</v>
      </c>
      <c r="I411" t="str">
        <f>'[2]Final data_for_R_analysis_Dryse'!J777</f>
        <v>R638</v>
      </c>
      <c r="J411">
        <f>IFERROR(INDEX('[2]Green_rooibos initial weight'!$C$5:$C$1749,MATCH(H411, '[2]Green_rooibos initial weight'!$A$5:$A$1749,0)),"")</f>
        <v>2.0249999999999999</v>
      </c>
      <c r="K411">
        <f>IFERROR(INDEX('[2]Green_rooibos initial weight'!$C$5:$C$1749,MATCH(I411, '[2]Green_rooibos initial weight'!$A$5:$A$1749,0)),"")</f>
        <v>2.1659999999999999</v>
      </c>
      <c r="L411" s="3" t="str">
        <f>IFERROR(J411-(#REF!+#REF!),"")</f>
        <v/>
      </c>
      <c r="M411" s="3">
        <f>AVERAGE('[2]Ashed teabags wet'!$J$809:$J$813,'[2]Ashed teabags wet'!$J$817:$J$818,'[2]Ashed teabags wet'!$J$820:$J$821)</f>
        <v>5.5094158734921841</v>
      </c>
      <c r="N411" s="3" t="str">
        <f t="shared" si="40"/>
        <v/>
      </c>
      <c r="O411" s="3" t="str">
        <f>IFERROR($K411-(#REF!+#REF!),"")</f>
        <v/>
      </c>
      <c r="P411" s="3">
        <f>AVERAGE('[2]Ashed teabags wet'!$J$814:$J$816)</f>
        <v>2.2816647271287041</v>
      </c>
      <c r="Q411" s="3" t="str">
        <f t="shared" si="41"/>
        <v/>
      </c>
      <c r="R411" s="2">
        <f>'[2]Dry_Litterbag Placem_Collection'!G118</f>
        <v>43008</v>
      </c>
      <c r="S411">
        <f>IF(IFERROR(INDEX('[2]Both teabags AfterDry'!$D$3:$D$900,MATCH(Dry_Unashed!H411,'[2]Both teabags AfterDry'!$A$3:$A$900,0)),"")="","",(IFERROR(INDEX('[2]Both teabags AfterDry'!$D$3:$D$900,MATCH(Dry_Unashed!H411,'[2]Both teabags AfterDry'!$A$3:$A$900,0)),"")))</f>
        <v>0.75260000000000005</v>
      </c>
      <c r="T411">
        <f>IF(IFERROR(INDEX('[2]Both teabags AfterDry'!$D$3:$D$900,MATCH(Dry_Unashed!I411,'[2]Both teabags AfterDry'!$A$3:$A$900,0)),"")="","",(IFERROR(INDEX('[2]Both teabags AfterDry'!$D$3:$D$900,MATCH(Dry_Unashed!I411,'[2]Both teabags AfterDry'!$A$3:$A$900,0)),"")))</f>
        <v>1.5814999999999999</v>
      </c>
      <c r="U411" s="1" t="str">
        <f>IFERROR(IF(S411&gt;0,S411-(#REF!),""),"")</f>
        <v/>
      </c>
      <c r="V411" s="1" t="str">
        <f>IFERROR(IF(T411&gt;0,T411-(#REF!),""),"")</f>
        <v/>
      </c>
      <c r="W411" s="3" t="str">
        <f t="shared" si="42"/>
        <v/>
      </c>
      <c r="X411" s="3" t="str">
        <f t="shared" si="43"/>
        <v/>
      </c>
      <c r="Y411" s="3" t="str">
        <f t="shared" si="44"/>
        <v/>
      </c>
      <c r="Z411">
        <f t="shared" si="45"/>
        <v>69</v>
      </c>
      <c r="AA411" s="3" t="str">
        <f t="shared" si="46"/>
        <v/>
      </c>
      <c r="AB411" s="3" t="str">
        <f t="shared" si="47"/>
        <v/>
      </c>
      <c r="AC411" s="67" t="str">
        <f>IF(ISNUMBER(SEARCH("C", '[2]Dry_Litterbag Placem_Collection'!V118)),"YES","")</f>
        <v/>
      </c>
      <c r="AD411" s="67" t="str">
        <f>IF(ISNUMBER(SEARCH("H", '[2]Dry_Litterbag Placem_Collection'!V118)),"YES","")</f>
        <v/>
      </c>
      <c r="AE411" s="67" t="str">
        <f>IF(ISNUMBER(SEARCH("R", '[2]Dry_Litterbag Placem_Collection'!V118)),"YES","")</f>
        <v/>
      </c>
      <c r="AF411" s="67" t="str">
        <f>IF(ISNUMBER(SEARCH("C", '[2]Dry_Litterbag Placem_Collection'!U118)),"YES","")</f>
        <v/>
      </c>
      <c r="AG411" s="67" t="str">
        <f>IF(ISNUMBER(SEARCH("H", '[2]Dry_Litterbag Placem_Collection'!U118)),"YES","")</f>
        <v/>
      </c>
      <c r="AH411" s="67" t="str">
        <f>IF(ISNUMBER(SEARCH("R", '[2]Dry_Litterbag Placem_Collection'!U118)),"YES","")</f>
        <v/>
      </c>
    </row>
    <row r="412" spans="2:34">
      <c r="B412" t="s">
        <v>164</v>
      </c>
      <c r="C412">
        <v>117</v>
      </c>
      <c r="D412" t="s">
        <v>102</v>
      </c>
      <c r="E412" t="s">
        <v>32</v>
      </c>
      <c r="F412" s="68">
        <v>5</v>
      </c>
      <c r="G412" s="2">
        <f>'[2]Dry_Litterbag Placem_Collection'!E119</f>
        <v>42939</v>
      </c>
      <c r="H412" t="str">
        <f>'[2]Final data_for_R_analysis_Dryse'!J558</f>
        <v>G163</v>
      </c>
      <c r="I412" t="str">
        <f>'[2]Final data_for_R_analysis_Dryse'!J778</f>
        <v>R719</v>
      </c>
      <c r="J412">
        <f>IFERROR(INDEX('[2]Green_rooibos initial weight'!$C$5:$C$1749,MATCH(H412, '[2]Green_rooibos initial weight'!$A$5:$A$1749,0)),"")</f>
        <v>2.04</v>
      </c>
      <c r="K412">
        <f>IFERROR(INDEX('[2]Green_rooibos initial weight'!$C$5:$C$1749,MATCH(I412, '[2]Green_rooibos initial weight'!$A$5:$A$1749,0)),"")</f>
        <v>2.2050000000000001</v>
      </c>
      <c r="L412" s="3" t="str">
        <f>IFERROR(J412-(#REF!+#REF!),"")</f>
        <v/>
      </c>
      <c r="M412" s="3">
        <f>AVERAGE('[2]Ashed teabags wet'!$J$809:$J$813,'[2]Ashed teabags wet'!$J$817:$J$818,'[2]Ashed teabags wet'!$J$820:$J$821)</f>
        <v>5.5094158734921841</v>
      </c>
      <c r="N412" s="3" t="str">
        <f t="shared" si="40"/>
        <v/>
      </c>
      <c r="O412" s="3" t="str">
        <f>IFERROR($K412-(#REF!+#REF!),"")</f>
        <v/>
      </c>
      <c r="P412" s="3">
        <f>AVERAGE('[2]Ashed teabags wet'!$J$814:$J$816)</f>
        <v>2.2816647271287041</v>
      </c>
      <c r="Q412" s="3" t="str">
        <f t="shared" si="41"/>
        <v/>
      </c>
      <c r="R412" s="2">
        <f>'[2]Dry_Litterbag Placem_Collection'!G119</f>
        <v>43008</v>
      </c>
      <c r="S412" t="str">
        <f>IF(IFERROR(INDEX('[2]Both teabags AfterDry'!$D$3:$D$900,MATCH(Dry_Unashed!H412,'[2]Both teabags AfterDry'!$A$3:$A$900,0)),"")="","",(IFERROR(INDEX('[2]Both teabags AfterDry'!$D$3:$D$900,MATCH(Dry_Unashed!H412,'[2]Both teabags AfterDry'!$A$3:$A$900,0)),"")))</f>
        <v/>
      </c>
      <c r="T412" t="str">
        <f>IF(IFERROR(INDEX('[2]Both teabags AfterDry'!$D$3:$D$900,MATCH(Dry_Unashed!I412,'[2]Both teabags AfterDry'!$A$3:$A$900,0)),"")="","",(IFERROR(INDEX('[2]Both teabags AfterDry'!$D$3:$D$900,MATCH(Dry_Unashed!I412,'[2]Both teabags AfterDry'!$A$3:$A$900,0)),"")))</f>
        <v/>
      </c>
      <c r="U412" s="1" t="str">
        <f>IFERROR(IF(S412&gt;0,S412-(#REF!),""),"")</f>
        <v/>
      </c>
      <c r="V412" s="1" t="str">
        <f>IFERROR(IF(T412&gt;0,T412-(#REF!),""),"")</f>
        <v/>
      </c>
      <c r="W412" s="3" t="str">
        <f t="shared" si="42"/>
        <v/>
      </c>
      <c r="X412" s="3" t="str">
        <f t="shared" si="43"/>
        <v/>
      </c>
      <c r="Y412" s="3" t="str">
        <f t="shared" si="44"/>
        <v/>
      </c>
      <c r="Z412">
        <f t="shared" si="45"/>
        <v>69</v>
      </c>
      <c r="AA412" s="3" t="str">
        <f t="shared" si="46"/>
        <v/>
      </c>
      <c r="AB412" s="3" t="str">
        <f t="shared" si="47"/>
        <v/>
      </c>
      <c r="AC412" s="67" t="str">
        <f>IF(ISNUMBER(SEARCH("C", '[2]Dry_Litterbag Placem_Collection'!V119)),"YES","")</f>
        <v/>
      </c>
      <c r="AD412" s="67" t="str">
        <f>IF(ISNUMBER(SEARCH("H", '[2]Dry_Litterbag Placem_Collection'!V119)),"YES","")</f>
        <v/>
      </c>
      <c r="AE412" s="67" t="str">
        <f>IF(ISNUMBER(SEARCH("R", '[2]Dry_Litterbag Placem_Collection'!V119)),"YES","")</f>
        <v/>
      </c>
      <c r="AF412" s="67" t="str">
        <f>IF(ISNUMBER(SEARCH("C", '[2]Dry_Litterbag Placem_Collection'!U119)),"YES","")</f>
        <v/>
      </c>
      <c r="AG412" s="67" t="str">
        <f>IF(ISNUMBER(SEARCH("H", '[2]Dry_Litterbag Placem_Collection'!U119)),"YES","")</f>
        <v/>
      </c>
      <c r="AH412" s="67" t="str">
        <f>IF(ISNUMBER(SEARCH("R", '[2]Dry_Litterbag Placem_Collection'!U119)),"YES","")</f>
        <v/>
      </c>
    </row>
    <row r="413" spans="2:34">
      <c r="B413" t="s">
        <v>164</v>
      </c>
      <c r="C413">
        <v>118</v>
      </c>
      <c r="D413" t="s">
        <v>102</v>
      </c>
      <c r="E413" t="s">
        <v>32</v>
      </c>
      <c r="F413" s="68">
        <v>6</v>
      </c>
      <c r="G413" s="2">
        <f>'[2]Dry_Litterbag Placem_Collection'!E120</f>
        <v>42939</v>
      </c>
      <c r="H413" t="str">
        <f>'[2]Final data_for_R_analysis_Dryse'!J559</f>
        <v>G83</v>
      </c>
      <c r="I413" t="str">
        <f>'[2]Final data_for_R_analysis_Dryse'!J779</f>
        <v>R173</v>
      </c>
      <c r="J413">
        <f>IFERROR(INDEX('[2]Green_rooibos initial weight'!$C$5:$C$1749,MATCH(H413, '[2]Green_rooibos initial weight'!$A$5:$A$1749,0)),"")</f>
        <v>2.0209999999999999</v>
      </c>
      <c r="K413">
        <f>IFERROR(INDEX('[2]Green_rooibos initial weight'!$C$5:$C$1749,MATCH(I413, '[2]Green_rooibos initial weight'!$A$5:$A$1749,0)),"")</f>
        <v>2.2040000000000002</v>
      </c>
      <c r="L413" s="3" t="str">
        <f>IFERROR(J413-(#REF!+#REF!),"")</f>
        <v/>
      </c>
      <c r="M413" s="3">
        <f>AVERAGE('[2]Ashed teabags wet'!$J$809:$J$813,'[2]Ashed teabags wet'!$J$817:$J$818,'[2]Ashed teabags wet'!$J$820:$J$821)</f>
        <v>5.5094158734921841</v>
      </c>
      <c r="N413" s="3" t="str">
        <f t="shared" si="40"/>
        <v/>
      </c>
      <c r="O413" s="3" t="str">
        <f>IFERROR($K413-(#REF!+#REF!),"")</f>
        <v/>
      </c>
      <c r="P413" s="3">
        <f>AVERAGE('[2]Ashed teabags wet'!$J$814:$J$816)</f>
        <v>2.2816647271287041</v>
      </c>
      <c r="Q413" s="3" t="str">
        <f t="shared" si="41"/>
        <v/>
      </c>
      <c r="R413" s="2">
        <f>'[2]Dry_Litterbag Placem_Collection'!G120</f>
        <v>43008</v>
      </c>
      <c r="S413">
        <f>IF(IFERROR(INDEX('[2]Both teabags AfterDry'!$D$3:$D$900,MATCH(Dry_Unashed!H413,'[2]Both teabags AfterDry'!$A$3:$A$900,0)),"")="","",(IFERROR(INDEX('[2]Both teabags AfterDry'!$D$3:$D$900,MATCH(Dry_Unashed!H413,'[2]Both teabags AfterDry'!$A$3:$A$900,0)),"")))</f>
        <v>0.81779999999999997</v>
      </c>
      <c r="T413">
        <f>IF(IFERROR(INDEX('[2]Both teabags AfterDry'!$D$3:$D$900,MATCH(Dry_Unashed!I413,'[2]Both teabags AfterDry'!$A$3:$A$900,0)),"")="","",(IFERROR(INDEX('[2]Both teabags AfterDry'!$D$3:$D$900,MATCH(Dry_Unashed!I413,'[2]Both teabags AfterDry'!$A$3:$A$900,0)),"")))</f>
        <v>1.5261</v>
      </c>
      <c r="U413" s="1" t="str">
        <f>IFERROR(IF(S413&gt;0,S413-(#REF!),""),"")</f>
        <v/>
      </c>
      <c r="V413" s="1" t="str">
        <f>IFERROR(IF(T413&gt;0,T413-(#REF!),""),"")</f>
        <v/>
      </c>
      <c r="W413" s="3" t="str">
        <f t="shared" si="42"/>
        <v/>
      </c>
      <c r="X413" s="3" t="str">
        <f t="shared" si="43"/>
        <v/>
      </c>
      <c r="Y413" s="3" t="str">
        <f t="shared" si="44"/>
        <v/>
      </c>
      <c r="Z413">
        <f t="shared" si="45"/>
        <v>69</v>
      </c>
      <c r="AA413" s="3" t="str">
        <f t="shared" si="46"/>
        <v/>
      </c>
      <c r="AB413" s="3" t="str">
        <f t="shared" si="47"/>
        <v/>
      </c>
      <c r="AC413" s="67" t="str">
        <f>IF(ISNUMBER(SEARCH("C", '[2]Dry_Litterbag Placem_Collection'!V120)),"YES","")</f>
        <v/>
      </c>
      <c r="AD413" s="67" t="str">
        <f>IF(ISNUMBER(SEARCH("H", '[2]Dry_Litterbag Placem_Collection'!V120)),"YES","")</f>
        <v/>
      </c>
      <c r="AE413" s="67" t="str">
        <f>IF(ISNUMBER(SEARCH("R", '[2]Dry_Litterbag Placem_Collection'!V120)),"YES","")</f>
        <v/>
      </c>
      <c r="AF413" s="67" t="str">
        <f>IF(ISNUMBER(SEARCH("C", '[2]Dry_Litterbag Placem_Collection'!U120)),"YES","")</f>
        <v/>
      </c>
      <c r="AG413" s="67" t="str">
        <f>IF(ISNUMBER(SEARCH("H", '[2]Dry_Litterbag Placem_Collection'!U120)),"YES","")</f>
        <v/>
      </c>
      <c r="AH413" s="67" t="str">
        <f>IF(ISNUMBER(SEARCH("R", '[2]Dry_Litterbag Placem_Collection'!U120)),"YES","")</f>
        <v>YES</v>
      </c>
    </row>
    <row r="414" spans="2:34">
      <c r="B414" t="s">
        <v>164</v>
      </c>
      <c r="C414">
        <v>119</v>
      </c>
      <c r="D414" t="s">
        <v>102</v>
      </c>
      <c r="E414" t="s">
        <v>32</v>
      </c>
      <c r="F414" s="68">
        <v>7</v>
      </c>
      <c r="G414" s="2">
        <f>'[2]Dry_Litterbag Placem_Collection'!E121</f>
        <v>42939</v>
      </c>
      <c r="H414" t="str">
        <f>'[2]Final data_for_R_analysis_Dryse'!J560</f>
        <v>G159</v>
      </c>
      <c r="I414" t="str">
        <f>'[2]Final data_for_R_analysis_Dryse'!J780</f>
        <v>R373</v>
      </c>
      <c r="J414">
        <f>IFERROR(INDEX('[2]Green_rooibos initial weight'!$C$5:$C$1749,MATCH(H414, '[2]Green_rooibos initial weight'!$A$5:$A$1749,0)),"")</f>
        <v>2.1419999999999999</v>
      </c>
      <c r="K414">
        <f>IFERROR(INDEX('[2]Green_rooibos initial weight'!$C$5:$C$1749,MATCH(I414, '[2]Green_rooibos initial weight'!$A$5:$A$1749,0)),"")</f>
        <v>2.226</v>
      </c>
      <c r="L414" s="3" t="str">
        <f>IFERROR(J414-(#REF!+#REF!),"")</f>
        <v/>
      </c>
      <c r="M414" s="3">
        <f>AVERAGE('[2]Ashed teabags wet'!$J$809:$J$813,'[2]Ashed teabags wet'!$J$817:$J$818,'[2]Ashed teabags wet'!$J$820:$J$821)</f>
        <v>5.5094158734921841</v>
      </c>
      <c r="N414" s="3" t="str">
        <f t="shared" si="40"/>
        <v/>
      </c>
      <c r="O414" s="3" t="str">
        <f>IFERROR($K414-(#REF!+#REF!),"")</f>
        <v/>
      </c>
      <c r="P414" s="3">
        <f>AVERAGE('[2]Ashed teabags wet'!$J$814:$J$816)</f>
        <v>2.2816647271287041</v>
      </c>
      <c r="Q414" s="3" t="str">
        <f t="shared" si="41"/>
        <v/>
      </c>
      <c r="R414" s="2">
        <f>'[2]Dry_Litterbag Placem_Collection'!G121</f>
        <v>43008</v>
      </c>
      <c r="S414">
        <f>IF(IFERROR(INDEX('[2]Both teabags AfterDry'!$D$3:$D$900,MATCH(Dry_Unashed!H414,'[2]Both teabags AfterDry'!$A$3:$A$900,0)),"")="","",(IFERROR(INDEX('[2]Both teabags AfterDry'!$D$3:$D$900,MATCH(Dry_Unashed!H414,'[2]Both teabags AfterDry'!$A$3:$A$900,0)),"")))</f>
        <v>0.76990000000000003</v>
      </c>
      <c r="T414">
        <f>IF(IFERROR(INDEX('[2]Both teabags AfterDry'!$D$3:$D$900,MATCH(Dry_Unashed!I414,'[2]Both teabags AfterDry'!$A$3:$A$900,0)),"")="","",(IFERROR(INDEX('[2]Both teabags AfterDry'!$D$3:$D$900,MATCH(Dry_Unashed!I414,'[2]Both teabags AfterDry'!$A$3:$A$900,0)),"")))</f>
        <v>1.5419</v>
      </c>
      <c r="U414" s="1" t="str">
        <f>IFERROR(IF(S414&gt;0,S414-(#REF!),""),"")</f>
        <v/>
      </c>
      <c r="V414" s="1" t="str">
        <f>IFERROR(IF(T414&gt;0,T414-(#REF!),""),"")</f>
        <v/>
      </c>
      <c r="W414" s="3" t="str">
        <f t="shared" si="42"/>
        <v/>
      </c>
      <c r="X414" s="3" t="str">
        <f t="shared" si="43"/>
        <v/>
      </c>
      <c r="Y414" s="3" t="str">
        <f t="shared" si="44"/>
        <v/>
      </c>
      <c r="Z414">
        <f t="shared" si="45"/>
        <v>69</v>
      </c>
      <c r="AA414" s="3" t="str">
        <f t="shared" si="46"/>
        <v/>
      </c>
      <c r="AB414" s="3" t="str">
        <f t="shared" si="47"/>
        <v/>
      </c>
      <c r="AC414" s="67" t="str">
        <f>IF(ISNUMBER(SEARCH("C", '[2]Dry_Litterbag Placem_Collection'!V121)),"YES","")</f>
        <v/>
      </c>
      <c r="AD414" s="67" t="str">
        <f>IF(ISNUMBER(SEARCH("H", '[2]Dry_Litterbag Placem_Collection'!V121)),"YES","")</f>
        <v/>
      </c>
      <c r="AE414" s="67" t="str">
        <f>IF(ISNUMBER(SEARCH("R", '[2]Dry_Litterbag Placem_Collection'!V121)),"YES","")</f>
        <v/>
      </c>
      <c r="AF414" s="67" t="str">
        <f>IF(ISNUMBER(SEARCH("C", '[2]Dry_Litterbag Placem_Collection'!U121)),"YES","")</f>
        <v/>
      </c>
      <c r="AG414" s="67" t="str">
        <f>IF(ISNUMBER(SEARCH("H", '[2]Dry_Litterbag Placem_Collection'!U121)),"YES","")</f>
        <v/>
      </c>
      <c r="AH414" s="67" t="str">
        <f>IF(ISNUMBER(SEARCH("R", '[2]Dry_Litterbag Placem_Collection'!U121)),"YES","")</f>
        <v>YES</v>
      </c>
    </row>
    <row r="415" spans="2:34">
      <c r="B415" t="s">
        <v>164</v>
      </c>
      <c r="C415">
        <v>120</v>
      </c>
      <c r="D415" t="s">
        <v>102</v>
      </c>
      <c r="E415" t="s">
        <v>32</v>
      </c>
      <c r="F415" s="68">
        <v>8</v>
      </c>
      <c r="G415" s="2">
        <f>'[2]Dry_Litterbag Placem_Collection'!E122</f>
        <v>0</v>
      </c>
      <c r="H415" t="str">
        <f>'[2]Final data_for_R_analysis_Dryse'!J561</f>
        <v/>
      </c>
      <c r="I415" t="str">
        <f>'[2]Final data_for_R_analysis_Dryse'!J781</f>
        <v/>
      </c>
      <c r="J415" t="str">
        <f>IFERROR(INDEX('[2]Green_rooibos initial weight'!$C$5:$C$1749,MATCH(H415, '[2]Green_rooibos initial weight'!$A$5:$A$1749,0)),"")</f>
        <v/>
      </c>
      <c r="K415" t="str">
        <f>IFERROR(INDEX('[2]Green_rooibos initial weight'!$C$5:$C$1749,MATCH(I415, '[2]Green_rooibos initial weight'!$A$5:$A$1749,0)),"")</f>
        <v/>
      </c>
      <c r="L415" s="3" t="str">
        <f>IFERROR(J415-(#REF!+#REF!),"")</f>
        <v/>
      </c>
      <c r="M415" s="3">
        <f>AVERAGE('[2]Ashed teabags wet'!$J$809:$J$813,'[2]Ashed teabags wet'!$J$817:$J$818,'[2]Ashed teabags wet'!$J$820:$J$821)</f>
        <v>5.5094158734921841</v>
      </c>
      <c r="N415" s="3" t="str">
        <f t="shared" si="40"/>
        <v/>
      </c>
      <c r="O415" s="3" t="str">
        <f>IFERROR($K415-(#REF!+#REF!),"")</f>
        <v/>
      </c>
      <c r="P415" s="3">
        <f>AVERAGE('[2]Ashed teabags wet'!$J$814:$J$816)</f>
        <v>2.2816647271287041</v>
      </c>
      <c r="Q415" s="3" t="str">
        <f t="shared" si="41"/>
        <v/>
      </c>
      <c r="R415" s="2">
        <f>'[2]Dry_Litterbag Placem_Collection'!G122</f>
        <v>0</v>
      </c>
      <c r="S415" t="str">
        <f>IF(IFERROR(INDEX('[2]Both teabags AfterDry'!$D$3:$D$900,MATCH(Dry_Unashed!H415,'[2]Both teabags AfterDry'!$A$3:$A$900,0)),"")="","",(IFERROR(INDEX('[2]Both teabags AfterDry'!$D$3:$D$900,MATCH(Dry_Unashed!H415,'[2]Both teabags AfterDry'!$A$3:$A$900,0)),"")))</f>
        <v/>
      </c>
      <c r="T415" t="str">
        <f>IF(IFERROR(INDEX('[2]Both teabags AfterDry'!$D$3:$D$900,MATCH(Dry_Unashed!I415,'[2]Both teabags AfterDry'!$A$3:$A$900,0)),"")="","",(IFERROR(INDEX('[2]Both teabags AfterDry'!$D$3:$D$900,MATCH(Dry_Unashed!I415,'[2]Both teabags AfterDry'!$A$3:$A$900,0)),"")))</f>
        <v/>
      </c>
      <c r="U415" s="1" t="str">
        <f>IFERROR(IF(S415&gt;0,S415-(#REF!),""),"")</f>
        <v/>
      </c>
      <c r="V415" s="1" t="str">
        <f>IFERROR(IF(T415&gt;0,T415-(#REF!),""),"")</f>
        <v/>
      </c>
      <c r="W415" s="3" t="str">
        <f t="shared" si="42"/>
        <v/>
      </c>
      <c r="X415" s="3" t="str">
        <f t="shared" si="43"/>
        <v/>
      </c>
      <c r="Y415" s="3" t="str">
        <f t="shared" si="44"/>
        <v/>
      </c>
      <c r="Z415" t="str">
        <f t="shared" si="45"/>
        <v/>
      </c>
      <c r="AA415" s="3" t="str">
        <f t="shared" si="46"/>
        <v/>
      </c>
      <c r="AB415" s="3" t="str">
        <f t="shared" si="47"/>
        <v/>
      </c>
      <c r="AC415" s="67" t="str">
        <f>IF(ISNUMBER(SEARCH("C", '[2]Dry_Litterbag Placem_Collection'!V122)),"YES","")</f>
        <v/>
      </c>
      <c r="AD415" s="67" t="str">
        <f>IF(ISNUMBER(SEARCH("H", '[2]Dry_Litterbag Placem_Collection'!V122)),"YES","")</f>
        <v/>
      </c>
      <c r="AE415" s="67" t="str">
        <f>IF(ISNUMBER(SEARCH("R", '[2]Dry_Litterbag Placem_Collection'!V122)),"YES","")</f>
        <v/>
      </c>
      <c r="AF415" s="67" t="str">
        <f>IF(ISNUMBER(SEARCH("C", '[2]Dry_Litterbag Placem_Collection'!U122)),"YES","")</f>
        <v/>
      </c>
      <c r="AG415" s="67" t="str">
        <f>IF(ISNUMBER(SEARCH("H", '[2]Dry_Litterbag Placem_Collection'!U122)),"YES","")</f>
        <v/>
      </c>
      <c r="AH415" s="67" t="str">
        <f>IF(ISNUMBER(SEARCH("R", '[2]Dry_Litterbag Placem_Collection'!U122)),"YES","")</f>
        <v/>
      </c>
    </row>
    <row r="416" spans="2:34">
      <c r="B416" t="s">
        <v>164</v>
      </c>
      <c r="C416">
        <v>121</v>
      </c>
      <c r="D416" t="s">
        <v>103</v>
      </c>
      <c r="E416" t="s">
        <v>32</v>
      </c>
      <c r="F416" s="5">
        <v>1</v>
      </c>
      <c r="G416" s="2">
        <f>'[2]Dry_Litterbag Placem_Collection'!E123</f>
        <v>42939</v>
      </c>
      <c r="H416" t="str">
        <f>'[2]Final data_for_R_analysis_Dryse'!J562</f>
        <v>G16</v>
      </c>
      <c r="I416" t="str">
        <f>'[2]Final data_for_R_analysis_Dryse'!J782</f>
        <v>R374</v>
      </c>
      <c r="J416">
        <f>IFERROR(INDEX('[2]Green_rooibos initial weight'!$C$5:$C$1749,MATCH(H416, '[2]Green_rooibos initial weight'!$A$5:$A$1749,0)),"")</f>
        <v>1.9410000000000001</v>
      </c>
      <c r="K416">
        <f>IFERROR(INDEX('[2]Green_rooibos initial weight'!$C$5:$C$1749,MATCH(I416, '[2]Green_rooibos initial weight'!$A$5:$A$1749,0)),"")</f>
        <v>2.2090000000000001</v>
      </c>
      <c r="L416" s="3" t="str">
        <f>IFERROR(J416-(#REF!+#REF!),"")</f>
        <v/>
      </c>
      <c r="M416" s="3">
        <f>AVERAGE('[2]Ashed teabags wet'!$J$809:$J$813,'[2]Ashed teabags wet'!$J$817:$J$818,'[2]Ashed teabags wet'!$J$820:$J$821)</f>
        <v>5.5094158734921841</v>
      </c>
      <c r="N416" s="3" t="str">
        <f t="shared" si="40"/>
        <v/>
      </c>
      <c r="O416" s="3" t="str">
        <f>IFERROR($K416-(#REF!+#REF!),"")</f>
        <v/>
      </c>
      <c r="P416" s="3">
        <f>AVERAGE('[2]Ashed teabags wet'!$J$814:$J$816)</f>
        <v>2.2816647271287041</v>
      </c>
      <c r="Q416" s="3" t="str">
        <f t="shared" si="41"/>
        <v/>
      </c>
      <c r="R416" s="2">
        <f>'[2]Dry_Litterbag Placem_Collection'!G123</f>
        <v>43008</v>
      </c>
      <c r="S416" t="str">
        <f>IF(IFERROR(INDEX('[2]Both teabags AfterDry'!$D$3:$D$900,MATCH(Dry_Unashed!H416,'[2]Both teabags AfterDry'!$A$3:$A$900,0)),"")="","",(IFERROR(INDEX('[2]Both teabags AfterDry'!$D$3:$D$900,MATCH(Dry_Unashed!H416,'[2]Both teabags AfterDry'!$A$3:$A$900,0)),"")))</f>
        <v/>
      </c>
      <c r="T416" t="str">
        <f>IF(IFERROR(INDEX('[2]Both teabags AfterDry'!$D$3:$D$900,MATCH(Dry_Unashed!I416,'[2]Both teabags AfterDry'!$A$3:$A$900,0)),"")="","",(IFERROR(INDEX('[2]Both teabags AfterDry'!$D$3:$D$900,MATCH(Dry_Unashed!I416,'[2]Both teabags AfterDry'!$A$3:$A$900,0)),"")))</f>
        <v/>
      </c>
      <c r="U416" s="1" t="str">
        <f>IFERROR(IF(S416&gt;0,S416-(#REF!),""),"")</f>
        <v/>
      </c>
      <c r="V416" s="1" t="str">
        <f>IFERROR(IF(T416&gt;0,T416-(#REF!),""),"")</f>
        <v/>
      </c>
      <c r="W416" s="3" t="str">
        <f t="shared" si="42"/>
        <v/>
      </c>
      <c r="X416" s="3" t="str">
        <f t="shared" si="43"/>
        <v/>
      </c>
      <c r="Y416" s="3" t="str">
        <f t="shared" si="44"/>
        <v/>
      </c>
      <c r="Z416">
        <f t="shared" si="45"/>
        <v>69</v>
      </c>
      <c r="AA416" s="3" t="str">
        <f t="shared" si="46"/>
        <v/>
      </c>
      <c r="AB416" s="3" t="str">
        <f t="shared" si="47"/>
        <v/>
      </c>
      <c r="AC416" s="67" t="str">
        <f>IF(ISNUMBER(SEARCH("C", '[2]Dry_Litterbag Placem_Collection'!V123)),"YES","")</f>
        <v/>
      </c>
      <c r="AD416" s="67" t="str">
        <f>IF(ISNUMBER(SEARCH("H", '[2]Dry_Litterbag Placem_Collection'!V123)),"YES","")</f>
        <v/>
      </c>
      <c r="AE416" s="67" t="str">
        <f>IF(ISNUMBER(SEARCH("R", '[2]Dry_Litterbag Placem_Collection'!V123)),"YES","")</f>
        <v/>
      </c>
      <c r="AF416" s="67" t="str">
        <f>IF(ISNUMBER(SEARCH("C", '[2]Dry_Litterbag Placem_Collection'!U123)),"YES","")</f>
        <v/>
      </c>
      <c r="AG416" s="67" t="str">
        <f>IF(ISNUMBER(SEARCH("H", '[2]Dry_Litterbag Placem_Collection'!U123)),"YES","")</f>
        <v/>
      </c>
      <c r="AH416" s="67" t="str">
        <f>IF(ISNUMBER(SEARCH("R", '[2]Dry_Litterbag Placem_Collection'!U123)),"YES","")</f>
        <v/>
      </c>
    </row>
    <row r="417" spans="2:34">
      <c r="B417" t="s">
        <v>164</v>
      </c>
      <c r="C417">
        <v>122</v>
      </c>
      <c r="D417" t="s">
        <v>103</v>
      </c>
      <c r="E417" t="s">
        <v>32</v>
      </c>
      <c r="F417" s="5">
        <v>2</v>
      </c>
      <c r="G417" s="2">
        <f>'[2]Dry_Litterbag Placem_Collection'!E124</f>
        <v>42939</v>
      </c>
      <c r="H417" t="str">
        <f>'[2]Final data_for_R_analysis_Dryse'!J563</f>
        <v>G109</v>
      </c>
      <c r="I417" t="str">
        <f>'[2]Final data_for_R_analysis_Dryse'!J783</f>
        <v>R388</v>
      </c>
      <c r="J417">
        <f>IFERROR(INDEX('[2]Green_rooibos initial weight'!$C$5:$C$1749,MATCH(H417, '[2]Green_rooibos initial weight'!$A$5:$A$1749,0)),"")</f>
        <v>1.992</v>
      </c>
      <c r="K417">
        <f>IFERROR(INDEX('[2]Green_rooibos initial weight'!$C$5:$C$1749,MATCH(I417, '[2]Green_rooibos initial weight'!$A$5:$A$1749,0)),"")</f>
        <v>2.2349999999999999</v>
      </c>
      <c r="L417" s="3" t="str">
        <f>IFERROR(J417-(#REF!+#REF!),"")</f>
        <v/>
      </c>
      <c r="M417" s="3">
        <f>AVERAGE('[2]Ashed teabags wet'!$J$809:$J$813,'[2]Ashed teabags wet'!$J$817:$J$818,'[2]Ashed teabags wet'!$J$820:$J$821)</f>
        <v>5.5094158734921841</v>
      </c>
      <c r="N417" s="3" t="str">
        <f t="shared" si="40"/>
        <v/>
      </c>
      <c r="O417" s="3" t="str">
        <f>IFERROR($K417-(#REF!+#REF!),"")</f>
        <v/>
      </c>
      <c r="P417" s="3">
        <f>AVERAGE('[2]Ashed teabags wet'!$J$814:$J$816)</f>
        <v>2.2816647271287041</v>
      </c>
      <c r="Q417" s="3" t="str">
        <f t="shared" si="41"/>
        <v/>
      </c>
      <c r="R417" s="2">
        <f>'[2]Dry_Litterbag Placem_Collection'!G124</f>
        <v>43008</v>
      </c>
      <c r="S417">
        <f>IF(IFERROR(INDEX('[2]Both teabags AfterDry'!$D$3:$D$900,MATCH(Dry_Unashed!H417,'[2]Both teabags AfterDry'!$A$3:$A$900,0)),"")="","",(IFERROR(INDEX('[2]Both teabags AfterDry'!$D$3:$D$900,MATCH(Dry_Unashed!H417,'[2]Both teabags AfterDry'!$A$3:$A$900,0)),"")))</f>
        <v>0.67359999999999998</v>
      </c>
      <c r="T417">
        <f>IF(IFERROR(INDEX('[2]Both teabags AfterDry'!$D$3:$D$900,MATCH(Dry_Unashed!I417,'[2]Both teabags AfterDry'!$A$3:$A$900,0)),"")="","",(IFERROR(INDEX('[2]Both teabags AfterDry'!$D$3:$D$900,MATCH(Dry_Unashed!I417,'[2]Both teabags AfterDry'!$A$3:$A$900,0)),"")))</f>
        <v>1.4536</v>
      </c>
      <c r="U417" s="1" t="str">
        <f>IFERROR(IF(S417&gt;0,S417-(#REF!),""),"")</f>
        <v/>
      </c>
      <c r="V417" s="1" t="str">
        <f>IFERROR(IF(T417&gt;0,T417-(#REF!),""),"")</f>
        <v/>
      </c>
      <c r="W417" s="3" t="str">
        <f t="shared" si="42"/>
        <v/>
      </c>
      <c r="X417" s="3" t="str">
        <f t="shared" si="43"/>
        <v/>
      </c>
      <c r="Y417" s="3" t="str">
        <f t="shared" si="44"/>
        <v/>
      </c>
      <c r="Z417">
        <f t="shared" si="45"/>
        <v>69</v>
      </c>
      <c r="AA417" s="3" t="str">
        <f t="shared" si="46"/>
        <v/>
      </c>
      <c r="AB417" s="3" t="str">
        <f t="shared" si="47"/>
        <v/>
      </c>
      <c r="AC417" s="67" t="str">
        <f>IF(ISNUMBER(SEARCH("C", '[2]Dry_Litterbag Placem_Collection'!V124)),"YES","")</f>
        <v/>
      </c>
      <c r="AD417" s="67" t="str">
        <f>IF(ISNUMBER(SEARCH("H", '[2]Dry_Litterbag Placem_Collection'!V124)),"YES","")</f>
        <v/>
      </c>
      <c r="AE417" s="67" t="str">
        <f>IF(ISNUMBER(SEARCH("R", '[2]Dry_Litterbag Placem_Collection'!V124)),"YES","")</f>
        <v/>
      </c>
      <c r="AF417" s="67" t="str">
        <f>IF(ISNUMBER(SEARCH("C", '[2]Dry_Litterbag Placem_Collection'!U124)),"YES","")</f>
        <v/>
      </c>
      <c r="AG417" s="67" t="str">
        <f>IF(ISNUMBER(SEARCH("H", '[2]Dry_Litterbag Placem_Collection'!U124)),"YES","")</f>
        <v/>
      </c>
      <c r="AH417" s="67" t="str">
        <f>IF(ISNUMBER(SEARCH("R", '[2]Dry_Litterbag Placem_Collection'!U124)),"YES","")</f>
        <v/>
      </c>
    </row>
    <row r="418" spans="2:34">
      <c r="B418" t="s">
        <v>164</v>
      </c>
      <c r="C418">
        <v>123</v>
      </c>
      <c r="D418" t="s">
        <v>103</v>
      </c>
      <c r="E418" t="s">
        <v>32</v>
      </c>
      <c r="F418" s="5">
        <v>3</v>
      </c>
      <c r="G418" s="2">
        <f>'[2]Dry_Litterbag Placem_Collection'!E125</f>
        <v>42939</v>
      </c>
      <c r="H418" t="str">
        <f>'[2]Final data_for_R_analysis_Dryse'!J564</f>
        <v>G344</v>
      </c>
      <c r="I418" t="str">
        <f>'[2]Final data_for_R_analysis_Dryse'!J784</f>
        <v>R281</v>
      </c>
      <c r="J418">
        <f>IFERROR(INDEX('[2]Green_rooibos initial weight'!$C$5:$C$1749,MATCH(H418, '[2]Green_rooibos initial weight'!$A$5:$A$1749,0)),"")</f>
        <v>1.93</v>
      </c>
      <c r="K418">
        <f>IFERROR(INDEX('[2]Green_rooibos initial weight'!$C$5:$C$1749,MATCH(I418, '[2]Green_rooibos initial weight'!$A$5:$A$1749,0)),"")</f>
        <v>2.17</v>
      </c>
      <c r="L418" s="3" t="str">
        <f>IFERROR(J418-(#REF!+#REF!),"")</f>
        <v/>
      </c>
      <c r="M418" s="3">
        <f>AVERAGE('[2]Ashed teabags wet'!$J$809:$J$813,'[2]Ashed teabags wet'!$J$817:$J$818,'[2]Ashed teabags wet'!$J$820:$J$821)</f>
        <v>5.5094158734921841</v>
      </c>
      <c r="N418" s="3" t="str">
        <f t="shared" si="40"/>
        <v/>
      </c>
      <c r="O418" s="3" t="str">
        <f>IFERROR($K418-(#REF!+#REF!),"")</f>
        <v/>
      </c>
      <c r="P418" s="3">
        <f>AVERAGE('[2]Ashed teabags wet'!$J$814:$J$816)</f>
        <v>2.2816647271287041</v>
      </c>
      <c r="Q418" s="3" t="str">
        <f t="shared" si="41"/>
        <v/>
      </c>
      <c r="R418" s="2">
        <f>'[2]Dry_Litterbag Placem_Collection'!G125</f>
        <v>43008</v>
      </c>
      <c r="S418">
        <f>IF(IFERROR(INDEX('[2]Both teabags AfterDry'!$D$3:$D$900,MATCH(Dry_Unashed!H418,'[2]Both teabags AfterDry'!$A$3:$A$900,0)),"")="","",(IFERROR(INDEX('[2]Both teabags AfterDry'!$D$3:$D$900,MATCH(Dry_Unashed!H418,'[2]Both teabags AfterDry'!$A$3:$A$900,0)),"")))</f>
        <v>0.78580000000000005</v>
      </c>
      <c r="T418">
        <f>IF(IFERROR(INDEX('[2]Both teabags AfterDry'!$D$3:$D$900,MATCH(Dry_Unashed!I418,'[2]Both teabags AfterDry'!$A$3:$A$900,0)),"")="","",(IFERROR(INDEX('[2]Both teabags AfterDry'!$D$3:$D$900,MATCH(Dry_Unashed!I418,'[2]Both teabags AfterDry'!$A$3:$A$900,0)),"")))</f>
        <v>1.7361</v>
      </c>
      <c r="U418" s="1" t="str">
        <f>IFERROR(IF(S418&gt;0,S418-(#REF!),""),"")</f>
        <v/>
      </c>
      <c r="V418" s="1" t="str">
        <f>IFERROR(IF(T418&gt;0,T418-(#REF!),""),"")</f>
        <v/>
      </c>
      <c r="W418" s="3" t="str">
        <f t="shared" si="42"/>
        <v/>
      </c>
      <c r="X418" s="3" t="str">
        <f t="shared" si="43"/>
        <v/>
      </c>
      <c r="Y418" s="3" t="str">
        <f t="shared" si="44"/>
        <v/>
      </c>
      <c r="Z418">
        <f t="shared" si="45"/>
        <v>69</v>
      </c>
      <c r="AA418" s="3" t="str">
        <f t="shared" si="46"/>
        <v/>
      </c>
      <c r="AB418" s="3" t="str">
        <f t="shared" si="47"/>
        <v/>
      </c>
      <c r="AC418" s="67" t="str">
        <f>IF(ISNUMBER(SEARCH("C", '[2]Dry_Litterbag Placem_Collection'!V125)),"YES","")</f>
        <v/>
      </c>
      <c r="AD418" s="67" t="str">
        <f>IF(ISNUMBER(SEARCH("H", '[2]Dry_Litterbag Placem_Collection'!V125)),"YES","")</f>
        <v/>
      </c>
      <c r="AE418" s="67" t="str">
        <f>IF(ISNUMBER(SEARCH("R", '[2]Dry_Litterbag Placem_Collection'!V125)),"YES","")</f>
        <v/>
      </c>
      <c r="AF418" s="67" t="str">
        <f>IF(ISNUMBER(SEARCH("C", '[2]Dry_Litterbag Placem_Collection'!U125)),"YES","")</f>
        <v/>
      </c>
      <c r="AG418" s="67" t="str">
        <f>IF(ISNUMBER(SEARCH("H", '[2]Dry_Litterbag Placem_Collection'!U125)),"YES","")</f>
        <v/>
      </c>
      <c r="AH418" s="67" t="str">
        <f>IF(ISNUMBER(SEARCH("R", '[2]Dry_Litterbag Placem_Collection'!U125)),"YES","")</f>
        <v/>
      </c>
    </row>
    <row r="419" spans="2:34">
      <c r="B419" t="s">
        <v>164</v>
      </c>
      <c r="C419">
        <v>124</v>
      </c>
      <c r="D419" t="s">
        <v>103</v>
      </c>
      <c r="E419" t="s">
        <v>32</v>
      </c>
      <c r="F419" s="68">
        <v>4</v>
      </c>
      <c r="G419" s="2">
        <f>'[2]Dry_Litterbag Placem_Collection'!E126</f>
        <v>42939</v>
      </c>
      <c r="H419" t="str">
        <f>'[2]Final data_for_R_analysis_Dryse'!J565</f>
        <v>G221</v>
      </c>
      <c r="I419" t="str">
        <f>'[2]Final data_for_R_analysis_Dryse'!J785</f>
        <v>R443</v>
      </c>
      <c r="J419">
        <f>IFERROR(INDEX('[2]Green_rooibos initial weight'!$C$5:$C$1749,MATCH(H419, '[2]Green_rooibos initial weight'!$A$5:$A$1749,0)),"")</f>
        <v>2.004</v>
      </c>
      <c r="K419">
        <f>IFERROR(INDEX('[2]Green_rooibos initial weight'!$C$5:$C$1749,MATCH(I419, '[2]Green_rooibos initial weight'!$A$5:$A$1749,0)),"")</f>
        <v>2.2149999999999999</v>
      </c>
      <c r="L419" s="3" t="str">
        <f>IFERROR(J419-(#REF!+#REF!),"")</f>
        <v/>
      </c>
      <c r="M419" s="3">
        <f>AVERAGE('[2]Ashed teabags wet'!$J$809:$J$813,'[2]Ashed teabags wet'!$J$817:$J$818,'[2]Ashed teabags wet'!$J$820:$J$821)</f>
        <v>5.5094158734921841</v>
      </c>
      <c r="N419" s="3" t="str">
        <f t="shared" si="40"/>
        <v/>
      </c>
      <c r="O419" s="3" t="str">
        <f>IFERROR($K419-(#REF!+#REF!),"")</f>
        <v/>
      </c>
      <c r="P419" s="3">
        <f>AVERAGE('[2]Ashed teabags wet'!$J$814:$J$816)</f>
        <v>2.2816647271287041</v>
      </c>
      <c r="Q419" s="3" t="str">
        <f t="shared" si="41"/>
        <v/>
      </c>
      <c r="R419" s="2">
        <f>'[2]Dry_Litterbag Placem_Collection'!G126</f>
        <v>43008</v>
      </c>
      <c r="S419">
        <f>IF(IFERROR(INDEX('[2]Both teabags AfterDry'!$D$3:$D$900,MATCH(Dry_Unashed!H419,'[2]Both teabags AfterDry'!$A$3:$A$900,0)),"")="","",(IFERROR(INDEX('[2]Both teabags AfterDry'!$D$3:$D$900,MATCH(Dry_Unashed!H419,'[2]Both teabags AfterDry'!$A$3:$A$900,0)),"")))</f>
        <v>0.66700000000000004</v>
      </c>
      <c r="T419">
        <f>IF(IFERROR(INDEX('[2]Both teabags AfterDry'!$D$3:$D$900,MATCH(Dry_Unashed!I419,'[2]Both teabags AfterDry'!$A$3:$A$900,0)),"")="","",(IFERROR(INDEX('[2]Both teabags AfterDry'!$D$3:$D$900,MATCH(Dry_Unashed!I419,'[2]Both teabags AfterDry'!$A$3:$A$900,0)),"")))</f>
        <v>1.5766</v>
      </c>
      <c r="U419" s="1" t="str">
        <f>IFERROR(IF(S419&gt;0,S419-(#REF!),""),"")</f>
        <v/>
      </c>
      <c r="V419" s="1" t="str">
        <f>IFERROR(IF(T419&gt;0,T419-(#REF!),""),"")</f>
        <v/>
      </c>
      <c r="W419" s="3" t="str">
        <f t="shared" si="42"/>
        <v/>
      </c>
      <c r="X419" s="3" t="str">
        <f t="shared" si="43"/>
        <v/>
      </c>
      <c r="Y419" s="3" t="str">
        <f t="shared" si="44"/>
        <v/>
      </c>
      <c r="Z419">
        <f t="shared" si="45"/>
        <v>69</v>
      </c>
      <c r="AA419" s="3" t="str">
        <f t="shared" si="46"/>
        <v/>
      </c>
      <c r="AB419" s="3" t="str">
        <f t="shared" si="47"/>
        <v/>
      </c>
      <c r="AC419" s="67" t="str">
        <f>IF(ISNUMBER(SEARCH("C", '[2]Dry_Litterbag Placem_Collection'!V126)),"YES","")</f>
        <v/>
      </c>
      <c r="AD419" s="67" t="str">
        <f>IF(ISNUMBER(SEARCH("H", '[2]Dry_Litterbag Placem_Collection'!V126)),"YES","")</f>
        <v/>
      </c>
      <c r="AE419" s="67" t="str">
        <f>IF(ISNUMBER(SEARCH("R", '[2]Dry_Litterbag Placem_Collection'!V126)),"YES","")</f>
        <v/>
      </c>
      <c r="AF419" s="67" t="str">
        <f>IF(ISNUMBER(SEARCH("C", '[2]Dry_Litterbag Placem_Collection'!U126)),"YES","")</f>
        <v/>
      </c>
      <c r="AG419" s="67" t="str">
        <f>IF(ISNUMBER(SEARCH("H", '[2]Dry_Litterbag Placem_Collection'!U126)),"YES","")</f>
        <v/>
      </c>
      <c r="AH419" s="67" t="str">
        <f>IF(ISNUMBER(SEARCH("R", '[2]Dry_Litterbag Placem_Collection'!U126)),"YES","")</f>
        <v/>
      </c>
    </row>
    <row r="420" spans="2:34">
      <c r="B420" t="s">
        <v>164</v>
      </c>
      <c r="C420">
        <v>125</v>
      </c>
      <c r="D420" t="s">
        <v>103</v>
      </c>
      <c r="E420" t="s">
        <v>32</v>
      </c>
      <c r="F420" s="68">
        <v>5</v>
      </c>
      <c r="G420" s="2">
        <f>'[2]Dry_Litterbag Placem_Collection'!E127</f>
        <v>42939</v>
      </c>
      <c r="H420" t="str">
        <f>'[2]Final data_for_R_analysis_Dryse'!J566</f>
        <v>G757</v>
      </c>
      <c r="I420" t="str">
        <f>'[2]Final data_for_R_analysis_Dryse'!J786</f>
        <v>R180</v>
      </c>
      <c r="J420">
        <f>IFERROR(INDEX('[2]Green_rooibos initial weight'!$C$5:$C$1749,MATCH(H420, '[2]Green_rooibos initial weight'!$A$5:$A$1749,0)),"")</f>
        <v>2.0670000000000002</v>
      </c>
      <c r="K420">
        <f>IFERROR(INDEX('[2]Green_rooibos initial weight'!$C$5:$C$1749,MATCH(I420, '[2]Green_rooibos initial weight'!$A$5:$A$1749,0)),"")</f>
        <v>2.2010000000000001</v>
      </c>
      <c r="L420" s="3" t="str">
        <f>IFERROR(J420-(#REF!+#REF!),"")</f>
        <v/>
      </c>
      <c r="M420" s="3">
        <f>AVERAGE('[2]Ashed teabags wet'!$J$809:$J$813,'[2]Ashed teabags wet'!$J$817:$J$818,'[2]Ashed teabags wet'!$J$820:$J$821)</f>
        <v>5.5094158734921841</v>
      </c>
      <c r="N420" s="3" t="str">
        <f t="shared" si="40"/>
        <v/>
      </c>
      <c r="O420" s="3" t="str">
        <f>IFERROR($K420-(#REF!+#REF!),"")</f>
        <v/>
      </c>
      <c r="P420" s="3">
        <f>AVERAGE('[2]Ashed teabags wet'!$J$814:$J$816)</f>
        <v>2.2816647271287041</v>
      </c>
      <c r="Q420" s="3" t="str">
        <f t="shared" si="41"/>
        <v/>
      </c>
      <c r="R420" s="2">
        <f>'[2]Dry_Litterbag Placem_Collection'!G127</f>
        <v>43008</v>
      </c>
      <c r="S420">
        <f>IF(IFERROR(INDEX('[2]Both teabags AfterDry'!$D$3:$D$900,MATCH(Dry_Unashed!H420,'[2]Both teabags AfterDry'!$A$3:$A$900,0)),"")="","",(IFERROR(INDEX('[2]Both teabags AfterDry'!$D$3:$D$900,MATCH(Dry_Unashed!H420,'[2]Both teabags AfterDry'!$A$3:$A$900,0)),"")))</f>
        <v>0.92230000000000001</v>
      </c>
      <c r="T420">
        <f>IF(IFERROR(INDEX('[2]Both teabags AfterDry'!$D$3:$D$900,MATCH(Dry_Unashed!I420,'[2]Both teabags AfterDry'!$A$3:$A$900,0)),"")="","",(IFERROR(INDEX('[2]Both teabags AfterDry'!$D$3:$D$900,MATCH(Dry_Unashed!I420,'[2]Both teabags AfterDry'!$A$3:$A$900,0)),"")))</f>
        <v>1.595</v>
      </c>
      <c r="U420" s="1" t="str">
        <f>IFERROR(IF(S420&gt;0,S420-(#REF!),""),"")</f>
        <v/>
      </c>
      <c r="V420" s="1" t="str">
        <f>IFERROR(IF(T420&gt;0,T420-(#REF!),""),"")</f>
        <v/>
      </c>
      <c r="W420" s="3" t="str">
        <f t="shared" si="42"/>
        <v/>
      </c>
      <c r="X420" s="3" t="str">
        <f t="shared" si="43"/>
        <v/>
      </c>
      <c r="Y420" s="3" t="str">
        <f t="shared" si="44"/>
        <v/>
      </c>
      <c r="Z420">
        <f t="shared" si="45"/>
        <v>69</v>
      </c>
      <c r="AA420" s="3" t="str">
        <f t="shared" si="46"/>
        <v/>
      </c>
      <c r="AB420" s="3" t="str">
        <f t="shared" si="47"/>
        <v/>
      </c>
      <c r="AC420" s="67" t="str">
        <f>IF(ISNUMBER(SEARCH("C", '[2]Dry_Litterbag Placem_Collection'!V127)),"YES","")</f>
        <v/>
      </c>
      <c r="AD420" s="67" t="str">
        <f>IF(ISNUMBER(SEARCH("H", '[2]Dry_Litterbag Placem_Collection'!V127)),"YES","")</f>
        <v/>
      </c>
      <c r="AE420" s="67" t="str">
        <f>IF(ISNUMBER(SEARCH("R", '[2]Dry_Litterbag Placem_Collection'!V127)),"YES","")</f>
        <v/>
      </c>
      <c r="AF420" s="67" t="str">
        <f>IF(ISNUMBER(SEARCH("C", '[2]Dry_Litterbag Placem_Collection'!U127)),"YES","")</f>
        <v/>
      </c>
      <c r="AG420" s="67" t="str">
        <f>IF(ISNUMBER(SEARCH("H", '[2]Dry_Litterbag Placem_Collection'!U127)),"YES","")</f>
        <v/>
      </c>
      <c r="AH420" s="67" t="str">
        <f>IF(ISNUMBER(SEARCH("R", '[2]Dry_Litterbag Placem_Collection'!U127)),"YES","")</f>
        <v/>
      </c>
    </row>
    <row r="421" spans="2:34">
      <c r="B421" t="s">
        <v>164</v>
      </c>
      <c r="C421">
        <v>126</v>
      </c>
      <c r="D421" t="s">
        <v>103</v>
      </c>
      <c r="E421" t="s">
        <v>32</v>
      </c>
      <c r="F421" s="68">
        <v>6</v>
      </c>
      <c r="G421" s="2">
        <f>'[2]Dry_Litterbag Placem_Collection'!E128</f>
        <v>0</v>
      </c>
      <c r="H421" t="str">
        <f>'[2]Final data_for_R_analysis_Dryse'!J567</f>
        <v/>
      </c>
      <c r="I421" t="str">
        <f>'[2]Final data_for_R_analysis_Dryse'!J787</f>
        <v/>
      </c>
      <c r="J421" t="str">
        <f>IFERROR(INDEX('[2]Green_rooibos initial weight'!$C$5:$C$1749,MATCH(H421, '[2]Green_rooibos initial weight'!$A$5:$A$1749,0)),"")</f>
        <v/>
      </c>
      <c r="K421" t="str">
        <f>IFERROR(INDEX('[2]Green_rooibos initial weight'!$C$5:$C$1749,MATCH(I421, '[2]Green_rooibos initial weight'!$A$5:$A$1749,0)),"")</f>
        <v/>
      </c>
      <c r="L421" s="3" t="str">
        <f>IFERROR(J421-(#REF!+#REF!),"")</f>
        <v/>
      </c>
      <c r="M421" s="3">
        <f>AVERAGE('[2]Ashed teabags wet'!$J$809:$J$813,'[2]Ashed teabags wet'!$J$817:$J$818,'[2]Ashed teabags wet'!$J$820:$J$821)</f>
        <v>5.5094158734921841</v>
      </c>
      <c r="N421" s="3" t="str">
        <f t="shared" si="40"/>
        <v/>
      </c>
      <c r="O421" s="3" t="str">
        <f>IFERROR($K421-(#REF!+#REF!),"")</f>
        <v/>
      </c>
      <c r="P421" s="3">
        <f>AVERAGE('[2]Ashed teabags wet'!$J$814:$J$816)</f>
        <v>2.2816647271287041</v>
      </c>
      <c r="Q421" s="3" t="str">
        <f t="shared" si="41"/>
        <v/>
      </c>
      <c r="R421" s="2">
        <f>'[2]Dry_Litterbag Placem_Collection'!G128</f>
        <v>0</v>
      </c>
      <c r="S421" t="str">
        <f>IF(IFERROR(INDEX('[2]Both teabags AfterDry'!$D$3:$D$900,MATCH(Dry_Unashed!H421,'[2]Both teabags AfterDry'!$A$3:$A$900,0)),"")="","",(IFERROR(INDEX('[2]Both teabags AfterDry'!$D$3:$D$900,MATCH(Dry_Unashed!H421,'[2]Both teabags AfterDry'!$A$3:$A$900,0)),"")))</f>
        <v/>
      </c>
      <c r="T421" t="str">
        <f>IF(IFERROR(INDEX('[2]Both teabags AfterDry'!$D$3:$D$900,MATCH(Dry_Unashed!I421,'[2]Both teabags AfterDry'!$A$3:$A$900,0)),"")="","",(IFERROR(INDEX('[2]Both teabags AfterDry'!$D$3:$D$900,MATCH(Dry_Unashed!I421,'[2]Both teabags AfterDry'!$A$3:$A$900,0)),"")))</f>
        <v/>
      </c>
      <c r="U421" s="1" t="str">
        <f>IFERROR(IF(S421&gt;0,S421-(#REF!),""),"")</f>
        <v/>
      </c>
      <c r="V421" s="1" t="str">
        <f>IFERROR(IF(T421&gt;0,T421-(#REF!),""),"")</f>
        <v/>
      </c>
      <c r="W421" s="3" t="str">
        <f t="shared" si="42"/>
        <v/>
      </c>
      <c r="X421" s="3" t="str">
        <f t="shared" si="43"/>
        <v/>
      </c>
      <c r="Y421" s="3" t="str">
        <f t="shared" si="44"/>
        <v/>
      </c>
      <c r="Z421" t="str">
        <f t="shared" si="45"/>
        <v/>
      </c>
      <c r="AA421" s="3" t="str">
        <f t="shared" si="46"/>
        <v/>
      </c>
      <c r="AB421" s="3" t="str">
        <f t="shared" si="47"/>
        <v/>
      </c>
      <c r="AC421" s="67" t="str">
        <f>IF(ISNUMBER(SEARCH("C", '[2]Dry_Litterbag Placem_Collection'!V128)),"YES","")</f>
        <v/>
      </c>
      <c r="AD421" s="67" t="str">
        <f>IF(ISNUMBER(SEARCH("H", '[2]Dry_Litterbag Placem_Collection'!V128)),"YES","")</f>
        <v/>
      </c>
      <c r="AE421" s="67" t="str">
        <f>IF(ISNUMBER(SEARCH("R", '[2]Dry_Litterbag Placem_Collection'!V128)),"YES","")</f>
        <v/>
      </c>
      <c r="AF421" s="67" t="str">
        <f>IF(ISNUMBER(SEARCH("C", '[2]Dry_Litterbag Placem_Collection'!U128)),"YES","")</f>
        <v/>
      </c>
      <c r="AG421" s="67" t="str">
        <f>IF(ISNUMBER(SEARCH("H", '[2]Dry_Litterbag Placem_Collection'!U128)),"YES","")</f>
        <v/>
      </c>
      <c r="AH421" s="67" t="str">
        <f>IF(ISNUMBER(SEARCH("R", '[2]Dry_Litterbag Placem_Collection'!U128)),"YES","")</f>
        <v/>
      </c>
    </row>
    <row r="422" spans="2:34">
      <c r="B422" t="s">
        <v>164</v>
      </c>
      <c r="C422">
        <v>127</v>
      </c>
      <c r="D422" t="s">
        <v>103</v>
      </c>
      <c r="E422" t="s">
        <v>32</v>
      </c>
      <c r="F422" s="68">
        <v>7</v>
      </c>
      <c r="G422" s="2">
        <f>'[2]Dry_Litterbag Placem_Collection'!E129</f>
        <v>42939</v>
      </c>
      <c r="H422" t="str">
        <f>'[2]Final data_for_R_analysis_Dryse'!J568</f>
        <v>G96</v>
      </c>
      <c r="I422" t="str">
        <f>'[2]Final data_for_R_analysis_Dryse'!J788</f>
        <v>R229</v>
      </c>
      <c r="J422">
        <f>IFERROR(INDEX('[2]Green_rooibos initial weight'!$C$5:$C$1749,MATCH(H422, '[2]Green_rooibos initial weight'!$A$5:$A$1749,0)),"")</f>
        <v>2.2349999999999999</v>
      </c>
      <c r="K422">
        <f>IFERROR(INDEX('[2]Green_rooibos initial weight'!$C$5:$C$1749,MATCH(I422, '[2]Green_rooibos initial weight'!$A$5:$A$1749,0)),"")</f>
        <v>2.2530000000000001</v>
      </c>
      <c r="L422" s="3" t="str">
        <f>IFERROR(J422-(#REF!+#REF!),"")</f>
        <v/>
      </c>
      <c r="M422" s="3">
        <f>AVERAGE('[2]Ashed teabags wet'!$J$809:$J$813,'[2]Ashed teabags wet'!$J$817:$J$818,'[2]Ashed teabags wet'!$J$820:$J$821)</f>
        <v>5.5094158734921841</v>
      </c>
      <c r="N422" s="3" t="str">
        <f t="shared" si="40"/>
        <v/>
      </c>
      <c r="O422" s="3" t="str">
        <f>IFERROR($K422-(#REF!+#REF!),"")</f>
        <v/>
      </c>
      <c r="P422" s="3">
        <f>AVERAGE('[2]Ashed teabags wet'!$J$814:$J$816)</f>
        <v>2.2816647271287041</v>
      </c>
      <c r="Q422" s="3" t="str">
        <f t="shared" si="41"/>
        <v/>
      </c>
      <c r="R422" s="2">
        <f>'[2]Dry_Litterbag Placem_Collection'!G129</f>
        <v>43008</v>
      </c>
      <c r="S422">
        <f>IF(IFERROR(INDEX('[2]Both teabags AfterDry'!$D$3:$D$900,MATCH(Dry_Unashed!H422,'[2]Both teabags AfterDry'!$A$3:$A$900,0)),"")="","",(IFERROR(INDEX('[2]Both teabags AfterDry'!$D$3:$D$900,MATCH(Dry_Unashed!H422,'[2]Both teabags AfterDry'!$A$3:$A$900,0)),"")))</f>
        <v>0.77790000000000004</v>
      </c>
      <c r="T422">
        <f>IF(IFERROR(INDEX('[2]Both teabags AfterDry'!$D$3:$D$900,MATCH(Dry_Unashed!I422,'[2]Both teabags AfterDry'!$A$3:$A$900,0)),"")="","",(IFERROR(INDEX('[2]Both teabags AfterDry'!$D$3:$D$900,MATCH(Dry_Unashed!I422,'[2]Both teabags AfterDry'!$A$3:$A$900,0)),"")))</f>
        <v>1.5876999999999999</v>
      </c>
      <c r="U422" s="1" t="str">
        <f>IFERROR(IF(S422&gt;0,S422-(#REF!),""),"")</f>
        <v/>
      </c>
      <c r="V422" s="1" t="str">
        <f>IFERROR(IF(T422&gt;0,T422-(#REF!),""),"")</f>
        <v/>
      </c>
      <c r="W422" s="3" t="str">
        <f t="shared" si="42"/>
        <v/>
      </c>
      <c r="X422" s="3" t="str">
        <f t="shared" si="43"/>
        <v/>
      </c>
      <c r="Y422" s="3" t="str">
        <f t="shared" si="44"/>
        <v/>
      </c>
      <c r="Z422">
        <f t="shared" si="45"/>
        <v>69</v>
      </c>
      <c r="AA422" s="3" t="str">
        <f t="shared" si="46"/>
        <v/>
      </c>
      <c r="AB422" s="3" t="str">
        <f t="shared" si="47"/>
        <v/>
      </c>
      <c r="AC422" s="67" t="str">
        <f>IF(ISNUMBER(SEARCH("C", '[2]Dry_Litterbag Placem_Collection'!V129)),"YES","")</f>
        <v/>
      </c>
      <c r="AD422" s="67" t="str">
        <f>IF(ISNUMBER(SEARCH("H", '[2]Dry_Litterbag Placem_Collection'!V129)),"YES","")</f>
        <v/>
      </c>
      <c r="AE422" s="67" t="str">
        <f>IF(ISNUMBER(SEARCH("R", '[2]Dry_Litterbag Placem_Collection'!V129)),"YES","")</f>
        <v/>
      </c>
      <c r="AF422" s="67" t="str">
        <f>IF(ISNUMBER(SEARCH("C", '[2]Dry_Litterbag Placem_Collection'!U129)),"YES","")</f>
        <v/>
      </c>
      <c r="AG422" s="67" t="str">
        <f>IF(ISNUMBER(SEARCH("H", '[2]Dry_Litterbag Placem_Collection'!U129)),"YES","")</f>
        <v/>
      </c>
      <c r="AH422" s="67" t="str">
        <f>IF(ISNUMBER(SEARCH("R", '[2]Dry_Litterbag Placem_Collection'!U129)),"YES","")</f>
        <v>YES</v>
      </c>
    </row>
    <row r="423" spans="2:34">
      <c r="B423" t="s">
        <v>164</v>
      </c>
      <c r="C423">
        <v>128</v>
      </c>
      <c r="D423" t="s">
        <v>103</v>
      </c>
      <c r="E423" t="s">
        <v>32</v>
      </c>
      <c r="F423" s="68">
        <v>8</v>
      </c>
      <c r="G423" s="2">
        <f>'[2]Dry_Litterbag Placem_Collection'!E130</f>
        <v>42939</v>
      </c>
      <c r="H423" t="str">
        <f>'[2]Final data_for_R_analysis_Dryse'!J569</f>
        <v>G134</v>
      </c>
      <c r="I423" t="str">
        <f>'[2]Final data_for_R_analysis_Dryse'!J789</f>
        <v>R272</v>
      </c>
      <c r="J423">
        <f>IFERROR(INDEX('[2]Green_rooibos initial weight'!$C$5:$C$1749,MATCH(H423, '[2]Green_rooibos initial weight'!$A$5:$A$1749,0)),"")</f>
        <v>2.0089999999999999</v>
      </c>
      <c r="K423">
        <f>IFERROR(INDEX('[2]Green_rooibos initial weight'!$C$5:$C$1749,MATCH(I423, '[2]Green_rooibos initial weight'!$A$5:$A$1749,0)),"")</f>
        <v>2.2999999999999998</v>
      </c>
      <c r="L423" s="3" t="str">
        <f>IFERROR(J423-(#REF!+#REF!),"")</f>
        <v/>
      </c>
      <c r="M423" s="3">
        <f>AVERAGE('[2]Ashed teabags wet'!$J$809:$J$813,'[2]Ashed teabags wet'!$J$817:$J$818,'[2]Ashed teabags wet'!$J$820:$J$821)</f>
        <v>5.5094158734921841</v>
      </c>
      <c r="N423" s="3" t="str">
        <f t="shared" si="40"/>
        <v/>
      </c>
      <c r="O423" s="3" t="str">
        <f>IFERROR($K423-(#REF!+#REF!),"")</f>
        <v/>
      </c>
      <c r="P423" s="3">
        <f>AVERAGE('[2]Ashed teabags wet'!$J$814:$J$816)</f>
        <v>2.2816647271287041</v>
      </c>
      <c r="Q423" s="3" t="str">
        <f t="shared" si="41"/>
        <v/>
      </c>
      <c r="R423" s="2">
        <f>'[2]Dry_Litterbag Placem_Collection'!G130</f>
        <v>43008</v>
      </c>
      <c r="S423">
        <f>IF(IFERROR(INDEX('[2]Both teabags AfterDry'!$D$3:$D$900,MATCH(Dry_Unashed!H423,'[2]Both teabags AfterDry'!$A$3:$A$900,0)),"")="","",(IFERROR(INDEX('[2]Both teabags AfterDry'!$D$3:$D$900,MATCH(Dry_Unashed!H423,'[2]Both teabags AfterDry'!$A$3:$A$900,0)),"")))</f>
        <v>0.82289999999999996</v>
      </c>
      <c r="T423">
        <f>IF(IFERROR(INDEX('[2]Both teabags AfterDry'!$D$3:$D$900,MATCH(Dry_Unashed!I423,'[2]Both teabags AfterDry'!$A$3:$A$900,0)),"")="","",(IFERROR(INDEX('[2]Both teabags AfterDry'!$D$3:$D$900,MATCH(Dry_Unashed!I423,'[2]Both teabags AfterDry'!$A$3:$A$900,0)),"")))</f>
        <v>1.6163000000000001</v>
      </c>
      <c r="U423" s="1" t="str">
        <f>IFERROR(IF(S423&gt;0,S423-(#REF!),""),"")</f>
        <v/>
      </c>
      <c r="V423" s="1" t="str">
        <f>IFERROR(IF(T423&gt;0,T423-(#REF!),""),"")</f>
        <v/>
      </c>
      <c r="W423" s="3" t="str">
        <f t="shared" si="42"/>
        <v/>
      </c>
      <c r="X423" s="3" t="str">
        <f t="shared" si="43"/>
        <v/>
      </c>
      <c r="Y423" s="3" t="str">
        <f t="shared" si="44"/>
        <v/>
      </c>
      <c r="Z423">
        <f t="shared" si="45"/>
        <v>69</v>
      </c>
      <c r="AA423" s="3" t="str">
        <f t="shared" si="46"/>
        <v/>
      </c>
      <c r="AB423" s="3" t="str">
        <f t="shared" si="47"/>
        <v/>
      </c>
      <c r="AC423" s="67" t="str">
        <f>IF(ISNUMBER(SEARCH("C", '[2]Dry_Litterbag Placem_Collection'!V130)),"YES","")</f>
        <v/>
      </c>
      <c r="AD423" s="67" t="str">
        <f>IF(ISNUMBER(SEARCH("H", '[2]Dry_Litterbag Placem_Collection'!V130)),"YES","")</f>
        <v/>
      </c>
      <c r="AE423" s="67" t="str">
        <f>IF(ISNUMBER(SEARCH("R", '[2]Dry_Litterbag Placem_Collection'!V130)),"YES","")</f>
        <v/>
      </c>
      <c r="AF423" s="67" t="str">
        <f>IF(ISNUMBER(SEARCH("C", '[2]Dry_Litterbag Placem_Collection'!U130)),"YES","")</f>
        <v/>
      </c>
      <c r="AG423" s="67" t="str">
        <f>IF(ISNUMBER(SEARCH("H", '[2]Dry_Litterbag Placem_Collection'!U130)),"YES","")</f>
        <v/>
      </c>
      <c r="AH423" s="67" t="str">
        <f>IF(ISNUMBER(SEARCH("R", '[2]Dry_Litterbag Placem_Collection'!U130)),"YES","")</f>
        <v/>
      </c>
    </row>
    <row r="424" spans="2:34">
      <c r="B424" t="s">
        <v>164</v>
      </c>
      <c r="C424">
        <v>129</v>
      </c>
      <c r="D424" t="s">
        <v>104</v>
      </c>
      <c r="E424" t="s">
        <v>32</v>
      </c>
      <c r="F424" s="5">
        <v>1</v>
      </c>
      <c r="G424" s="2">
        <f>'[2]Dry_Litterbag Placem_Collection'!E131</f>
        <v>42939</v>
      </c>
      <c r="H424" t="str">
        <f>'[2]Final data_for_R_analysis_Dryse'!J570</f>
        <v>G671</v>
      </c>
      <c r="I424" t="str">
        <f>'[2]Final data_for_R_analysis_Dryse'!J790</f>
        <v>R207</v>
      </c>
      <c r="J424">
        <f>IFERROR(INDEX('[2]Green_rooibos initial weight'!$C$5:$C$1749,MATCH(H424, '[2]Green_rooibos initial weight'!$A$5:$A$1749,0)),"")</f>
        <v>2.0510000000000002</v>
      </c>
      <c r="K424">
        <f>IFERROR(INDEX('[2]Green_rooibos initial weight'!$C$5:$C$1749,MATCH(I424, '[2]Green_rooibos initial weight'!$A$5:$A$1749,0)),"")</f>
        <v>2.1800000000000002</v>
      </c>
      <c r="L424" s="3" t="str">
        <f>IFERROR(J424-(#REF!+#REF!),"")</f>
        <v/>
      </c>
      <c r="M424" s="3">
        <f>AVERAGE('[2]Ashed teabags wet'!$J$809:$J$813,'[2]Ashed teabags wet'!$J$817:$J$818,'[2]Ashed teabags wet'!$J$820:$J$821)</f>
        <v>5.5094158734921841</v>
      </c>
      <c r="N424" s="3" t="str">
        <f t="shared" si="40"/>
        <v/>
      </c>
      <c r="O424" s="3" t="str">
        <f>IFERROR($K424-(#REF!+#REF!),"")</f>
        <v/>
      </c>
      <c r="P424" s="3">
        <f>AVERAGE('[2]Ashed teabags wet'!$J$814:$J$816)</f>
        <v>2.2816647271287041</v>
      </c>
      <c r="Q424" s="3" t="str">
        <f t="shared" si="41"/>
        <v/>
      </c>
      <c r="R424" s="2">
        <f>'[2]Dry_Litterbag Placem_Collection'!G131</f>
        <v>43008</v>
      </c>
      <c r="S424">
        <f>IF(IFERROR(INDEX('[2]Both teabags AfterDry'!$D$3:$D$900,MATCH(Dry_Unashed!H424,'[2]Both teabags AfterDry'!$A$3:$A$900,0)),"")="","",(IFERROR(INDEX('[2]Both teabags AfterDry'!$D$3:$D$900,MATCH(Dry_Unashed!H424,'[2]Both teabags AfterDry'!$A$3:$A$900,0)),"")))</f>
        <v>0.68540000000000001</v>
      </c>
      <c r="T424">
        <f>IF(IFERROR(INDEX('[2]Both teabags AfterDry'!$D$3:$D$900,MATCH(Dry_Unashed!I424,'[2]Both teabags AfterDry'!$A$3:$A$900,0)),"")="","",(IFERROR(INDEX('[2]Both teabags AfterDry'!$D$3:$D$900,MATCH(Dry_Unashed!I424,'[2]Both teabags AfterDry'!$A$3:$A$900,0)),"")))</f>
        <v>1.6962999999999999</v>
      </c>
      <c r="U424" s="1" t="str">
        <f>IFERROR(IF(S424&gt;0,S424-(#REF!),""),"")</f>
        <v/>
      </c>
      <c r="V424" s="1" t="str">
        <f>IFERROR(IF(T424&gt;0,T424-(#REF!),""),"")</f>
        <v/>
      </c>
      <c r="W424" s="3" t="str">
        <f t="shared" si="42"/>
        <v/>
      </c>
      <c r="X424" s="3" t="str">
        <f t="shared" si="43"/>
        <v/>
      </c>
      <c r="Y424" s="3" t="str">
        <f t="shared" si="44"/>
        <v/>
      </c>
      <c r="Z424">
        <f t="shared" si="45"/>
        <v>69</v>
      </c>
      <c r="AA424" s="3" t="str">
        <f t="shared" si="46"/>
        <v/>
      </c>
      <c r="AB424" s="3" t="str">
        <f t="shared" si="47"/>
        <v/>
      </c>
      <c r="AC424" s="67" t="str">
        <f>IF(ISNUMBER(SEARCH("C", '[2]Dry_Litterbag Placem_Collection'!V131)),"YES","")</f>
        <v/>
      </c>
      <c r="AD424" s="67" t="str">
        <f>IF(ISNUMBER(SEARCH("H", '[2]Dry_Litterbag Placem_Collection'!V131)),"YES","")</f>
        <v/>
      </c>
      <c r="AE424" s="67" t="str">
        <f>IF(ISNUMBER(SEARCH("R", '[2]Dry_Litterbag Placem_Collection'!V131)),"YES","")</f>
        <v/>
      </c>
      <c r="AF424" s="67" t="str">
        <f>IF(ISNUMBER(SEARCH("C", '[2]Dry_Litterbag Placem_Collection'!U131)),"YES","")</f>
        <v/>
      </c>
      <c r="AG424" s="67" t="str">
        <f>IF(ISNUMBER(SEARCH("H", '[2]Dry_Litterbag Placem_Collection'!U131)),"YES","")</f>
        <v/>
      </c>
      <c r="AH424" s="67" t="str">
        <f>IF(ISNUMBER(SEARCH("R", '[2]Dry_Litterbag Placem_Collection'!U131)),"YES","")</f>
        <v/>
      </c>
    </row>
    <row r="425" spans="2:34">
      <c r="B425" t="s">
        <v>164</v>
      </c>
      <c r="C425">
        <v>130</v>
      </c>
      <c r="D425" t="s">
        <v>104</v>
      </c>
      <c r="E425" t="s">
        <v>32</v>
      </c>
      <c r="F425" s="5">
        <v>2</v>
      </c>
      <c r="G425" s="2">
        <f>'[2]Dry_Litterbag Placem_Collection'!E132</f>
        <v>42939</v>
      </c>
      <c r="H425" t="str">
        <f>'[2]Final data_for_R_analysis_Dryse'!J571</f>
        <v>G400</v>
      </c>
      <c r="I425" t="str">
        <f>'[2]Final data_for_R_analysis_Dryse'!J791</f>
        <v>R193</v>
      </c>
      <c r="J425">
        <f>IFERROR(INDEX('[2]Green_rooibos initial weight'!$C$5:$C$1749,MATCH(H425, '[2]Green_rooibos initial weight'!$A$5:$A$1749,0)),"")</f>
        <v>2.0089999999999999</v>
      </c>
      <c r="K425">
        <f>IFERROR(INDEX('[2]Green_rooibos initial weight'!$C$5:$C$1749,MATCH(I425, '[2]Green_rooibos initial weight'!$A$5:$A$1749,0)),"")</f>
        <v>2.198</v>
      </c>
      <c r="L425" s="3" t="str">
        <f>IFERROR(J425-(#REF!+#REF!),"")</f>
        <v/>
      </c>
      <c r="M425" s="3">
        <f>AVERAGE('[2]Ashed teabags wet'!$J$809:$J$813,'[2]Ashed teabags wet'!$J$817:$J$818,'[2]Ashed teabags wet'!$J$820:$J$821)</f>
        <v>5.5094158734921841</v>
      </c>
      <c r="N425" s="3" t="str">
        <f t="shared" si="40"/>
        <v/>
      </c>
      <c r="O425" s="3" t="str">
        <f>IFERROR($K425-(#REF!+#REF!),"")</f>
        <v/>
      </c>
      <c r="P425" s="3">
        <f>AVERAGE('[2]Ashed teabags wet'!$J$814:$J$816)</f>
        <v>2.2816647271287041</v>
      </c>
      <c r="Q425" s="3" t="str">
        <f t="shared" si="41"/>
        <v/>
      </c>
      <c r="R425" s="2">
        <f>'[2]Dry_Litterbag Placem_Collection'!G132</f>
        <v>43008</v>
      </c>
      <c r="S425">
        <f>IF(IFERROR(INDEX('[2]Both teabags AfterDry'!$D$3:$D$900,MATCH(Dry_Unashed!H425,'[2]Both teabags AfterDry'!$A$3:$A$900,0)),"")="","",(IFERROR(INDEX('[2]Both teabags AfterDry'!$D$3:$D$900,MATCH(Dry_Unashed!H425,'[2]Both teabags AfterDry'!$A$3:$A$900,0)),"")))</f>
        <v>0.86</v>
      </c>
      <c r="T425">
        <f>IF(IFERROR(INDEX('[2]Both teabags AfterDry'!$D$3:$D$900,MATCH(Dry_Unashed!I425,'[2]Both teabags AfterDry'!$A$3:$A$900,0)),"")="","",(IFERROR(INDEX('[2]Both teabags AfterDry'!$D$3:$D$900,MATCH(Dry_Unashed!I425,'[2]Both teabags AfterDry'!$A$3:$A$900,0)),"")))</f>
        <v>1.7978000000000001</v>
      </c>
      <c r="U425" s="1" t="str">
        <f>IFERROR(IF(S425&gt;0,S425-(#REF!),""),"")</f>
        <v/>
      </c>
      <c r="V425" s="1" t="str">
        <f>IFERROR(IF(T425&gt;0,T425-(#REF!),""),"")</f>
        <v/>
      </c>
      <c r="W425" s="3" t="str">
        <f t="shared" si="42"/>
        <v/>
      </c>
      <c r="X425" s="3" t="str">
        <f t="shared" si="43"/>
        <v/>
      </c>
      <c r="Y425" s="3" t="str">
        <f t="shared" si="44"/>
        <v/>
      </c>
      <c r="Z425">
        <f t="shared" si="45"/>
        <v>69</v>
      </c>
      <c r="AA425" s="3" t="str">
        <f t="shared" si="46"/>
        <v/>
      </c>
      <c r="AB425" s="3" t="str">
        <f t="shared" si="47"/>
        <v/>
      </c>
      <c r="AC425" s="67" t="str">
        <f>IF(ISNUMBER(SEARCH("C", '[2]Dry_Litterbag Placem_Collection'!V132)),"YES","")</f>
        <v/>
      </c>
      <c r="AD425" s="67" t="str">
        <f>IF(ISNUMBER(SEARCH("H", '[2]Dry_Litterbag Placem_Collection'!V132)),"YES","")</f>
        <v/>
      </c>
      <c r="AE425" s="67" t="str">
        <f>IF(ISNUMBER(SEARCH("R", '[2]Dry_Litterbag Placem_Collection'!V132)),"YES","")</f>
        <v/>
      </c>
      <c r="AF425" s="67" t="str">
        <f>IF(ISNUMBER(SEARCH("C", '[2]Dry_Litterbag Placem_Collection'!U132)),"YES","")</f>
        <v/>
      </c>
      <c r="AG425" s="67" t="str">
        <f>IF(ISNUMBER(SEARCH("H", '[2]Dry_Litterbag Placem_Collection'!U132)),"YES","")</f>
        <v/>
      </c>
      <c r="AH425" s="67" t="str">
        <f>IF(ISNUMBER(SEARCH("R", '[2]Dry_Litterbag Placem_Collection'!U132)),"YES","")</f>
        <v>YES</v>
      </c>
    </row>
    <row r="426" spans="2:34">
      <c r="B426" t="s">
        <v>164</v>
      </c>
      <c r="C426">
        <v>131</v>
      </c>
      <c r="D426" t="s">
        <v>104</v>
      </c>
      <c r="E426" t="s">
        <v>32</v>
      </c>
      <c r="F426" s="5">
        <v>3</v>
      </c>
      <c r="G426" s="2">
        <f>'[2]Dry_Litterbag Placem_Collection'!E133</f>
        <v>42939</v>
      </c>
      <c r="H426" t="str">
        <f>'[2]Final data_for_R_analysis_Dryse'!J572</f>
        <v>G48</v>
      </c>
      <c r="I426" t="str">
        <f>'[2]Final data_for_R_analysis_Dryse'!J792</f>
        <v>R188</v>
      </c>
      <c r="J426">
        <f>IFERROR(INDEX('[2]Green_rooibos initial weight'!$C$5:$C$1749,MATCH(H426, '[2]Green_rooibos initial weight'!$A$5:$A$1749,0)),"")</f>
        <v>2.0590000000000002</v>
      </c>
      <c r="K426">
        <f>IFERROR(INDEX('[2]Green_rooibos initial weight'!$C$5:$C$1749,MATCH(I426, '[2]Green_rooibos initial weight'!$A$5:$A$1749,0)),"")</f>
        <v>2.2440000000000002</v>
      </c>
      <c r="L426" s="3" t="str">
        <f>IFERROR(J426-(#REF!+#REF!),"")</f>
        <v/>
      </c>
      <c r="M426" s="3">
        <f>AVERAGE('[2]Ashed teabags wet'!$J$809:$J$813,'[2]Ashed teabags wet'!$J$817:$J$818,'[2]Ashed teabags wet'!$J$820:$J$821)</f>
        <v>5.5094158734921841</v>
      </c>
      <c r="N426" s="3" t="str">
        <f t="shared" si="40"/>
        <v/>
      </c>
      <c r="O426" s="3" t="str">
        <f>IFERROR($K426-(#REF!+#REF!),"")</f>
        <v/>
      </c>
      <c r="P426" s="3">
        <f>AVERAGE('[2]Ashed teabags wet'!$J$814:$J$816)</f>
        <v>2.2816647271287041</v>
      </c>
      <c r="Q426" s="3" t="str">
        <f t="shared" si="41"/>
        <v/>
      </c>
      <c r="R426" s="2">
        <f>'[2]Dry_Litterbag Placem_Collection'!G133</f>
        <v>43008</v>
      </c>
      <c r="S426">
        <f>IF(IFERROR(INDEX('[2]Both teabags AfterDry'!$D$3:$D$900,MATCH(Dry_Unashed!H426,'[2]Both teabags AfterDry'!$A$3:$A$900,0)),"")="","",(IFERROR(INDEX('[2]Both teabags AfterDry'!$D$3:$D$900,MATCH(Dry_Unashed!H426,'[2]Both teabags AfterDry'!$A$3:$A$900,0)),"")))</f>
        <v>0.84750000000000003</v>
      </c>
      <c r="T426">
        <f>IF(IFERROR(INDEX('[2]Both teabags AfterDry'!$D$3:$D$900,MATCH(Dry_Unashed!I426,'[2]Both teabags AfterDry'!$A$3:$A$900,0)),"")="","",(IFERROR(INDEX('[2]Both teabags AfterDry'!$D$3:$D$900,MATCH(Dry_Unashed!I426,'[2]Both teabags AfterDry'!$A$3:$A$900,0)),"")))</f>
        <v>1.7876000000000001</v>
      </c>
      <c r="U426" s="1" t="str">
        <f>IFERROR(IF(S426&gt;0,S426-(#REF!),""),"")</f>
        <v/>
      </c>
      <c r="V426" s="1" t="str">
        <f>IFERROR(IF(T426&gt;0,T426-(#REF!),""),"")</f>
        <v/>
      </c>
      <c r="W426" s="3" t="str">
        <f t="shared" si="42"/>
        <v/>
      </c>
      <c r="X426" s="3" t="str">
        <f t="shared" si="43"/>
        <v/>
      </c>
      <c r="Y426" s="3" t="str">
        <f t="shared" si="44"/>
        <v/>
      </c>
      <c r="Z426">
        <f t="shared" si="45"/>
        <v>69</v>
      </c>
      <c r="AA426" s="3" t="str">
        <f t="shared" si="46"/>
        <v/>
      </c>
      <c r="AB426" s="3" t="str">
        <f t="shared" si="47"/>
        <v/>
      </c>
      <c r="AC426" s="67" t="str">
        <f>IF(ISNUMBER(SEARCH("C", '[2]Dry_Litterbag Placem_Collection'!V133)),"YES","")</f>
        <v/>
      </c>
      <c r="AD426" s="67" t="str">
        <f>IF(ISNUMBER(SEARCH("H", '[2]Dry_Litterbag Placem_Collection'!V133)),"YES","")</f>
        <v/>
      </c>
      <c r="AE426" s="67" t="str">
        <f>IF(ISNUMBER(SEARCH("R", '[2]Dry_Litterbag Placem_Collection'!V133)),"YES","")</f>
        <v>YES</v>
      </c>
      <c r="AF426" s="67" t="str">
        <f>IF(ISNUMBER(SEARCH("C", '[2]Dry_Litterbag Placem_Collection'!U133)),"YES","")</f>
        <v/>
      </c>
      <c r="AG426" s="67" t="str">
        <f>IF(ISNUMBER(SEARCH("H", '[2]Dry_Litterbag Placem_Collection'!U133)),"YES","")</f>
        <v/>
      </c>
      <c r="AH426" s="67" t="str">
        <f>IF(ISNUMBER(SEARCH("R", '[2]Dry_Litterbag Placem_Collection'!U133)),"YES","")</f>
        <v>YES</v>
      </c>
    </row>
    <row r="427" spans="2:34">
      <c r="B427" t="s">
        <v>164</v>
      </c>
      <c r="C427">
        <v>132</v>
      </c>
      <c r="D427" t="s">
        <v>104</v>
      </c>
      <c r="E427" t="s">
        <v>32</v>
      </c>
      <c r="F427" s="68">
        <v>4</v>
      </c>
      <c r="G427" s="2">
        <f>'[2]Dry_Litterbag Placem_Collection'!E134</f>
        <v>0</v>
      </c>
      <c r="H427" t="str">
        <f>'[2]Final data_for_R_analysis_Dryse'!J573</f>
        <v/>
      </c>
      <c r="I427" t="str">
        <f>'[2]Final data_for_R_analysis_Dryse'!J793</f>
        <v/>
      </c>
      <c r="J427" t="str">
        <f>IFERROR(INDEX('[2]Green_rooibos initial weight'!$C$5:$C$1749,MATCH(H427, '[2]Green_rooibos initial weight'!$A$5:$A$1749,0)),"")</f>
        <v/>
      </c>
      <c r="K427" t="str">
        <f>IFERROR(INDEX('[2]Green_rooibos initial weight'!$C$5:$C$1749,MATCH(I427, '[2]Green_rooibos initial weight'!$A$5:$A$1749,0)),"")</f>
        <v/>
      </c>
      <c r="L427" s="3" t="str">
        <f>IFERROR(J427-(#REF!+#REF!),"")</f>
        <v/>
      </c>
      <c r="M427" s="3">
        <f>AVERAGE('[2]Ashed teabags wet'!$J$809:$J$813,'[2]Ashed teabags wet'!$J$817:$J$818,'[2]Ashed teabags wet'!$J$820:$J$821)</f>
        <v>5.5094158734921841</v>
      </c>
      <c r="N427" s="3" t="str">
        <f t="shared" si="40"/>
        <v/>
      </c>
      <c r="O427" s="3" t="str">
        <f>IFERROR($K427-(#REF!+#REF!),"")</f>
        <v/>
      </c>
      <c r="P427" s="3">
        <f>AVERAGE('[2]Ashed teabags wet'!$J$814:$J$816)</f>
        <v>2.2816647271287041</v>
      </c>
      <c r="Q427" s="3" t="str">
        <f t="shared" si="41"/>
        <v/>
      </c>
      <c r="R427" s="2">
        <f>'[2]Dry_Litterbag Placem_Collection'!G134</f>
        <v>0</v>
      </c>
      <c r="S427" t="str">
        <f>IF(IFERROR(INDEX('[2]Both teabags AfterDry'!$D$3:$D$900,MATCH(Dry_Unashed!H427,'[2]Both teabags AfterDry'!$A$3:$A$900,0)),"")="","",(IFERROR(INDEX('[2]Both teabags AfterDry'!$D$3:$D$900,MATCH(Dry_Unashed!H427,'[2]Both teabags AfterDry'!$A$3:$A$900,0)),"")))</f>
        <v/>
      </c>
      <c r="T427" t="str">
        <f>IF(IFERROR(INDEX('[2]Both teabags AfterDry'!$D$3:$D$900,MATCH(Dry_Unashed!I427,'[2]Both teabags AfterDry'!$A$3:$A$900,0)),"")="","",(IFERROR(INDEX('[2]Both teabags AfterDry'!$D$3:$D$900,MATCH(Dry_Unashed!I427,'[2]Both teabags AfterDry'!$A$3:$A$900,0)),"")))</f>
        <v/>
      </c>
      <c r="U427" s="1" t="str">
        <f>IFERROR(IF(S427&gt;0,S427-(#REF!),""),"")</f>
        <v/>
      </c>
      <c r="V427" s="1" t="str">
        <f>IFERROR(IF(T427&gt;0,T427-(#REF!),""),"")</f>
        <v/>
      </c>
      <c r="W427" s="3" t="str">
        <f t="shared" si="42"/>
        <v/>
      </c>
      <c r="X427" s="3" t="str">
        <f t="shared" si="43"/>
        <v/>
      </c>
      <c r="Y427" s="3" t="str">
        <f t="shared" si="44"/>
        <v/>
      </c>
      <c r="Z427" t="str">
        <f t="shared" si="45"/>
        <v/>
      </c>
      <c r="AA427" s="3" t="str">
        <f t="shared" si="46"/>
        <v/>
      </c>
      <c r="AB427" s="3" t="str">
        <f t="shared" si="47"/>
        <v/>
      </c>
      <c r="AC427" s="67" t="str">
        <f>IF(ISNUMBER(SEARCH("C", '[2]Dry_Litterbag Placem_Collection'!V134)),"YES","")</f>
        <v/>
      </c>
      <c r="AD427" s="67" t="str">
        <f>IF(ISNUMBER(SEARCH("H", '[2]Dry_Litterbag Placem_Collection'!V134)),"YES","")</f>
        <v/>
      </c>
      <c r="AE427" s="67" t="str">
        <f>IF(ISNUMBER(SEARCH("R", '[2]Dry_Litterbag Placem_Collection'!V134)),"YES","")</f>
        <v/>
      </c>
      <c r="AF427" s="67" t="str">
        <f>IF(ISNUMBER(SEARCH("C", '[2]Dry_Litterbag Placem_Collection'!U134)),"YES","")</f>
        <v/>
      </c>
      <c r="AG427" s="67" t="str">
        <f>IF(ISNUMBER(SEARCH("H", '[2]Dry_Litterbag Placem_Collection'!U134)),"YES","")</f>
        <v/>
      </c>
      <c r="AH427" s="67" t="str">
        <f>IF(ISNUMBER(SEARCH("R", '[2]Dry_Litterbag Placem_Collection'!U134)),"YES","")</f>
        <v/>
      </c>
    </row>
    <row r="428" spans="2:34">
      <c r="B428" t="s">
        <v>164</v>
      </c>
      <c r="C428">
        <v>133</v>
      </c>
      <c r="D428" t="s">
        <v>104</v>
      </c>
      <c r="E428" t="s">
        <v>32</v>
      </c>
      <c r="F428" s="68">
        <v>5</v>
      </c>
      <c r="G428" s="2">
        <f>'[2]Dry_Litterbag Placem_Collection'!E135</f>
        <v>42939</v>
      </c>
      <c r="H428" t="str">
        <f>'[2]Final data_for_R_analysis_Dryse'!J574</f>
        <v>G210</v>
      </c>
      <c r="I428" t="str">
        <f>'[2]Final data_for_R_analysis_Dryse'!J794</f>
        <v>R683</v>
      </c>
      <c r="J428">
        <f>IFERROR(INDEX('[2]Green_rooibos initial weight'!$C$5:$C$1749,MATCH(H428, '[2]Green_rooibos initial weight'!$A$5:$A$1749,0)),"")</f>
        <v>1.923</v>
      </c>
      <c r="K428">
        <f>IFERROR(INDEX('[2]Green_rooibos initial weight'!$C$5:$C$1749,MATCH(I428, '[2]Green_rooibos initial weight'!$A$5:$A$1749,0)),"")</f>
        <v>2.141</v>
      </c>
      <c r="L428" s="3" t="str">
        <f>IFERROR(J428-(#REF!+#REF!),"")</f>
        <v/>
      </c>
      <c r="M428" s="3">
        <f>AVERAGE('[2]Ashed teabags wet'!$J$809:$J$813,'[2]Ashed teabags wet'!$J$817:$J$818,'[2]Ashed teabags wet'!$J$820:$J$821)</f>
        <v>5.5094158734921841</v>
      </c>
      <c r="N428" s="3" t="str">
        <f t="shared" si="40"/>
        <v/>
      </c>
      <c r="O428" s="3" t="str">
        <f>IFERROR($K428-(#REF!+#REF!),"")</f>
        <v/>
      </c>
      <c r="P428" s="3">
        <f>AVERAGE('[2]Ashed teabags wet'!$J$814:$J$816)</f>
        <v>2.2816647271287041</v>
      </c>
      <c r="Q428" s="3" t="str">
        <f t="shared" si="41"/>
        <v/>
      </c>
      <c r="R428" s="2">
        <f>'[2]Dry_Litterbag Placem_Collection'!G135</f>
        <v>43008</v>
      </c>
      <c r="S428" t="str">
        <f>IF(IFERROR(INDEX('[2]Both teabags AfterDry'!$D$3:$D$900,MATCH(Dry_Unashed!H428,'[2]Both teabags AfterDry'!$A$3:$A$900,0)),"")="","",(IFERROR(INDEX('[2]Both teabags AfterDry'!$D$3:$D$900,MATCH(Dry_Unashed!H428,'[2]Both teabags AfterDry'!$A$3:$A$900,0)),"")))</f>
        <v/>
      </c>
      <c r="T428" t="str">
        <f>IF(IFERROR(INDEX('[2]Both teabags AfterDry'!$D$3:$D$900,MATCH(Dry_Unashed!I428,'[2]Both teabags AfterDry'!$A$3:$A$900,0)),"")="","",(IFERROR(INDEX('[2]Both teabags AfterDry'!$D$3:$D$900,MATCH(Dry_Unashed!I428,'[2]Both teabags AfterDry'!$A$3:$A$900,0)),"")))</f>
        <v/>
      </c>
      <c r="U428" s="1" t="str">
        <f>IFERROR(IF(S428&gt;0,S428-(#REF!),""),"")</f>
        <v/>
      </c>
      <c r="V428" s="1" t="str">
        <f>IFERROR(IF(T428&gt;0,T428-(#REF!),""),"")</f>
        <v/>
      </c>
      <c r="W428" s="3" t="str">
        <f t="shared" si="42"/>
        <v/>
      </c>
      <c r="X428" s="3" t="str">
        <f t="shared" si="43"/>
        <v/>
      </c>
      <c r="Y428" s="3" t="str">
        <f t="shared" si="44"/>
        <v/>
      </c>
      <c r="Z428">
        <f t="shared" si="45"/>
        <v>69</v>
      </c>
      <c r="AA428" s="3" t="str">
        <f t="shared" si="46"/>
        <v/>
      </c>
      <c r="AB428" s="3" t="str">
        <f t="shared" si="47"/>
        <v/>
      </c>
      <c r="AC428" s="67" t="str">
        <f>IF(ISNUMBER(SEARCH("C", '[2]Dry_Litterbag Placem_Collection'!V135)),"YES","")</f>
        <v/>
      </c>
      <c r="AD428" s="67" t="str">
        <f>IF(ISNUMBER(SEARCH("H", '[2]Dry_Litterbag Placem_Collection'!V135)),"YES","")</f>
        <v/>
      </c>
      <c r="AE428" s="67" t="str">
        <f>IF(ISNUMBER(SEARCH("R", '[2]Dry_Litterbag Placem_Collection'!V135)),"YES","")</f>
        <v/>
      </c>
      <c r="AF428" s="67" t="str">
        <f>IF(ISNUMBER(SEARCH("C", '[2]Dry_Litterbag Placem_Collection'!U135)),"YES","")</f>
        <v/>
      </c>
      <c r="AG428" s="67" t="str">
        <f>IF(ISNUMBER(SEARCH("H", '[2]Dry_Litterbag Placem_Collection'!U135)),"YES","")</f>
        <v/>
      </c>
      <c r="AH428" s="67" t="str">
        <f>IF(ISNUMBER(SEARCH("R", '[2]Dry_Litterbag Placem_Collection'!U135)),"YES","")</f>
        <v>YES</v>
      </c>
    </row>
    <row r="429" spans="2:34">
      <c r="B429" t="s">
        <v>164</v>
      </c>
      <c r="C429">
        <v>134</v>
      </c>
      <c r="D429" t="s">
        <v>104</v>
      </c>
      <c r="E429" t="s">
        <v>32</v>
      </c>
      <c r="F429" s="68">
        <v>6</v>
      </c>
      <c r="G429" s="2">
        <f>'[2]Dry_Litterbag Placem_Collection'!E136</f>
        <v>42939</v>
      </c>
      <c r="H429" t="str">
        <f>'[2]Final data_for_R_analysis_Dryse'!J575</f>
        <v>G40</v>
      </c>
      <c r="I429" t="str">
        <f>'[2]Final data_for_R_analysis_Dryse'!J795</f>
        <v>R649</v>
      </c>
      <c r="J429">
        <f>IFERROR(INDEX('[2]Green_rooibos initial weight'!$C$5:$C$1749,MATCH(H429, '[2]Green_rooibos initial weight'!$A$5:$A$1749,0)),"")</f>
        <v>2.0369999999999999</v>
      </c>
      <c r="K429">
        <f>IFERROR(INDEX('[2]Green_rooibos initial weight'!$C$5:$C$1749,MATCH(I429, '[2]Green_rooibos initial weight'!$A$5:$A$1749,0)),"")</f>
        <v>2.161</v>
      </c>
      <c r="L429" s="3" t="str">
        <f>IFERROR(J429-(#REF!+#REF!),"")</f>
        <v/>
      </c>
      <c r="M429" s="3">
        <f>AVERAGE('[2]Ashed teabags wet'!$J$809:$J$813,'[2]Ashed teabags wet'!$J$817:$J$818,'[2]Ashed teabags wet'!$J$820:$J$821)</f>
        <v>5.5094158734921841</v>
      </c>
      <c r="N429" s="3" t="str">
        <f t="shared" si="40"/>
        <v/>
      </c>
      <c r="O429" s="3" t="str">
        <f>IFERROR($K429-(#REF!+#REF!),"")</f>
        <v/>
      </c>
      <c r="P429" s="3">
        <f>AVERAGE('[2]Ashed teabags wet'!$J$814:$J$816)</f>
        <v>2.2816647271287041</v>
      </c>
      <c r="Q429" s="3" t="str">
        <f t="shared" si="41"/>
        <v/>
      </c>
      <c r="R429" s="2">
        <f>'[2]Dry_Litterbag Placem_Collection'!G136</f>
        <v>43008</v>
      </c>
      <c r="S429">
        <f>IF(IFERROR(INDEX('[2]Both teabags AfterDry'!$D$3:$D$900,MATCH(Dry_Unashed!H429,'[2]Both teabags AfterDry'!$A$3:$A$900,0)),"")="","",(IFERROR(INDEX('[2]Both teabags AfterDry'!$D$3:$D$900,MATCH(Dry_Unashed!H429,'[2]Both teabags AfterDry'!$A$3:$A$900,0)),"")))</f>
        <v>0.68400000000000005</v>
      </c>
      <c r="T429">
        <f>IF(IFERROR(INDEX('[2]Both teabags AfterDry'!$D$3:$D$900,MATCH(Dry_Unashed!I429,'[2]Both teabags AfterDry'!$A$3:$A$900,0)),"")="","",(IFERROR(INDEX('[2]Both teabags AfterDry'!$D$3:$D$900,MATCH(Dry_Unashed!I429,'[2]Both teabags AfterDry'!$A$3:$A$900,0)),"")))</f>
        <v>1.7554000000000001</v>
      </c>
      <c r="U429" s="1" t="str">
        <f>IFERROR(IF(S429&gt;0,S429-(#REF!),""),"")</f>
        <v/>
      </c>
      <c r="V429" s="1" t="str">
        <f>IFERROR(IF(T429&gt;0,T429-(#REF!),""),"")</f>
        <v/>
      </c>
      <c r="W429" s="3" t="str">
        <f t="shared" si="42"/>
        <v/>
      </c>
      <c r="X429" s="3" t="str">
        <f t="shared" si="43"/>
        <v/>
      </c>
      <c r="Y429" s="3" t="str">
        <f t="shared" si="44"/>
        <v/>
      </c>
      <c r="Z429">
        <f t="shared" si="45"/>
        <v>69</v>
      </c>
      <c r="AA429" s="3" t="str">
        <f t="shared" si="46"/>
        <v/>
      </c>
      <c r="AB429" s="3" t="str">
        <f t="shared" si="47"/>
        <v/>
      </c>
      <c r="AC429" s="67" t="str">
        <f>IF(ISNUMBER(SEARCH("C", '[2]Dry_Litterbag Placem_Collection'!V136)),"YES","")</f>
        <v/>
      </c>
      <c r="AD429" s="67" t="str">
        <f>IF(ISNUMBER(SEARCH("H", '[2]Dry_Litterbag Placem_Collection'!V136)),"YES","")</f>
        <v/>
      </c>
      <c r="AE429" s="67" t="str">
        <f>IF(ISNUMBER(SEARCH("R", '[2]Dry_Litterbag Placem_Collection'!V136)),"YES","")</f>
        <v>YES</v>
      </c>
      <c r="AF429" s="67" t="str">
        <f>IF(ISNUMBER(SEARCH("C", '[2]Dry_Litterbag Placem_Collection'!U136)),"YES","")</f>
        <v/>
      </c>
      <c r="AG429" s="67" t="str">
        <f>IF(ISNUMBER(SEARCH("H", '[2]Dry_Litterbag Placem_Collection'!U136)),"YES","")</f>
        <v/>
      </c>
      <c r="AH429" s="67" t="str">
        <f>IF(ISNUMBER(SEARCH("R", '[2]Dry_Litterbag Placem_Collection'!U136)),"YES","")</f>
        <v>YES</v>
      </c>
    </row>
    <row r="430" spans="2:34">
      <c r="B430" t="s">
        <v>164</v>
      </c>
      <c r="C430">
        <v>135</v>
      </c>
      <c r="D430" t="s">
        <v>104</v>
      </c>
      <c r="E430" t="s">
        <v>32</v>
      </c>
      <c r="F430" s="68">
        <v>7</v>
      </c>
      <c r="G430" s="2">
        <f>'[2]Dry_Litterbag Placem_Collection'!E137</f>
        <v>42939</v>
      </c>
      <c r="H430" t="str">
        <f>'[2]Final data_for_R_analysis_Dryse'!J576</f>
        <v>G517</v>
      </c>
      <c r="I430" t="str">
        <f>'[2]Final data_for_R_analysis_Dryse'!J796</f>
        <v>R223</v>
      </c>
      <c r="J430">
        <f>IFERROR(INDEX('[2]Green_rooibos initial weight'!$C$5:$C$1749,MATCH(H430, '[2]Green_rooibos initial weight'!$A$5:$A$1749,0)),"")</f>
        <v>2.069</v>
      </c>
      <c r="K430">
        <f>IFERROR(INDEX('[2]Green_rooibos initial weight'!$C$5:$C$1749,MATCH(I430, '[2]Green_rooibos initial weight'!$A$5:$A$1749,0)),"")</f>
        <v>2.2170000000000001</v>
      </c>
      <c r="L430" s="3" t="str">
        <f>IFERROR(J430-(#REF!+#REF!),"")</f>
        <v/>
      </c>
      <c r="M430" s="3">
        <f>AVERAGE('[2]Ashed teabags wet'!$J$809:$J$813,'[2]Ashed teabags wet'!$J$817:$J$818,'[2]Ashed teabags wet'!$J$820:$J$821)</f>
        <v>5.5094158734921841</v>
      </c>
      <c r="N430" s="3" t="str">
        <f t="shared" si="40"/>
        <v/>
      </c>
      <c r="O430" s="3" t="str">
        <f>IFERROR($K430-(#REF!+#REF!),"")</f>
        <v/>
      </c>
      <c r="P430" s="3">
        <f>AVERAGE('[2]Ashed teabags wet'!$J$814:$J$816)</f>
        <v>2.2816647271287041</v>
      </c>
      <c r="Q430" s="3" t="str">
        <f t="shared" si="41"/>
        <v/>
      </c>
      <c r="R430" s="2">
        <f>'[2]Dry_Litterbag Placem_Collection'!G137</f>
        <v>43008</v>
      </c>
      <c r="S430">
        <f>IF(IFERROR(INDEX('[2]Both teabags AfterDry'!$D$3:$D$900,MATCH(Dry_Unashed!H430,'[2]Both teabags AfterDry'!$A$3:$A$900,0)),"")="","",(IFERROR(INDEX('[2]Both teabags AfterDry'!$D$3:$D$900,MATCH(Dry_Unashed!H430,'[2]Both teabags AfterDry'!$A$3:$A$900,0)),"")))</f>
        <v>0.7097</v>
      </c>
      <c r="T430">
        <f>IF(IFERROR(INDEX('[2]Both teabags AfterDry'!$D$3:$D$900,MATCH(Dry_Unashed!I430,'[2]Both teabags AfterDry'!$A$3:$A$900,0)),"")="","",(IFERROR(INDEX('[2]Both teabags AfterDry'!$D$3:$D$900,MATCH(Dry_Unashed!I430,'[2]Both teabags AfterDry'!$A$3:$A$900,0)),"")))</f>
        <v>1.7884</v>
      </c>
      <c r="U430" s="1" t="str">
        <f>IFERROR(IF(S430&gt;0,S430-(#REF!),""),"")</f>
        <v/>
      </c>
      <c r="V430" s="1" t="str">
        <f>IFERROR(IF(T430&gt;0,T430-(#REF!),""),"")</f>
        <v/>
      </c>
      <c r="W430" s="3" t="str">
        <f t="shared" si="42"/>
        <v/>
      </c>
      <c r="X430" s="3" t="str">
        <f t="shared" si="43"/>
        <v/>
      </c>
      <c r="Y430" s="3" t="str">
        <f t="shared" si="44"/>
        <v/>
      </c>
      <c r="Z430">
        <f t="shared" si="45"/>
        <v>69</v>
      </c>
      <c r="AA430" s="3" t="str">
        <f t="shared" si="46"/>
        <v/>
      </c>
      <c r="AB430" s="3" t="str">
        <f t="shared" si="47"/>
        <v/>
      </c>
      <c r="AC430" s="67" t="str">
        <f>IF(ISNUMBER(SEARCH("C", '[2]Dry_Litterbag Placem_Collection'!V137)),"YES","")</f>
        <v/>
      </c>
      <c r="AD430" s="67" t="str">
        <f>IF(ISNUMBER(SEARCH("H", '[2]Dry_Litterbag Placem_Collection'!V137)),"YES","")</f>
        <v/>
      </c>
      <c r="AE430" s="67" t="str">
        <f>IF(ISNUMBER(SEARCH("R", '[2]Dry_Litterbag Placem_Collection'!V137)),"YES","")</f>
        <v/>
      </c>
      <c r="AF430" s="67" t="str">
        <f>IF(ISNUMBER(SEARCH("C", '[2]Dry_Litterbag Placem_Collection'!U137)),"YES","")</f>
        <v/>
      </c>
      <c r="AG430" s="67" t="str">
        <f>IF(ISNUMBER(SEARCH("H", '[2]Dry_Litterbag Placem_Collection'!U137)),"YES","")</f>
        <v/>
      </c>
      <c r="AH430" s="67" t="str">
        <f>IF(ISNUMBER(SEARCH("R", '[2]Dry_Litterbag Placem_Collection'!U137)),"YES","")</f>
        <v/>
      </c>
    </row>
    <row r="431" spans="2:34">
      <c r="B431" t="s">
        <v>164</v>
      </c>
      <c r="C431">
        <v>136</v>
      </c>
      <c r="D431" t="s">
        <v>104</v>
      </c>
      <c r="E431" t="s">
        <v>32</v>
      </c>
      <c r="F431" s="68">
        <v>8</v>
      </c>
      <c r="G431" s="2">
        <f>'[2]Dry_Litterbag Placem_Collection'!E138</f>
        <v>42939</v>
      </c>
      <c r="H431" t="str">
        <f>'[2]Final data_for_R_analysis_Dryse'!J577</f>
        <v>G67</v>
      </c>
      <c r="I431" t="str">
        <f>'[2]Final data_for_R_analysis_Dryse'!J797</f>
        <v>R214</v>
      </c>
      <c r="J431">
        <f>IFERROR(INDEX('[2]Green_rooibos initial weight'!$C$5:$C$1749,MATCH(H431, '[2]Green_rooibos initial weight'!$A$5:$A$1749,0)),"")</f>
        <v>1.984</v>
      </c>
      <c r="K431">
        <f>IFERROR(INDEX('[2]Green_rooibos initial weight'!$C$5:$C$1749,MATCH(I431, '[2]Green_rooibos initial weight'!$A$5:$A$1749,0)),"")</f>
        <v>2.1960000000000002</v>
      </c>
      <c r="L431" s="3" t="str">
        <f>IFERROR(J431-(#REF!+#REF!),"")</f>
        <v/>
      </c>
      <c r="M431" s="3">
        <f>AVERAGE('[2]Ashed teabags wet'!$J$809:$J$813,'[2]Ashed teabags wet'!$J$817:$J$818,'[2]Ashed teabags wet'!$J$820:$J$821)</f>
        <v>5.5094158734921841</v>
      </c>
      <c r="N431" s="3" t="str">
        <f t="shared" si="40"/>
        <v/>
      </c>
      <c r="O431" s="3" t="str">
        <f>IFERROR($K431-(#REF!+#REF!),"")</f>
        <v/>
      </c>
      <c r="P431" s="3">
        <f>AVERAGE('[2]Ashed teabags wet'!$J$814:$J$816)</f>
        <v>2.2816647271287041</v>
      </c>
      <c r="Q431" s="3" t="str">
        <f t="shared" si="41"/>
        <v/>
      </c>
      <c r="R431" s="2">
        <f>'[2]Dry_Litterbag Placem_Collection'!G138</f>
        <v>43008</v>
      </c>
      <c r="S431">
        <f>IF(IFERROR(INDEX('[2]Both teabags AfterDry'!$D$3:$D$900,MATCH(Dry_Unashed!H431,'[2]Both teabags AfterDry'!$A$3:$A$900,0)),"")="","",(IFERROR(INDEX('[2]Both teabags AfterDry'!$D$3:$D$900,MATCH(Dry_Unashed!H431,'[2]Both teabags AfterDry'!$A$3:$A$900,0)),"")))</f>
        <v>0.77739999999999998</v>
      </c>
      <c r="T431">
        <f>IF(IFERROR(INDEX('[2]Both teabags AfterDry'!$D$3:$D$900,MATCH(Dry_Unashed!I431,'[2]Both teabags AfterDry'!$A$3:$A$900,0)),"")="","",(IFERROR(INDEX('[2]Both teabags AfterDry'!$D$3:$D$900,MATCH(Dry_Unashed!I431,'[2]Both teabags AfterDry'!$A$3:$A$900,0)),"")))</f>
        <v>1.7265999999999999</v>
      </c>
      <c r="U431" s="1" t="str">
        <f>IFERROR(IF(S431&gt;0,S431-(#REF!),""),"")</f>
        <v/>
      </c>
      <c r="V431" s="1" t="str">
        <f>IFERROR(IF(T431&gt;0,T431-(#REF!),""),"")</f>
        <v/>
      </c>
      <c r="W431" s="3" t="str">
        <f t="shared" si="42"/>
        <v/>
      </c>
      <c r="X431" s="3" t="str">
        <f t="shared" si="43"/>
        <v/>
      </c>
      <c r="Y431" s="3" t="str">
        <f t="shared" si="44"/>
        <v/>
      </c>
      <c r="Z431">
        <f t="shared" si="45"/>
        <v>69</v>
      </c>
      <c r="AA431" s="3" t="str">
        <f t="shared" si="46"/>
        <v/>
      </c>
      <c r="AB431" s="3" t="str">
        <f t="shared" si="47"/>
        <v/>
      </c>
      <c r="AC431" s="67" t="str">
        <f>IF(ISNUMBER(SEARCH("C", '[2]Dry_Litterbag Placem_Collection'!V138)),"YES","")</f>
        <v/>
      </c>
      <c r="AD431" s="67" t="str">
        <f>IF(ISNUMBER(SEARCH("H", '[2]Dry_Litterbag Placem_Collection'!V138)),"YES","")</f>
        <v/>
      </c>
      <c r="AE431" s="67" t="str">
        <f>IF(ISNUMBER(SEARCH("R", '[2]Dry_Litterbag Placem_Collection'!V138)),"YES","")</f>
        <v/>
      </c>
      <c r="AF431" s="67" t="str">
        <f>IF(ISNUMBER(SEARCH("C", '[2]Dry_Litterbag Placem_Collection'!U138)),"YES","")</f>
        <v/>
      </c>
      <c r="AG431" s="67" t="str">
        <f>IF(ISNUMBER(SEARCH("H", '[2]Dry_Litterbag Placem_Collection'!U138)),"YES","")</f>
        <v/>
      </c>
      <c r="AH431" s="67" t="str">
        <f>IF(ISNUMBER(SEARCH("R", '[2]Dry_Litterbag Placem_Collection'!U138)),"YES","")</f>
        <v>YES</v>
      </c>
    </row>
    <row r="432" spans="2:34">
      <c r="B432" t="s">
        <v>164</v>
      </c>
      <c r="C432">
        <v>137</v>
      </c>
      <c r="D432" t="s">
        <v>105</v>
      </c>
      <c r="E432" t="s">
        <v>32</v>
      </c>
      <c r="F432" s="5">
        <v>1</v>
      </c>
      <c r="G432" s="2">
        <f>'[2]Dry_Litterbag Placem_Collection'!E139</f>
        <v>42939</v>
      </c>
      <c r="H432" t="str">
        <f>'[2]Final data_for_R_analysis_Dryse'!J578</f>
        <v>G335</v>
      </c>
      <c r="I432" t="str">
        <f>'[2]Final data_for_R_analysis_Dryse'!J798</f>
        <v>R628</v>
      </c>
      <c r="J432">
        <f>IFERROR(INDEX('[2]Green_rooibos initial weight'!$C$5:$C$1749,MATCH(H432, '[2]Green_rooibos initial weight'!$A$5:$A$1749,0)),"")</f>
        <v>1.956</v>
      </c>
      <c r="K432">
        <f>IFERROR(INDEX('[2]Green_rooibos initial weight'!$C$5:$C$1749,MATCH(I432, '[2]Green_rooibos initial weight'!$A$5:$A$1749,0)),"")</f>
        <v>2.0110000000000001</v>
      </c>
      <c r="L432" s="3" t="str">
        <f>IFERROR(J432-(#REF!+#REF!),"")</f>
        <v/>
      </c>
      <c r="M432" s="3">
        <f>AVERAGE('[2]Ashed teabags wet'!$J$809:$J$813,'[2]Ashed teabags wet'!$J$817:$J$818,'[2]Ashed teabags wet'!$J$820:$J$821)</f>
        <v>5.5094158734921841</v>
      </c>
      <c r="N432" s="3" t="str">
        <f t="shared" si="40"/>
        <v/>
      </c>
      <c r="O432" s="3" t="str">
        <f>IFERROR($K432-(#REF!+#REF!),"")</f>
        <v/>
      </c>
      <c r="P432" s="3">
        <f>AVERAGE('[2]Ashed teabags wet'!$J$814:$J$816)</f>
        <v>2.2816647271287041</v>
      </c>
      <c r="Q432" s="3" t="str">
        <f t="shared" si="41"/>
        <v/>
      </c>
      <c r="R432" s="2">
        <f>'[2]Dry_Litterbag Placem_Collection'!G139</f>
        <v>43008</v>
      </c>
      <c r="S432">
        <f>IF(IFERROR(INDEX('[2]Both teabags AfterDry'!$D$3:$D$900,MATCH(Dry_Unashed!H432,'[2]Both teabags AfterDry'!$A$3:$A$900,0)),"")="","",(IFERROR(INDEX('[2]Both teabags AfterDry'!$D$3:$D$900,MATCH(Dry_Unashed!H432,'[2]Both teabags AfterDry'!$A$3:$A$900,0)),"")))</f>
        <v>0.85829999999999995</v>
      </c>
      <c r="T432">
        <f>IF(IFERROR(INDEX('[2]Both teabags AfterDry'!$D$3:$D$900,MATCH(Dry_Unashed!I432,'[2]Both teabags AfterDry'!$A$3:$A$900,0)),"")="","",(IFERROR(INDEX('[2]Both teabags AfterDry'!$D$3:$D$900,MATCH(Dry_Unashed!I432,'[2]Both teabags AfterDry'!$A$3:$A$900,0)),"")))</f>
        <v>1.7652000000000001</v>
      </c>
      <c r="U432" s="1" t="str">
        <f>IFERROR(IF(S432&gt;0,S432-(#REF!),""),"")</f>
        <v/>
      </c>
      <c r="V432" s="1" t="str">
        <f>IFERROR(IF(T432&gt;0,T432-(#REF!),""),"")</f>
        <v/>
      </c>
      <c r="W432" s="3" t="str">
        <f t="shared" si="42"/>
        <v/>
      </c>
      <c r="X432" s="3" t="str">
        <f t="shared" si="43"/>
        <v/>
      </c>
      <c r="Y432" s="3" t="str">
        <f t="shared" si="44"/>
        <v/>
      </c>
      <c r="Z432">
        <f t="shared" si="45"/>
        <v>69</v>
      </c>
      <c r="AA432" s="3" t="str">
        <f t="shared" si="46"/>
        <v/>
      </c>
      <c r="AB432" s="3" t="str">
        <f t="shared" si="47"/>
        <v/>
      </c>
      <c r="AC432" s="67" t="str">
        <f>IF(ISNUMBER(SEARCH("C", '[2]Dry_Litterbag Placem_Collection'!V139)),"YES","")</f>
        <v/>
      </c>
      <c r="AD432" s="67" t="str">
        <f>IF(ISNUMBER(SEARCH("H", '[2]Dry_Litterbag Placem_Collection'!V139)),"YES","")</f>
        <v/>
      </c>
      <c r="AE432" s="67" t="str">
        <f>IF(ISNUMBER(SEARCH("R", '[2]Dry_Litterbag Placem_Collection'!V139)),"YES","")</f>
        <v/>
      </c>
      <c r="AF432" s="67" t="str">
        <f>IF(ISNUMBER(SEARCH("C", '[2]Dry_Litterbag Placem_Collection'!U139)),"YES","")</f>
        <v/>
      </c>
      <c r="AG432" s="67" t="str">
        <f>IF(ISNUMBER(SEARCH("H", '[2]Dry_Litterbag Placem_Collection'!U139)),"YES","")</f>
        <v/>
      </c>
      <c r="AH432" s="67" t="str">
        <f>IF(ISNUMBER(SEARCH("R", '[2]Dry_Litterbag Placem_Collection'!U139)),"YES","")</f>
        <v/>
      </c>
    </row>
    <row r="433" spans="2:34">
      <c r="B433" t="s">
        <v>164</v>
      </c>
      <c r="C433">
        <v>138</v>
      </c>
      <c r="D433" t="s">
        <v>105</v>
      </c>
      <c r="E433" t="s">
        <v>32</v>
      </c>
      <c r="F433" s="5">
        <v>2</v>
      </c>
      <c r="G433" s="2">
        <f>'[2]Dry_Litterbag Placem_Collection'!E140</f>
        <v>42939</v>
      </c>
      <c r="H433" t="str">
        <f>'[2]Final data_for_R_analysis_Dryse'!J579</f>
        <v>G484</v>
      </c>
      <c r="I433" t="str">
        <f>'[2]Final data_for_R_analysis_Dryse'!J799</f>
        <v>R198</v>
      </c>
      <c r="J433">
        <f>IFERROR(INDEX('[2]Green_rooibos initial weight'!$C$5:$C$1749,MATCH(H433, '[2]Green_rooibos initial weight'!$A$5:$A$1749,0)),"")</f>
        <v>2.0009999999999999</v>
      </c>
      <c r="K433">
        <f>IFERROR(INDEX('[2]Green_rooibos initial weight'!$C$5:$C$1749,MATCH(I433, '[2]Green_rooibos initial weight'!$A$5:$A$1749,0)),"")</f>
        <v>2.1970000000000001</v>
      </c>
      <c r="L433" s="3" t="str">
        <f>IFERROR(J433-(#REF!+#REF!),"")</f>
        <v/>
      </c>
      <c r="M433" s="3">
        <f>AVERAGE('[2]Ashed teabags wet'!$J$809:$J$813,'[2]Ashed teabags wet'!$J$817:$J$818,'[2]Ashed teabags wet'!$J$820:$J$821)</f>
        <v>5.5094158734921841</v>
      </c>
      <c r="N433" s="3" t="str">
        <f t="shared" si="40"/>
        <v/>
      </c>
      <c r="O433" s="3" t="str">
        <f>IFERROR($K433-(#REF!+#REF!),"")</f>
        <v/>
      </c>
      <c r="P433" s="3">
        <f>AVERAGE('[2]Ashed teabags wet'!$J$814:$J$816)</f>
        <v>2.2816647271287041</v>
      </c>
      <c r="Q433" s="3" t="str">
        <f t="shared" si="41"/>
        <v/>
      </c>
      <c r="R433" s="2">
        <f>'[2]Dry_Litterbag Placem_Collection'!G140</f>
        <v>43008</v>
      </c>
      <c r="S433">
        <f>IF(IFERROR(INDEX('[2]Both teabags AfterDry'!$D$3:$D$900,MATCH(Dry_Unashed!H433,'[2]Both teabags AfterDry'!$A$3:$A$900,0)),"")="","",(IFERROR(INDEX('[2]Both teabags AfterDry'!$D$3:$D$900,MATCH(Dry_Unashed!H433,'[2]Both teabags AfterDry'!$A$3:$A$900,0)),"")))</f>
        <v>0.66439999999999999</v>
      </c>
      <c r="T433">
        <f>IF(IFERROR(INDEX('[2]Both teabags AfterDry'!$D$3:$D$900,MATCH(Dry_Unashed!I433,'[2]Both teabags AfterDry'!$A$3:$A$900,0)),"")="","",(IFERROR(INDEX('[2]Both teabags AfterDry'!$D$3:$D$900,MATCH(Dry_Unashed!I433,'[2]Both teabags AfterDry'!$A$3:$A$900,0)),"")))</f>
        <v>1.7765</v>
      </c>
      <c r="U433" s="1" t="str">
        <f>IFERROR(IF(S433&gt;0,S433-(#REF!),""),"")</f>
        <v/>
      </c>
      <c r="V433" s="1" t="str">
        <f>IFERROR(IF(T433&gt;0,T433-(#REF!),""),"")</f>
        <v/>
      </c>
      <c r="W433" s="3" t="str">
        <f t="shared" si="42"/>
        <v/>
      </c>
      <c r="X433" s="3" t="str">
        <f t="shared" si="43"/>
        <v/>
      </c>
      <c r="Y433" s="3" t="str">
        <f t="shared" si="44"/>
        <v/>
      </c>
      <c r="Z433">
        <f t="shared" si="45"/>
        <v>69</v>
      </c>
      <c r="AA433" s="3" t="str">
        <f t="shared" si="46"/>
        <v/>
      </c>
      <c r="AB433" s="3" t="str">
        <f t="shared" si="47"/>
        <v/>
      </c>
      <c r="AC433" s="67" t="str">
        <f>IF(ISNUMBER(SEARCH("C", '[2]Dry_Litterbag Placem_Collection'!V140)),"YES","")</f>
        <v/>
      </c>
      <c r="AD433" s="67" t="str">
        <f>IF(ISNUMBER(SEARCH("H", '[2]Dry_Litterbag Placem_Collection'!V140)),"YES","")</f>
        <v/>
      </c>
      <c r="AE433" s="67" t="str">
        <f>IF(ISNUMBER(SEARCH("R", '[2]Dry_Litterbag Placem_Collection'!V140)),"YES","")</f>
        <v/>
      </c>
      <c r="AF433" s="67" t="str">
        <f>IF(ISNUMBER(SEARCH("C", '[2]Dry_Litterbag Placem_Collection'!U140)),"YES","")</f>
        <v/>
      </c>
      <c r="AG433" s="67" t="str">
        <f>IF(ISNUMBER(SEARCH("H", '[2]Dry_Litterbag Placem_Collection'!U140)),"YES","")</f>
        <v/>
      </c>
      <c r="AH433" s="67" t="str">
        <f>IF(ISNUMBER(SEARCH("R", '[2]Dry_Litterbag Placem_Collection'!U140)),"YES","")</f>
        <v/>
      </c>
    </row>
    <row r="434" spans="2:34">
      <c r="B434" t="s">
        <v>164</v>
      </c>
      <c r="C434">
        <v>139</v>
      </c>
      <c r="D434" t="s">
        <v>105</v>
      </c>
      <c r="E434" t="s">
        <v>32</v>
      </c>
      <c r="F434" s="5">
        <v>3</v>
      </c>
      <c r="G434" s="2">
        <f>'[2]Dry_Litterbag Placem_Collection'!E141</f>
        <v>42939</v>
      </c>
      <c r="H434" t="str">
        <f>'[2]Final data_for_R_analysis_Dryse'!J580</f>
        <v>G868</v>
      </c>
      <c r="I434" t="str">
        <f>'[2]Final data_for_R_analysis_Dryse'!J800</f>
        <v>R706</v>
      </c>
      <c r="J434">
        <f>IFERROR(INDEX('[2]Green_rooibos initial weight'!$C$5:$C$1749,MATCH(H434, '[2]Green_rooibos initial weight'!$A$5:$A$1749,0)),"")</f>
        <v>1.95</v>
      </c>
      <c r="K434">
        <f>IFERROR(INDEX('[2]Green_rooibos initial weight'!$C$5:$C$1749,MATCH(I434, '[2]Green_rooibos initial weight'!$A$5:$A$1749,0)),"")</f>
        <v>2.1480000000000001</v>
      </c>
      <c r="L434" s="3" t="str">
        <f>IFERROR(J434-(#REF!+#REF!),"")</f>
        <v/>
      </c>
      <c r="M434" s="3">
        <f>AVERAGE('[2]Ashed teabags wet'!$J$809:$J$813,'[2]Ashed teabags wet'!$J$817:$J$818,'[2]Ashed teabags wet'!$J$820:$J$821)</f>
        <v>5.5094158734921841</v>
      </c>
      <c r="N434" s="3" t="str">
        <f t="shared" si="40"/>
        <v/>
      </c>
      <c r="O434" s="3" t="str">
        <f>IFERROR($K434-(#REF!+#REF!),"")</f>
        <v/>
      </c>
      <c r="P434" s="3">
        <f>AVERAGE('[2]Ashed teabags wet'!$J$814:$J$816)</f>
        <v>2.2816647271287041</v>
      </c>
      <c r="Q434" s="3" t="str">
        <f t="shared" si="41"/>
        <v/>
      </c>
      <c r="R434" s="2">
        <f>'[2]Dry_Litterbag Placem_Collection'!G141</f>
        <v>43008</v>
      </c>
      <c r="S434">
        <f>IF(IFERROR(INDEX('[2]Both teabags AfterDry'!$D$3:$D$900,MATCH(Dry_Unashed!H434,'[2]Both teabags AfterDry'!$A$3:$A$900,0)),"")="","",(IFERROR(INDEX('[2]Both teabags AfterDry'!$D$3:$D$900,MATCH(Dry_Unashed!H434,'[2]Both teabags AfterDry'!$A$3:$A$900,0)),"")))</f>
        <v>0.71699999999999997</v>
      </c>
      <c r="T434">
        <f>IF(IFERROR(INDEX('[2]Both teabags AfterDry'!$D$3:$D$900,MATCH(Dry_Unashed!I434,'[2]Both teabags AfterDry'!$A$3:$A$900,0)),"")="","",(IFERROR(INDEX('[2]Both teabags AfterDry'!$D$3:$D$900,MATCH(Dry_Unashed!I434,'[2]Both teabags AfterDry'!$A$3:$A$900,0)),"")))</f>
        <v>1.5846</v>
      </c>
      <c r="U434" s="1" t="str">
        <f>IFERROR(IF(S434&gt;0,S434-(#REF!),""),"")</f>
        <v/>
      </c>
      <c r="V434" s="1" t="str">
        <f>IFERROR(IF(T434&gt;0,T434-(#REF!),""),"")</f>
        <v/>
      </c>
      <c r="W434" s="3" t="str">
        <f t="shared" si="42"/>
        <v/>
      </c>
      <c r="X434" s="3" t="str">
        <f t="shared" si="43"/>
        <v/>
      </c>
      <c r="Y434" s="3" t="str">
        <f t="shared" si="44"/>
        <v/>
      </c>
      <c r="Z434">
        <f t="shared" si="45"/>
        <v>69</v>
      </c>
      <c r="AA434" s="3" t="str">
        <f t="shared" si="46"/>
        <v/>
      </c>
      <c r="AB434" s="3" t="str">
        <f t="shared" si="47"/>
        <v/>
      </c>
      <c r="AC434" s="67" t="str">
        <f>IF(ISNUMBER(SEARCH("C", '[2]Dry_Litterbag Placem_Collection'!V141)),"YES","")</f>
        <v/>
      </c>
      <c r="AD434" s="67" t="str">
        <f>IF(ISNUMBER(SEARCH("H", '[2]Dry_Litterbag Placem_Collection'!V141)),"YES","")</f>
        <v/>
      </c>
      <c r="AE434" s="67" t="str">
        <f>IF(ISNUMBER(SEARCH("R", '[2]Dry_Litterbag Placem_Collection'!V141)),"YES","")</f>
        <v/>
      </c>
      <c r="AF434" s="67" t="str">
        <f>IF(ISNUMBER(SEARCH("C", '[2]Dry_Litterbag Placem_Collection'!U141)),"YES","")</f>
        <v/>
      </c>
      <c r="AG434" s="67" t="str">
        <f>IF(ISNUMBER(SEARCH("H", '[2]Dry_Litterbag Placem_Collection'!U141)),"YES","")</f>
        <v/>
      </c>
      <c r="AH434" s="67" t="str">
        <f>IF(ISNUMBER(SEARCH("R", '[2]Dry_Litterbag Placem_Collection'!U141)),"YES","")</f>
        <v/>
      </c>
    </row>
    <row r="435" spans="2:34">
      <c r="B435" t="s">
        <v>164</v>
      </c>
      <c r="C435">
        <v>140</v>
      </c>
      <c r="D435" t="s">
        <v>105</v>
      </c>
      <c r="E435" t="s">
        <v>32</v>
      </c>
      <c r="F435" s="68">
        <v>4</v>
      </c>
      <c r="G435" s="2">
        <f>'[2]Dry_Litterbag Placem_Collection'!E142</f>
        <v>42939</v>
      </c>
      <c r="H435" t="str">
        <f>'[2]Final data_for_R_analysis_Dryse'!J581</f>
        <v>G792</v>
      </c>
      <c r="I435" t="str">
        <f>'[2]Final data_for_R_analysis_Dryse'!J801</f>
        <v>R710</v>
      </c>
      <c r="J435">
        <f>IFERROR(INDEX('[2]Green_rooibos initial weight'!$C$5:$C$1749,MATCH(H435, '[2]Green_rooibos initial weight'!$A$5:$A$1749,0)),"")</f>
        <v>2.0550000000000002</v>
      </c>
      <c r="K435">
        <f>IFERROR(INDEX('[2]Green_rooibos initial weight'!$C$5:$C$1749,MATCH(I435, '[2]Green_rooibos initial weight'!$A$5:$A$1749,0)),"")</f>
        <v>2.1070000000000002</v>
      </c>
      <c r="L435" s="3" t="str">
        <f>IFERROR(J435-(#REF!+#REF!),"")</f>
        <v/>
      </c>
      <c r="M435" s="3">
        <f>AVERAGE('[2]Ashed teabags wet'!$J$809:$J$813,'[2]Ashed teabags wet'!$J$817:$J$818,'[2]Ashed teabags wet'!$J$820:$J$821)</f>
        <v>5.5094158734921841</v>
      </c>
      <c r="N435" s="3" t="str">
        <f t="shared" si="40"/>
        <v/>
      </c>
      <c r="O435" s="3" t="str">
        <f>IFERROR($K435-(#REF!+#REF!),"")</f>
        <v/>
      </c>
      <c r="P435" s="3">
        <f>AVERAGE('[2]Ashed teabags wet'!$J$814:$J$816)</f>
        <v>2.2816647271287041</v>
      </c>
      <c r="Q435" s="3" t="str">
        <f t="shared" si="41"/>
        <v/>
      </c>
      <c r="R435" s="2">
        <f>'[2]Dry_Litterbag Placem_Collection'!G142</f>
        <v>43008</v>
      </c>
      <c r="S435">
        <f>IF(IFERROR(INDEX('[2]Both teabags AfterDry'!$D$3:$D$900,MATCH(Dry_Unashed!H435,'[2]Both teabags AfterDry'!$A$3:$A$900,0)),"")="","",(IFERROR(INDEX('[2]Both teabags AfterDry'!$D$3:$D$900,MATCH(Dry_Unashed!H435,'[2]Both teabags AfterDry'!$A$3:$A$900,0)),"")))</f>
        <v>0.87409999999999999</v>
      </c>
      <c r="T435">
        <f>IF(IFERROR(INDEX('[2]Both teabags AfterDry'!$D$3:$D$900,MATCH(Dry_Unashed!I435,'[2]Both teabags AfterDry'!$A$3:$A$900,0)),"")="","",(IFERROR(INDEX('[2]Both teabags AfterDry'!$D$3:$D$900,MATCH(Dry_Unashed!I435,'[2]Both teabags AfterDry'!$A$3:$A$900,0)),"")))</f>
        <v>1.7403999999999999</v>
      </c>
      <c r="U435" s="1" t="str">
        <f>IFERROR(IF(S435&gt;0,S435-(#REF!),""),"")</f>
        <v/>
      </c>
      <c r="V435" s="1" t="str">
        <f>IFERROR(IF(T435&gt;0,T435-(#REF!),""),"")</f>
        <v/>
      </c>
      <c r="W435" s="3" t="str">
        <f t="shared" si="42"/>
        <v/>
      </c>
      <c r="X435" s="3" t="str">
        <f t="shared" si="43"/>
        <v/>
      </c>
      <c r="Y435" s="3" t="str">
        <f t="shared" si="44"/>
        <v/>
      </c>
      <c r="Z435">
        <f t="shared" si="45"/>
        <v>69</v>
      </c>
      <c r="AA435" s="3" t="str">
        <f t="shared" si="46"/>
        <v/>
      </c>
      <c r="AB435" s="3" t="str">
        <f t="shared" si="47"/>
        <v/>
      </c>
      <c r="AC435" s="67" t="str">
        <f>IF(ISNUMBER(SEARCH("C", '[2]Dry_Litterbag Placem_Collection'!V142)),"YES","")</f>
        <v/>
      </c>
      <c r="AD435" s="67" t="str">
        <f>IF(ISNUMBER(SEARCH("H", '[2]Dry_Litterbag Placem_Collection'!V142)),"YES","")</f>
        <v/>
      </c>
      <c r="AE435" s="67" t="str">
        <f>IF(ISNUMBER(SEARCH("R", '[2]Dry_Litterbag Placem_Collection'!V142)),"YES","")</f>
        <v/>
      </c>
      <c r="AF435" s="67" t="str">
        <f>IF(ISNUMBER(SEARCH("C", '[2]Dry_Litterbag Placem_Collection'!U142)),"YES","")</f>
        <v/>
      </c>
      <c r="AG435" s="67" t="str">
        <f>IF(ISNUMBER(SEARCH("H", '[2]Dry_Litterbag Placem_Collection'!U142)),"YES","")</f>
        <v/>
      </c>
      <c r="AH435" s="67" t="str">
        <f>IF(ISNUMBER(SEARCH("R", '[2]Dry_Litterbag Placem_Collection'!U142)),"YES","")</f>
        <v/>
      </c>
    </row>
    <row r="436" spans="2:34">
      <c r="B436" t="s">
        <v>164</v>
      </c>
      <c r="C436">
        <v>141</v>
      </c>
      <c r="D436" t="s">
        <v>105</v>
      </c>
      <c r="E436" t="s">
        <v>32</v>
      </c>
      <c r="F436" s="68">
        <v>5</v>
      </c>
      <c r="G436" s="2">
        <f>'[2]Dry_Litterbag Placem_Collection'!E143</f>
        <v>0</v>
      </c>
      <c r="H436" t="str">
        <f>'[2]Final data_for_R_analysis_Dryse'!J582</f>
        <v/>
      </c>
      <c r="I436" t="str">
        <f>'[2]Final data_for_R_analysis_Dryse'!J802</f>
        <v/>
      </c>
      <c r="J436" t="str">
        <f>IFERROR(INDEX('[2]Green_rooibos initial weight'!$C$5:$C$1749,MATCH(H436, '[2]Green_rooibos initial weight'!$A$5:$A$1749,0)),"")</f>
        <v/>
      </c>
      <c r="K436" t="str">
        <f>IFERROR(INDEX('[2]Green_rooibos initial weight'!$C$5:$C$1749,MATCH(I436, '[2]Green_rooibos initial weight'!$A$5:$A$1749,0)),"")</f>
        <v/>
      </c>
      <c r="L436" s="3" t="str">
        <f>IFERROR(J436-(#REF!+#REF!),"")</f>
        <v/>
      </c>
      <c r="M436" s="3">
        <f>AVERAGE('[2]Ashed teabags wet'!$J$809:$J$813,'[2]Ashed teabags wet'!$J$817:$J$818,'[2]Ashed teabags wet'!$J$820:$J$821)</f>
        <v>5.5094158734921841</v>
      </c>
      <c r="N436" s="3" t="str">
        <f t="shared" si="40"/>
        <v/>
      </c>
      <c r="O436" s="3" t="str">
        <f>IFERROR($K436-(#REF!+#REF!),"")</f>
        <v/>
      </c>
      <c r="P436" s="3">
        <f>AVERAGE('[2]Ashed teabags wet'!$J$814:$J$816)</f>
        <v>2.2816647271287041</v>
      </c>
      <c r="Q436" s="3" t="str">
        <f t="shared" si="41"/>
        <v/>
      </c>
      <c r="R436" s="2">
        <f>'[2]Dry_Litterbag Placem_Collection'!G143</f>
        <v>0</v>
      </c>
      <c r="S436" t="str">
        <f>IF(IFERROR(INDEX('[2]Both teabags AfterDry'!$D$3:$D$900,MATCH(Dry_Unashed!H436,'[2]Both teabags AfterDry'!$A$3:$A$900,0)),"")="","",(IFERROR(INDEX('[2]Both teabags AfterDry'!$D$3:$D$900,MATCH(Dry_Unashed!H436,'[2]Both teabags AfterDry'!$A$3:$A$900,0)),"")))</f>
        <v/>
      </c>
      <c r="T436" t="str">
        <f>IF(IFERROR(INDEX('[2]Both teabags AfterDry'!$D$3:$D$900,MATCH(Dry_Unashed!I436,'[2]Both teabags AfterDry'!$A$3:$A$900,0)),"")="","",(IFERROR(INDEX('[2]Both teabags AfterDry'!$D$3:$D$900,MATCH(Dry_Unashed!I436,'[2]Both teabags AfterDry'!$A$3:$A$900,0)),"")))</f>
        <v/>
      </c>
      <c r="U436" s="1" t="str">
        <f>IFERROR(IF(S436&gt;0,S436-(#REF!),""),"")</f>
        <v/>
      </c>
      <c r="V436" s="1" t="str">
        <f>IFERROR(IF(T436&gt;0,T436-(#REF!),""),"")</f>
        <v/>
      </c>
      <c r="W436" s="3" t="str">
        <f t="shared" si="42"/>
        <v/>
      </c>
      <c r="X436" s="3" t="str">
        <f t="shared" si="43"/>
        <v/>
      </c>
      <c r="Y436" s="3" t="str">
        <f t="shared" si="44"/>
        <v/>
      </c>
      <c r="Z436" t="str">
        <f t="shared" si="45"/>
        <v/>
      </c>
      <c r="AA436" s="3" t="str">
        <f t="shared" si="46"/>
        <v/>
      </c>
      <c r="AB436" s="3" t="str">
        <f t="shared" si="47"/>
        <v/>
      </c>
      <c r="AC436" s="67" t="str">
        <f>IF(ISNUMBER(SEARCH("C", '[2]Dry_Litterbag Placem_Collection'!V143)),"YES","")</f>
        <v/>
      </c>
      <c r="AD436" s="67" t="str">
        <f>IF(ISNUMBER(SEARCH("H", '[2]Dry_Litterbag Placem_Collection'!V143)),"YES","")</f>
        <v/>
      </c>
      <c r="AE436" s="67" t="str">
        <f>IF(ISNUMBER(SEARCH("R", '[2]Dry_Litterbag Placem_Collection'!V143)),"YES","")</f>
        <v/>
      </c>
      <c r="AF436" s="67" t="str">
        <f>IF(ISNUMBER(SEARCH("C", '[2]Dry_Litterbag Placem_Collection'!U143)),"YES","")</f>
        <v/>
      </c>
      <c r="AG436" s="67" t="str">
        <f>IF(ISNUMBER(SEARCH("H", '[2]Dry_Litterbag Placem_Collection'!U143)),"YES","")</f>
        <v/>
      </c>
      <c r="AH436" s="67" t="str">
        <f>IF(ISNUMBER(SEARCH("R", '[2]Dry_Litterbag Placem_Collection'!U143)),"YES","")</f>
        <v/>
      </c>
    </row>
    <row r="437" spans="2:34">
      <c r="B437" t="s">
        <v>164</v>
      </c>
      <c r="C437">
        <v>142</v>
      </c>
      <c r="D437" t="s">
        <v>105</v>
      </c>
      <c r="E437" t="s">
        <v>32</v>
      </c>
      <c r="F437" s="68">
        <v>6</v>
      </c>
      <c r="G437" s="2">
        <f>'[2]Dry_Litterbag Placem_Collection'!E144</f>
        <v>42939</v>
      </c>
      <c r="H437" t="str">
        <f>'[2]Final data_for_R_analysis_Dryse'!J583</f>
        <v>G711</v>
      </c>
      <c r="I437" t="str">
        <f>'[2]Final data_for_R_analysis_Dryse'!J803</f>
        <v>R626</v>
      </c>
      <c r="J437">
        <f>IFERROR(INDEX('[2]Green_rooibos initial weight'!$C$5:$C$1749,MATCH(H437, '[2]Green_rooibos initial weight'!$A$5:$A$1749,0)),"")</f>
        <v>2.1070000000000002</v>
      </c>
      <c r="K437">
        <f>IFERROR(INDEX('[2]Green_rooibos initial weight'!$C$5:$C$1749,MATCH(I437, '[2]Green_rooibos initial weight'!$A$5:$A$1749,0)),"")</f>
        <v>2.0699999999999998</v>
      </c>
      <c r="L437" s="3" t="str">
        <f>IFERROR(J437-(#REF!+#REF!),"")</f>
        <v/>
      </c>
      <c r="M437" s="3">
        <f>AVERAGE('[2]Ashed teabags wet'!$J$809:$J$813,'[2]Ashed teabags wet'!$J$817:$J$818,'[2]Ashed teabags wet'!$J$820:$J$821)</f>
        <v>5.5094158734921841</v>
      </c>
      <c r="N437" s="3" t="str">
        <f t="shared" si="40"/>
        <v/>
      </c>
      <c r="O437" s="3" t="str">
        <f>IFERROR($K437-(#REF!+#REF!),"")</f>
        <v/>
      </c>
      <c r="P437" s="3">
        <f>AVERAGE('[2]Ashed teabags wet'!$J$814:$J$816)</f>
        <v>2.2816647271287041</v>
      </c>
      <c r="Q437" s="3" t="str">
        <f t="shared" si="41"/>
        <v/>
      </c>
      <c r="R437" s="2">
        <f>'[2]Dry_Litterbag Placem_Collection'!G144</f>
        <v>43008</v>
      </c>
      <c r="S437" t="str">
        <f>IF(IFERROR(INDEX('[2]Both teabags AfterDry'!$D$3:$D$900,MATCH(Dry_Unashed!H437,'[2]Both teabags AfterDry'!$A$3:$A$900,0)),"")="","",(IFERROR(INDEX('[2]Both teabags AfterDry'!$D$3:$D$900,MATCH(Dry_Unashed!H437,'[2]Both teabags AfterDry'!$A$3:$A$900,0)),"")))</f>
        <v/>
      </c>
      <c r="T437" t="str">
        <f>IF(IFERROR(INDEX('[2]Both teabags AfterDry'!$D$3:$D$900,MATCH(Dry_Unashed!I437,'[2]Both teabags AfterDry'!$A$3:$A$900,0)),"")="","",(IFERROR(INDEX('[2]Both teabags AfterDry'!$D$3:$D$900,MATCH(Dry_Unashed!I437,'[2]Both teabags AfterDry'!$A$3:$A$900,0)),"")))</f>
        <v/>
      </c>
      <c r="U437" s="1" t="str">
        <f>IFERROR(IF(S437&gt;0,S437-(#REF!),""),"")</f>
        <v/>
      </c>
      <c r="V437" s="1" t="str">
        <f>IFERROR(IF(T437&gt;0,T437-(#REF!),""),"")</f>
        <v/>
      </c>
      <c r="W437" s="3" t="str">
        <f t="shared" si="42"/>
        <v/>
      </c>
      <c r="X437" s="3" t="str">
        <f t="shared" si="43"/>
        <v/>
      </c>
      <c r="Y437" s="3" t="str">
        <f t="shared" si="44"/>
        <v/>
      </c>
      <c r="Z437">
        <f t="shared" si="45"/>
        <v>69</v>
      </c>
      <c r="AA437" s="3" t="str">
        <f t="shared" si="46"/>
        <v/>
      </c>
      <c r="AB437" s="3" t="str">
        <f t="shared" si="47"/>
        <v/>
      </c>
      <c r="AC437" s="67" t="str">
        <f>IF(ISNUMBER(SEARCH("C", '[2]Dry_Litterbag Placem_Collection'!V144)),"YES","")</f>
        <v/>
      </c>
      <c r="AD437" s="67" t="str">
        <f>IF(ISNUMBER(SEARCH("H", '[2]Dry_Litterbag Placem_Collection'!V144)),"YES","")</f>
        <v/>
      </c>
      <c r="AE437" s="67" t="str">
        <f>IF(ISNUMBER(SEARCH("R", '[2]Dry_Litterbag Placem_Collection'!V144)),"YES","")</f>
        <v/>
      </c>
      <c r="AF437" s="67" t="str">
        <f>IF(ISNUMBER(SEARCH("C", '[2]Dry_Litterbag Placem_Collection'!U144)),"YES","")</f>
        <v/>
      </c>
      <c r="AG437" s="67" t="str">
        <f>IF(ISNUMBER(SEARCH("H", '[2]Dry_Litterbag Placem_Collection'!U144)),"YES","")</f>
        <v/>
      </c>
      <c r="AH437" s="67" t="str">
        <f>IF(ISNUMBER(SEARCH("R", '[2]Dry_Litterbag Placem_Collection'!U144)),"YES","")</f>
        <v>YES</v>
      </c>
    </row>
    <row r="438" spans="2:34">
      <c r="B438" t="s">
        <v>164</v>
      </c>
      <c r="C438">
        <v>143</v>
      </c>
      <c r="D438" t="s">
        <v>105</v>
      </c>
      <c r="E438" t="s">
        <v>32</v>
      </c>
      <c r="F438" s="68">
        <v>7</v>
      </c>
      <c r="G438" s="2">
        <f>'[2]Dry_Litterbag Placem_Collection'!E145</f>
        <v>42939</v>
      </c>
      <c r="H438" t="str">
        <f>'[2]Final data_for_R_analysis_Dryse'!J584</f>
        <v>G205</v>
      </c>
      <c r="I438" t="str">
        <f>'[2]Final data_for_R_analysis_Dryse'!J804</f>
        <v>R195</v>
      </c>
      <c r="J438">
        <f>IFERROR(INDEX('[2]Green_rooibos initial weight'!$C$5:$C$1749,MATCH(H438, '[2]Green_rooibos initial weight'!$A$5:$A$1749,0)),"")</f>
        <v>2.1240000000000001</v>
      </c>
      <c r="K438">
        <f>IFERROR(INDEX('[2]Green_rooibos initial weight'!$C$5:$C$1749,MATCH(I438, '[2]Green_rooibos initial weight'!$A$5:$A$1749,0)),"")</f>
        <v>2.1640000000000001</v>
      </c>
      <c r="L438" s="3" t="str">
        <f>IFERROR(J438-(#REF!+#REF!),"")</f>
        <v/>
      </c>
      <c r="M438" s="3">
        <f>AVERAGE('[2]Ashed teabags wet'!$J$809:$J$813,'[2]Ashed teabags wet'!$J$817:$J$818,'[2]Ashed teabags wet'!$J$820:$J$821)</f>
        <v>5.5094158734921841</v>
      </c>
      <c r="N438" s="3" t="str">
        <f t="shared" si="40"/>
        <v/>
      </c>
      <c r="O438" s="3" t="str">
        <f>IFERROR($K438-(#REF!+#REF!),"")</f>
        <v/>
      </c>
      <c r="P438" s="3">
        <f>AVERAGE('[2]Ashed teabags wet'!$J$814:$J$816)</f>
        <v>2.2816647271287041</v>
      </c>
      <c r="Q438" s="3" t="str">
        <f t="shared" si="41"/>
        <v/>
      </c>
      <c r="R438" s="2">
        <f>'[2]Dry_Litterbag Placem_Collection'!G145</f>
        <v>43008</v>
      </c>
      <c r="S438">
        <f>IF(IFERROR(INDEX('[2]Both teabags AfterDry'!$D$3:$D$900,MATCH(Dry_Unashed!H438,'[2]Both teabags AfterDry'!$A$3:$A$900,0)),"")="","",(IFERROR(INDEX('[2]Both teabags AfterDry'!$D$3:$D$900,MATCH(Dry_Unashed!H438,'[2]Both teabags AfterDry'!$A$3:$A$900,0)),"")))</f>
        <v>0.82040000000000002</v>
      </c>
      <c r="T438">
        <f>IF(IFERROR(INDEX('[2]Both teabags AfterDry'!$D$3:$D$900,MATCH(Dry_Unashed!I438,'[2]Both teabags AfterDry'!$A$3:$A$900,0)),"")="","",(IFERROR(INDEX('[2]Both teabags AfterDry'!$D$3:$D$900,MATCH(Dry_Unashed!I438,'[2]Both teabags AfterDry'!$A$3:$A$900,0)),"")))</f>
        <v>1.6592</v>
      </c>
      <c r="U438" s="1" t="str">
        <f>IFERROR(IF(S438&gt;0,S438-(#REF!),""),"")</f>
        <v/>
      </c>
      <c r="V438" s="1" t="str">
        <f>IFERROR(IF(T438&gt;0,T438-(#REF!),""),"")</f>
        <v/>
      </c>
      <c r="W438" s="3" t="str">
        <f t="shared" si="42"/>
        <v/>
      </c>
      <c r="X438" s="3" t="str">
        <f t="shared" si="43"/>
        <v/>
      </c>
      <c r="Y438" s="3" t="str">
        <f t="shared" si="44"/>
        <v/>
      </c>
      <c r="Z438">
        <f t="shared" si="45"/>
        <v>69</v>
      </c>
      <c r="AA438" s="3" t="str">
        <f t="shared" si="46"/>
        <v/>
      </c>
      <c r="AB438" s="3" t="str">
        <f t="shared" si="47"/>
        <v/>
      </c>
      <c r="AC438" s="67" t="str">
        <f>IF(ISNUMBER(SEARCH("C", '[2]Dry_Litterbag Placem_Collection'!V145)),"YES","")</f>
        <v/>
      </c>
      <c r="AD438" s="67" t="str">
        <f>IF(ISNUMBER(SEARCH("H", '[2]Dry_Litterbag Placem_Collection'!V145)),"YES","")</f>
        <v/>
      </c>
      <c r="AE438" s="67" t="str">
        <f>IF(ISNUMBER(SEARCH("R", '[2]Dry_Litterbag Placem_Collection'!V145)),"YES","")</f>
        <v/>
      </c>
      <c r="AF438" s="67" t="str">
        <f>IF(ISNUMBER(SEARCH("C", '[2]Dry_Litterbag Placem_Collection'!U145)),"YES","")</f>
        <v/>
      </c>
      <c r="AG438" s="67" t="str">
        <f>IF(ISNUMBER(SEARCH("H", '[2]Dry_Litterbag Placem_Collection'!U145)),"YES","")</f>
        <v/>
      </c>
      <c r="AH438" s="67" t="str">
        <f>IF(ISNUMBER(SEARCH("R", '[2]Dry_Litterbag Placem_Collection'!U145)),"YES","")</f>
        <v>YES</v>
      </c>
    </row>
    <row r="439" spans="2:34">
      <c r="B439" t="s">
        <v>164</v>
      </c>
      <c r="C439">
        <v>144</v>
      </c>
      <c r="D439" t="s">
        <v>105</v>
      </c>
      <c r="E439" t="s">
        <v>32</v>
      </c>
      <c r="F439" s="68">
        <v>8</v>
      </c>
      <c r="G439" s="2">
        <f>'[2]Dry_Litterbag Placem_Collection'!E146</f>
        <v>42939</v>
      </c>
      <c r="H439" t="str">
        <f>'[2]Final data_for_R_analysis_Dryse'!J585</f>
        <v>G384</v>
      </c>
      <c r="I439" t="str">
        <f>'[2]Final data_for_R_analysis_Dryse'!J805</f>
        <v>R295</v>
      </c>
      <c r="J439">
        <f>IFERROR(INDEX('[2]Green_rooibos initial weight'!$C$5:$C$1749,MATCH(H439, '[2]Green_rooibos initial weight'!$A$5:$A$1749,0)),"")</f>
        <v>2.0499999999999998</v>
      </c>
      <c r="K439">
        <f>IFERROR(INDEX('[2]Green_rooibos initial weight'!$C$5:$C$1749,MATCH(I439, '[2]Green_rooibos initial weight'!$A$5:$A$1749,0)),"")</f>
        <v>2.194</v>
      </c>
      <c r="L439" s="3" t="str">
        <f>IFERROR(J439-(#REF!+#REF!),"")</f>
        <v/>
      </c>
      <c r="M439" s="3">
        <f>AVERAGE('[2]Ashed teabags wet'!$J$809:$J$813,'[2]Ashed teabags wet'!$J$817:$J$818,'[2]Ashed teabags wet'!$J$820:$J$821)</f>
        <v>5.5094158734921841</v>
      </c>
      <c r="N439" s="3" t="str">
        <f t="shared" si="40"/>
        <v/>
      </c>
      <c r="O439" s="3" t="str">
        <f>IFERROR($K439-(#REF!+#REF!),"")</f>
        <v/>
      </c>
      <c r="P439" s="3">
        <f>AVERAGE('[2]Ashed teabags wet'!$J$814:$J$816)</f>
        <v>2.2816647271287041</v>
      </c>
      <c r="Q439" s="3" t="str">
        <f t="shared" si="41"/>
        <v/>
      </c>
      <c r="R439" s="2">
        <f>'[2]Dry_Litterbag Placem_Collection'!G146</f>
        <v>43008</v>
      </c>
      <c r="S439">
        <f>IF(IFERROR(INDEX('[2]Both teabags AfterDry'!$D$3:$D$900,MATCH(Dry_Unashed!H439,'[2]Both teabags AfterDry'!$A$3:$A$900,0)),"")="","",(IFERROR(INDEX('[2]Both teabags AfterDry'!$D$3:$D$900,MATCH(Dry_Unashed!H439,'[2]Both teabags AfterDry'!$A$3:$A$900,0)),"")))</f>
        <v>0.73660000000000003</v>
      </c>
      <c r="T439">
        <f>IF(IFERROR(INDEX('[2]Both teabags AfterDry'!$D$3:$D$900,MATCH(Dry_Unashed!I439,'[2]Both teabags AfterDry'!$A$3:$A$900,0)),"")="","",(IFERROR(INDEX('[2]Both teabags AfterDry'!$D$3:$D$900,MATCH(Dry_Unashed!I439,'[2]Both teabags AfterDry'!$A$3:$A$900,0)),"")))</f>
        <v>1.7096</v>
      </c>
      <c r="U439" s="1" t="str">
        <f>IFERROR(IF(S439&gt;0,S439-(#REF!),""),"")</f>
        <v/>
      </c>
      <c r="V439" s="1" t="str">
        <f>IFERROR(IF(T439&gt;0,T439-(#REF!),""),"")</f>
        <v/>
      </c>
      <c r="W439" s="3" t="str">
        <f t="shared" si="42"/>
        <v/>
      </c>
      <c r="X439" s="3" t="str">
        <f t="shared" si="43"/>
        <v/>
      </c>
      <c r="Y439" s="3" t="str">
        <f t="shared" si="44"/>
        <v/>
      </c>
      <c r="Z439">
        <f t="shared" si="45"/>
        <v>69</v>
      </c>
      <c r="AA439" s="3" t="str">
        <f t="shared" si="46"/>
        <v/>
      </c>
      <c r="AB439" s="3" t="str">
        <f t="shared" si="47"/>
        <v/>
      </c>
      <c r="AC439" s="67" t="str">
        <f>IF(ISNUMBER(SEARCH("C", '[2]Dry_Litterbag Placem_Collection'!V146)),"YES","")</f>
        <v/>
      </c>
      <c r="AD439" s="67" t="str">
        <f>IF(ISNUMBER(SEARCH("H", '[2]Dry_Litterbag Placem_Collection'!V146)),"YES","")</f>
        <v/>
      </c>
      <c r="AE439" s="67" t="str">
        <f>IF(ISNUMBER(SEARCH("R", '[2]Dry_Litterbag Placem_Collection'!V146)),"YES","")</f>
        <v/>
      </c>
      <c r="AF439" s="67" t="str">
        <f>IF(ISNUMBER(SEARCH("C", '[2]Dry_Litterbag Placem_Collection'!U146)),"YES","")</f>
        <v/>
      </c>
      <c r="AG439" s="67" t="str">
        <f>IF(ISNUMBER(SEARCH("H", '[2]Dry_Litterbag Placem_Collection'!U146)),"YES","")</f>
        <v/>
      </c>
      <c r="AH439" s="67" t="str">
        <f>IF(ISNUMBER(SEARCH("R", '[2]Dry_Litterbag Placem_Collection'!U146)),"YES","")</f>
        <v/>
      </c>
    </row>
    <row r="440" spans="2:34">
      <c r="B440" t="s">
        <v>164</v>
      </c>
      <c r="C440">
        <v>145</v>
      </c>
      <c r="D440" t="s">
        <v>106</v>
      </c>
      <c r="E440" t="s">
        <v>32</v>
      </c>
      <c r="F440" s="5">
        <v>1</v>
      </c>
      <c r="G440" s="2">
        <f>'[2]Dry_Litterbag Placem_Collection'!E147</f>
        <v>42939</v>
      </c>
      <c r="H440" t="str">
        <f>'[2]Final data_for_R_analysis_Dryse'!J586</f>
        <v>G72</v>
      </c>
      <c r="I440" t="str">
        <f>'[2]Final data_for_R_analysis_Dryse'!J806</f>
        <v>R609</v>
      </c>
      <c r="J440">
        <f>IFERROR(INDEX('[2]Green_rooibos initial weight'!$C$5:$C$1749,MATCH(H440, '[2]Green_rooibos initial weight'!$A$5:$A$1749,0)),"")</f>
        <v>2.0190000000000001</v>
      </c>
      <c r="K440">
        <f>IFERROR(INDEX('[2]Green_rooibos initial weight'!$C$5:$C$1749,MATCH(I440, '[2]Green_rooibos initial weight'!$A$5:$A$1749,0)),"")</f>
        <v>2.165</v>
      </c>
      <c r="L440" s="3" t="str">
        <f>IFERROR(J440-(#REF!+#REF!),"")</f>
        <v/>
      </c>
      <c r="M440" s="3">
        <f>AVERAGE('[2]Ashed teabags wet'!$J$809:$J$813,'[2]Ashed teabags wet'!$J$817:$J$818,'[2]Ashed teabags wet'!$J$820:$J$821)</f>
        <v>5.5094158734921841</v>
      </c>
      <c r="N440" s="3" t="str">
        <f t="shared" si="40"/>
        <v/>
      </c>
      <c r="O440" s="3" t="str">
        <f>IFERROR($K440-(#REF!+#REF!),"")</f>
        <v/>
      </c>
      <c r="P440" s="3">
        <f>AVERAGE('[2]Ashed teabags wet'!$J$814:$J$816)</f>
        <v>2.2816647271287041</v>
      </c>
      <c r="Q440" s="3" t="str">
        <f t="shared" si="41"/>
        <v/>
      </c>
      <c r="R440" s="2">
        <f>'[2]Dry_Litterbag Placem_Collection'!G147</f>
        <v>43010</v>
      </c>
      <c r="S440">
        <f>IF(IFERROR(INDEX('[2]Both teabags AfterDry'!$D$3:$D$900,MATCH(Dry_Unashed!H440,'[2]Both teabags AfterDry'!$A$3:$A$900,0)),"")="","",(IFERROR(INDEX('[2]Both teabags AfterDry'!$D$3:$D$900,MATCH(Dry_Unashed!H440,'[2]Both teabags AfterDry'!$A$3:$A$900,0)),"")))</f>
        <v>1.7161999999999999</v>
      </c>
      <c r="T440">
        <f>IF(IFERROR(INDEX('[2]Both teabags AfterDry'!$D$3:$D$900,MATCH(Dry_Unashed!I440,'[2]Both teabags AfterDry'!$A$3:$A$900,0)),"")="","",(IFERROR(INDEX('[2]Both teabags AfterDry'!$D$3:$D$900,MATCH(Dry_Unashed!I440,'[2]Both teabags AfterDry'!$A$3:$A$900,0)),"")))</f>
        <v>1.9753000000000001</v>
      </c>
      <c r="U440" s="1" t="str">
        <f>IFERROR(IF(S440&gt;0,S440-(#REF!),""),"")</f>
        <v/>
      </c>
      <c r="V440" s="1" t="str">
        <f>IFERROR(IF(T440&gt;0,T440-(#REF!),""),"")</f>
        <v/>
      </c>
      <c r="W440" s="3" t="str">
        <f t="shared" si="42"/>
        <v/>
      </c>
      <c r="X440" s="3" t="str">
        <f t="shared" si="43"/>
        <v/>
      </c>
      <c r="Y440" s="3" t="str">
        <f t="shared" si="44"/>
        <v/>
      </c>
      <c r="Z440">
        <f t="shared" si="45"/>
        <v>71</v>
      </c>
      <c r="AA440" s="3" t="str">
        <f t="shared" si="46"/>
        <v/>
      </c>
      <c r="AB440" s="3" t="str">
        <f t="shared" si="47"/>
        <v/>
      </c>
      <c r="AC440" s="67" t="str">
        <f>IF(ISNUMBER(SEARCH("C", '[2]Dry_Litterbag Placem_Collection'!V147)),"YES","")</f>
        <v/>
      </c>
      <c r="AD440" s="67" t="str">
        <f>IF(ISNUMBER(SEARCH("H", '[2]Dry_Litterbag Placem_Collection'!V147)),"YES","")</f>
        <v/>
      </c>
      <c r="AE440" s="67" t="str">
        <f>IF(ISNUMBER(SEARCH("R", '[2]Dry_Litterbag Placem_Collection'!V147)),"YES","")</f>
        <v/>
      </c>
      <c r="AF440" s="67" t="str">
        <f>IF(ISNUMBER(SEARCH("C", '[2]Dry_Litterbag Placem_Collection'!U147)),"YES","")</f>
        <v/>
      </c>
      <c r="AG440" s="67" t="str">
        <f>IF(ISNUMBER(SEARCH("H", '[2]Dry_Litterbag Placem_Collection'!U147)),"YES","")</f>
        <v/>
      </c>
      <c r="AH440" s="67" t="str">
        <f>IF(ISNUMBER(SEARCH("R", '[2]Dry_Litterbag Placem_Collection'!U147)),"YES","")</f>
        <v/>
      </c>
    </row>
    <row r="441" spans="2:34">
      <c r="B441" t="s">
        <v>164</v>
      </c>
      <c r="C441">
        <v>146</v>
      </c>
      <c r="D441" t="s">
        <v>106</v>
      </c>
      <c r="E441" t="s">
        <v>32</v>
      </c>
      <c r="F441" s="5">
        <v>2</v>
      </c>
      <c r="G441" s="2">
        <f>'[2]Dry_Litterbag Placem_Collection'!E148</f>
        <v>42939</v>
      </c>
      <c r="H441" t="str">
        <f>'[2]Final data_for_R_analysis_Dryse'!J587</f>
        <v>G336</v>
      </c>
      <c r="I441" t="str">
        <f>'[2]Final data_for_R_analysis_Dryse'!J807</f>
        <v>R292</v>
      </c>
      <c r="J441">
        <f>IFERROR(INDEX('[2]Green_rooibos initial weight'!$C$5:$C$1749,MATCH(H441, '[2]Green_rooibos initial weight'!$A$5:$A$1749,0)),"")</f>
        <v>1.9950000000000001</v>
      </c>
      <c r="K441">
        <f>IFERROR(INDEX('[2]Green_rooibos initial weight'!$C$5:$C$1749,MATCH(I441, '[2]Green_rooibos initial weight'!$A$5:$A$1749,0)),"")</f>
        <v>2.2370000000000001</v>
      </c>
      <c r="L441" s="3" t="str">
        <f>IFERROR(J441-(#REF!+#REF!),"")</f>
        <v/>
      </c>
      <c r="M441" s="3">
        <f>AVERAGE('[2]Ashed teabags wet'!$J$809:$J$813,'[2]Ashed teabags wet'!$J$817:$J$818,'[2]Ashed teabags wet'!$J$820:$J$821)</f>
        <v>5.5094158734921841</v>
      </c>
      <c r="N441" s="3" t="str">
        <f t="shared" si="40"/>
        <v/>
      </c>
      <c r="O441" s="3" t="str">
        <f>IFERROR($K441-(#REF!+#REF!),"")</f>
        <v/>
      </c>
      <c r="P441" s="3">
        <f>AVERAGE('[2]Ashed teabags wet'!$J$814:$J$816)</f>
        <v>2.2816647271287041</v>
      </c>
      <c r="Q441" s="3" t="str">
        <f t="shared" si="41"/>
        <v/>
      </c>
      <c r="R441" s="2">
        <f>'[2]Dry_Litterbag Placem_Collection'!G148</f>
        <v>43010</v>
      </c>
      <c r="S441">
        <f>IF(IFERROR(INDEX('[2]Both teabags AfterDry'!$D$3:$D$900,MATCH(Dry_Unashed!H441,'[2]Both teabags AfterDry'!$A$3:$A$900,0)),"")="","",(IFERROR(INDEX('[2]Both teabags AfterDry'!$D$3:$D$900,MATCH(Dry_Unashed!H441,'[2]Both teabags AfterDry'!$A$3:$A$900,0)),"")))</f>
        <v>1.6466000000000001</v>
      </c>
      <c r="T441">
        <f>IF(IFERROR(INDEX('[2]Both teabags AfterDry'!$D$3:$D$900,MATCH(Dry_Unashed!I441,'[2]Both teabags AfterDry'!$A$3:$A$900,0)),"")="","",(IFERROR(INDEX('[2]Both teabags AfterDry'!$D$3:$D$900,MATCH(Dry_Unashed!I441,'[2]Both teabags AfterDry'!$A$3:$A$900,0)),"")))</f>
        <v>2.0505</v>
      </c>
      <c r="U441" s="1" t="str">
        <f>IFERROR(IF(S441&gt;0,S441-(#REF!),""),"")</f>
        <v/>
      </c>
      <c r="V441" s="1" t="str">
        <f>IFERROR(IF(T441&gt;0,T441-(#REF!),""),"")</f>
        <v/>
      </c>
      <c r="W441" s="3" t="str">
        <f t="shared" si="42"/>
        <v/>
      </c>
      <c r="X441" s="3" t="str">
        <f t="shared" si="43"/>
        <v/>
      </c>
      <c r="Y441" s="3" t="str">
        <f t="shared" si="44"/>
        <v/>
      </c>
      <c r="Z441">
        <f t="shared" si="45"/>
        <v>71</v>
      </c>
      <c r="AA441" s="3" t="str">
        <f t="shared" si="46"/>
        <v/>
      </c>
      <c r="AB441" s="3" t="str">
        <f t="shared" si="47"/>
        <v/>
      </c>
      <c r="AC441" s="67" t="str">
        <f>IF(ISNUMBER(SEARCH("C", '[2]Dry_Litterbag Placem_Collection'!V148)),"YES","")</f>
        <v/>
      </c>
      <c r="AD441" s="67" t="str">
        <f>IF(ISNUMBER(SEARCH("H", '[2]Dry_Litterbag Placem_Collection'!V148)),"YES","")</f>
        <v/>
      </c>
      <c r="AE441" s="67" t="str">
        <f>IF(ISNUMBER(SEARCH("R", '[2]Dry_Litterbag Placem_Collection'!V148)),"YES","")</f>
        <v/>
      </c>
      <c r="AF441" s="67" t="str">
        <f>IF(ISNUMBER(SEARCH("C", '[2]Dry_Litterbag Placem_Collection'!U148)),"YES","")</f>
        <v/>
      </c>
      <c r="AG441" s="67" t="str">
        <f>IF(ISNUMBER(SEARCH("H", '[2]Dry_Litterbag Placem_Collection'!U148)),"YES","")</f>
        <v/>
      </c>
      <c r="AH441" s="67" t="str">
        <f>IF(ISNUMBER(SEARCH("R", '[2]Dry_Litterbag Placem_Collection'!U148)),"YES","")</f>
        <v/>
      </c>
    </row>
    <row r="442" spans="2:34">
      <c r="B442" t="s">
        <v>164</v>
      </c>
      <c r="C442">
        <v>147</v>
      </c>
      <c r="D442" t="s">
        <v>106</v>
      </c>
      <c r="E442" t="s">
        <v>32</v>
      </c>
      <c r="F442" s="5">
        <v>3</v>
      </c>
      <c r="G442" s="2">
        <f>'[2]Dry_Litterbag Placem_Collection'!E149</f>
        <v>42939</v>
      </c>
      <c r="H442" t="str">
        <f>'[2]Final data_for_R_analysis_Dryse'!J588</f>
        <v>G303</v>
      </c>
      <c r="I442" t="str">
        <f>'[2]Final data_for_R_analysis_Dryse'!J808</f>
        <v>R243</v>
      </c>
      <c r="J442">
        <f>IFERROR(INDEX('[2]Green_rooibos initial weight'!$C$5:$C$1749,MATCH(H442, '[2]Green_rooibos initial weight'!$A$5:$A$1749,0)),"")</f>
        <v>1.9850000000000001</v>
      </c>
      <c r="K442">
        <f>IFERROR(INDEX('[2]Green_rooibos initial weight'!$C$5:$C$1749,MATCH(I442, '[2]Green_rooibos initial weight'!$A$5:$A$1749,0)),"")</f>
        <v>2.1680000000000001</v>
      </c>
      <c r="L442" s="3" t="str">
        <f>IFERROR(J442-(#REF!+#REF!),"")</f>
        <v/>
      </c>
      <c r="M442" s="3">
        <f>AVERAGE('[2]Ashed teabags wet'!$J$809:$J$813,'[2]Ashed teabags wet'!$J$817:$J$818,'[2]Ashed teabags wet'!$J$820:$J$821)</f>
        <v>5.5094158734921841</v>
      </c>
      <c r="N442" s="3" t="str">
        <f t="shared" si="40"/>
        <v/>
      </c>
      <c r="O442" s="3" t="str">
        <f>IFERROR($K442-(#REF!+#REF!),"")</f>
        <v/>
      </c>
      <c r="P442" s="3">
        <f>AVERAGE('[2]Ashed teabags wet'!$J$814:$J$816)</f>
        <v>2.2816647271287041</v>
      </c>
      <c r="Q442" s="3" t="str">
        <f t="shared" si="41"/>
        <v/>
      </c>
      <c r="R442" s="2">
        <f>'[2]Dry_Litterbag Placem_Collection'!G149</f>
        <v>43010</v>
      </c>
      <c r="S442">
        <f>IF(IFERROR(INDEX('[2]Both teabags AfterDry'!$D$3:$D$900,MATCH(Dry_Unashed!H442,'[2]Both teabags AfterDry'!$A$3:$A$900,0)),"")="","",(IFERROR(INDEX('[2]Both teabags AfterDry'!$D$3:$D$900,MATCH(Dry_Unashed!H442,'[2]Both teabags AfterDry'!$A$3:$A$900,0)),"")))</f>
        <v>1.6654</v>
      </c>
      <c r="T442">
        <f>IF(IFERROR(INDEX('[2]Both teabags AfterDry'!$D$3:$D$900,MATCH(Dry_Unashed!I442,'[2]Both teabags AfterDry'!$A$3:$A$900,0)),"")="","",(IFERROR(INDEX('[2]Both teabags AfterDry'!$D$3:$D$900,MATCH(Dry_Unashed!I442,'[2]Both teabags AfterDry'!$A$3:$A$900,0)),"")))</f>
        <v>1.9182999999999999</v>
      </c>
      <c r="U442" s="1" t="str">
        <f>IFERROR(IF(S442&gt;0,S442-(#REF!),""),"")</f>
        <v/>
      </c>
      <c r="V442" s="1" t="str">
        <f>IFERROR(IF(T442&gt;0,T442-(#REF!),""),"")</f>
        <v/>
      </c>
      <c r="W442" s="3" t="str">
        <f t="shared" si="42"/>
        <v/>
      </c>
      <c r="X442" s="3" t="str">
        <f t="shared" si="43"/>
        <v/>
      </c>
      <c r="Y442" s="3" t="str">
        <f t="shared" si="44"/>
        <v/>
      </c>
      <c r="Z442">
        <f t="shared" si="45"/>
        <v>71</v>
      </c>
      <c r="AA442" s="3" t="str">
        <f t="shared" si="46"/>
        <v/>
      </c>
      <c r="AB442" s="3" t="str">
        <f t="shared" si="47"/>
        <v/>
      </c>
      <c r="AC442" s="67" t="str">
        <f>IF(ISNUMBER(SEARCH("C", '[2]Dry_Litterbag Placem_Collection'!V149)),"YES","")</f>
        <v/>
      </c>
      <c r="AD442" s="67" t="str">
        <f>IF(ISNUMBER(SEARCH("H", '[2]Dry_Litterbag Placem_Collection'!V149)),"YES","")</f>
        <v/>
      </c>
      <c r="AE442" s="67" t="str">
        <f>IF(ISNUMBER(SEARCH("R", '[2]Dry_Litterbag Placem_Collection'!V149)),"YES","")</f>
        <v/>
      </c>
      <c r="AF442" s="67" t="str">
        <f>IF(ISNUMBER(SEARCH("C", '[2]Dry_Litterbag Placem_Collection'!U149)),"YES","")</f>
        <v/>
      </c>
      <c r="AG442" s="67" t="str">
        <f>IF(ISNUMBER(SEARCH("H", '[2]Dry_Litterbag Placem_Collection'!U149)),"YES","")</f>
        <v/>
      </c>
      <c r="AH442" s="67" t="str">
        <f>IF(ISNUMBER(SEARCH("R", '[2]Dry_Litterbag Placem_Collection'!U149)),"YES","")</f>
        <v/>
      </c>
    </row>
    <row r="443" spans="2:34">
      <c r="B443" t="s">
        <v>164</v>
      </c>
      <c r="C443">
        <v>148</v>
      </c>
      <c r="D443" t="s">
        <v>106</v>
      </c>
      <c r="E443" t="s">
        <v>32</v>
      </c>
      <c r="F443" s="68">
        <v>4</v>
      </c>
      <c r="G443" s="2">
        <f>'[2]Dry_Litterbag Placem_Collection'!E150</f>
        <v>42939</v>
      </c>
      <c r="H443" t="str">
        <f>'[2]Final data_for_R_analysis_Dryse'!J589</f>
        <v>G161</v>
      </c>
      <c r="I443" t="str">
        <f>'[2]Final data_for_R_analysis_Dryse'!J809</f>
        <v>R422</v>
      </c>
      <c r="J443">
        <f>IFERROR(INDEX('[2]Green_rooibos initial weight'!$C$5:$C$1749,MATCH(H443, '[2]Green_rooibos initial weight'!$A$5:$A$1749,0)),"")</f>
        <v>2.0979999999999999</v>
      </c>
      <c r="K443">
        <f>IFERROR(INDEX('[2]Green_rooibos initial weight'!$C$5:$C$1749,MATCH(I443, '[2]Green_rooibos initial weight'!$A$5:$A$1749,0)),"")</f>
        <v>2.1760000000000002</v>
      </c>
      <c r="L443" s="3" t="str">
        <f>IFERROR(J443-(#REF!+#REF!),"")</f>
        <v/>
      </c>
      <c r="M443" s="3">
        <f>AVERAGE('[2]Ashed teabags wet'!$J$809:$J$813,'[2]Ashed teabags wet'!$J$817:$J$818,'[2]Ashed teabags wet'!$J$820:$J$821)</f>
        <v>5.5094158734921841</v>
      </c>
      <c r="N443" s="3" t="str">
        <f t="shared" si="40"/>
        <v/>
      </c>
      <c r="O443" s="3" t="str">
        <f>IFERROR($K443-(#REF!+#REF!),"")</f>
        <v/>
      </c>
      <c r="P443" s="3">
        <f>AVERAGE('[2]Ashed teabags wet'!$J$814:$J$816)</f>
        <v>2.2816647271287041</v>
      </c>
      <c r="Q443" s="3" t="str">
        <f t="shared" si="41"/>
        <v/>
      </c>
      <c r="R443" s="2">
        <f>'[2]Dry_Litterbag Placem_Collection'!G150</f>
        <v>43010</v>
      </c>
      <c r="S443">
        <f>IF(IFERROR(INDEX('[2]Both teabags AfterDry'!$D$3:$D$900,MATCH(Dry_Unashed!H443,'[2]Both teabags AfterDry'!$A$3:$A$900,0)),"")="","",(IFERROR(INDEX('[2]Both teabags AfterDry'!$D$3:$D$900,MATCH(Dry_Unashed!H443,'[2]Both teabags AfterDry'!$A$3:$A$900,0)),"")))</f>
        <v>1.7174</v>
      </c>
      <c r="T443">
        <f>IF(IFERROR(INDEX('[2]Both teabags AfterDry'!$D$3:$D$900,MATCH(Dry_Unashed!I443,'[2]Both teabags AfterDry'!$A$3:$A$900,0)),"")="","",(IFERROR(INDEX('[2]Both teabags AfterDry'!$D$3:$D$900,MATCH(Dry_Unashed!I443,'[2]Both teabags AfterDry'!$A$3:$A$900,0)),"")))</f>
        <v>1.9601999999999999</v>
      </c>
      <c r="U443" s="1" t="str">
        <f>IFERROR(IF(S443&gt;0,S443-(#REF!),""),"")</f>
        <v/>
      </c>
      <c r="V443" s="1" t="str">
        <f>IFERROR(IF(T443&gt;0,T443-(#REF!),""),"")</f>
        <v/>
      </c>
      <c r="W443" s="3" t="str">
        <f t="shared" si="42"/>
        <v/>
      </c>
      <c r="X443" s="3" t="str">
        <f t="shared" si="43"/>
        <v/>
      </c>
      <c r="Y443" s="3" t="str">
        <f t="shared" si="44"/>
        <v/>
      </c>
      <c r="Z443">
        <f t="shared" si="45"/>
        <v>71</v>
      </c>
      <c r="AA443" s="3" t="str">
        <f t="shared" si="46"/>
        <v/>
      </c>
      <c r="AB443" s="3" t="str">
        <f t="shared" si="47"/>
        <v/>
      </c>
      <c r="AC443" s="67" t="str">
        <f>IF(ISNUMBER(SEARCH("C", '[2]Dry_Litterbag Placem_Collection'!V150)),"YES","")</f>
        <v/>
      </c>
      <c r="AD443" s="67" t="str">
        <f>IF(ISNUMBER(SEARCH("H", '[2]Dry_Litterbag Placem_Collection'!V150)),"YES","")</f>
        <v/>
      </c>
      <c r="AE443" s="67" t="str">
        <f>IF(ISNUMBER(SEARCH("R", '[2]Dry_Litterbag Placem_Collection'!V150)),"YES","")</f>
        <v/>
      </c>
      <c r="AF443" s="67" t="str">
        <f>IF(ISNUMBER(SEARCH("C", '[2]Dry_Litterbag Placem_Collection'!U150)),"YES","")</f>
        <v>YES</v>
      </c>
      <c r="AG443" s="67" t="str">
        <f>IF(ISNUMBER(SEARCH("H", '[2]Dry_Litterbag Placem_Collection'!U150)),"YES","")</f>
        <v/>
      </c>
      <c r="AH443" s="67" t="str">
        <f>IF(ISNUMBER(SEARCH("R", '[2]Dry_Litterbag Placem_Collection'!U150)),"YES","")</f>
        <v/>
      </c>
    </row>
    <row r="444" spans="2:34">
      <c r="B444" t="s">
        <v>164</v>
      </c>
      <c r="C444">
        <v>149</v>
      </c>
      <c r="D444" t="s">
        <v>106</v>
      </c>
      <c r="E444" t="s">
        <v>32</v>
      </c>
      <c r="F444" s="68">
        <v>5</v>
      </c>
      <c r="G444" s="2">
        <f>'[2]Dry_Litterbag Placem_Collection'!E151</f>
        <v>42939</v>
      </c>
      <c r="H444" t="str">
        <f>'[2]Final data_for_R_analysis_Dryse'!J590</f>
        <v>G464</v>
      </c>
      <c r="I444" t="str">
        <f>'[2]Final data_for_R_analysis_Dryse'!J810</f>
        <v>R664</v>
      </c>
      <c r="J444">
        <f>IFERROR(INDEX('[2]Green_rooibos initial weight'!$C$5:$C$1749,MATCH(H444, '[2]Green_rooibos initial weight'!$A$5:$A$1749,0)),"")</f>
        <v>1.964</v>
      </c>
      <c r="K444">
        <f>IFERROR(INDEX('[2]Green_rooibos initial weight'!$C$5:$C$1749,MATCH(I444, '[2]Green_rooibos initial weight'!$A$5:$A$1749,0)),"")</f>
        <v>2.09</v>
      </c>
      <c r="L444" s="3" t="str">
        <f>IFERROR(J444-(#REF!+#REF!),"")</f>
        <v/>
      </c>
      <c r="M444" s="3">
        <f>AVERAGE('[2]Ashed teabags wet'!$J$809:$J$813,'[2]Ashed teabags wet'!$J$817:$J$818,'[2]Ashed teabags wet'!$J$820:$J$821)</f>
        <v>5.5094158734921841</v>
      </c>
      <c r="N444" s="3" t="str">
        <f t="shared" si="40"/>
        <v/>
      </c>
      <c r="O444" s="3" t="str">
        <f>IFERROR($K444-(#REF!+#REF!),"")</f>
        <v/>
      </c>
      <c r="P444" s="3">
        <f>AVERAGE('[2]Ashed teabags wet'!$J$814:$J$816)</f>
        <v>2.2816647271287041</v>
      </c>
      <c r="Q444" s="3" t="str">
        <f t="shared" si="41"/>
        <v/>
      </c>
      <c r="R444" s="2">
        <f>'[2]Dry_Litterbag Placem_Collection'!G151</f>
        <v>43010</v>
      </c>
      <c r="S444">
        <f>IF(IFERROR(INDEX('[2]Both teabags AfterDry'!$D$3:$D$900,MATCH(Dry_Unashed!H444,'[2]Both teabags AfterDry'!$A$3:$A$900,0)),"")="","",(IFERROR(INDEX('[2]Both teabags AfterDry'!$D$3:$D$900,MATCH(Dry_Unashed!H444,'[2]Both teabags AfterDry'!$A$3:$A$900,0)),"")))</f>
        <v>1.571</v>
      </c>
      <c r="T444">
        <f>IF(IFERROR(INDEX('[2]Both teabags AfterDry'!$D$3:$D$900,MATCH(Dry_Unashed!I444,'[2]Both teabags AfterDry'!$A$3:$A$900,0)),"")="","",(IFERROR(INDEX('[2]Both teabags AfterDry'!$D$3:$D$900,MATCH(Dry_Unashed!I444,'[2]Both teabags AfterDry'!$A$3:$A$900,0)),"")))</f>
        <v>1.8895999999999999</v>
      </c>
      <c r="U444" s="1" t="str">
        <f>IFERROR(IF(S444&gt;0,S444-(#REF!),""),"")</f>
        <v/>
      </c>
      <c r="V444" s="1" t="str">
        <f>IFERROR(IF(T444&gt;0,T444-(#REF!),""),"")</f>
        <v/>
      </c>
      <c r="W444" s="3" t="str">
        <f t="shared" si="42"/>
        <v/>
      </c>
      <c r="X444" s="3" t="str">
        <f t="shared" si="43"/>
        <v/>
      </c>
      <c r="Y444" s="3" t="str">
        <f t="shared" si="44"/>
        <v/>
      </c>
      <c r="Z444">
        <f t="shared" si="45"/>
        <v>71</v>
      </c>
      <c r="AA444" s="3" t="str">
        <f t="shared" si="46"/>
        <v/>
      </c>
      <c r="AB444" s="3" t="str">
        <f t="shared" si="47"/>
        <v/>
      </c>
      <c r="AC444" s="67" t="str">
        <f>IF(ISNUMBER(SEARCH("C", '[2]Dry_Litterbag Placem_Collection'!V151)),"YES","")</f>
        <v/>
      </c>
      <c r="AD444" s="67" t="str">
        <f>IF(ISNUMBER(SEARCH("H", '[2]Dry_Litterbag Placem_Collection'!V151)),"YES","")</f>
        <v/>
      </c>
      <c r="AE444" s="67" t="str">
        <f>IF(ISNUMBER(SEARCH("R", '[2]Dry_Litterbag Placem_Collection'!V151)),"YES","")</f>
        <v/>
      </c>
      <c r="AF444" s="67" t="str">
        <f>IF(ISNUMBER(SEARCH("C", '[2]Dry_Litterbag Placem_Collection'!U151)),"YES","")</f>
        <v/>
      </c>
      <c r="AG444" s="67" t="str">
        <f>IF(ISNUMBER(SEARCH("H", '[2]Dry_Litterbag Placem_Collection'!U151)),"YES","")</f>
        <v/>
      </c>
      <c r="AH444" s="67" t="str">
        <f>IF(ISNUMBER(SEARCH("R", '[2]Dry_Litterbag Placem_Collection'!U151)),"YES","")</f>
        <v/>
      </c>
    </row>
    <row r="445" spans="2:34">
      <c r="B445" t="s">
        <v>164</v>
      </c>
      <c r="C445">
        <v>150</v>
      </c>
      <c r="D445" t="s">
        <v>106</v>
      </c>
      <c r="E445" t="s">
        <v>32</v>
      </c>
      <c r="F445" s="68">
        <v>6</v>
      </c>
      <c r="G445" s="2">
        <f>'[2]Dry_Litterbag Placem_Collection'!E152</f>
        <v>42939</v>
      </c>
      <c r="H445" t="str">
        <f>'[2]Final data_for_R_analysis_Dryse'!J591</f>
        <v>G843</v>
      </c>
      <c r="I445" t="str">
        <f>'[2]Final data_for_R_analysis_Dryse'!J811</f>
        <v>R316</v>
      </c>
      <c r="J445">
        <f>IFERROR(INDEX('[2]Green_rooibos initial weight'!$C$5:$C$1749,MATCH(H445, '[2]Green_rooibos initial weight'!$A$5:$A$1749,0)),"")</f>
        <v>1.964</v>
      </c>
      <c r="K445">
        <f>IFERROR(INDEX('[2]Green_rooibos initial weight'!$C$5:$C$1749,MATCH(I445, '[2]Green_rooibos initial weight'!$A$5:$A$1749,0)),"")</f>
        <v>2.1779999999999999</v>
      </c>
      <c r="L445" s="3" t="str">
        <f>IFERROR(J445-(#REF!+#REF!),"")</f>
        <v/>
      </c>
      <c r="M445" s="3">
        <f>AVERAGE('[2]Ashed teabags wet'!$J$809:$J$813,'[2]Ashed teabags wet'!$J$817:$J$818,'[2]Ashed teabags wet'!$J$820:$J$821)</f>
        <v>5.5094158734921841</v>
      </c>
      <c r="N445" s="3" t="str">
        <f t="shared" si="40"/>
        <v/>
      </c>
      <c r="O445" s="3" t="str">
        <f>IFERROR($K445-(#REF!+#REF!),"")</f>
        <v/>
      </c>
      <c r="P445" s="3">
        <f>AVERAGE('[2]Ashed teabags wet'!$J$814:$J$816)</f>
        <v>2.2816647271287041</v>
      </c>
      <c r="Q445" s="3" t="str">
        <f t="shared" si="41"/>
        <v/>
      </c>
      <c r="R445" s="2">
        <f>'[2]Dry_Litterbag Placem_Collection'!G152</f>
        <v>43010</v>
      </c>
      <c r="S445" t="str">
        <f>IF(IFERROR(INDEX('[2]Both teabags AfterDry'!$D$3:$D$900,MATCH(Dry_Unashed!H445,'[2]Both teabags AfterDry'!$A$3:$A$900,0)),"")="","",(IFERROR(INDEX('[2]Both teabags AfterDry'!$D$3:$D$900,MATCH(Dry_Unashed!H445,'[2]Both teabags AfterDry'!$A$3:$A$900,0)),"")))</f>
        <v/>
      </c>
      <c r="T445" t="str">
        <f>IF(IFERROR(INDEX('[2]Both teabags AfterDry'!$D$3:$D$900,MATCH(Dry_Unashed!I445,'[2]Both teabags AfterDry'!$A$3:$A$900,0)),"")="","",(IFERROR(INDEX('[2]Both teabags AfterDry'!$D$3:$D$900,MATCH(Dry_Unashed!I445,'[2]Both teabags AfterDry'!$A$3:$A$900,0)),"")))</f>
        <v/>
      </c>
      <c r="U445" s="1" t="str">
        <f>IFERROR(IF(S445&gt;0,S445-(#REF!),""),"")</f>
        <v/>
      </c>
      <c r="V445" s="1" t="str">
        <f>IFERROR(IF(T445&gt;0,T445-(#REF!),""),"")</f>
        <v/>
      </c>
      <c r="W445" s="3" t="str">
        <f t="shared" si="42"/>
        <v/>
      </c>
      <c r="X445" s="3" t="str">
        <f t="shared" si="43"/>
        <v/>
      </c>
      <c r="Y445" s="3" t="str">
        <f t="shared" si="44"/>
        <v/>
      </c>
      <c r="Z445">
        <f t="shared" si="45"/>
        <v>71</v>
      </c>
      <c r="AA445" s="3" t="str">
        <f t="shared" si="46"/>
        <v/>
      </c>
      <c r="AB445" s="3" t="str">
        <f t="shared" si="47"/>
        <v/>
      </c>
      <c r="AC445" s="67" t="str">
        <f>IF(ISNUMBER(SEARCH("C", '[2]Dry_Litterbag Placem_Collection'!V152)),"YES","")</f>
        <v/>
      </c>
      <c r="AD445" s="67" t="str">
        <f>IF(ISNUMBER(SEARCH("H", '[2]Dry_Litterbag Placem_Collection'!V152)),"YES","")</f>
        <v/>
      </c>
      <c r="AE445" s="67" t="str">
        <f>IF(ISNUMBER(SEARCH("R", '[2]Dry_Litterbag Placem_Collection'!V152)),"YES","")</f>
        <v/>
      </c>
      <c r="AF445" s="67" t="str">
        <f>IF(ISNUMBER(SEARCH("C", '[2]Dry_Litterbag Placem_Collection'!U152)),"YES","")</f>
        <v/>
      </c>
      <c r="AG445" s="67" t="str">
        <f>IF(ISNUMBER(SEARCH("H", '[2]Dry_Litterbag Placem_Collection'!U152)),"YES","")</f>
        <v/>
      </c>
      <c r="AH445" s="67" t="str">
        <f>IF(ISNUMBER(SEARCH("R", '[2]Dry_Litterbag Placem_Collection'!U152)),"YES","")</f>
        <v/>
      </c>
    </row>
    <row r="446" spans="2:34">
      <c r="B446" t="s">
        <v>164</v>
      </c>
      <c r="C446">
        <v>151</v>
      </c>
      <c r="D446" t="s">
        <v>106</v>
      </c>
      <c r="E446" t="s">
        <v>32</v>
      </c>
      <c r="F446" s="68">
        <v>7</v>
      </c>
      <c r="G446" s="2">
        <f>'[2]Dry_Litterbag Placem_Collection'!E153</f>
        <v>0</v>
      </c>
      <c r="H446" t="str">
        <f>'[2]Final data_for_R_analysis_Dryse'!J592</f>
        <v/>
      </c>
      <c r="I446" t="str">
        <f>'[2]Final data_for_R_analysis_Dryse'!J812</f>
        <v/>
      </c>
      <c r="J446" t="str">
        <f>IFERROR(INDEX('[2]Green_rooibos initial weight'!$C$5:$C$1749,MATCH(H446, '[2]Green_rooibos initial weight'!$A$5:$A$1749,0)),"")</f>
        <v/>
      </c>
      <c r="K446" t="str">
        <f>IFERROR(INDEX('[2]Green_rooibos initial weight'!$C$5:$C$1749,MATCH(I446, '[2]Green_rooibos initial weight'!$A$5:$A$1749,0)),"")</f>
        <v/>
      </c>
      <c r="L446" s="3" t="str">
        <f>IFERROR(J446-(#REF!+#REF!),"")</f>
        <v/>
      </c>
      <c r="M446" s="3">
        <f>AVERAGE('[2]Ashed teabags wet'!$J$809:$J$813,'[2]Ashed teabags wet'!$J$817:$J$818,'[2]Ashed teabags wet'!$J$820:$J$821)</f>
        <v>5.5094158734921841</v>
      </c>
      <c r="N446" s="3" t="str">
        <f t="shared" si="40"/>
        <v/>
      </c>
      <c r="O446" s="3" t="str">
        <f>IFERROR($K446-(#REF!+#REF!),"")</f>
        <v/>
      </c>
      <c r="P446" s="3">
        <f>AVERAGE('[2]Ashed teabags wet'!$J$814:$J$816)</f>
        <v>2.2816647271287041</v>
      </c>
      <c r="Q446" s="3" t="str">
        <f t="shared" si="41"/>
        <v/>
      </c>
      <c r="R446" s="2">
        <f>'[2]Dry_Litterbag Placem_Collection'!G153</f>
        <v>0</v>
      </c>
      <c r="S446" t="str">
        <f>IF(IFERROR(INDEX('[2]Both teabags AfterDry'!$D$3:$D$900,MATCH(Dry_Unashed!H446,'[2]Both teabags AfterDry'!$A$3:$A$900,0)),"")="","",(IFERROR(INDEX('[2]Both teabags AfterDry'!$D$3:$D$900,MATCH(Dry_Unashed!H446,'[2]Both teabags AfterDry'!$A$3:$A$900,0)),"")))</f>
        <v/>
      </c>
      <c r="T446" t="str">
        <f>IF(IFERROR(INDEX('[2]Both teabags AfterDry'!$D$3:$D$900,MATCH(Dry_Unashed!I446,'[2]Both teabags AfterDry'!$A$3:$A$900,0)),"")="","",(IFERROR(INDEX('[2]Both teabags AfterDry'!$D$3:$D$900,MATCH(Dry_Unashed!I446,'[2]Both teabags AfterDry'!$A$3:$A$900,0)),"")))</f>
        <v/>
      </c>
      <c r="U446" s="1" t="str">
        <f>IFERROR(IF(S446&gt;0,S446-(#REF!),""),"")</f>
        <v/>
      </c>
      <c r="V446" s="1" t="str">
        <f>IFERROR(IF(T446&gt;0,T446-(#REF!),""),"")</f>
        <v/>
      </c>
      <c r="W446" s="3" t="str">
        <f t="shared" si="42"/>
        <v/>
      </c>
      <c r="X446" s="3" t="str">
        <f t="shared" si="43"/>
        <v/>
      </c>
      <c r="Y446" s="3" t="str">
        <f t="shared" si="44"/>
        <v/>
      </c>
      <c r="Z446" t="str">
        <f t="shared" si="45"/>
        <v/>
      </c>
      <c r="AA446" s="3" t="str">
        <f t="shared" si="46"/>
        <v/>
      </c>
      <c r="AB446" s="3" t="str">
        <f t="shared" si="47"/>
        <v/>
      </c>
      <c r="AC446" s="67" t="str">
        <f>IF(ISNUMBER(SEARCH("C", '[2]Dry_Litterbag Placem_Collection'!V153)),"YES","")</f>
        <v/>
      </c>
      <c r="AD446" s="67" t="str">
        <f>IF(ISNUMBER(SEARCH("H", '[2]Dry_Litterbag Placem_Collection'!V153)),"YES","")</f>
        <v/>
      </c>
      <c r="AE446" s="67" t="str">
        <f>IF(ISNUMBER(SEARCH("R", '[2]Dry_Litterbag Placem_Collection'!V153)),"YES","")</f>
        <v/>
      </c>
      <c r="AF446" s="67" t="str">
        <f>IF(ISNUMBER(SEARCH("C", '[2]Dry_Litterbag Placem_Collection'!U153)),"YES","")</f>
        <v/>
      </c>
      <c r="AG446" s="67" t="str">
        <f>IF(ISNUMBER(SEARCH("H", '[2]Dry_Litterbag Placem_Collection'!U153)),"YES","")</f>
        <v/>
      </c>
      <c r="AH446" s="67" t="str">
        <f>IF(ISNUMBER(SEARCH("R", '[2]Dry_Litterbag Placem_Collection'!U153)),"YES","")</f>
        <v/>
      </c>
    </row>
    <row r="447" spans="2:34">
      <c r="B447" t="s">
        <v>164</v>
      </c>
      <c r="C447">
        <v>152</v>
      </c>
      <c r="D447" t="s">
        <v>106</v>
      </c>
      <c r="E447" t="s">
        <v>32</v>
      </c>
      <c r="F447" s="68">
        <v>8</v>
      </c>
      <c r="G447" s="2">
        <f>'[2]Dry_Litterbag Placem_Collection'!E154</f>
        <v>42939</v>
      </c>
      <c r="H447" t="str">
        <f>'[2]Final data_for_R_analysis_Dryse'!J593</f>
        <v>G617</v>
      </c>
      <c r="I447" t="str">
        <f>'[2]Final data_for_R_analysis_Dryse'!J813</f>
        <v>R635</v>
      </c>
      <c r="J447">
        <f>IFERROR(INDEX('[2]Green_rooibos initial weight'!$C$5:$C$1749,MATCH(H447, '[2]Green_rooibos initial weight'!$A$5:$A$1749,0)),"")</f>
        <v>2.0880000000000001</v>
      </c>
      <c r="K447">
        <f>IFERROR(INDEX('[2]Green_rooibos initial weight'!$C$5:$C$1749,MATCH(I447, '[2]Green_rooibos initial weight'!$A$5:$A$1749,0)),"")</f>
        <v>2.1320000000000001</v>
      </c>
      <c r="L447" s="3" t="str">
        <f>IFERROR(J447-(#REF!+#REF!),"")</f>
        <v/>
      </c>
      <c r="M447" s="3">
        <f>AVERAGE('[2]Ashed teabags wet'!$J$809:$J$813,'[2]Ashed teabags wet'!$J$817:$J$818,'[2]Ashed teabags wet'!$J$820:$J$821)</f>
        <v>5.5094158734921841</v>
      </c>
      <c r="N447" s="3" t="str">
        <f t="shared" si="40"/>
        <v/>
      </c>
      <c r="O447" s="3" t="str">
        <f>IFERROR($K447-(#REF!+#REF!),"")</f>
        <v/>
      </c>
      <c r="P447" s="3">
        <f>AVERAGE('[2]Ashed teabags wet'!$J$814:$J$816)</f>
        <v>2.2816647271287041</v>
      </c>
      <c r="Q447" s="3" t="str">
        <f t="shared" si="41"/>
        <v/>
      </c>
      <c r="R447" s="2">
        <f>'[2]Dry_Litterbag Placem_Collection'!G154</f>
        <v>43010</v>
      </c>
      <c r="S447">
        <f>IF(IFERROR(INDEX('[2]Both teabags AfterDry'!$D$3:$D$900,MATCH(Dry_Unashed!H447,'[2]Both teabags AfterDry'!$A$3:$A$900,0)),"")="","",(IFERROR(INDEX('[2]Both teabags AfterDry'!$D$3:$D$900,MATCH(Dry_Unashed!H447,'[2]Both teabags AfterDry'!$A$3:$A$900,0)),"")))</f>
        <v>1.3632</v>
      </c>
      <c r="T447">
        <f>IF(IFERROR(INDEX('[2]Both teabags AfterDry'!$D$3:$D$900,MATCH(Dry_Unashed!I447,'[2]Both teabags AfterDry'!$A$3:$A$900,0)),"")="","",(IFERROR(INDEX('[2]Both teabags AfterDry'!$D$3:$D$900,MATCH(Dry_Unashed!I447,'[2]Both teabags AfterDry'!$A$3:$A$900,0)),"")))</f>
        <v>1.9524999999999999</v>
      </c>
      <c r="U447" s="1" t="str">
        <f>IFERROR(IF(S447&gt;0,S447-(#REF!),""),"")</f>
        <v/>
      </c>
      <c r="V447" s="1" t="str">
        <f>IFERROR(IF(T447&gt;0,T447-(#REF!),""),"")</f>
        <v/>
      </c>
      <c r="W447" s="3" t="str">
        <f t="shared" si="42"/>
        <v/>
      </c>
      <c r="X447" s="3" t="str">
        <f t="shared" si="43"/>
        <v/>
      </c>
      <c r="Y447" s="3" t="str">
        <f t="shared" si="44"/>
        <v/>
      </c>
      <c r="Z447">
        <f t="shared" si="45"/>
        <v>71</v>
      </c>
      <c r="AA447" s="3" t="str">
        <f t="shared" si="46"/>
        <v/>
      </c>
      <c r="AB447" s="3" t="str">
        <f t="shared" si="47"/>
        <v/>
      </c>
      <c r="AC447" s="67" t="str">
        <f>IF(ISNUMBER(SEARCH("C", '[2]Dry_Litterbag Placem_Collection'!V154)),"YES","")</f>
        <v/>
      </c>
      <c r="AD447" s="67" t="str">
        <f>IF(ISNUMBER(SEARCH("H", '[2]Dry_Litterbag Placem_Collection'!V154)),"YES","")</f>
        <v/>
      </c>
      <c r="AE447" s="67" t="str">
        <f>IF(ISNUMBER(SEARCH("R", '[2]Dry_Litterbag Placem_Collection'!V154)),"YES","")</f>
        <v/>
      </c>
      <c r="AF447" s="67" t="str">
        <f>IF(ISNUMBER(SEARCH("C", '[2]Dry_Litterbag Placem_Collection'!U154)),"YES","")</f>
        <v/>
      </c>
      <c r="AG447" s="67" t="str">
        <f>IF(ISNUMBER(SEARCH("H", '[2]Dry_Litterbag Placem_Collection'!U154)),"YES","")</f>
        <v/>
      </c>
      <c r="AH447" s="67" t="str">
        <f>IF(ISNUMBER(SEARCH("R", '[2]Dry_Litterbag Placem_Collection'!U154)),"YES","")</f>
        <v/>
      </c>
    </row>
    <row r="448" spans="2:34">
      <c r="B448" t="s">
        <v>164</v>
      </c>
      <c r="C448">
        <v>153</v>
      </c>
      <c r="D448" t="s">
        <v>107</v>
      </c>
      <c r="E448" t="s">
        <v>32</v>
      </c>
      <c r="F448" s="5">
        <v>1</v>
      </c>
      <c r="G448" s="2">
        <f>'[2]Dry_Litterbag Placem_Collection'!E155</f>
        <v>42939</v>
      </c>
      <c r="H448" t="str">
        <f>'[2]Final data_for_R_analysis_Dryse'!J594</f>
        <v>G19</v>
      </c>
      <c r="I448" t="str">
        <f>'[2]Final data_for_R_analysis_Dryse'!J814</f>
        <v>R651</v>
      </c>
      <c r="J448">
        <f>IFERROR(INDEX('[2]Green_rooibos initial weight'!$C$5:$C$1749,MATCH(H448, '[2]Green_rooibos initial weight'!$A$5:$A$1749,0)),"")</f>
        <v>2.0659999999999998</v>
      </c>
      <c r="K448">
        <f>IFERROR(INDEX('[2]Green_rooibos initial weight'!$C$5:$C$1749,MATCH(I448, '[2]Green_rooibos initial weight'!$A$5:$A$1749,0)),"")</f>
        <v>2.2349999999999999</v>
      </c>
      <c r="L448" s="3" t="str">
        <f>IFERROR(J448-(#REF!+#REF!),"")</f>
        <v/>
      </c>
      <c r="M448" s="3">
        <f>AVERAGE('[2]Ashed teabags wet'!$J$809:$J$813,'[2]Ashed teabags wet'!$J$817:$J$818,'[2]Ashed teabags wet'!$J$820:$J$821)</f>
        <v>5.5094158734921841</v>
      </c>
      <c r="N448" s="3" t="str">
        <f t="shared" si="40"/>
        <v/>
      </c>
      <c r="O448" s="3" t="str">
        <f>IFERROR($K448-(#REF!+#REF!),"")</f>
        <v/>
      </c>
      <c r="P448" s="3">
        <f>AVERAGE('[2]Ashed teabags wet'!$J$814:$J$816)</f>
        <v>2.2816647271287041</v>
      </c>
      <c r="Q448" s="3" t="str">
        <f t="shared" si="41"/>
        <v/>
      </c>
      <c r="R448" s="2">
        <f>'[2]Dry_Litterbag Placem_Collection'!G155</f>
        <v>43010</v>
      </c>
      <c r="S448">
        <f>IF(IFERROR(INDEX('[2]Both teabags AfterDry'!$D$3:$D$900,MATCH(Dry_Unashed!H448,'[2]Both teabags AfterDry'!$A$3:$A$900,0)),"")="","",(IFERROR(INDEX('[2]Both teabags AfterDry'!$D$3:$D$900,MATCH(Dry_Unashed!H448,'[2]Both teabags AfterDry'!$A$3:$A$900,0)),"")))</f>
        <v>1.0404</v>
      </c>
      <c r="T448">
        <f>IF(IFERROR(INDEX('[2]Both teabags AfterDry'!$D$3:$D$900,MATCH(Dry_Unashed!I448,'[2]Both teabags AfterDry'!$A$3:$A$900,0)),"")="","",(IFERROR(INDEX('[2]Both teabags AfterDry'!$D$3:$D$900,MATCH(Dry_Unashed!I448,'[2]Both teabags AfterDry'!$A$3:$A$900,0)),"")))</f>
        <v>2.0049000000000001</v>
      </c>
      <c r="U448" s="1" t="str">
        <f>IFERROR(IF(S448&gt;0,S448-(#REF!),""),"")</f>
        <v/>
      </c>
      <c r="V448" s="1" t="str">
        <f>IFERROR(IF(T448&gt;0,T448-(#REF!),""),"")</f>
        <v/>
      </c>
      <c r="W448" s="3" t="str">
        <f t="shared" si="42"/>
        <v/>
      </c>
      <c r="X448" s="3" t="str">
        <f t="shared" si="43"/>
        <v/>
      </c>
      <c r="Y448" s="3" t="str">
        <f t="shared" si="44"/>
        <v/>
      </c>
      <c r="Z448">
        <f t="shared" si="45"/>
        <v>71</v>
      </c>
      <c r="AA448" s="3" t="str">
        <f t="shared" si="46"/>
        <v/>
      </c>
      <c r="AB448" s="3" t="str">
        <f t="shared" si="47"/>
        <v/>
      </c>
      <c r="AC448" s="67" t="str">
        <f>IF(ISNUMBER(SEARCH("C", '[2]Dry_Litterbag Placem_Collection'!V155)),"YES","")</f>
        <v/>
      </c>
      <c r="AD448" s="67" t="str">
        <f>IF(ISNUMBER(SEARCH("H", '[2]Dry_Litterbag Placem_Collection'!V155)),"YES","")</f>
        <v/>
      </c>
      <c r="AE448" s="67" t="str">
        <f>IF(ISNUMBER(SEARCH("R", '[2]Dry_Litterbag Placem_Collection'!V155)),"YES","")</f>
        <v/>
      </c>
      <c r="AF448" s="67" t="str">
        <f>IF(ISNUMBER(SEARCH("C", '[2]Dry_Litterbag Placem_Collection'!U155)),"YES","")</f>
        <v/>
      </c>
      <c r="AG448" s="67" t="str">
        <f>IF(ISNUMBER(SEARCH("H", '[2]Dry_Litterbag Placem_Collection'!U155)),"YES","")</f>
        <v/>
      </c>
      <c r="AH448" s="67" t="str">
        <f>IF(ISNUMBER(SEARCH("R", '[2]Dry_Litterbag Placem_Collection'!U155)),"YES","")</f>
        <v/>
      </c>
    </row>
    <row r="449" spans="2:34">
      <c r="B449" t="s">
        <v>164</v>
      </c>
      <c r="C449">
        <v>154</v>
      </c>
      <c r="D449" t="s">
        <v>107</v>
      </c>
      <c r="E449" t="s">
        <v>32</v>
      </c>
      <c r="F449" s="5">
        <v>2</v>
      </c>
      <c r="G449" s="2">
        <f>'[2]Dry_Litterbag Placem_Collection'!E156</f>
        <v>42939</v>
      </c>
      <c r="H449" t="str">
        <f>'[2]Final data_for_R_analysis_Dryse'!J595</f>
        <v>G275</v>
      </c>
      <c r="I449" t="str">
        <f>'[2]Final data_for_R_analysis_Dryse'!J815</f>
        <v>R367</v>
      </c>
      <c r="J449">
        <f>IFERROR(INDEX('[2]Green_rooibos initial weight'!$C$5:$C$1749,MATCH(H449, '[2]Green_rooibos initial weight'!$A$5:$A$1749,0)),"")</f>
        <v>2.097</v>
      </c>
      <c r="K449">
        <f>IFERROR(INDEX('[2]Green_rooibos initial weight'!$C$5:$C$1749,MATCH(I449, '[2]Green_rooibos initial weight'!$A$5:$A$1749,0)),"")</f>
        <v>2.165</v>
      </c>
      <c r="L449" s="3" t="str">
        <f>IFERROR(J449-(#REF!+#REF!),"")</f>
        <v/>
      </c>
      <c r="M449" s="3">
        <f>AVERAGE('[2]Ashed teabags wet'!$J$809:$J$813,'[2]Ashed teabags wet'!$J$817:$J$818,'[2]Ashed teabags wet'!$J$820:$J$821)</f>
        <v>5.5094158734921841</v>
      </c>
      <c r="N449" s="3" t="str">
        <f t="shared" si="40"/>
        <v/>
      </c>
      <c r="O449" s="3" t="str">
        <f>IFERROR($K449-(#REF!+#REF!),"")</f>
        <v/>
      </c>
      <c r="P449" s="3">
        <f>AVERAGE('[2]Ashed teabags wet'!$J$814:$J$816)</f>
        <v>2.2816647271287041</v>
      </c>
      <c r="Q449" s="3" t="str">
        <f t="shared" si="41"/>
        <v/>
      </c>
      <c r="R449" s="2">
        <f>'[2]Dry_Litterbag Placem_Collection'!G156</f>
        <v>43010</v>
      </c>
      <c r="S449">
        <f>IF(IFERROR(INDEX('[2]Both teabags AfterDry'!$D$3:$D$900,MATCH(Dry_Unashed!H449,'[2]Both teabags AfterDry'!$A$3:$A$900,0)),"")="","",(IFERROR(INDEX('[2]Both teabags AfterDry'!$D$3:$D$900,MATCH(Dry_Unashed!H449,'[2]Both teabags AfterDry'!$A$3:$A$900,0)),"")))</f>
        <v>1.2171000000000001</v>
      </c>
      <c r="T449">
        <f>IF(IFERROR(INDEX('[2]Both teabags AfterDry'!$D$3:$D$900,MATCH(Dry_Unashed!I449,'[2]Both teabags AfterDry'!$A$3:$A$900,0)),"")="","",(IFERROR(INDEX('[2]Both teabags AfterDry'!$D$3:$D$900,MATCH(Dry_Unashed!I449,'[2]Both teabags AfterDry'!$A$3:$A$900,0)),"")))</f>
        <v>1.8496999999999999</v>
      </c>
      <c r="U449" s="1" t="str">
        <f>IFERROR(IF(S449&gt;0,S449-(#REF!),""),"")</f>
        <v/>
      </c>
      <c r="V449" s="1" t="str">
        <f>IFERROR(IF(T449&gt;0,T449-(#REF!),""),"")</f>
        <v/>
      </c>
      <c r="W449" s="3" t="str">
        <f t="shared" si="42"/>
        <v/>
      </c>
      <c r="X449" s="3" t="str">
        <f t="shared" si="43"/>
        <v/>
      </c>
      <c r="Y449" s="3" t="str">
        <f t="shared" si="44"/>
        <v/>
      </c>
      <c r="Z449">
        <f t="shared" si="45"/>
        <v>71</v>
      </c>
      <c r="AA449" s="3" t="str">
        <f t="shared" si="46"/>
        <v/>
      </c>
      <c r="AB449" s="3" t="str">
        <f t="shared" si="47"/>
        <v/>
      </c>
      <c r="AC449" s="67" t="str">
        <f>IF(ISNUMBER(SEARCH("C", '[2]Dry_Litterbag Placem_Collection'!V156)),"YES","")</f>
        <v/>
      </c>
      <c r="AD449" s="67" t="str">
        <f>IF(ISNUMBER(SEARCH("H", '[2]Dry_Litterbag Placem_Collection'!V156)),"YES","")</f>
        <v/>
      </c>
      <c r="AE449" s="67" t="str">
        <f>IF(ISNUMBER(SEARCH("R", '[2]Dry_Litterbag Placem_Collection'!V156)),"YES","")</f>
        <v/>
      </c>
      <c r="AF449" s="67" t="str">
        <f>IF(ISNUMBER(SEARCH("C", '[2]Dry_Litterbag Placem_Collection'!U156)),"YES","")</f>
        <v/>
      </c>
      <c r="AG449" s="67" t="str">
        <f>IF(ISNUMBER(SEARCH("H", '[2]Dry_Litterbag Placem_Collection'!U156)),"YES","")</f>
        <v/>
      </c>
      <c r="AH449" s="67" t="str">
        <f>IF(ISNUMBER(SEARCH("R", '[2]Dry_Litterbag Placem_Collection'!U156)),"YES","")</f>
        <v/>
      </c>
    </row>
    <row r="450" spans="2:34">
      <c r="B450" t="s">
        <v>164</v>
      </c>
      <c r="C450">
        <v>155</v>
      </c>
      <c r="D450" t="s">
        <v>107</v>
      </c>
      <c r="E450" t="s">
        <v>32</v>
      </c>
      <c r="F450" s="5">
        <v>3</v>
      </c>
      <c r="G450" s="2">
        <f>'[2]Dry_Litterbag Placem_Collection'!E157</f>
        <v>42939</v>
      </c>
      <c r="H450" t="str">
        <f>'[2]Final data_for_R_analysis_Dryse'!J596</f>
        <v>G289</v>
      </c>
      <c r="I450" t="str">
        <f>'[2]Final data_for_R_analysis_Dryse'!J816</f>
        <v>R617</v>
      </c>
      <c r="J450">
        <f>IFERROR(INDEX('[2]Green_rooibos initial weight'!$C$5:$C$1749,MATCH(H450, '[2]Green_rooibos initial weight'!$A$5:$A$1749,0)),"")</f>
        <v>2.093</v>
      </c>
      <c r="K450">
        <f>IFERROR(INDEX('[2]Green_rooibos initial weight'!$C$5:$C$1749,MATCH(I450, '[2]Green_rooibos initial weight'!$A$5:$A$1749,0)),"")</f>
        <v>2.2010000000000001</v>
      </c>
      <c r="L450" s="3" t="str">
        <f>IFERROR(J450-(#REF!+#REF!),"")</f>
        <v/>
      </c>
      <c r="M450" s="3">
        <f>AVERAGE('[2]Ashed teabags wet'!$J$809:$J$813,'[2]Ashed teabags wet'!$J$817:$J$818,'[2]Ashed teabags wet'!$J$820:$J$821)</f>
        <v>5.5094158734921841</v>
      </c>
      <c r="N450" s="3" t="str">
        <f t="shared" si="40"/>
        <v/>
      </c>
      <c r="O450" s="3" t="str">
        <f>IFERROR($K450-(#REF!+#REF!),"")</f>
        <v/>
      </c>
      <c r="P450" s="3">
        <f>AVERAGE('[2]Ashed teabags wet'!$J$814:$J$816)</f>
        <v>2.2816647271287041</v>
      </c>
      <c r="Q450" s="3" t="str">
        <f t="shared" si="41"/>
        <v/>
      </c>
      <c r="R450" s="2">
        <f>'[2]Dry_Litterbag Placem_Collection'!G157</f>
        <v>43010</v>
      </c>
      <c r="S450">
        <f>IF(IFERROR(INDEX('[2]Both teabags AfterDry'!$D$3:$D$900,MATCH(Dry_Unashed!H450,'[2]Both teabags AfterDry'!$A$3:$A$900,0)),"")="","",(IFERROR(INDEX('[2]Both teabags AfterDry'!$D$3:$D$900,MATCH(Dry_Unashed!H450,'[2]Both teabags AfterDry'!$A$3:$A$900,0)),"")))</f>
        <v>1.2491000000000001</v>
      </c>
      <c r="T450">
        <f>IF(IFERROR(INDEX('[2]Both teabags AfterDry'!$D$3:$D$900,MATCH(Dry_Unashed!I450,'[2]Both teabags AfterDry'!$A$3:$A$900,0)),"")="","",(IFERROR(INDEX('[2]Both teabags AfterDry'!$D$3:$D$900,MATCH(Dry_Unashed!I450,'[2]Both teabags AfterDry'!$A$3:$A$900,0)),"")))</f>
        <v>1.8621000000000001</v>
      </c>
      <c r="U450" s="1" t="str">
        <f>IFERROR(IF(S450&gt;0,S450-(#REF!),""),"")</f>
        <v/>
      </c>
      <c r="V450" s="1" t="str">
        <f>IFERROR(IF(T450&gt;0,T450-(#REF!),""),"")</f>
        <v/>
      </c>
      <c r="W450" s="3" t="str">
        <f t="shared" si="42"/>
        <v/>
      </c>
      <c r="X450" s="3" t="str">
        <f t="shared" si="43"/>
        <v/>
      </c>
      <c r="Y450" s="3" t="str">
        <f t="shared" si="44"/>
        <v/>
      </c>
      <c r="Z450">
        <f t="shared" si="45"/>
        <v>71</v>
      </c>
      <c r="AA450" s="3" t="str">
        <f t="shared" si="46"/>
        <v/>
      </c>
      <c r="AB450" s="3" t="str">
        <f t="shared" si="47"/>
        <v/>
      </c>
      <c r="AC450" s="67" t="str">
        <f>IF(ISNUMBER(SEARCH("C", '[2]Dry_Litterbag Placem_Collection'!V157)),"YES","")</f>
        <v/>
      </c>
      <c r="AD450" s="67" t="str">
        <f>IF(ISNUMBER(SEARCH("H", '[2]Dry_Litterbag Placem_Collection'!V157)),"YES","")</f>
        <v/>
      </c>
      <c r="AE450" s="67" t="str">
        <f>IF(ISNUMBER(SEARCH("R", '[2]Dry_Litterbag Placem_Collection'!V157)),"YES","")</f>
        <v/>
      </c>
      <c r="AF450" s="67" t="str">
        <f>IF(ISNUMBER(SEARCH("C", '[2]Dry_Litterbag Placem_Collection'!U157)),"YES","")</f>
        <v/>
      </c>
      <c r="AG450" s="67" t="str">
        <f>IF(ISNUMBER(SEARCH("H", '[2]Dry_Litterbag Placem_Collection'!U157)),"YES","")</f>
        <v/>
      </c>
      <c r="AH450" s="67" t="str">
        <f>IF(ISNUMBER(SEARCH("R", '[2]Dry_Litterbag Placem_Collection'!U157)),"YES","")</f>
        <v/>
      </c>
    </row>
    <row r="451" spans="2:34">
      <c r="B451" t="s">
        <v>164</v>
      </c>
      <c r="C451">
        <v>156</v>
      </c>
      <c r="D451" t="s">
        <v>107</v>
      </c>
      <c r="E451" t="s">
        <v>32</v>
      </c>
      <c r="F451" s="68">
        <v>4</v>
      </c>
      <c r="G451" s="2">
        <f>'[2]Dry_Litterbag Placem_Collection'!E158</f>
        <v>42939</v>
      </c>
      <c r="H451" t="str">
        <f>'[2]Final data_for_R_analysis_Dryse'!J597</f>
        <v>G65</v>
      </c>
      <c r="I451" t="str">
        <f>'[2]Final data_for_R_analysis_Dryse'!J817</f>
        <v>R84</v>
      </c>
      <c r="J451">
        <f>IFERROR(INDEX('[2]Green_rooibos initial weight'!$C$5:$C$1749,MATCH(H451, '[2]Green_rooibos initial weight'!$A$5:$A$1749,0)),"")</f>
        <v>2.0750000000000002</v>
      </c>
      <c r="K451">
        <f>IFERROR(INDEX('[2]Green_rooibos initial weight'!$C$5:$C$1749,MATCH(I451, '[2]Green_rooibos initial weight'!$A$5:$A$1749,0)),"")</f>
        <v>2.1629999999999998</v>
      </c>
      <c r="L451" s="3" t="str">
        <f>IFERROR(J451-(#REF!+#REF!),"")</f>
        <v/>
      </c>
      <c r="M451" s="3">
        <f>AVERAGE('[2]Ashed teabags wet'!$J$809:$J$813,'[2]Ashed teabags wet'!$J$817:$J$818,'[2]Ashed teabags wet'!$J$820:$J$821)</f>
        <v>5.5094158734921841</v>
      </c>
      <c r="N451" s="3" t="str">
        <f t="shared" si="40"/>
        <v/>
      </c>
      <c r="O451" s="3" t="str">
        <f>IFERROR($K451-(#REF!+#REF!),"")</f>
        <v/>
      </c>
      <c r="P451" s="3">
        <f>AVERAGE('[2]Ashed teabags wet'!$J$814:$J$816)</f>
        <v>2.2816647271287041</v>
      </c>
      <c r="Q451" s="3" t="str">
        <f t="shared" si="41"/>
        <v/>
      </c>
      <c r="R451" s="2">
        <f>'[2]Dry_Litterbag Placem_Collection'!G158</f>
        <v>43010</v>
      </c>
      <c r="S451">
        <f>IF(IFERROR(INDEX('[2]Both teabags AfterDry'!$D$3:$D$900,MATCH(Dry_Unashed!H451,'[2]Both teabags AfterDry'!$A$3:$A$900,0)),"")="","",(IFERROR(INDEX('[2]Both teabags AfterDry'!$D$3:$D$900,MATCH(Dry_Unashed!H451,'[2]Both teabags AfterDry'!$A$3:$A$900,0)),"")))</f>
        <v>1.0561</v>
      </c>
      <c r="T451">
        <f>IF(IFERROR(INDEX('[2]Both teabags AfterDry'!$D$3:$D$900,MATCH(Dry_Unashed!I451,'[2]Both teabags AfterDry'!$A$3:$A$900,0)),"")="","",(IFERROR(INDEX('[2]Both teabags AfterDry'!$D$3:$D$900,MATCH(Dry_Unashed!I451,'[2]Both teabags AfterDry'!$A$3:$A$900,0)),"")))</f>
        <v>1.8827</v>
      </c>
      <c r="U451" s="1" t="str">
        <f>IFERROR(IF(S451&gt;0,S451-(#REF!),""),"")</f>
        <v/>
      </c>
      <c r="V451" s="1" t="str">
        <f>IFERROR(IF(T451&gt;0,T451-(#REF!),""),"")</f>
        <v/>
      </c>
      <c r="W451" s="3" t="str">
        <f t="shared" si="42"/>
        <v/>
      </c>
      <c r="X451" s="3" t="str">
        <f t="shared" si="43"/>
        <v/>
      </c>
      <c r="Y451" s="3" t="str">
        <f t="shared" si="44"/>
        <v/>
      </c>
      <c r="Z451">
        <f t="shared" si="45"/>
        <v>71</v>
      </c>
      <c r="AA451" s="3" t="str">
        <f t="shared" si="46"/>
        <v/>
      </c>
      <c r="AB451" s="3" t="str">
        <f t="shared" si="47"/>
        <v/>
      </c>
      <c r="AC451" s="67" t="str">
        <f>IF(ISNUMBER(SEARCH("C", '[2]Dry_Litterbag Placem_Collection'!V158)),"YES","")</f>
        <v/>
      </c>
      <c r="AD451" s="67" t="str">
        <f>IF(ISNUMBER(SEARCH("H", '[2]Dry_Litterbag Placem_Collection'!V158)),"YES","")</f>
        <v/>
      </c>
      <c r="AE451" s="67" t="str">
        <f>IF(ISNUMBER(SEARCH("R", '[2]Dry_Litterbag Placem_Collection'!V158)),"YES","")</f>
        <v/>
      </c>
      <c r="AF451" s="67" t="str">
        <f>IF(ISNUMBER(SEARCH("C", '[2]Dry_Litterbag Placem_Collection'!U158)),"YES","")</f>
        <v/>
      </c>
      <c r="AG451" s="67" t="str">
        <f>IF(ISNUMBER(SEARCH("H", '[2]Dry_Litterbag Placem_Collection'!U158)),"YES","")</f>
        <v/>
      </c>
      <c r="AH451" s="67" t="str">
        <f>IF(ISNUMBER(SEARCH("R", '[2]Dry_Litterbag Placem_Collection'!U158)),"YES","")</f>
        <v/>
      </c>
    </row>
    <row r="452" spans="2:34">
      <c r="B452" t="s">
        <v>164</v>
      </c>
      <c r="C452">
        <v>157</v>
      </c>
      <c r="D452" t="s">
        <v>107</v>
      </c>
      <c r="E452" t="s">
        <v>32</v>
      </c>
      <c r="F452" s="68">
        <v>5</v>
      </c>
      <c r="G452" s="2">
        <f>'[2]Dry_Litterbag Placem_Collection'!E159</f>
        <v>42939</v>
      </c>
      <c r="H452" t="str">
        <f>'[2]Final data_for_R_analysis_Dryse'!J598</f>
        <v>G33</v>
      </c>
      <c r="I452" t="str">
        <f>'[2]Final data_for_R_analysis_Dryse'!J818</f>
        <v>R248</v>
      </c>
      <c r="J452">
        <f>IFERROR(INDEX('[2]Green_rooibos initial weight'!$C$5:$C$1749,MATCH(H452, '[2]Green_rooibos initial weight'!$A$5:$A$1749,0)),"")</f>
        <v>2.0579999999999998</v>
      </c>
      <c r="K452">
        <f>IFERROR(INDEX('[2]Green_rooibos initial weight'!$C$5:$C$1749,MATCH(I452, '[2]Green_rooibos initial weight'!$A$5:$A$1749,0)),"")</f>
        <v>2.1829999999999998</v>
      </c>
      <c r="L452" s="3" t="str">
        <f>IFERROR(J452-(#REF!+#REF!),"")</f>
        <v/>
      </c>
      <c r="M452" s="3">
        <f>AVERAGE('[2]Ashed teabags wet'!$J$809:$J$813,'[2]Ashed teabags wet'!$J$817:$J$818,'[2]Ashed teabags wet'!$J$820:$J$821)</f>
        <v>5.5094158734921841</v>
      </c>
      <c r="N452" s="3" t="str">
        <f t="shared" si="40"/>
        <v/>
      </c>
      <c r="O452" s="3" t="str">
        <f>IFERROR($K452-(#REF!+#REF!),"")</f>
        <v/>
      </c>
      <c r="P452" s="3">
        <f>AVERAGE('[2]Ashed teabags wet'!$J$814:$J$816)</f>
        <v>2.2816647271287041</v>
      </c>
      <c r="Q452" s="3" t="str">
        <f t="shared" si="41"/>
        <v/>
      </c>
      <c r="R452" s="2">
        <f>'[2]Dry_Litterbag Placem_Collection'!G159</f>
        <v>43010</v>
      </c>
      <c r="S452" t="str">
        <f>IF(IFERROR(INDEX('[2]Both teabags AfterDry'!$D$3:$D$900,MATCH(Dry_Unashed!H452,'[2]Both teabags AfterDry'!$A$3:$A$900,0)),"")="","",(IFERROR(INDEX('[2]Both teabags AfterDry'!$D$3:$D$900,MATCH(Dry_Unashed!H452,'[2]Both teabags AfterDry'!$A$3:$A$900,0)),"")))</f>
        <v/>
      </c>
      <c r="T452" t="str">
        <f>IF(IFERROR(INDEX('[2]Both teabags AfterDry'!$D$3:$D$900,MATCH(Dry_Unashed!I452,'[2]Both teabags AfterDry'!$A$3:$A$900,0)),"")="","",(IFERROR(INDEX('[2]Both teabags AfterDry'!$D$3:$D$900,MATCH(Dry_Unashed!I452,'[2]Both teabags AfterDry'!$A$3:$A$900,0)),"")))</f>
        <v/>
      </c>
      <c r="U452" s="1" t="str">
        <f>IFERROR(IF(S452&gt;0,S452-(#REF!),""),"")</f>
        <v/>
      </c>
      <c r="V452" s="1" t="str">
        <f>IFERROR(IF(T452&gt;0,T452-(#REF!),""),"")</f>
        <v/>
      </c>
      <c r="W452" s="3" t="str">
        <f t="shared" si="42"/>
        <v/>
      </c>
      <c r="X452" s="3" t="str">
        <f t="shared" si="43"/>
        <v/>
      </c>
      <c r="Y452" s="3" t="str">
        <f t="shared" si="44"/>
        <v/>
      </c>
      <c r="Z452">
        <f t="shared" si="45"/>
        <v>71</v>
      </c>
      <c r="AA452" s="3" t="str">
        <f t="shared" si="46"/>
        <v/>
      </c>
      <c r="AB452" s="3" t="str">
        <f t="shared" si="47"/>
        <v/>
      </c>
      <c r="AC452" s="67" t="str">
        <f>IF(ISNUMBER(SEARCH("C", '[2]Dry_Litterbag Placem_Collection'!V159)),"YES","")</f>
        <v/>
      </c>
      <c r="AD452" s="67" t="str">
        <f>IF(ISNUMBER(SEARCH("H", '[2]Dry_Litterbag Placem_Collection'!V159)),"YES","")</f>
        <v/>
      </c>
      <c r="AE452" s="67" t="str">
        <f>IF(ISNUMBER(SEARCH("R", '[2]Dry_Litterbag Placem_Collection'!V159)),"YES","")</f>
        <v/>
      </c>
      <c r="AF452" s="67" t="str">
        <f>IF(ISNUMBER(SEARCH("C", '[2]Dry_Litterbag Placem_Collection'!U159)),"YES","")</f>
        <v/>
      </c>
      <c r="AG452" s="67" t="str">
        <f>IF(ISNUMBER(SEARCH("H", '[2]Dry_Litterbag Placem_Collection'!U159)),"YES","")</f>
        <v/>
      </c>
      <c r="AH452" s="67" t="str">
        <f>IF(ISNUMBER(SEARCH("R", '[2]Dry_Litterbag Placem_Collection'!U159)),"YES","")</f>
        <v/>
      </c>
    </row>
    <row r="453" spans="2:34">
      <c r="B453" t="s">
        <v>164</v>
      </c>
      <c r="C453">
        <v>158</v>
      </c>
      <c r="D453" t="s">
        <v>107</v>
      </c>
      <c r="E453" t="s">
        <v>32</v>
      </c>
      <c r="F453" s="68">
        <v>6</v>
      </c>
      <c r="G453" s="2">
        <f>'[2]Dry_Litterbag Placem_Collection'!E160</f>
        <v>42939</v>
      </c>
      <c r="H453" t="str">
        <f>'[2]Final data_for_R_analysis_Dryse'!J599</f>
        <v>G153</v>
      </c>
      <c r="I453" t="str">
        <f>'[2]Final data_for_R_analysis_Dryse'!J819</f>
        <v>R238</v>
      </c>
      <c r="J453">
        <f>IFERROR(INDEX('[2]Green_rooibos initial weight'!$C$5:$C$1749,MATCH(H453, '[2]Green_rooibos initial weight'!$A$5:$A$1749,0)),"")</f>
        <v>2.0529999999999999</v>
      </c>
      <c r="K453">
        <f>IFERROR(INDEX('[2]Green_rooibos initial weight'!$C$5:$C$1749,MATCH(I453, '[2]Green_rooibos initial weight'!$A$5:$A$1749,0)),"")</f>
        <v>2.2389999999999999</v>
      </c>
      <c r="L453" s="3" t="str">
        <f>IFERROR(J453-(#REF!+#REF!),"")</f>
        <v/>
      </c>
      <c r="M453" s="3">
        <f>AVERAGE('[2]Ashed teabags wet'!$J$809:$J$813,'[2]Ashed teabags wet'!$J$817:$J$818,'[2]Ashed teabags wet'!$J$820:$J$821)</f>
        <v>5.5094158734921841</v>
      </c>
      <c r="N453" s="3" t="str">
        <f t="shared" si="40"/>
        <v/>
      </c>
      <c r="O453" s="3" t="str">
        <f>IFERROR($K453-(#REF!+#REF!),"")</f>
        <v/>
      </c>
      <c r="P453" s="3">
        <f>AVERAGE('[2]Ashed teabags wet'!$J$814:$J$816)</f>
        <v>2.2816647271287041</v>
      </c>
      <c r="Q453" s="3" t="str">
        <f t="shared" si="41"/>
        <v/>
      </c>
      <c r="R453" s="2">
        <f>'[2]Dry_Litterbag Placem_Collection'!G160</f>
        <v>43010</v>
      </c>
      <c r="S453">
        <f>IF(IFERROR(INDEX('[2]Both teabags AfterDry'!$D$3:$D$900,MATCH(Dry_Unashed!H453,'[2]Both teabags AfterDry'!$A$3:$A$900,0)),"")="","",(IFERROR(INDEX('[2]Both teabags AfterDry'!$D$3:$D$900,MATCH(Dry_Unashed!H453,'[2]Both teabags AfterDry'!$A$3:$A$900,0)),"")))</f>
        <v>0.87609999999999999</v>
      </c>
      <c r="T453">
        <f>IF(IFERROR(INDEX('[2]Both teabags AfterDry'!$D$3:$D$900,MATCH(Dry_Unashed!I453,'[2]Both teabags AfterDry'!$A$3:$A$900,0)),"")="","",(IFERROR(INDEX('[2]Both teabags AfterDry'!$D$3:$D$900,MATCH(Dry_Unashed!I453,'[2]Both teabags AfterDry'!$A$3:$A$900,0)),"")))</f>
        <v>1.7898000000000001</v>
      </c>
      <c r="U453" s="1" t="str">
        <f>IFERROR(IF(S453&gt;0,S453-(#REF!),""),"")</f>
        <v/>
      </c>
      <c r="V453" s="1" t="str">
        <f>IFERROR(IF(T453&gt;0,T453-(#REF!),""),"")</f>
        <v/>
      </c>
      <c r="W453" s="3" t="str">
        <f t="shared" si="42"/>
        <v/>
      </c>
      <c r="X453" s="3" t="str">
        <f t="shared" si="43"/>
        <v/>
      </c>
      <c r="Y453" s="3" t="str">
        <f t="shared" si="44"/>
        <v/>
      </c>
      <c r="Z453">
        <f t="shared" si="45"/>
        <v>71</v>
      </c>
      <c r="AA453" s="3" t="str">
        <f t="shared" si="46"/>
        <v/>
      </c>
      <c r="AB453" s="3" t="str">
        <f t="shared" si="47"/>
        <v/>
      </c>
      <c r="AC453" s="67" t="str">
        <f>IF(ISNUMBER(SEARCH("C", '[2]Dry_Litterbag Placem_Collection'!V160)),"YES","")</f>
        <v/>
      </c>
      <c r="AD453" s="67" t="str">
        <f>IF(ISNUMBER(SEARCH("H", '[2]Dry_Litterbag Placem_Collection'!V160)),"YES","")</f>
        <v/>
      </c>
      <c r="AE453" s="67" t="str">
        <f>IF(ISNUMBER(SEARCH("R", '[2]Dry_Litterbag Placem_Collection'!V160)),"YES","")</f>
        <v/>
      </c>
      <c r="AF453" s="67" t="str">
        <f>IF(ISNUMBER(SEARCH("C", '[2]Dry_Litterbag Placem_Collection'!U160)),"YES","")</f>
        <v/>
      </c>
      <c r="AG453" s="67" t="str">
        <f>IF(ISNUMBER(SEARCH("H", '[2]Dry_Litterbag Placem_Collection'!U160)),"YES","")</f>
        <v/>
      </c>
      <c r="AH453" s="67" t="str">
        <f>IF(ISNUMBER(SEARCH("R", '[2]Dry_Litterbag Placem_Collection'!U160)),"YES","")</f>
        <v/>
      </c>
    </row>
    <row r="454" spans="2:34">
      <c r="B454" t="s">
        <v>164</v>
      </c>
      <c r="C454">
        <v>159</v>
      </c>
      <c r="D454" t="s">
        <v>107</v>
      </c>
      <c r="E454" t="s">
        <v>32</v>
      </c>
      <c r="F454" s="68">
        <v>7</v>
      </c>
      <c r="G454" s="2">
        <f>'[2]Dry_Litterbag Placem_Collection'!E161</f>
        <v>0</v>
      </c>
      <c r="H454" t="str">
        <f>'[2]Final data_for_R_analysis_Dryse'!J600</f>
        <v/>
      </c>
      <c r="I454" t="str">
        <f>'[2]Final data_for_R_analysis_Dryse'!J820</f>
        <v/>
      </c>
      <c r="J454" t="str">
        <f>IFERROR(INDEX('[2]Green_rooibos initial weight'!$C$5:$C$1749,MATCH(H454, '[2]Green_rooibos initial weight'!$A$5:$A$1749,0)),"")</f>
        <v/>
      </c>
      <c r="K454" t="str">
        <f>IFERROR(INDEX('[2]Green_rooibos initial weight'!$C$5:$C$1749,MATCH(I454, '[2]Green_rooibos initial weight'!$A$5:$A$1749,0)),"")</f>
        <v/>
      </c>
      <c r="L454" s="3" t="str">
        <f>IFERROR(J454-(#REF!+#REF!),"")</f>
        <v/>
      </c>
      <c r="M454" s="3">
        <f>AVERAGE('[2]Ashed teabags wet'!$J$809:$J$813,'[2]Ashed teabags wet'!$J$817:$J$818,'[2]Ashed teabags wet'!$J$820:$J$821)</f>
        <v>5.5094158734921841</v>
      </c>
      <c r="N454" s="3" t="str">
        <f t="shared" si="40"/>
        <v/>
      </c>
      <c r="O454" s="3" t="str">
        <f>IFERROR($K454-(#REF!+#REF!),"")</f>
        <v/>
      </c>
      <c r="P454" s="3">
        <f>AVERAGE('[2]Ashed teabags wet'!$J$814:$J$816)</f>
        <v>2.2816647271287041</v>
      </c>
      <c r="Q454" s="3" t="str">
        <f t="shared" si="41"/>
        <v/>
      </c>
      <c r="R454" s="2">
        <f>'[2]Dry_Litterbag Placem_Collection'!G161</f>
        <v>0</v>
      </c>
      <c r="S454" t="str">
        <f>IF(IFERROR(INDEX('[2]Both teabags AfterDry'!$D$3:$D$900,MATCH(Dry_Unashed!H454,'[2]Both teabags AfterDry'!$A$3:$A$900,0)),"")="","",(IFERROR(INDEX('[2]Both teabags AfterDry'!$D$3:$D$900,MATCH(Dry_Unashed!H454,'[2]Both teabags AfterDry'!$A$3:$A$900,0)),"")))</f>
        <v/>
      </c>
      <c r="T454" t="str">
        <f>IF(IFERROR(INDEX('[2]Both teabags AfterDry'!$D$3:$D$900,MATCH(Dry_Unashed!I454,'[2]Both teabags AfterDry'!$A$3:$A$900,0)),"")="","",(IFERROR(INDEX('[2]Both teabags AfterDry'!$D$3:$D$900,MATCH(Dry_Unashed!I454,'[2]Both teabags AfterDry'!$A$3:$A$900,0)),"")))</f>
        <v/>
      </c>
      <c r="U454" s="1" t="str">
        <f>IFERROR(IF(S454&gt;0,S454-(#REF!),""),"")</f>
        <v/>
      </c>
      <c r="V454" s="1" t="str">
        <f>IFERROR(IF(T454&gt;0,T454-(#REF!),""),"")</f>
        <v/>
      </c>
      <c r="W454" s="3" t="str">
        <f t="shared" si="42"/>
        <v/>
      </c>
      <c r="X454" s="3" t="str">
        <f t="shared" si="43"/>
        <v/>
      </c>
      <c r="Y454" s="3" t="str">
        <f t="shared" si="44"/>
        <v/>
      </c>
      <c r="Z454" t="str">
        <f t="shared" si="45"/>
        <v/>
      </c>
      <c r="AA454" s="3" t="str">
        <f t="shared" si="46"/>
        <v/>
      </c>
      <c r="AB454" s="3" t="str">
        <f t="shared" si="47"/>
        <v/>
      </c>
      <c r="AC454" s="67" t="str">
        <f>IF(ISNUMBER(SEARCH("C", '[2]Dry_Litterbag Placem_Collection'!V161)),"YES","")</f>
        <v/>
      </c>
      <c r="AD454" s="67" t="str">
        <f>IF(ISNUMBER(SEARCH("H", '[2]Dry_Litterbag Placem_Collection'!V161)),"YES","")</f>
        <v/>
      </c>
      <c r="AE454" s="67" t="str">
        <f>IF(ISNUMBER(SEARCH("R", '[2]Dry_Litterbag Placem_Collection'!V161)),"YES","")</f>
        <v/>
      </c>
      <c r="AF454" s="67" t="str">
        <f>IF(ISNUMBER(SEARCH("C", '[2]Dry_Litterbag Placem_Collection'!U161)),"YES","")</f>
        <v/>
      </c>
      <c r="AG454" s="67" t="str">
        <f>IF(ISNUMBER(SEARCH("H", '[2]Dry_Litterbag Placem_Collection'!U161)),"YES","")</f>
        <v/>
      </c>
      <c r="AH454" s="67" t="str">
        <f>IF(ISNUMBER(SEARCH("R", '[2]Dry_Litterbag Placem_Collection'!U161)),"YES","")</f>
        <v/>
      </c>
    </row>
    <row r="455" spans="2:34">
      <c r="B455" t="s">
        <v>164</v>
      </c>
      <c r="C455">
        <v>160</v>
      </c>
      <c r="D455" t="s">
        <v>107</v>
      </c>
      <c r="E455" t="s">
        <v>32</v>
      </c>
      <c r="F455" s="68">
        <v>8</v>
      </c>
      <c r="G455" s="2">
        <f>'[2]Dry_Litterbag Placem_Collection'!E162</f>
        <v>42939</v>
      </c>
      <c r="H455" t="str">
        <f>'[2]Final data_for_R_analysis_Dryse'!J601</f>
        <v>G175</v>
      </c>
      <c r="I455" t="str">
        <f>'[2]Final data_for_R_analysis_Dryse'!J821</f>
        <v>R350</v>
      </c>
      <c r="J455">
        <f>IFERROR(INDEX('[2]Green_rooibos initial weight'!$C$5:$C$1749,MATCH(H455, '[2]Green_rooibos initial weight'!$A$5:$A$1749,0)),"")</f>
        <v>1.9930000000000001</v>
      </c>
      <c r="K455">
        <f>IFERROR(INDEX('[2]Green_rooibos initial weight'!$C$5:$C$1749,MATCH(I455, '[2]Green_rooibos initial weight'!$A$5:$A$1749,0)),"")</f>
        <v>2.21</v>
      </c>
      <c r="L455" s="3" t="str">
        <f>IFERROR(J455-(#REF!+#REF!),"")</f>
        <v/>
      </c>
      <c r="M455" s="3">
        <f>AVERAGE('[2]Ashed teabags wet'!$J$809:$J$813,'[2]Ashed teabags wet'!$J$817:$J$818,'[2]Ashed teabags wet'!$J$820:$J$821)</f>
        <v>5.5094158734921841</v>
      </c>
      <c r="N455" s="3" t="str">
        <f t="shared" si="40"/>
        <v/>
      </c>
      <c r="O455" s="3" t="str">
        <f>IFERROR($K455-(#REF!+#REF!),"")</f>
        <v/>
      </c>
      <c r="P455" s="3">
        <f>AVERAGE('[2]Ashed teabags wet'!$J$814:$J$816)</f>
        <v>2.2816647271287041</v>
      </c>
      <c r="Q455" s="3" t="str">
        <f t="shared" si="41"/>
        <v/>
      </c>
      <c r="R455" s="2">
        <f>'[2]Dry_Litterbag Placem_Collection'!G162</f>
        <v>43010</v>
      </c>
      <c r="S455">
        <f>IF(IFERROR(INDEX('[2]Both teabags AfterDry'!$D$3:$D$900,MATCH(Dry_Unashed!H455,'[2]Both teabags AfterDry'!$A$3:$A$900,0)),"")="","",(IFERROR(INDEX('[2]Both teabags AfterDry'!$D$3:$D$900,MATCH(Dry_Unashed!H455,'[2]Both teabags AfterDry'!$A$3:$A$900,0)),"")))</f>
        <v>1.2042999999999999</v>
      </c>
      <c r="T455">
        <f>IF(IFERROR(INDEX('[2]Both teabags AfterDry'!$D$3:$D$900,MATCH(Dry_Unashed!I455,'[2]Both teabags AfterDry'!$A$3:$A$900,0)),"")="","",(IFERROR(INDEX('[2]Both teabags AfterDry'!$D$3:$D$900,MATCH(Dry_Unashed!I455,'[2]Both teabags AfterDry'!$A$3:$A$900,0)),"")))</f>
        <v>1.9824999999999999</v>
      </c>
      <c r="U455" s="1" t="str">
        <f>IFERROR(IF(S455&gt;0,S455-(#REF!),""),"")</f>
        <v/>
      </c>
      <c r="V455" s="1" t="str">
        <f>IFERROR(IF(T455&gt;0,T455-(#REF!),""),"")</f>
        <v/>
      </c>
      <c r="W455" s="3" t="str">
        <f t="shared" si="42"/>
        <v/>
      </c>
      <c r="X455" s="3" t="str">
        <f t="shared" si="43"/>
        <v/>
      </c>
      <c r="Y455" s="3" t="str">
        <f t="shared" si="44"/>
        <v/>
      </c>
      <c r="Z455">
        <f t="shared" si="45"/>
        <v>71</v>
      </c>
      <c r="AA455" s="3" t="str">
        <f t="shared" si="46"/>
        <v/>
      </c>
      <c r="AB455" s="3" t="str">
        <f t="shared" si="47"/>
        <v/>
      </c>
      <c r="AC455" s="67" t="str">
        <f>IF(ISNUMBER(SEARCH("C", '[2]Dry_Litterbag Placem_Collection'!V162)),"YES","")</f>
        <v/>
      </c>
      <c r="AD455" s="67" t="str">
        <f>IF(ISNUMBER(SEARCH("H", '[2]Dry_Litterbag Placem_Collection'!V162)),"YES","")</f>
        <v/>
      </c>
      <c r="AE455" s="67" t="str">
        <f>IF(ISNUMBER(SEARCH("R", '[2]Dry_Litterbag Placem_Collection'!V162)),"YES","")</f>
        <v/>
      </c>
      <c r="AF455" s="67" t="str">
        <f>IF(ISNUMBER(SEARCH("C", '[2]Dry_Litterbag Placem_Collection'!U162)),"YES","")</f>
        <v/>
      </c>
      <c r="AG455" s="67" t="str">
        <f>IF(ISNUMBER(SEARCH("H", '[2]Dry_Litterbag Placem_Collection'!U162)),"YES","")</f>
        <v/>
      </c>
      <c r="AH455" s="67" t="str">
        <f>IF(ISNUMBER(SEARCH("R", '[2]Dry_Litterbag Placem_Collection'!U162)),"YES","")</f>
        <v/>
      </c>
    </row>
    <row r="456" spans="2:34">
      <c r="B456" t="s">
        <v>164</v>
      </c>
      <c r="C456">
        <v>161</v>
      </c>
      <c r="D456" t="s">
        <v>108</v>
      </c>
      <c r="E456" t="s">
        <v>32</v>
      </c>
      <c r="F456" s="5">
        <v>1</v>
      </c>
      <c r="G456" s="2">
        <f>'[2]Dry_Litterbag Placem_Collection'!E163</f>
        <v>42940</v>
      </c>
      <c r="H456" t="str">
        <f>'[2]Final data_for_R_analysis_Dryse'!J602</f>
        <v>G207</v>
      </c>
      <c r="I456" t="str">
        <f>'[2]Final data_for_R_analysis_Dryse'!J822</f>
        <v>R314</v>
      </c>
      <c r="J456">
        <f>IFERROR(INDEX('[2]Green_rooibos initial weight'!$C$5:$C$1749,MATCH(H456, '[2]Green_rooibos initial weight'!$A$5:$A$1749,0)),"")</f>
        <v>2.1539999999999999</v>
      </c>
      <c r="K456">
        <f>IFERROR(INDEX('[2]Green_rooibos initial weight'!$C$5:$C$1749,MATCH(I456, '[2]Green_rooibos initial weight'!$A$5:$A$1749,0)),"")</f>
        <v>2.17</v>
      </c>
      <c r="L456" s="3" t="str">
        <f>IFERROR(J456-(#REF!+#REF!),"")</f>
        <v/>
      </c>
      <c r="M456" s="3">
        <f>AVERAGE('[2]Ashed teabags wet'!$J$809:$J$813,'[2]Ashed teabags wet'!$J$817:$J$818,'[2]Ashed teabags wet'!$J$820:$J$821)</f>
        <v>5.5094158734921841</v>
      </c>
      <c r="N456" s="3" t="str">
        <f t="shared" si="40"/>
        <v/>
      </c>
      <c r="O456" s="3" t="str">
        <f>IFERROR($K456-(#REF!+#REF!),"")</f>
        <v/>
      </c>
      <c r="P456" s="3">
        <f>AVERAGE('[2]Ashed teabags wet'!$J$814:$J$816)</f>
        <v>2.2816647271287041</v>
      </c>
      <c r="Q456" s="3" t="str">
        <f t="shared" si="41"/>
        <v/>
      </c>
      <c r="R456" s="2">
        <f>'[2]Dry_Litterbag Placem_Collection'!G163</f>
        <v>43009</v>
      </c>
      <c r="S456">
        <f>IF(IFERROR(INDEX('[2]Both teabags AfterDry'!$D$3:$D$900,MATCH(Dry_Unashed!H456,'[2]Both teabags AfterDry'!$A$3:$A$900,0)),"")="","",(IFERROR(INDEX('[2]Both teabags AfterDry'!$D$3:$D$900,MATCH(Dry_Unashed!H456,'[2]Both teabags AfterDry'!$A$3:$A$900,0)),"")))</f>
        <v>0.76570000000000005</v>
      </c>
      <c r="T456">
        <f>IF(IFERROR(INDEX('[2]Both teabags AfterDry'!$D$3:$D$900,MATCH(Dry_Unashed!I456,'[2]Both teabags AfterDry'!$A$3:$A$900,0)),"")="","",(IFERROR(INDEX('[2]Both teabags AfterDry'!$D$3:$D$900,MATCH(Dry_Unashed!I456,'[2]Both teabags AfterDry'!$A$3:$A$900,0)),"")))</f>
        <v>1.7397</v>
      </c>
      <c r="U456" s="1" t="str">
        <f>IFERROR(IF(S456&gt;0,S456-(#REF!),""),"")</f>
        <v/>
      </c>
      <c r="V456" s="1" t="str">
        <f>IFERROR(IF(T456&gt;0,T456-(#REF!),""),"")</f>
        <v/>
      </c>
      <c r="W456" s="3" t="str">
        <f t="shared" si="42"/>
        <v/>
      </c>
      <c r="X456" s="3" t="str">
        <f t="shared" si="43"/>
        <v/>
      </c>
      <c r="Y456" s="3" t="str">
        <f t="shared" si="44"/>
        <v/>
      </c>
      <c r="Z456">
        <f t="shared" si="45"/>
        <v>69</v>
      </c>
      <c r="AA456" s="3" t="str">
        <f t="shared" si="46"/>
        <v/>
      </c>
      <c r="AB456" s="3" t="str">
        <f t="shared" si="47"/>
        <v/>
      </c>
      <c r="AC456" s="67" t="str">
        <f>IF(ISNUMBER(SEARCH("C", '[2]Dry_Litterbag Placem_Collection'!V163)),"YES","")</f>
        <v/>
      </c>
      <c r="AD456" s="67" t="str">
        <f>IF(ISNUMBER(SEARCH("H", '[2]Dry_Litterbag Placem_Collection'!V163)),"YES","")</f>
        <v/>
      </c>
      <c r="AE456" s="67" t="str">
        <f>IF(ISNUMBER(SEARCH("R", '[2]Dry_Litterbag Placem_Collection'!V163)),"YES","")</f>
        <v/>
      </c>
      <c r="AF456" s="67" t="str">
        <f>IF(ISNUMBER(SEARCH("C", '[2]Dry_Litterbag Placem_Collection'!U163)),"YES","")</f>
        <v/>
      </c>
      <c r="AG456" s="67" t="str">
        <f>IF(ISNUMBER(SEARCH("H", '[2]Dry_Litterbag Placem_Collection'!U163)),"YES","")</f>
        <v/>
      </c>
      <c r="AH456" s="67" t="str">
        <f>IF(ISNUMBER(SEARCH("R", '[2]Dry_Litterbag Placem_Collection'!U163)),"YES","")</f>
        <v/>
      </c>
    </row>
    <row r="457" spans="2:34">
      <c r="B457" t="s">
        <v>164</v>
      </c>
      <c r="C457">
        <v>162</v>
      </c>
      <c r="D457" t="s">
        <v>108</v>
      </c>
      <c r="E457" t="s">
        <v>32</v>
      </c>
      <c r="F457" s="5">
        <v>2</v>
      </c>
      <c r="G457" s="2">
        <f>'[2]Dry_Litterbag Placem_Collection'!E164</f>
        <v>42940</v>
      </c>
      <c r="H457" t="str">
        <f>'[2]Final data_for_R_analysis_Dryse'!J603</f>
        <v>G580</v>
      </c>
      <c r="I457" t="str">
        <f>'[2]Final data_for_R_analysis_Dryse'!J823</f>
        <v>R425</v>
      </c>
      <c r="J457">
        <f>IFERROR(INDEX('[2]Green_rooibos initial weight'!$C$5:$C$1749,MATCH(H457, '[2]Green_rooibos initial weight'!$A$5:$A$1749,0)),"")</f>
        <v>2.1440000000000001</v>
      </c>
      <c r="K457">
        <f>IFERROR(INDEX('[2]Green_rooibos initial weight'!$C$5:$C$1749,MATCH(I457, '[2]Green_rooibos initial weight'!$A$5:$A$1749,0)),"")</f>
        <v>2.25</v>
      </c>
      <c r="L457" s="3" t="str">
        <f>IFERROR(J457-(#REF!+#REF!),"")</f>
        <v/>
      </c>
      <c r="M457" s="3">
        <f>AVERAGE('[2]Ashed teabags wet'!$J$809:$J$813,'[2]Ashed teabags wet'!$J$817:$J$818,'[2]Ashed teabags wet'!$J$820:$J$821)</f>
        <v>5.5094158734921841</v>
      </c>
      <c r="N457" s="3" t="str">
        <f t="shared" si="40"/>
        <v/>
      </c>
      <c r="O457" s="3" t="str">
        <f>IFERROR($K457-(#REF!+#REF!),"")</f>
        <v/>
      </c>
      <c r="P457" s="3">
        <f>AVERAGE('[2]Ashed teabags wet'!$J$814:$J$816)</f>
        <v>2.2816647271287041</v>
      </c>
      <c r="Q457" s="3" t="str">
        <f t="shared" si="41"/>
        <v/>
      </c>
      <c r="R457" s="2">
        <f>'[2]Dry_Litterbag Placem_Collection'!G164</f>
        <v>43009</v>
      </c>
      <c r="S457">
        <f>IF(IFERROR(INDEX('[2]Both teabags AfterDry'!$D$3:$D$900,MATCH(Dry_Unashed!H457,'[2]Both teabags AfterDry'!$A$3:$A$900,0)),"")="","",(IFERROR(INDEX('[2]Both teabags AfterDry'!$D$3:$D$900,MATCH(Dry_Unashed!H457,'[2]Both teabags AfterDry'!$A$3:$A$900,0)),"")))</f>
        <v>0.84409999999999996</v>
      </c>
      <c r="T457">
        <f>IF(IFERROR(INDEX('[2]Both teabags AfterDry'!$D$3:$D$900,MATCH(Dry_Unashed!I457,'[2]Both teabags AfterDry'!$A$3:$A$900,0)),"")="","",(IFERROR(INDEX('[2]Both teabags AfterDry'!$D$3:$D$900,MATCH(Dry_Unashed!I457,'[2]Both teabags AfterDry'!$A$3:$A$900,0)),"")))</f>
        <v>1.8856999999999999</v>
      </c>
      <c r="U457" s="1" t="str">
        <f>IFERROR(IF(S457&gt;0,S457-(#REF!),""),"")</f>
        <v/>
      </c>
      <c r="V457" s="1" t="str">
        <f>IFERROR(IF(T457&gt;0,T457-(#REF!),""),"")</f>
        <v/>
      </c>
      <c r="W457" s="3" t="str">
        <f t="shared" si="42"/>
        <v/>
      </c>
      <c r="X457" s="3" t="str">
        <f t="shared" si="43"/>
        <v/>
      </c>
      <c r="Y457" s="3" t="str">
        <f t="shared" si="44"/>
        <v/>
      </c>
      <c r="Z457">
        <f t="shared" si="45"/>
        <v>69</v>
      </c>
      <c r="AA457" s="3" t="str">
        <f t="shared" si="46"/>
        <v/>
      </c>
      <c r="AB457" s="3" t="str">
        <f t="shared" si="47"/>
        <v/>
      </c>
      <c r="AC457" s="67" t="str">
        <f>IF(ISNUMBER(SEARCH("C", '[2]Dry_Litterbag Placem_Collection'!V164)),"YES","")</f>
        <v/>
      </c>
      <c r="AD457" s="67" t="str">
        <f>IF(ISNUMBER(SEARCH("H", '[2]Dry_Litterbag Placem_Collection'!V164)),"YES","")</f>
        <v/>
      </c>
      <c r="AE457" s="67" t="str">
        <f>IF(ISNUMBER(SEARCH("R", '[2]Dry_Litterbag Placem_Collection'!V164)),"YES","")</f>
        <v/>
      </c>
      <c r="AF457" s="67" t="str">
        <f>IF(ISNUMBER(SEARCH("C", '[2]Dry_Litterbag Placem_Collection'!U164)),"YES","")</f>
        <v/>
      </c>
      <c r="AG457" s="67" t="str">
        <f>IF(ISNUMBER(SEARCH("H", '[2]Dry_Litterbag Placem_Collection'!U164)),"YES","")</f>
        <v/>
      </c>
      <c r="AH457" s="67" t="str">
        <f>IF(ISNUMBER(SEARCH("R", '[2]Dry_Litterbag Placem_Collection'!U164)),"YES","")</f>
        <v/>
      </c>
    </row>
    <row r="458" spans="2:34">
      <c r="B458" t="s">
        <v>164</v>
      </c>
      <c r="C458">
        <v>163</v>
      </c>
      <c r="D458" t="s">
        <v>108</v>
      </c>
      <c r="E458" t="s">
        <v>32</v>
      </c>
      <c r="F458" s="5">
        <v>3</v>
      </c>
      <c r="G458" s="2">
        <f>'[2]Dry_Litterbag Placem_Collection'!E165</f>
        <v>42940</v>
      </c>
      <c r="H458" t="str">
        <f>'[2]Final data_for_R_analysis_Dryse'!J604</f>
        <v>G722</v>
      </c>
      <c r="I458" t="str">
        <f>'[2]Final data_for_R_analysis_Dryse'!J824</f>
        <v>R267</v>
      </c>
      <c r="J458">
        <f>IFERROR(INDEX('[2]Green_rooibos initial weight'!$C$5:$C$1749,MATCH(H458, '[2]Green_rooibos initial weight'!$A$5:$A$1749,0)),"")</f>
        <v>2.0790000000000002</v>
      </c>
      <c r="K458">
        <f>IFERROR(INDEX('[2]Green_rooibos initial weight'!$C$5:$C$1749,MATCH(I458, '[2]Green_rooibos initial weight'!$A$5:$A$1749,0)),"")</f>
        <v>2.1930000000000001</v>
      </c>
      <c r="L458" s="3" t="str">
        <f>IFERROR(J458-(#REF!+#REF!),"")</f>
        <v/>
      </c>
      <c r="M458" s="3">
        <f>AVERAGE('[2]Ashed teabags wet'!$J$809:$J$813,'[2]Ashed teabags wet'!$J$817:$J$818,'[2]Ashed teabags wet'!$J$820:$J$821)</f>
        <v>5.5094158734921841</v>
      </c>
      <c r="N458" s="3" t="str">
        <f t="shared" si="40"/>
        <v/>
      </c>
      <c r="O458" s="3" t="str">
        <f>IFERROR($K458-(#REF!+#REF!),"")</f>
        <v/>
      </c>
      <c r="P458" s="3">
        <f>AVERAGE('[2]Ashed teabags wet'!$J$814:$J$816)</f>
        <v>2.2816647271287041</v>
      </c>
      <c r="Q458" s="3" t="str">
        <f t="shared" si="41"/>
        <v/>
      </c>
      <c r="R458" s="2">
        <f>'[2]Dry_Litterbag Placem_Collection'!G165</f>
        <v>43009</v>
      </c>
      <c r="S458">
        <f>IF(IFERROR(INDEX('[2]Both teabags AfterDry'!$D$3:$D$900,MATCH(Dry_Unashed!H458,'[2]Both teabags AfterDry'!$A$3:$A$900,0)),"")="","",(IFERROR(INDEX('[2]Both teabags AfterDry'!$D$3:$D$900,MATCH(Dry_Unashed!H458,'[2]Both teabags AfterDry'!$A$3:$A$900,0)),"")))</f>
        <v>0.86109999999999998</v>
      </c>
      <c r="T458">
        <f>IF(IFERROR(INDEX('[2]Both teabags AfterDry'!$D$3:$D$900,MATCH(Dry_Unashed!I458,'[2]Both teabags AfterDry'!$A$3:$A$900,0)),"")="","",(IFERROR(INDEX('[2]Both teabags AfterDry'!$D$3:$D$900,MATCH(Dry_Unashed!I458,'[2]Both teabags AfterDry'!$A$3:$A$900,0)),"")))</f>
        <v>1.7754000000000001</v>
      </c>
      <c r="U458" s="1" t="str">
        <f>IFERROR(IF(S458&gt;0,S458-(#REF!),""),"")</f>
        <v/>
      </c>
      <c r="V458" s="1" t="str">
        <f>IFERROR(IF(T458&gt;0,T458-(#REF!),""),"")</f>
        <v/>
      </c>
      <c r="W458" s="3" t="str">
        <f t="shared" si="42"/>
        <v/>
      </c>
      <c r="X458" s="3" t="str">
        <f t="shared" si="43"/>
        <v/>
      </c>
      <c r="Y458" s="3" t="str">
        <f t="shared" si="44"/>
        <v/>
      </c>
      <c r="Z458">
        <f t="shared" si="45"/>
        <v>69</v>
      </c>
      <c r="AA458" s="3" t="str">
        <f t="shared" si="46"/>
        <v/>
      </c>
      <c r="AB458" s="3" t="str">
        <f t="shared" si="47"/>
        <v/>
      </c>
      <c r="AC458" s="67" t="str">
        <f>IF(ISNUMBER(SEARCH("C", '[2]Dry_Litterbag Placem_Collection'!V165)),"YES","")</f>
        <v/>
      </c>
      <c r="AD458" s="67" t="str">
        <f>IF(ISNUMBER(SEARCH("H", '[2]Dry_Litterbag Placem_Collection'!V165)),"YES","")</f>
        <v/>
      </c>
      <c r="AE458" s="67" t="str">
        <f>IF(ISNUMBER(SEARCH("R", '[2]Dry_Litterbag Placem_Collection'!V165)),"YES","")</f>
        <v/>
      </c>
      <c r="AF458" s="67" t="str">
        <f>IF(ISNUMBER(SEARCH("C", '[2]Dry_Litterbag Placem_Collection'!U165)),"YES","")</f>
        <v/>
      </c>
      <c r="AG458" s="67" t="str">
        <f>IF(ISNUMBER(SEARCH("H", '[2]Dry_Litterbag Placem_Collection'!U165)),"YES","")</f>
        <v/>
      </c>
      <c r="AH458" s="67" t="str">
        <f>IF(ISNUMBER(SEARCH("R", '[2]Dry_Litterbag Placem_Collection'!U165)),"YES","")</f>
        <v/>
      </c>
    </row>
    <row r="459" spans="2:34">
      <c r="B459" t="s">
        <v>164</v>
      </c>
      <c r="C459">
        <v>164</v>
      </c>
      <c r="D459" t="s">
        <v>108</v>
      </c>
      <c r="E459" t="s">
        <v>32</v>
      </c>
      <c r="F459" s="68">
        <v>4</v>
      </c>
      <c r="G459" s="2">
        <f>'[2]Dry_Litterbag Placem_Collection'!E166</f>
        <v>42940</v>
      </c>
      <c r="H459" t="str">
        <f>'[2]Final data_for_R_analysis_Dryse'!J605</f>
        <v>G239</v>
      </c>
      <c r="I459" t="str">
        <f>'[2]Final data_for_R_analysis_Dryse'!J825</f>
        <v>R211</v>
      </c>
      <c r="J459">
        <f>IFERROR(INDEX('[2]Green_rooibos initial weight'!$C$5:$C$1749,MATCH(H459, '[2]Green_rooibos initial weight'!$A$5:$A$1749,0)),"")</f>
        <v>2.1019999999999999</v>
      </c>
      <c r="K459">
        <f>IFERROR(INDEX('[2]Green_rooibos initial weight'!$C$5:$C$1749,MATCH(I459, '[2]Green_rooibos initial weight'!$A$5:$A$1749,0)),"")</f>
        <v>2.2389999999999999</v>
      </c>
      <c r="L459" s="3" t="str">
        <f>IFERROR(J459-(#REF!+#REF!),"")</f>
        <v/>
      </c>
      <c r="M459" s="3">
        <f>AVERAGE('[2]Ashed teabags wet'!$J$809:$J$813,'[2]Ashed teabags wet'!$J$817:$J$818,'[2]Ashed teabags wet'!$J$820:$J$821)</f>
        <v>5.5094158734921841</v>
      </c>
      <c r="N459" s="3" t="str">
        <f t="shared" si="40"/>
        <v/>
      </c>
      <c r="O459" s="3" t="str">
        <f>IFERROR($K459-(#REF!+#REF!),"")</f>
        <v/>
      </c>
      <c r="P459" s="3">
        <f>AVERAGE('[2]Ashed teabags wet'!$J$814:$J$816)</f>
        <v>2.2816647271287041</v>
      </c>
      <c r="Q459" s="3" t="str">
        <f t="shared" si="41"/>
        <v/>
      </c>
      <c r="R459" s="2">
        <f>'[2]Dry_Litterbag Placem_Collection'!G166</f>
        <v>43009</v>
      </c>
      <c r="S459">
        <f>IF(IFERROR(INDEX('[2]Both teabags AfterDry'!$D$3:$D$900,MATCH(Dry_Unashed!H459,'[2]Both teabags AfterDry'!$A$3:$A$900,0)),"")="","",(IFERROR(INDEX('[2]Both teabags AfterDry'!$D$3:$D$900,MATCH(Dry_Unashed!H459,'[2]Both teabags AfterDry'!$A$3:$A$900,0)),"")))</f>
        <v>0.73950000000000005</v>
      </c>
      <c r="T459">
        <f>IF(IFERROR(INDEX('[2]Both teabags AfterDry'!$D$3:$D$900,MATCH(Dry_Unashed!I459,'[2]Both teabags AfterDry'!$A$3:$A$900,0)),"")="","",(IFERROR(INDEX('[2]Both teabags AfterDry'!$D$3:$D$900,MATCH(Dry_Unashed!I459,'[2]Both teabags AfterDry'!$A$3:$A$900,0)),"")))</f>
        <v>1.7732000000000001</v>
      </c>
      <c r="U459" s="1" t="str">
        <f>IFERROR(IF(S459&gt;0,S459-(#REF!),""),"")</f>
        <v/>
      </c>
      <c r="V459" s="1" t="str">
        <f>IFERROR(IF(T459&gt;0,T459-(#REF!),""),"")</f>
        <v/>
      </c>
      <c r="W459" s="3" t="str">
        <f t="shared" si="42"/>
        <v/>
      </c>
      <c r="X459" s="3" t="str">
        <f t="shared" si="43"/>
        <v/>
      </c>
      <c r="Y459" s="3" t="str">
        <f t="shared" si="44"/>
        <v/>
      </c>
      <c r="Z459">
        <f t="shared" si="45"/>
        <v>69</v>
      </c>
      <c r="AA459" s="3" t="str">
        <f t="shared" si="46"/>
        <v/>
      </c>
      <c r="AB459" s="3" t="str">
        <f t="shared" si="47"/>
        <v/>
      </c>
      <c r="AC459" s="67" t="str">
        <f>IF(ISNUMBER(SEARCH("C", '[2]Dry_Litterbag Placem_Collection'!V166)),"YES","")</f>
        <v/>
      </c>
      <c r="AD459" s="67" t="str">
        <f>IF(ISNUMBER(SEARCH("H", '[2]Dry_Litterbag Placem_Collection'!V166)),"YES","")</f>
        <v/>
      </c>
      <c r="AE459" s="67" t="str">
        <f>IF(ISNUMBER(SEARCH("R", '[2]Dry_Litterbag Placem_Collection'!V166)),"YES","")</f>
        <v>YES</v>
      </c>
      <c r="AF459" s="67" t="str">
        <f>IF(ISNUMBER(SEARCH("C", '[2]Dry_Litterbag Placem_Collection'!U166)),"YES","")</f>
        <v/>
      </c>
      <c r="AG459" s="67" t="str">
        <f>IF(ISNUMBER(SEARCH("H", '[2]Dry_Litterbag Placem_Collection'!U166)),"YES","")</f>
        <v/>
      </c>
      <c r="AH459" s="67" t="str">
        <f>IF(ISNUMBER(SEARCH("R", '[2]Dry_Litterbag Placem_Collection'!U166)),"YES","")</f>
        <v>YES</v>
      </c>
    </row>
    <row r="460" spans="2:34">
      <c r="B460" t="s">
        <v>164</v>
      </c>
      <c r="C460">
        <v>165</v>
      </c>
      <c r="D460" t="s">
        <v>108</v>
      </c>
      <c r="E460" t="s">
        <v>32</v>
      </c>
      <c r="F460" s="68">
        <v>5</v>
      </c>
      <c r="G460" s="2">
        <f>'[2]Dry_Litterbag Placem_Collection'!E167</f>
        <v>42940</v>
      </c>
      <c r="H460" t="str">
        <f>'[2]Final data_for_R_analysis_Dryse'!J606</f>
        <v>G343</v>
      </c>
      <c r="I460" t="str">
        <f>'[2]Final data_for_R_analysis_Dryse'!J826</f>
        <v>R310</v>
      </c>
      <c r="J460">
        <f>IFERROR(INDEX('[2]Green_rooibos initial weight'!$C$5:$C$1749,MATCH(H460, '[2]Green_rooibos initial weight'!$A$5:$A$1749,0)),"")</f>
        <v>1.8340000000000001</v>
      </c>
      <c r="K460">
        <f>IFERROR(INDEX('[2]Green_rooibos initial weight'!$C$5:$C$1749,MATCH(I460, '[2]Green_rooibos initial weight'!$A$5:$A$1749,0)),"")</f>
        <v>2.2170000000000001</v>
      </c>
      <c r="L460" s="3" t="str">
        <f>IFERROR(J460-(#REF!+#REF!),"")</f>
        <v/>
      </c>
      <c r="M460" s="3">
        <f>AVERAGE('[2]Ashed teabags wet'!$J$809:$J$813,'[2]Ashed teabags wet'!$J$817:$J$818,'[2]Ashed teabags wet'!$J$820:$J$821)</f>
        <v>5.5094158734921841</v>
      </c>
      <c r="N460" s="3" t="str">
        <f t="shared" ref="N460:N515" si="48">IFERROR(L460-(M460/100)*L460,"")</f>
        <v/>
      </c>
      <c r="O460" s="3" t="str">
        <f>IFERROR($K460-(#REF!+#REF!),"")</f>
        <v/>
      </c>
      <c r="P460" s="3">
        <f>AVERAGE('[2]Ashed teabags wet'!$J$814:$J$816)</f>
        <v>2.2816647271287041</v>
      </c>
      <c r="Q460" s="3" t="str">
        <f t="shared" ref="Q460:Q515" si="49">IFERROR(O460-(P460/100)*O460,"")</f>
        <v/>
      </c>
      <c r="R460" s="2">
        <f>'[2]Dry_Litterbag Placem_Collection'!G167</f>
        <v>43009</v>
      </c>
      <c r="S460">
        <f>IF(IFERROR(INDEX('[2]Both teabags AfterDry'!$D$3:$D$900,MATCH(Dry_Unashed!H460,'[2]Both teabags AfterDry'!$A$3:$A$900,0)),"")="","",(IFERROR(INDEX('[2]Both teabags AfterDry'!$D$3:$D$900,MATCH(Dry_Unashed!H460,'[2]Both teabags AfterDry'!$A$3:$A$900,0)),"")))</f>
        <v>0.68059999999999998</v>
      </c>
      <c r="T460">
        <f>IF(IFERROR(INDEX('[2]Both teabags AfterDry'!$D$3:$D$900,MATCH(Dry_Unashed!I460,'[2]Both teabags AfterDry'!$A$3:$A$900,0)),"")="","",(IFERROR(INDEX('[2]Both teabags AfterDry'!$D$3:$D$900,MATCH(Dry_Unashed!I460,'[2]Both teabags AfterDry'!$A$3:$A$900,0)),"")))</f>
        <v>1.7559</v>
      </c>
      <c r="U460" s="1" t="str">
        <f>IFERROR(IF(S460&gt;0,S460-(#REF!),""),"")</f>
        <v/>
      </c>
      <c r="V460" s="1" t="str">
        <f>IFERROR(IF(T460&gt;0,T460-(#REF!),""),"")</f>
        <v/>
      </c>
      <c r="W460" s="3" t="str">
        <f t="shared" si="42"/>
        <v/>
      </c>
      <c r="X460" s="3" t="str">
        <f t="shared" si="43"/>
        <v/>
      </c>
      <c r="Y460" s="3" t="str">
        <f t="shared" si="44"/>
        <v/>
      </c>
      <c r="Z460">
        <f t="shared" si="45"/>
        <v>69</v>
      </c>
      <c r="AA460" s="3" t="str">
        <f t="shared" si="46"/>
        <v/>
      </c>
      <c r="AB460" s="3" t="str">
        <f t="shared" si="47"/>
        <v/>
      </c>
      <c r="AC460" s="67" t="str">
        <f>IF(ISNUMBER(SEARCH("C", '[2]Dry_Litterbag Placem_Collection'!V167)),"YES","")</f>
        <v/>
      </c>
      <c r="AD460" s="67" t="str">
        <f>IF(ISNUMBER(SEARCH("H", '[2]Dry_Litterbag Placem_Collection'!V167)),"YES","")</f>
        <v/>
      </c>
      <c r="AE460" s="67" t="str">
        <f>IF(ISNUMBER(SEARCH("R", '[2]Dry_Litterbag Placem_Collection'!V167)),"YES","")</f>
        <v/>
      </c>
      <c r="AF460" s="67" t="str">
        <f>IF(ISNUMBER(SEARCH("C", '[2]Dry_Litterbag Placem_Collection'!U167)),"YES","")</f>
        <v/>
      </c>
      <c r="AG460" s="67" t="str">
        <f>IF(ISNUMBER(SEARCH("H", '[2]Dry_Litterbag Placem_Collection'!U167)),"YES","")</f>
        <v/>
      </c>
      <c r="AH460" s="67" t="str">
        <f>IF(ISNUMBER(SEARCH("R", '[2]Dry_Litterbag Placem_Collection'!U167)),"YES","")</f>
        <v/>
      </c>
    </row>
    <row r="461" spans="2:34">
      <c r="B461" t="s">
        <v>164</v>
      </c>
      <c r="C461">
        <v>166</v>
      </c>
      <c r="D461" t="s">
        <v>108</v>
      </c>
      <c r="E461" t="s">
        <v>32</v>
      </c>
      <c r="F461" s="68">
        <v>6</v>
      </c>
      <c r="G461" s="2">
        <f>'[2]Dry_Litterbag Placem_Collection'!E168</f>
        <v>42940</v>
      </c>
      <c r="H461" t="str">
        <f>'[2]Final data_for_R_analysis_Dryse'!J607</f>
        <v>G409</v>
      </c>
      <c r="I461" t="str">
        <f>'[2]Final data_for_R_analysis_Dryse'!J827</f>
        <v>R269</v>
      </c>
      <c r="J461">
        <f>IFERROR(INDEX('[2]Green_rooibos initial weight'!$C$5:$C$1749,MATCH(H461, '[2]Green_rooibos initial weight'!$A$5:$A$1749,0)),"")</f>
        <v>1.968</v>
      </c>
      <c r="K461">
        <f>IFERROR(INDEX('[2]Green_rooibos initial weight'!$C$5:$C$1749,MATCH(I461, '[2]Green_rooibos initial weight'!$A$5:$A$1749,0)),"")</f>
        <v>2.278</v>
      </c>
      <c r="L461" s="3" t="str">
        <f>IFERROR(J461-(#REF!+#REF!),"")</f>
        <v/>
      </c>
      <c r="M461" s="3">
        <f>AVERAGE('[2]Ashed teabags wet'!$J$809:$J$813,'[2]Ashed teabags wet'!$J$817:$J$818,'[2]Ashed teabags wet'!$J$820:$J$821)</f>
        <v>5.5094158734921841</v>
      </c>
      <c r="N461" s="3" t="str">
        <f t="shared" si="48"/>
        <v/>
      </c>
      <c r="O461" s="3" t="str">
        <f>IFERROR($K461-(#REF!+#REF!),"")</f>
        <v/>
      </c>
      <c r="P461" s="3">
        <f>AVERAGE('[2]Ashed teabags wet'!$J$814:$J$816)</f>
        <v>2.2816647271287041</v>
      </c>
      <c r="Q461" s="3" t="str">
        <f t="shared" si="49"/>
        <v/>
      </c>
      <c r="R461" s="2">
        <f>'[2]Dry_Litterbag Placem_Collection'!G168</f>
        <v>43009</v>
      </c>
      <c r="S461">
        <f>IF(IFERROR(INDEX('[2]Both teabags AfterDry'!$D$3:$D$900,MATCH(Dry_Unashed!H461,'[2]Both teabags AfterDry'!$A$3:$A$900,0)),"")="","",(IFERROR(INDEX('[2]Both teabags AfterDry'!$D$3:$D$900,MATCH(Dry_Unashed!H461,'[2]Both teabags AfterDry'!$A$3:$A$900,0)),"")))</f>
        <v>0.77039999999999997</v>
      </c>
      <c r="T461">
        <f>IF(IFERROR(INDEX('[2]Both teabags AfterDry'!$D$3:$D$900,MATCH(Dry_Unashed!I461,'[2]Both teabags AfterDry'!$A$3:$A$900,0)),"")="","",(IFERROR(INDEX('[2]Both teabags AfterDry'!$D$3:$D$900,MATCH(Dry_Unashed!I461,'[2]Both teabags AfterDry'!$A$3:$A$900,0)),"")))</f>
        <v>1.8042</v>
      </c>
      <c r="U461" s="1" t="str">
        <f>IFERROR(IF(S461&gt;0,S461-(#REF!),""),"")</f>
        <v/>
      </c>
      <c r="V461" s="1" t="str">
        <f>IFERROR(IF(T461&gt;0,T461-(#REF!),""),"")</f>
        <v/>
      </c>
      <c r="W461" s="3" t="str">
        <f t="shared" ref="W461:W515" si="50">IFERROR(1-U461/L461,"")</f>
        <v/>
      </c>
      <c r="X461" s="3" t="str">
        <f t="shared" ref="X461:X515" si="51">IFERROR($F$26*(1-AA461),"")</f>
        <v/>
      </c>
      <c r="Y461" s="3" t="str">
        <f t="shared" ref="Y461:Y515" si="52">IFERROR(V461/O461,"")</f>
        <v/>
      </c>
      <c r="Z461">
        <f t="shared" ref="Z461:Z515" si="53">IF((R461-G461)&gt;0,(IFERROR(R461-G461,"")),"")</f>
        <v>69</v>
      </c>
      <c r="AA461" s="3" t="str">
        <f t="shared" ref="AA461:AA515" si="54">IFERROR(1-(W461/$F$25),"")</f>
        <v/>
      </c>
      <c r="AB461" s="3" t="str">
        <f t="shared" ref="AB461:AB515" si="55">IFERROR(LN(X461/(Y461-(1-X461)))/Z461,"")</f>
        <v/>
      </c>
      <c r="AC461" s="67" t="str">
        <f>IF(ISNUMBER(SEARCH("C", '[2]Dry_Litterbag Placem_Collection'!V168)),"YES","")</f>
        <v/>
      </c>
      <c r="AD461" s="67" t="str">
        <f>IF(ISNUMBER(SEARCH("H", '[2]Dry_Litterbag Placem_Collection'!V168)),"YES","")</f>
        <v/>
      </c>
      <c r="AE461" s="67" t="str">
        <f>IF(ISNUMBER(SEARCH("R", '[2]Dry_Litterbag Placem_Collection'!V168)),"YES","")</f>
        <v/>
      </c>
      <c r="AF461" s="67" t="str">
        <f>IF(ISNUMBER(SEARCH("C", '[2]Dry_Litterbag Placem_Collection'!U168)),"YES","")</f>
        <v/>
      </c>
      <c r="AG461" s="67" t="str">
        <f>IF(ISNUMBER(SEARCH("H", '[2]Dry_Litterbag Placem_Collection'!U168)),"YES","")</f>
        <v/>
      </c>
      <c r="AH461" s="67" t="str">
        <f>IF(ISNUMBER(SEARCH("R", '[2]Dry_Litterbag Placem_Collection'!U168)),"YES","")</f>
        <v/>
      </c>
    </row>
    <row r="462" spans="2:34">
      <c r="B462" t="s">
        <v>164</v>
      </c>
      <c r="C462">
        <v>167</v>
      </c>
      <c r="D462" t="s">
        <v>108</v>
      </c>
      <c r="E462" t="s">
        <v>32</v>
      </c>
      <c r="F462" s="68">
        <v>7</v>
      </c>
      <c r="G462" s="2">
        <f>'[2]Dry_Litterbag Placem_Collection'!E169</f>
        <v>0</v>
      </c>
      <c r="H462" t="str">
        <f>'[2]Final data_for_R_analysis_Dryse'!J608</f>
        <v/>
      </c>
      <c r="I462" t="str">
        <f>'[2]Final data_for_R_analysis_Dryse'!J828</f>
        <v/>
      </c>
      <c r="J462" t="str">
        <f>IFERROR(INDEX('[2]Green_rooibos initial weight'!$C$5:$C$1749,MATCH(H462, '[2]Green_rooibos initial weight'!$A$5:$A$1749,0)),"")</f>
        <v/>
      </c>
      <c r="K462" t="str">
        <f>IFERROR(INDEX('[2]Green_rooibos initial weight'!$C$5:$C$1749,MATCH(I462, '[2]Green_rooibos initial weight'!$A$5:$A$1749,0)),"")</f>
        <v/>
      </c>
      <c r="L462" s="3" t="str">
        <f>IFERROR(J462-(#REF!+#REF!),"")</f>
        <v/>
      </c>
      <c r="M462" s="3">
        <f>AVERAGE('[2]Ashed teabags wet'!$J$809:$J$813,'[2]Ashed teabags wet'!$J$817:$J$818,'[2]Ashed teabags wet'!$J$820:$J$821)</f>
        <v>5.5094158734921841</v>
      </c>
      <c r="N462" s="3" t="str">
        <f t="shared" si="48"/>
        <v/>
      </c>
      <c r="O462" s="3" t="str">
        <f>IFERROR($K462-(#REF!+#REF!),"")</f>
        <v/>
      </c>
      <c r="P462" s="3">
        <f>AVERAGE('[2]Ashed teabags wet'!$J$814:$J$816)</f>
        <v>2.2816647271287041</v>
      </c>
      <c r="Q462" s="3" t="str">
        <f t="shared" si="49"/>
        <v/>
      </c>
      <c r="R462" s="2">
        <f>'[2]Dry_Litterbag Placem_Collection'!G169</f>
        <v>0</v>
      </c>
      <c r="S462" t="str">
        <f>IF(IFERROR(INDEX('[2]Both teabags AfterDry'!$D$3:$D$900,MATCH(Dry_Unashed!H462,'[2]Both teabags AfterDry'!$A$3:$A$900,0)),"")="","",(IFERROR(INDEX('[2]Both teabags AfterDry'!$D$3:$D$900,MATCH(Dry_Unashed!H462,'[2]Both teabags AfterDry'!$A$3:$A$900,0)),"")))</f>
        <v/>
      </c>
      <c r="T462" t="str">
        <f>IF(IFERROR(INDEX('[2]Both teabags AfterDry'!$D$3:$D$900,MATCH(Dry_Unashed!I462,'[2]Both teabags AfterDry'!$A$3:$A$900,0)),"")="","",(IFERROR(INDEX('[2]Both teabags AfterDry'!$D$3:$D$900,MATCH(Dry_Unashed!I462,'[2]Both teabags AfterDry'!$A$3:$A$900,0)),"")))</f>
        <v/>
      </c>
      <c r="U462" s="1" t="str">
        <f>IFERROR(IF(S462&gt;0,S462-(#REF!),""),"")</f>
        <v/>
      </c>
      <c r="V462" s="1" t="str">
        <f>IFERROR(IF(T462&gt;0,T462-(#REF!),""),"")</f>
        <v/>
      </c>
      <c r="W462" s="3" t="str">
        <f t="shared" si="50"/>
        <v/>
      </c>
      <c r="X462" s="3" t="str">
        <f t="shared" si="51"/>
        <v/>
      </c>
      <c r="Y462" s="3" t="str">
        <f t="shared" si="52"/>
        <v/>
      </c>
      <c r="Z462" t="str">
        <f t="shared" si="53"/>
        <v/>
      </c>
      <c r="AA462" s="3" t="str">
        <f t="shared" si="54"/>
        <v/>
      </c>
      <c r="AB462" s="3" t="str">
        <f t="shared" si="55"/>
        <v/>
      </c>
      <c r="AC462" s="67" t="str">
        <f>IF(ISNUMBER(SEARCH("C", '[2]Dry_Litterbag Placem_Collection'!V169)),"YES","")</f>
        <v/>
      </c>
      <c r="AD462" s="67" t="str">
        <f>IF(ISNUMBER(SEARCH("H", '[2]Dry_Litterbag Placem_Collection'!V169)),"YES","")</f>
        <v/>
      </c>
      <c r="AE462" s="67" t="str">
        <f>IF(ISNUMBER(SEARCH("R", '[2]Dry_Litterbag Placem_Collection'!V169)),"YES","")</f>
        <v/>
      </c>
      <c r="AF462" s="67" t="str">
        <f>IF(ISNUMBER(SEARCH("C", '[2]Dry_Litterbag Placem_Collection'!U169)),"YES","")</f>
        <v/>
      </c>
      <c r="AG462" s="67" t="str">
        <f>IF(ISNUMBER(SEARCH("H", '[2]Dry_Litterbag Placem_Collection'!U169)),"YES","")</f>
        <v/>
      </c>
      <c r="AH462" s="67" t="str">
        <f>IF(ISNUMBER(SEARCH("R", '[2]Dry_Litterbag Placem_Collection'!U169)),"YES","")</f>
        <v/>
      </c>
    </row>
    <row r="463" spans="2:34">
      <c r="B463" t="s">
        <v>164</v>
      </c>
      <c r="C463">
        <v>168</v>
      </c>
      <c r="D463" t="s">
        <v>108</v>
      </c>
      <c r="E463" t="s">
        <v>32</v>
      </c>
      <c r="F463" s="68">
        <v>8</v>
      </c>
      <c r="G463" s="2">
        <f>'[2]Dry_Litterbag Placem_Collection'!E170</f>
        <v>42940</v>
      </c>
      <c r="H463" t="str">
        <f>'[2]Final data_for_R_analysis_Dryse'!J609</f>
        <v>G304</v>
      </c>
      <c r="I463" t="str">
        <f>'[2]Final data_for_R_analysis_Dryse'!J829</f>
        <v>R413</v>
      </c>
      <c r="J463">
        <f>IFERROR(INDEX('[2]Green_rooibos initial weight'!$C$5:$C$1749,MATCH(H463, '[2]Green_rooibos initial weight'!$A$5:$A$1749,0)),"")</f>
        <v>1.9490000000000001</v>
      </c>
      <c r="K463">
        <f>IFERROR(INDEX('[2]Green_rooibos initial weight'!$C$5:$C$1749,MATCH(I463, '[2]Green_rooibos initial weight'!$A$5:$A$1749,0)),"")</f>
        <v>2.214</v>
      </c>
      <c r="L463" s="3" t="str">
        <f>IFERROR(J463-(#REF!+#REF!),"")</f>
        <v/>
      </c>
      <c r="M463" s="3">
        <f>AVERAGE('[2]Ashed teabags wet'!$J$809:$J$813,'[2]Ashed teabags wet'!$J$817:$J$818,'[2]Ashed teabags wet'!$J$820:$J$821)</f>
        <v>5.5094158734921841</v>
      </c>
      <c r="N463" s="3" t="str">
        <f t="shared" si="48"/>
        <v/>
      </c>
      <c r="O463" s="3" t="str">
        <f>IFERROR($K463-(#REF!+#REF!),"")</f>
        <v/>
      </c>
      <c r="P463" s="3">
        <f>AVERAGE('[2]Ashed teabags wet'!$J$814:$J$816)</f>
        <v>2.2816647271287041</v>
      </c>
      <c r="Q463" s="3" t="str">
        <f t="shared" si="49"/>
        <v/>
      </c>
      <c r="R463" s="2">
        <f>'[2]Dry_Litterbag Placem_Collection'!G170</f>
        <v>43009</v>
      </c>
      <c r="S463" t="str">
        <f>IF(IFERROR(INDEX('[2]Both teabags AfterDry'!$D$3:$D$900,MATCH(Dry_Unashed!H463,'[2]Both teabags AfterDry'!$A$3:$A$900,0)),"")="","",(IFERROR(INDEX('[2]Both teabags AfterDry'!$D$3:$D$900,MATCH(Dry_Unashed!H463,'[2]Both teabags AfterDry'!$A$3:$A$900,0)),"")))</f>
        <v/>
      </c>
      <c r="T463" t="str">
        <f>IF(IFERROR(INDEX('[2]Both teabags AfterDry'!$D$3:$D$900,MATCH(Dry_Unashed!I463,'[2]Both teabags AfterDry'!$A$3:$A$900,0)),"")="","",(IFERROR(INDEX('[2]Both teabags AfterDry'!$D$3:$D$900,MATCH(Dry_Unashed!I463,'[2]Both teabags AfterDry'!$A$3:$A$900,0)),"")))</f>
        <v/>
      </c>
      <c r="U463" s="1" t="str">
        <f>IFERROR(IF(S463&gt;0,S463-(#REF!),""),"")</f>
        <v/>
      </c>
      <c r="V463" s="1" t="str">
        <f>IFERROR(IF(T463&gt;0,T463-(#REF!),""),"")</f>
        <v/>
      </c>
      <c r="W463" s="3" t="str">
        <f t="shared" si="50"/>
        <v/>
      </c>
      <c r="X463" s="3" t="str">
        <f t="shared" si="51"/>
        <v/>
      </c>
      <c r="Y463" s="3" t="str">
        <f t="shared" si="52"/>
        <v/>
      </c>
      <c r="Z463">
        <f t="shared" si="53"/>
        <v>69</v>
      </c>
      <c r="AA463" s="3" t="str">
        <f t="shared" si="54"/>
        <v/>
      </c>
      <c r="AB463" s="3" t="str">
        <f t="shared" si="55"/>
        <v/>
      </c>
      <c r="AC463" s="67" t="str">
        <f>IF(ISNUMBER(SEARCH("C", '[2]Dry_Litterbag Placem_Collection'!V170)),"YES","")</f>
        <v/>
      </c>
      <c r="AD463" s="67" t="str">
        <f>IF(ISNUMBER(SEARCH("H", '[2]Dry_Litterbag Placem_Collection'!V170)),"YES","")</f>
        <v/>
      </c>
      <c r="AE463" s="67" t="str">
        <f>IF(ISNUMBER(SEARCH("R", '[2]Dry_Litterbag Placem_Collection'!V170)),"YES","")</f>
        <v>YES</v>
      </c>
      <c r="AF463" s="67" t="str">
        <f>IF(ISNUMBER(SEARCH("C", '[2]Dry_Litterbag Placem_Collection'!U170)),"YES","")</f>
        <v/>
      </c>
      <c r="AG463" s="67" t="str">
        <f>IF(ISNUMBER(SEARCH("H", '[2]Dry_Litterbag Placem_Collection'!U170)),"YES","")</f>
        <v/>
      </c>
      <c r="AH463" s="67" t="str">
        <f>IF(ISNUMBER(SEARCH("R", '[2]Dry_Litterbag Placem_Collection'!U170)),"YES","")</f>
        <v/>
      </c>
    </row>
    <row r="464" spans="2:34">
      <c r="B464" t="s">
        <v>164</v>
      </c>
      <c r="C464">
        <v>169</v>
      </c>
      <c r="D464" t="s">
        <v>109</v>
      </c>
      <c r="E464" t="s">
        <v>32</v>
      </c>
      <c r="F464" s="5">
        <v>1</v>
      </c>
      <c r="G464" s="2">
        <f>'[2]Dry_Litterbag Placem_Collection'!E171</f>
        <v>42940</v>
      </c>
      <c r="H464" t="str">
        <f>'[2]Final data_for_R_analysis_Dryse'!J610</f>
        <v>G135</v>
      </c>
      <c r="I464" t="str">
        <f>'[2]Final data_for_R_analysis_Dryse'!J830</f>
        <v>R80</v>
      </c>
      <c r="J464">
        <f>IFERROR(INDEX('[2]Green_rooibos initial weight'!$C$5:$C$1749,MATCH(H464, '[2]Green_rooibos initial weight'!$A$5:$A$1749,0)),"")</f>
        <v>2.0049999999999999</v>
      </c>
      <c r="K464">
        <f>IFERROR(INDEX('[2]Green_rooibos initial weight'!$C$5:$C$1749,MATCH(I464, '[2]Green_rooibos initial weight'!$A$5:$A$1749,0)),"")</f>
        <v>2.177</v>
      </c>
      <c r="L464" s="3" t="str">
        <f>IFERROR(J464-(#REF!+#REF!),"")</f>
        <v/>
      </c>
      <c r="M464" s="3">
        <f>AVERAGE('[2]Ashed teabags wet'!$J$809:$J$813,'[2]Ashed teabags wet'!$J$817:$J$818,'[2]Ashed teabags wet'!$J$820:$J$821)</f>
        <v>5.5094158734921841</v>
      </c>
      <c r="N464" s="3" t="str">
        <f t="shared" si="48"/>
        <v/>
      </c>
      <c r="O464" s="3" t="str">
        <f>IFERROR($K464-(#REF!+#REF!),"")</f>
        <v/>
      </c>
      <c r="P464" s="3">
        <f>AVERAGE('[2]Ashed teabags wet'!$J$814:$J$816)</f>
        <v>2.2816647271287041</v>
      </c>
      <c r="Q464" s="3" t="str">
        <f t="shared" si="49"/>
        <v/>
      </c>
      <c r="R464" s="2">
        <f>'[2]Dry_Litterbag Placem_Collection'!G171</f>
        <v>43009</v>
      </c>
      <c r="S464">
        <f>IF(IFERROR(INDEX('[2]Both teabags AfterDry'!$D$3:$D$900,MATCH(Dry_Unashed!H464,'[2]Both teabags AfterDry'!$A$3:$A$900,0)),"")="","",(IFERROR(INDEX('[2]Both teabags AfterDry'!$D$3:$D$900,MATCH(Dry_Unashed!H464,'[2]Both teabags AfterDry'!$A$3:$A$900,0)),"")))</f>
        <v>0.78129999999999999</v>
      </c>
      <c r="T464">
        <f>IF(IFERROR(INDEX('[2]Both teabags AfterDry'!$D$3:$D$900,MATCH(Dry_Unashed!I464,'[2]Both teabags AfterDry'!$A$3:$A$900,0)),"")="","",(IFERROR(INDEX('[2]Both teabags AfterDry'!$D$3:$D$900,MATCH(Dry_Unashed!I464,'[2]Both teabags AfterDry'!$A$3:$A$900,0)),"")))</f>
        <v>1.8815999999999999</v>
      </c>
      <c r="U464" s="1" t="str">
        <f>IFERROR(IF(S464&gt;0,S464-(#REF!),""),"")</f>
        <v/>
      </c>
      <c r="V464" s="1" t="str">
        <f>IFERROR(IF(T464&gt;0,T464-(#REF!),""),"")</f>
        <v/>
      </c>
      <c r="W464" s="3" t="str">
        <f t="shared" si="50"/>
        <v/>
      </c>
      <c r="X464" s="3" t="str">
        <f t="shared" si="51"/>
        <v/>
      </c>
      <c r="Y464" s="3" t="str">
        <f t="shared" si="52"/>
        <v/>
      </c>
      <c r="Z464">
        <f t="shared" si="53"/>
        <v>69</v>
      </c>
      <c r="AA464" s="3" t="str">
        <f t="shared" si="54"/>
        <v/>
      </c>
      <c r="AB464" s="3" t="str">
        <f t="shared" si="55"/>
        <v/>
      </c>
      <c r="AC464" s="67" t="str">
        <f>IF(ISNUMBER(SEARCH("C", '[2]Dry_Litterbag Placem_Collection'!V171)),"YES","")</f>
        <v/>
      </c>
      <c r="AD464" s="67" t="str">
        <f>IF(ISNUMBER(SEARCH("H", '[2]Dry_Litterbag Placem_Collection'!V171)),"YES","")</f>
        <v/>
      </c>
      <c r="AE464" s="67" t="str">
        <f>IF(ISNUMBER(SEARCH("R", '[2]Dry_Litterbag Placem_Collection'!V171)),"YES","")</f>
        <v>YES</v>
      </c>
      <c r="AF464" s="67" t="str">
        <f>IF(ISNUMBER(SEARCH("C", '[2]Dry_Litterbag Placem_Collection'!U171)),"YES","")</f>
        <v/>
      </c>
      <c r="AG464" s="67" t="str">
        <f>IF(ISNUMBER(SEARCH("H", '[2]Dry_Litterbag Placem_Collection'!U171)),"YES","")</f>
        <v/>
      </c>
      <c r="AH464" s="67" t="str">
        <f>IF(ISNUMBER(SEARCH("R", '[2]Dry_Litterbag Placem_Collection'!U171)),"YES","")</f>
        <v>YES</v>
      </c>
    </row>
    <row r="465" spans="2:34">
      <c r="B465" t="s">
        <v>164</v>
      </c>
      <c r="C465">
        <v>170</v>
      </c>
      <c r="D465" t="s">
        <v>109</v>
      </c>
      <c r="E465" t="s">
        <v>32</v>
      </c>
      <c r="F465" s="5">
        <v>2</v>
      </c>
      <c r="G465" s="2">
        <f>'[2]Dry_Litterbag Placem_Collection'!E172</f>
        <v>42940</v>
      </c>
      <c r="H465" t="str">
        <f>'[2]Final data_for_R_analysis_Dryse'!J611</f>
        <v>G515</v>
      </c>
      <c r="I465" t="str">
        <f>'[2]Final data_for_R_analysis_Dryse'!J831</f>
        <v>R208</v>
      </c>
      <c r="J465">
        <f>IFERROR(INDEX('[2]Green_rooibos initial weight'!$C$5:$C$1749,MATCH(H465, '[2]Green_rooibos initial weight'!$A$5:$A$1749,0)),"")</f>
        <v>1.9890000000000001</v>
      </c>
      <c r="K465">
        <f>IFERROR(INDEX('[2]Green_rooibos initial weight'!$C$5:$C$1749,MATCH(I465, '[2]Green_rooibos initial weight'!$A$5:$A$1749,0)),"")</f>
        <v>2.2250000000000001</v>
      </c>
      <c r="L465" s="3" t="str">
        <f>IFERROR(J465-(#REF!+#REF!),"")</f>
        <v/>
      </c>
      <c r="M465" s="3">
        <f>AVERAGE('[2]Ashed teabags wet'!$J$809:$J$813,'[2]Ashed teabags wet'!$J$817:$J$818,'[2]Ashed teabags wet'!$J$820:$J$821)</f>
        <v>5.5094158734921841</v>
      </c>
      <c r="N465" s="3" t="str">
        <f t="shared" si="48"/>
        <v/>
      </c>
      <c r="O465" s="3" t="str">
        <f>IFERROR($K465-(#REF!+#REF!),"")</f>
        <v/>
      </c>
      <c r="P465" s="3">
        <f>AVERAGE('[2]Ashed teabags wet'!$J$814:$J$816)</f>
        <v>2.2816647271287041</v>
      </c>
      <c r="Q465" s="3" t="str">
        <f t="shared" si="49"/>
        <v/>
      </c>
      <c r="R465" s="2">
        <f>'[2]Dry_Litterbag Placem_Collection'!G172</f>
        <v>43009</v>
      </c>
      <c r="S465">
        <f>IF(IFERROR(INDEX('[2]Both teabags AfterDry'!$D$3:$D$900,MATCH(Dry_Unashed!H465,'[2]Both teabags AfterDry'!$A$3:$A$900,0)),"")="","",(IFERROR(INDEX('[2]Both teabags AfterDry'!$D$3:$D$900,MATCH(Dry_Unashed!H465,'[2]Both teabags AfterDry'!$A$3:$A$900,0)),"")))</f>
        <v>0.77959999999999996</v>
      </c>
      <c r="T465">
        <f>IF(IFERROR(INDEX('[2]Both teabags AfterDry'!$D$3:$D$900,MATCH(Dry_Unashed!I465,'[2]Both teabags AfterDry'!$A$3:$A$900,0)),"")="","",(IFERROR(INDEX('[2]Both teabags AfterDry'!$D$3:$D$900,MATCH(Dry_Unashed!I465,'[2]Both teabags AfterDry'!$A$3:$A$900,0)),"")))</f>
        <v>1.8463000000000001</v>
      </c>
      <c r="U465" s="1" t="str">
        <f>IFERROR(IF(S465&gt;0,S465-(#REF!),""),"")</f>
        <v/>
      </c>
      <c r="V465" s="1" t="str">
        <f>IFERROR(IF(T465&gt;0,T465-(#REF!),""),"")</f>
        <v/>
      </c>
      <c r="W465" s="3" t="str">
        <f t="shared" si="50"/>
        <v/>
      </c>
      <c r="X465" s="3" t="str">
        <f t="shared" si="51"/>
        <v/>
      </c>
      <c r="Y465" s="3" t="str">
        <f t="shared" si="52"/>
        <v/>
      </c>
      <c r="Z465">
        <f t="shared" si="53"/>
        <v>69</v>
      </c>
      <c r="AA465" s="3" t="str">
        <f t="shared" si="54"/>
        <v/>
      </c>
      <c r="AB465" s="3" t="str">
        <f t="shared" si="55"/>
        <v/>
      </c>
      <c r="AC465" s="67" t="str">
        <f>IF(ISNUMBER(SEARCH("C", '[2]Dry_Litterbag Placem_Collection'!V172)),"YES","")</f>
        <v/>
      </c>
      <c r="AD465" s="67" t="str">
        <f>IF(ISNUMBER(SEARCH("H", '[2]Dry_Litterbag Placem_Collection'!V172)),"YES","")</f>
        <v/>
      </c>
      <c r="AE465" s="67" t="str">
        <f>IF(ISNUMBER(SEARCH("R", '[2]Dry_Litterbag Placem_Collection'!V172)),"YES","")</f>
        <v/>
      </c>
      <c r="AF465" s="67" t="str">
        <f>IF(ISNUMBER(SEARCH("C", '[2]Dry_Litterbag Placem_Collection'!U172)),"YES","")</f>
        <v/>
      </c>
      <c r="AG465" s="67" t="str">
        <f>IF(ISNUMBER(SEARCH("H", '[2]Dry_Litterbag Placem_Collection'!U172)),"YES","")</f>
        <v/>
      </c>
      <c r="AH465" s="67" t="str">
        <f>IF(ISNUMBER(SEARCH("R", '[2]Dry_Litterbag Placem_Collection'!U172)),"YES","")</f>
        <v>YES</v>
      </c>
    </row>
    <row r="466" spans="2:34">
      <c r="B466" t="s">
        <v>164</v>
      </c>
      <c r="C466">
        <v>171</v>
      </c>
      <c r="D466" t="s">
        <v>109</v>
      </c>
      <c r="E466" t="s">
        <v>32</v>
      </c>
      <c r="F466" s="5">
        <v>3</v>
      </c>
      <c r="G466" s="2">
        <f>'[2]Dry_Litterbag Placem_Collection'!E173</f>
        <v>42940</v>
      </c>
      <c r="H466" t="str">
        <f>'[2]Final data_for_R_analysis_Dryse'!J612</f>
        <v>G348</v>
      </c>
      <c r="I466" t="str">
        <f>'[2]Final data_for_R_analysis_Dryse'!J832</f>
        <v>R633</v>
      </c>
      <c r="J466">
        <f>IFERROR(INDEX('[2]Green_rooibos initial weight'!$C$5:$C$1749,MATCH(H466, '[2]Green_rooibos initial weight'!$A$5:$A$1749,0)),"")</f>
        <v>2.0139999999999998</v>
      </c>
      <c r="K466">
        <f>IFERROR(INDEX('[2]Green_rooibos initial weight'!$C$5:$C$1749,MATCH(I466, '[2]Green_rooibos initial weight'!$A$5:$A$1749,0)),"")</f>
        <v>2.0760000000000001</v>
      </c>
      <c r="L466" s="3" t="str">
        <f>IFERROR(J466-(#REF!+#REF!),"")</f>
        <v/>
      </c>
      <c r="M466" s="3">
        <f>AVERAGE('[2]Ashed teabags wet'!$J$809:$J$813,'[2]Ashed teabags wet'!$J$817:$J$818,'[2]Ashed teabags wet'!$J$820:$J$821)</f>
        <v>5.5094158734921841</v>
      </c>
      <c r="N466" s="3" t="str">
        <f t="shared" si="48"/>
        <v/>
      </c>
      <c r="O466" s="3" t="str">
        <f>IFERROR($K466-(#REF!+#REF!),"")</f>
        <v/>
      </c>
      <c r="P466" s="3">
        <f>AVERAGE('[2]Ashed teabags wet'!$J$814:$J$816)</f>
        <v>2.2816647271287041</v>
      </c>
      <c r="Q466" s="3" t="str">
        <f t="shared" si="49"/>
        <v/>
      </c>
      <c r="R466" s="2">
        <f>'[2]Dry_Litterbag Placem_Collection'!G173</f>
        <v>43009</v>
      </c>
      <c r="S466">
        <f>IF(IFERROR(INDEX('[2]Both teabags AfterDry'!$D$3:$D$900,MATCH(Dry_Unashed!H466,'[2]Both teabags AfterDry'!$A$3:$A$900,0)),"")="","",(IFERROR(INDEX('[2]Both teabags AfterDry'!$D$3:$D$900,MATCH(Dry_Unashed!H466,'[2]Both teabags AfterDry'!$A$3:$A$900,0)),"")))</f>
        <v>0.69310000000000005</v>
      </c>
      <c r="T466">
        <f>IF(IFERROR(INDEX('[2]Both teabags AfterDry'!$D$3:$D$900,MATCH(Dry_Unashed!I466,'[2]Both teabags AfterDry'!$A$3:$A$900,0)),"")="","",(IFERROR(INDEX('[2]Both teabags AfterDry'!$D$3:$D$900,MATCH(Dry_Unashed!I466,'[2]Both teabags AfterDry'!$A$3:$A$900,0)),"")))</f>
        <v>1.6096999999999999</v>
      </c>
      <c r="U466" s="1" t="str">
        <f>IFERROR(IF(S466&gt;0,S466-(#REF!),""),"")</f>
        <v/>
      </c>
      <c r="V466" s="1" t="str">
        <f>IFERROR(IF(T466&gt;0,T466-(#REF!),""),"")</f>
        <v/>
      </c>
      <c r="W466" s="3" t="str">
        <f t="shared" si="50"/>
        <v/>
      </c>
      <c r="X466" s="3" t="str">
        <f t="shared" si="51"/>
        <v/>
      </c>
      <c r="Y466" s="3" t="str">
        <f t="shared" si="52"/>
        <v/>
      </c>
      <c r="Z466">
        <f t="shared" si="53"/>
        <v>69</v>
      </c>
      <c r="AA466" s="3" t="str">
        <f t="shared" si="54"/>
        <v/>
      </c>
      <c r="AB466" s="3" t="str">
        <f t="shared" si="55"/>
        <v/>
      </c>
      <c r="AC466" s="67" t="str">
        <f>IF(ISNUMBER(SEARCH("C", '[2]Dry_Litterbag Placem_Collection'!V173)),"YES","")</f>
        <v/>
      </c>
      <c r="AD466" s="67" t="str">
        <f>IF(ISNUMBER(SEARCH("H", '[2]Dry_Litterbag Placem_Collection'!V173)),"YES","")</f>
        <v/>
      </c>
      <c r="AE466" s="67" t="str">
        <f>IF(ISNUMBER(SEARCH("R", '[2]Dry_Litterbag Placem_Collection'!V173)),"YES","")</f>
        <v/>
      </c>
      <c r="AF466" s="67" t="str">
        <f>IF(ISNUMBER(SEARCH("C", '[2]Dry_Litterbag Placem_Collection'!U173)),"YES","")</f>
        <v/>
      </c>
      <c r="AG466" s="67" t="str">
        <f>IF(ISNUMBER(SEARCH("H", '[2]Dry_Litterbag Placem_Collection'!U173)),"YES","")</f>
        <v/>
      </c>
      <c r="AH466" s="67" t="str">
        <f>IF(ISNUMBER(SEARCH("R", '[2]Dry_Litterbag Placem_Collection'!U173)),"YES","")</f>
        <v>YES</v>
      </c>
    </row>
    <row r="467" spans="2:34">
      <c r="B467" t="s">
        <v>164</v>
      </c>
      <c r="C467">
        <v>172</v>
      </c>
      <c r="D467" t="s">
        <v>109</v>
      </c>
      <c r="E467" t="s">
        <v>32</v>
      </c>
      <c r="F467" s="68">
        <v>4</v>
      </c>
      <c r="G467" s="2">
        <f>'[2]Dry_Litterbag Placem_Collection'!E174</f>
        <v>0</v>
      </c>
      <c r="H467" t="str">
        <f>'[2]Final data_for_R_analysis_Dryse'!J613</f>
        <v/>
      </c>
      <c r="I467" t="str">
        <f>'[2]Final data_for_R_analysis_Dryse'!J833</f>
        <v/>
      </c>
      <c r="J467" t="str">
        <f>IFERROR(INDEX('[2]Green_rooibos initial weight'!$C$5:$C$1749,MATCH(H467, '[2]Green_rooibos initial weight'!$A$5:$A$1749,0)),"")</f>
        <v/>
      </c>
      <c r="K467" t="str">
        <f>IFERROR(INDEX('[2]Green_rooibos initial weight'!$C$5:$C$1749,MATCH(I467, '[2]Green_rooibos initial weight'!$A$5:$A$1749,0)),"")</f>
        <v/>
      </c>
      <c r="L467" s="3" t="str">
        <f>IFERROR(J467-(#REF!+#REF!),"")</f>
        <v/>
      </c>
      <c r="M467" s="3">
        <f>AVERAGE('[2]Ashed teabags wet'!$J$809:$J$813,'[2]Ashed teabags wet'!$J$817:$J$818,'[2]Ashed teabags wet'!$J$820:$J$821)</f>
        <v>5.5094158734921841</v>
      </c>
      <c r="N467" s="3" t="str">
        <f t="shared" si="48"/>
        <v/>
      </c>
      <c r="O467" s="3" t="str">
        <f>IFERROR($K467-(#REF!+#REF!),"")</f>
        <v/>
      </c>
      <c r="P467" s="3">
        <f>AVERAGE('[2]Ashed teabags wet'!$J$814:$J$816)</f>
        <v>2.2816647271287041</v>
      </c>
      <c r="Q467" s="3" t="str">
        <f t="shared" si="49"/>
        <v/>
      </c>
      <c r="R467" s="2">
        <f>'[2]Dry_Litterbag Placem_Collection'!G174</f>
        <v>0</v>
      </c>
      <c r="S467" t="str">
        <f>IF(IFERROR(INDEX('[2]Both teabags AfterDry'!$D$3:$D$900,MATCH(Dry_Unashed!H467,'[2]Both teabags AfterDry'!$A$3:$A$900,0)),"")="","",(IFERROR(INDEX('[2]Both teabags AfterDry'!$D$3:$D$900,MATCH(Dry_Unashed!H467,'[2]Both teabags AfterDry'!$A$3:$A$900,0)),"")))</f>
        <v/>
      </c>
      <c r="T467" t="str">
        <f>IF(IFERROR(INDEX('[2]Both teabags AfterDry'!$D$3:$D$900,MATCH(Dry_Unashed!I467,'[2]Both teabags AfterDry'!$A$3:$A$900,0)),"")="","",(IFERROR(INDEX('[2]Both teabags AfterDry'!$D$3:$D$900,MATCH(Dry_Unashed!I467,'[2]Both teabags AfterDry'!$A$3:$A$900,0)),"")))</f>
        <v/>
      </c>
      <c r="U467" s="1" t="str">
        <f>IFERROR(IF(S467&gt;0,S467-(#REF!),""),"")</f>
        <v/>
      </c>
      <c r="V467" s="1" t="str">
        <f>IFERROR(IF(T467&gt;0,T467-(#REF!),""),"")</f>
        <v/>
      </c>
      <c r="W467" s="3" t="str">
        <f t="shared" si="50"/>
        <v/>
      </c>
      <c r="X467" s="3" t="str">
        <f t="shared" si="51"/>
        <v/>
      </c>
      <c r="Y467" s="3" t="str">
        <f t="shared" si="52"/>
        <v/>
      </c>
      <c r="Z467" t="str">
        <f t="shared" si="53"/>
        <v/>
      </c>
      <c r="AA467" s="3" t="str">
        <f t="shared" si="54"/>
        <v/>
      </c>
      <c r="AB467" s="3" t="str">
        <f t="shared" si="55"/>
        <v/>
      </c>
      <c r="AC467" s="67" t="str">
        <f>IF(ISNUMBER(SEARCH("C", '[2]Dry_Litterbag Placem_Collection'!V174)),"YES","")</f>
        <v/>
      </c>
      <c r="AD467" s="67" t="str">
        <f>IF(ISNUMBER(SEARCH("H", '[2]Dry_Litterbag Placem_Collection'!V174)),"YES","")</f>
        <v/>
      </c>
      <c r="AE467" s="67" t="str">
        <f>IF(ISNUMBER(SEARCH("R", '[2]Dry_Litterbag Placem_Collection'!V174)),"YES","")</f>
        <v/>
      </c>
      <c r="AF467" s="67" t="str">
        <f>IF(ISNUMBER(SEARCH("C", '[2]Dry_Litterbag Placem_Collection'!U174)),"YES","")</f>
        <v/>
      </c>
      <c r="AG467" s="67" t="str">
        <f>IF(ISNUMBER(SEARCH("H", '[2]Dry_Litterbag Placem_Collection'!U174)),"YES","")</f>
        <v/>
      </c>
      <c r="AH467" s="67" t="str">
        <f>IF(ISNUMBER(SEARCH("R", '[2]Dry_Litterbag Placem_Collection'!U174)),"YES","")</f>
        <v/>
      </c>
    </row>
    <row r="468" spans="2:34">
      <c r="B468" t="s">
        <v>164</v>
      </c>
      <c r="C468">
        <v>173</v>
      </c>
      <c r="D468" t="s">
        <v>109</v>
      </c>
      <c r="E468" t="s">
        <v>32</v>
      </c>
      <c r="F468" s="68">
        <v>5</v>
      </c>
      <c r="G468" s="2">
        <f>'[2]Dry_Litterbag Placem_Collection'!E175</f>
        <v>42940</v>
      </c>
      <c r="H468" t="str">
        <f>'[2]Final data_for_R_analysis_Dryse'!J614</f>
        <v>G307</v>
      </c>
      <c r="I468" t="str">
        <f>'[2]Final data_for_R_analysis_Dryse'!J834</f>
        <v>R473</v>
      </c>
      <c r="J468">
        <f>IFERROR(INDEX('[2]Green_rooibos initial weight'!$C$5:$C$1749,MATCH(H468, '[2]Green_rooibos initial weight'!$A$5:$A$1749,0)),"")</f>
        <v>1.9810000000000001</v>
      </c>
      <c r="K468">
        <f>IFERROR(INDEX('[2]Green_rooibos initial weight'!$C$5:$C$1749,MATCH(I468, '[2]Green_rooibos initial weight'!$A$5:$A$1749,0)),"")</f>
        <v>2.302</v>
      </c>
      <c r="L468" s="3" t="str">
        <f>IFERROR(J468-(#REF!+#REF!),"")</f>
        <v/>
      </c>
      <c r="M468" s="3">
        <f>AVERAGE('[2]Ashed teabags wet'!$J$809:$J$813,'[2]Ashed teabags wet'!$J$817:$J$818,'[2]Ashed teabags wet'!$J$820:$J$821)</f>
        <v>5.5094158734921841</v>
      </c>
      <c r="N468" s="3" t="str">
        <f t="shared" si="48"/>
        <v/>
      </c>
      <c r="O468" s="3" t="str">
        <f>IFERROR($K468-(#REF!+#REF!),"")</f>
        <v/>
      </c>
      <c r="P468" s="3">
        <f>AVERAGE('[2]Ashed teabags wet'!$J$814:$J$816)</f>
        <v>2.2816647271287041</v>
      </c>
      <c r="Q468" s="3" t="str">
        <f t="shared" si="49"/>
        <v/>
      </c>
      <c r="R468" s="2">
        <f>'[2]Dry_Litterbag Placem_Collection'!G175</f>
        <v>43009</v>
      </c>
      <c r="S468" t="str">
        <f>IF(IFERROR(INDEX('[2]Both teabags AfterDry'!$D$3:$D$900,MATCH(Dry_Unashed!H468,'[2]Both teabags AfterDry'!$A$3:$A$900,0)),"")="","",(IFERROR(INDEX('[2]Both teabags AfterDry'!$D$3:$D$900,MATCH(Dry_Unashed!H468,'[2]Both teabags AfterDry'!$A$3:$A$900,0)),"")))</f>
        <v/>
      </c>
      <c r="T468" t="str">
        <f>IF(IFERROR(INDEX('[2]Both teabags AfterDry'!$D$3:$D$900,MATCH(Dry_Unashed!I468,'[2]Both teabags AfterDry'!$A$3:$A$900,0)),"")="","",(IFERROR(INDEX('[2]Both teabags AfterDry'!$D$3:$D$900,MATCH(Dry_Unashed!I468,'[2]Both teabags AfterDry'!$A$3:$A$900,0)),"")))</f>
        <v/>
      </c>
      <c r="U468" s="1" t="str">
        <f>IFERROR(IF(S468&gt;0,S468-(#REF!),""),"")</f>
        <v/>
      </c>
      <c r="V468" s="1" t="str">
        <f>IFERROR(IF(T468&gt;0,T468-(#REF!),""),"")</f>
        <v/>
      </c>
      <c r="W468" s="3" t="str">
        <f t="shared" si="50"/>
        <v/>
      </c>
      <c r="X468" s="3" t="str">
        <f t="shared" si="51"/>
        <v/>
      </c>
      <c r="Y468" s="3" t="str">
        <f t="shared" si="52"/>
        <v/>
      </c>
      <c r="Z468">
        <f t="shared" si="53"/>
        <v>69</v>
      </c>
      <c r="AA468" s="3" t="str">
        <f t="shared" si="54"/>
        <v/>
      </c>
      <c r="AB468" s="3" t="str">
        <f t="shared" si="55"/>
        <v/>
      </c>
      <c r="AC468" s="67" t="str">
        <f>IF(ISNUMBER(SEARCH("C", '[2]Dry_Litterbag Placem_Collection'!V175)),"YES","")</f>
        <v/>
      </c>
      <c r="AD468" s="67" t="str">
        <f>IF(ISNUMBER(SEARCH("H", '[2]Dry_Litterbag Placem_Collection'!V175)),"YES","")</f>
        <v/>
      </c>
      <c r="AE468" s="67" t="str">
        <f>IF(ISNUMBER(SEARCH("R", '[2]Dry_Litterbag Placem_Collection'!V175)),"YES","")</f>
        <v/>
      </c>
      <c r="AF468" s="67" t="str">
        <f>IF(ISNUMBER(SEARCH("C", '[2]Dry_Litterbag Placem_Collection'!U175)),"YES","")</f>
        <v/>
      </c>
      <c r="AG468" s="67" t="str">
        <f>IF(ISNUMBER(SEARCH("H", '[2]Dry_Litterbag Placem_Collection'!U175)),"YES","")</f>
        <v/>
      </c>
      <c r="AH468" s="67" t="str">
        <f>IF(ISNUMBER(SEARCH("R", '[2]Dry_Litterbag Placem_Collection'!U175)),"YES","")</f>
        <v/>
      </c>
    </row>
    <row r="469" spans="2:34">
      <c r="B469" t="s">
        <v>164</v>
      </c>
      <c r="C469">
        <v>174</v>
      </c>
      <c r="D469" t="s">
        <v>109</v>
      </c>
      <c r="E469" t="s">
        <v>32</v>
      </c>
      <c r="F469" s="68">
        <v>6</v>
      </c>
      <c r="G469" s="2">
        <f>'[2]Dry_Litterbag Placem_Collection'!E176</f>
        <v>42940</v>
      </c>
      <c r="H469" t="str">
        <f>'[2]Final data_for_R_analysis_Dryse'!J615</f>
        <v>G155</v>
      </c>
      <c r="I469" t="str">
        <f>'[2]Final data_for_R_analysis_Dryse'!J835</f>
        <v>R702</v>
      </c>
      <c r="J469">
        <f>IFERROR(INDEX('[2]Green_rooibos initial weight'!$C$5:$C$1749,MATCH(H469, '[2]Green_rooibos initial weight'!$A$5:$A$1749,0)),"")</f>
        <v>2.0379999999999998</v>
      </c>
      <c r="K469">
        <f>IFERROR(INDEX('[2]Green_rooibos initial weight'!$C$5:$C$1749,MATCH(I469, '[2]Green_rooibos initial weight'!$A$5:$A$1749,0)),"")</f>
        <v>2.2010000000000001</v>
      </c>
      <c r="L469" s="3" t="str">
        <f>IFERROR(J469-(#REF!+#REF!),"")</f>
        <v/>
      </c>
      <c r="M469" s="3">
        <f>AVERAGE('[2]Ashed teabags wet'!$J$809:$J$813,'[2]Ashed teabags wet'!$J$817:$J$818,'[2]Ashed teabags wet'!$J$820:$J$821)</f>
        <v>5.5094158734921841</v>
      </c>
      <c r="N469" s="3" t="str">
        <f t="shared" si="48"/>
        <v/>
      </c>
      <c r="O469" s="3" t="str">
        <f>IFERROR($K469-(#REF!+#REF!),"")</f>
        <v/>
      </c>
      <c r="P469" s="3">
        <f>AVERAGE('[2]Ashed teabags wet'!$J$814:$J$816)</f>
        <v>2.2816647271287041</v>
      </c>
      <c r="Q469" s="3" t="str">
        <f t="shared" si="49"/>
        <v/>
      </c>
      <c r="R469" s="2">
        <f>'[2]Dry_Litterbag Placem_Collection'!G176</f>
        <v>43009</v>
      </c>
      <c r="S469">
        <f>IF(IFERROR(INDEX('[2]Both teabags AfterDry'!$D$3:$D$900,MATCH(Dry_Unashed!H469,'[2]Both teabags AfterDry'!$A$3:$A$900,0)),"")="","",(IFERROR(INDEX('[2]Both teabags AfterDry'!$D$3:$D$900,MATCH(Dry_Unashed!H469,'[2]Both teabags AfterDry'!$A$3:$A$900,0)),"")))</f>
        <v>0.78239999999999998</v>
      </c>
      <c r="T469">
        <f>IF(IFERROR(INDEX('[2]Both teabags AfterDry'!$D$3:$D$900,MATCH(Dry_Unashed!I469,'[2]Both teabags AfterDry'!$A$3:$A$900,0)),"")="","",(IFERROR(INDEX('[2]Both teabags AfterDry'!$D$3:$D$900,MATCH(Dry_Unashed!I469,'[2]Both teabags AfterDry'!$A$3:$A$900,0)),"")))</f>
        <v>1.7047000000000001</v>
      </c>
      <c r="U469" s="1" t="str">
        <f>IFERROR(IF(S469&gt;0,S469-(#REF!),""),"")</f>
        <v/>
      </c>
      <c r="V469" s="1" t="str">
        <f>IFERROR(IF(T469&gt;0,T469-(#REF!),""),"")</f>
        <v/>
      </c>
      <c r="W469" s="3" t="str">
        <f t="shared" si="50"/>
        <v/>
      </c>
      <c r="X469" s="3" t="str">
        <f t="shared" si="51"/>
        <v/>
      </c>
      <c r="Y469" s="3" t="str">
        <f t="shared" si="52"/>
        <v/>
      </c>
      <c r="Z469">
        <f t="shared" si="53"/>
        <v>69</v>
      </c>
      <c r="AA469" s="3" t="str">
        <f t="shared" si="54"/>
        <v/>
      </c>
      <c r="AB469" s="3" t="str">
        <f t="shared" si="55"/>
        <v/>
      </c>
      <c r="AC469" s="67" t="str">
        <f>IF(ISNUMBER(SEARCH("C", '[2]Dry_Litterbag Placem_Collection'!V176)),"YES","")</f>
        <v/>
      </c>
      <c r="AD469" s="67" t="str">
        <f>IF(ISNUMBER(SEARCH("H", '[2]Dry_Litterbag Placem_Collection'!V176)),"YES","")</f>
        <v/>
      </c>
      <c r="AE469" s="67" t="str">
        <f>IF(ISNUMBER(SEARCH("R", '[2]Dry_Litterbag Placem_Collection'!V176)),"YES","")</f>
        <v/>
      </c>
      <c r="AF469" s="67" t="str">
        <f>IF(ISNUMBER(SEARCH("C", '[2]Dry_Litterbag Placem_Collection'!U176)),"YES","")</f>
        <v/>
      </c>
      <c r="AG469" s="67" t="str">
        <f>IF(ISNUMBER(SEARCH("H", '[2]Dry_Litterbag Placem_Collection'!U176)),"YES","")</f>
        <v/>
      </c>
      <c r="AH469" s="67" t="str">
        <f>IF(ISNUMBER(SEARCH("R", '[2]Dry_Litterbag Placem_Collection'!U176)),"YES","")</f>
        <v/>
      </c>
    </row>
    <row r="470" spans="2:34">
      <c r="B470" t="s">
        <v>164</v>
      </c>
      <c r="C470">
        <v>175</v>
      </c>
      <c r="D470" t="s">
        <v>109</v>
      </c>
      <c r="E470" t="s">
        <v>32</v>
      </c>
      <c r="F470" s="68">
        <v>7</v>
      </c>
      <c r="G470" s="2">
        <f>'[2]Dry_Litterbag Placem_Collection'!E177</f>
        <v>42940</v>
      </c>
      <c r="H470" t="str">
        <f>'[2]Final data_for_R_analysis_Dryse'!J616</f>
        <v>G719</v>
      </c>
      <c r="I470" t="str">
        <f>'[2]Final data_for_R_analysis_Dryse'!J836</f>
        <v>R175</v>
      </c>
      <c r="J470">
        <f>IFERROR(INDEX('[2]Green_rooibos initial weight'!$C$5:$C$1749,MATCH(H470, '[2]Green_rooibos initial weight'!$A$5:$A$1749,0)),"")</f>
        <v>2.02</v>
      </c>
      <c r="K470">
        <f>IFERROR(INDEX('[2]Green_rooibos initial weight'!$C$5:$C$1749,MATCH(I470, '[2]Green_rooibos initial weight'!$A$5:$A$1749,0)),"")</f>
        <v>2.2330000000000001</v>
      </c>
      <c r="L470" s="3" t="str">
        <f>IFERROR(J470-(#REF!+#REF!),"")</f>
        <v/>
      </c>
      <c r="M470" s="3">
        <f>AVERAGE('[2]Ashed teabags wet'!$J$809:$J$813,'[2]Ashed teabags wet'!$J$817:$J$818,'[2]Ashed teabags wet'!$J$820:$J$821)</f>
        <v>5.5094158734921841</v>
      </c>
      <c r="N470" s="3" t="str">
        <f t="shared" si="48"/>
        <v/>
      </c>
      <c r="O470" s="3" t="str">
        <f>IFERROR($K470-(#REF!+#REF!),"")</f>
        <v/>
      </c>
      <c r="P470" s="3">
        <f>AVERAGE('[2]Ashed teabags wet'!$J$814:$J$816)</f>
        <v>2.2816647271287041</v>
      </c>
      <c r="Q470" s="3" t="str">
        <f t="shared" si="49"/>
        <v/>
      </c>
      <c r="R470" s="2">
        <f>'[2]Dry_Litterbag Placem_Collection'!G177</f>
        <v>43009</v>
      </c>
      <c r="S470">
        <f>IF(IFERROR(INDEX('[2]Both teabags AfterDry'!$D$3:$D$900,MATCH(Dry_Unashed!H470,'[2]Both teabags AfterDry'!$A$3:$A$900,0)),"")="","",(IFERROR(INDEX('[2]Both teabags AfterDry'!$D$3:$D$900,MATCH(Dry_Unashed!H470,'[2]Both teabags AfterDry'!$A$3:$A$900,0)),"")))</f>
        <v>0.80269999999999997</v>
      </c>
      <c r="T470">
        <f>IF(IFERROR(INDEX('[2]Both teabags AfterDry'!$D$3:$D$900,MATCH(Dry_Unashed!I470,'[2]Both teabags AfterDry'!$A$3:$A$900,0)),"")="","",(IFERROR(INDEX('[2]Both teabags AfterDry'!$D$3:$D$900,MATCH(Dry_Unashed!I470,'[2]Both teabags AfterDry'!$A$3:$A$900,0)),"")))</f>
        <v>1.8721000000000001</v>
      </c>
      <c r="U470" s="1" t="str">
        <f>IFERROR(IF(S470&gt;0,S470-(#REF!),""),"")</f>
        <v/>
      </c>
      <c r="V470" s="1" t="str">
        <f>IFERROR(IF(T470&gt;0,T470-(#REF!),""),"")</f>
        <v/>
      </c>
      <c r="W470" s="3" t="str">
        <f t="shared" si="50"/>
        <v/>
      </c>
      <c r="X470" s="3" t="str">
        <f t="shared" si="51"/>
        <v/>
      </c>
      <c r="Y470" s="3" t="str">
        <f t="shared" si="52"/>
        <v/>
      </c>
      <c r="Z470">
        <f t="shared" si="53"/>
        <v>69</v>
      </c>
      <c r="AA470" s="3" t="str">
        <f t="shared" si="54"/>
        <v/>
      </c>
      <c r="AB470" s="3" t="str">
        <f t="shared" si="55"/>
        <v/>
      </c>
      <c r="AC470" s="67" t="str">
        <f>IF(ISNUMBER(SEARCH("C", '[2]Dry_Litterbag Placem_Collection'!V177)),"YES","")</f>
        <v/>
      </c>
      <c r="AD470" s="67" t="str">
        <f>IF(ISNUMBER(SEARCH("H", '[2]Dry_Litterbag Placem_Collection'!V177)),"YES","")</f>
        <v/>
      </c>
      <c r="AE470" s="67" t="str">
        <f>IF(ISNUMBER(SEARCH("R", '[2]Dry_Litterbag Placem_Collection'!V177)),"YES","")</f>
        <v>YES</v>
      </c>
      <c r="AF470" s="67" t="str">
        <f>IF(ISNUMBER(SEARCH("C", '[2]Dry_Litterbag Placem_Collection'!U177)),"YES","")</f>
        <v/>
      </c>
      <c r="AG470" s="67" t="str">
        <f>IF(ISNUMBER(SEARCH("H", '[2]Dry_Litterbag Placem_Collection'!U177)),"YES","")</f>
        <v/>
      </c>
      <c r="AH470" s="67" t="str">
        <f>IF(ISNUMBER(SEARCH("R", '[2]Dry_Litterbag Placem_Collection'!U177)),"YES","")</f>
        <v/>
      </c>
    </row>
    <row r="471" spans="2:34">
      <c r="B471" t="s">
        <v>164</v>
      </c>
      <c r="C471">
        <v>176</v>
      </c>
      <c r="D471" t="s">
        <v>109</v>
      </c>
      <c r="E471" t="s">
        <v>32</v>
      </c>
      <c r="F471" s="68">
        <v>8</v>
      </c>
      <c r="G471" s="2">
        <f>'[2]Dry_Litterbag Placem_Collection'!E178</f>
        <v>42940</v>
      </c>
      <c r="H471" t="str">
        <f>'[2]Final data_for_R_analysis_Dryse'!J617</f>
        <v>G323</v>
      </c>
      <c r="I471" t="str">
        <f>'[2]Final data_for_R_analysis_Dryse'!J837</f>
        <v>R332</v>
      </c>
      <c r="J471">
        <f>IFERROR(INDEX('[2]Green_rooibos initial weight'!$C$5:$C$1749,MATCH(H471, '[2]Green_rooibos initial weight'!$A$5:$A$1749,0)),"")</f>
        <v>1.97</v>
      </c>
      <c r="K471">
        <f>IFERROR(INDEX('[2]Green_rooibos initial weight'!$C$5:$C$1749,MATCH(I471, '[2]Green_rooibos initial weight'!$A$5:$A$1749,0)),"")</f>
        <v>2.1880000000000002</v>
      </c>
      <c r="L471" s="3" t="str">
        <f>IFERROR(J471-(#REF!+#REF!),"")</f>
        <v/>
      </c>
      <c r="M471" s="3">
        <f>AVERAGE('[2]Ashed teabags wet'!$J$809:$J$813,'[2]Ashed teabags wet'!$J$817:$J$818,'[2]Ashed teabags wet'!$J$820:$J$821)</f>
        <v>5.5094158734921841</v>
      </c>
      <c r="N471" s="3" t="str">
        <f t="shared" si="48"/>
        <v/>
      </c>
      <c r="O471" s="3" t="str">
        <f>IFERROR($K471-(#REF!+#REF!),"")</f>
        <v/>
      </c>
      <c r="P471" s="3">
        <f>AVERAGE('[2]Ashed teabags wet'!$J$814:$J$816)</f>
        <v>2.2816647271287041</v>
      </c>
      <c r="Q471" s="3" t="str">
        <f t="shared" si="49"/>
        <v/>
      </c>
      <c r="R471" s="2">
        <f>'[2]Dry_Litterbag Placem_Collection'!G178</f>
        <v>43009</v>
      </c>
      <c r="S471">
        <f>IF(IFERROR(INDEX('[2]Both teabags AfterDry'!$D$3:$D$900,MATCH(Dry_Unashed!H471,'[2]Both teabags AfterDry'!$A$3:$A$900,0)),"")="","",(IFERROR(INDEX('[2]Both teabags AfterDry'!$D$3:$D$900,MATCH(Dry_Unashed!H471,'[2]Both teabags AfterDry'!$A$3:$A$900,0)),"")))</f>
        <v>0.74829999999999997</v>
      </c>
      <c r="T471">
        <f>IF(IFERROR(INDEX('[2]Both teabags AfterDry'!$D$3:$D$900,MATCH(Dry_Unashed!I471,'[2]Both teabags AfterDry'!$A$3:$A$900,0)),"")="","",(IFERROR(INDEX('[2]Both teabags AfterDry'!$D$3:$D$900,MATCH(Dry_Unashed!I471,'[2]Both teabags AfterDry'!$A$3:$A$900,0)),"")))</f>
        <v>1.8720000000000001</v>
      </c>
      <c r="U471" s="1" t="str">
        <f>IFERROR(IF(S471&gt;0,S471-(#REF!),""),"")</f>
        <v/>
      </c>
      <c r="V471" s="1" t="str">
        <f>IFERROR(IF(T471&gt;0,T471-(#REF!),""),"")</f>
        <v/>
      </c>
      <c r="W471" s="3" t="str">
        <f t="shared" si="50"/>
        <v/>
      </c>
      <c r="X471" s="3" t="str">
        <f t="shared" si="51"/>
        <v/>
      </c>
      <c r="Y471" s="3" t="str">
        <f t="shared" si="52"/>
        <v/>
      </c>
      <c r="Z471">
        <f t="shared" si="53"/>
        <v>69</v>
      </c>
      <c r="AA471" s="3" t="str">
        <f t="shared" si="54"/>
        <v/>
      </c>
      <c r="AB471" s="3" t="str">
        <f t="shared" si="55"/>
        <v/>
      </c>
      <c r="AC471" s="67" t="str">
        <f>IF(ISNUMBER(SEARCH("C", '[2]Dry_Litterbag Placem_Collection'!V178)),"YES","")</f>
        <v/>
      </c>
      <c r="AD471" s="67" t="str">
        <f>IF(ISNUMBER(SEARCH("H", '[2]Dry_Litterbag Placem_Collection'!V178)),"YES","")</f>
        <v/>
      </c>
      <c r="AE471" s="67" t="str">
        <f>IF(ISNUMBER(SEARCH("R", '[2]Dry_Litterbag Placem_Collection'!V178)),"YES","")</f>
        <v>YES</v>
      </c>
      <c r="AF471" s="67" t="str">
        <f>IF(ISNUMBER(SEARCH("C", '[2]Dry_Litterbag Placem_Collection'!U178)),"YES","")</f>
        <v/>
      </c>
      <c r="AG471" s="67" t="str">
        <f>IF(ISNUMBER(SEARCH("H", '[2]Dry_Litterbag Placem_Collection'!U178)),"YES","")</f>
        <v/>
      </c>
      <c r="AH471" s="67" t="str">
        <f>IF(ISNUMBER(SEARCH("R", '[2]Dry_Litterbag Placem_Collection'!U178)),"YES","")</f>
        <v>YES</v>
      </c>
    </row>
    <row r="472" spans="2:34">
      <c r="B472" t="s">
        <v>164</v>
      </c>
      <c r="C472">
        <v>177</v>
      </c>
      <c r="D472" t="s">
        <v>110</v>
      </c>
      <c r="E472" t="s">
        <v>32</v>
      </c>
      <c r="F472" s="5">
        <v>1</v>
      </c>
      <c r="G472" s="2">
        <f>'[2]Dry_Litterbag Placem_Collection'!E179</f>
        <v>42940</v>
      </c>
      <c r="H472" t="str">
        <f>'[2]Final data_for_R_analysis_Dryse'!J618</f>
        <v>G14</v>
      </c>
      <c r="I472" t="str">
        <f>'[2]Final data_for_R_analysis_Dryse'!J838</f>
        <v>R279</v>
      </c>
      <c r="J472">
        <f>IFERROR(INDEX('[2]Green_rooibos initial weight'!$C$5:$C$1749,MATCH(H472, '[2]Green_rooibos initial weight'!$A$5:$A$1749,0)),"")</f>
        <v>2.0750000000000002</v>
      </c>
      <c r="K472">
        <f>IFERROR(INDEX('[2]Green_rooibos initial weight'!$C$5:$C$1749,MATCH(I472, '[2]Green_rooibos initial weight'!$A$5:$A$1749,0)),"")</f>
        <v>2.161</v>
      </c>
      <c r="L472" s="3" t="str">
        <f>IFERROR(J472-(#REF!+#REF!),"")</f>
        <v/>
      </c>
      <c r="M472" s="3">
        <f>AVERAGE('[2]Ashed teabags wet'!$J$809:$J$813,'[2]Ashed teabags wet'!$J$817:$J$818,'[2]Ashed teabags wet'!$J$820:$J$821)</f>
        <v>5.5094158734921841</v>
      </c>
      <c r="N472" s="3" t="str">
        <f t="shared" si="48"/>
        <v/>
      </c>
      <c r="O472" s="3" t="str">
        <f>IFERROR($K472-(#REF!+#REF!),"")</f>
        <v/>
      </c>
      <c r="P472" s="3">
        <f>AVERAGE('[2]Ashed teabags wet'!$J$814:$J$816)</f>
        <v>2.2816647271287041</v>
      </c>
      <c r="Q472" s="3" t="str">
        <f t="shared" si="49"/>
        <v/>
      </c>
      <c r="R472" s="2">
        <f>'[2]Dry_Litterbag Placem_Collection'!G179</f>
        <v>43009</v>
      </c>
      <c r="S472" t="str">
        <f>IF(IFERROR(INDEX('[2]Both teabags AfterDry'!$D$3:$D$900,MATCH(Dry_Unashed!H472,'[2]Both teabags AfterDry'!$A$3:$A$900,0)),"")="","",(IFERROR(INDEX('[2]Both teabags AfterDry'!$D$3:$D$900,MATCH(Dry_Unashed!H472,'[2]Both teabags AfterDry'!$A$3:$A$900,0)),"")))</f>
        <v/>
      </c>
      <c r="T472" t="str">
        <f>IF(IFERROR(INDEX('[2]Both teabags AfterDry'!$D$3:$D$900,MATCH(Dry_Unashed!I472,'[2]Both teabags AfterDry'!$A$3:$A$900,0)),"")="","",(IFERROR(INDEX('[2]Both teabags AfterDry'!$D$3:$D$900,MATCH(Dry_Unashed!I472,'[2]Both teabags AfterDry'!$A$3:$A$900,0)),"")))</f>
        <v/>
      </c>
      <c r="U472" s="1" t="str">
        <f>IFERROR(IF(S472&gt;0,S472-(#REF!),""),"")</f>
        <v/>
      </c>
      <c r="V472" s="1" t="str">
        <f>IFERROR(IF(T472&gt;0,T472-(#REF!),""),"")</f>
        <v/>
      </c>
      <c r="W472" s="3" t="str">
        <f t="shared" si="50"/>
        <v/>
      </c>
      <c r="X472" s="3" t="str">
        <f t="shared" si="51"/>
        <v/>
      </c>
      <c r="Y472" s="3" t="str">
        <f t="shared" si="52"/>
        <v/>
      </c>
      <c r="Z472">
        <f t="shared" si="53"/>
        <v>69</v>
      </c>
      <c r="AA472" s="3" t="str">
        <f t="shared" si="54"/>
        <v/>
      </c>
      <c r="AB472" s="3" t="str">
        <f t="shared" si="55"/>
        <v/>
      </c>
      <c r="AC472" s="67" t="str">
        <f>IF(ISNUMBER(SEARCH("C", '[2]Dry_Litterbag Placem_Collection'!V179)),"YES","")</f>
        <v/>
      </c>
      <c r="AD472" s="67" t="str">
        <f>IF(ISNUMBER(SEARCH("H", '[2]Dry_Litterbag Placem_Collection'!V179)),"YES","")</f>
        <v/>
      </c>
      <c r="AE472" s="67" t="str">
        <f>IF(ISNUMBER(SEARCH("R", '[2]Dry_Litterbag Placem_Collection'!V179)),"YES","")</f>
        <v>YES</v>
      </c>
      <c r="AF472" s="67" t="str">
        <f>IF(ISNUMBER(SEARCH("C", '[2]Dry_Litterbag Placem_Collection'!U179)),"YES","")</f>
        <v/>
      </c>
      <c r="AG472" s="67" t="str">
        <f>IF(ISNUMBER(SEARCH("H", '[2]Dry_Litterbag Placem_Collection'!U179)),"YES","")</f>
        <v/>
      </c>
      <c r="AH472" s="67" t="str">
        <f>IF(ISNUMBER(SEARCH("R", '[2]Dry_Litterbag Placem_Collection'!U179)),"YES","")</f>
        <v/>
      </c>
    </row>
    <row r="473" spans="2:34">
      <c r="B473" t="s">
        <v>164</v>
      </c>
      <c r="C473">
        <v>178</v>
      </c>
      <c r="D473" t="s">
        <v>110</v>
      </c>
      <c r="E473" t="s">
        <v>32</v>
      </c>
      <c r="F473" s="5">
        <v>2</v>
      </c>
      <c r="G473" s="2">
        <f>'[2]Dry_Litterbag Placem_Collection'!E180</f>
        <v>42940</v>
      </c>
      <c r="H473" t="str">
        <f>'[2]Final data_for_R_analysis_Dryse'!J619</f>
        <v>G410</v>
      </c>
      <c r="I473" t="str">
        <f>'[2]Final data_for_R_analysis_Dryse'!J839</f>
        <v>R718</v>
      </c>
      <c r="J473">
        <f>IFERROR(INDEX('[2]Green_rooibos initial weight'!$C$5:$C$1749,MATCH(H473, '[2]Green_rooibos initial weight'!$A$5:$A$1749,0)),"")</f>
        <v>2.1110000000000002</v>
      </c>
      <c r="K473">
        <f>IFERROR(INDEX('[2]Green_rooibos initial weight'!$C$5:$C$1749,MATCH(I473, '[2]Green_rooibos initial weight'!$A$5:$A$1749,0)),"")</f>
        <v>2.2050000000000001</v>
      </c>
      <c r="L473" s="3" t="str">
        <f>IFERROR(J473-(#REF!+#REF!),"")</f>
        <v/>
      </c>
      <c r="M473" s="3">
        <f>AVERAGE('[2]Ashed teabags wet'!$J$809:$J$813,'[2]Ashed teabags wet'!$J$817:$J$818,'[2]Ashed teabags wet'!$J$820:$J$821)</f>
        <v>5.5094158734921841</v>
      </c>
      <c r="N473" s="3" t="str">
        <f t="shared" si="48"/>
        <v/>
      </c>
      <c r="O473" s="3" t="str">
        <f>IFERROR($K473-(#REF!+#REF!),"")</f>
        <v/>
      </c>
      <c r="P473" s="3">
        <f>AVERAGE('[2]Ashed teabags wet'!$J$814:$J$816)</f>
        <v>2.2816647271287041</v>
      </c>
      <c r="Q473" s="3" t="str">
        <f t="shared" si="49"/>
        <v/>
      </c>
      <c r="R473" s="2">
        <f>'[2]Dry_Litterbag Placem_Collection'!G180</f>
        <v>43009</v>
      </c>
      <c r="S473">
        <f>IF(IFERROR(INDEX('[2]Both teabags AfterDry'!$D$3:$D$900,MATCH(Dry_Unashed!H473,'[2]Both teabags AfterDry'!$A$3:$A$900,0)),"")="","",(IFERROR(INDEX('[2]Both teabags AfterDry'!$D$3:$D$900,MATCH(Dry_Unashed!H473,'[2]Both teabags AfterDry'!$A$3:$A$900,0)),"")))</f>
        <v>0.71050000000000002</v>
      </c>
      <c r="T473">
        <f>IF(IFERROR(INDEX('[2]Both teabags AfterDry'!$D$3:$D$900,MATCH(Dry_Unashed!I473,'[2]Both teabags AfterDry'!$A$3:$A$900,0)),"")="","",(IFERROR(INDEX('[2]Both teabags AfterDry'!$D$3:$D$900,MATCH(Dry_Unashed!I473,'[2]Both teabags AfterDry'!$A$3:$A$900,0)),"")))</f>
        <v>1.8359000000000001</v>
      </c>
      <c r="U473" s="1" t="str">
        <f>IFERROR(IF(S473&gt;0,S473-(#REF!),""),"")</f>
        <v/>
      </c>
      <c r="V473" s="1" t="str">
        <f>IFERROR(IF(T473&gt;0,T473-(#REF!),""),"")</f>
        <v/>
      </c>
      <c r="W473" s="3" t="str">
        <f t="shared" si="50"/>
        <v/>
      </c>
      <c r="X473" s="3" t="str">
        <f t="shared" si="51"/>
        <v/>
      </c>
      <c r="Y473" s="3" t="str">
        <f t="shared" si="52"/>
        <v/>
      </c>
      <c r="Z473">
        <f t="shared" si="53"/>
        <v>69</v>
      </c>
      <c r="AA473" s="3" t="str">
        <f t="shared" si="54"/>
        <v/>
      </c>
      <c r="AB473" s="3" t="str">
        <f t="shared" si="55"/>
        <v/>
      </c>
      <c r="AC473" s="67" t="str">
        <f>IF(ISNUMBER(SEARCH("C", '[2]Dry_Litterbag Placem_Collection'!V180)),"YES","")</f>
        <v/>
      </c>
      <c r="AD473" s="67" t="str">
        <f>IF(ISNUMBER(SEARCH("H", '[2]Dry_Litterbag Placem_Collection'!V180)),"YES","")</f>
        <v/>
      </c>
      <c r="AE473" s="67" t="str">
        <f>IF(ISNUMBER(SEARCH("R", '[2]Dry_Litterbag Placem_Collection'!V180)),"YES","")</f>
        <v/>
      </c>
      <c r="AF473" s="67" t="str">
        <f>IF(ISNUMBER(SEARCH("C", '[2]Dry_Litterbag Placem_Collection'!U180)),"YES","")</f>
        <v/>
      </c>
      <c r="AG473" s="67" t="str">
        <f>IF(ISNUMBER(SEARCH("H", '[2]Dry_Litterbag Placem_Collection'!U180)),"YES","")</f>
        <v/>
      </c>
      <c r="AH473" s="67" t="str">
        <f>IF(ISNUMBER(SEARCH("R", '[2]Dry_Litterbag Placem_Collection'!U180)),"YES","")</f>
        <v/>
      </c>
    </row>
    <row r="474" spans="2:34">
      <c r="B474" t="s">
        <v>164</v>
      </c>
      <c r="C474">
        <v>179</v>
      </c>
      <c r="D474" t="s">
        <v>110</v>
      </c>
      <c r="E474" t="s">
        <v>32</v>
      </c>
      <c r="F474" s="5">
        <v>3</v>
      </c>
      <c r="G474" s="2">
        <f>'[2]Dry_Litterbag Placem_Collection'!E181</f>
        <v>42940</v>
      </c>
      <c r="H474" t="str">
        <f>'[2]Final data_for_R_analysis_Dryse'!J620</f>
        <v>G78</v>
      </c>
      <c r="I474" t="str">
        <f>'[2]Final data_for_R_analysis_Dryse'!J840</f>
        <v>R640</v>
      </c>
      <c r="J474">
        <f>IFERROR(INDEX('[2]Green_rooibos initial weight'!$C$5:$C$1749,MATCH(H474, '[2]Green_rooibos initial weight'!$A$5:$A$1749,0)),"")</f>
        <v>2.0379999999999998</v>
      </c>
      <c r="K474">
        <f>IFERROR(INDEX('[2]Green_rooibos initial weight'!$C$5:$C$1749,MATCH(I474, '[2]Green_rooibos initial weight'!$A$5:$A$1749,0)),"")</f>
        <v>2.1019999999999999</v>
      </c>
      <c r="L474" s="3" t="str">
        <f>IFERROR(J474-(#REF!+#REF!),"")</f>
        <v/>
      </c>
      <c r="M474" s="3">
        <f>AVERAGE('[2]Ashed teabags wet'!$J$809:$J$813,'[2]Ashed teabags wet'!$J$817:$J$818,'[2]Ashed teabags wet'!$J$820:$J$821)</f>
        <v>5.5094158734921841</v>
      </c>
      <c r="N474" s="3" t="str">
        <f t="shared" si="48"/>
        <v/>
      </c>
      <c r="O474" s="3" t="str">
        <f>IFERROR($K474-(#REF!+#REF!),"")</f>
        <v/>
      </c>
      <c r="P474" s="3">
        <f>AVERAGE('[2]Ashed teabags wet'!$J$814:$J$816)</f>
        <v>2.2816647271287041</v>
      </c>
      <c r="Q474" s="3" t="str">
        <f t="shared" si="49"/>
        <v/>
      </c>
      <c r="R474" s="2">
        <f>'[2]Dry_Litterbag Placem_Collection'!G181</f>
        <v>43009</v>
      </c>
      <c r="S474">
        <f>IF(IFERROR(INDEX('[2]Both teabags AfterDry'!$D$3:$D$900,MATCH(Dry_Unashed!H474,'[2]Both teabags AfterDry'!$A$3:$A$900,0)),"")="","",(IFERROR(INDEX('[2]Both teabags AfterDry'!$D$3:$D$900,MATCH(Dry_Unashed!H474,'[2]Both teabags AfterDry'!$A$3:$A$900,0)),"")))</f>
        <v>0.871</v>
      </c>
      <c r="T474">
        <f>IF(IFERROR(INDEX('[2]Both teabags AfterDry'!$D$3:$D$900,MATCH(Dry_Unashed!I474,'[2]Both teabags AfterDry'!$A$3:$A$900,0)),"")="","",(IFERROR(INDEX('[2]Both teabags AfterDry'!$D$3:$D$900,MATCH(Dry_Unashed!I474,'[2]Both teabags AfterDry'!$A$3:$A$900,0)),"")))</f>
        <v>1.6580999999999999</v>
      </c>
      <c r="U474" s="1" t="str">
        <f>IFERROR(IF(S474&gt;0,S474-(#REF!),""),"")</f>
        <v/>
      </c>
      <c r="V474" s="1" t="str">
        <f>IFERROR(IF(T474&gt;0,T474-(#REF!),""),"")</f>
        <v/>
      </c>
      <c r="W474" s="3" t="str">
        <f t="shared" si="50"/>
        <v/>
      </c>
      <c r="X474" s="3" t="str">
        <f t="shared" si="51"/>
        <v/>
      </c>
      <c r="Y474" s="3" t="str">
        <f t="shared" si="52"/>
        <v/>
      </c>
      <c r="Z474">
        <f t="shared" si="53"/>
        <v>69</v>
      </c>
      <c r="AA474" s="3" t="str">
        <f t="shared" si="54"/>
        <v/>
      </c>
      <c r="AB474" s="3" t="str">
        <f t="shared" si="55"/>
        <v/>
      </c>
      <c r="AC474" s="67" t="str">
        <f>IF(ISNUMBER(SEARCH("C", '[2]Dry_Litterbag Placem_Collection'!V181)),"YES","")</f>
        <v/>
      </c>
      <c r="AD474" s="67" t="str">
        <f>IF(ISNUMBER(SEARCH("H", '[2]Dry_Litterbag Placem_Collection'!V181)),"YES","")</f>
        <v/>
      </c>
      <c r="AE474" s="67" t="str">
        <f>IF(ISNUMBER(SEARCH("R", '[2]Dry_Litterbag Placem_Collection'!V181)),"YES","")</f>
        <v/>
      </c>
      <c r="AF474" s="67" t="str">
        <f>IF(ISNUMBER(SEARCH("C", '[2]Dry_Litterbag Placem_Collection'!U181)),"YES","")</f>
        <v/>
      </c>
      <c r="AG474" s="67" t="str">
        <f>IF(ISNUMBER(SEARCH("H", '[2]Dry_Litterbag Placem_Collection'!U181)),"YES","")</f>
        <v/>
      </c>
      <c r="AH474" s="67" t="str">
        <f>IF(ISNUMBER(SEARCH("R", '[2]Dry_Litterbag Placem_Collection'!U181)),"YES","")</f>
        <v>YES</v>
      </c>
    </row>
    <row r="475" spans="2:34">
      <c r="B475" t="s">
        <v>164</v>
      </c>
      <c r="C475">
        <v>180</v>
      </c>
      <c r="D475" t="s">
        <v>110</v>
      </c>
      <c r="E475" t="s">
        <v>32</v>
      </c>
      <c r="F475" s="68">
        <v>4</v>
      </c>
      <c r="G475" s="2">
        <f>'[2]Dry_Litterbag Placem_Collection'!E182</f>
        <v>42940</v>
      </c>
      <c r="H475" t="str">
        <f>'[2]Final data_for_R_analysis_Dryse'!J621</f>
        <v>G422</v>
      </c>
      <c r="I475" t="str">
        <f>'[2]Final data_for_R_analysis_Dryse'!J841</f>
        <v>R669</v>
      </c>
      <c r="J475">
        <f>IFERROR(INDEX('[2]Green_rooibos initial weight'!$C$5:$C$1749,MATCH(H475, '[2]Green_rooibos initial weight'!$A$5:$A$1749,0)),"")</f>
        <v>2.0049999999999999</v>
      </c>
      <c r="K475">
        <f>IFERROR(INDEX('[2]Green_rooibos initial weight'!$C$5:$C$1749,MATCH(I475, '[2]Green_rooibos initial weight'!$A$5:$A$1749,0)),"")</f>
        <v>2.1480000000000001</v>
      </c>
      <c r="L475" s="3" t="str">
        <f>IFERROR(J475-(#REF!+#REF!),"")</f>
        <v/>
      </c>
      <c r="M475" s="3">
        <f>AVERAGE('[2]Ashed teabags wet'!$J$809:$J$813,'[2]Ashed teabags wet'!$J$817:$J$818,'[2]Ashed teabags wet'!$J$820:$J$821)</f>
        <v>5.5094158734921841</v>
      </c>
      <c r="N475" s="3" t="str">
        <f t="shared" si="48"/>
        <v/>
      </c>
      <c r="O475" s="3" t="str">
        <f>IFERROR($K475-(#REF!+#REF!),"")</f>
        <v/>
      </c>
      <c r="P475" s="3">
        <f>AVERAGE('[2]Ashed teabags wet'!$J$814:$J$816)</f>
        <v>2.2816647271287041</v>
      </c>
      <c r="Q475" s="3" t="str">
        <f t="shared" si="49"/>
        <v/>
      </c>
      <c r="R475" s="2">
        <f>'[2]Dry_Litterbag Placem_Collection'!G182</f>
        <v>43009</v>
      </c>
      <c r="S475">
        <f>IF(IFERROR(INDEX('[2]Both teabags AfterDry'!$D$3:$D$900,MATCH(Dry_Unashed!H475,'[2]Both teabags AfterDry'!$A$3:$A$900,0)),"")="","",(IFERROR(INDEX('[2]Both teabags AfterDry'!$D$3:$D$900,MATCH(Dry_Unashed!H475,'[2]Both teabags AfterDry'!$A$3:$A$900,0)),"")))</f>
        <v>0.751</v>
      </c>
      <c r="T475">
        <f>IF(IFERROR(INDEX('[2]Both teabags AfterDry'!$D$3:$D$900,MATCH(Dry_Unashed!I475,'[2]Both teabags AfterDry'!$A$3:$A$900,0)),"")="","",(IFERROR(INDEX('[2]Both teabags AfterDry'!$D$3:$D$900,MATCH(Dry_Unashed!I475,'[2]Both teabags AfterDry'!$A$3:$A$900,0)),"")))</f>
        <v>1.6716</v>
      </c>
      <c r="U475" s="1" t="str">
        <f>IFERROR(IF(S475&gt;0,S475-(#REF!),""),"")</f>
        <v/>
      </c>
      <c r="V475" s="1" t="str">
        <f>IFERROR(IF(T475&gt;0,T475-(#REF!),""),"")</f>
        <v/>
      </c>
      <c r="W475" s="3" t="str">
        <f t="shared" si="50"/>
        <v/>
      </c>
      <c r="X475" s="3" t="str">
        <f t="shared" si="51"/>
        <v/>
      </c>
      <c r="Y475" s="3" t="str">
        <f t="shared" si="52"/>
        <v/>
      </c>
      <c r="Z475">
        <f t="shared" si="53"/>
        <v>69</v>
      </c>
      <c r="AA475" s="3" t="str">
        <f t="shared" si="54"/>
        <v/>
      </c>
      <c r="AB475" s="3" t="str">
        <f t="shared" si="55"/>
        <v/>
      </c>
      <c r="AC475" s="67" t="str">
        <f>IF(ISNUMBER(SEARCH("C", '[2]Dry_Litterbag Placem_Collection'!V182)),"YES","")</f>
        <v/>
      </c>
      <c r="AD475" s="67" t="str">
        <f>IF(ISNUMBER(SEARCH("H", '[2]Dry_Litterbag Placem_Collection'!V182)),"YES","")</f>
        <v/>
      </c>
      <c r="AE475" s="67" t="str">
        <f>IF(ISNUMBER(SEARCH("R", '[2]Dry_Litterbag Placem_Collection'!V182)),"YES","")</f>
        <v/>
      </c>
      <c r="AF475" s="67" t="str">
        <f>IF(ISNUMBER(SEARCH("C", '[2]Dry_Litterbag Placem_Collection'!U182)),"YES","")</f>
        <v/>
      </c>
      <c r="AG475" s="67" t="str">
        <f>IF(ISNUMBER(SEARCH("H", '[2]Dry_Litterbag Placem_Collection'!U182)),"YES","")</f>
        <v/>
      </c>
      <c r="AH475" s="67" t="str">
        <f>IF(ISNUMBER(SEARCH("R", '[2]Dry_Litterbag Placem_Collection'!U182)),"YES","")</f>
        <v>YES</v>
      </c>
    </row>
    <row r="476" spans="2:34">
      <c r="B476" t="s">
        <v>164</v>
      </c>
      <c r="C476">
        <v>181</v>
      </c>
      <c r="D476" t="s">
        <v>110</v>
      </c>
      <c r="E476" t="s">
        <v>32</v>
      </c>
      <c r="F476" s="68">
        <v>5</v>
      </c>
      <c r="G476" s="2">
        <f>'[2]Dry_Litterbag Placem_Collection'!E183</f>
        <v>42940</v>
      </c>
      <c r="H476" t="str">
        <f>'[2]Final data_for_R_analysis_Dryse'!J622</f>
        <v>G870</v>
      </c>
      <c r="I476" t="str">
        <f>'[2]Final data_for_R_analysis_Dryse'!J842</f>
        <v>R170</v>
      </c>
      <c r="J476">
        <f>IFERROR(INDEX('[2]Green_rooibos initial weight'!$C$5:$C$1749,MATCH(H476, '[2]Green_rooibos initial weight'!$A$5:$A$1749,0)),"")</f>
        <v>1.972</v>
      </c>
      <c r="K476">
        <f>IFERROR(INDEX('[2]Green_rooibos initial weight'!$C$5:$C$1749,MATCH(I476, '[2]Green_rooibos initial weight'!$A$5:$A$1749,0)),"")</f>
        <v>2.1120000000000001</v>
      </c>
      <c r="L476" s="3" t="str">
        <f>IFERROR(J476-(#REF!+#REF!),"")</f>
        <v/>
      </c>
      <c r="M476" s="3">
        <f>AVERAGE('[2]Ashed teabags wet'!$J$809:$J$813,'[2]Ashed teabags wet'!$J$817:$J$818,'[2]Ashed teabags wet'!$J$820:$J$821)</f>
        <v>5.5094158734921841</v>
      </c>
      <c r="N476" s="3" t="str">
        <f t="shared" si="48"/>
        <v/>
      </c>
      <c r="O476" s="3" t="str">
        <f>IFERROR($K476-(#REF!+#REF!),"")</f>
        <v/>
      </c>
      <c r="P476" s="3">
        <f>AVERAGE('[2]Ashed teabags wet'!$J$814:$J$816)</f>
        <v>2.2816647271287041</v>
      </c>
      <c r="Q476" s="3" t="str">
        <f t="shared" si="49"/>
        <v/>
      </c>
      <c r="R476" s="2">
        <f>'[2]Dry_Litterbag Placem_Collection'!G183</f>
        <v>43009</v>
      </c>
      <c r="S476">
        <f>IF(IFERROR(INDEX('[2]Both teabags AfterDry'!$D$3:$D$900,MATCH(Dry_Unashed!H476,'[2]Both teabags AfterDry'!$A$3:$A$900,0)),"")="","",(IFERROR(INDEX('[2]Both teabags AfterDry'!$D$3:$D$900,MATCH(Dry_Unashed!H476,'[2]Both teabags AfterDry'!$A$3:$A$900,0)),"")))</f>
        <v>0.75219999999999998</v>
      </c>
      <c r="T476">
        <f>IF(IFERROR(INDEX('[2]Both teabags AfterDry'!$D$3:$D$900,MATCH(Dry_Unashed!I476,'[2]Both teabags AfterDry'!$A$3:$A$900,0)),"")="","",(IFERROR(INDEX('[2]Both teabags AfterDry'!$D$3:$D$900,MATCH(Dry_Unashed!I476,'[2]Both teabags AfterDry'!$A$3:$A$900,0)),"")))</f>
        <v>1.7410000000000001</v>
      </c>
      <c r="U476" s="1" t="str">
        <f>IFERROR(IF(S476&gt;0,S476-(#REF!),""),"")</f>
        <v/>
      </c>
      <c r="V476" s="1" t="str">
        <f>IFERROR(IF(T476&gt;0,T476-(#REF!),""),"")</f>
        <v/>
      </c>
      <c r="W476" s="3" t="str">
        <f t="shared" si="50"/>
        <v/>
      </c>
      <c r="X476" s="3" t="str">
        <f t="shared" si="51"/>
        <v/>
      </c>
      <c r="Y476" s="3" t="str">
        <f t="shared" si="52"/>
        <v/>
      </c>
      <c r="Z476">
        <f t="shared" si="53"/>
        <v>69</v>
      </c>
      <c r="AA476" s="3" t="str">
        <f t="shared" si="54"/>
        <v/>
      </c>
      <c r="AB476" s="3" t="str">
        <f t="shared" si="55"/>
        <v/>
      </c>
      <c r="AC476" s="67" t="str">
        <f>IF(ISNUMBER(SEARCH("C", '[2]Dry_Litterbag Placem_Collection'!V183)),"YES","")</f>
        <v/>
      </c>
      <c r="AD476" s="67" t="str">
        <f>IF(ISNUMBER(SEARCH("H", '[2]Dry_Litterbag Placem_Collection'!V183)),"YES","")</f>
        <v/>
      </c>
      <c r="AE476" s="67" t="str">
        <f>IF(ISNUMBER(SEARCH("R", '[2]Dry_Litterbag Placem_Collection'!V183)),"YES","")</f>
        <v/>
      </c>
      <c r="AF476" s="67" t="str">
        <f>IF(ISNUMBER(SEARCH("C", '[2]Dry_Litterbag Placem_Collection'!U183)),"YES","")</f>
        <v/>
      </c>
      <c r="AG476" s="67" t="str">
        <f>IF(ISNUMBER(SEARCH("H", '[2]Dry_Litterbag Placem_Collection'!U183)),"YES","")</f>
        <v/>
      </c>
      <c r="AH476" s="67" t="str">
        <f>IF(ISNUMBER(SEARCH("R", '[2]Dry_Litterbag Placem_Collection'!U183)),"YES","")</f>
        <v/>
      </c>
    </row>
    <row r="477" spans="2:34">
      <c r="B477" t="s">
        <v>164</v>
      </c>
      <c r="C477">
        <v>182</v>
      </c>
      <c r="D477" t="s">
        <v>110</v>
      </c>
      <c r="E477" t="s">
        <v>32</v>
      </c>
      <c r="F477" s="68">
        <v>6</v>
      </c>
      <c r="G477" s="2">
        <f>'[2]Dry_Litterbag Placem_Collection'!E184</f>
        <v>42940</v>
      </c>
      <c r="H477" t="str">
        <f>'[2]Final data_for_R_analysis_Dryse'!J623</f>
        <v>G136</v>
      </c>
      <c r="I477" t="str">
        <f>'[2]Final data_for_R_analysis_Dryse'!J843</f>
        <v>R697</v>
      </c>
      <c r="J477">
        <f>IFERROR(INDEX('[2]Green_rooibos initial weight'!$C$5:$C$1749,MATCH(H477, '[2]Green_rooibos initial weight'!$A$5:$A$1749,0)),"")</f>
        <v>1.9430000000000001</v>
      </c>
      <c r="K477">
        <f>IFERROR(INDEX('[2]Green_rooibos initial weight'!$C$5:$C$1749,MATCH(I477, '[2]Green_rooibos initial weight'!$A$5:$A$1749,0)),"")</f>
        <v>2.133</v>
      </c>
      <c r="L477" s="3" t="str">
        <f>IFERROR(J477-(#REF!+#REF!),"")</f>
        <v/>
      </c>
      <c r="M477" s="3">
        <f>AVERAGE('[2]Ashed teabags wet'!$J$809:$J$813,'[2]Ashed teabags wet'!$J$817:$J$818,'[2]Ashed teabags wet'!$J$820:$J$821)</f>
        <v>5.5094158734921841</v>
      </c>
      <c r="N477" s="3" t="str">
        <f t="shared" si="48"/>
        <v/>
      </c>
      <c r="O477" s="3" t="str">
        <f>IFERROR($K477-(#REF!+#REF!),"")</f>
        <v/>
      </c>
      <c r="P477" s="3">
        <f>AVERAGE('[2]Ashed teabags wet'!$J$814:$J$816)</f>
        <v>2.2816647271287041</v>
      </c>
      <c r="Q477" s="3" t="str">
        <f t="shared" si="49"/>
        <v/>
      </c>
      <c r="R477" s="2">
        <f>'[2]Dry_Litterbag Placem_Collection'!G184</f>
        <v>43009</v>
      </c>
      <c r="S477">
        <f>IF(IFERROR(INDEX('[2]Both teabags AfterDry'!$D$3:$D$900,MATCH(Dry_Unashed!H477,'[2]Both teabags AfterDry'!$A$3:$A$900,0)),"")="","",(IFERROR(INDEX('[2]Both teabags AfterDry'!$D$3:$D$900,MATCH(Dry_Unashed!H477,'[2]Both teabags AfterDry'!$A$3:$A$900,0)),"")))</f>
        <v>0.71589999999999998</v>
      </c>
      <c r="T477">
        <f>IF(IFERROR(INDEX('[2]Both teabags AfterDry'!$D$3:$D$900,MATCH(Dry_Unashed!I477,'[2]Both teabags AfterDry'!$A$3:$A$900,0)),"")="","",(IFERROR(INDEX('[2]Both teabags AfterDry'!$D$3:$D$900,MATCH(Dry_Unashed!I477,'[2]Both teabags AfterDry'!$A$3:$A$900,0)),"")))</f>
        <v>1.8089</v>
      </c>
      <c r="U477" s="1" t="str">
        <f>IFERROR(IF(S477&gt;0,S477-(#REF!),""),"")</f>
        <v/>
      </c>
      <c r="V477" s="1" t="str">
        <f>IFERROR(IF(T477&gt;0,T477-(#REF!),""),"")</f>
        <v/>
      </c>
      <c r="W477" s="3" t="str">
        <f t="shared" si="50"/>
        <v/>
      </c>
      <c r="X477" s="3" t="str">
        <f t="shared" si="51"/>
        <v/>
      </c>
      <c r="Y477" s="3" t="str">
        <f t="shared" si="52"/>
        <v/>
      </c>
      <c r="Z477">
        <f t="shared" si="53"/>
        <v>69</v>
      </c>
      <c r="AA477" s="3" t="str">
        <f t="shared" si="54"/>
        <v/>
      </c>
      <c r="AB477" s="3" t="str">
        <f t="shared" si="55"/>
        <v/>
      </c>
      <c r="AC477" s="67" t="str">
        <f>IF(ISNUMBER(SEARCH("C", '[2]Dry_Litterbag Placem_Collection'!V184)),"YES","")</f>
        <v/>
      </c>
      <c r="AD477" s="67" t="str">
        <f>IF(ISNUMBER(SEARCH("H", '[2]Dry_Litterbag Placem_Collection'!V184)),"YES","")</f>
        <v/>
      </c>
      <c r="AE477" s="67" t="str">
        <f>IF(ISNUMBER(SEARCH("R", '[2]Dry_Litterbag Placem_Collection'!V184)),"YES","")</f>
        <v/>
      </c>
      <c r="AF477" s="67" t="str">
        <f>IF(ISNUMBER(SEARCH("C", '[2]Dry_Litterbag Placem_Collection'!U184)),"YES","")</f>
        <v/>
      </c>
      <c r="AG477" s="67" t="str">
        <f>IF(ISNUMBER(SEARCH("H", '[2]Dry_Litterbag Placem_Collection'!U184)),"YES","")</f>
        <v/>
      </c>
      <c r="AH477" s="67" t="str">
        <f>IF(ISNUMBER(SEARCH("R", '[2]Dry_Litterbag Placem_Collection'!U184)),"YES","")</f>
        <v>YES</v>
      </c>
    </row>
    <row r="478" spans="2:34">
      <c r="B478" t="s">
        <v>164</v>
      </c>
      <c r="C478">
        <v>183</v>
      </c>
      <c r="D478" t="s">
        <v>110</v>
      </c>
      <c r="E478" t="s">
        <v>32</v>
      </c>
      <c r="F478" s="68">
        <v>7</v>
      </c>
      <c r="G478" s="2">
        <f>'[2]Dry_Litterbag Placem_Collection'!E185</f>
        <v>0</v>
      </c>
      <c r="H478" t="str">
        <f>'[2]Final data_for_R_analysis_Dryse'!J624</f>
        <v/>
      </c>
      <c r="I478" t="str">
        <f>'[2]Final data_for_R_analysis_Dryse'!J844</f>
        <v/>
      </c>
      <c r="J478" t="str">
        <f>IFERROR(INDEX('[2]Green_rooibos initial weight'!$C$5:$C$1749,MATCH(H478, '[2]Green_rooibos initial weight'!$A$5:$A$1749,0)),"")</f>
        <v/>
      </c>
      <c r="K478" t="str">
        <f>IFERROR(INDEX('[2]Green_rooibos initial weight'!$C$5:$C$1749,MATCH(I478, '[2]Green_rooibos initial weight'!$A$5:$A$1749,0)),"")</f>
        <v/>
      </c>
      <c r="L478" s="3" t="str">
        <f>IFERROR(J478-(#REF!+#REF!),"")</f>
        <v/>
      </c>
      <c r="M478" s="3">
        <f>AVERAGE('[2]Ashed teabags wet'!$J$809:$J$813,'[2]Ashed teabags wet'!$J$817:$J$818,'[2]Ashed teabags wet'!$J$820:$J$821)</f>
        <v>5.5094158734921841</v>
      </c>
      <c r="N478" s="3" t="str">
        <f t="shared" si="48"/>
        <v/>
      </c>
      <c r="O478" s="3" t="str">
        <f>IFERROR($K478-(#REF!+#REF!),"")</f>
        <v/>
      </c>
      <c r="P478" s="3">
        <f>AVERAGE('[2]Ashed teabags wet'!$J$814:$J$816)</f>
        <v>2.2816647271287041</v>
      </c>
      <c r="Q478" s="3" t="str">
        <f t="shared" si="49"/>
        <v/>
      </c>
      <c r="R478" s="2">
        <f>'[2]Dry_Litterbag Placem_Collection'!G185</f>
        <v>0</v>
      </c>
      <c r="S478" t="str">
        <f>IF(IFERROR(INDEX('[2]Both teabags AfterDry'!$D$3:$D$900,MATCH(Dry_Unashed!H478,'[2]Both teabags AfterDry'!$A$3:$A$900,0)),"")="","",(IFERROR(INDEX('[2]Both teabags AfterDry'!$D$3:$D$900,MATCH(Dry_Unashed!H478,'[2]Both teabags AfterDry'!$A$3:$A$900,0)),"")))</f>
        <v/>
      </c>
      <c r="T478" t="str">
        <f>IF(IFERROR(INDEX('[2]Both teabags AfterDry'!$D$3:$D$900,MATCH(Dry_Unashed!I478,'[2]Both teabags AfterDry'!$A$3:$A$900,0)),"")="","",(IFERROR(INDEX('[2]Both teabags AfterDry'!$D$3:$D$900,MATCH(Dry_Unashed!I478,'[2]Both teabags AfterDry'!$A$3:$A$900,0)),"")))</f>
        <v/>
      </c>
      <c r="U478" s="1" t="str">
        <f>IFERROR(IF(S478&gt;0,S478-(#REF!),""),"")</f>
        <v/>
      </c>
      <c r="V478" s="1" t="str">
        <f>IFERROR(IF(T478&gt;0,T478-(#REF!),""),"")</f>
        <v/>
      </c>
      <c r="W478" s="3" t="str">
        <f t="shared" si="50"/>
        <v/>
      </c>
      <c r="X478" s="3" t="str">
        <f t="shared" si="51"/>
        <v/>
      </c>
      <c r="Y478" s="3" t="str">
        <f t="shared" si="52"/>
        <v/>
      </c>
      <c r="Z478" t="str">
        <f t="shared" si="53"/>
        <v/>
      </c>
      <c r="AA478" s="3" t="str">
        <f t="shared" si="54"/>
        <v/>
      </c>
      <c r="AB478" s="3" t="str">
        <f t="shared" si="55"/>
        <v/>
      </c>
      <c r="AC478" s="67" t="str">
        <f>IF(ISNUMBER(SEARCH("C", '[2]Dry_Litterbag Placem_Collection'!V185)),"YES","")</f>
        <v/>
      </c>
      <c r="AD478" s="67" t="str">
        <f>IF(ISNUMBER(SEARCH("H", '[2]Dry_Litterbag Placem_Collection'!V185)),"YES","")</f>
        <v/>
      </c>
      <c r="AE478" s="67" t="str">
        <f>IF(ISNUMBER(SEARCH("R", '[2]Dry_Litterbag Placem_Collection'!V185)),"YES","")</f>
        <v/>
      </c>
      <c r="AF478" s="67" t="str">
        <f>IF(ISNUMBER(SEARCH("C", '[2]Dry_Litterbag Placem_Collection'!U185)),"YES","")</f>
        <v/>
      </c>
      <c r="AG478" s="67" t="str">
        <f>IF(ISNUMBER(SEARCH("H", '[2]Dry_Litterbag Placem_Collection'!U185)),"YES","")</f>
        <v/>
      </c>
      <c r="AH478" s="67" t="str">
        <f>IF(ISNUMBER(SEARCH("R", '[2]Dry_Litterbag Placem_Collection'!U185)),"YES","")</f>
        <v/>
      </c>
    </row>
    <row r="479" spans="2:34">
      <c r="B479" t="s">
        <v>164</v>
      </c>
      <c r="C479">
        <v>184</v>
      </c>
      <c r="D479" t="s">
        <v>110</v>
      </c>
      <c r="E479" t="s">
        <v>32</v>
      </c>
      <c r="F479" s="68">
        <v>8</v>
      </c>
      <c r="G479" s="2">
        <f>'[2]Dry_Litterbag Placem_Collection'!E186</f>
        <v>42940</v>
      </c>
      <c r="H479" t="str">
        <f>'[2]Final data_for_R_analysis_Dryse'!J625</f>
        <v>G266</v>
      </c>
      <c r="I479" t="str">
        <f>'[2]Final data_for_R_analysis_Dryse'!J845</f>
        <v>R674</v>
      </c>
      <c r="J479">
        <f>IFERROR(INDEX('[2]Green_rooibos initial weight'!$C$5:$C$1749,MATCH(H479, '[2]Green_rooibos initial weight'!$A$5:$A$1749,0)),"")</f>
        <v>1.9570000000000001</v>
      </c>
      <c r="K479">
        <f>IFERROR(INDEX('[2]Green_rooibos initial weight'!$C$5:$C$1749,MATCH(I479, '[2]Green_rooibos initial weight'!$A$5:$A$1749,0)),"")</f>
        <v>2.1629999999999998</v>
      </c>
      <c r="L479" s="3" t="str">
        <f>IFERROR(J479-(#REF!+#REF!),"")</f>
        <v/>
      </c>
      <c r="M479" s="3">
        <f>AVERAGE('[2]Ashed teabags wet'!$J$809:$J$813,'[2]Ashed teabags wet'!$J$817:$J$818,'[2]Ashed teabags wet'!$J$820:$J$821)</f>
        <v>5.5094158734921841</v>
      </c>
      <c r="N479" s="3" t="str">
        <f t="shared" si="48"/>
        <v/>
      </c>
      <c r="O479" s="3" t="str">
        <f>IFERROR($K479-(#REF!+#REF!),"")</f>
        <v/>
      </c>
      <c r="P479" s="3">
        <f>AVERAGE('[2]Ashed teabags wet'!$J$814:$J$816)</f>
        <v>2.2816647271287041</v>
      </c>
      <c r="Q479" s="3" t="str">
        <f t="shared" si="49"/>
        <v/>
      </c>
      <c r="R479" s="2">
        <f>'[2]Dry_Litterbag Placem_Collection'!G186</f>
        <v>43009</v>
      </c>
      <c r="S479">
        <f>IF(IFERROR(INDEX('[2]Both teabags AfterDry'!$D$3:$D$900,MATCH(Dry_Unashed!H479,'[2]Both teabags AfterDry'!$A$3:$A$900,0)),"")="","",(IFERROR(INDEX('[2]Both teabags AfterDry'!$D$3:$D$900,MATCH(Dry_Unashed!H479,'[2]Both teabags AfterDry'!$A$3:$A$900,0)),"")))</f>
        <v>0.69879999999999998</v>
      </c>
      <c r="T479">
        <f>IF(IFERROR(INDEX('[2]Both teabags AfterDry'!$D$3:$D$900,MATCH(Dry_Unashed!I479,'[2]Both teabags AfterDry'!$A$3:$A$900,0)),"")="","",(IFERROR(INDEX('[2]Both teabags AfterDry'!$D$3:$D$900,MATCH(Dry_Unashed!I479,'[2]Both teabags AfterDry'!$A$3:$A$900,0)),"")))</f>
        <v>1.6498999999999999</v>
      </c>
      <c r="U479" s="1" t="str">
        <f>IFERROR(IF(S479&gt;0,S479-(#REF!),""),"")</f>
        <v/>
      </c>
      <c r="V479" s="1" t="str">
        <f>IFERROR(IF(T479&gt;0,T479-(#REF!),""),"")</f>
        <v/>
      </c>
      <c r="W479" s="3" t="str">
        <f t="shared" si="50"/>
        <v/>
      </c>
      <c r="X479" s="3" t="str">
        <f t="shared" si="51"/>
        <v/>
      </c>
      <c r="Y479" s="3" t="str">
        <f t="shared" si="52"/>
        <v/>
      </c>
      <c r="Z479">
        <f t="shared" si="53"/>
        <v>69</v>
      </c>
      <c r="AA479" s="3" t="str">
        <f t="shared" si="54"/>
        <v/>
      </c>
      <c r="AB479" s="3" t="str">
        <f t="shared" si="55"/>
        <v/>
      </c>
      <c r="AC479" s="67" t="str">
        <f>IF(ISNUMBER(SEARCH("C", '[2]Dry_Litterbag Placem_Collection'!V186)),"YES","")</f>
        <v/>
      </c>
      <c r="AD479" s="67" t="str">
        <f>IF(ISNUMBER(SEARCH("H", '[2]Dry_Litterbag Placem_Collection'!V186)),"YES","")</f>
        <v/>
      </c>
      <c r="AE479" s="67" t="str">
        <f>IF(ISNUMBER(SEARCH("R", '[2]Dry_Litterbag Placem_Collection'!V186)),"YES","")</f>
        <v/>
      </c>
      <c r="AF479" s="67" t="str">
        <f>IF(ISNUMBER(SEARCH("C", '[2]Dry_Litterbag Placem_Collection'!U186)),"YES","")</f>
        <v/>
      </c>
      <c r="AG479" s="67" t="str">
        <f>IF(ISNUMBER(SEARCH("H", '[2]Dry_Litterbag Placem_Collection'!U186)),"YES","")</f>
        <v/>
      </c>
      <c r="AH479" s="67" t="str">
        <f>IF(ISNUMBER(SEARCH("R", '[2]Dry_Litterbag Placem_Collection'!U186)),"YES","")</f>
        <v>YES</v>
      </c>
    </row>
    <row r="480" spans="2:34">
      <c r="B480" t="s">
        <v>164</v>
      </c>
      <c r="C480">
        <v>185</v>
      </c>
      <c r="D480" t="s">
        <v>111</v>
      </c>
      <c r="E480" t="s">
        <v>32</v>
      </c>
      <c r="F480" s="5">
        <v>1</v>
      </c>
      <c r="G480" s="2">
        <f>'[2]Dry_Litterbag Placem_Collection'!E187</f>
        <v>42940</v>
      </c>
      <c r="H480" t="str">
        <f>'[2]Final data_for_R_analysis_Dryse'!J626</f>
        <v>G165</v>
      </c>
      <c r="I480" t="str">
        <f>'[2]Final data_for_R_analysis_Dryse'!J846</f>
        <v>R607</v>
      </c>
      <c r="J480">
        <f>IFERROR(INDEX('[2]Green_rooibos initial weight'!$C$5:$C$1749,MATCH(H480, '[2]Green_rooibos initial weight'!$A$5:$A$1749,0)),"")</f>
        <v>2.0089999999999999</v>
      </c>
      <c r="K480">
        <f>IFERROR(INDEX('[2]Green_rooibos initial weight'!$C$5:$C$1749,MATCH(I480, '[2]Green_rooibos initial weight'!$A$5:$A$1749,0)),"")</f>
        <v>2.14</v>
      </c>
      <c r="L480" s="3" t="str">
        <f>IFERROR(J480-(#REF!+#REF!),"")</f>
        <v/>
      </c>
      <c r="M480" s="3">
        <f>AVERAGE('[2]Ashed teabags wet'!$J$809:$J$813,'[2]Ashed teabags wet'!$J$817:$J$818,'[2]Ashed teabags wet'!$J$820:$J$821)</f>
        <v>5.5094158734921841</v>
      </c>
      <c r="N480" s="3" t="str">
        <f t="shared" si="48"/>
        <v/>
      </c>
      <c r="O480" s="3" t="str">
        <f>IFERROR($K480-(#REF!+#REF!),"")</f>
        <v/>
      </c>
      <c r="P480" s="3">
        <f>AVERAGE('[2]Ashed teabags wet'!$J$814:$J$816)</f>
        <v>2.2816647271287041</v>
      </c>
      <c r="Q480" s="3" t="str">
        <f t="shared" si="49"/>
        <v/>
      </c>
      <c r="R480" s="2">
        <f>'[2]Dry_Litterbag Placem_Collection'!G187</f>
        <v>43009</v>
      </c>
      <c r="S480" t="str">
        <f>IF(IFERROR(INDEX('[2]Both teabags AfterDry'!$D$3:$D$900,MATCH(Dry_Unashed!H480,'[2]Both teabags AfterDry'!$A$3:$A$900,0)),"")="","",(IFERROR(INDEX('[2]Both teabags AfterDry'!$D$3:$D$900,MATCH(Dry_Unashed!H480,'[2]Both teabags AfterDry'!$A$3:$A$900,0)),"")))</f>
        <v/>
      </c>
      <c r="T480" t="str">
        <f>IF(IFERROR(INDEX('[2]Both teabags AfterDry'!$D$3:$D$900,MATCH(Dry_Unashed!I480,'[2]Both teabags AfterDry'!$A$3:$A$900,0)),"")="","",(IFERROR(INDEX('[2]Both teabags AfterDry'!$D$3:$D$900,MATCH(Dry_Unashed!I480,'[2]Both teabags AfterDry'!$A$3:$A$900,0)),"")))</f>
        <v/>
      </c>
      <c r="U480" s="1" t="str">
        <f>IFERROR(IF(S480&gt;0,S480-(#REF!),""),"")</f>
        <v/>
      </c>
      <c r="V480" s="1" t="str">
        <f>IFERROR(IF(T480&gt;0,T480-(#REF!),""),"")</f>
        <v/>
      </c>
      <c r="W480" s="3" t="str">
        <f t="shared" si="50"/>
        <v/>
      </c>
      <c r="X480" s="3" t="str">
        <f t="shared" si="51"/>
        <v/>
      </c>
      <c r="Y480" s="3" t="str">
        <f t="shared" si="52"/>
        <v/>
      </c>
      <c r="Z480">
        <f t="shared" si="53"/>
        <v>69</v>
      </c>
      <c r="AA480" s="3" t="str">
        <f t="shared" si="54"/>
        <v/>
      </c>
      <c r="AB480" s="3" t="str">
        <f t="shared" si="55"/>
        <v/>
      </c>
      <c r="AC480" s="67" t="str">
        <f>IF(ISNUMBER(SEARCH("C", '[2]Dry_Litterbag Placem_Collection'!V187)),"YES","")</f>
        <v/>
      </c>
      <c r="AD480" s="67" t="str">
        <f>IF(ISNUMBER(SEARCH("H", '[2]Dry_Litterbag Placem_Collection'!V187)),"YES","")</f>
        <v/>
      </c>
      <c r="AE480" s="67" t="str">
        <f>IF(ISNUMBER(SEARCH("R", '[2]Dry_Litterbag Placem_Collection'!V187)),"YES","")</f>
        <v/>
      </c>
      <c r="AF480" s="67" t="str">
        <f>IF(ISNUMBER(SEARCH("C", '[2]Dry_Litterbag Placem_Collection'!U187)),"YES","")</f>
        <v/>
      </c>
      <c r="AG480" s="67" t="str">
        <f>IF(ISNUMBER(SEARCH("H", '[2]Dry_Litterbag Placem_Collection'!U187)),"YES","")</f>
        <v/>
      </c>
      <c r="AH480" s="67" t="str">
        <f>IF(ISNUMBER(SEARCH("R", '[2]Dry_Litterbag Placem_Collection'!U187)),"YES","")</f>
        <v>YES</v>
      </c>
    </row>
    <row r="481" spans="2:34">
      <c r="B481" t="s">
        <v>164</v>
      </c>
      <c r="C481">
        <v>186</v>
      </c>
      <c r="D481" t="s">
        <v>111</v>
      </c>
      <c r="E481" t="s">
        <v>32</v>
      </c>
      <c r="F481" s="5">
        <v>2</v>
      </c>
      <c r="G481" s="2">
        <f>'[2]Dry_Litterbag Placem_Collection'!E188</f>
        <v>42940</v>
      </c>
      <c r="H481" t="str">
        <f>'[2]Final data_for_R_analysis_Dryse'!J627</f>
        <v>G22</v>
      </c>
      <c r="I481" t="str">
        <f>'[2]Final data_for_R_analysis_Dryse'!J847</f>
        <v>R629</v>
      </c>
      <c r="J481">
        <f>IFERROR(INDEX('[2]Green_rooibos initial weight'!$C$5:$C$1749,MATCH(H481, '[2]Green_rooibos initial weight'!$A$5:$A$1749,0)),"")</f>
        <v>2.1</v>
      </c>
      <c r="K481">
        <f>IFERROR(INDEX('[2]Green_rooibos initial weight'!$C$5:$C$1749,MATCH(I481, '[2]Green_rooibos initial weight'!$A$5:$A$1749,0)),"")</f>
        <v>2.1669999999999998</v>
      </c>
      <c r="L481" s="3" t="str">
        <f>IFERROR(J481-(#REF!+#REF!),"")</f>
        <v/>
      </c>
      <c r="M481" s="3">
        <f>AVERAGE('[2]Ashed teabags wet'!$J$809:$J$813,'[2]Ashed teabags wet'!$J$817:$J$818,'[2]Ashed teabags wet'!$J$820:$J$821)</f>
        <v>5.5094158734921841</v>
      </c>
      <c r="N481" s="3" t="str">
        <f t="shared" si="48"/>
        <v/>
      </c>
      <c r="O481" s="3" t="str">
        <f>IFERROR($K481-(#REF!+#REF!),"")</f>
        <v/>
      </c>
      <c r="P481" s="3">
        <f>AVERAGE('[2]Ashed teabags wet'!$J$814:$J$816)</f>
        <v>2.2816647271287041</v>
      </c>
      <c r="Q481" s="3" t="str">
        <f t="shared" si="49"/>
        <v/>
      </c>
      <c r="R481" s="2">
        <f>'[2]Dry_Litterbag Placem_Collection'!G188</f>
        <v>43009</v>
      </c>
      <c r="S481">
        <f>IF(IFERROR(INDEX('[2]Both teabags AfterDry'!$D$3:$D$900,MATCH(Dry_Unashed!H481,'[2]Both teabags AfterDry'!$A$3:$A$900,0)),"")="","",(IFERROR(INDEX('[2]Both teabags AfterDry'!$D$3:$D$900,MATCH(Dry_Unashed!H481,'[2]Both teabags AfterDry'!$A$3:$A$900,0)),"")))</f>
        <v>0.7238</v>
      </c>
      <c r="T481">
        <f>IF(IFERROR(INDEX('[2]Both teabags AfterDry'!$D$3:$D$900,MATCH(Dry_Unashed!I481,'[2]Both teabags AfterDry'!$A$3:$A$900,0)),"")="","",(IFERROR(INDEX('[2]Both teabags AfterDry'!$D$3:$D$900,MATCH(Dry_Unashed!I481,'[2]Both teabags AfterDry'!$A$3:$A$900,0)),"")))</f>
        <v>1.8498000000000001</v>
      </c>
      <c r="U481" s="1" t="str">
        <f>IFERROR(IF(S481&gt;0,S481-(#REF!),""),"")</f>
        <v/>
      </c>
      <c r="V481" s="1" t="str">
        <f>IFERROR(IF(T481&gt;0,T481-(#REF!),""),"")</f>
        <v/>
      </c>
      <c r="W481" s="3" t="str">
        <f t="shared" si="50"/>
        <v/>
      </c>
      <c r="X481" s="3" t="str">
        <f t="shared" si="51"/>
        <v/>
      </c>
      <c r="Y481" s="3" t="str">
        <f t="shared" si="52"/>
        <v/>
      </c>
      <c r="Z481">
        <f t="shared" si="53"/>
        <v>69</v>
      </c>
      <c r="AA481" s="3" t="str">
        <f t="shared" si="54"/>
        <v/>
      </c>
      <c r="AB481" s="3" t="str">
        <f t="shared" si="55"/>
        <v/>
      </c>
      <c r="AC481" s="67" t="str">
        <f>IF(ISNUMBER(SEARCH("C", '[2]Dry_Litterbag Placem_Collection'!V188)),"YES","")</f>
        <v/>
      </c>
      <c r="AD481" s="67" t="str">
        <f>IF(ISNUMBER(SEARCH("H", '[2]Dry_Litterbag Placem_Collection'!V188)),"YES","")</f>
        <v/>
      </c>
      <c r="AE481" s="67" t="str">
        <f>IF(ISNUMBER(SEARCH("R", '[2]Dry_Litterbag Placem_Collection'!V188)),"YES","")</f>
        <v/>
      </c>
      <c r="AF481" s="67" t="str">
        <f>IF(ISNUMBER(SEARCH("C", '[2]Dry_Litterbag Placem_Collection'!U188)),"YES","")</f>
        <v/>
      </c>
      <c r="AG481" s="67" t="str">
        <f>IF(ISNUMBER(SEARCH("H", '[2]Dry_Litterbag Placem_Collection'!U188)),"YES","")</f>
        <v/>
      </c>
      <c r="AH481" s="67" t="str">
        <f>IF(ISNUMBER(SEARCH("R", '[2]Dry_Litterbag Placem_Collection'!U188)),"YES","")</f>
        <v/>
      </c>
    </row>
    <row r="482" spans="2:34">
      <c r="B482" t="s">
        <v>164</v>
      </c>
      <c r="C482">
        <v>187</v>
      </c>
      <c r="D482" t="s">
        <v>111</v>
      </c>
      <c r="E482" t="s">
        <v>32</v>
      </c>
      <c r="F482" s="5">
        <v>3</v>
      </c>
      <c r="G482" s="2">
        <f>'[2]Dry_Litterbag Placem_Collection'!E189</f>
        <v>42940</v>
      </c>
      <c r="H482" t="str">
        <f>'[2]Final data_for_R_analysis_Dryse'!J628</f>
        <v>G371</v>
      </c>
      <c r="I482" t="str">
        <f>'[2]Final data_for_R_analysis_Dryse'!J848</f>
        <v>R679</v>
      </c>
      <c r="J482">
        <f>IFERROR(INDEX('[2]Green_rooibos initial weight'!$C$5:$C$1749,MATCH(H482, '[2]Green_rooibos initial weight'!$A$5:$A$1749,0)),"")</f>
        <v>2.06</v>
      </c>
      <c r="K482">
        <f>IFERROR(INDEX('[2]Green_rooibos initial weight'!$C$5:$C$1749,MATCH(I482, '[2]Green_rooibos initial weight'!$A$5:$A$1749,0)),"")</f>
        <v>2.149</v>
      </c>
      <c r="L482" s="3" t="str">
        <f>IFERROR(J482-(#REF!+#REF!),"")</f>
        <v/>
      </c>
      <c r="M482" s="3">
        <f>AVERAGE('[2]Ashed teabags wet'!$J$809:$J$813,'[2]Ashed teabags wet'!$J$817:$J$818,'[2]Ashed teabags wet'!$J$820:$J$821)</f>
        <v>5.5094158734921841</v>
      </c>
      <c r="N482" s="3" t="str">
        <f t="shared" si="48"/>
        <v/>
      </c>
      <c r="O482" s="3" t="str">
        <f>IFERROR($K482-(#REF!+#REF!),"")</f>
        <v/>
      </c>
      <c r="P482" s="3">
        <f>AVERAGE('[2]Ashed teabags wet'!$J$814:$J$816)</f>
        <v>2.2816647271287041</v>
      </c>
      <c r="Q482" s="3" t="str">
        <f t="shared" si="49"/>
        <v/>
      </c>
      <c r="R482" s="2">
        <f>'[2]Dry_Litterbag Placem_Collection'!G189</f>
        <v>43009</v>
      </c>
      <c r="S482">
        <f>IF(IFERROR(INDEX('[2]Both teabags AfterDry'!$D$3:$D$900,MATCH(Dry_Unashed!H482,'[2]Both teabags AfterDry'!$A$3:$A$900,0)),"")="","",(IFERROR(INDEX('[2]Both teabags AfterDry'!$D$3:$D$900,MATCH(Dry_Unashed!H482,'[2]Both teabags AfterDry'!$A$3:$A$900,0)),"")))</f>
        <v>0.81369999999999998</v>
      </c>
      <c r="T482">
        <f>IF(IFERROR(INDEX('[2]Both teabags AfterDry'!$D$3:$D$900,MATCH(Dry_Unashed!I482,'[2]Both teabags AfterDry'!$A$3:$A$900,0)),"")="","",(IFERROR(INDEX('[2]Both teabags AfterDry'!$D$3:$D$900,MATCH(Dry_Unashed!I482,'[2]Both teabags AfterDry'!$A$3:$A$900,0)),"")))</f>
        <v>1.7021999999999999</v>
      </c>
      <c r="U482" s="1" t="str">
        <f>IFERROR(IF(S482&gt;0,S482-(#REF!),""),"")</f>
        <v/>
      </c>
      <c r="V482" s="1" t="str">
        <f>IFERROR(IF(T482&gt;0,T482-(#REF!),""),"")</f>
        <v/>
      </c>
      <c r="W482" s="3" t="str">
        <f t="shared" si="50"/>
        <v/>
      </c>
      <c r="X482" s="3" t="str">
        <f t="shared" si="51"/>
        <v/>
      </c>
      <c r="Y482" s="3" t="str">
        <f t="shared" si="52"/>
        <v/>
      </c>
      <c r="Z482">
        <f t="shared" si="53"/>
        <v>69</v>
      </c>
      <c r="AA482" s="3" t="str">
        <f t="shared" si="54"/>
        <v/>
      </c>
      <c r="AB482" s="3" t="str">
        <f t="shared" si="55"/>
        <v/>
      </c>
      <c r="AC482" s="67" t="str">
        <f>IF(ISNUMBER(SEARCH("C", '[2]Dry_Litterbag Placem_Collection'!V189)),"YES","")</f>
        <v/>
      </c>
      <c r="AD482" s="67" t="str">
        <f>IF(ISNUMBER(SEARCH("H", '[2]Dry_Litterbag Placem_Collection'!V189)),"YES","")</f>
        <v/>
      </c>
      <c r="AE482" s="67" t="str">
        <f>IF(ISNUMBER(SEARCH("R", '[2]Dry_Litterbag Placem_Collection'!V189)),"YES","")</f>
        <v/>
      </c>
      <c r="AF482" s="67" t="str">
        <f>IF(ISNUMBER(SEARCH("C", '[2]Dry_Litterbag Placem_Collection'!U189)),"YES","")</f>
        <v/>
      </c>
      <c r="AG482" s="67" t="str">
        <f>IF(ISNUMBER(SEARCH("H", '[2]Dry_Litterbag Placem_Collection'!U189)),"YES","")</f>
        <v/>
      </c>
      <c r="AH482" s="67" t="str">
        <f>IF(ISNUMBER(SEARCH("R", '[2]Dry_Litterbag Placem_Collection'!U189)),"YES","")</f>
        <v/>
      </c>
    </row>
    <row r="483" spans="2:34">
      <c r="B483" t="s">
        <v>164</v>
      </c>
      <c r="C483">
        <v>188</v>
      </c>
      <c r="D483" t="s">
        <v>111</v>
      </c>
      <c r="E483" t="s">
        <v>32</v>
      </c>
      <c r="F483" s="68">
        <v>4</v>
      </c>
      <c r="G483" s="2">
        <f>'[2]Dry_Litterbag Placem_Collection'!E190</f>
        <v>42940</v>
      </c>
      <c r="H483" t="str">
        <f>'[2]Final data_for_R_analysis_Dryse'!J629</f>
        <v>G185</v>
      </c>
      <c r="I483" t="str">
        <f>'[2]Final data_for_R_analysis_Dryse'!J849</f>
        <v>R682</v>
      </c>
      <c r="J483">
        <f>IFERROR(INDEX('[2]Green_rooibos initial weight'!$C$5:$C$1749,MATCH(H483, '[2]Green_rooibos initial weight'!$A$5:$A$1749,0)),"")</f>
        <v>2.13</v>
      </c>
      <c r="K483">
        <f>IFERROR(INDEX('[2]Green_rooibos initial weight'!$C$5:$C$1749,MATCH(I483, '[2]Green_rooibos initial weight'!$A$5:$A$1749,0)),"")</f>
        <v>2.1720000000000002</v>
      </c>
      <c r="L483" s="3" t="str">
        <f>IFERROR(J483-(#REF!+#REF!),"")</f>
        <v/>
      </c>
      <c r="M483" s="3">
        <f>AVERAGE('[2]Ashed teabags wet'!$J$809:$J$813,'[2]Ashed teabags wet'!$J$817:$J$818,'[2]Ashed teabags wet'!$J$820:$J$821)</f>
        <v>5.5094158734921841</v>
      </c>
      <c r="N483" s="3" t="str">
        <f t="shared" si="48"/>
        <v/>
      </c>
      <c r="O483" s="3" t="str">
        <f>IFERROR($K483-(#REF!+#REF!),"")</f>
        <v/>
      </c>
      <c r="P483" s="3">
        <f>AVERAGE('[2]Ashed teabags wet'!$J$814:$J$816)</f>
        <v>2.2816647271287041</v>
      </c>
      <c r="Q483" s="3" t="str">
        <f t="shared" si="49"/>
        <v/>
      </c>
      <c r="R483" s="2">
        <f>'[2]Dry_Litterbag Placem_Collection'!G190</f>
        <v>43009</v>
      </c>
      <c r="S483">
        <f>IF(IFERROR(INDEX('[2]Both teabags AfterDry'!$D$3:$D$900,MATCH(Dry_Unashed!H483,'[2]Both teabags AfterDry'!$A$3:$A$900,0)),"")="","",(IFERROR(INDEX('[2]Both teabags AfterDry'!$D$3:$D$900,MATCH(Dry_Unashed!H483,'[2]Both teabags AfterDry'!$A$3:$A$900,0)),"")))</f>
        <v>0.74670000000000003</v>
      </c>
      <c r="T483">
        <f>IF(IFERROR(INDEX('[2]Both teabags AfterDry'!$D$3:$D$900,MATCH(Dry_Unashed!I483,'[2]Both teabags AfterDry'!$A$3:$A$900,0)),"")="","",(IFERROR(INDEX('[2]Both teabags AfterDry'!$D$3:$D$900,MATCH(Dry_Unashed!I483,'[2]Both teabags AfterDry'!$A$3:$A$900,0)),"")))</f>
        <v>1.7353000000000001</v>
      </c>
      <c r="U483" s="1" t="str">
        <f>IFERROR(IF(S483&gt;0,S483-(#REF!),""),"")</f>
        <v/>
      </c>
      <c r="V483" s="1" t="str">
        <f>IFERROR(IF(T483&gt;0,T483-(#REF!),""),"")</f>
        <v/>
      </c>
      <c r="W483" s="3" t="str">
        <f t="shared" si="50"/>
        <v/>
      </c>
      <c r="X483" s="3" t="str">
        <f t="shared" si="51"/>
        <v/>
      </c>
      <c r="Y483" s="3" t="str">
        <f t="shared" si="52"/>
        <v/>
      </c>
      <c r="Z483">
        <f t="shared" si="53"/>
        <v>69</v>
      </c>
      <c r="AA483" s="3" t="str">
        <f t="shared" si="54"/>
        <v/>
      </c>
      <c r="AB483" s="3" t="str">
        <f t="shared" si="55"/>
        <v/>
      </c>
      <c r="AC483" s="67" t="str">
        <f>IF(ISNUMBER(SEARCH("C", '[2]Dry_Litterbag Placem_Collection'!V190)),"YES","")</f>
        <v/>
      </c>
      <c r="AD483" s="67" t="str">
        <f>IF(ISNUMBER(SEARCH("H", '[2]Dry_Litterbag Placem_Collection'!V190)),"YES","")</f>
        <v/>
      </c>
      <c r="AE483" s="67" t="str">
        <f>IF(ISNUMBER(SEARCH("R", '[2]Dry_Litterbag Placem_Collection'!V190)),"YES","")</f>
        <v/>
      </c>
      <c r="AF483" s="67" t="str">
        <f>IF(ISNUMBER(SEARCH("C", '[2]Dry_Litterbag Placem_Collection'!U190)),"YES","")</f>
        <v/>
      </c>
      <c r="AG483" s="67" t="str">
        <f>IF(ISNUMBER(SEARCH("H", '[2]Dry_Litterbag Placem_Collection'!U190)),"YES","")</f>
        <v/>
      </c>
      <c r="AH483" s="67" t="str">
        <f>IF(ISNUMBER(SEARCH("R", '[2]Dry_Litterbag Placem_Collection'!U190)),"YES","")</f>
        <v/>
      </c>
    </row>
    <row r="484" spans="2:34">
      <c r="B484" t="s">
        <v>164</v>
      </c>
      <c r="C484">
        <v>189</v>
      </c>
      <c r="D484" t="s">
        <v>111</v>
      </c>
      <c r="E484" t="s">
        <v>32</v>
      </c>
      <c r="F484" s="68">
        <v>5</v>
      </c>
      <c r="G484" s="2">
        <f>'[2]Dry_Litterbag Placem_Collection'!E191</f>
        <v>42940</v>
      </c>
      <c r="H484" t="str">
        <f>'[2]Final data_for_R_analysis_Dryse'!J630</f>
        <v>G301</v>
      </c>
      <c r="I484" t="str">
        <f>'[2]Final data_for_R_analysis_Dryse'!J850</f>
        <v>R693</v>
      </c>
      <c r="J484">
        <f>IFERROR(INDEX('[2]Green_rooibos initial weight'!$C$5:$C$1749,MATCH(H484, '[2]Green_rooibos initial weight'!$A$5:$A$1749,0)),"")</f>
        <v>1.9379999999999999</v>
      </c>
      <c r="K484">
        <f>IFERROR(INDEX('[2]Green_rooibos initial weight'!$C$5:$C$1749,MATCH(I484, '[2]Green_rooibos initial weight'!$A$5:$A$1749,0)),"")</f>
        <v>2.1789999999999998</v>
      </c>
      <c r="L484" s="3" t="str">
        <f>IFERROR(J484-(#REF!+#REF!),"")</f>
        <v/>
      </c>
      <c r="M484" s="3">
        <f>AVERAGE('[2]Ashed teabags wet'!$J$809:$J$813,'[2]Ashed teabags wet'!$J$817:$J$818,'[2]Ashed teabags wet'!$J$820:$J$821)</f>
        <v>5.5094158734921841</v>
      </c>
      <c r="N484" s="3" t="str">
        <f t="shared" si="48"/>
        <v/>
      </c>
      <c r="O484" s="3" t="str">
        <f>IFERROR($K484-(#REF!+#REF!),"")</f>
        <v/>
      </c>
      <c r="P484" s="3">
        <f>AVERAGE('[2]Ashed teabags wet'!$J$814:$J$816)</f>
        <v>2.2816647271287041</v>
      </c>
      <c r="Q484" s="3" t="str">
        <f t="shared" si="49"/>
        <v/>
      </c>
      <c r="R484" s="2">
        <f>'[2]Dry_Litterbag Placem_Collection'!G191</f>
        <v>43009</v>
      </c>
      <c r="S484">
        <f>IF(IFERROR(INDEX('[2]Both teabags AfterDry'!$D$3:$D$900,MATCH(Dry_Unashed!H484,'[2]Both teabags AfterDry'!$A$3:$A$900,0)),"")="","",(IFERROR(INDEX('[2]Both teabags AfterDry'!$D$3:$D$900,MATCH(Dry_Unashed!H484,'[2]Both teabags AfterDry'!$A$3:$A$900,0)),"")))</f>
        <v>0.66849999999999998</v>
      </c>
      <c r="T484">
        <f>IF(IFERROR(INDEX('[2]Both teabags AfterDry'!$D$3:$D$900,MATCH(Dry_Unashed!I484,'[2]Both teabags AfterDry'!$A$3:$A$900,0)),"")="","",(IFERROR(INDEX('[2]Both teabags AfterDry'!$D$3:$D$900,MATCH(Dry_Unashed!I484,'[2]Both teabags AfterDry'!$A$3:$A$900,0)),"")))</f>
        <v>1.919</v>
      </c>
      <c r="U484" s="1" t="str">
        <f>IFERROR(IF(S484&gt;0,S484-(#REF!),""),"")</f>
        <v/>
      </c>
      <c r="V484" s="1" t="str">
        <f>IFERROR(IF(T484&gt;0,T484-(#REF!),""),"")</f>
        <v/>
      </c>
      <c r="W484" s="3" t="str">
        <f t="shared" si="50"/>
        <v/>
      </c>
      <c r="X484" s="3" t="str">
        <f t="shared" si="51"/>
        <v/>
      </c>
      <c r="Y484" s="3" t="str">
        <f t="shared" si="52"/>
        <v/>
      </c>
      <c r="Z484">
        <f t="shared" si="53"/>
        <v>69</v>
      </c>
      <c r="AA484" s="3" t="str">
        <f t="shared" si="54"/>
        <v/>
      </c>
      <c r="AB484" s="3" t="str">
        <f t="shared" si="55"/>
        <v/>
      </c>
      <c r="AC484" s="67" t="str">
        <f>IF(ISNUMBER(SEARCH("C", '[2]Dry_Litterbag Placem_Collection'!V191)),"YES","")</f>
        <v/>
      </c>
      <c r="AD484" s="67" t="str">
        <f>IF(ISNUMBER(SEARCH("H", '[2]Dry_Litterbag Placem_Collection'!V191)),"YES","")</f>
        <v/>
      </c>
      <c r="AE484" s="67" t="str">
        <f>IF(ISNUMBER(SEARCH("R", '[2]Dry_Litterbag Placem_Collection'!V191)),"YES","")</f>
        <v/>
      </c>
      <c r="AF484" s="67" t="str">
        <f>IF(ISNUMBER(SEARCH("C", '[2]Dry_Litterbag Placem_Collection'!U191)),"YES","")</f>
        <v/>
      </c>
      <c r="AG484" s="67" t="str">
        <f>IF(ISNUMBER(SEARCH("H", '[2]Dry_Litterbag Placem_Collection'!U191)),"YES","")</f>
        <v/>
      </c>
      <c r="AH484" s="67" t="str">
        <f>IF(ISNUMBER(SEARCH("R", '[2]Dry_Litterbag Placem_Collection'!U191)),"YES","")</f>
        <v>YES</v>
      </c>
    </row>
    <row r="485" spans="2:34">
      <c r="B485" t="s">
        <v>164</v>
      </c>
      <c r="C485">
        <v>190</v>
      </c>
      <c r="D485" t="s">
        <v>111</v>
      </c>
      <c r="E485" t="s">
        <v>32</v>
      </c>
      <c r="F485" s="68">
        <v>6</v>
      </c>
      <c r="G485" s="2">
        <f>'[2]Dry_Litterbag Placem_Collection'!E192</f>
        <v>42940</v>
      </c>
      <c r="H485" t="str">
        <f>'[2]Final data_for_R_analysis_Dryse'!J631</f>
        <v>G466</v>
      </c>
      <c r="I485" t="str">
        <f>'[2]Final data_for_R_analysis_Dryse'!J851</f>
        <v>R605</v>
      </c>
      <c r="J485">
        <f>IFERROR(INDEX('[2]Green_rooibos initial weight'!$C$5:$C$1749,MATCH(H485, '[2]Green_rooibos initial weight'!$A$5:$A$1749,0)),"")</f>
        <v>1.9319999999999999</v>
      </c>
      <c r="K485">
        <f>IFERROR(INDEX('[2]Green_rooibos initial weight'!$C$5:$C$1749,MATCH(I485, '[2]Green_rooibos initial weight'!$A$5:$A$1749,0)),"")</f>
        <v>2.165</v>
      </c>
      <c r="L485" s="3" t="str">
        <f>IFERROR(J485-(#REF!+#REF!),"")</f>
        <v/>
      </c>
      <c r="M485" s="3">
        <f>AVERAGE('[2]Ashed teabags wet'!$J$809:$J$813,'[2]Ashed teabags wet'!$J$817:$J$818,'[2]Ashed teabags wet'!$J$820:$J$821)</f>
        <v>5.5094158734921841</v>
      </c>
      <c r="N485" s="3" t="str">
        <f t="shared" si="48"/>
        <v/>
      </c>
      <c r="O485" s="3" t="str">
        <f>IFERROR($K485-(#REF!+#REF!),"")</f>
        <v/>
      </c>
      <c r="P485" s="3">
        <f>AVERAGE('[2]Ashed teabags wet'!$J$814:$J$816)</f>
        <v>2.2816647271287041</v>
      </c>
      <c r="Q485" s="3" t="str">
        <f t="shared" si="49"/>
        <v/>
      </c>
      <c r="R485" s="2">
        <f>'[2]Dry_Litterbag Placem_Collection'!G192</f>
        <v>43009</v>
      </c>
      <c r="S485">
        <f>IF(IFERROR(INDEX('[2]Both teabags AfterDry'!$D$3:$D$900,MATCH(Dry_Unashed!H485,'[2]Both teabags AfterDry'!$A$3:$A$900,0)),"")="","",(IFERROR(INDEX('[2]Both teabags AfterDry'!$D$3:$D$900,MATCH(Dry_Unashed!H485,'[2]Both teabags AfterDry'!$A$3:$A$900,0)),"")))</f>
        <v>0.81599999999999995</v>
      </c>
      <c r="T485">
        <f>IF(IFERROR(INDEX('[2]Both teabags AfterDry'!$D$3:$D$900,MATCH(Dry_Unashed!I485,'[2]Both teabags AfterDry'!$A$3:$A$900,0)),"")="","",(IFERROR(INDEX('[2]Both teabags AfterDry'!$D$3:$D$900,MATCH(Dry_Unashed!I485,'[2]Both teabags AfterDry'!$A$3:$A$900,0)),"")))</f>
        <v>1.8051999999999999</v>
      </c>
      <c r="U485" s="1" t="str">
        <f>IFERROR(IF(S485&gt;0,S485-(#REF!),""),"")</f>
        <v/>
      </c>
      <c r="V485" s="1" t="str">
        <f>IFERROR(IF(T485&gt;0,T485-(#REF!),""),"")</f>
        <v/>
      </c>
      <c r="W485" s="3" t="str">
        <f t="shared" si="50"/>
        <v/>
      </c>
      <c r="X485" s="3" t="str">
        <f t="shared" si="51"/>
        <v/>
      </c>
      <c r="Y485" s="3" t="str">
        <f t="shared" si="52"/>
        <v/>
      </c>
      <c r="Z485">
        <f t="shared" si="53"/>
        <v>69</v>
      </c>
      <c r="AA485" s="3" t="str">
        <f t="shared" si="54"/>
        <v/>
      </c>
      <c r="AB485" s="3" t="str">
        <f t="shared" si="55"/>
        <v/>
      </c>
      <c r="AC485" s="67" t="str">
        <f>IF(ISNUMBER(SEARCH("C", '[2]Dry_Litterbag Placem_Collection'!V192)),"YES","")</f>
        <v/>
      </c>
      <c r="AD485" s="67" t="str">
        <f>IF(ISNUMBER(SEARCH("H", '[2]Dry_Litterbag Placem_Collection'!V192)),"YES","")</f>
        <v/>
      </c>
      <c r="AE485" s="67" t="str">
        <f>IF(ISNUMBER(SEARCH("R", '[2]Dry_Litterbag Placem_Collection'!V192)),"YES","")</f>
        <v/>
      </c>
      <c r="AF485" s="67" t="str">
        <f>IF(ISNUMBER(SEARCH("C", '[2]Dry_Litterbag Placem_Collection'!U192)),"YES","")</f>
        <v/>
      </c>
      <c r="AG485" s="67" t="str">
        <f>IF(ISNUMBER(SEARCH("H", '[2]Dry_Litterbag Placem_Collection'!U192)),"YES","")</f>
        <v/>
      </c>
      <c r="AH485" s="67" t="str">
        <f>IF(ISNUMBER(SEARCH("R", '[2]Dry_Litterbag Placem_Collection'!U192)),"YES","")</f>
        <v/>
      </c>
    </row>
    <row r="486" spans="2:34">
      <c r="B486" t="s">
        <v>164</v>
      </c>
      <c r="C486">
        <v>191</v>
      </c>
      <c r="D486" t="s">
        <v>111</v>
      </c>
      <c r="E486" t="s">
        <v>32</v>
      </c>
      <c r="F486" s="68">
        <v>7</v>
      </c>
      <c r="G486" s="2">
        <f>'[2]Dry_Litterbag Placem_Collection'!E193</f>
        <v>42940</v>
      </c>
      <c r="H486" t="str">
        <f>'[2]Final data_for_R_analysis_Dryse'!J632</f>
        <v>G32</v>
      </c>
      <c r="I486" t="str">
        <f>'[2]Final data_for_R_analysis_Dryse'!J852</f>
        <v>R240</v>
      </c>
      <c r="J486">
        <f>IFERROR(INDEX('[2]Green_rooibos initial weight'!$C$5:$C$1749,MATCH(H486, '[2]Green_rooibos initial weight'!$A$5:$A$1749,0)),"")</f>
        <v>2.0510000000000002</v>
      </c>
      <c r="K486">
        <f>IFERROR(INDEX('[2]Green_rooibos initial weight'!$C$5:$C$1749,MATCH(I486, '[2]Green_rooibos initial weight'!$A$5:$A$1749,0)),"")</f>
        <v>2.1800000000000002</v>
      </c>
      <c r="L486" s="3" t="str">
        <f>IFERROR(J486-(#REF!+#REF!),"")</f>
        <v/>
      </c>
      <c r="M486" s="3">
        <f>AVERAGE('[2]Ashed teabags wet'!$J$809:$J$813,'[2]Ashed teabags wet'!$J$817:$J$818,'[2]Ashed teabags wet'!$J$820:$J$821)</f>
        <v>5.5094158734921841</v>
      </c>
      <c r="N486" s="3" t="str">
        <f t="shared" si="48"/>
        <v/>
      </c>
      <c r="O486" s="3" t="str">
        <f>IFERROR($K486-(#REF!+#REF!),"")</f>
        <v/>
      </c>
      <c r="P486" s="3">
        <f>AVERAGE('[2]Ashed teabags wet'!$J$814:$J$816)</f>
        <v>2.2816647271287041</v>
      </c>
      <c r="Q486" s="3" t="str">
        <f t="shared" si="49"/>
        <v/>
      </c>
      <c r="R486" s="2">
        <f>'[2]Dry_Litterbag Placem_Collection'!G193</f>
        <v>43009</v>
      </c>
      <c r="S486">
        <f>IF(IFERROR(INDEX('[2]Both teabags AfterDry'!$D$3:$D$900,MATCH(Dry_Unashed!H486,'[2]Both teabags AfterDry'!$A$3:$A$900,0)),"")="","",(IFERROR(INDEX('[2]Both teabags AfterDry'!$D$3:$D$900,MATCH(Dry_Unashed!H486,'[2]Both teabags AfterDry'!$A$3:$A$900,0)),"")))</f>
        <v>0.77580000000000005</v>
      </c>
      <c r="T486">
        <f>IF(IFERROR(INDEX('[2]Both teabags AfterDry'!$D$3:$D$900,MATCH(Dry_Unashed!I486,'[2]Both teabags AfterDry'!$A$3:$A$900,0)),"")="","",(IFERROR(INDEX('[2]Both teabags AfterDry'!$D$3:$D$900,MATCH(Dry_Unashed!I486,'[2]Both teabags AfterDry'!$A$3:$A$900,0)),"")))</f>
        <v>1.7597</v>
      </c>
      <c r="U486" s="1" t="str">
        <f>IFERROR(IF(S486&gt;0,S486-(#REF!),""),"")</f>
        <v/>
      </c>
      <c r="V486" s="1" t="str">
        <f>IFERROR(IF(T486&gt;0,T486-(#REF!),""),"")</f>
        <v/>
      </c>
      <c r="W486" s="3" t="str">
        <f t="shared" si="50"/>
        <v/>
      </c>
      <c r="X486" s="3" t="str">
        <f t="shared" si="51"/>
        <v/>
      </c>
      <c r="Y486" s="3" t="str">
        <f t="shared" si="52"/>
        <v/>
      </c>
      <c r="Z486">
        <f t="shared" si="53"/>
        <v>69</v>
      </c>
      <c r="AA486" s="3" t="str">
        <f t="shared" si="54"/>
        <v/>
      </c>
      <c r="AB486" s="3" t="str">
        <f t="shared" si="55"/>
        <v/>
      </c>
      <c r="AC486" s="67" t="str">
        <f>IF(ISNUMBER(SEARCH("C", '[2]Dry_Litterbag Placem_Collection'!V193)),"YES","")</f>
        <v/>
      </c>
      <c r="AD486" s="67" t="str">
        <f>IF(ISNUMBER(SEARCH("H", '[2]Dry_Litterbag Placem_Collection'!V193)),"YES","")</f>
        <v/>
      </c>
      <c r="AE486" s="67" t="str">
        <f>IF(ISNUMBER(SEARCH("R", '[2]Dry_Litterbag Placem_Collection'!V193)),"YES","")</f>
        <v/>
      </c>
      <c r="AF486" s="67" t="str">
        <f>IF(ISNUMBER(SEARCH("C", '[2]Dry_Litterbag Placem_Collection'!U193)),"YES","")</f>
        <v/>
      </c>
      <c r="AG486" s="67" t="str">
        <f>IF(ISNUMBER(SEARCH("H", '[2]Dry_Litterbag Placem_Collection'!U193)),"YES","")</f>
        <v/>
      </c>
      <c r="AH486" s="67" t="str">
        <f>IF(ISNUMBER(SEARCH("R", '[2]Dry_Litterbag Placem_Collection'!U193)),"YES","")</f>
        <v/>
      </c>
    </row>
    <row r="487" spans="2:34">
      <c r="B487" t="s">
        <v>164</v>
      </c>
      <c r="C487">
        <v>192</v>
      </c>
      <c r="D487" t="s">
        <v>111</v>
      </c>
      <c r="E487" t="s">
        <v>32</v>
      </c>
      <c r="F487" s="68">
        <v>8</v>
      </c>
      <c r="G487" s="2">
        <f>'[2]Dry_Litterbag Placem_Collection'!E194</f>
        <v>0</v>
      </c>
      <c r="H487" t="str">
        <f>'[2]Final data_for_R_analysis_Dryse'!J633</f>
        <v/>
      </c>
      <c r="I487" t="str">
        <f>'[2]Final data_for_R_analysis_Dryse'!J853</f>
        <v/>
      </c>
      <c r="J487" t="str">
        <f>IFERROR(INDEX('[2]Green_rooibos initial weight'!$C$5:$C$1749,MATCH(H487, '[2]Green_rooibos initial weight'!$A$5:$A$1749,0)),"")</f>
        <v/>
      </c>
      <c r="K487" t="str">
        <f>IFERROR(INDEX('[2]Green_rooibos initial weight'!$C$5:$C$1749,MATCH(I487, '[2]Green_rooibos initial weight'!$A$5:$A$1749,0)),"")</f>
        <v/>
      </c>
      <c r="L487" s="3" t="str">
        <f>IFERROR(J487-(#REF!+#REF!),"")</f>
        <v/>
      </c>
      <c r="M487" s="3">
        <f>AVERAGE('[2]Ashed teabags wet'!$J$809:$J$813,'[2]Ashed teabags wet'!$J$817:$J$818,'[2]Ashed teabags wet'!$J$820:$J$821)</f>
        <v>5.5094158734921841</v>
      </c>
      <c r="N487" s="3" t="str">
        <f t="shared" si="48"/>
        <v/>
      </c>
      <c r="O487" s="3" t="str">
        <f>IFERROR($K487-(#REF!+#REF!),"")</f>
        <v/>
      </c>
      <c r="P487" s="3">
        <f>AVERAGE('[2]Ashed teabags wet'!$J$814:$J$816)</f>
        <v>2.2816647271287041</v>
      </c>
      <c r="Q487" s="3" t="str">
        <f t="shared" si="49"/>
        <v/>
      </c>
      <c r="R487" s="2">
        <f>'[2]Dry_Litterbag Placem_Collection'!G194</f>
        <v>0</v>
      </c>
      <c r="S487" t="str">
        <f>IF(IFERROR(INDEX('[2]Both teabags AfterDry'!$D$3:$D$900,MATCH(Dry_Unashed!H487,'[2]Both teabags AfterDry'!$A$3:$A$900,0)),"")="","",(IFERROR(INDEX('[2]Both teabags AfterDry'!$D$3:$D$900,MATCH(Dry_Unashed!H487,'[2]Both teabags AfterDry'!$A$3:$A$900,0)),"")))</f>
        <v/>
      </c>
      <c r="T487" t="str">
        <f>IF(IFERROR(INDEX('[2]Both teabags AfterDry'!$D$3:$D$900,MATCH(Dry_Unashed!I487,'[2]Both teabags AfterDry'!$A$3:$A$900,0)),"")="","",(IFERROR(INDEX('[2]Both teabags AfterDry'!$D$3:$D$900,MATCH(Dry_Unashed!I487,'[2]Both teabags AfterDry'!$A$3:$A$900,0)),"")))</f>
        <v/>
      </c>
      <c r="U487" s="1" t="str">
        <f>IFERROR(IF(S487&gt;0,S487-(#REF!),""),"")</f>
        <v/>
      </c>
      <c r="V487" s="1" t="str">
        <f>IFERROR(IF(T487&gt;0,T487-(#REF!),""),"")</f>
        <v/>
      </c>
      <c r="W487" s="3" t="str">
        <f t="shared" si="50"/>
        <v/>
      </c>
      <c r="X487" s="3" t="str">
        <f t="shared" si="51"/>
        <v/>
      </c>
      <c r="Y487" s="3" t="str">
        <f t="shared" si="52"/>
        <v/>
      </c>
      <c r="Z487" t="str">
        <f t="shared" si="53"/>
        <v/>
      </c>
      <c r="AA487" s="3" t="str">
        <f t="shared" si="54"/>
        <v/>
      </c>
      <c r="AB487" s="3" t="str">
        <f t="shared" si="55"/>
        <v/>
      </c>
      <c r="AC487" s="67" t="str">
        <f>IF(ISNUMBER(SEARCH("C", '[2]Dry_Litterbag Placem_Collection'!V194)),"YES","")</f>
        <v/>
      </c>
      <c r="AD487" s="67" t="str">
        <f>IF(ISNUMBER(SEARCH("H", '[2]Dry_Litterbag Placem_Collection'!V194)),"YES","")</f>
        <v/>
      </c>
      <c r="AE487" s="67" t="str">
        <f>IF(ISNUMBER(SEARCH("R", '[2]Dry_Litterbag Placem_Collection'!V194)),"YES","")</f>
        <v/>
      </c>
      <c r="AF487" s="67" t="str">
        <f>IF(ISNUMBER(SEARCH("C", '[2]Dry_Litterbag Placem_Collection'!U194)),"YES","")</f>
        <v/>
      </c>
      <c r="AG487" s="67" t="str">
        <f>IF(ISNUMBER(SEARCH("H", '[2]Dry_Litterbag Placem_Collection'!U194)),"YES","")</f>
        <v/>
      </c>
      <c r="AH487" s="67" t="str">
        <f>IF(ISNUMBER(SEARCH("R", '[2]Dry_Litterbag Placem_Collection'!U194)),"YES","")</f>
        <v/>
      </c>
    </row>
    <row r="488" spans="2:34">
      <c r="B488" t="s">
        <v>164</v>
      </c>
      <c r="C488">
        <v>193</v>
      </c>
      <c r="D488" t="s">
        <v>130</v>
      </c>
      <c r="E488" t="s">
        <v>32</v>
      </c>
      <c r="F488" s="68">
        <v>1</v>
      </c>
      <c r="G488" s="2">
        <f>'[2]Dry_Litterbag Placem_Collection'!E195</f>
        <v>42942</v>
      </c>
      <c r="H488" t="str">
        <f>'[2]Final data_for_R_analysis_Dryse'!J634</f>
        <v>G45</v>
      </c>
      <c r="I488" t="str">
        <f>'[2]Final data_for_R_analysis_Dryse'!J854</f>
        <v>R623</v>
      </c>
      <c r="J488">
        <f>IFERROR(INDEX('[2]Green_rooibos initial weight'!$C$5:$C$1749,MATCH(H488, '[2]Green_rooibos initial weight'!$A$5:$A$1749,0)),"")</f>
        <v>2.0779999999999998</v>
      </c>
      <c r="K488">
        <f>IFERROR(INDEX('[2]Green_rooibos initial weight'!$C$5:$C$1749,MATCH(I488, '[2]Green_rooibos initial weight'!$A$5:$A$1749,0)),"")</f>
        <v>2.056</v>
      </c>
      <c r="L488" s="3" t="str">
        <f>IFERROR(J488-(#REF!+#REF!),"")</f>
        <v/>
      </c>
      <c r="M488" s="3">
        <f>AVERAGE('[2]Ashed teabags wet'!$J$809:$J$813,'[2]Ashed teabags wet'!$J$817:$J$818,'[2]Ashed teabags wet'!$J$820:$J$821)</f>
        <v>5.5094158734921841</v>
      </c>
      <c r="N488" s="3" t="str">
        <f t="shared" si="48"/>
        <v/>
      </c>
      <c r="O488" s="3" t="str">
        <f>IFERROR($K488-(#REF!+#REF!),"")</f>
        <v/>
      </c>
      <c r="P488" s="3">
        <f>AVERAGE('[2]Ashed teabags wet'!$J$814:$J$816)</f>
        <v>2.2816647271287041</v>
      </c>
      <c r="Q488" s="3" t="str">
        <f t="shared" si="49"/>
        <v/>
      </c>
      <c r="R488" s="2">
        <f>'[2]Dry_Litterbag Placem_Collection'!G195</f>
        <v>43004</v>
      </c>
      <c r="S488">
        <f>IF(IFERROR(INDEX('[2]Both teabags AfterDry'!$D$3:$D$900,MATCH(Dry_Unashed!H488,'[2]Both teabags AfterDry'!$A$3:$A$900,0)),"")="","",(IFERROR(INDEX('[2]Both teabags AfterDry'!$D$3:$D$900,MATCH(Dry_Unashed!H488,'[2]Both teabags AfterDry'!$A$3:$A$900,0)),"")))</f>
        <v>0.82699999999999996</v>
      </c>
      <c r="T488">
        <f>IF(IFERROR(INDEX('[2]Both teabags AfterDry'!$D$3:$D$900,MATCH(Dry_Unashed!I488,'[2]Both teabags AfterDry'!$A$3:$A$900,0)),"")="","",(IFERROR(INDEX('[2]Both teabags AfterDry'!$D$3:$D$900,MATCH(Dry_Unashed!I488,'[2]Both teabags AfterDry'!$A$3:$A$900,0)),"")))</f>
        <v>1.397</v>
      </c>
      <c r="U488" s="1" t="str">
        <f>IFERROR(IF(S488&gt;0,S488-(#REF!),""),"")</f>
        <v/>
      </c>
      <c r="V488" s="1" t="str">
        <f>IFERROR(IF(T488&gt;0,T488-(#REF!),""),"")</f>
        <v/>
      </c>
      <c r="W488" s="3" t="str">
        <f t="shared" si="50"/>
        <v/>
      </c>
      <c r="X488" s="3" t="str">
        <f t="shared" si="51"/>
        <v/>
      </c>
      <c r="Y488" s="3" t="str">
        <f t="shared" si="52"/>
        <v/>
      </c>
      <c r="Z488">
        <f t="shared" si="53"/>
        <v>62</v>
      </c>
      <c r="AA488" s="3" t="str">
        <f t="shared" si="54"/>
        <v/>
      </c>
      <c r="AB488" s="3" t="str">
        <f t="shared" si="55"/>
        <v/>
      </c>
      <c r="AC488" s="67" t="str">
        <f>IF(ISNUMBER(SEARCH("C", '[2]Dry_Litterbag Placem_Collection'!V195)),"YES","")</f>
        <v/>
      </c>
      <c r="AD488" s="67" t="str">
        <f>IF(ISNUMBER(SEARCH("H", '[2]Dry_Litterbag Placem_Collection'!V195)),"YES","")</f>
        <v/>
      </c>
      <c r="AE488" s="67" t="str">
        <f>IF(ISNUMBER(SEARCH("R", '[2]Dry_Litterbag Placem_Collection'!V195)),"YES","")</f>
        <v/>
      </c>
      <c r="AF488" s="67" t="str">
        <f>IF(ISNUMBER(SEARCH("C", '[2]Dry_Litterbag Placem_Collection'!U195)),"YES","")</f>
        <v/>
      </c>
      <c r="AG488" s="67" t="str">
        <f>IF(ISNUMBER(SEARCH("H", '[2]Dry_Litterbag Placem_Collection'!U195)),"YES","")</f>
        <v/>
      </c>
      <c r="AH488" s="67" t="str">
        <f>IF(ISNUMBER(SEARCH("R", '[2]Dry_Litterbag Placem_Collection'!U195)),"YES","")</f>
        <v>YES</v>
      </c>
    </row>
    <row r="489" spans="2:34">
      <c r="B489" t="s">
        <v>164</v>
      </c>
      <c r="C489">
        <v>194</v>
      </c>
      <c r="D489" t="s">
        <v>131</v>
      </c>
      <c r="E489" t="s">
        <v>32</v>
      </c>
      <c r="F489" s="68">
        <v>2</v>
      </c>
      <c r="G489" s="2">
        <f>'[2]Dry_Litterbag Placem_Collection'!E196</f>
        <v>42942</v>
      </c>
      <c r="H489" t="str">
        <f>'[2]Final data_for_R_analysis_Dryse'!J635</f>
        <v>G90</v>
      </c>
      <c r="I489" t="str">
        <f>'[2]Final data_for_R_analysis_Dryse'!J855</f>
        <v>R611</v>
      </c>
      <c r="J489">
        <f>IFERROR(INDEX('[2]Green_rooibos initial weight'!$C$5:$C$1749,MATCH(H489, '[2]Green_rooibos initial weight'!$A$5:$A$1749,0)),"")</f>
        <v>2.0409999999999999</v>
      </c>
      <c r="K489">
        <f>IFERROR(INDEX('[2]Green_rooibos initial weight'!$C$5:$C$1749,MATCH(I489, '[2]Green_rooibos initial weight'!$A$5:$A$1749,0)),"")</f>
        <v>2.157</v>
      </c>
      <c r="L489" s="3" t="str">
        <f>IFERROR(J489-(#REF!+#REF!),"")</f>
        <v/>
      </c>
      <c r="M489" s="3">
        <f>AVERAGE('[2]Ashed teabags wet'!$J$809:$J$813,'[2]Ashed teabags wet'!$J$817:$J$818,'[2]Ashed teabags wet'!$J$820:$J$821)</f>
        <v>5.5094158734921841</v>
      </c>
      <c r="N489" s="3" t="str">
        <f t="shared" si="48"/>
        <v/>
      </c>
      <c r="O489" s="3" t="str">
        <f>IFERROR($K489-(#REF!+#REF!),"")</f>
        <v/>
      </c>
      <c r="P489" s="3">
        <f>AVERAGE('[2]Ashed teabags wet'!$J$814:$J$816)</f>
        <v>2.2816647271287041</v>
      </c>
      <c r="Q489" s="3" t="str">
        <f t="shared" si="49"/>
        <v/>
      </c>
      <c r="R489" s="2">
        <f>'[2]Dry_Litterbag Placem_Collection'!G196</f>
        <v>43004</v>
      </c>
      <c r="S489">
        <f>IF(IFERROR(INDEX('[2]Both teabags AfterDry'!$D$3:$D$900,MATCH(Dry_Unashed!H489,'[2]Both teabags AfterDry'!$A$3:$A$900,0)),"")="","",(IFERROR(INDEX('[2]Both teabags AfterDry'!$D$3:$D$900,MATCH(Dry_Unashed!H489,'[2]Both teabags AfterDry'!$A$3:$A$900,0)),"")))</f>
        <v>0.74199999999999999</v>
      </c>
      <c r="T489">
        <f>IF(IFERROR(INDEX('[2]Both teabags AfterDry'!$D$3:$D$900,MATCH(Dry_Unashed!I489,'[2]Both teabags AfterDry'!$A$3:$A$900,0)),"")="","",(IFERROR(INDEX('[2]Both teabags AfterDry'!$D$3:$D$900,MATCH(Dry_Unashed!I489,'[2]Both teabags AfterDry'!$A$3:$A$900,0)),"")))</f>
        <v>1.593</v>
      </c>
      <c r="U489" s="1" t="str">
        <f>IFERROR(IF(S489&gt;0,S489-(#REF!),""),"")</f>
        <v/>
      </c>
      <c r="V489" s="1" t="str">
        <f>IFERROR(IF(T489&gt;0,T489-(#REF!),""),"")</f>
        <v/>
      </c>
      <c r="W489" s="3" t="str">
        <f t="shared" si="50"/>
        <v/>
      </c>
      <c r="X489" s="3" t="str">
        <f t="shared" si="51"/>
        <v/>
      </c>
      <c r="Y489" s="3" t="str">
        <f t="shared" si="52"/>
        <v/>
      </c>
      <c r="Z489">
        <f t="shared" si="53"/>
        <v>62</v>
      </c>
      <c r="AA489" s="3" t="str">
        <f t="shared" si="54"/>
        <v/>
      </c>
      <c r="AB489" s="3" t="str">
        <f t="shared" si="55"/>
        <v/>
      </c>
      <c r="AC489" s="67" t="str">
        <f>IF(ISNUMBER(SEARCH("C", '[2]Dry_Litterbag Placem_Collection'!V196)),"YES","")</f>
        <v/>
      </c>
      <c r="AD489" s="67" t="str">
        <f>IF(ISNUMBER(SEARCH("H", '[2]Dry_Litterbag Placem_Collection'!V196)),"YES","")</f>
        <v/>
      </c>
      <c r="AE489" s="67" t="str">
        <f>IF(ISNUMBER(SEARCH("R", '[2]Dry_Litterbag Placem_Collection'!V196)),"YES","")</f>
        <v>YES</v>
      </c>
      <c r="AF489" s="67" t="str">
        <f>IF(ISNUMBER(SEARCH("C", '[2]Dry_Litterbag Placem_Collection'!U196)),"YES","")</f>
        <v/>
      </c>
      <c r="AG489" s="67" t="str">
        <f>IF(ISNUMBER(SEARCH("H", '[2]Dry_Litterbag Placem_Collection'!U196)),"YES","")</f>
        <v/>
      </c>
      <c r="AH489" s="67" t="str">
        <f>IF(ISNUMBER(SEARCH("R", '[2]Dry_Litterbag Placem_Collection'!U196)),"YES","")</f>
        <v>YES</v>
      </c>
    </row>
    <row r="490" spans="2:34">
      <c r="B490" t="s">
        <v>164</v>
      </c>
      <c r="C490">
        <v>195</v>
      </c>
      <c r="D490" t="s">
        <v>132</v>
      </c>
      <c r="E490" t="s">
        <v>32</v>
      </c>
      <c r="F490" s="68">
        <v>3</v>
      </c>
      <c r="G490" s="2">
        <f>'[2]Dry_Litterbag Placem_Collection'!E197</f>
        <v>42942</v>
      </c>
      <c r="H490" t="str">
        <f>'[2]Final data_for_R_analysis_Dryse'!J636</f>
        <v>G338</v>
      </c>
      <c r="I490" t="str">
        <f>'[2]Final data_for_R_analysis_Dryse'!J856</f>
        <v>R645</v>
      </c>
      <c r="J490">
        <f>IFERROR(INDEX('[2]Green_rooibos initial weight'!$C$5:$C$1749,MATCH(H490, '[2]Green_rooibos initial weight'!$A$5:$A$1749,0)),"")</f>
        <v>1.946</v>
      </c>
      <c r="K490">
        <f>IFERROR(INDEX('[2]Green_rooibos initial weight'!$C$5:$C$1749,MATCH(I490, '[2]Green_rooibos initial weight'!$A$5:$A$1749,0)),"")</f>
        <v>2.2469999999999999</v>
      </c>
      <c r="L490" s="3" t="str">
        <f>IFERROR(J490-(#REF!+#REF!),"")</f>
        <v/>
      </c>
      <c r="M490" s="3">
        <f>AVERAGE('[2]Ashed teabags wet'!$J$809:$J$813,'[2]Ashed teabags wet'!$J$817:$J$818,'[2]Ashed teabags wet'!$J$820:$J$821)</f>
        <v>5.5094158734921841</v>
      </c>
      <c r="N490" s="3" t="str">
        <f t="shared" si="48"/>
        <v/>
      </c>
      <c r="O490" s="3" t="str">
        <f>IFERROR($K490-(#REF!+#REF!),"")</f>
        <v/>
      </c>
      <c r="P490" s="3">
        <f>AVERAGE('[2]Ashed teabags wet'!$J$814:$J$816)</f>
        <v>2.2816647271287041</v>
      </c>
      <c r="Q490" s="3" t="str">
        <f t="shared" si="49"/>
        <v/>
      </c>
      <c r="R490" s="2">
        <f>'[2]Dry_Litterbag Placem_Collection'!G197</f>
        <v>43004</v>
      </c>
      <c r="S490">
        <f>IF(IFERROR(INDEX('[2]Both teabags AfterDry'!$D$3:$D$900,MATCH(Dry_Unashed!H490,'[2]Both teabags AfterDry'!$A$3:$A$900,0)),"")="","",(IFERROR(INDEX('[2]Both teabags AfterDry'!$D$3:$D$900,MATCH(Dry_Unashed!H490,'[2]Both teabags AfterDry'!$A$3:$A$900,0)),"")))</f>
        <v>0.83299999999999996</v>
      </c>
      <c r="T490">
        <f>IF(IFERROR(INDEX('[2]Both teabags AfterDry'!$D$3:$D$900,MATCH(Dry_Unashed!I490,'[2]Both teabags AfterDry'!$A$3:$A$900,0)),"")="","",(IFERROR(INDEX('[2]Both teabags AfterDry'!$D$3:$D$900,MATCH(Dry_Unashed!I490,'[2]Both teabags AfterDry'!$A$3:$A$900,0)),"")))</f>
        <v>1.7509999999999999</v>
      </c>
      <c r="U490" s="1" t="str">
        <f>IFERROR(IF(S490&gt;0,S490-(#REF!),""),"")</f>
        <v/>
      </c>
      <c r="V490" s="1" t="str">
        <f>IFERROR(IF(T490&gt;0,T490-(#REF!),""),"")</f>
        <v/>
      </c>
      <c r="W490" s="3" t="str">
        <f t="shared" si="50"/>
        <v/>
      </c>
      <c r="X490" s="3" t="str">
        <f t="shared" si="51"/>
        <v/>
      </c>
      <c r="Y490" s="3" t="str">
        <f t="shared" si="52"/>
        <v/>
      </c>
      <c r="Z490">
        <f t="shared" si="53"/>
        <v>62</v>
      </c>
      <c r="AA490" s="3" t="str">
        <f t="shared" si="54"/>
        <v/>
      </c>
      <c r="AB490" s="3" t="str">
        <f t="shared" si="55"/>
        <v/>
      </c>
      <c r="AC490" s="67" t="str">
        <f>IF(ISNUMBER(SEARCH("C", '[2]Dry_Litterbag Placem_Collection'!V197)),"YES","")</f>
        <v/>
      </c>
      <c r="AD490" s="67" t="str">
        <f>IF(ISNUMBER(SEARCH("H", '[2]Dry_Litterbag Placem_Collection'!V197)),"YES","")</f>
        <v/>
      </c>
      <c r="AE490" s="67" t="str">
        <f>IF(ISNUMBER(SEARCH("R", '[2]Dry_Litterbag Placem_Collection'!V197)),"YES","")</f>
        <v/>
      </c>
      <c r="AF490" s="67" t="str">
        <f>IF(ISNUMBER(SEARCH("C", '[2]Dry_Litterbag Placem_Collection'!U197)),"YES","")</f>
        <v/>
      </c>
      <c r="AG490" s="67" t="str">
        <f>IF(ISNUMBER(SEARCH("H", '[2]Dry_Litterbag Placem_Collection'!U197)),"YES","")</f>
        <v/>
      </c>
      <c r="AH490" s="67" t="str">
        <f>IF(ISNUMBER(SEARCH("R", '[2]Dry_Litterbag Placem_Collection'!U197)),"YES","")</f>
        <v>YES</v>
      </c>
    </row>
    <row r="491" spans="2:34">
      <c r="B491" t="s">
        <v>164</v>
      </c>
      <c r="C491">
        <v>196</v>
      </c>
      <c r="D491" t="s">
        <v>133</v>
      </c>
      <c r="E491" t="s">
        <v>32</v>
      </c>
      <c r="F491" s="68">
        <v>4</v>
      </c>
      <c r="G491" s="2">
        <f>'[2]Dry_Litterbag Placem_Collection'!E198</f>
        <v>42942</v>
      </c>
      <c r="H491" t="str">
        <f>'[2]Final data_for_R_analysis_Dryse'!J637</f>
        <v>G243</v>
      </c>
      <c r="I491" t="str">
        <f>'[2]Final data_for_R_analysis_Dryse'!J857</f>
        <v>R709</v>
      </c>
      <c r="J491">
        <f>IFERROR(INDEX('[2]Green_rooibos initial weight'!$C$5:$C$1749,MATCH(H491, '[2]Green_rooibos initial weight'!$A$5:$A$1749,0)),"")</f>
        <v>2.13</v>
      </c>
      <c r="K491">
        <f>IFERROR(INDEX('[2]Green_rooibos initial weight'!$C$5:$C$1749,MATCH(I491, '[2]Green_rooibos initial weight'!$A$5:$A$1749,0)),"")</f>
        <v>2.157</v>
      </c>
      <c r="L491" s="3" t="str">
        <f>IFERROR(J491-(#REF!+#REF!),"")</f>
        <v/>
      </c>
      <c r="M491" s="3">
        <f>AVERAGE('[2]Ashed teabags wet'!$J$809:$J$813,'[2]Ashed teabags wet'!$J$817:$J$818,'[2]Ashed teabags wet'!$J$820:$J$821)</f>
        <v>5.5094158734921841</v>
      </c>
      <c r="N491" s="3" t="str">
        <f t="shared" si="48"/>
        <v/>
      </c>
      <c r="O491" s="3" t="str">
        <f>IFERROR($K491-(#REF!+#REF!),"")</f>
        <v/>
      </c>
      <c r="P491" s="3">
        <f>AVERAGE('[2]Ashed teabags wet'!$J$814:$J$816)</f>
        <v>2.2816647271287041</v>
      </c>
      <c r="Q491" s="3" t="str">
        <f t="shared" si="49"/>
        <v/>
      </c>
      <c r="R491" s="2">
        <f>'[2]Dry_Litterbag Placem_Collection'!G198</f>
        <v>43004</v>
      </c>
      <c r="S491">
        <f>IF(IFERROR(INDEX('[2]Both teabags AfterDry'!$D$3:$D$900,MATCH(Dry_Unashed!H491,'[2]Both teabags AfterDry'!$A$3:$A$900,0)),"")="","",(IFERROR(INDEX('[2]Both teabags AfterDry'!$D$3:$D$900,MATCH(Dry_Unashed!H491,'[2]Both teabags AfterDry'!$A$3:$A$900,0)),"")))</f>
        <v>1.04</v>
      </c>
      <c r="T491">
        <f>IF(IFERROR(INDEX('[2]Both teabags AfterDry'!$D$3:$D$900,MATCH(Dry_Unashed!I491,'[2]Both teabags AfterDry'!$A$3:$A$900,0)),"")="","",(IFERROR(INDEX('[2]Both teabags AfterDry'!$D$3:$D$900,MATCH(Dry_Unashed!I491,'[2]Both teabags AfterDry'!$A$3:$A$900,0)),"")))</f>
        <v>1.863</v>
      </c>
      <c r="U491" s="1" t="str">
        <f>IFERROR(IF(S491&gt;0,S491-(#REF!),""),"")</f>
        <v/>
      </c>
      <c r="V491" s="1" t="str">
        <f>IFERROR(IF(T491&gt;0,T491-(#REF!),""),"")</f>
        <v/>
      </c>
      <c r="W491" s="3" t="str">
        <f t="shared" si="50"/>
        <v/>
      </c>
      <c r="X491" s="3" t="str">
        <f t="shared" si="51"/>
        <v/>
      </c>
      <c r="Y491" s="3" t="str">
        <f t="shared" si="52"/>
        <v/>
      </c>
      <c r="Z491">
        <f t="shared" si="53"/>
        <v>62</v>
      </c>
      <c r="AA491" s="3" t="str">
        <f t="shared" si="54"/>
        <v/>
      </c>
      <c r="AB491" s="3" t="str">
        <f t="shared" si="55"/>
        <v/>
      </c>
      <c r="AC491" s="67" t="str">
        <f>IF(ISNUMBER(SEARCH("C", '[2]Dry_Litterbag Placem_Collection'!V198)),"YES","")</f>
        <v/>
      </c>
      <c r="AD491" s="67" t="str">
        <f>IF(ISNUMBER(SEARCH("H", '[2]Dry_Litterbag Placem_Collection'!V198)),"YES","")</f>
        <v/>
      </c>
      <c r="AE491" s="67" t="str">
        <f>IF(ISNUMBER(SEARCH("R", '[2]Dry_Litterbag Placem_Collection'!V198)),"YES","")</f>
        <v/>
      </c>
      <c r="AF491" s="67" t="str">
        <f>IF(ISNUMBER(SEARCH("C", '[2]Dry_Litterbag Placem_Collection'!U198)),"YES","")</f>
        <v/>
      </c>
      <c r="AG491" s="67" t="str">
        <f>IF(ISNUMBER(SEARCH("H", '[2]Dry_Litterbag Placem_Collection'!U198)),"YES","")</f>
        <v/>
      </c>
      <c r="AH491" s="67" t="str">
        <f>IF(ISNUMBER(SEARCH("R", '[2]Dry_Litterbag Placem_Collection'!U198)),"YES","")</f>
        <v>YES</v>
      </c>
    </row>
    <row r="492" spans="2:34">
      <c r="B492" t="s">
        <v>164</v>
      </c>
      <c r="C492">
        <v>197</v>
      </c>
      <c r="D492" t="s">
        <v>134</v>
      </c>
      <c r="E492" t="s">
        <v>32</v>
      </c>
      <c r="F492" s="68">
        <v>1</v>
      </c>
      <c r="G492" s="2">
        <f>'[2]Dry_Litterbag Placem_Collection'!E199</f>
        <v>42942</v>
      </c>
      <c r="H492" t="str">
        <f>'[2]Final data_for_R_analysis_Dryse'!J638</f>
        <v>G254</v>
      </c>
      <c r="I492" t="str">
        <f>'[2]Final data_for_R_analysis_Dryse'!J858</f>
        <v>R131</v>
      </c>
      <c r="J492">
        <f>IFERROR(INDEX('[2]Green_rooibos initial weight'!$C$5:$C$1749,MATCH(H492, '[2]Green_rooibos initial weight'!$A$5:$A$1749,0)),"")</f>
        <v>1.917</v>
      </c>
      <c r="K492">
        <f>IFERROR(INDEX('[2]Green_rooibos initial weight'!$C$5:$C$1749,MATCH(I492, '[2]Green_rooibos initial weight'!$A$5:$A$1749,0)),"")</f>
        <v>2.1560000000000001</v>
      </c>
      <c r="L492" s="3" t="str">
        <f>IFERROR(J492-(#REF!+#REF!),"")</f>
        <v/>
      </c>
      <c r="M492" s="3">
        <f>AVERAGE('[2]Ashed teabags wet'!$J$809:$J$813,'[2]Ashed teabags wet'!$J$817:$J$818,'[2]Ashed teabags wet'!$J$820:$J$821)</f>
        <v>5.5094158734921841</v>
      </c>
      <c r="N492" s="3" t="str">
        <f t="shared" si="48"/>
        <v/>
      </c>
      <c r="O492" s="3" t="str">
        <f>IFERROR($K492-(#REF!+#REF!),"")</f>
        <v/>
      </c>
      <c r="P492" s="3">
        <f>AVERAGE('[2]Ashed teabags wet'!$J$814:$J$816)</f>
        <v>2.2816647271287041</v>
      </c>
      <c r="Q492" s="3" t="str">
        <f t="shared" si="49"/>
        <v/>
      </c>
      <c r="R492" s="2">
        <f>'[2]Dry_Litterbag Placem_Collection'!G199</f>
        <v>43004</v>
      </c>
      <c r="S492">
        <f>IF(IFERROR(INDEX('[2]Both teabags AfterDry'!$D$3:$D$900,MATCH(Dry_Unashed!H492,'[2]Both teabags AfterDry'!$A$3:$A$900,0)),"")="","",(IFERROR(INDEX('[2]Both teabags AfterDry'!$D$3:$D$900,MATCH(Dry_Unashed!H492,'[2]Both teabags AfterDry'!$A$3:$A$900,0)),"")))</f>
        <v>0.82399999999999995</v>
      </c>
      <c r="T492">
        <f>IF(IFERROR(INDEX('[2]Both teabags AfterDry'!$D$3:$D$900,MATCH(Dry_Unashed!I492,'[2]Both teabags AfterDry'!$A$3:$A$900,0)),"")="","",(IFERROR(INDEX('[2]Both teabags AfterDry'!$D$3:$D$900,MATCH(Dry_Unashed!I492,'[2]Both teabags AfterDry'!$A$3:$A$900,0)),"")))</f>
        <v>1.577</v>
      </c>
      <c r="U492" s="1" t="str">
        <f>IFERROR(IF(S492&gt;0,S492-(#REF!),""),"")</f>
        <v/>
      </c>
      <c r="V492" s="1" t="str">
        <f>IFERROR(IF(T492&gt;0,T492-(#REF!),""),"")</f>
        <v/>
      </c>
      <c r="W492" s="3" t="str">
        <f t="shared" si="50"/>
        <v/>
      </c>
      <c r="X492" s="3" t="str">
        <f t="shared" si="51"/>
        <v/>
      </c>
      <c r="Y492" s="3" t="str">
        <f t="shared" si="52"/>
        <v/>
      </c>
      <c r="Z492">
        <f t="shared" si="53"/>
        <v>62</v>
      </c>
      <c r="AA492" s="3" t="str">
        <f t="shared" si="54"/>
        <v/>
      </c>
      <c r="AB492" s="3" t="str">
        <f t="shared" si="55"/>
        <v/>
      </c>
      <c r="AC492" s="67" t="str">
        <f>IF(ISNUMBER(SEARCH("C", '[2]Dry_Litterbag Placem_Collection'!V199)),"YES","")</f>
        <v/>
      </c>
      <c r="AD492" s="67" t="str">
        <f>IF(ISNUMBER(SEARCH("H", '[2]Dry_Litterbag Placem_Collection'!V199)),"YES","")</f>
        <v/>
      </c>
      <c r="AE492" s="67" t="str">
        <f>IF(ISNUMBER(SEARCH("R", '[2]Dry_Litterbag Placem_Collection'!V199)),"YES","")</f>
        <v>YES</v>
      </c>
      <c r="AF492" s="67" t="str">
        <f>IF(ISNUMBER(SEARCH("C", '[2]Dry_Litterbag Placem_Collection'!U199)),"YES","")</f>
        <v/>
      </c>
      <c r="AG492" s="67" t="str">
        <f>IF(ISNUMBER(SEARCH("H", '[2]Dry_Litterbag Placem_Collection'!U199)),"YES","")</f>
        <v/>
      </c>
      <c r="AH492" s="67" t="str">
        <f>IF(ISNUMBER(SEARCH("R", '[2]Dry_Litterbag Placem_Collection'!U199)),"YES","")</f>
        <v>YES</v>
      </c>
    </row>
    <row r="493" spans="2:34">
      <c r="B493" t="s">
        <v>164</v>
      </c>
      <c r="C493">
        <v>198</v>
      </c>
      <c r="D493" t="s">
        <v>135</v>
      </c>
      <c r="E493" t="s">
        <v>32</v>
      </c>
      <c r="F493" s="68">
        <v>2</v>
      </c>
      <c r="G493" s="2">
        <f>'[2]Dry_Litterbag Placem_Collection'!E200</f>
        <v>42942</v>
      </c>
      <c r="H493" t="str">
        <f>'[2]Final data_for_R_analysis_Dryse'!J639</f>
        <v>G780</v>
      </c>
      <c r="I493" t="str">
        <f>'[2]Final data_for_R_analysis_Dryse'!J859</f>
        <v>R711</v>
      </c>
      <c r="J493">
        <f>IFERROR(INDEX('[2]Green_rooibos initial weight'!$C$5:$C$1749,MATCH(H493, '[2]Green_rooibos initial weight'!$A$5:$A$1749,0)),"")</f>
        <v>1.962</v>
      </c>
      <c r="K493">
        <f>IFERROR(INDEX('[2]Green_rooibos initial weight'!$C$5:$C$1749,MATCH(I493, '[2]Green_rooibos initial weight'!$A$5:$A$1749,0)),"")</f>
        <v>2.13</v>
      </c>
      <c r="L493" s="3" t="str">
        <f>IFERROR(J493-(#REF!+#REF!),"")</f>
        <v/>
      </c>
      <c r="M493" s="3">
        <f>AVERAGE('[2]Ashed teabags wet'!$J$809:$J$813,'[2]Ashed teabags wet'!$J$817:$J$818,'[2]Ashed teabags wet'!$J$820:$J$821)</f>
        <v>5.5094158734921841</v>
      </c>
      <c r="N493" s="3" t="str">
        <f t="shared" si="48"/>
        <v/>
      </c>
      <c r="O493" s="3" t="str">
        <f>IFERROR($K493-(#REF!+#REF!),"")</f>
        <v/>
      </c>
      <c r="P493" s="3">
        <f>AVERAGE('[2]Ashed teabags wet'!$J$814:$J$816)</f>
        <v>2.2816647271287041</v>
      </c>
      <c r="Q493" s="3" t="str">
        <f t="shared" si="49"/>
        <v/>
      </c>
      <c r="R493" s="2">
        <f>'[2]Dry_Litterbag Placem_Collection'!G200</f>
        <v>43004</v>
      </c>
      <c r="S493">
        <f>IF(IFERROR(INDEX('[2]Both teabags AfterDry'!$D$3:$D$900,MATCH(Dry_Unashed!H493,'[2]Both teabags AfterDry'!$A$3:$A$900,0)),"")="","",(IFERROR(INDEX('[2]Both teabags AfterDry'!$D$3:$D$900,MATCH(Dry_Unashed!H493,'[2]Both teabags AfterDry'!$A$3:$A$900,0)),"")))</f>
        <v>0.69899999999999995</v>
      </c>
      <c r="T493">
        <f>IF(IFERROR(INDEX('[2]Both teabags AfterDry'!$D$3:$D$900,MATCH(Dry_Unashed!I493,'[2]Both teabags AfterDry'!$A$3:$A$900,0)),"")="","",(IFERROR(INDEX('[2]Both teabags AfterDry'!$D$3:$D$900,MATCH(Dry_Unashed!I493,'[2]Both teabags AfterDry'!$A$3:$A$900,0)),"")))</f>
        <v>1.7210000000000001</v>
      </c>
      <c r="U493" s="1" t="str">
        <f>IFERROR(IF(S493&gt;0,S493-(#REF!),""),"")</f>
        <v/>
      </c>
      <c r="V493" s="1" t="str">
        <f>IFERROR(IF(T493&gt;0,T493-(#REF!),""),"")</f>
        <v/>
      </c>
      <c r="W493" s="3" t="str">
        <f t="shared" si="50"/>
        <v/>
      </c>
      <c r="X493" s="3" t="str">
        <f t="shared" si="51"/>
        <v/>
      </c>
      <c r="Y493" s="3" t="str">
        <f t="shared" si="52"/>
        <v/>
      </c>
      <c r="Z493">
        <f t="shared" si="53"/>
        <v>62</v>
      </c>
      <c r="AA493" s="3" t="str">
        <f t="shared" si="54"/>
        <v/>
      </c>
      <c r="AB493" s="3" t="str">
        <f t="shared" si="55"/>
        <v/>
      </c>
      <c r="AC493" s="67" t="str">
        <f>IF(ISNUMBER(SEARCH("C", '[2]Dry_Litterbag Placem_Collection'!V200)),"YES","")</f>
        <v/>
      </c>
      <c r="AD493" s="67" t="str">
        <f>IF(ISNUMBER(SEARCH("H", '[2]Dry_Litterbag Placem_Collection'!V200)),"YES","")</f>
        <v/>
      </c>
      <c r="AE493" s="67" t="str">
        <f>IF(ISNUMBER(SEARCH("R", '[2]Dry_Litterbag Placem_Collection'!V200)),"YES","")</f>
        <v>YES</v>
      </c>
      <c r="AF493" s="67" t="str">
        <f>IF(ISNUMBER(SEARCH("C", '[2]Dry_Litterbag Placem_Collection'!U200)),"YES","")</f>
        <v/>
      </c>
      <c r="AG493" s="67" t="str">
        <f>IF(ISNUMBER(SEARCH("H", '[2]Dry_Litterbag Placem_Collection'!U200)),"YES","")</f>
        <v/>
      </c>
      <c r="AH493" s="67" t="str">
        <f>IF(ISNUMBER(SEARCH("R", '[2]Dry_Litterbag Placem_Collection'!U200)),"YES","")</f>
        <v>YES</v>
      </c>
    </row>
    <row r="494" spans="2:34">
      <c r="B494" t="s">
        <v>164</v>
      </c>
      <c r="C494">
        <v>199</v>
      </c>
      <c r="D494" t="s">
        <v>136</v>
      </c>
      <c r="E494" t="s">
        <v>32</v>
      </c>
      <c r="F494" s="68">
        <v>3</v>
      </c>
      <c r="G494" s="2">
        <f>'[2]Dry_Litterbag Placem_Collection'!E201</f>
        <v>42942</v>
      </c>
      <c r="H494" t="str">
        <f>'[2]Final data_for_R_analysis_Dryse'!J640</f>
        <v>G182</v>
      </c>
      <c r="I494" t="str">
        <f>'[2]Final data_for_R_analysis_Dryse'!J860</f>
        <v>R236</v>
      </c>
      <c r="J494">
        <f>IFERROR(INDEX('[2]Green_rooibos initial weight'!$C$5:$C$1749,MATCH(H494, '[2]Green_rooibos initial weight'!$A$5:$A$1749,0)),"")</f>
        <v>1.8919999999999999</v>
      </c>
      <c r="K494">
        <f>IFERROR(INDEX('[2]Green_rooibos initial weight'!$C$5:$C$1749,MATCH(I494, '[2]Green_rooibos initial weight'!$A$5:$A$1749,0)),"")</f>
        <v>2.2440000000000002</v>
      </c>
      <c r="L494" s="3" t="str">
        <f>IFERROR(J494-(#REF!+#REF!),"")</f>
        <v/>
      </c>
      <c r="M494" s="3">
        <f>AVERAGE('[2]Ashed teabags wet'!$J$809:$J$813,'[2]Ashed teabags wet'!$J$817:$J$818,'[2]Ashed teabags wet'!$J$820:$J$821)</f>
        <v>5.5094158734921841</v>
      </c>
      <c r="N494" s="3" t="str">
        <f t="shared" si="48"/>
        <v/>
      </c>
      <c r="O494" s="3" t="str">
        <f>IFERROR($K494-(#REF!+#REF!),"")</f>
        <v/>
      </c>
      <c r="P494" s="3">
        <f>AVERAGE('[2]Ashed teabags wet'!$J$814:$J$816)</f>
        <v>2.2816647271287041</v>
      </c>
      <c r="Q494" s="3" t="str">
        <f t="shared" si="49"/>
        <v/>
      </c>
      <c r="R494" s="2">
        <f>'[2]Dry_Litterbag Placem_Collection'!G201</f>
        <v>43004</v>
      </c>
      <c r="S494">
        <f>IF(IFERROR(INDEX('[2]Both teabags AfterDry'!$D$3:$D$900,MATCH(Dry_Unashed!H494,'[2]Both teabags AfterDry'!$A$3:$A$900,0)),"")="","",(IFERROR(INDEX('[2]Both teabags AfterDry'!$D$3:$D$900,MATCH(Dry_Unashed!H494,'[2]Both teabags AfterDry'!$A$3:$A$900,0)),"")))</f>
        <v>0.62490000000000001</v>
      </c>
      <c r="T494">
        <f>IF(IFERROR(INDEX('[2]Both teabags AfterDry'!$D$3:$D$900,MATCH(Dry_Unashed!I494,'[2]Both teabags AfterDry'!$A$3:$A$900,0)),"")="","",(IFERROR(INDEX('[2]Both teabags AfterDry'!$D$3:$D$900,MATCH(Dry_Unashed!I494,'[2]Both teabags AfterDry'!$A$3:$A$900,0)),"")))</f>
        <v>1.62</v>
      </c>
      <c r="U494" s="1" t="str">
        <f>IFERROR(IF(S494&gt;0,S494-(#REF!),""),"")</f>
        <v/>
      </c>
      <c r="V494" s="1" t="str">
        <f>IFERROR(IF(T494&gt;0,T494-(#REF!),""),"")</f>
        <v/>
      </c>
      <c r="W494" s="3" t="str">
        <f t="shared" si="50"/>
        <v/>
      </c>
      <c r="X494" s="3" t="str">
        <f t="shared" si="51"/>
        <v/>
      </c>
      <c r="Y494" s="3" t="str">
        <f t="shared" si="52"/>
        <v/>
      </c>
      <c r="Z494">
        <f t="shared" si="53"/>
        <v>62</v>
      </c>
      <c r="AA494" s="3" t="str">
        <f t="shared" si="54"/>
        <v/>
      </c>
      <c r="AB494" s="3" t="str">
        <f t="shared" si="55"/>
        <v/>
      </c>
      <c r="AC494" s="67" t="str">
        <f>IF(ISNUMBER(SEARCH("C", '[2]Dry_Litterbag Placem_Collection'!V201)),"YES","")</f>
        <v/>
      </c>
      <c r="AD494" s="67" t="str">
        <f>IF(ISNUMBER(SEARCH("H", '[2]Dry_Litterbag Placem_Collection'!V201)),"YES","")</f>
        <v/>
      </c>
      <c r="AE494" s="67" t="str">
        <f>IF(ISNUMBER(SEARCH("R", '[2]Dry_Litterbag Placem_Collection'!V201)),"YES","")</f>
        <v>YES</v>
      </c>
      <c r="AF494" s="67" t="str">
        <f>IF(ISNUMBER(SEARCH("C", '[2]Dry_Litterbag Placem_Collection'!U201)),"YES","")</f>
        <v/>
      </c>
      <c r="AG494" s="67" t="str">
        <f>IF(ISNUMBER(SEARCH("H", '[2]Dry_Litterbag Placem_Collection'!U201)),"YES","")</f>
        <v/>
      </c>
      <c r="AH494" s="67" t="str">
        <f>IF(ISNUMBER(SEARCH("R", '[2]Dry_Litterbag Placem_Collection'!U201)),"YES","")</f>
        <v>YES</v>
      </c>
    </row>
    <row r="495" spans="2:34">
      <c r="B495" t="s">
        <v>164</v>
      </c>
      <c r="C495">
        <v>200</v>
      </c>
      <c r="D495" t="s">
        <v>137</v>
      </c>
      <c r="E495" t="s">
        <v>32</v>
      </c>
      <c r="F495" s="68">
        <v>4</v>
      </c>
      <c r="G495" s="2">
        <f>'[2]Dry_Litterbag Placem_Collection'!E202</f>
        <v>42942</v>
      </c>
      <c r="H495" t="str">
        <f>'[2]Final data_for_R_analysis_Dryse'!J641</f>
        <v>G186</v>
      </c>
      <c r="I495" t="str">
        <f>'[2]Final data_for_R_analysis_Dryse'!J861</f>
        <v>R205</v>
      </c>
      <c r="J495">
        <f>IFERROR(INDEX('[2]Green_rooibos initial weight'!$C$5:$C$1749,MATCH(H495, '[2]Green_rooibos initial weight'!$A$5:$A$1749,0)),"")</f>
        <v>2.0419999999999998</v>
      </c>
      <c r="K495">
        <f>IFERROR(INDEX('[2]Green_rooibos initial weight'!$C$5:$C$1749,MATCH(I495, '[2]Green_rooibos initial weight'!$A$5:$A$1749,0)),"")</f>
        <v>2.181</v>
      </c>
      <c r="L495" s="3" t="str">
        <f>IFERROR(J495-(#REF!+#REF!),"")</f>
        <v/>
      </c>
      <c r="M495" s="3">
        <f>AVERAGE('[2]Ashed teabags wet'!$J$809:$J$813,'[2]Ashed teabags wet'!$J$817:$J$818,'[2]Ashed teabags wet'!$J$820:$J$821)</f>
        <v>5.5094158734921841</v>
      </c>
      <c r="N495" s="3" t="str">
        <f t="shared" si="48"/>
        <v/>
      </c>
      <c r="O495" s="3" t="str">
        <f>IFERROR($K495-(#REF!+#REF!),"")</f>
        <v/>
      </c>
      <c r="P495" s="3">
        <f>AVERAGE('[2]Ashed teabags wet'!$J$814:$J$816)</f>
        <v>2.2816647271287041</v>
      </c>
      <c r="Q495" s="3" t="str">
        <f t="shared" si="49"/>
        <v/>
      </c>
      <c r="R495" s="2">
        <f>'[2]Dry_Litterbag Placem_Collection'!G202</f>
        <v>43004</v>
      </c>
      <c r="S495">
        <f>IF(IFERROR(INDEX('[2]Both teabags AfterDry'!$D$3:$D$900,MATCH(Dry_Unashed!H495,'[2]Both teabags AfterDry'!$A$3:$A$900,0)),"")="","",(IFERROR(INDEX('[2]Both teabags AfterDry'!$D$3:$D$900,MATCH(Dry_Unashed!H495,'[2]Both teabags AfterDry'!$A$3:$A$900,0)),"")))</f>
        <v>0.6643</v>
      </c>
      <c r="T495">
        <f>IF(IFERROR(INDEX('[2]Both teabags AfterDry'!$D$3:$D$900,MATCH(Dry_Unashed!I495,'[2]Both teabags AfterDry'!$A$3:$A$900,0)),"")="","",(IFERROR(INDEX('[2]Both teabags AfterDry'!$D$3:$D$900,MATCH(Dry_Unashed!I495,'[2]Both teabags AfterDry'!$A$3:$A$900,0)),"")))</f>
        <v>1.6595</v>
      </c>
      <c r="U495" s="1" t="str">
        <f>IFERROR(IF(S495&gt;0,S495-(#REF!),""),"")</f>
        <v/>
      </c>
      <c r="V495" s="1" t="str">
        <f>IFERROR(IF(T495&gt;0,T495-(#REF!),""),"")</f>
        <v/>
      </c>
      <c r="W495" s="3" t="str">
        <f t="shared" si="50"/>
        <v/>
      </c>
      <c r="X495" s="3" t="str">
        <f t="shared" si="51"/>
        <v/>
      </c>
      <c r="Y495" s="3" t="str">
        <f t="shared" si="52"/>
        <v/>
      </c>
      <c r="Z495">
        <f t="shared" si="53"/>
        <v>62</v>
      </c>
      <c r="AA495" s="3" t="str">
        <f t="shared" si="54"/>
        <v/>
      </c>
      <c r="AB495" s="3" t="str">
        <f t="shared" si="55"/>
        <v/>
      </c>
      <c r="AC495" s="67" t="str">
        <f>IF(ISNUMBER(SEARCH("C", '[2]Dry_Litterbag Placem_Collection'!V202)),"YES","")</f>
        <v/>
      </c>
      <c r="AD495" s="67" t="str">
        <f>IF(ISNUMBER(SEARCH("H", '[2]Dry_Litterbag Placem_Collection'!V202)),"YES","")</f>
        <v/>
      </c>
      <c r="AE495" s="67" t="str">
        <f>IF(ISNUMBER(SEARCH("R", '[2]Dry_Litterbag Placem_Collection'!V202)),"YES","")</f>
        <v>YES</v>
      </c>
      <c r="AF495" s="67" t="str">
        <f>IF(ISNUMBER(SEARCH("C", '[2]Dry_Litterbag Placem_Collection'!U202)),"YES","")</f>
        <v/>
      </c>
      <c r="AG495" s="67" t="str">
        <f>IF(ISNUMBER(SEARCH("H", '[2]Dry_Litterbag Placem_Collection'!U202)),"YES","")</f>
        <v/>
      </c>
      <c r="AH495" s="67" t="str">
        <f>IF(ISNUMBER(SEARCH("R", '[2]Dry_Litterbag Placem_Collection'!U202)),"YES","")</f>
        <v>YES</v>
      </c>
    </row>
    <row r="496" spans="2:34">
      <c r="B496" t="s">
        <v>164</v>
      </c>
      <c r="C496">
        <v>201</v>
      </c>
      <c r="D496" t="s">
        <v>138</v>
      </c>
      <c r="E496" t="s">
        <v>32</v>
      </c>
      <c r="F496" s="68">
        <v>1</v>
      </c>
      <c r="G496" s="2">
        <f>'[2]Dry_Litterbag Placem_Collection'!E203</f>
        <v>42942</v>
      </c>
      <c r="H496" t="str">
        <f>'[2]Final data_for_R_analysis_Dryse'!J642</f>
        <v>G315</v>
      </c>
      <c r="I496" t="str">
        <f>'[2]Final data_for_R_analysis_Dryse'!J862</f>
        <v>R665</v>
      </c>
      <c r="J496">
        <f>IFERROR(INDEX('[2]Green_rooibos initial weight'!$C$5:$C$1749,MATCH(H496, '[2]Green_rooibos initial weight'!$A$5:$A$1749,0)),"")</f>
        <v>2.0960000000000001</v>
      </c>
      <c r="K496">
        <f>IFERROR(INDEX('[2]Green_rooibos initial weight'!$C$5:$C$1749,MATCH(I496, '[2]Green_rooibos initial weight'!$A$5:$A$1749,0)),"")</f>
        <v>2.1579999999999999</v>
      </c>
      <c r="L496" s="3" t="str">
        <f>IFERROR(J496-(#REF!+#REF!),"")</f>
        <v/>
      </c>
      <c r="M496" s="3">
        <f>AVERAGE('[2]Ashed teabags wet'!$J$809:$J$813,'[2]Ashed teabags wet'!$J$817:$J$818,'[2]Ashed teabags wet'!$J$820:$J$821)</f>
        <v>5.5094158734921841</v>
      </c>
      <c r="N496" s="3" t="str">
        <f t="shared" si="48"/>
        <v/>
      </c>
      <c r="O496" s="3" t="str">
        <f>IFERROR($K496-(#REF!+#REF!),"")</f>
        <v/>
      </c>
      <c r="P496" s="3">
        <f>AVERAGE('[2]Ashed teabags wet'!$J$814:$J$816)</f>
        <v>2.2816647271287041</v>
      </c>
      <c r="Q496" s="3" t="str">
        <f t="shared" si="49"/>
        <v/>
      </c>
      <c r="R496" s="2">
        <f>'[2]Dry_Litterbag Placem_Collection'!G203</f>
        <v>43004</v>
      </c>
      <c r="S496">
        <f>IF(IFERROR(INDEX('[2]Both teabags AfterDry'!$D$3:$D$900,MATCH(Dry_Unashed!H496,'[2]Both teabags AfterDry'!$A$3:$A$900,0)),"")="","",(IFERROR(INDEX('[2]Both teabags AfterDry'!$D$3:$D$900,MATCH(Dry_Unashed!H496,'[2]Both teabags AfterDry'!$A$3:$A$900,0)),"")))</f>
        <v>0.84</v>
      </c>
      <c r="T496">
        <f>IF(IFERROR(INDEX('[2]Both teabags AfterDry'!$D$3:$D$900,MATCH(Dry_Unashed!I496,'[2]Both teabags AfterDry'!$A$3:$A$900,0)),"")="","",(IFERROR(INDEX('[2]Both teabags AfterDry'!$D$3:$D$900,MATCH(Dry_Unashed!I496,'[2]Both teabags AfterDry'!$A$3:$A$900,0)),"")))</f>
        <v>1.7869999999999999</v>
      </c>
      <c r="U496" s="1" t="str">
        <f>IFERROR(IF(S496&gt;0,S496-(#REF!),""),"")</f>
        <v/>
      </c>
      <c r="V496" s="1" t="str">
        <f>IFERROR(IF(T496&gt;0,T496-(#REF!),""),"")</f>
        <v/>
      </c>
      <c r="W496" s="3" t="str">
        <f t="shared" si="50"/>
        <v/>
      </c>
      <c r="X496" s="3" t="str">
        <f t="shared" si="51"/>
        <v/>
      </c>
      <c r="Y496" s="3" t="str">
        <f t="shared" si="52"/>
        <v/>
      </c>
      <c r="Z496">
        <f t="shared" si="53"/>
        <v>62</v>
      </c>
      <c r="AA496" s="3" t="str">
        <f t="shared" si="54"/>
        <v/>
      </c>
      <c r="AB496" s="3" t="str">
        <f t="shared" si="55"/>
        <v/>
      </c>
      <c r="AC496" s="67" t="str">
        <f>IF(ISNUMBER(SEARCH("C", '[2]Dry_Litterbag Placem_Collection'!V203)),"YES","")</f>
        <v/>
      </c>
      <c r="AD496" s="67" t="str">
        <f>IF(ISNUMBER(SEARCH("H", '[2]Dry_Litterbag Placem_Collection'!V203)),"YES","")</f>
        <v/>
      </c>
      <c r="AE496" s="67" t="str">
        <f>IF(ISNUMBER(SEARCH("R", '[2]Dry_Litterbag Placem_Collection'!V203)),"YES","")</f>
        <v>YES</v>
      </c>
      <c r="AF496" s="67" t="str">
        <f>IF(ISNUMBER(SEARCH("C", '[2]Dry_Litterbag Placem_Collection'!U203)),"YES","")</f>
        <v/>
      </c>
      <c r="AG496" s="67" t="str">
        <f>IF(ISNUMBER(SEARCH("H", '[2]Dry_Litterbag Placem_Collection'!U203)),"YES","")</f>
        <v/>
      </c>
      <c r="AH496" s="67" t="str">
        <f>IF(ISNUMBER(SEARCH("R", '[2]Dry_Litterbag Placem_Collection'!U203)),"YES","")</f>
        <v>YES</v>
      </c>
    </row>
    <row r="497" spans="2:34">
      <c r="B497" t="s">
        <v>164</v>
      </c>
      <c r="C497">
        <v>202</v>
      </c>
      <c r="D497" t="s">
        <v>139</v>
      </c>
      <c r="E497" t="s">
        <v>32</v>
      </c>
      <c r="F497" s="68">
        <v>2</v>
      </c>
      <c r="G497" s="2">
        <f>'[2]Dry_Litterbag Placem_Collection'!E204</f>
        <v>42942</v>
      </c>
      <c r="H497" t="str">
        <f>'[2]Final data_for_R_analysis_Dryse'!J643</f>
        <v>G147</v>
      </c>
      <c r="I497" t="str">
        <f>'[2]Final data_for_R_analysis_Dryse'!J863</f>
        <v>R224</v>
      </c>
      <c r="J497">
        <f>IFERROR(INDEX('[2]Green_rooibos initial weight'!$C$5:$C$1749,MATCH(H497, '[2]Green_rooibos initial weight'!$A$5:$A$1749,0)),"")</f>
        <v>2.0369999999999999</v>
      </c>
      <c r="K497">
        <f>IFERROR(INDEX('[2]Green_rooibos initial weight'!$C$5:$C$1749,MATCH(I497, '[2]Green_rooibos initial weight'!$A$5:$A$1749,0)),"")</f>
        <v>2.298</v>
      </c>
      <c r="L497" s="3" t="str">
        <f>IFERROR(J497-(#REF!+#REF!),"")</f>
        <v/>
      </c>
      <c r="M497" s="3">
        <f>AVERAGE('[2]Ashed teabags wet'!$J$809:$J$813,'[2]Ashed teabags wet'!$J$817:$J$818,'[2]Ashed teabags wet'!$J$820:$J$821)</f>
        <v>5.5094158734921841</v>
      </c>
      <c r="N497" s="3" t="str">
        <f t="shared" si="48"/>
        <v/>
      </c>
      <c r="O497" s="3" t="str">
        <f>IFERROR($K497-(#REF!+#REF!),"")</f>
        <v/>
      </c>
      <c r="P497" s="3">
        <f>AVERAGE('[2]Ashed teabags wet'!$J$814:$J$816)</f>
        <v>2.2816647271287041</v>
      </c>
      <c r="Q497" s="3" t="str">
        <f t="shared" si="49"/>
        <v/>
      </c>
      <c r="R497" s="2">
        <f>'[2]Dry_Litterbag Placem_Collection'!G204</f>
        <v>43004</v>
      </c>
      <c r="S497">
        <f>IF(IFERROR(INDEX('[2]Both teabags AfterDry'!$D$3:$D$900,MATCH(Dry_Unashed!H497,'[2]Both teabags AfterDry'!$A$3:$A$900,0)),"")="","",(IFERROR(INDEX('[2]Both teabags AfterDry'!$D$3:$D$900,MATCH(Dry_Unashed!H497,'[2]Both teabags AfterDry'!$A$3:$A$900,0)),"")))</f>
        <v>0.71709999999999996</v>
      </c>
      <c r="T497">
        <f>IF(IFERROR(INDEX('[2]Both teabags AfterDry'!$D$3:$D$900,MATCH(Dry_Unashed!I497,'[2]Both teabags AfterDry'!$A$3:$A$900,0)),"")="","",(IFERROR(INDEX('[2]Both teabags AfterDry'!$D$3:$D$900,MATCH(Dry_Unashed!I497,'[2]Both teabags AfterDry'!$A$3:$A$900,0)),"")))</f>
        <v>1.8384</v>
      </c>
      <c r="U497" s="1" t="str">
        <f>IFERROR(IF(S497&gt;0,S497-(#REF!),""),"")</f>
        <v/>
      </c>
      <c r="V497" s="1" t="str">
        <f>IFERROR(IF(T497&gt;0,T497-(#REF!),""),"")</f>
        <v/>
      </c>
      <c r="W497" s="3" t="str">
        <f t="shared" si="50"/>
        <v/>
      </c>
      <c r="X497" s="3" t="str">
        <f t="shared" si="51"/>
        <v/>
      </c>
      <c r="Y497" s="3" t="str">
        <f t="shared" si="52"/>
        <v/>
      </c>
      <c r="Z497">
        <f t="shared" si="53"/>
        <v>62</v>
      </c>
      <c r="AA497" s="3" t="str">
        <f t="shared" si="54"/>
        <v/>
      </c>
      <c r="AB497" s="3" t="str">
        <f t="shared" si="55"/>
        <v/>
      </c>
      <c r="AC497" s="67" t="str">
        <f>IF(ISNUMBER(SEARCH("C", '[2]Dry_Litterbag Placem_Collection'!V204)),"YES","")</f>
        <v/>
      </c>
      <c r="AD497" s="67" t="str">
        <f>IF(ISNUMBER(SEARCH("H", '[2]Dry_Litterbag Placem_Collection'!V204)),"YES","")</f>
        <v/>
      </c>
      <c r="AE497" s="67" t="str">
        <f>IF(ISNUMBER(SEARCH("R", '[2]Dry_Litterbag Placem_Collection'!V204)),"YES","")</f>
        <v>YES</v>
      </c>
      <c r="AF497" s="67" t="str">
        <f>IF(ISNUMBER(SEARCH("C", '[2]Dry_Litterbag Placem_Collection'!U204)),"YES","")</f>
        <v/>
      </c>
      <c r="AG497" s="67" t="str">
        <f>IF(ISNUMBER(SEARCH("H", '[2]Dry_Litterbag Placem_Collection'!U204)),"YES","")</f>
        <v/>
      </c>
      <c r="AH497" s="67" t="str">
        <f>IF(ISNUMBER(SEARCH("R", '[2]Dry_Litterbag Placem_Collection'!U204)),"YES","")</f>
        <v>YES</v>
      </c>
    </row>
    <row r="498" spans="2:34">
      <c r="B498" t="s">
        <v>164</v>
      </c>
      <c r="C498">
        <v>203</v>
      </c>
      <c r="D498" t="s">
        <v>140</v>
      </c>
      <c r="E498" t="s">
        <v>32</v>
      </c>
      <c r="F498" s="68">
        <v>3</v>
      </c>
      <c r="G498" s="2">
        <f>'[2]Dry_Litterbag Placem_Collection'!E205</f>
        <v>42942</v>
      </c>
      <c r="H498" t="str">
        <f>'[2]Final data_for_R_analysis_Dryse'!J644</f>
        <v>G168</v>
      </c>
      <c r="I498" t="str">
        <f>'[2]Final data_for_R_analysis_Dryse'!J864</f>
        <v>R621</v>
      </c>
      <c r="J498">
        <f>IFERROR(INDEX('[2]Green_rooibos initial weight'!$C$5:$C$1749,MATCH(H498, '[2]Green_rooibos initial weight'!$A$5:$A$1749,0)),"")</f>
        <v>2.0499999999999998</v>
      </c>
      <c r="K498">
        <f>IFERROR(INDEX('[2]Green_rooibos initial weight'!$C$5:$C$1749,MATCH(I498, '[2]Green_rooibos initial weight'!$A$5:$A$1749,0)),"")</f>
        <v>2.0459999999999998</v>
      </c>
      <c r="L498" s="3" t="str">
        <f>IFERROR(J498-(#REF!+#REF!),"")</f>
        <v/>
      </c>
      <c r="M498" s="3">
        <f>AVERAGE('[2]Ashed teabags wet'!$J$809:$J$813,'[2]Ashed teabags wet'!$J$817:$J$818,'[2]Ashed teabags wet'!$J$820:$J$821)</f>
        <v>5.5094158734921841</v>
      </c>
      <c r="N498" s="3" t="str">
        <f t="shared" si="48"/>
        <v/>
      </c>
      <c r="O498" s="3" t="str">
        <f>IFERROR($K498-(#REF!+#REF!),"")</f>
        <v/>
      </c>
      <c r="P498" s="3">
        <f>AVERAGE('[2]Ashed teabags wet'!$J$814:$J$816)</f>
        <v>2.2816647271287041</v>
      </c>
      <c r="Q498" s="3" t="str">
        <f t="shared" si="49"/>
        <v/>
      </c>
      <c r="R498" s="2">
        <f>'[2]Dry_Litterbag Placem_Collection'!G205</f>
        <v>43004</v>
      </c>
      <c r="S498">
        <f>IF(IFERROR(INDEX('[2]Both teabags AfterDry'!$D$3:$D$900,MATCH(Dry_Unashed!H498,'[2]Both teabags AfterDry'!$A$3:$A$900,0)),"")="","",(IFERROR(INDEX('[2]Both teabags AfterDry'!$D$3:$D$900,MATCH(Dry_Unashed!H498,'[2]Both teabags AfterDry'!$A$3:$A$900,0)),"")))</f>
        <v>0.72609999999999997</v>
      </c>
      <c r="T498">
        <f>IF(IFERROR(INDEX('[2]Both teabags AfterDry'!$D$3:$D$900,MATCH(Dry_Unashed!I498,'[2]Both teabags AfterDry'!$A$3:$A$900,0)),"")="","",(IFERROR(INDEX('[2]Both teabags AfterDry'!$D$3:$D$900,MATCH(Dry_Unashed!I498,'[2]Both teabags AfterDry'!$A$3:$A$900,0)),"")))</f>
        <v>1.6888000000000001</v>
      </c>
      <c r="U498" s="1" t="str">
        <f>IFERROR(IF(S498&gt;0,S498-(#REF!),""),"")</f>
        <v/>
      </c>
      <c r="V498" s="1" t="str">
        <f>IFERROR(IF(T498&gt;0,T498-(#REF!),""),"")</f>
        <v/>
      </c>
      <c r="W498" s="3" t="str">
        <f t="shared" si="50"/>
        <v/>
      </c>
      <c r="X498" s="3" t="str">
        <f t="shared" si="51"/>
        <v/>
      </c>
      <c r="Y498" s="3" t="str">
        <f t="shared" si="52"/>
        <v/>
      </c>
      <c r="Z498">
        <f t="shared" si="53"/>
        <v>62</v>
      </c>
      <c r="AA498" s="3" t="str">
        <f t="shared" si="54"/>
        <v/>
      </c>
      <c r="AB498" s="3" t="str">
        <f t="shared" si="55"/>
        <v/>
      </c>
      <c r="AC498" s="67" t="str">
        <f>IF(ISNUMBER(SEARCH("C", '[2]Dry_Litterbag Placem_Collection'!V205)),"YES","")</f>
        <v/>
      </c>
      <c r="AD498" s="67" t="str">
        <f>IF(ISNUMBER(SEARCH("H", '[2]Dry_Litterbag Placem_Collection'!V205)),"YES","")</f>
        <v/>
      </c>
      <c r="AE498" s="67" t="str">
        <f>IF(ISNUMBER(SEARCH("R", '[2]Dry_Litterbag Placem_Collection'!V205)),"YES","")</f>
        <v>YES</v>
      </c>
      <c r="AF498" s="67" t="str">
        <f>IF(ISNUMBER(SEARCH("C", '[2]Dry_Litterbag Placem_Collection'!U205)),"YES","")</f>
        <v/>
      </c>
      <c r="AG498" s="67" t="str">
        <f>IF(ISNUMBER(SEARCH("H", '[2]Dry_Litterbag Placem_Collection'!U205)),"YES","")</f>
        <v/>
      </c>
      <c r="AH498" s="67" t="str">
        <f>IF(ISNUMBER(SEARCH("R", '[2]Dry_Litterbag Placem_Collection'!U205)),"YES","")</f>
        <v>YES</v>
      </c>
    </row>
    <row r="499" spans="2:34">
      <c r="B499" t="s">
        <v>164</v>
      </c>
      <c r="C499">
        <v>204</v>
      </c>
      <c r="D499" t="s">
        <v>141</v>
      </c>
      <c r="E499" t="s">
        <v>32</v>
      </c>
      <c r="F499" s="68">
        <v>4</v>
      </c>
      <c r="G499" s="2">
        <f>'[2]Dry_Litterbag Placem_Collection'!E206</f>
        <v>42942</v>
      </c>
      <c r="H499" t="str">
        <f>'[2]Final data_for_R_analysis_Dryse'!J645</f>
        <v>G672</v>
      </c>
      <c r="I499" t="str">
        <f>'[2]Final data_for_R_analysis_Dryse'!J865</f>
        <v>R708</v>
      </c>
      <c r="J499">
        <f>IFERROR(INDEX('[2]Green_rooibos initial weight'!$C$5:$C$1749,MATCH(H499, '[2]Green_rooibos initial weight'!$A$5:$A$1749,0)),"")</f>
        <v>2.0350000000000001</v>
      </c>
      <c r="K499">
        <f>IFERROR(INDEX('[2]Green_rooibos initial weight'!$C$5:$C$1749,MATCH(I499, '[2]Green_rooibos initial weight'!$A$5:$A$1749,0)),"")</f>
        <v>2.157</v>
      </c>
      <c r="L499" s="3" t="str">
        <f>IFERROR(J499-(#REF!+#REF!),"")</f>
        <v/>
      </c>
      <c r="M499" s="3">
        <f>AVERAGE('[2]Ashed teabags wet'!$J$809:$J$813,'[2]Ashed teabags wet'!$J$817:$J$818,'[2]Ashed teabags wet'!$J$820:$J$821)</f>
        <v>5.5094158734921841</v>
      </c>
      <c r="N499" s="3" t="str">
        <f t="shared" si="48"/>
        <v/>
      </c>
      <c r="O499" s="3" t="str">
        <f>IFERROR($K499-(#REF!+#REF!),"")</f>
        <v/>
      </c>
      <c r="P499" s="3">
        <f>AVERAGE('[2]Ashed teabags wet'!$J$814:$J$816)</f>
        <v>2.2816647271287041</v>
      </c>
      <c r="Q499" s="3" t="str">
        <f t="shared" si="49"/>
        <v/>
      </c>
      <c r="R499" s="2">
        <f>'[2]Dry_Litterbag Placem_Collection'!G206</f>
        <v>43004</v>
      </c>
      <c r="S499">
        <f>IF(IFERROR(INDEX('[2]Both teabags AfterDry'!$D$3:$D$900,MATCH(Dry_Unashed!H499,'[2]Both teabags AfterDry'!$A$3:$A$900,0)),"")="","",(IFERROR(INDEX('[2]Both teabags AfterDry'!$D$3:$D$900,MATCH(Dry_Unashed!H499,'[2]Both teabags AfterDry'!$A$3:$A$900,0)),"")))</f>
        <v>0.75690000000000002</v>
      </c>
      <c r="T499">
        <f>IF(IFERROR(INDEX('[2]Both teabags AfterDry'!$D$3:$D$900,MATCH(Dry_Unashed!I499,'[2]Both teabags AfterDry'!$A$3:$A$900,0)),"")="","",(IFERROR(INDEX('[2]Both teabags AfterDry'!$D$3:$D$900,MATCH(Dry_Unashed!I499,'[2]Both teabags AfterDry'!$A$3:$A$900,0)),"")))</f>
        <v>1.7259</v>
      </c>
      <c r="U499" s="1" t="str">
        <f>IFERROR(IF(S499&gt;0,S499-(#REF!),""),"")</f>
        <v/>
      </c>
      <c r="V499" s="1" t="str">
        <f>IFERROR(IF(T499&gt;0,T499-(#REF!),""),"")</f>
        <v/>
      </c>
      <c r="W499" s="3" t="str">
        <f t="shared" si="50"/>
        <v/>
      </c>
      <c r="X499" s="3" t="str">
        <f t="shared" si="51"/>
        <v/>
      </c>
      <c r="Y499" s="3" t="str">
        <f t="shared" si="52"/>
        <v/>
      </c>
      <c r="Z499">
        <f t="shared" si="53"/>
        <v>62</v>
      </c>
      <c r="AA499" s="3" t="str">
        <f t="shared" si="54"/>
        <v/>
      </c>
      <c r="AB499" s="3" t="str">
        <f t="shared" si="55"/>
        <v/>
      </c>
      <c r="AC499" s="67" t="str">
        <f>IF(ISNUMBER(SEARCH("C", '[2]Dry_Litterbag Placem_Collection'!V206)),"YES","")</f>
        <v/>
      </c>
      <c r="AD499" s="67" t="str">
        <f>IF(ISNUMBER(SEARCH("H", '[2]Dry_Litterbag Placem_Collection'!V206)),"YES","")</f>
        <v/>
      </c>
      <c r="AE499" s="67" t="str">
        <f>IF(ISNUMBER(SEARCH("R", '[2]Dry_Litterbag Placem_Collection'!V206)),"YES","")</f>
        <v/>
      </c>
      <c r="AF499" s="67" t="str">
        <f>IF(ISNUMBER(SEARCH("C", '[2]Dry_Litterbag Placem_Collection'!U206)),"YES","")</f>
        <v/>
      </c>
      <c r="AG499" s="67" t="str">
        <f>IF(ISNUMBER(SEARCH("H", '[2]Dry_Litterbag Placem_Collection'!U206)),"YES","")</f>
        <v/>
      </c>
      <c r="AH499" s="67" t="str">
        <f>IF(ISNUMBER(SEARCH("R", '[2]Dry_Litterbag Placem_Collection'!U206)),"YES","")</f>
        <v/>
      </c>
    </row>
    <row r="500" spans="2:34">
      <c r="B500" t="s">
        <v>164</v>
      </c>
      <c r="C500">
        <v>205</v>
      </c>
      <c r="D500" t="s">
        <v>142</v>
      </c>
      <c r="E500" t="s">
        <v>32</v>
      </c>
      <c r="F500" s="68">
        <v>1</v>
      </c>
      <c r="G500" s="2">
        <f>'[2]Dry_Litterbag Placem_Collection'!E207</f>
        <v>42942</v>
      </c>
      <c r="H500" t="str">
        <f>'[2]Final data_for_R_analysis_Dryse'!J646</f>
        <v>G173</v>
      </c>
      <c r="I500" t="str">
        <f>'[2]Final data_for_R_analysis_Dryse'!J866</f>
        <v>R637</v>
      </c>
      <c r="J500">
        <f>IFERROR(INDEX('[2]Green_rooibos initial weight'!$C$5:$C$1749,MATCH(H500, '[2]Green_rooibos initial weight'!$A$5:$A$1749,0)),"")</f>
        <v>2.1419999999999999</v>
      </c>
      <c r="K500">
        <f>IFERROR(INDEX('[2]Green_rooibos initial weight'!$C$5:$C$1749,MATCH(I500, '[2]Green_rooibos initial weight'!$A$5:$A$1749,0)),"")</f>
        <v>2.129</v>
      </c>
      <c r="L500" s="3" t="str">
        <f>IFERROR(J500-(#REF!+#REF!),"")</f>
        <v/>
      </c>
      <c r="M500" s="3">
        <f>AVERAGE('[2]Ashed teabags wet'!$J$809:$J$813,'[2]Ashed teabags wet'!$J$817:$J$818,'[2]Ashed teabags wet'!$J$820:$J$821)</f>
        <v>5.5094158734921841</v>
      </c>
      <c r="N500" s="3" t="str">
        <f t="shared" si="48"/>
        <v/>
      </c>
      <c r="O500" s="3" t="str">
        <f>IFERROR($K500-(#REF!+#REF!),"")</f>
        <v/>
      </c>
      <c r="P500" s="3">
        <f>AVERAGE('[2]Ashed teabags wet'!$J$814:$J$816)</f>
        <v>2.2816647271287041</v>
      </c>
      <c r="Q500" s="3" t="str">
        <f t="shared" si="49"/>
        <v/>
      </c>
      <c r="R500" s="2">
        <f>'[2]Dry_Litterbag Placem_Collection'!G207</f>
        <v>43004</v>
      </c>
      <c r="S500">
        <f>IF(IFERROR(INDEX('[2]Both teabags AfterDry'!$D$3:$D$900,MATCH(Dry_Unashed!H500,'[2]Both teabags AfterDry'!$A$3:$A$900,0)),"")="","",(IFERROR(INDEX('[2]Both teabags AfterDry'!$D$3:$D$900,MATCH(Dry_Unashed!H500,'[2]Both teabags AfterDry'!$A$3:$A$900,0)),"")))</f>
        <v>0.79190000000000005</v>
      </c>
      <c r="T500">
        <f>IF(IFERROR(INDEX('[2]Both teabags AfterDry'!$D$3:$D$900,MATCH(Dry_Unashed!I500,'[2]Both teabags AfterDry'!$A$3:$A$900,0)),"")="","",(IFERROR(INDEX('[2]Both teabags AfterDry'!$D$3:$D$900,MATCH(Dry_Unashed!I500,'[2]Both teabags AfterDry'!$A$3:$A$900,0)),"")))</f>
        <v>1.6534</v>
      </c>
      <c r="U500" s="1" t="str">
        <f>IFERROR(IF(S500&gt;0,S500-(#REF!),""),"")</f>
        <v/>
      </c>
      <c r="V500" s="1" t="str">
        <f>IFERROR(IF(T500&gt;0,T500-(#REF!),""),"")</f>
        <v/>
      </c>
      <c r="W500" s="3" t="str">
        <f t="shared" si="50"/>
        <v/>
      </c>
      <c r="X500" s="3" t="str">
        <f t="shared" si="51"/>
        <v/>
      </c>
      <c r="Y500" s="3" t="str">
        <f t="shared" si="52"/>
        <v/>
      </c>
      <c r="Z500">
        <f t="shared" si="53"/>
        <v>62</v>
      </c>
      <c r="AA500" s="3" t="str">
        <f t="shared" si="54"/>
        <v/>
      </c>
      <c r="AB500" s="3" t="str">
        <f t="shared" si="55"/>
        <v/>
      </c>
      <c r="AC500" s="67" t="str">
        <f>IF(ISNUMBER(SEARCH("C", '[2]Dry_Litterbag Placem_Collection'!V207)),"YES","")</f>
        <v/>
      </c>
      <c r="AD500" s="67" t="str">
        <f>IF(ISNUMBER(SEARCH("H", '[2]Dry_Litterbag Placem_Collection'!V207)),"YES","")</f>
        <v/>
      </c>
      <c r="AE500" s="67" t="str">
        <f>IF(ISNUMBER(SEARCH("R", '[2]Dry_Litterbag Placem_Collection'!V207)),"YES","")</f>
        <v>YES</v>
      </c>
      <c r="AF500" s="67" t="str">
        <f>IF(ISNUMBER(SEARCH("C", '[2]Dry_Litterbag Placem_Collection'!U207)),"YES","")</f>
        <v/>
      </c>
      <c r="AG500" s="67" t="str">
        <f>IF(ISNUMBER(SEARCH("H", '[2]Dry_Litterbag Placem_Collection'!U207)),"YES","")</f>
        <v/>
      </c>
      <c r="AH500" s="67" t="str">
        <f>IF(ISNUMBER(SEARCH("R", '[2]Dry_Litterbag Placem_Collection'!U207)),"YES","")</f>
        <v>YES</v>
      </c>
    </row>
    <row r="501" spans="2:34">
      <c r="B501" t="s">
        <v>164</v>
      </c>
      <c r="C501">
        <v>206</v>
      </c>
      <c r="D501" t="s">
        <v>143</v>
      </c>
      <c r="E501" t="s">
        <v>32</v>
      </c>
      <c r="F501" s="68">
        <v>2</v>
      </c>
      <c r="G501" s="2">
        <f>'[2]Dry_Litterbag Placem_Collection'!E208</f>
        <v>42942</v>
      </c>
      <c r="H501" t="str">
        <f>'[2]Final data_for_R_analysis_Dryse'!J647</f>
        <v>G262</v>
      </c>
      <c r="I501" t="str">
        <f>'[2]Final data_for_R_analysis_Dryse'!J867</f>
        <v>R284</v>
      </c>
      <c r="J501">
        <f>IFERROR(INDEX('[2]Green_rooibos initial weight'!$C$5:$C$1749,MATCH(H501, '[2]Green_rooibos initial weight'!$A$5:$A$1749,0)),"")</f>
        <v>2.012</v>
      </c>
      <c r="K501">
        <f>IFERROR(INDEX('[2]Green_rooibos initial weight'!$C$5:$C$1749,MATCH(I501, '[2]Green_rooibos initial weight'!$A$5:$A$1749,0)),"")</f>
        <v>2.2480000000000002</v>
      </c>
      <c r="L501" s="3" t="str">
        <f>IFERROR(J501-(#REF!+#REF!),"")</f>
        <v/>
      </c>
      <c r="M501" s="3">
        <f>AVERAGE('[2]Ashed teabags wet'!$J$809:$J$813,'[2]Ashed teabags wet'!$J$817:$J$818,'[2]Ashed teabags wet'!$J$820:$J$821)</f>
        <v>5.5094158734921841</v>
      </c>
      <c r="N501" s="3" t="str">
        <f t="shared" si="48"/>
        <v/>
      </c>
      <c r="O501" s="3" t="str">
        <f>IFERROR($K501-(#REF!+#REF!),"")</f>
        <v/>
      </c>
      <c r="P501" s="3">
        <f>AVERAGE('[2]Ashed teabags wet'!$J$814:$J$816)</f>
        <v>2.2816647271287041</v>
      </c>
      <c r="Q501" s="3" t="str">
        <f t="shared" si="49"/>
        <v/>
      </c>
      <c r="R501" s="2">
        <f>'[2]Dry_Litterbag Placem_Collection'!G208</f>
        <v>43004</v>
      </c>
      <c r="S501">
        <f>IF(IFERROR(INDEX('[2]Both teabags AfterDry'!$D$3:$D$900,MATCH(Dry_Unashed!H501,'[2]Both teabags AfterDry'!$A$3:$A$900,0)),"")="","",(IFERROR(INDEX('[2]Both teabags AfterDry'!$D$3:$D$900,MATCH(Dry_Unashed!H501,'[2]Both teabags AfterDry'!$A$3:$A$900,0)),"")))</f>
        <v>0.59640000000000004</v>
      </c>
      <c r="T501">
        <f>IF(IFERROR(INDEX('[2]Both teabags AfterDry'!$D$3:$D$900,MATCH(Dry_Unashed!I501,'[2]Both teabags AfterDry'!$A$3:$A$900,0)),"")="","",(IFERROR(INDEX('[2]Both teabags AfterDry'!$D$3:$D$900,MATCH(Dry_Unashed!I501,'[2]Both teabags AfterDry'!$A$3:$A$900,0)),"")))</f>
        <v>1.6192</v>
      </c>
      <c r="U501" s="1" t="str">
        <f>IFERROR(IF(S501&gt;0,S501-(#REF!),""),"")</f>
        <v/>
      </c>
      <c r="V501" s="1" t="str">
        <f>IFERROR(IF(T501&gt;0,T501-(#REF!),""),"")</f>
        <v/>
      </c>
      <c r="W501" s="3" t="str">
        <f t="shared" si="50"/>
        <v/>
      </c>
      <c r="X501" s="3" t="str">
        <f t="shared" si="51"/>
        <v/>
      </c>
      <c r="Y501" s="3" t="str">
        <f t="shared" si="52"/>
        <v/>
      </c>
      <c r="Z501">
        <f t="shared" si="53"/>
        <v>62</v>
      </c>
      <c r="AA501" s="3" t="str">
        <f t="shared" si="54"/>
        <v/>
      </c>
      <c r="AB501" s="3" t="str">
        <f t="shared" si="55"/>
        <v/>
      </c>
      <c r="AC501" s="67" t="str">
        <f>IF(ISNUMBER(SEARCH("C", '[2]Dry_Litterbag Placem_Collection'!V208)),"YES","")</f>
        <v/>
      </c>
      <c r="AD501" s="67" t="str">
        <f>IF(ISNUMBER(SEARCH("H", '[2]Dry_Litterbag Placem_Collection'!V208)),"YES","")</f>
        <v/>
      </c>
      <c r="AE501" s="67" t="str">
        <f>IF(ISNUMBER(SEARCH("R", '[2]Dry_Litterbag Placem_Collection'!V208)),"YES","")</f>
        <v>YES</v>
      </c>
      <c r="AF501" s="67" t="str">
        <f>IF(ISNUMBER(SEARCH("C", '[2]Dry_Litterbag Placem_Collection'!U208)),"YES","")</f>
        <v/>
      </c>
      <c r="AG501" s="67" t="str">
        <f>IF(ISNUMBER(SEARCH("H", '[2]Dry_Litterbag Placem_Collection'!U208)),"YES","")</f>
        <v/>
      </c>
      <c r="AH501" s="67" t="str">
        <f>IF(ISNUMBER(SEARCH("R", '[2]Dry_Litterbag Placem_Collection'!U208)),"YES","")</f>
        <v>YES</v>
      </c>
    </row>
    <row r="502" spans="2:34">
      <c r="B502" t="s">
        <v>164</v>
      </c>
      <c r="C502">
        <v>207</v>
      </c>
      <c r="D502" t="s">
        <v>144</v>
      </c>
      <c r="E502" t="s">
        <v>32</v>
      </c>
      <c r="F502" s="68">
        <v>3</v>
      </c>
      <c r="G502" s="2">
        <f>'[2]Dry_Litterbag Placem_Collection'!E209</f>
        <v>42942</v>
      </c>
      <c r="H502" t="str">
        <f>'[2]Final data_for_R_analysis_Dryse'!J648</f>
        <v>G230</v>
      </c>
      <c r="I502" t="str">
        <f>'[2]Final data_for_R_analysis_Dryse'!J868</f>
        <v>R604</v>
      </c>
      <c r="J502">
        <f>IFERROR(INDEX('[2]Green_rooibos initial weight'!$C$5:$C$1749,MATCH(H502, '[2]Green_rooibos initial weight'!$A$5:$A$1749,0)),"")</f>
        <v>2.0030000000000001</v>
      </c>
      <c r="K502">
        <f>IFERROR(INDEX('[2]Green_rooibos initial weight'!$C$5:$C$1749,MATCH(I502, '[2]Green_rooibos initial weight'!$A$5:$A$1749,0)),"")</f>
        <v>2.1230000000000002</v>
      </c>
      <c r="L502" s="3" t="str">
        <f>IFERROR(J502-(#REF!+#REF!),"")</f>
        <v/>
      </c>
      <c r="M502" s="3">
        <f>AVERAGE('[2]Ashed teabags wet'!$J$809:$J$813,'[2]Ashed teabags wet'!$J$817:$J$818,'[2]Ashed teabags wet'!$J$820:$J$821)</f>
        <v>5.5094158734921841</v>
      </c>
      <c r="N502" s="3" t="str">
        <f t="shared" si="48"/>
        <v/>
      </c>
      <c r="O502" s="3" t="str">
        <f>IFERROR($K502-(#REF!+#REF!),"")</f>
        <v/>
      </c>
      <c r="P502" s="3">
        <f>AVERAGE('[2]Ashed teabags wet'!$J$814:$J$816)</f>
        <v>2.2816647271287041</v>
      </c>
      <c r="Q502" s="3" t="str">
        <f t="shared" si="49"/>
        <v/>
      </c>
      <c r="R502" s="2">
        <f>'[2]Dry_Litterbag Placem_Collection'!G209</f>
        <v>43004</v>
      </c>
      <c r="S502">
        <f>IF(IFERROR(INDEX('[2]Both teabags AfterDry'!$D$3:$D$900,MATCH(Dry_Unashed!H502,'[2]Both teabags AfterDry'!$A$3:$A$900,0)),"")="","",(IFERROR(INDEX('[2]Both teabags AfterDry'!$D$3:$D$900,MATCH(Dry_Unashed!H502,'[2]Both teabags AfterDry'!$A$3:$A$900,0)),"")))</f>
        <v>0.73299999999999998</v>
      </c>
      <c r="T502">
        <f>IF(IFERROR(INDEX('[2]Both teabags AfterDry'!$D$3:$D$900,MATCH(Dry_Unashed!I502,'[2]Both teabags AfterDry'!$A$3:$A$900,0)),"")="","",(IFERROR(INDEX('[2]Both teabags AfterDry'!$D$3:$D$900,MATCH(Dry_Unashed!I502,'[2]Both teabags AfterDry'!$A$3:$A$900,0)),"")))</f>
        <v>1.615</v>
      </c>
      <c r="U502" s="1" t="str">
        <f>IFERROR(IF(S502&gt;0,S502-(#REF!),""),"")</f>
        <v/>
      </c>
      <c r="V502" s="1" t="str">
        <f>IFERROR(IF(T502&gt;0,T502-(#REF!),""),"")</f>
        <v/>
      </c>
      <c r="W502" s="3" t="str">
        <f t="shared" si="50"/>
        <v/>
      </c>
      <c r="X502" s="3" t="str">
        <f t="shared" si="51"/>
        <v/>
      </c>
      <c r="Y502" s="3" t="str">
        <f t="shared" si="52"/>
        <v/>
      </c>
      <c r="Z502">
        <f t="shared" si="53"/>
        <v>62</v>
      </c>
      <c r="AA502" s="3" t="str">
        <f t="shared" si="54"/>
        <v/>
      </c>
      <c r="AB502" s="3" t="str">
        <f t="shared" si="55"/>
        <v/>
      </c>
      <c r="AC502" s="67" t="str">
        <f>IF(ISNUMBER(SEARCH("C", '[2]Dry_Litterbag Placem_Collection'!V209)),"YES","")</f>
        <v/>
      </c>
      <c r="AD502" s="67" t="str">
        <f>IF(ISNUMBER(SEARCH("H", '[2]Dry_Litterbag Placem_Collection'!V209)),"YES","")</f>
        <v/>
      </c>
      <c r="AE502" s="67" t="str">
        <f>IF(ISNUMBER(SEARCH("R", '[2]Dry_Litterbag Placem_Collection'!V209)),"YES","")</f>
        <v>YES</v>
      </c>
      <c r="AF502" s="67" t="str">
        <f>IF(ISNUMBER(SEARCH("C", '[2]Dry_Litterbag Placem_Collection'!U209)),"YES","")</f>
        <v/>
      </c>
      <c r="AG502" s="67" t="str">
        <f>IF(ISNUMBER(SEARCH("H", '[2]Dry_Litterbag Placem_Collection'!U209)),"YES","")</f>
        <v/>
      </c>
      <c r="AH502" s="67" t="str">
        <f>IF(ISNUMBER(SEARCH("R", '[2]Dry_Litterbag Placem_Collection'!U209)),"YES","")</f>
        <v/>
      </c>
    </row>
    <row r="503" spans="2:34">
      <c r="B503" t="s">
        <v>164</v>
      </c>
      <c r="C503">
        <v>208</v>
      </c>
      <c r="D503" t="s">
        <v>145</v>
      </c>
      <c r="E503" t="s">
        <v>32</v>
      </c>
      <c r="F503" s="68">
        <v>4</v>
      </c>
      <c r="G503" s="2">
        <f>'[2]Dry_Litterbag Placem_Collection'!E210</f>
        <v>42942</v>
      </c>
      <c r="H503" t="str">
        <f>'[2]Final data_for_R_analysis_Dryse'!J649</f>
        <v>G140</v>
      </c>
      <c r="I503" t="str">
        <f>'[2]Final data_for_R_analysis_Dryse'!J869</f>
        <v>R625</v>
      </c>
      <c r="J503">
        <f>IFERROR(INDEX('[2]Green_rooibos initial weight'!$C$5:$C$1749,MATCH(H503, '[2]Green_rooibos initial weight'!$A$5:$A$1749,0)),"")</f>
        <v>2.0590000000000002</v>
      </c>
      <c r="K503">
        <f>IFERROR(INDEX('[2]Green_rooibos initial weight'!$C$5:$C$1749,MATCH(I503, '[2]Green_rooibos initial weight'!$A$5:$A$1749,0)),"")</f>
        <v>2.1589999999999998</v>
      </c>
      <c r="L503" s="3" t="str">
        <f>IFERROR(J503-(#REF!+#REF!),"")</f>
        <v/>
      </c>
      <c r="M503" s="3">
        <f>AVERAGE('[2]Ashed teabags wet'!$J$809:$J$813,'[2]Ashed teabags wet'!$J$817:$J$818,'[2]Ashed teabags wet'!$J$820:$J$821)</f>
        <v>5.5094158734921841</v>
      </c>
      <c r="N503" s="3" t="str">
        <f t="shared" si="48"/>
        <v/>
      </c>
      <c r="O503" s="3" t="str">
        <f>IFERROR($K503-(#REF!+#REF!),"")</f>
        <v/>
      </c>
      <c r="P503" s="3">
        <f>AVERAGE('[2]Ashed teabags wet'!$J$814:$J$816)</f>
        <v>2.2816647271287041</v>
      </c>
      <c r="Q503" s="3" t="str">
        <f t="shared" si="49"/>
        <v/>
      </c>
      <c r="R503" s="2">
        <f>'[2]Dry_Litterbag Placem_Collection'!G210</f>
        <v>43004</v>
      </c>
      <c r="S503">
        <f>IF(IFERROR(INDEX('[2]Both teabags AfterDry'!$D$3:$D$900,MATCH(Dry_Unashed!H503,'[2]Both teabags AfterDry'!$A$3:$A$900,0)),"")="","",(IFERROR(INDEX('[2]Both teabags AfterDry'!$D$3:$D$900,MATCH(Dry_Unashed!H503,'[2]Both teabags AfterDry'!$A$3:$A$900,0)),"")))</f>
        <v>0.74199999999999999</v>
      </c>
      <c r="T503">
        <f>IF(IFERROR(INDEX('[2]Both teabags AfterDry'!$D$3:$D$900,MATCH(Dry_Unashed!I503,'[2]Both teabags AfterDry'!$A$3:$A$900,0)),"")="","",(IFERROR(INDEX('[2]Both teabags AfterDry'!$D$3:$D$900,MATCH(Dry_Unashed!I503,'[2]Both teabags AfterDry'!$A$3:$A$900,0)),"")))</f>
        <v>1.6539999999999999</v>
      </c>
      <c r="U503" s="1" t="str">
        <f>IFERROR(IF(S503&gt;0,S503-(#REF!),""),"")</f>
        <v/>
      </c>
      <c r="V503" s="1" t="str">
        <f>IFERROR(IF(T503&gt;0,T503-(#REF!),""),"")</f>
        <v/>
      </c>
      <c r="W503" s="3" t="str">
        <f t="shared" si="50"/>
        <v/>
      </c>
      <c r="X503" s="3" t="str">
        <f t="shared" si="51"/>
        <v/>
      </c>
      <c r="Y503" s="3" t="str">
        <f t="shared" si="52"/>
        <v/>
      </c>
      <c r="Z503">
        <f t="shared" si="53"/>
        <v>62</v>
      </c>
      <c r="AA503" s="3" t="str">
        <f t="shared" si="54"/>
        <v/>
      </c>
      <c r="AB503" s="3" t="str">
        <f t="shared" si="55"/>
        <v/>
      </c>
      <c r="AC503" s="67" t="str">
        <f>IF(ISNUMBER(SEARCH("C", '[2]Dry_Litterbag Placem_Collection'!V210)),"YES","")</f>
        <v/>
      </c>
      <c r="AD503" s="67" t="str">
        <f>IF(ISNUMBER(SEARCH("H", '[2]Dry_Litterbag Placem_Collection'!V210)),"YES","")</f>
        <v/>
      </c>
      <c r="AE503" s="67" t="str">
        <f>IF(ISNUMBER(SEARCH("R", '[2]Dry_Litterbag Placem_Collection'!V210)),"YES","")</f>
        <v>YES</v>
      </c>
      <c r="AF503" s="67" t="str">
        <f>IF(ISNUMBER(SEARCH("C", '[2]Dry_Litterbag Placem_Collection'!U210)),"YES","")</f>
        <v/>
      </c>
      <c r="AG503" s="67" t="str">
        <f>IF(ISNUMBER(SEARCH("H", '[2]Dry_Litterbag Placem_Collection'!U210)),"YES","")</f>
        <v/>
      </c>
      <c r="AH503" s="67" t="str">
        <f>IF(ISNUMBER(SEARCH("R", '[2]Dry_Litterbag Placem_Collection'!U210)),"YES","")</f>
        <v>YES</v>
      </c>
    </row>
    <row r="504" spans="2:34">
      <c r="B504" t="s">
        <v>164</v>
      </c>
      <c r="C504">
        <v>209</v>
      </c>
      <c r="D504" t="s">
        <v>146</v>
      </c>
      <c r="E504" t="s">
        <v>32</v>
      </c>
      <c r="F504" s="68">
        <v>1</v>
      </c>
      <c r="G504" s="2">
        <f>'[2]Dry_Litterbag Placem_Collection'!E211</f>
        <v>42942</v>
      </c>
      <c r="H504" t="str">
        <f>'[2]Final data_for_R_analysis_Dryse'!J650</f>
        <v>G92</v>
      </c>
      <c r="I504" t="str">
        <f>'[2]Final data_for_R_analysis_Dryse'!J870</f>
        <v>R647</v>
      </c>
      <c r="J504">
        <f>IFERROR(INDEX('[2]Green_rooibos initial weight'!$C$5:$C$1749,MATCH(H504, '[2]Green_rooibos initial weight'!$A$5:$A$1749,0)),"")</f>
        <v>2.1930000000000001</v>
      </c>
      <c r="K504">
        <f>IFERROR(INDEX('[2]Green_rooibos initial weight'!$C$5:$C$1749,MATCH(I504, '[2]Green_rooibos initial weight'!$A$5:$A$1749,0)),"")</f>
        <v>2.1640000000000001</v>
      </c>
      <c r="L504" s="3" t="str">
        <f>IFERROR(J504-(#REF!+#REF!),"")</f>
        <v/>
      </c>
      <c r="M504" s="3">
        <f>AVERAGE('[2]Ashed teabags wet'!$J$809:$J$813,'[2]Ashed teabags wet'!$J$817:$J$818,'[2]Ashed teabags wet'!$J$820:$J$821)</f>
        <v>5.5094158734921841</v>
      </c>
      <c r="N504" s="3" t="str">
        <f t="shared" si="48"/>
        <v/>
      </c>
      <c r="O504" s="3" t="str">
        <f>IFERROR($K504-(#REF!+#REF!),"")</f>
        <v/>
      </c>
      <c r="P504" s="3">
        <f>AVERAGE('[2]Ashed teabags wet'!$J$814:$J$816)</f>
        <v>2.2816647271287041</v>
      </c>
      <c r="Q504" s="3" t="str">
        <f t="shared" si="49"/>
        <v/>
      </c>
      <c r="R504" s="2">
        <f>'[2]Dry_Litterbag Placem_Collection'!G211</f>
        <v>43004</v>
      </c>
      <c r="S504">
        <f>IF(IFERROR(INDEX('[2]Both teabags AfterDry'!$D$3:$D$900,MATCH(Dry_Unashed!H504,'[2]Both teabags AfterDry'!$A$3:$A$900,0)),"")="","",(IFERROR(INDEX('[2]Both teabags AfterDry'!$D$3:$D$900,MATCH(Dry_Unashed!H504,'[2]Both teabags AfterDry'!$A$3:$A$900,0)),"")))</f>
        <v>0.73619999999999997</v>
      </c>
      <c r="T504">
        <f>IF(IFERROR(INDEX('[2]Both teabags AfterDry'!$D$3:$D$900,MATCH(Dry_Unashed!I504,'[2]Both teabags AfterDry'!$A$3:$A$900,0)),"")="","",(IFERROR(INDEX('[2]Both teabags AfterDry'!$D$3:$D$900,MATCH(Dry_Unashed!I504,'[2]Both teabags AfterDry'!$A$3:$A$900,0)),"")))</f>
        <v>1.6881999999999999</v>
      </c>
      <c r="U504" s="1" t="str">
        <f>IFERROR(IF(S504&gt;0,S504-(#REF!),""),"")</f>
        <v/>
      </c>
      <c r="V504" s="1" t="str">
        <f>IFERROR(IF(T504&gt;0,T504-(#REF!),""),"")</f>
        <v/>
      </c>
      <c r="W504" s="3" t="str">
        <f t="shared" si="50"/>
        <v/>
      </c>
      <c r="X504" s="3" t="str">
        <f t="shared" si="51"/>
        <v/>
      </c>
      <c r="Y504" s="3" t="str">
        <f t="shared" si="52"/>
        <v/>
      </c>
      <c r="Z504">
        <f t="shared" si="53"/>
        <v>62</v>
      </c>
      <c r="AA504" s="3" t="str">
        <f t="shared" si="54"/>
        <v/>
      </c>
      <c r="AB504" s="3" t="str">
        <f t="shared" si="55"/>
        <v/>
      </c>
      <c r="AC504" s="67" t="str">
        <f>IF(ISNUMBER(SEARCH("C", '[2]Dry_Litterbag Placem_Collection'!V211)),"YES","")</f>
        <v/>
      </c>
      <c r="AD504" s="67" t="str">
        <f>IF(ISNUMBER(SEARCH("H", '[2]Dry_Litterbag Placem_Collection'!V211)),"YES","")</f>
        <v/>
      </c>
      <c r="AE504" s="67" t="str">
        <f>IF(ISNUMBER(SEARCH("R", '[2]Dry_Litterbag Placem_Collection'!V211)),"YES","")</f>
        <v>YES</v>
      </c>
      <c r="AF504" s="67" t="str">
        <f>IF(ISNUMBER(SEARCH("C", '[2]Dry_Litterbag Placem_Collection'!U211)),"YES","")</f>
        <v/>
      </c>
      <c r="AG504" s="67" t="str">
        <f>IF(ISNUMBER(SEARCH("H", '[2]Dry_Litterbag Placem_Collection'!U211)),"YES","")</f>
        <v/>
      </c>
      <c r="AH504" s="67" t="str">
        <f>IF(ISNUMBER(SEARCH("R", '[2]Dry_Litterbag Placem_Collection'!U211)),"YES","")</f>
        <v>YES</v>
      </c>
    </row>
    <row r="505" spans="2:34">
      <c r="B505" t="s">
        <v>164</v>
      </c>
      <c r="C505">
        <v>210</v>
      </c>
      <c r="D505" t="s">
        <v>147</v>
      </c>
      <c r="E505" t="s">
        <v>32</v>
      </c>
      <c r="F505" s="68">
        <v>2</v>
      </c>
      <c r="G505" s="2">
        <f>'[2]Dry_Litterbag Placem_Collection'!E212</f>
        <v>42942</v>
      </c>
      <c r="H505" t="str">
        <f>'[2]Final data_for_R_analysis_Dryse'!J651</f>
        <v>G36</v>
      </c>
      <c r="I505" t="str">
        <f>'[2]Final data_for_R_analysis_Dryse'!J871</f>
        <v>R599</v>
      </c>
      <c r="J505">
        <f>IFERROR(INDEX('[2]Green_rooibos initial weight'!$C$5:$C$1749,MATCH(H505, '[2]Green_rooibos initial weight'!$A$5:$A$1749,0)),"")</f>
        <v>2.1429999999999998</v>
      </c>
      <c r="K505">
        <f>IFERROR(INDEX('[2]Green_rooibos initial weight'!$C$5:$C$1749,MATCH(I505, '[2]Green_rooibos initial weight'!$A$5:$A$1749,0)),"")</f>
        <v>2.1760000000000002</v>
      </c>
      <c r="L505" s="3" t="str">
        <f>IFERROR(J505-(#REF!+#REF!),"")</f>
        <v/>
      </c>
      <c r="M505" s="3">
        <f>AVERAGE('[2]Ashed teabags wet'!$J$809:$J$813,'[2]Ashed teabags wet'!$J$817:$J$818,'[2]Ashed teabags wet'!$J$820:$J$821)</f>
        <v>5.5094158734921841</v>
      </c>
      <c r="N505" s="3" t="str">
        <f t="shared" si="48"/>
        <v/>
      </c>
      <c r="O505" s="3" t="str">
        <f>IFERROR($K505-(#REF!+#REF!),"")</f>
        <v/>
      </c>
      <c r="P505" s="3">
        <f>AVERAGE('[2]Ashed teabags wet'!$J$814:$J$816)</f>
        <v>2.2816647271287041</v>
      </c>
      <c r="Q505" s="3" t="str">
        <f t="shared" si="49"/>
        <v/>
      </c>
      <c r="R505" s="2">
        <f>'[2]Dry_Litterbag Placem_Collection'!G212</f>
        <v>43004</v>
      </c>
      <c r="S505">
        <f>IF(IFERROR(INDEX('[2]Both teabags AfterDry'!$D$3:$D$900,MATCH(Dry_Unashed!H505,'[2]Both teabags AfterDry'!$A$3:$A$900,0)),"")="","",(IFERROR(INDEX('[2]Both teabags AfterDry'!$D$3:$D$900,MATCH(Dry_Unashed!H505,'[2]Both teabags AfterDry'!$A$3:$A$900,0)),"")))</f>
        <v>0.84599999999999997</v>
      </c>
      <c r="T505">
        <f>IF(IFERROR(INDEX('[2]Both teabags AfterDry'!$D$3:$D$900,MATCH(Dry_Unashed!I505,'[2]Both teabags AfterDry'!$A$3:$A$900,0)),"")="","",(IFERROR(INDEX('[2]Both teabags AfterDry'!$D$3:$D$900,MATCH(Dry_Unashed!I505,'[2]Both teabags AfterDry'!$A$3:$A$900,0)),"")))</f>
        <v>1.742</v>
      </c>
      <c r="U505" s="1" t="str">
        <f>IFERROR(IF(S505&gt;0,S505-(#REF!),""),"")</f>
        <v/>
      </c>
      <c r="V505" s="1" t="str">
        <f>IFERROR(IF(T505&gt;0,T505-(#REF!),""),"")</f>
        <v/>
      </c>
      <c r="W505" s="3" t="str">
        <f t="shared" si="50"/>
        <v/>
      </c>
      <c r="X505" s="3" t="str">
        <f t="shared" si="51"/>
        <v/>
      </c>
      <c r="Y505" s="3" t="str">
        <f t="shared" si="52"/>
        <v/>
      </c>
      <c r="Z505">
        <f t="shared" si="53"/>
        <v>62</v>
      </c>
      <c r="AA505" s="3" t="str">
        <f t="shared" si="54"/>
        <v/>
      </c>
      <c r="AB505" s="3" t="str">
        <f t="shared" si="55"/>
        <v/>
      </c>
      <c r="AC505" s="67" t="str">
        <f>IF(ISNUMBER(SEARCH("C", '[2]Dry_Litterbag Placem_Collection'!V212)),"YES","")</f>
        <v/>
      </c>
      <c r="AD505" s="67" t="str">
        <f>IF(ISNUMBER(SEARCH("H", '[2]Dry_Litterbag Placem_Collection'!V212)),"YES","")</f>
        <v/>
      </c>
      <c r="AE505" s="67" t="str">
        <f>IF(ISNUMBER(SEARCH("R", '[2]Dry_Litterbag Placem_Collection'!V212)),"YES","")</f>
        <v/>
      </c>
      <c r="AF505" s="67" t="str">
        <f>IF(ISNUMBER(SEARCH("C", '[2]Dry_Litterbag Placem_Collection'!U212)),"YES","")</f>
        <v/>
      </c>
      <c r="AG505" s="67" t="str">
        <f>IF(ISNUMBER(SEARCH("H", '[2]Dry_Litterbag Placem_Collection'!U212)),"YES","")</f>
        <v/>
      </c>
      <c r="AH505" s="67" t="str">
        <f>IF(ISNUMBER(SEARCH("R", '[2]Dry_Litterbag Placem_Collection'!U212)),"YES","")</f>
        <v/>
      </c>
    </row>
    <row r="506" spans="2:34">
      <c r="B506" t="s">
        <v>164</v>
      </c>
      <c r="C506">
        <v>211</v>
      </c>
      <c r="D506" t="s">
        <v>148</v>
      </c>
      <c r="E506" t="s">
        <v>32</v>
      </c>
      <c r="F506" s="68">
        <v>3</v>
      </c>
      <c r="G506" s="2">
        <f>'[2]Dry_Litterbag Placem_Collection'!E213</f>
        <v>42942</v>
      </c>
      <c r="H506" t="str">
        <f>'[2]Final data_for_R_analysis_Dryse'!J652</f>
        <v>G434</v>
      </c>
      <c r="I506" t="str">
        <f>'[2]Final data_for_R_analysis_Dryse'!J872</f>
        <v>R670</v>
      </c>
      <c r="J506">
        <f>IFERROR(INDEX('[2]Green_rooibos initial weight'!$C$5:$C$1749,MATCH(H506, '[2]Green_rooibos initial weight'!$A$5:$A$1749,0)),"")</f>
        <v>2.0339999999999998</v>
      </c>
      <c r="K506">
        <f>IFERROR(INDEX('[2]Green_rooibos initial weight'!$C$5:$C$1749,MATCH(I506, '[2]Green_rooibos initial weight'!$A$5:$A$1749,0)),"")</f>
        <v>2.1059999999999999</v>
      </c>
      <c r="L506" s="3" t="str">
        <f>IFERROR(J506-(#REF!+#REF!),"")</f>
        <v/>
      </c>
      <c r="M506" s="3">
        <f>AVERAGE('[2]Ashed teabags wet'!$J$809:$J$813,'[2]Ashed teabags wet'!$J$817:$J$818,'[2]Ashed teabags wet'!$J$820:$J$821)</f>
        <v>5.5094158734921841</v>
      </c>
      <c r="N506" s="3" t="str">
        <f t="shared" si="48"/>
        <v/>
      </c>
      <c r="O506" s="3" t="str">
        <f>IFERROR($K506-(#REF!+#REF!),"")</f>
        <v/>
      </c>
      <c r="P506" s="3">
        <f>AVERAGE('[2]Ashed teabags wet'!$J$814:$J$816)</f>
        <v>2.2816647271287041</v>
      </c>
      <c r="Q506" s="3" t="str">
        <f t="shared" si="49"/>
        <v/>
      </c>
      <c r="R506" s="2">
        <f>'[2]Dry_Litterbag Placem_Collection'!G213</f>
        <v>43004</v>
      </c>
      <c r="S506">
        <f>IF(IFERROR(INDEX('[2]Both teabags AfterDry'!$D$3:$D$900,MATCH(Dry_Unashed!H506,'[2]Both teabags AfterDry'!$A$3:$A$900,0)),"")="","",(IFERROR(INDEX('[2]Both teabags AfterDry'!$D$3:$D$900,MATCH(Dry_Unashed!H506,'[2]Both teabags AfterDry'!$A$3:$A$900,0)),"")))</f>
        <v>0.74099999999999999</v>
      </c>
      <c r="T506">
        <f>IF(IFERROR(INDEX('[2]Both teabags AfterDry'!$D$3:$D$900,MATCH(Dry_Unashed!I506,'[2]Both teabags AfterDry'!$A$3:$A$900,0)),"")="","",(IFERROR(INDEX('[2]Both teabags AfterDry'!$D$3:$D$900,MATCH(Dry_Unashed!I506,'[2]Both teabags AfterDry'!$A$3:$A$900,0)),"")))</f>
        <v>1.4770000000000001</v>
      </c>
      <c r="U506" s="1" t="str">
        <f>IFERROR(IF(S506&gt;0,S506-(#REF!),""),"")</f>
        <v/>
      </c>
      <c r="V506" s="1" t="str">
        <f>IFERROR(IF(T506&gt;0,T506-(#REF!),""),"")</f>
        <v/>
      </c>
      <c r="W506" s="3" t="str">
        <f t="shared" si="50"/>
        <v/>
      </c>
      <c r="X506" s="3" t="str">
        <f t="shared" si="51"/>
        <v/>
      </c>
      <c r="Y506" s="3" t="str">
        <f t="shared" si="52"/>
        <v/>
      </c>
      <c r="Z506">
        <f t="shared" si="53"/>
        <v>62</v>
      </c>
      <c r="AA506" s="3" t="str">
        <f t="shared" si="54"/>
        <v/>
      </c>
      <c r="AB506" s="3" t="str">
        <f t="shared" si="55"/>
        <v/>
      </c>
      <c r="AC506" s="67" t="str">
        <f>IF(ISNUMBER(SEARCH("C", '[2]Dry_Litterbag Placem_Collection'!V213)),"YES","")</f>
        <v/>
      </c>
      <c r="AD506" s="67" t="str">
        <f>IF(ISNUMBER(SEARCH("H", '[2]Dry_Litterbag Placem_Collection'!V213)),"YES","")</f>
        <v/>
      </c>
      <c r="AE506" s="67" t="str">
        <f>IF(ISNUMBER(SEARCH("R", '[2]Dry_Litterbag Placem_Collection'!V213)),"YES","")</f>
        <v/>
      </c>
      <c r="AF506" s="67" t="str">
        <f>IF(ISNUMBER(SEARCH("C", '[2]Dry_Litterbag Placem_Collection'!U213)),"YES","")</f>
        <v/>
      </c>
      <c r="AG506" s="67" t="str">
        <f>IF(ISNUMBER(SEARCH("H", '[2]Dry_Litterbag Placem_Collection'!U213)),"YES","")</f>
        <v/>
      </c>
      <c r="AH506" s="67" t="str">
        <f>IF(ISNUMBER(SEARCH("R", '[2]Dry_Litterbag Placem_Collection'!U213)),"YES","")</f>
        <v>YES</v>
      </c>
    </row>
    <row r="507" spans="2:34">
      <c r="B507" t="s">
        <v>164</v>
      </c>
      <c r="C507">
        <v>215</v>
      </c>
      <c r="D507" t="s">
        <v>149</v>
      </c>
      <c r="E507" t="s">
        <v>32</v>
      </c>
      <c r="F507" s="68">
        <v>3</v>
      </c>
      <c r="G507" s="2">
        <f>'[2]Dry_Litterbag Placem_Collection'!E214</f>
        <v>42942</v>
      </c>
      <c r="H507" t="str">
        <f>'[2]Final data_for_R_analysis_Dryse'!J653</f>
        <v>G56</v>
      </c>
      <c r="I507" t="str">
        <f>'[2]Final data_for_R_analysis_Dryse'!J873</f>
        <v>R256</v>
      </c>
      <c r="J507">
        <f>IFERROR(INDEX('[2]Green_rooibos initial weight'!$C$5:$C$1749,MATCH(H507, '[2]Green_rooibos initial weight'!$A$5:$A$1749,0)),"")</f>
        <v>2.02</v>
      </c>
      <c r="K507">
        <f>IFERROR(INDEX('[2]Green_rooibos initial weight'!$C$5:$C$1749,MATCH(I507, '[2]Green_rooibos initial weight'!$A$5:$A$1749,0)),"")</f>
        <v>2.2000000000000002</v>
      </c>
      <c r="L507" s="3" t="str">
        <f>IFERROR(J507-(#REF!+#REF!),"")</f>
        <v/>
      </c>
      <c r="M507" s="3">
        <f>AVERAGE('[2]Ashed teabags wet'!$J$809:$J$813,'[2]Ashed teabags wet'!$J$817:$J$818,'[2]Ashed teabags wet'!$J$820:$J$821)</f>
        <v>5.5094158734921841</v>
      </c>
      <c r="N507" s="3" t="str">
        <f t="shared" si="48"/>
        <v/>
      </c>
      <c r="O507" s="3" t="str">
        <f>IFERROR($K507-(#REF!+#REF!),"")</f>
        <v/>
      </c>
      <c r="P507" s="3">
        <f>AVERAGE('[2]Ashed teabags wet'!$J$814:$J$816)</f>
        <v>2.2816647271287041</v>
      </c>
      <c r="Q507" s="3" t="str">
        <f t="shared" si="49"/>
        <v/>
      </c>
      <c r="R507" s="2">
        <f>'[2]Dry_Litterbag Placem_Collection'!G214</f>
        <v>43004</v>
      </c>
      <c r="S507">
        <f>IF(IFERROR(INDEX('[2]Both teabags AfterDry'!$D$3:$D$900,MATCH(Dry_Unashed!H507,'[2]Both teabags AfterDry'!$A$3:$A$900,0)),"")="","",(IFERROR(INDEX('[2]Both teabags AfterDry'!$D$3:$D$900,MATCH(Dry_Unashed!H507,'[2]Both teabags AfterDry'!$A$3:$A$900,0)),"")))</f>
        <v>0.7238</v>
      </c>
      <c r="T507">
        <f>IF(IFERROR(INDEX('[2]Both teabags AfterDry'!$D$3:$D$900,MATCH(Dry_Unashed!I507,'[2]Both teabags AfterDry'!$A$3:$A$900,0)),"")="","",(IFERROR(INDEX('[2]Both teabags AfterDry'!$D$3:$D$900,MATCH(Dry_Unashed!I507,'[2]Both teabags AfterDry'!$A$3:$A$900,0)),"")))</f>
        <v>1.5882000000000001</v>
      </c>
      <c r="U507" s="1" t="str">
        <f>IFERROR(IF(S507&gt;0,S507-(#REF!),""),"")</f>
        <v/>
      </c>
      <c r="V507" s="1" t="str">
        <f>IFERROR(IF(T507&gt;0,T507-(#REF!),""),"")</f>
        <v/>
      </c>
      <c r="W507" s="3" t="str">
        <f t="shared" si="50"/>
        <v/>
      </c>
      <c r="X507" s="3" t="str">
        <f t="shared" si="51"/>
        <v/>
      </c>
      <c r="Y507" s="3" t="str">
        <f t="shared" si="52"/>
        <v/>
      </c>
      <c r="Z507">
        <f t="shared" si="53"/>
        <v>62</v>
      </c>
      <c r="AA507" s="3" t="str">
        <f t="shared" si="54"/>
        <v/>
      </c>
      <c r="AB507" s="3" t="str">
        <f t="shared" si="55"/>
        <v/>
      </c>
      <c r="AC507" s="67" t="str">
        <f>IF(ISNUMBER(SEARCH("C", '[2]Dry_Litterbag Placem_Collection'!V214)),"YES","")</f>
        <v/>
      </c>
      <c r="AD507" s="67" t="str">
        <f>IF(ISNUMBER(SEARCH("H", '[2]Dry_Litterbag Placem_Collection'!V214)),"YES","")</f>
        <v/>
      </c>
      <c r="AE507" s="67" t="str">
        <f>IF(ISNUMBER(SEARCH("R", '[2]Dry_Litterbag Placem_Collection'!V214)),"YES","")</f>
        <v>YES</v>
      </c>
      <c r="AF507" s="67" t="str">
        <f>IF(ISNUMBER(SEARCH("C", '[2]Dry_Litterbag Placem_Collection'!U214)),"YES","")</f>
        <v/>
      </c>
      <c r="AG507" s="67" t="str">
        <f>IF(ISNUMBER(SEARCH("H", '[2]Dry_Litterbag Placem_Collection'!U214)),"YES","")</f>
        <v/>
      </c>
      <c r="AH507" s="67" t="str">
        <f>IF(ISNUMBER(SEARCH("R", '[2]Dry_Litterbag Placem_Collection'!U214)),"YES","")</f>
        <v>YES</v>
      </c>
    </row>
    <row r="508" spans="2:34">
      <c r="B508" t="s">
        <v>164</v>
      </c>
      <c r="C508">
        <v>212</v>
      </c>
      <c r="D508" t="s">
        <v>150</v>
      </c>
      <c r="E508" t="s">
        <v>32</v>
      </c>
      <c r="F508" s="68">
        <v>4</v>
      </c>
      <c r="G508" s="2">
        <f>'[2]Dry_Litterbag Placem_Collection'!E215</f>
        <v>42942</v>
      </c>
      <c r="H508" t="str">
        <f>'[2]Final data_for_R_analysis_Dryse'!J654</f>
        <v>G363</v>
      </c>
      <c r="I508" t="str">
        <f>'[2]Final data_for_R_analysis_Dryse'!J874</f>
        <v>R658</v>
      </c>
      <c r="J508">
        <f>IFERROR(INDEX('[2]Green_rooibos initial weight'!$C$5:$C$1749,MATCH(H508, '[2]Green_rooibos initial weight'!$A$5:$A$1749,0)),"")</f>
        <v>2.02</v>
      </c>
      <c r="K508">
        <f>IFERROR(INDEX('[2]Green_rooibos initial weight'!$C$5:$C$1749,MATCH(I508, '[2]Green_rooibos initial weight'!$A$5:$A$1749,0)),"")</f>
        <v>2.2080000000000002</v>
      </c>
      <c r="L508" s="3" t="str">
        <f>IFERROR(J508-(#REF!+#REF!),"")</f>
        <v/>
      </c>
      <c r="M508" s="3">
        <f>AVERAGE('[2]Ashed teabags wet'!$J$809:$J$813,'[2]Ashed teabags wet'!$J$817:$J$818,'[2]Ashed teabags wet'!$J$820:$J$821)</f>
        <v>5.5094158734921841</v>
      </c>
      <c r="N508" s="3" t="str">
        <f t="shared" si="48"/>
        <v/>
      </c>
      <c r="O508" s="3" t="str">
        <f>IFERROR($K508-(#REF!+#REF!),"")</f>
        <v/>
      </c>
      <c r="P508" s="3">
        <f>AVERAGE('[2]Ashed teabags wet'!$J$814:$J$816)</f>
        <v>2.2816647271287041</v>
      </c>
      <c r="Q508" s="3" t="str">
        <f t="shared" si="49"/>
        <v/>
      </c>
      <c r="R508" s="2">
        <f>'[2]Dry_Litterbag Placem_Collection'!G215</f>
        <v>43004</v>
      </c>
      <c r="S508">
        <f>IF(IFERROR(INDEX('[2]Both teabags AfterDry'!$D$3:$D$900,MATCH(Dry_Unashed!H508,'[2]Both teabags AfterDry'!$A$3:$A$900,0)),"")="","",(IFERROR(INDEX('[2]Both teabags AfterDry'!$D$3:$D$900,MATCH(Dry_Unashed!H508,'[2]Both teabags AfterDry'!$A$3:$A$900,0)),"")))</f>
        <v>0.753</v>
      </c>
      <c r="T508">
        <f>IF(IFERROR(INDEX('[2]Both teabags AfterDry'!$D$3:$D$900,MATCH(Dry_Unashed!I508,'[2]Both teabags AfterDry'!$A$3:$A$900,0)),"")="","",(IFERROR(INDEX('[2]Both teabags AfterDry'!$D$3:$D$900,MATCH(Dry_Unashed!I508,'[2]Both teabags AfterDry'!$A$3:$A$900,0)),"")))</f>
        <v>1.655</v>
      </c>
      <c r="U508" s="1" t="str">
        <f>IFERROR(IF(S508&gt;0,S508-(#REF!),""),"")</f>
        <v/>
      </c>
      <c r="V508" s="1" t="str">
        <f>IFERROR(IF(T508&gt;0,T508-(#REF!),""),"")</f>
        <v/>
      </c>
      <c r="W508" s="3" t="str">
        <f t="shared" si="50"/>
        <v/>
      </c>
      <c r="X508" s="3" t="str">
        <f t="shared" si="51"/>
        <v/>
      </c>
      <c r="Y508" s="3" t="str">
        <f t="shared" si="52"/>
        <v/>
      </c>
      <c r="Z508">
        <f t="shared" si="53"/>
        <v>62</v>
      </c>
      <c r="AA508" s="3" t="str">
        <f t="shared" si="54"/>
        <v/>
      </c>
      <c r="AB508" s="3" t="str">
        <f t="shared" si="55"/>
        <v/>
      </c>
      <c r="AC508" s="67" t="str">
        <f>IF(ISNUMBER(SEARCH("C", '[2]Dry_Litterbag Placem_Collection'!V215)),"YES","")</f>
        <v/>
      </c>
      <c r="AD508" s="67" t="str">
        <f>IF(ISNUMBER(SEARCH("H", '[2]Dry_Litterbag Placem_Collection'!V215)),"YES","")</f>
        <v/>
      </c>
      <c r="AE508" s="67" t="str">
        <f>IF(ISNUMBER(SEARCH("R", '[2]Dry_Litterbag Placem_Collection'!V215)),"YES","")</f>
        <v>YES</v>
      </c>
      <c r="AF508" s="67" t="str">
        <f>IF(ISNUMBER(SEARCH("C", '[2]Dry_Litterbag Placem_Collection'!U215)),"YES","")</f>
        <v/>
      </c>
      <c r="AG508" s="67" t="str">
        <f>IF(ISNUMBER(SEARCH("H", '[2]Dry_Litterbag Placem_Collection'!U215)),"YES","")</f>
        <v/>
      </c>
      <c r="AH508" s="67" t="str">
        <f>IF(ISNUMBER(SEARCH("R", '[2]Dry_Litterbag Placem_Collection'!U215)),"YES","")</f>
        <v>YES</v>
      </c>
    </row>
    <row r="509" spans="2:34">
      <c r="B509" t="s">
        <v>164</v>
      </c>
      <c r="C509">
        <v>213</v>
      </c>
      <c r="D509" t="s">
        <v>151</v>
      </c>
      <c r="E509" t="s">
        <v>32</v>
      </c>
      <c r="F509" s="68">
        <v>1</v>
      </c>
      <c r="G509" s="2">
        <f>'[2]Dry_Litterbag Placem_Collection'!E216</f>
        <v>42942</v>
      </c>
      <c r="H509" t="str">
        <f>'[2]Final data_for_R_analysis_Dryse'!J655</f>
        <v>G5</v>
      </c>
      <c r="I509" t="str">
        <f>'[2]Final data_for_R_analysis_Dryse'!J875</f>
        <v>R699</v>
      </c>
      <c r="J509">
        <f>IFERROR(INDEX('[2]Green_rooibos initial weight'!$C$5:$C$1749,MATCH(H509, '[2]Green_rooibos initial weight'!$A$5:$A$1749,0)),"")</f>
        <v>2.0139999999999998</v>
      </c>
      <c r="K509">
        <f>IFERROR(INDEX('[2]Green_rooibos initial weight'!$C$5:$C$1749,MATCH(I509, '[2]Green_rooibos initial weight'!$A$5:$A$1749,0)),"")</f>
        <v>2.157</v>
      </c>
      <c r="L509" s="3" t="str">
        <f>IFERROR(J509-(#REF!+#REF!),"")</f>
        <v/>
      </c>
      <c r="M509" s="3">
        <f>AVERAGE('[2]Ashed teabags wet'!$J$809:$J$813,'[2]Ashed teabags wet'!$J$817:$J$818,'[2]Ashed teabags wet'!$J$820:$J$821)</f>
        <v>5.5094158734921841</v>
      </c>
      <c r="N509" s="3" t="str">
        <f t="shared" si="48"/>
        <v/>
      </c>
      <c r="O509" s="3" t="str">
        <f>IFERROR($K509-(#REF!+#REF!),"")</f>
        <v/>
      </c>
      <c r="P509" s="3">
        <f>AVERAGE('[2]Ashed teabags wet'!$J$814:$J$816)</f>
        <v>2.2816647271287041</v>
      </c>
      <c r="Q509" s="3" t="str">
        <f t="shared" si="49"/>
        <v/>
      </c>
      <c r="R509" s="2">
        <f>'[2]Dry_Litterbag Placem_Collection'!G216</f>
        <v>43004</v>
      </c>
      <c r="S509">
        <f>IF(IFERROR(INDEX('[2]Both teabags AfterDry'!$D$3:$D$900,MATCH(Dry_Unashed!H509,'[2]Both teabags AfterDry'!$A$3:$A$900,0)),"")="","",(IFERROR(INDEX('[2]Both teabags AfterDry'!$D$3:$D$900,MATCH(Dry_Unashed!H509,'[2]Both teabags AfterDry'!$A$3:$A$900,0)),"")))</f>
        <v>0.67</v>
      </c>
      <c r="T509">
        <f>IF(IFERROR(INDEX('[2]Both teabags AfterDry'!$D$3:$D$900,MATCH(Dry_Unashed!I509,'[2]Both teabags AfterDry'!$A$3:$A$900,0)),"")="","",(IFERROR(INDEX('[2]Both teabags AfterDry'!$D$3:$D$900,MATCH(Dry_Unashed!I509,'[2]Both teabags AfterDry'!$A$3:$A$900,0)),"")))</f>
        <v>1.748</v>
      </c>
      <c r="U509" s="1" t="str">
        <f>IFERROR(IF(S509&gt;0,S509-(#REF!),""),"")</f>
        <v/>
      </c>
      <c r="V509" s="1" t="str">
        <f>IFERROR(IF(T509&gt;0,T509-(#REF!),""),"")</f>
        <v/>
      </c>
      <c r="W509" s="3" t="str">
        <f t="shared" si="50"/>
        <v/>
      </c>
      <c r="X509" s="3" t="str">
        <f t="shared" si="51"/>
        <v/>
      </c>
      <c r="Y509" s="3" t="str">
        <f t="shared" si="52"/>
        <v/>
      </c>
      <c r="Z509">
        <f t="shared" si="53"/>
        <v>62</v>
      </c>
      <c r="AA509" s="3" t="str">
        <f t="shared" si="54"/>
        <v/>
      </c>
      <c r="AB509" s="3" t="str">
        <f t="shared" si="55"/>
        <v/>
      </c>
      <c r="AC509" s="67" t="str">
        <f>IF(ISNUMBER(SEARCH("C", '[2]Dry_Litterbag Placem_Collection'!V216)),"YES","")</f>
        <v/>
      </c>
      <c r="AD509" s="67" t="str">
        <f>IF(ISNUMBER(SEARCH("H", '[2]Dry_Litterbag Placem_Collection'!V216)),"YES","")</f>
        <v/>
      </c>
      <c r="AE509" s="67" t="str">
        <f>IF(ISNUMBER(SEARCH("R", '[2]Dry_Litterbag Placem_Collection'!V216)),"YES","")</f>
        <v/>
      </c>
      <c r="AF509" s="67" t="str">
        <f>IF(ISNUMBER(SEARCH("C", '[2]Dry_Litterbag Placem_Collection'!U216)),"YES","")</f>
        <v/>
      </c>
      <c r="AG509" s="67" t="str">
        <f>IF(ISNUMBER(SEARCH("H", '[2]Dry_Litterbag Placem_Collection'!U216)),"YES","")</f>
        <v/>
      </c>
      <c r="AH509" s="67" t="str">
        <f>IF(ISNUMBER(SEARCH("R", '[2]Dry_Litterbag Placem_Collection'!U216)),"YES","")</f>
        <v/>
      </c>
    </row>
    <row r="510" spans="2:34">
      <c r="B510" t="s">
        <v>164</v>
      </c>
      <c r="C510">
        <v>214</v>
      </c>
      <c r="D510" t="s">
        <v>152</v>
      </c>
      <c r="E510" t="s">
        <v>32</v>
      </c>
      <c r="F510" s="68">
        <v>2</v>
      </c>
      <c r="G510" s="2">
        <f>'[2]Dry_Litterbag Placem_Collection'!E217</f>
        <v>42942</v>
      </c>
      <c r="H510" t="str">
        <f>'[2]Final data_for_R_analysis_Dryse'!J656</f>
        <v>G771</v>
      </c>
      <c r="I510" t="str">
        <f>'[2]Final data_for_R_analysis_Dryse'!J876</f>
        <v>R663</v>
      </c>
      <c r="J510">
        <f>IFERROR(INDEX('[2]Green_rooibos initial weight'!$C$5:$C$1749,MATCH(H510, '[2]Green_rooibos initial weight'!$A$5:$A$1749,0)),"")</f>
        <v>1.9910000000000001</v>
      </c>
      <c r="K510">
        <f>IFERROR(INDEX('[2]Green_rooibos initial weight'!$C$5:$C$1749,MATCH(I510, '[2]Green_rooibos initial weight'!$A$5:$A$1749,0)),"")</f>
        <v>2.105</v>
      </c>
      <c r="L510" s="3" t="str">
        <f>IFERROR(J510-(#REF!+#REF!),"")</f>
        <v/>
      </c>
      <c r="M510" s="3">
        <f>AVERAGE('[2]Ashed teabags wet'!$J$809:$J$813,'[2]Ashed teabags wet'!$J$817:$J$818,'[2]Ashed teabags wet'!$J$820:$J$821)</f>
        <v>5.5094158734921841</v>
      </c>
      <c r="N510" s="3" t="str">
        <f t="shared" si="48"/>
        <v/>
      </c>
      <c r="O510" s="3" t="str">
        <f>IFERROR($K510-(#REF!+#REF!),"")</f>
        <v/>
      </c>
      <c r="P510" s="3">
        <f>AVERAGE('[2]Ashed teabags wet'!$J$814:$J$816)</f>
        <v>2.2816647271287041</v>
      </c>
      <c r="Q510" s="3" t="str">
        <f t="shared" si="49"/>
        <v/>
      </c>
      <c r="R510" s="2">
        <f>'[2]Dry_Litterbag Placem_Collection'!G217</f>
        <v>43004</v>
      </c>
      <c r="S510">
        <f>IF(IFERROR(INDEX('[2]Both teabags AfterDry'!$D$3:$D$900,MATCH(Dry_Unashed!H510,'[2]Both teabags AfterDry'!$A$3:$A$900,0)),"")="","",(IFERROR(INDEX('[2]Both teabags AfterDry'!$D$3:$D$900,MATCH(Dry_Unashed!H510,'[2]Both teabags AfterDry'!$A$3:$A$900,0)),"")))</f>
        <v>0.65300000000000002</v>
      </c>
      <c r="T510">
        <f>IF(IFERROR(INDEX('[2]Both teabags AfterDry'!$D$3:$D$900,MATCH(Dry_Unashed!I510,'[2]Both teabags AfterDry'!$A$3:$A$900,0)),"")="","",(IFERROR(INDEX('[2]Both teabags AfterDry'!$D$3:$D$900,MATCH(Dry_Unashed!I510,'[2]Both teabags AfterDry'!$A$3:$A$900,0)),"")))</f>
        <v>1.6679999999999999</v>
      </c>
      <c r="U510" s="1" t="str">
        <f>IFERROR(IF(S510&gt;0,S510-(#REF!),""),"")</f>
        <v/>
      </c>
      <c r="V510" s="1" t="str">
        <f>IFERROR(IF(T510&gt;0,T510-(#REF!),""),"")</f>
        <v/>
      </c>
      <c r="W510" s="3" t="str">
        <f t="shared" si="50"/>
        <v/>
      </c>
      <c r="X510" s="3" t="str">
        <f t="shared" si="51"/>
        <v/>
      </c>
      <c r="Y510" s="3" t="str">
        <f t="shared" si="52"/>
        <v/>
      </c>
      <c r="Z510">
        <f t="shared" si="53"/>
        <v>62</v>
      </c>
      <c r="AA510" s="3" t="str">
        <f t="shared" si="54"/>
        <v/>
      </c>
      <c r="AB510" s="3" t="str">
        <f t="shared" si="55"/>
        <v/>
      </c>
      <c r="AC510" s="67" t="str">
        <f>IF(ISNUMBER(SEARCH("C", '[2]Dry_Litterbag Placem_Collection'!V217)),"YES","")</f>
        <v/>
      </c>
      <c r="AD510" s="67" t="str">
        <f>IF(ISNUMBER(SEARCH("H", '[2]Dry_Litterbag Placem_Collection'!V217)),"YES","")</f>
        <v/>
      </c>
      <c r="AE510" s="67" t="str">
        <f>IF(ISNUMBER(SEARCH("R", '[2]Dry_Litterbag Placem_Collection'!V217)),"YES","")</f>
        <v/>
      </c>
      <c r="AF510" s="67" t="str">
        <f>IF(ISNUMBER(SEARCH("C", '[2]Dry_Litterbag Placem_Collection'!U217)),"YES","")</f>
        <v/>
      </c>
      <c r="AG510" s="67" t="str">
        <f>IF(ISNUMBER(SEARCH("H", '[2]Dry_Litterbag Placem_Collection'!U217)),"YES","")</f>
        <v/>
      </c>
      <c r="AH510" s="67" t="str">
        <f>IF(ISNUMBER(SEARCH("R", '[2]Dry_Litterbag Placem_Collection'!U217)),"YES","")</f>
        <v>YES</v>
      </c>
    </row>
    <row r="511" spans="2:34">
      <c r="B511" t="s">
        <v>164</v>
      </c>
      <c r="C511">
        <v>216</v>
      </c>
      <c r="D511" t="s">
        <v>153</v>
      </c>
      <c r="E511" t="s">
        <v>32</v>
      </c>
      <c r="F511" s="68">
        <v>4</v>
      </c>
      <c r="G511" s="2">
        <f>'[2]Dry_Litterbag Placem_Collection'!E218</f>
        <v>42942</v>
      </c>
      <c r="H511" t="str">
        <f>'[2]Final data_for_R_analysis_Dryse'!J657</f>
        <v>G361</v>
      </c>
      <c r="I511" t="str">
        <f>'[2]Final data_for_R_analysis_Dryse'!J877</f>
        <v>R622</v>
      </c>
      <c r="J511">
        <f>IFERROR(INDEX('[2]Green_rooibos initial weight'!$C$5:$C$1749,MATCH(H511, '[2]Green_rooibos initial weight'!$A$5:$A$1749,0)),"")</f>
        <v>2.0590000000000002</v>
      </c>
      <c r="K511">
        <f>IFERROR(INDEX('[2]Green_rooibos initial weight'!$C$5:$C$1749,MATCH(I511, '[2]Green_rooibos initial weight'!$A$5:$A$1749,0)),"")</f>
        <v>2.1640000000000001</v>
      </c>
      <c r="L511" s="3" t="str">
        <f>IFERROR(J511-(#REF!+#REF!),"")</f>
        <v/>
      </c>
      <c r="M511" s="3">
        <f>AVERAGE('[2]Ashed teabags wet'!$J$809:$J$813,'[2]Ashed teabags wet'!$J$817:$J$818,'[2]Ashed teabags wet'!$J$820:$J$821)</f>
        <v>5.5094158734921841</v>
      </c>
      <c r="N511" s="3" t="str">
        <f t="shared" si="48"/>
        <v/>
      </c>
      <c r="O511" s="3" t="str">
        <f>IFERROR($K511-(#REF!+#REF!),"")</f>
        <v/>
      </c>
      <c r="P511" s="3">
        <f>AVERAGE('[2]Ashed teabags wet'!$J$814:$J$816)</f>
        <v>2.2816647271287041</v>
      </c>
      <c r="Q511" s="3" t="str">
        <f t="shared" si="49"/>
        <v/>
      </c>
      <c r="R511" s="2">
        <f>'[2]Dry_Litterbag Placem_Collection'!G218</f>
        <v>43004</v>
      </c>
      <c r="S511">
        <f>IF(IFERROR(INDEX('[2]Both teabags AfterDry'!$D$3:$D$900,MATCH(Dry_Unashed!H511,'[2]Both teabags AfterDry'!$A$3:$A$900,0)),"")="","",(IFERROR(INDEX('[2]Both teabags AfterDry'!$D$3:$D$900,MATCH(Dry_Unashed!H511,'[2]Both teabags AfterDry'!$A$3:$A$900,0)),"")))</f>
        <v>0.73499999999999999</v>
      </c>
      <c r="T511">
        <f>IF(IFERROR(INDEX('[2]Both teabags AfterDry'!$D$3:$D$900,MATCH(Dry_Unashed!I511,'[2]Both teabags AfterDry'!$A$3:$A$900,0)),"")="","",(IFERROR(INDEX('[2]Both teabags AfterDry'!$D$3:$D$900,MATCH(Dry_Unashed!I511,'[2]Both teabags AfterDry'!$A$3:$A$900,0)),"")))</f>
        <v>1.6419999999999999</v>
      </c>
      <c r="U511" s="1" t="str">
        <f>IFERROR(IF(S511&gt;0,S511-(#REF!),""),"")</f>
        <v/>
      </c>
      <c r="V511" s="1" t="str">
        <f>IFERROR(IF(T511&gt;0,T511-(#REF!),""),"")</f>
        <v/>
      </c>
      <c r="W511" s="3" t="str">
        <f t="shared" si="50"/>
        <v/>
      </c>
      <c r="X511" s="3" t="str">
        <f t="shared" si="51"/>
        <v/>
      </c>
      <c r="Y511" s="3" t="str">
        <f t="shared" si="52"/>
        <v/>
      </c>
      <c r="Z511">
        <f t="shared" si="53"/>
        <v>62</v>
      </c>
      <c r="AA511" s="3" t="str">
        <f t="shared" si="54"/>
        <v/>
      </c>
      <c r="AB511" s="3" t="str">
        <f t="shared" si="55"/>
        <v/>
      </c>
      <c r="AC511" s="67" t="str">
        <f>IF(ISNUMBER(SEARCH("C", '[2]Dry_Litterbag Placem_Collection'!V218)),"YES","")</f>
        <v/>
      </c>
      <c r="AD511" s="67" t="str">
        <f>IF(ISNUMBER(SEARCH("H", '[2]Dry_Litterbag Placem_Collection'!V218)),"YES","")</f>
        <v/>
      </c>
      <c r="AE511" s="67" t="str">
        <f>IF(ISNUMBER(SEARCH("R", '[2]Dry_Litterbag Placem_Collection'!V218)),"YES","")</f>
        <v/>
      </c>
      <c r="AF511" s="67" t="str">
        <f>IF(ISNUMBER(SEARCH("C", '[2]Dry_Litterbag Placem_Collection'!U218)),"YES","")</f>
        <v/>
      </c>
      <c r="AG511" s="67" t="str">
        <f>IF(ISNUMBER(SEARCH("H", '[2]Dry_Litterbag Placem_Collection'!U218)),"YES","")</f>
        <v/>
      </c>
      <c r="AH511" s="67" t="str">
        <f>IF(ISNUMBER(SEARCH("R", '[2]Dry_Litterbag Placem_Collection'!U218)),"YES","")</f>
        <v/>
      </c>
    </row>
    <row r="512" spans="2:34">
      <c r="B512" t="s">
        <v>164</v>
      </c>
      <c r="C512">
        <v>217</v>
      </c>
      <c r="D512" t="s">
        <v>154</v>
      </c>
      <c r="E512" t="s">
        <v>32</v>
      </c>
      <c r="F512" s="68">
        <v>1</v>
      </c>
      <c r="G512" s="2">
        <f>'[2]Dry_Litterbag Placem_Collection'!E219</f>
        <v>42942</v>
      </c>
      <c r="H512" t="str">
        <f>'[2]Final data_for_R_analysis_Dryse'!J658</f>
        <v>G204</v>
      </c>
      <c r="I512" t="str">
        <f>'[2]Final data_for_R_analysis_Dryse'!J878</f>
        <v>R608</v>
      </c>
      <c r="J512">
        <f>IFERROR(INDEX('[2]Green_rooibos initial weight'!$C$5:$C$1749,MATCH(H512, '[2]Green_rooibos initial weight'!$A$5:$A$1749,0)),"")</f>
        <v>2.1970000000000001</v>
      </c>
      <c r="K512">
        <f>IFERROR(INDEX('[2]Green_rooibos initial weight'!$C$5:$C$1749,MATCH(I512, '[2]Green_rooibos initial weight'!$A$5:$A$1749,0)),"")</f>
        <v>2.1440000000000001</v>
      </c>
      <c r="L512" s="3" t="str">
        <f>IFERROR(J512-(#REF!+#REF!),"")</f>
        <v/>
      </c>
      <c r="M512" s="3">
        <f>AVERAGE('[2]Ashed teabags wet'!$J$809:$J$813,'[2]Ashed teabags wet'!$J$817:$J$818,'[2]Ashed teabags wet'!$J$820:$J$821)</f>
        <v>5.5094158734921841</v>
      </c>
      <c r="N512" s="3" t="str">
        <f t="shared" si="48"/>
        <v/>
      </c>
      <c r="O512" s="3" t="str">
        <f>IFERROR($K512-(#REF!+#REF!),"")</f>
        <v/>
      </c>
      <c r="P512" s="3">
        <f>AVERAGE('[2]Ashed teabags wet'!$J$814:$J$816)</f>
        <v>2.2816647271287041</v>
      </c>
      <c r="Q512" s="3" t="str">
        <f t="shared" si="49"/>
        <v/>
      </c>
      <c r="R512" s="2">
        <f>'[2]Dry_Litterbag Placem_Collection'!G219</f>
        <v>43004</v>
      </c>
      <c r="S512">
        <f>IF(IFERROR(INDEX('[2]Both teabags AfterDry'!$D$3:$D$900,MATCH(Dry_Unashed!H512,'[2]Both teabags AfterDry'!$A$3:$A$900,0)),"")="","",(IFERROR(INDEX('[2]Both teabags AfterDry'!$D$3:$D$900,MATCH(Dry_Unashed!H512,'[2]Both teabags AfterDry'!$A$3:$A$900,0)),"")))</f>
        <v>0.80579999999999996</v>
      </c>
      <c r="T512">
        <f>IF(IFERROR(INDEX('[2]Both teabags AfterDry'!$D$3:$D$900,MATCH(Dry_Unashed!I512,'[2]Both teabags AfterDry'!$A$3:$A$900,0)),"")="","",(IFERROR(INDEX('[2]Both teabags AfterDry'!$D$3:$D$900,MATCH(Dry_Unashed!I512,'[2]Both teabags AfterDry'!$A$3:$A$900,0)),"")))</f>
        <v>1.6455</v>
      </c>
      <c r="U512" s="1" t="str">
        <f>IFERROR(IF(S512&gt;0,S512-(#REF!),""),"")</f>
        <v/>
      </c>
      <c r="V512" s="1" t="str">
        <f>IFERROR(IF(T512&gt;0,T512-(#REF!),""),"")</f>
        <v/>
      </c>
      <c r="W512" s="3" t="str">
        <f t="shared" si="50"/>
        <v/>
      </c>
      <c r="X512" s="3" t="str">
        <f t="shared" si="51"/>
        <v/>
      </c>
      <c r="Y512" s="3" t="str">
        <f t="shared" si="52"/>
        <v/>
      </c>
      <c r="Z512">
        <f t="shared" si="53"/>
        <v>62</v>
      </c>
      <c r="AA512" s="3" t="str">
        <f t="shared" si="54"/>
        <v/>
      </c>
      <c r="AB512" s="3" t="str">
        <f t="shared" si="55"/>
        <v/>
      </c>
      <c r="AC512" s="67" t="str">
        <f>IF(ISNUMBER(SEARCH("C", '[2]Dry_Litterbag Placem_Collection'!V219)),"YES","")</f>
        <v/>
      </c>
      <c r="AD512" s="67" t="str">
        <f>IF(ISNUMBER(SEARCH("H", '[2]Dry_Litterbag Placem_Collection'!V219)),"YES","")</f>
        <v/>
      </c>
      <c r="AE512" s="67" t="str">
        <f>IF(ISNUMBER(SEARCH("R", '[2]Dry_Litterbag Placem_Collection'!V219)),"YES","")</f>
        <v/>
      </c>
      <c r="AF512" s="67" t="str">
        <f>IF(ISNUMBER(SEARCH("C", '[2]Dry_Litterbag Placem_Collection'!U219)),"YES","")</f>
        <v/>
      </c>
      <c r="AG512" s="67" t="str">
        <f>IF(ISNUMBER(SEARCH("H", '[2]Dry_Litterbag Placem_Collection'!U219)),"YES","")</f>
        <v/>
      </c>
      <c r="AH512" s="67" t="str">
        <f>IF(ISNUMBER(SEARCH("R", '[2]Dry_Litterbag Placem_Collection'!U219)),"YES","")</f>
        <v>YES</v>
      </c>
    </row>
    <row r="513" spans="2:34">
      <c r="B513" t="s">
        <v>164</v>
      </c>
      <c r="C513">
        <v>218</v>
      </c>
      <c r="D513" t="s">
        <v>155</v>
      </c>
      <c r="E513" t="s">
        <v>32</v>
      </c>
      <c r="F513" s="68">
        <v>2</v>
      </c>
      <c r="G513" s="2">
        <f>'[2]Dry_Litterbag Placem_Collection'!E220</f>
        <v>42942</v>
      </c>
      <c r="H513" t="str">
        <f>'[2]Final data_for_R_analysis_Dryse'!J659</f>
        <v>G170</v>
      </c>
      <c r="I513" t="str">
        <f>'[2]Final data_for_R_analysis_Dryse'!J879</f>
        <v>R639</v>
      </c>
      <c r="J513">
        <f>IFERROR(INDEX('[2]Green_rooibos initial weight'!$C$5:$C$1749,MATCH(H513, '[2]Green_rooibos initial weight'!$A$5:$A$1749,0)),"")</f>
        <v>2.0390000000000001</v>
      </c>
      <c r="K513">
        <f>IFERROR(INDEX('[2]Green_rooibos initial weight'!$C$5:$C$1749,MATCH(I513, '[2]Green_rooibos initial weight'!$A$5:$A$1749,0)),"")</f>
        <v>2.0840000000000001</v>
      </c>
      <c r="L513" s="3" t="str">
        <f>IFERROR(J513-(#REF!+#REF!),"")</f>
        <v/>
      </c>
      <c r="M513" s="3">
        <f>AVERAGE('[2]Ashed teabags wet'!$J$809:$J$813,'[2]Ashed teabags wet'!$J$817:$J$818,'[2]Ashed teabags wet'!$J$820:$J$821)</f>
        <v>5.5094158734921841</v>
      </c>
      <c r="N513" s="3" t="str">
        <f t="shared" si="48"/>
        <v/>
      </c>
      <c r="O513" s="3" t="str">
        <f>IFERROR($K513-(#REF!+#REF!),"")</f>
        <v/>
      </c>
      <c r="P513" s="3">
        <f>AVERAGE('[2]Ashed teabags wet'!$J$814:$J$816)</f>
        <v>2.2816647271287041</v>
      </c>
      <c r="Q513" s="3" t="str">
        <f t="shared" si="49"/>
        <v/>
      </c>
      <c r="R513" s="2">
        <f>'[2]Dry_Litterbag Placem_Collection'!G220</f>
        <v>43004</v>
      </c>
      <c r="S513">
        <f>IF(IFERROR(INDEX('[2]Both teabags AfterDry'!$D$3:$D$900,MATCH(Dry_Unashed!H513,'[2]Both teabags AfterDry'!$A$3:$A$900,0)),"")="","",(IFERROR(INDEX('[2]Both teabags AfterDry'!$D$3:$D$900,MATCH(Dry_Unashed!H513,'[2]Both teabags AfterDry'!$A$3:$A$900,0)),"")))</f>
        <v>0.66100000000000003</v>
      </c>
      <c r="T513">
        <f>IF(IFERROR(INDEX('[2]Both teabags AfterDry'!$D$3:$D$900,MATCH(Dry_Unashed!I513,'[2]Both teabags AfterDry'!$A$3:$A$900,0)),"")="","",(IFERROR(INDEX('[2]Both teabags AfterDry'!$D$3:$D$900,MATCH(Dry_Unashed!I513,'[2]Both teabags AfterDry'!$A$3:$A$900,0)),"")))</f>
        <v>1.6519999999999999</v>
      </c>
      <c r="U513" s="1" t="str">
        <f>IFERROR(IF(S513&gt;0,S513-(#REF!),""),"")</f>
        <v/>
      </c>
      <c r="V513" s="1" t="str">
        <f>IFERROR(IF(T513&gt;0,T513-(#REF!),""),"")</f>
        <v/>
      </c>
      <c r="W513" s="3" t="str">
        <f t="shared" si="50"/>
        <v/>
      </c>
      <c r="X513" s="3" t="str">
        <f t="shared" si="51"/>
        <v/>
      </c>
      <c r="Y513" s="3" t="str">
        <f t="shared" si="52"/>
        <v/>
      </c>
      <c r="Z513">
        <f t="shared" si="53"/>
        <v>62</v>
      </c>
      <c r="AA513" s="3" t="str">
        <f t="shared" si="54"/>
        <v/>
      </c>
      <c r="AB513" s="3" t="str">
        <f t="shared" si="55"/>
        <v/>
      </c>
      <c r="AC513" s="67" t="str">
        <f>IF(ISNUMBER(SEARCH("C", '[2]Dry_Litterbag Placem_Collection'!V220)),"YES","")</f>
        <v/>
      </c>
      <c r="AD513" s="67" t="str">
        <f>IF(ISNUMBER(SEARCH("H", '[2]Dry_Litterbag Placem_Collection'!V220)),"YES","")</f>
        <v/>
      </c>
      <c r="AE513" s="67" t="str">
        <f>IF(ISNUMBER(SEARCH("R", '[2]Dry_Litterbag Placem_Collection'!V220)),"YES","")</f>
        <v>YES</v>
      </c>
      <c r="AF513" s="67" t="str">
        <f>IF(ISNUMBER(SEARCH("C", '[2]Dry_Litterbag Placem_Collection'!U220)),"YES","")</f>
        <v/>
      </c>
      <c r="AG513" s="67" t="str">
        <f>IF(ISNUMBER(SEARCH("H", '[2]Dry_Litterbag Placem_Collection'!U220)),"YES","")</f>
        <v/>
      </c>
      <c r="AH513" s="67" t="str">
        <f>IF(ISNUMBER(SEARCH("R", '[2]Dry_Litterbag Placem_Collection'!U220)),"YES","")</f>
        <v>YES</v>
      </c>
    </row>
    <row r="514" spans="2:34">
      <c r="B514" t="s">
        <v>164</v>
      </c>
      <c r="C514">
        <v>219</v>
      </c>
      <c r="D514" t="s">
        <v>156</v>
      </c>
      <c r="E514" t="s">
        <v>32</v>
      </c>
      <c r="F514" s="68">
        <v>3</v>
      </c>
      <c r="G514" s="2">
        <f>'[2]Dry_Litterbag Placem_Collection'!E221</f>
        <v>42942</v>
      </c>
      <c r="H514" t="str">
        <f>'[2]Final data_for_R_analysis_Dryse'!J660</f>
        <v>G123</v>
      </c>
      <c r="I514" t="str">
        <f>'[2]Final data_for_R_analysis_Dryse'!J880</f>
        <v>R246</v>
      </c>
      <c r="J514">
        <f>IFERROR(INDEX('[2]Green_rooibos initial weight'!$C$5:$C$1749,MATCH(H514, '[2]Green_rooibos initial weight'!$A$5:$A$1749,0)),"")</f>
        <v>2.133</v>
      </c>
      <c r="K514">
        <f>IFERROR(INDEX('[2]Green_rooibos initial weight'!$C$5:$C$1749,MATCH(I514, '[2]Green_rooibos initial weight'!$A$5:$A$1749,0)),"")</f>
        <v>2.2170000000000001</v>
      </c>
      <c r="L514" s="3" t="str">
        <f>IFERROR(J514-(#REF!+#REF!),"")</f>
        <v/>
      </c>
      <c r="M514" s="3">
        <f>AVERAGE('[2]Ashed teabags wet'!$J$809:$J$813,'[2]Ashed teabags wet'!$J$817:$J$818,'[2]Ashed teabags wet'!$J$820:$J$821)</f>
        <v>5.5094158734921841</v>
      </c>
      <c r="N514" s="3" t="str">
        <f t="shared" si="48"/>
        <v/>
      </c>
      <c r="O514" s="3" t="str">
        <f>IFERROR($K514-(#REF!+#REF!),"")</f>
        <v/>
      </c>
      <c r="P514" s="3">
        <f>AVERAGE('[2]Ashed teabags wet'!$J$814:$J$816)</f>
        <v>2.2816647271287041</v>
      </c>
      <c r="Q514" s="3" t="str">
        <f t="shared" si="49"/>
        <v/>
      </c>
      <c r="R514" s="2">
        <f>'[2]Dry_Litterbag Placem_Collection'!G221</f>
        <v>43004</v>
      </c>
      <c r="S514">
        <f>IF(IFERROR(INDEX('[2]Both teabags AfterDry'!$D$3:$D$900,MATCH(Dry_Unashed!H514,'[2]Both teabags AfterDry'!$A$3:$A$900,0)),"")="","",(IFERROR(INDEX('[2]Both teabags AfterDry'!$D$3:$D$900,MATCH(Dry_Unashed!H514,'[2]Both teabags AfterDry'!$A$3:$A$900,0)),"")))</f>
        <v>0.82250000000000001</v>
      </c>
      <c r="T514">
        <f>IF(IFERROR(INDEX('[2]Both teabags AfterDry'!$D$3:$D$900,MATCH(Dry_Unashed!I514,'[2]Both teabags AfterDry'!$A$3:$A$900,0)),"")="","",(IFERROR(INDEX('[2]Both teabags AfterDry'!$D$3:$D$900,MATCH(Dry_Unashed!I514,'[2]Both teabags AfterDry'!$A$3:$A$900,0)),"")))</f>
        <v>1.639</v>
      </c>
      <c r="U514" s="1" t="str">
        <f>IFERROR(IF(S514&gt;0,S514-(#REF!),""),"")</f>
        <v/>
      </c>
      <c r="V514" s="1" t="str">
        <f>IFERROR(IF(T514&gt;0,T514-(#REF!),""),"")</f>
        <v/>
      </c>
      <c r="W514" s="3" t="str">
        <f t="shared" si="50"/>
        <v/>
      </c>
      <c r="X514" s="3" t="str">
        <f t="shared" si="51"/>
        <v/>
      </c>
      <c r="Y514" s="3" t="str">
        <f t="shared" si="52"/>
        <v/>
      </c>
      <c r="Z514">
        <f t="shared" si="53"/>
        <v>62</v>
      </c>
      <c r="AA514" s="3" t="str">
        <f t="shared" si="54"/>
        <v/>
      </c>
      <c r="AB514" s="3" t="str">
        <f t="shared" si="55"/>
        <v/>
      </c>
      <c r="AC514" s="67" t="str">
        <f>IF(ISNUMBER(SEARCH("C", '[2]Dry_Litterbag Placem_Collection'!V221)),"YES","")</f>
        <v/>
      </c>
      <c r="AD514" s="67" t="str">
        <f>IF(ISNUMBER(SEARCH("H", '[2]Dry_Litterbag Placem_Collection'!V221)),"YES","")</f>
        <v/>
      </c>
      <c r="AE514" s="67" t="str">
        <f>IF(ISNUMBER(SEARCH("R", '[2]Dry_Litterbag Placem_Collection'!V221)),"YES","")</f>
        <v/>
      </c>
      <c r="AF514" s="67" t="str">
        <f>IF(ISNUMBER(SEARCH("C", '[2]Dry_Litterbag Placem_Collection'!U221)),"YES","")</f>
        <v/>
      </c>
      <c r="AG514" s="67" t="str">
        <f>IF(ISNUMBER(SEARCH("H", '[2]Dry_Litterbag Placem_Collection'!U221)),"YES","")</f>
        <v/>
      </c>
      <c r="AH514" s="67" t="str">
        <f>IF(ISNUMBER(SEARCH("R", '[2]Dry_Litterbag Placem_Collection'!U221)),"YES","")</f>
        <v>YES</v>
      </c>
    </row>
    <row r="515" spans="2:34">
      <c r="B515" t="s">
        <v>164</v>
      </c>
      <c r="C515">
        <v>220</v>
      </c>
      <c r="D515" t="s">
        <v>157</v>
      </c>
      <c r="E515" t="s">
        <v>32</v>
      </c>
      <c r="F515" s="68">
        <v>4</v>
      </c>
      <c r="G515" s="2">
        <f>'[2]Dry_Litterbag Placem_Collection'!E222</f>
        <v>42942</v>
      </c>
      <c r="H515" t="str">
        <f>'[2]Final data_for_R_analysis_Dryse'!J661</f>
        <v>G53</v>
      </c>
      <c r="I515" t="str">
        <f>'[2]Final data_for_R_analysis_Dryse'!J881</f>
        <v>R672</v>
      </c>
      <c r="J515">
        <f>IFERROR(INDEX('[2]Green_rooibos initial weight'!$C$5:$C$1749,MATCH(H515, '[2]Green_rooibos initial weight'!$A$5:$A$1749,0)),"")</f>
        <v>1.907</v>
      </c>
      <c r="K515">
        <f>IFERROR(INDEX('[2]Green_rooibos initial weight'!$C$5:$C$1749,MATCH(I515, '[2]Green_rooibos initial weight'!$A$5:$A$1749,0)),"")</f>
        <v>2.161</v>
      </c>
      <c r="L515" s="3" t="str">
        <f>IFERROR(J515-(#REF!+#REF!),"")</f>
        <v/>
      </c>
      <c r="M515" s="3">
        <f>AVERAGE('[2]Ashed teabags wet'!$J$809:$J$813,'[2]Ashed teabags wet'!$J$817:$J$818,'[2]Ashed teabags wet'!$J$820:$J$821)</f>
        <v>5.5094158734921841</v>
      </c>
      <c r="N515" s="3" t="str">
        <f t="shared" si="48"/>
        <v/>
      </c>
      <c r="O515" s="3" t="str">
        <f>IFERROR($K515-(#REF!+#REF!),"")</f>
        <v/>
      </c>
      <c r="P515" s="3">
        <f>AVERAGE('[2]Ashed teabags wet'!$J$814:$J$816)</f>
        <v>2.2816647271287041</v>
      </c>
      <c r="Q515" s="3" t="str">
        <f t="shared" si="49"/>
        <v/>
      </c>
      <c r="R515" s="2">
        <f>'[2]Dry_Litterbag Placem_Collection'!G222</f>
        <v>43004</v>
      </c>
      <c r="S515" t="str">
        <f>IF(IFERROR(INDEX('[2]Both teabags AfterDry'!$D$3:$D$900,MATCH(Dry_Unashed!H515,'[2]Both teabags AfterDry'!$A$3:$A$900,0)),"")="","",(IFERROR(INDEX('[2]Both teabags AfterDry'!$D$3:$D$900,MATCH(Dry_Unashed!H515,'[2]Both teabags AfterDry'!$A$3:$A$900,0)),"")))</f>
        <v/>
      </c>
      <c r="T515" t="str">
        <f>IF(IFERROR(INDEX('[2]Both teabags AfterDry'!$D$3:$D$900,MATCH(Dry_Unashed!I515,'[2]Both teabags AfterDry'!$A$3:$A$900,0)),"")="","",(IFERROR(INDEX('[2]Both teabags AfterDry'!$D$3:$D$900,MATCH(Dry_Unashed!I515,'[2]Both teabags AfterDry'!$A$3:$A$900,0)),"")))</f>
        <v/>
      </c>
      <c r="U515" s="1" t="str">
        <f>IFERROR(IF(S515&gt;0,S515-(#REF!),""),"")</f>
        <v/>
      </c>
      <c r="V515" s="1" t="str">
        <f>IFERROR(IF(T515&gt;0,T515-(#REF!),""),"")</f>
        <v/>
      </c>
      <c r="W515" s="3" t="str">
        <f t="shared" si="50"/>
        <v/>
      </c>
      <c r="X515" s="3" t="str">
        <f t="shared" si="51"/>
        <v/>
      </c>
      <c r="Y515" s="3" t="str">
        <f t="shared" si="52"/>
        <v/>
      </c>
      <c r="Z515">
        <f t="shared" si="53"/>
        <v>62</v>
      </c>
      <c r="AA515" s="3" t="str">
        <f t="shared" si="54"/>
        <v/>
      </c>
      <c r="AB515" s="3" t="str">
        <f t="shared" si="55"/>
        <v/>
      </c>
      <c r="AC515" s="67" t="str">
        <f>IF(ISNUMBER(SEARCH("C", '[2]Dry_Litterbag Placem_Collection'!V222)),"YES","")</f>
        <v/>
      </c>
      <c r="AD515" s="67" t="str">
        <f>IF(ISNUMBER(SEARCH("H", '[2]Dry_Litterbag Placem_Collection'!V222)),"YES","")</f>
        <v/>
      </c>
      <c r="AE515" s="67" t="str">
        <f>IF(ISNUMBER(SEARCH("R", '[2]Dry_Litterbag Placem_Collection'!V222)),"YES","")</f>
        <v/>
      </c>
      <c r="AF515" s="67" t="str">
        <f>IF(ISNUMBER(SEARCH("C", '[2]Dry_Litterbag Placem_Collection'!U222)),"YES","")</f>
        <v/>
      </c>
      <c r="AG515" s="67" t="str">
        <f>IF(ISNUMBER(SEARCH("H", '[2]Dry_Litterbag Placem_Collection'!U222)),"YES","")</f>
        <v/>
      </c>
      <c r="AH515" s="67" t="str">
        <f>IF(ISNUMBER(SEARCH("R", '[2]Dry_Litterbag Placem_Collection'!U222)),"YES","")</f>
        <v>YES</v>
      </c>
    </row>
  </sheetData>
  <mergeCells count="50">
    <mergeCell ref="L43:M43"/>
    <mergeCell ref="L44:M44"/>
    <mergeCell ref="B68:E68"/>
    <mergeCell ref="B69:E69"/>
    <mergeCell ref="D73:H74"/>
    <mergeCell ref="B70:E70"/>
    <mergeCell ref="L55:M55"/>
    <mergeCell ref="L56:M56"/>
    <mergeCell ref="L57:M57"/>
    <mergeCell ref="L58:M58"/>
    <mergeCell ref="K37:R37"/>
    <mergeCell ref="O38:P38"/>
    <mergeCell ref="L40:M40"/>
    <mergeCell ref="L41:M41"/>
    <mergeCell ref="L42:M42"/>
    <mergeCell ref="B38:D38"/>
    <mergeCell ref="B28:E28"/>
    <mergeCell ref="B29:E29"/>
    <mergeCell ref="B30:E30"/>
    <mergeCell ref="B31:E31"/>
    <mergeCell ref="B32:E32"/>
    <mergeCell ref="B37:D37"/>
    <mergeCell ref="E37:F37"/>
    <mergeCell ref="B27:E27"/>
    <mergeCell ref="B12:E12"/>
    <mergeCell ref="B13:E13"/>
    <mergeCell ref="B14:E14"/>
    <mergeCell ref="B15:E15"/>
    <mergeCell ref="B16:E16"/>
    <mergeCell ref="B17:E17"/>
    <mergeCell ref="B18:E18"/>
    <mergeCell ref="B19:E19"/>
    <mergeCell ref="B20:E20"/>
    <mergeCell ref="B25:E25"/>
    <mergeCell ref="B26:E26"/>
    <mergeCell ref="L45:M45"/>
    <mergeCell ref="L46:M46"/>
    <mergeCell ref="L47:M47"/>
    <mergeCell ref="L48:M48"/>
    <mergeCell ref="L49:M49"/>
    <mergeCell ref="L50:M50"/>
    <mergeCell ref="L51:M51"/>
    <mergeCell ref="L52:M52"/>
    <mergeCell ref="L53:M53"/>
    <mergeCell ref="L54:M54"/>
    <mergeCell ref="L59:M59"/>
    <mergeCell ref="L60:M60"/>
    <mergeCell ref="L61:M61"/>
    <mergeCell ref="L62:M62"/>
    <mergeCell ref="F70:N70"/>
  </mergeCells>
  <dataValidations count="7">
    <dataValidation type="list" allowBlank="1" showInputMessage="1" showErrorMessage="1" sqref="K39:K63" xr:uid="{5B40E18D-7071-45AB-A929-6B23DB3577D3}">
      <formula1>shading</formula1>
    </dataValidation>
    <dataValidation type="list" allowBlank="1" showInputMessage="1" showErrorMessage="1" sqref="L39:L63" xr:uid="{BBC0839E-6EEE-4278-9F23-60CD3DECD419}">
      <formula1>human_impact</formula1>
    </dataValidation>
    <dataValidation type="list" allowBlank="1" showInputMessage="1" showErrorMessage="1" sqref="O39:O63" xr:uid="{EDC054F5-3C08-48CC-83FA-ACE2D7C60FC6}">
      <formula1>ecosystem</formula1>
    </dataValidation>
    <dataValidation type="list" allowBlank="1" showInputMessage="1" showErrorMessage="1" sqref="Q39:Q63" xr:uid="{464E2F1C-7AD6-457D-9E82-D5DCF7CE6EDC}">
      <formula1>soildepth</formula1>
    </dataValidation>
    <dataValidation type="list" allowBlank="1" showInputMessage="1" showErrorMessage="1" sqref="R39:R63" xr:uid="{840F8346-224E-40F8-9350-BDE7E50910A4}">
      <formula1>rootingdepth</formula1>
    </dataValidation>
    <dataValidation type="list" allowBlank="1" showInputMessage="1" showErrorMessage="1" sqref="S39:S63" xr:uid="{E1CB8ABD-8153-45D1-AD20-B29290092DB6}">
      <formula1>slope</formula1>
    </dataValidation>
    <dataValidation type="list" allowBlank="1" showInputMessage="1" showErrorMessage="1" sqref="T39:T63" xr:uid="{9D1432A2-97FD-4708-A8B3-3AC0D617F813}">
      <formula1>aspect</formula1>
    </dataValidation>
  </dataValidations>
  <hyperlinks>
    <hyperlink ref="F16" r:id="rId1" xr:uid="{4A07D280-C44A-465E-8710-616934738EE4}"/>
    <hyperlink ref="F15" r:id="rId2" xr:uid="{38C88150-19BD-4A05-B776-FA6BB5EB155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91268-1800-46CB-9045-EFA4CAD5A81A}">
  <dimension ref="A1:A11"/>
  <sheetViews>
    <sheetView workbookViewId="0"/>
  </sheetViews>
  <sheetFormatPr baseColWidth="10" defaultRowHeight="14.4"/>
  <sheetData>
    <row r="1" spans="1:1" ht="36.6">
      <c r="A1" s="111" t="s">
        <v>189</v>
      </c>
    </row>
    <row r="2" spans="1:1">
      <c r="A2" s="112" t="s">
        <v>190</v>
      </c>
    </row>
    <row r="3" spans="1:1">
      <c r="A3" s="112" t="s">
        <v>191</v>
      </c>
    </row>
    <row r="4" spans="1:1">
      <c r="A4" s="112" t="s">
        <v>198</v>
      </c>
    </row>
    <row r="5" spans="1:1">
      <c r="A5" s="112" t="s">
        <v>192</v>
      </c>
    </row>
    <row r="6" spans="1:1">
      <c r="A6" s="112" t="s">
        <v>193</v>
      </c>
    </row>
    <row r="7" spans="1:1">
      <c r="A7" s="112" t="s">
        <v>194</v>
      </c>
    </row>
    <row r="8" spans="1:1">
      <c r="A8" s="112" t="s">
        <v>195</v>
      </c>
    </row>
    <row r="9" spans="1:1">
      <c r="A9" s="112" t="s">
        <v>199</v>
      </c>
    </row>
    <row r="10" spans="1:1">
      <c r="A10" s="112" t="s">
        <v>196</v>
      </c>
    </row>
    <row r="11" spans="1:1">
      <c r="A11" s="112" t="s">
        <v>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A046A-83DC-43DE-9BF5-AA9519E996AB}">
  <dimension ref="A1:P92"/>
  <sheetViews>
    <sheetView zoomScale="70" zoomScaleNormal="70" workbookViewId="0">
      <selection activeCell="B23" sqref="B23"/>
    </sheetView>
  </sheetViews>
  <sheetFormatPr baseColWidth="10" defaultColWidth="11.44140625" defaultRowHeight="14.4"/>
  <cols>
    <col min="1" max="1" width="36.44140625" style="117" customWidth="1"/>
    <col min="2" max="2" width="110.109375" style="117" customWidth="1"/>
    <col min="3" max="3" width="32.109375" customWidth="1"/>
    <col min="4" max="4" width="10.109375" customWidth="1"/>
    <col min="6" max="6" width="23" customWidth="1"/>
  </cols>
  <sheetData>
    <row r="1" spans="1:5">
      <c r="A1" s="113" t="s">
        <v>200</v>
      </c>
      <c r="B1" s="113"/>
    </row>
    <row r="2" spans="1:5">
      <c r="A2" s="113"/>
      <c r="B2" s="113"/>
    </row>
    <row r="3" spans="1:5">
      <c r="A3" s="113">
        <v>1</v>
      </c>
      <c r="B3" s="113" t="s">
        <v>201</v>
      </c>
    </row>
    <row r="4" spans="1:5">
      <c r="A4" s="113"/>
      <c r="B4" s="113" t="s">
        <v>202</v>
      </c>
    </row>
    <row r="5" spans="1:5">
      <c r="A5" s="113">
        <v>2</v>
      </c>
      <c r="B5" s="113" t="s">
        <v>203</v>
      </c>
    </row>
    <row r="6" spans="1:5" ht="29.25" customHeight="1">
      <c r="A6" s="113">
        <v>3</v>
      </c>
      <c r="B6" s="114" t="s">
        <v>204</v>
      </c>
    </row>
    <row r="7" spans="1:5" ht="43.2">
      <c r="A7" s="115">
        <v>4</v>
      </c>
      <c r="B7" s="116" t="s">
        <v>205</v>
      </c>
    </row>
    <row r="8" spans="1:5">
      <c r="A8" s="115">
        <v>5</v>
      </c>
      <c r="B8" s="116" t="s">
        <v>206</v>
      </c>
    </row>
    <row r="10" spans="1:5">
      <c r="B10" s="118" t="s">
        <v>207</v>
      </c>
    </row>
    <row r="11" spans="1:5">
      <c r="B11" s="119" t="s">
        <v>208</v>
      </c>
    </row>
    <row r="12" spans="1:5">
      <c r="B12" s="120"/>
    </row>
    <row r="13" spans="1:5">
      <c r="A13" s="117" t="s">
        <v>209</v>
      </c>
      <c r="E13" s="121"/>
    </row>
    <row r="14" spans="1:5">
      <c r="A14" s="121" t="s">
        <v>210</v>
      </c>
      <c r="E14" s="121"/>
    </row>
    <row r="15" spans="1:5">
      <c r="A15" s="121" t="s">
        <v>211</v>
      </c>
      <c r="E15" s="121"/>
    </row>
    <row r="16" spans="1:5">
      <c r="A16" s="121" t="s">
        <v>212</v>
      </c>
      <c r="E16" s="121"/>
    </row>
    <row r="17" spans="1:11">
      <c r="A17" s="121" t="s">
        <v>213</v>
      </c>
      <c r="E17" s="121"/>
    </row>
    <row r="18" spans="1:11">
      <c r="A18" s="121" t="s">
        <v>214</v>
      </c>
      <c r="D18" s="122"/>
      <c r="E18" s="123"/>
    </row>
    <row r="19" spans="1:11">
      <c r="A19" s="121" t="s">
        <v>215</v>
      </c>
      <c r="E19" s="121"/>
    </row>
    <row r="20" spans="1:11">
      <c r="A20" s="121" t="s">
        <v>216</v>
      </c>
      <c r="E20" s="121"/>
    </row>
    <row r="21" spans="1:11">
      <c r="A21" s="121" t="s">
        <v>217</v>
      </c>
      <c r="E21" s="121"/>
    </row>
    <row r="22" spans="1:11">
      <c r="A22" s="121" t="s">
        <v>218</v>
      </c>
      <c r="E22" s="121"/>
    </row>
    <row r="23" spans="1:11">
      <c r="A23" s="121" t="s">
        <v>219</v>
      </c>
    </row>
    <row r="25" spans="1:11">
      <c r="A25" s="117" t="s">
        <v>220</v>
      </c>
    </row>
    <row r="26" spans="1:11" ht="27" customHeight="1" thickBot="1">
      <c r="A26" s="124" t="s">
        <v>221</v>
      </c>
      <c r="B26" s="125"/>
      <c r="C26" s="126"/>
      <c r="D26" s="126"/>
      <c r="F26" s="122"/>
      <c r="G26" s="122"/>
      <c r="H26" s="122"/>
      <c r="I26" s="122"/>
      <c r="J26" s="122"/>
      <c r="K26" s="122"/>
    </row>
    <row r="27" spans="1:11">
      <c r="A27" s="127" t="s">
        <v>52</v>
      </c>
      <c r="B27" s="128" t="s">
        <v>222</v>
      </c>
      <c r="C27" s="128"/>
      <c r="D27" s="128"/>
      <c r="F27" s="122"/>
      <c r="G27" s="122"/>
      <c r="H27" s="122"/>
      <c r="I27" s="122"/>
      <c r="J27" s="122"/>
      <c r="K27" s="122"/>
    </row>
    <row r="28" spans="1:11" s="131" customFormat="1">
      <c r="A28" s="129" t="s">
        <v>54</v>
      </c>
      <c r="B28" s="130" t="s">
        <v>223</v>
      </c>
      <c r="C28" s="130"/>
      <c r="D28" s="130"/>
    </row>
    <row r="29" spans="1:11" s="131" customFormat="1">
      <c r="A29" s="129" t="s">
        <v>56</v>
      </c>
      <c r="B29" s="130" t="s">
        <v>224</v>
      </c>
      <c r="C29" s="130"/>
      <c r="D29" s="130"/>
    </row>
    <row r="30" spans="1:11" s="131" customFormat="1">
      <c r="A30" s="129" t="s">
        <v>58</v>
      </c>
      <c r="B30" s="130" t="s">
        <v>225</v>
      </c>
      <c r="C30" s="130"/>
      <c r="D30" s="130"/>
    </row>
    <row r="31" spans="1:11" s="131" customFormat="1" ht="28.8">
      <c r="A31" s="129" t="s">
        <v>60</v>
      </c>
      <c r="B31" s="132" t="s">
        <v>226</v>
      </c>
      <c r="C31" s="130"/>
      <c r="D31" s="130"/>
    </row>
    <row r="32" spans="1:11" s="131" customFormat="1">
      <c r="A32" s="129" t="s">
        <v>59</v>
      </c>
      <c r="B32" s="130" t="s">
        <v>227</v>
      </c>
      <c r="C32" s="130"/>
      <c r="D32" s="130"/>
    </row>
    <row r="33" spans="1:9" s="131" customFormat="1" ht="28.8">
      <c r="A33" s="129" t="s">
        <v>62</v>
      </c>
      <c r="B33" s="132" t="s">
        <v>228</v>
      </c>
      <c r="C33" s="130"/>
      <c r="D33" s="130"/>
    </row>
    <row r="34" spans="1:9" s="131" customFormat="1" ht="15" thickBot="1">
      <c r="A34" s="133" t="s">
        <v>63</v>
      </c>
      <c r="B34" s="134" t="s">
        <v>229</v>
      </c>
      <c r="C34" s="135"/>
      <c r="D34" s="135"/>
    </row>
    <row r="35" spans="1:9" s="131" customFormat="1" ht="30.75" customHeight="1" thickBot="1">
      <c r="A35" s="136" t="s">
        <v>230</v>
      </c>
      <c r="B35" s="137"/>
      <c r="C35" s="138"/>
      <c r="D35" s="139"/>
      <c r="E35" s="140"/>
    </row>
    <row r="36" spans="1:9" s="131" customFormat="1" ht="29.25" customHeight="1">
      <c r="A36" s="127" t="s">
        <v>70</v>
      </c>
      <c r="B36" s="141" t="s">
        <v>231</v>
      </c>
      <c r="C36" s="130" t="s">
        <v>232</v>
      </c>
      <c r="D36" s="128"/>
    </row>
    <row r="37" spans="1:9" s="131" customFormat="1" ht="15" thickBot="1">
      <c r="A37" s="129" t="s">
        <v>71</v>
      </c>
      <c r="B37" s="130" t="s">
        <v>233</v>
      </c>
      <c r="C37" s="130" t="s">
        <v>232</v>
      </c>
      <c r="D37" s="130"/>
    </row>
    <row r="38" spans="1:9" s="131" customFormat="1" ht="15" thickBot="1">
      <c r="A38" s="129" t="s">
        <v>5</v>
      </c>
      <c r="B38" s="130" t="s">
        <v>234</v>
      </c>
      <c r="C38" s="130" t="s">
        <v>235</v>
      </c>
      <c r="D38" s="130"/>
      <c r="F38" s="142" t="s">
        <v>236</v>
      </c>
      <c r="G38" s="143"/>
      <c r="H38" s="143"/>
      <c r="I38" s="144"/>
    </row>
    <row r="39" spans="1:9" s="131" customFormat="1">
      <c r="A39" s="129" t="s">
        <v>4</v>
      </c>
      <c r="B39" s="130" t="s">
        <v>237</v>
      </c>
      <c r="C39" s="130" t="s">
        <v>235</v>
      </c>
      <c r="D39" s="130"/>
      <c r="F39" s="129" t="s">
        <v>238</v>
      </c>
      <c r="G39" s="130" t="s">
        <v>239</v>
      </c>
      <c r="H39" s="130" t="s">
        <v>240</v>
      </c>
      <c r="I39" s="145" t="s">
        <v>241</v>
      </c>
    </row>
    <row r="40" spans="1:9" s="131" customFormat="1">
      <c r="A40" s="34" t="s">
        <v>3</v>
      </c>
      <c r="B40" s="130" t="s">
        <v>242</v>
      </c>
      <c r="C40" s="130"/>
      <c r="D40" s="130"/>
      <c r="F40" s="129" t="s">
        <v>243</v>
      </c>
      <c r="G40" s="146">
        <v>2.0009999999999999</v>
      </c>
      <c r="H40" s="146">
        <v>1.7889999999999999</v>
      </c>
      <c r="I40" s="147" t="e">
        <f>(H40-Wcordandbag)/(G40-(Wcordandbag+Wlabel))</f>
        <v>#REF!</v>
      </c>
    </row>
    <row r="41" spans="1:9" s="131" customFormat="1">
      <c r="A41" s="131" t="s">
        <v>2</v>
      </c>
      <c r="B41" s="130" t="s">
        <v>244</v>
      </c>
      <c r="C41" s="130" t="s">
        <v>235</v>
      </c>
      <c r="D41" s="130"/>
      <c r="E41" s="130"/>
      <c r="F41" s="129" t="s">
        <v>245</v>
      </c>
      <c r="G41" s="146" t="s">
        <v>246</v>
      </c>
      <c r="H41" s="146"/>
      <c r="I41" s="147" t="e">
        <f>(H41-Wcordandbag)/(G41-(Wcordandbag+Wlabel))</f>
        <v>#REF!</v>
      </c>
    </row>
    <row r="42" spans="1:9" s="131" customFormat="1" ht="43.2">
      <c r="A42" s="129" t="s">
        <v>1</v>
      </c>
      <c r="B42" s="132" t="s">
        <v>247</v>
      </c>
      <c r="C42" s="130" t="s">
        <v>248</v>
      </c>
      <c r="D42" s="130"/>
      <c r="E42" s="130"/>
      <c r="F42" s="129" t="s">
        <v>249</v>
      </c>
      <c r="G42" s="146"/>
      <c r="H42" s="146"/>
      <c r="I42" s="147" t="e">
        <f>(H42-Wcordandbag)/(G42-(Wcordandbag+Wlabel))</f>
        <v>#REF!</v>
      </c>
    </row>
    <row r="43" spans="1:9" s="131" customFormat="1">
      <c r="A43" s="130" t="s">
        <v>0</v>
      </c>
      <c r="B43" s="130" t="s">
        <v>233</v>
      </c>
      <c r="C43" s="130" t="s">
        <v>248</v>
      </c>
      <c r="D43" s="130"/>
      <c r="E43" s="130"/>
      <c r="F43" s="129" t="s">
        <v>250</v>
      </c>
      <c r="G43" s="146"/>
      <c r="H43" s="146"/>
      <c r="I43" s="147" t="e">
        <f>(H43-Wcordandbag)/(G43-(Wcordandbag+Wlabel))</f>
        <v>#REF!</v>
      </c>
    </row>
    <row r="44" spans="1:9" s="131" customFormat="1" ht="29.4" thickBot="1">
      <c r="A44" s="135" t="s">
        <v>251</v>
      </c>
      <c r="B44" s="134" t="s">
        <v>252</v>
      </c>
      <c r="C44" s="135"/>
      <c r="D44" s="135"/>
      <c r="E44" s="130"/>
      <c r="F44" s="133" t="s">
        <v>246</v>
      </c>
      <c r="G44" s="148"/>
      <c r="H44" s="148"/>
      <c r="I44" s="147" t="e">
        <f>(H44-Wcordandbag)/(G44-(Wcordandbag+Wlabel))</f>
        <v>#REF!</v>
      </c>
    </row>
    <row r="45" spans="1:9" s="131" customFormat="1" ht="29.25" customHeight="1" thickBot="1">
      <c r="A45" s="149" t="s">
        <v>253</v>
      </c>
      <c r="B45" s="150"/>
      <c r="C45" s="151"/>
      <c r="D45" s="151"/>
    </row>
    <row r="46" spans="1:9" s="131" customFormat="1" ht="77.25" customHeight="1">
      <c r="A46" s="152" t="s">
        <v>80</v>
      </c>
      <c r="B46" s="141" t="s">
        <v>254</v>
      </c>
      <c r="C46" s="153"/>
      <c r="D46" s="153"/>
      <c r="G46" s="122"/>
    </row>
    <row r="47" spans="1:9" s="131" customFormat="1" ht="15" customHeight="1">
      <c r="A47" s="130" t="s">
        <v>255</v>
      </c>
      <c r="B47" s="130" t="s">
        <v>256</v>
      </c>
      <c r="C47" s="154"/>
      <c r="D47" s="154"/>
      <c r="E47" s="155"/>
      <c r="G47" s="122"/>
      <c r="H47" s="122"/>
    </row>
    <row r="48" spans="1:9" s="131" customFormat="1" ht="15" customHeight="1">
      <c r="A48" s="130" t="s">
        <v>257</v>
      </c>
      <c r="B48" s="130" t="s">
        <v>256</v>
      </c>
      <c r="C48" s="154"/>
      <c r="D48" s="154"/>
      <c r="E48" s="155"/>
      <c r="G48" s="122"/>
      <c r="H48" s="122"/>
    </row>
    <row r="49" spans="1:13" s="131" customFormat="1" ht="15" customHeight="1">
      <c r="A49" s="131" t="s">
        <v>77</v>
      </c>
      <c r="C49" s="154"/>
      <c r="D49" s="154"/>
      <c r="E49" s="155"/>
      <c r="G49" s="122"/>
      <c r="H49" s="122"/>
    </row>
    <row r="50" spans="1:13" s="131" customFormat="1" ht="15" customHeight="1" thickBot="1">
      <c r="A50" s="131" t="s">
        <v>81</v>
      </c>
      <c r="B50" s="132" t="s">
        <v>258</v>
      </c>
      <c r="C50" s="154"/>
    </row>
    <row r="51" spans="1:13" s="131" customFormat="1" ht="15" customHeight="1" thickBot="1">
      <c r="A51" s="130" t="s">
        <v>82</v>
      </c>
      <c r="B51" s="132" t="s">
        <v>259</v>
      </c>
      <c r="C51" s="154"/>
      <c r="F51" s="156" t="s">
        <v>168</v>
      </c>
      <c r="G51" s="157" t="s">
        <v>169</v>
      </c>
      <c r="H51" s="158" t="s">
        <v>170</v>
      </c>
      <c r="I51" s="159" t="s">
        <v>171</v>
      </c>
      <c r="J51" s="159" t="s">
        <v>172</v>
      </c>
      <c r="K51" s="157" t="s">
        <v>173</v>
      </c>
      <c r="L51" s="157" t="s">
        <v>174</v>
      </c>
      <c r="M51" s="160" t="s">
        <v>175</v>
      </c>
    </row>
    <row r="52" spans="1:13" s="131" customFormat="1" ht="15" customHeight="1">
      <c r="A52" s="131" t="s">
        <v>260</v>
      </c>
      <c r="B52" s="132" t="s">
        <v>261</v>
      </c>
      <c r="C52" s="155" t="s">
        <v>248</v>
      </c>
      <c r="F52" s="86" t="s">
        <v>184</v>
      </c>
      <c r="G52" s="155" t="s">
        <v>187</v>
      </c>
      <c r="H52" s="155" t="s">
        <v>262</v>
      </c>
      <c r="I52" s="161" t="s">
        <v>263</v>
      </c>
      <c r="J52" s="155" t="s">
        <v>264</v>
      </c>
      <c r="K52" s="155" t="s">
        <v>264</v>
      </c>
      <c r="L52" s="155" t="s">
        <v>180</v>
      </c>
      <c r="M52" s="145" t="s">
        <v>265</v>
      </c>
    </row>
    <row r="53" spans="1:13" s="131" customFormat="1" ht="15" customHeight="1">
      <c r="A53" s="131" t="s">
        <v>266</v>
      </c>
      <c r="B53" s="132" t="s">
        <v>267</v>
      </c>
      <c r="C53" s="155" t="s">
        <v>248</v>
      </c>
      <c r="F53" s="86"/>
      <c r="G53" s="155"/>
      <c r="H53" s="155"/>
      <c r="I53" s="161"/>
      <c r="J53" s="155"/>
      <c r="K53" s="155"/>
      <c r="L53" s="155"/>
      <c r="M53" s="145"/>
    </row>
    <row r="54" spans="1:13" s="131" customFormat="1" ht="33" customHeight="1">
      <c r="A54" s="131" t="s">
        <v>268</v>
      </c>
      <c r="B54" s="132" t="s">
        <v>269</v>
      </c>
      <c r="C54" s="155" t="s">
        <v>248</v>
      </c>
      <c r="F54" s="86" t="s">
        <v>270</v>
      </c>
      <c r="G54" s="155" t="s">
        <v>177</v>
      </c>
      <c r="H54" s="155" t="s">
        <v>271</v>
      </c>
      <c r="I54" s="161" t="s">
        <v>272</v>
      </c>
      <c r="J54" s="155" t="s">
        <v>273</v>
      </c>
      <c r="K54" s="155" t="s">
        <v>273</v>
      </c>
      <c r="L54" s="155" t="s">
        <v>182</v>
      </c>
      <c r="M54" s="145" t="s">
        <v>274</v>
      </c>
    </row>
    <row r="55" spans="1:13" s="131" customFormat="1" ht="30.75" customHeight="1">
      <c r="A55" s="131" t="s">
        <v>275</v>
      </c>
      <c r="B55" s="132" t="s">
        <v>276</v>
      </c>
      <c r="C55" s="155" t="s">
        <v>248</v>
      </c>
      <c r="F55" s="86" t="s">
        <v>277</v>
      </c>
      <c r="G55" s="155" t="s">
        <v>188</v>
      </c>
      <c r="H55" s="155" t="s">
        <v>278</v>
      </c>
      <c r="I55" s="161" t="s">
        <v>279</v>
      </c>
      <c r="J55" s="155" t="s">
        <v>179</v>
      </c>
      <c r="K55" s="155" t="s">
        <v>179</v>
      </c>
      <c r="L55" s="155" t="s">
        <v>280</v>
      </c>
      <c r="M55" s="145" t="s">
        <v>281</v>
      </c>
    </row>
    <row r="56" spans="1:13" s="131" customFormat="1" ht="16.5" customHeight="1">
      <c r="A56" s="131" t="s">
        <v>282</v>
      </c>
      <c r="B56" s="132" t="s">
        <v>283</v>
      </c>
      <c r="C56" s="155" t="s">
        <v>248</v>
      </c>
      <c r="F56" s="86" t="s">
        <v>176</v>
      </c>
      <c r="G56" s="155" t="s">
        <v>186</v>
      </c>
      <c r="H56" s="155"/>
      <c r="I56" s="161" t="s">
        <v>284</v>
      </c>
      <c r="J56" s="161"/>
      <c r="K56" s="155"/>
      <c r="L56" s="155"/>
      <c r="M56" s="145" t="s">
        <v>183</v>
      </c>
    </row>
    <row r="57" spans="1:13" s="131" customFormat="1" ht="16.5" customHeight="1">
      <c r="A57" s="131" t="s">
        <v>168</v>
      </c>
      <c r="B57" s="132" t="s">
        <v>285</v>
      </c>
      <c r="C57" s="155" t="s">
        <v>248</v>
      </c>
      <c r="F57" s="162" t="s">
        <v>286</v>
      </c>
      <c r="G57" s="1" t="s">
        <v>185</v>
      </c>
      <c r="H57" s="161"/>
      <c r="I57" s="161" t="s">
        <v>287</v>
      </c>
      <c r="J57" s="155"/>
      <c r="K57" s="155"/>
      <c r="L57" s="155"/>
      <c r="M57" s="145" t="s">
        <v>288</v>
      </c>
    </row>
    <row r="58" spans="1:13" s="131" customFormat="1" ht="29.25" customHeight="1">
      <c r="A58" s="131" t="s">
        <v>169</v>
      </c>
      <c r="B58" s="132" t="s">
        <v>289</v>
      </c>
      <c r="C58" s="155" t="s">
        <v>248</v>
      </c>
      <c r="F58" s="86"/>
      <c r="G58" s="155"/>
      <c r="H58" s="155"/>
      <c r="I58" s="161" t="s">
        <v>290</v>
      </c>
      <c r="J58" s="155"/>
      <c r="K58" s="155"/>
      <c r="L58" s="155"/>
      <c r="M58" s="145" t="s">
        <v>291</v>
      </c>
    </row>
    <row r="59" spans="1:13" s="131" customFormat="1" ht="16.5" customHeight="1">
      <c r="A59" s="131" t="s">
        <v>170</v>
      </c>
      <c r="B59" s="132" t="s">
        <v>292</v>
      </c>
      <c r="C59" s="155" t="s">
        <v>248</v>
      </c>
      <c r="F59" s="86"/>
      <c r="G59" s="155"/>
      <c r="H59" s="155"/>
      <c r="I59" s="155" t="s">
        <v>293</v>
      </c>
      <c r="J59" s="155"/>
      <c r="K59" s="155"/>
      <c r="L59" s="155"/>
      <c r="M59" s="145" t="s">
        <v>294</v>
      </c>
    </row>
    <row r="60" spans="1:13" s="131" customFormat="1">
      <c r="A60" s="131" t="s">
        <v>295</v>
      </c>
      <c r="B60" s="155" t="s">
        <v>296</v>
      </c>
      <c r="C60" s="155" t="s">
        <v>248</v>
      </c>
      <c r="F60" s="86"/>
      <c r="G60" s="155"/>
      <c r="H60" s="155"/>
      <c r="I60" s="155" t="s">
        <v>297</v>
      </c>
      <c r="J60" s="155"/>
      <c r="K60" s="155"/>
      <c r="L60" s="155"/>
      <c r="M60" s="145" t="s">
        <v>298</v>
      </c>
    </row>
    <row r="61" spans="1:13" s="131" customFormat="1">
      <c r="A61" s="131" t="s">
        <v>172</v>
      </c>
      <c r="B61" s="155" t="s">
        <v>299</v>
      </c>
      <c r="C61" s="155"/>
      <c r="F61" s="86"/>
      <c r="G61" s="155"/>
      <c r="H61" s="155"/>
      <c r="I61" s="155" t="s">
        <v>300</v>
      </c>
      <c r="J61" s="155"/>
      <c r="K61" s="155"/>
      <c r="L61" s="155"/>
      <c r="M61" s="145"/>
    </row>
    <row r="62" spans="1:13" s="131" customFormat="1">
      <c r="A62" s="131" t="s">
        <v>173</v>
      </c>
      <c r="B62" s="155" t="s">
        <v>301</v>
      </c>
      <c r="C62" s="155" t="s">
        <v>248</v>
      </c>
      <c r="F62" s="86"/>
      <c r="G62" s="155"/>
      <c r="H62" s="155"/>
      <c r="I62" s="155" t="s">
        <v>302</v>
      </c>
      <c r="J62" s="155"/>
      <c r="K62" s="155"/>
      <c r="L62" s="155"/>
      <c r="M62" s="145"/>
    </row>
    <row r="63" spans="1:13" s="131" customFormat="1">
      <c r="A63" s="122" t="s">
        <v>174</v>
      </c>
      <c r="B63" s="130" t="s">
        <v>303</v>
      </c>
      <c r="C63" s="155" t="s">
        <v>248</v>
      </c>
      <c r="F63" s="86"/>
      <c r="G63" s="155"/>
      <c r="H63" s="155"/>
      <c r="I63" s="155" t="s">
        <v>304</v>
      </c>
      <c r="J63" s="155"/>
      <c r="K63" s="155"/>
      <c r="L63" s="155"/>
      <c r="M63" s="145"/>
    </row>
    <row r="64" spans="1:13" s="131" customFormat="1" ht="15" thickBot="1">
      <c r="A64" s="122" t="s">
        <v>175</v>
      </c>
      <c r="B64" s="130" t="s">
        <v>305</v>
      </c>
      <c r="C64" s="155" t="s">
        <v>248</v>
      </c>
      <c r="F64" s="163"/>
      <c r="G64" s="155"/>
      <c r="H64" s="155"/>
      <c r="I64" s="155" t="s">
        <v>306</v>
      </c>
      <c r="J64" s="155"/>
      <c r="K64" s="155"/>
      <c r="L64" s="155"/>
      <c r="M64" s="145"/>
    </row>
    <row r="65" spans="1:16" s="131" customFormat="1" ht="21" customHeight="1" thickBot="1">
      <c r="A65" s="142" t="s">
        <v>307</v>
      </c>
      <c r="B65" s="143"/>
      <c r="C65" s="164"/>
      <c r="D65" s="165"/>
      <c r="F65" s="166"/>
      <c r="G65" s="167"/>
      <c r="H65" s="167"/>
      <c r="I65" s="167" t="s">
        <v>308</v>
      </c>
      <c r="J65" s="167"/>
      <c r="K65" s="167"/>
      <c r="L65" s="167"/>
      <c r="M65" s="168"/>
    </row>
    <row r="66" spans="1:16" s="131" customFormat="1" ht="28.8">
      <c r="A66" s="129" t="s">
        <v>85</v>
      </c>
      <c r="B66" s="132" t="s">
        <v>309</v>
      </c>
      <c r="C66" s="154"/>
    </row>
    <row r="67" spans="1:16" s="131" customFormat="1" ht="27.75" customHeight="1">
      <c r="A67" s="129" t="s">
        <v>41</v>
      </c>
      <c r="B67" s="132" t="s">
        <v>310</v>
      </c>
      <c r="C67" s="154"/>
    </row>
    <row r="68" spans="1:16" s="131" customFormat="1" ht="18" customHeight="1" thickBot="1">
      <c r="A68" s="133" t="s">
        <v>32</v>
      </c>
      <c r="B68" s="135" t="s">
        <v>311</v>
      </c>
      <c r="C68" s="167"/>
      <c r="D68" s="167"/>
    </row>
    <row r="69" spans="1:16" ht="15" thickBot="1">
      <c r="B69" s="125"/>
      <c r="C69" s="126"/>
      <c r="D69" s="126"/>
      <c r="H69" s="122"/>
      <c r="I69" s="122"/>
      <c r="J69" s="122"/>
      <c r="K69" s="122"/>
      <c r="L69" s="122"/>
      <c r="M69" s="122"/>
      <c r="N69" s="122"/>
      <c r="O69" s="122"/>
      <c r="P69" s="122"/>
    </row>
    <row r="70" spans="1:16" s="1" customFormat="1" ht="15" thickBot="1">
      <c r="A70" s="169" t="s">
        <v>312</v>
      </c>
      <c r="B70" s="170"/>
      <c r="C70" s="171"/>
      <c r="D70" s="171"/>
      <c r="G70" s="161"/>
      <c r="H70" s="161"/>
      <c r="I70" s="161"/>
      <c r="J70" s="161"/>
      <c r="K70" s="161"/>
      <c r="L70" s="161"/>
      <c r="M70" s="161"/>
      <c r="N70" s="161"/>
      <c r="O70" s="161"/>
      <c r="P70" s="161"/>
    </row>
    <row r="71" spans="1:16">
      <c r="A71" s="172" t="s">
        <v>35</v>
      </c>
      <c r="B71" s="125" t="s">
        <v>313</v>
      </c>
      <c r="C71" s="126"/>
      <c r="G71" s="122"/>
      <c r="H71" s="122"/>
      <c r="I71" s="122"/>
      <c r="J71" s="122"/>
      <c r="K71" s="122"/>
      <c r="L71" s="122"/>
      <c r="M71" s="122"/>
      <c r="N71" s="122"/>
      <c r="O71" s="122"/>
      <c r="P71" s="122"/>
    </row>
    <row r="72" spans="1:16">
      <c r="A72" s="172" t="s">
        <v>314</v>
      </c>
      <c r="B72" s="125" t="s">
        <v>315</v>
      </c>
      <c r="C72" s="126"/>
      <c r="G72" s="122"/>
      <c r="H72" s="122"/>
      <c r="I72" s="122"/>
      <c r="J72" s="122"/>
      <c r="K72" s="122"/>
      <c r="L72" s="122"/>
      <c r="M72" s="122"/>
      <c r="N72" s="122"/>
      <c r="O72" s="122"/>
      <c r="P72" s="122"/>
    </row>
    <row r="73" spans="1:16">
      <c r="A73" s="172" t="s">
        <v>32</v>
      </c>
      <c r="B73" s="173" t="s">
        <v>316</v>
      </c>
      <c r="C73" s="126"/>
      <c r="G73" s="122"/>
      <c r="H73" s="122"/>
      <c r="I73" s="122"/>
      <c r="J73" s="122"/>
      <c r="K73" s="122"/>
      <c r="L73" s="122"/>
      <c r="M73" s="122"/>
      <c r="N73" s="122"/>
      <c r="O73" s="122"/>
      <c r="P73" s="122"/>
    </row>
    <row r="74" spans="1:16">
      <c r="A74" s="172" t="s">
        <v>36</v>
      </c>
      <c r="B74" s="125" t="s">
        <v>317</v>
      </c>
      <c r="C74" s="126"/>
      <c r="G74" s="122"/>
      <c r="H74" s="122"/>
      <c r="I74" s="122"/>
      <c r="J74" s="122"/>
      <c r="K74" s="122"/>
      <c r="L74" s="122"/>
      <c r="M74" s="122"/>
      <c r="N74" s="122"/>
      <c r="O74" s="122"/>
      <c r="P74" s="122"/>
    </row>
    <row r="75" spans="1:16" ht="18" customHeight="1">
      <c r="A75" s="174" t="s">
        <v>14</v>
      </c>
      <c r="B75" s="173" t="s">
        <v>318</v>
      </c>
      <c r="C75" s="126"/>
      <c r="G75" s="122"/>
      <c r="H75" s="122"/>
      <c r="I75" s="122"/>
      <c r="J75" s="122"/>
      <c r="K75" s="122"/>
      <c r="L75" s="122"/>
      <c r="M75" s="122"/>
      <c r="N75" s="122"/>
      <c r="O75" s="122"/>
      <c r="P75" s="122"/>
    </row>
    <row r="76" spans="1:16" ht="28.8">
      <c r="A76" s="175" t="s">
        <v>319</v>
      </c>
      <c r="B76" s="117" t="s">
        <v>320</v>
      </c>
      <c r="C76" s="126"/>
      <c r="G76" s="122"/>
      <c r="H76" s="122"/>
      <c r="I76" s="122"/>
      <c r="J76" s="122"/>
      <c r="K76" s="122"/>
      <c r="L76" s="122"/>
      <c r="M76" s="122"/>
      <c r="N76" s="122"/>
      <c r="O76" s="122"/>
      <c r="P76" s="122"/>
    </row>
    <row r="77" spans="1:16" ht="28.8">
      <c r="A77" s="175" t="s">
        <v>28</v>
      </c>
      <c r="B77" s="117" t="s">
        <v>321</v>
      </c>
      <c r="C77" s="126"/>
      <c r="G77" s="122"/>
      <c r="H77" s="122"/>
      <c r="I77" s="122"/>
      <c r="J77" s="122"/>
      <c r="K77" s="122"/>
      <c r="L77" s="122"/>
      <c r="M77" s="122"/>
      <c r="N77" s="122"/>
      <c r="O77" s="122"/>
      <c r="P77" s="122"/>
    </row>
    <row r="78" spans="1:16">
      <c r="A78" s="175" t="s">
        <v>27</v>
      </c>
      <c r="B78" s="176" t="s">
        <v>322</v>
      </c>
      <c r="C78" s="126" t="s">
        <v>323</v>
      </c>
      <c r="G78" s="122"/>
      <c r="H78" s="122"/>
      <c r="I78" s="122"/>
      <c r="J78" s="122"/>
      <c r="K78" s="122"/>
      <c r="L78" s="122"/>
      <c r="M78" s="122"/>
      <c r="N78" s="122"/>
      <c r="O78" s="122"/>
      <c r="P78" s="122"/>
    </row>
    <row r="79" spans="1:16">
      <c r="A79" s="175" t="s">
        <v>25</v>
      </c>
      <c r="B79" s="176" t="s">
        <v>324</v>
      </c>
      <c r="C79" s="126" t="s">
        <v>325</v>
      </c>
      <c r="G79" s="122"/>
      <c r="H79" s="122"/>
      <c r="I79" s="122"/>
      <c r="J79" s="122"/>
      <c r="K79" s="122"/>
      <c r="L79" s="122"/>
      <c r="M79" s="122"/>
      <c r="N79" s="122"/>
      <c r="O79" s="122"/>
      <c r="P79" s="122"/>
    </row>
    <row r="80" spans="1:16">
      <c r="A80" s="174" t="s">
        <v>13</v>
      </c>
      <c r="B80" s="177" t="s">
        <v>326</v>
      </c>
      <c r="C80" s="126"/>
      <c r="G80" s="122"/>
      <c r="H80" s="122"/>
      <c r="I80" s="122"/>
      <c r="J80" s="122"/>
      <c r="K80" s="122"/>
      <c r="L80" s="122"/>
      <c r="M80" s="122"/>
      <c r="N80" s="122"/>
      <c r="O80" s="122"/>
      <c r="P80" s="122"/>
    </row>
    <row r="81" spans="1:16" ht="28.8">
      <c r="A81" s="178" t="s">
        <v>327</v>
      </c>
      <c r="B81" s="177" t="s">
        <v>328</v>
      </c>
      <c r="G81" s="122"/>
      <c r="H81" s="122"/>
      <c r="I81" s="122"/>
      <c r="J81" s="122"/>
      <c r="K81" s="122"/>
      <c r="L81" s="122"/>
      <c r="M81" s="122"/>
      <c r="N81" s="122"/>
      <c r="O81" s="122"/>
      <c r="P81" s="122"/>
    </row>
    <row r="82" spans="1:16" ht="28.8">
      <c r="A82" s="178" t="s">
        <v>329</v>
      </c>
      <c r="B82" s="177" t="s">
        <v>233</v>
      </c>
    </row>
    <row r="83" spans="1:16">
      <c r="A83" s="172" t="s">
        <v>20</v>
      </c>
      <c r="B83" s="176" t="s">
        <v>330</v>
      </c>
    </row>
    <row r="84" spans="1:16">
      <c r="A84" s="172" t="s">
        <v>19</v>
      </c>
      <c r="B84" s="176" t="s">
        <v>331</v>
      </c>
    </row>
    <row r="85" spans="1:16">
      <c r="A85" s="117" t="s">
        <v>332</v>
      </c>
      <c r="B85" s="117" t="s">
        <v>333</v>
      </c>
    </row>
    <row r="86" spans="1:16">
      <c r="A86" s="117" t="s">
        <v>37</v>
      </c>
      <c r="B86" s="117" t="s">
        <v>334</v>
      </c>
    </row>
    <row r="87" spans="1:16">
      <c r="A87" s="117" t="s">
        <v>335</v>
      </c>
      <c r="B87" s="117" t="s">
        <v>336</v>
      </c>
    </row>
    <row r="88" spans="1:16">
      <c r="A88" s="117" t="s">
        <v>337</v>
      </c>
      <c r="B88" s="117" t="s">
        <v>338</v>
      </c>
    </row>
    <row r="89" spans="1:16">
      <c r="A89" s="117" t="s">
        <v>39</v>
      </c>
      <c r="B89" s="117" t="s">
        <v>339</v>
      </c>
    </row>
    <row r="90" spans="1:16">
      <c r="A90" s="117" t="s">
        <v>40</v>
      </c>
      <c r="B90" s="117" t="s">
        <v>340</v>
      </c>
    </row>
    <row r="92" spans="1:16">
      <c r="A92" s="179" t="s">
        <v>341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FAE4-5084-4969-95B3-409B2D4DF8BF}">
  <dimension ref="A1:G51"/>
  <sheetViews>
    <sheetView workbookViewId="0">
      <selection activeCell="G17" sqref="G17"/>
    </sheetView>
  </sheetViews>
  <sheetFormatPr baseColWidth="10" defaultColWidth="11.44140625" defaultRowHeight="14.4"/>
  <cols>
    <col min="3" max="3" width="13.44140625" style="7" customWidth="1"/>
    <col min="4" max="4" width="6.109375" style="180" customWidth="1"/>
    <col min="5" max="5" width="11.44140625" style="180"/>
    <col min="6" max="6" width="9.77734375" style="180" customWidth="1"/>
    <col min="7" max="7" width="87" customWidth="1"/>
  </cols>
  <sheetData>
    <row r="1" spans="1:7">
      <c r="A1" t="s">
        <v>342</v>
      </c>
      <c r="B1" t="s">
        <v>343</v>
      </c>
      <c r="C1" s="7" t="s">
        <v>344</v>
      </c>
      <c r="D1" s="180" t="s">
        <v>345</v>
      </c>
      <c r="E1" s="180" t="s">
        <v>346</v>
      </c>
      <c r="F1" s="180" t="s">
        <v>347</v>
      </c>
    </row>
    <row r="2" spans="1:7" s="181" customFormat="1">
      <c r="A2" s="181">
        <v>1</v>
      </c>
      <c r="B2" s="181" t="s">
        <v>348</v>
      </c>
      <c r="C2" s="182">
        <v>42163</v>
      </c>
      <c r="D2" s="183" t="str">
        <f ca="1">IF(AND(C2&lt;&gt;"",B2&lt;&gt;"Resolved"),TODAY()-C2,"")</f>
        <v/>
      </c>
      <c r="E2" s="183" t="s">
        <v>349</v>
      </c>
      <c r="F2" s="183" t="s">
        <v>350</v>
      </c>
      <c r="G2" s="181" t="s">
        <v>351</v>
      </c>
    </row>
    <row r="3" spans="1:7" s="181" customFormat="1">
      <c r="A3" s="181">
        <f>A2+1</f>
        <v>2</v>
      </c>
      <c r="B3" s="181" t="s">
        <v>348</v>
      </c>
      <c r="C3" s="182">
        <v>42163</v>
      </c>
      <c r="D3" s="183" t="str">
        <f t="shared" ref="D3:D41" ca="1" si="0">IF(AND(C3&lt;&gt;"",B3&lt;&gt;"Resolved"),TODAY()-C3,"")</f>
        <v/>
      </c>
      <c r="E3" s="183" t="s">
        <v>349</v>
      </c>
      <c r="F3" s="183" t="s">
        <v>350</v>
      </c>
      <c r="G3" s="181" t="s">
        <v>352</v>
      </c>
    </row>
    <row r="4" spans="1:7" s="181" customFormat="1">
      <c r="A4" s="181">
        <v>3</v>
      </c>
      <c r="B4" s="181" t="s">
        <v>348</v>
      </c>
      <c r="C4" s="182">
        <v>42170</v>
      </c>
      <c r="D4" s="183" t="str">
        <f t="shared" ca="1" si="0"/>
        <v/>
      </c>
      <c r="E4" s="183" t="s">
        <v>353</v>
      </c>
      <c r="F4" s="183" t="s">
        <v>350</v>
      </c>
      <c r="G4" s="181" t="s">
        <v>354</v>
      </c>
    </row>
    <row r="5" spans="1:7" s="181" customFormat="1">
      <c r="A5" s="181">
        <v>4</v>
      </c>
      <c r="B5" s="181" t="s">
        <v>348</v>
      </c>
      <c r="C5" s="182">
        <v>42170</v>
      </c>
      <c r="D5" s="183" t="str">
        <f t="shared" ca="1" si="0"/>
        <v/>
      </c>
      <c r="E5" s="183" t="s">
        <v>353</v>
      </c>
      <c r="F5" s="183" t="s">
        <v>350</v>
      </c>
      <c r="G5" s="181" t="s">
        <v>355</v>
      </c>
    </row>
    <row r="6" spans="1:7" s="181" customFormat="1">
      <c r="A6" s="181">
        <v>5</v>
      </c>
      <c r="B6" s="181" t="s">
        <v>348</v>
      </c>
      <c r="C6" s="182">
        <v>42170</v>
      </c>
      <c r="D6" s="183" t="str">
        <f t="shared" ca="1" si="0"/>
        <v/>
      </c>
      <c r="E6" s="183" t="s">
        <v>353</v>
      </c>
      <c r="F6" s="183" t="s">
        <v>350</v>
      </c>
      <c r="G6" s="181" t="s">
        <v>356</v>
      </c>
    </row>
    <row r="7" spans="1:7" s="184" customFormat="1" ht="28.5" customHeight="1">
      <c r="A7" s="184">
        <v>6</v>
      </c>
      <c r="B7" s="184" t="s">
        <v>357</v>
      </c>
      <c r="C7" s="185">
        <v>42170</v>
      </c>
      <c r="D7" s="186">
        <f ca="1">IF(AND(C7&lt;&gt;"",B7&lt;&gt;"Resolved"),TODAY()-C7,"")</f>
        <v>1208</v>
      </c>
      <c r="E7" s="186" t="s">
        <v>353</v>
      </c>
      <c r="F7" s="186"/>
      <c r="G7" s="187" t="s">
        <v>358</v>
      </c>
    </row>
    <row r="8" spans="1:7">
      <c r="G8" s="188" t="s">
        <v>359</v>
      </c>
    </row>
    <row r="9" spans="1:7" s="189" customFormat="1" ht="28.8">
      <c r="A9" s="189">
        <v>7</v>
      </c>
      <c r="B9" s="189" t="s">
        <v>357</v>
      </c>
      <c r="C9" s="190">
        <v>42170</v>
      </c>
      <c r="D9" s="191">
        <f t="shared" ca="1" si="0"/>
        <v>1208</v>
      </c>
      <c r="E9" s="191" t="s">
        <v>353</v>
      </c>
      <c r="F9" s="191" t="s">
        <v>349</v>
      </c>
      <c r="G9" s="192" t="s">
        <v>360</v>
      </c>
    </row>
    <row r="10" spans="1:7" s="181" customFormat="1" ht="28.8">
      <c r="C10" s="182"/>
      <c r="D10" s="183" t="str">
        <f ca="1">IF(AND(C10&lt;&gt;"",B10&lt;&gt;"Resolved"),TODAY()-C10,"")</f>
        <v/>
      </c>
      <c r="E10" s="183"/>
      <c r="F10" s="183"/>
      <c r="G10" s="193" t="s">
        <v>361</v>
      </c>
    </row>
    <row r="11" spans="1:7" s="181" customFormat="1" ht="28.8">
      <c r="C11" s="182"/>
      <c r="D11" s="183" t="str">
        <f t="shared" ca="1" si="0"/>
        <v/>
      </c>
      <c r="E11" s="183"/>
      <c r="F11" s="183"/>
      <c r="G11" s="193" t="s">
        <v>362</v>
      </c>
    </row>
    <row r="12" spans="1:7" s="194" customFormat="1">
      <c r="A12" s="194">
        <v>8</v>
      </c>
      <c r="B12" s="194" t="s">
        <v>348</v>
      </c>
      <c r="C12" s="195">
        <v>42279</v>
      </c>
      <c r="D12" s="196" t="str">
        <f t="shared" ca="1" si="0"/>
        <v/>
      </c>
      <c r="E12" s="196" t="s">
        <v>350</v>
      </c>
      <c r="F12" s="196" t="s">
        <v>350</v>
      </c>
      <c r="G12" s="194" t="s">
        <v>363</v>
      </c>
    </row>
    <row r="13" spans="1:7" s="194" customFormat="1" ht="28.8">
      <c r="C13" s="195"/>
      <c r="D13" s="196"/>
      <c r="E13" s="196"/>
      <c r="F13" s="196"/>
      <c r="G13" s="197" t="s">
        <v>364</v>
      </c>
    </row>
    <row r="14" spans="1:7" s="181" customFormat="1">
      <c r="A14" s="181">
        <f>A12+1</f>
        <v>9</v>
      </c>
      <c r="B14" s="181" t="s">
        <v>348</v>
      </c>
      <c r="C14" s="182"/>
      <c r="D14" s="183" t="str">
        <f t="shared" ca="1" si="0"/>
        <v/>
      </c>
      <c r="E14" s="183" t="s">
        <v>349</v>
      </c>
      <c r="F14" s="183" t="s">
        <v>349</v>
      </c>
      <c r="G14" s="181" t="s">
        <v>365</v>
      </c>
    </row>
    <row r="15" spans="1:7" s="181" customFormat="1">
      <c r="A15" s="181">
        <f>A14+1</f>
        <v>10</v>
      </c>
      <c r="B15" s="181" t="s">
        <v>348</v>
      </c>
      <c r="C15" s="182"/>
      <c r="D15" s="183" t="str">
        <f t="shared" ca="1" si="0"/>
        <v/>
      </c>
      <c r="E15" s="183" t="s">
        <v>349</v>
      </c>
      <c r="F15" s="183" t="s">
        <v>350</v>
      </c>
      <c r="G15" s="181" t="s">
        <v>366</v>
      </c>
    </row>
    <row r="16" spans="1:7" s="181" customFormat="1">
      <c r="A16" s="181">
        <f>A15+1</f>
        <v>11</v>
      </c>
      <c r="B16" s="181" t="s">
        <v>348</v>
      </c>
      <c r="C16" s="182"/>
      <c r="D16" s="183" t="str">
        <f t="shared" ca="1" si="0"/>
        <v/>
      </c>
      <c r="E16" s="183" t="s">
        <v>349</v>
      </c>
      <c r="F16" s="183" t="s">
        <v>349</v>
      </c>
      <c r="G16" s="181" t="s">
        <v>367</v>
      </c>
    </row>
    <row r="17" spans="1:7" s="181" customFormat="1">
      <c r="A17" s="181">
        <f>A16+1</f>
        <v>12</v>
      </c>
      <c r="B17" s="181" t="s">
        <v>348</v>
      </c>
      <c r="C17" s="182"/>
      <c r="D17" s="183" t="str">
        <f t="shared" ca="1" si="0"/>
        <v/>
      </c>
      <c r="E17" s="183" t="s">
        <v>349</v>
      </c>
      <c r="F17" s="183" t="s">
        <v>350</v>
      </c>
      <c r="G17" s="181" t="s">
        <v>368</v>
      </c>
    </row>
    <row r="18" spans="1:7" s="181" customFormat="1">
      <c r="A18" s="181">
        <f>A17+1</f>
        <v>13</v>
      </c>
      <c r="B18" s="181" t="s">
        <v>348</v>
      </c>
      <c r="C18" s="182"/>
      <c r="D18" s="183" t="str">
        <f t="shared" ca="1" si="0"/>
        <v/>
      </c>
      <c r="E18" s="183" t="s">
        <v>349</v>
      </c>
      <c r="F18" s="183" t="s">
        <v>350</v>
      </c>
      <c r="G18" s="181" t="s">
        <v>369</v>
      </c>
    </row>
    <row r="19" spans="1:7" s="181" customFormat="1">
      <c r="C19" s="182"/>
      <c r="D19" s="183"/>
      <c r="E19" s="183"/>
      <c r="F19" s="183"/>
      <c r="G19" s="181" t="s">
        <v>370</v>
      </c>
    </row>
    <row r="20" spans="1:7" s="181" customFormat="1">
      <c r="A20" s="181">
        <f>A18+1</f>
        <v>14</v>
      </c>
      <c r="B20" s="181" t="s">
        <v>348</v>
      </c>
      <c r="C20" s="182"/>
      <c r="D20" s="183" t="str">
        <f t="shared" ca="1" si="0"/>
        <v/>
      </c>
      <c r="E20" s="183" t="s">
        <v>349</v>
      </c>
      <c r="F20" s="183" t="s">
        <v>350</v>
      </c>
      <c r="G20" s="181" t="s">
        <v>371</v>
      </c>
    </row>
    <row r="21" spans="1:7" s="181" customFormat="1">
      <c r="C21" s="182"/>
      <c r="D21" s="183"/>
      <c r="E21" s="183"/>
      <c r="F21" s="183" t="s">
        <v>349</v>
      </c>
      <c r="G21" s="181" t="s">
        <v>372</v>
      </c>
    </row>
    <row r="22" spans="1:7" s="181" customFormat="1" ht="57.6">
      <c r="C22" s="182"/>
      <c r="D22" s="183"/>
      <c r="E22" s="183"/>
      <c r="F22" s="181" t="s">
        <v>349</v>
      </c>
      <c r="G22" s="193" t="s">
        <v>373</v>
      </c>
    </row>
    <row r="23" spans="1:7" s="181" customFormat="1">
      <c r="A23" s="181">
        <f>A20+1</f>
        <v>15</v>
      </c>
      <c r="B23" s="181" t="s">
        <v>348</v>
      </c>
      <c r="C23" s="182"/>
      <c r="D23" s="183" t="str">
        <f t="shared" ca="1" si="0"/>
        <v/>
      </c>
      <c r="E23" s="183" t="s">
        <v>349</v>
      </c>
      <c r="F23" s="183" t="s">
        <v>350</v>
      </c>
      <c r="G23" s="181" t="s">
        <v>374</v>
      </c>
    </row>
    <row r="24" spans="1:7" s="181" customFormat="1">
      <c r="C24" s="182"/>
      <c r="D24" s="183"/>
      <c r="E24" s="183"/>
      <c r="F24" s="183" t="s">
        <v>349</v>
      </c>
      <c r="G24" s="181" t="s">
        <v>375</v>
      </c>
    </row>
    <row r="25" spans="1:7" s="181" customFormat="1">
      <c r="C25" s="198"/>
      <c r="D25" s="183"/>
      <c r="E25" s="183"/>
      <c r="F25" s="183"/>
      <c r="G25" s="181" t="s">
        <v>376</v>
      </c>
    </row>
    <row r="26" spans="1:7" s="181" customFormat="1">
      <c r="C26" s="198"/>
      <c r="D26" s="183"/>
      <c r="E26" s="183"/>
      <c r="F26" s="183"/>
      <c r="G26" s="181" t="s">
        <v>377</v>
      </c>
    </row>
    <row r="27" spans="1:7" s="181" customFormat="1">
      <c r="C27" s="182"/>
      <c r="D27" s="183"/>
      <c r="E27" s="183"/>
      <c r="F27" s="183"/>
      <c r="G27" s="181" t="s">
        <v>378</v>
      </c>
    </row>
    <row r="28" spans="1:7" s="181" customFormat="1">
      <c r="C28" s="182"/>
      <c r="D28" s="183"/>
      <c r="E28" s="183"/>
      <c r="F28" s="183"/>
      <c r="G28" s="181" t="s">
        <v>379</v>
      </c>
    </row>
    <row r="29" spans="1:7" s="181" customFormat="1">
      <c r="A29" s="181">
        <f>A23+1</f>
        <v>16</v>
      </c>
      <c r="B29" s="181" t="s">
        <v>348</v>
      </c>
      <c r="C29" s="182"/>
      <c r="D29" s="183" t="str">
        <f t="shared" ca="1" si="0"/>
        <v/>
      </c>
      <c r="E29" s="183" t="s">
        <v>349</v>
      </c>
      <c r="F29" s="183" t="s">
        <v>350</v>
      </c>
      <c r="G29" s="181" t="s">
        <v>380</v>
      </c>
    </row>
    <row r="30" spans="1:7" s="181" customFormat="1">
      <c r="C30" s="182"/>
      <c r="D30" s="183"/>
      <c r="E30" s="183"/>
      <c r="F30" s="183"/>
      <c r="G30" s="181" t="s">
        <v>381</v>
      </c>
    </row>
    <row r="31" spans="1:7" s="181" customFormat="1">
      <c r="A31" s="181">
        <f>A29+1</f>
        <v>17</v>
      </c>
      <c r="B31" s="181" t="s">
        <v>348</v>
      </c>
      <c r="C31" s="182"/>
      <c r="D31" s="183" t="str">
        <f t="shared" ca="1" si="0"/>
        <v/>
      </c>
      <c r="E31" s="183" t="s">
        <v>349</v>
      </c>
      <c r="F31" s="183" t="s">
        <v>350</v>
      </c>
      <c r="G31" s="181" t="s">
        <v>382</v>
      </c>
    </row>
    <row r="32" spans="1:7" s="181" customFormat="1">
      <c r="C32" s="182"/>
      <c r="D32" s="183"/>
      <c r="E32" s="183"/>
      <c r="F32" s="183"/>
      <c r="G32" s="181" t="s">
        <v>383</v>
      </c>
    </row>
    <row r="33" spans="1:7" s="181" customFormat="1">
      <c r="A33" s="181">
        <f>A31+1</f>
        <v>18</v>
      </c>
      <c r="B33" s="181" t="s">
        <v>348</v>
      </c>
      <c r="C33" s="182"/>
      <c r="D33" s="183" t="str">
        <f t="shared" ca="1" si="0"/>
        <v/>
      </c>
      <c r="E33" s="183" t="s">
        <v>349</v>
      </c>
      <c r="F33" s="183" t="s">
        <v>350</v>
      </c>
      <c r="G33" s="181" t="s">
        <v>384</v>
      </c>
    </row>
    <row r="34" spans="1:7" s="181" customFormat="1">
      <c r="A34" s="181">
        <v>19</v>
      </c>
      <c r="B34" s="181" t="s">
        <v>348</v>
      </c>
      <c r="D34" s="183" t="str">
        <f t="shared" ca="1" si="0"/>
        <v/>
      </c>
      <c r="E34" s="181" t="s">
        <v>350</v>
      </c>
      <c r="F34" s="181" t="s">
        <v>349</v>
      </c>
      <c r="G34" s="181" t="s">
        <v>385</v>
      </c>
    </row>
    <row r="35" spans="1:7" s="188" customFormat="1">
      <c r="A35" s="188">
        <v>20</v>
      </c>
      <c r="B35" s="188" t="s">
        <v>386</v>
      </c>
      <c r="D35" s="199" t="str">
        <f t="shared" ca="1" si="0"/>
        <v/>
      </c>
      <c r="E35" s="199" t="s">
        <v>350</v>
      </c>
      <c r="F35" s="188" t="s">
        <v>349</v>
      </c>
      <c r="G35" s="188" t="s">
        <v>387</v>
      </c>
    </row>
    <row r="36" spans="1:7" s="188" customFormat="1">
      <c r="D36" s="199"/>
      <c r="E36" s="199"/>
      <c r="G36" s="188" t="s">
        <v>388</v>
      </c>
    </row>
    <row r="37" spans="1:7" s="181" customFormat="1">
      <c r="A37" s="181">
        <v>21</v>
      </c>
      <c r="B37" s="181" t="s">
        <v>348</v>
      </c>
      <c r="D37" s="183" t="str">
        <f t="shared" ca="1" si="0"/>
        <v/>
      </c>
      <c r="E37" s="183" t="s">
        <v>350</v>
      </c>
      <c r="F37" s="181" t="s">
        <v>349</v>
      </c>
      <c r="G37" s="181" t="s">
        <v>389</v>
      </c>
    </row>
    <row r="38" spans="1:7" s="181" customFormat="1">
      <c r="A38" s="181">
        <v>22</v>
      </c>
      <c r="B38" s="181" t="s">
        <v>348</v>
      </c>
      <c r="D38" s="183" t="str">
        <f t="shared" ca="1" si="0"/>
        <v/>
      </c>
      <c r="E38" s="181" t="s">
        <v>349</v>
      </c>
      <c r="F38" s="181" t="s">
        <v>350</v>
      </c>
      <c r="G38" s="181" t="s">
        <v>390</v>
      </c>
    </row>
    <row r="39" spans="1:7" s="181" customFormat="1">
      <c r="A39" s="181">
        <v>23</v>
      </c>
      <c r="C39" s="182">
        <v>42522</v>
      </c>
      <c r="D39" s="183"/>
      <c r="E39" s="181" t="s">
        <v>349</v>
      </c>
      <c r="F39" s="181" t="s">
        <v>350</v>
      </c>
      <c r="G39" s="181" t="s">
        <v>391</v>
      </c>
    </row>
    <row r="40" spans="1:7" s="181" customFormat="1">
      <c r="A40" s="181">
        <v>24</v>
      </c>
      <c r="C40" s="182">
        <v>42523</v>
      </c>
      <c r="D40" s="183"/>
      <c r="E40" s="181" t="s">
        <v>353</v>
      </c>
      <c r="G40" s="181" t="s">
        <v>392</v>
      </c>
    </row>
    <row r="41" spans="1:7" s="181" customFormat="1">
      <c r="D41" s="183" t="str">
        <f t="shared" ca="1" si="0"/>
        <v/>
      </c>
      <c r="E41" s="183"/>
      <c r="G41" s="181" t="s">
        <v>393</v>
      </c>
    </row>
    <row r="42" spans="1:7" s="181" customFormat="1">
      <c r="A42" s="181">
        <v>25</v>
      </c>
      <c r="C42" s="182"/>
      <c r="D42" s="183"/>
      <c r="E42" s="181" t="s">
        <v>349</v>
      </c>
      <c r="F42" s="183" t="s">
        <v>350</v>
      </c>
      <c r="G42" s="181" t="s">
        <v>394</v>
      </c>
    </row>
    <row r="43" spans="1:7" s="181" customFormat="1">
      <c r="A43" s="181">
        <v>26</v>
      </c>
      <c r="C43" s="182"/>
      <c r="D43" s="183"/>
      <c r="E43" s="183"/>
      <c r="F43" s="183" t="s">
        <v>350</v>
      </c>
      <c r="G43" s="181" t="s">
        <v>395</v>
      </c>
    </row>
    <row r="44" spans="1:7" s="200" customFormat="1">
      <c r="A44" s="200">
        <v>27</v>
      </c>
      <c r="B44" s="200" t="s">
        <v>396</v>
      </c>
      <c r="C44" s="201"/>
      <c r="D44" s="202"/>
      <c r="E44" s="202" t="s">
        <v>349</v>
      </c>
      <c r="F44" s="202" t="s">
        <v>350</v>
      </c>
      <c r="G44" s="200" t="s">
        <v>397</v>
      </c>
    </row>
    <row r="45" spans="1:7" s="181" customFormat="1" ht="43.2">
      <c r="A45" s="181">
        <v>28</v>
      </c>
      <c r="C45" s="182"/>
      <c r="D45" s="183"/>
      <c r="E45" s="183" t="s">
        <v>349</v>
      </c>
      <c r="F45" s="183"/>
      <c r="G45" s="193" t="s">
        <v>398</v>
      </c>
    </row>
    <row r="46" spans="1:7" s="181" customFormat="1">
      <c r="A46" s="181">
        <v>29</v>
      </c>
      <c r="B46" s="181" t="s">
        <v>396</v>
      </c>
      <c r="C46" s="182">
        <v>42480</v>
      </c>
      <c r="D46" s="183"/>
      <c r="E46" s="183" t="s">
        <v>349</v>
      </c>
      <c r="F46" s="183"/>
      <c r="G46" s="181" t="s">
        <v>399</v>
      </c>
    </row>
    <row r="47" spans="1:7" s="181" customFormat="1">
      <c r="A47" s="181">
        <v>30</v>
      </c>
      <c r="B47" s="181" t="s">
        <v>396</v>
      </c>
      <c r="C47" s="182">
        <v>42480</v>
      </c>
      <c r="D47" s="183"/>
      <c r="E47" s="183" t="s">
        <v>349</v>
      </c>
      <c r="F47" s="183"/>
      <c r="G47" s="181" t="s">
        <v>400</v>
      </c>
    </row>
    <row r="48" spans="1:7" s="203" customFormat="1">
      <c r="A48" s="203">
        <v>31</v>
      </c>
      <c r="B48" s="203" t="s">
        <v>396</v>
      </c>
      <c r="C48" s="204"/>
      <c r="D48" s="205"/>
      <c r="E48" s="205" t="s">
        <v>349</v>
      </c>
      <c r="F48" s="205" t="s">
        <v>349</v>
      </c>
      <c r="G48" s="203" t="s">
        <v>401</v>
      </c>
    </row>
    <row r="49" spans="1:7" s="203" customFormat="1">
      <c r="C49" s="204"/>
      <c r="D49" s="205"/>
      <c r="E49" s="205"/>
      <c r="F49" s="205"/>
      <c r="G49" s="203" t="s">
        <v>402</v>
      </c>
    </row>
    <row r="50" spans="1:7" s="188" customFormat="1">
      <c r="C50" s="206"/>
      <c r="D50" s="199"/>
      <c r="E50" s="199"/>
      <c r="F50" s="199"/>
      <c r="G50" s="188" t="s">
        <v>403</v>
      </c>
    </row>
    <row r="51" spans="1:7" s="200" customFormat="1">
      <c r="A51" s="200">
        <v>32</v>
      </c>
      <c r="B51" s="200" t="s">
        <v>396</v>
      </c>
      <c r="C51" s="201">
        <v>42480</v>
      </c>
      <c r="D51" s="202"/>
      <c r="E51" s="202" t="s">
        <v>404</v>
      </c>
      <c r="F51" s="202"/>
      <c r="G51" s="200" t="s">
        <v>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Wet</vt:lpstr>
      <vt:lpstr>Wet_Unashed</vt:lpstr>
      <vt:lpstr>Dry_Unashed</vt:lpstr>
      <vt:lpstr>Protocol for ashing</vt:lpstr>
      <vt:lpstr>Manual</vt:lpstr>
      <vt:lpstr>Bugs&amp;Issues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Sundsdal</dc:creator>
  <cp:lastModifiedBy>Anders Sundsdal</cp:lastModifiedBy>
  <dcterms:created xsi:type="dcterms:W3CDTF">2018-09-24T07:59:44Z</dcterms:created>
  <dcterms:modified xsi:type="dcterms:W3CDTF">2018-10-05T10:13:38Z</dcterms:modified>
</cp:coreProperties>
</file>