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artsmith/Documents/zAfricanBioServices/AfricanBioServices-Vegetation-and-soils/Ecosystem carbon/Herbaceous.data/"/>
    </mc:Choice>
  </mc:AlternateContent>
  <xr:revisionPtr revIDLastSave="0" documentId="8_{15D80615-D07C-834C-9BB7-7C953FBC7A26}" xr6:coauthVersionLast="45" xr6:coauthVersionMax="45" xr10:uidLastSave="{00000000-0000-0000-0000-000000000000}"/>
  <bookViews>
    <workbookView xWindow="960" yWindow="860" windowWidth="26200" windowHeight="14900" tabRatio="500" activeTab="1" xr2:uid="{00000000-000D-0000-FFFF-FFFF00000000}"/>
  </bookViews>
  <sheets>
    <sheet name="Vilde_sites" sheetId="3" r:id="rId1"/>
    <sheet name="Herbivore_dung" sheetId="4" r:id="rId2"/>
    <sheet name="Root_enviroAVG" sheetId="2" r:id="rId3"/>
    <sheet name="Root_enviroRA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4" l="1"/>
  <c r="V9" i="4"/>
  <c r="U9" i="4"/>
  <c r="T9" i="4"/>
  <c r="O9" i="4"/>
  <c r="I9" i="4"/>
  <c r="X9" i="4" s="1"/>
  <c r="W8" i="4"/>
  <c r="V8" i="4"/>
  <c r="U8" i="4"/>
  <c r="T8" i="4"/>
  <c r="O8" i="4"/>
  <c r="I8" i="4"/>
  <c r="W7" i="4"/>
  <c r="V7" i="4"/>
  <c r="U7" i="4"/>
  <c r="T7" i="4"/>
  <c r="O7" i="4"/>
  <c r="I7" i="4"/>
  <c r="X7" i="4" s="1"/>
  <c r="W6" i="4"/>
  <c r="V6" i="4"/>
  <c r="U6" i="4"/>
  <c r="T6" i="4"/>
  <c r="O6" i="4"/>
  <c r="I6" i="4"/>
  <c r="W5" i="4"/>
  <c r="V5" i="4"/>
  <c r="U5" i="4"/>
  <c r="T5" i="4"/>
  <c r="O5" i="4"/>
  <c r="I5" i="4"/>
  <c r="X5" i="4" s="1"/>
  <c r="W4" i="4"/>
  <c r="V4" i="4"/>
  <c r="U4" i="4"/>
  <c r="T4" i="4"/>
  <c r="O4" i="4"/>
  <c r="I4" i="4"/>
  <c r="W3" i="4"/>
  <c r="V3" i="4"/>
  <c r="U3" i="4"/>
  <c r="T3" i="4"/>
  <c r="O3" i="4"/>
  <c r="I3" i="4"/>
  <c r="X3" i="4" s="1"/>
  <c r="W2" i="4"/>
  <c r="V2" i="4"/>
  <c r="U2" i="4"/>
  <c r="T2" i="4"/>
  <c r="O2" i="4"/>
  <c r="I2" i="4"/>
  <c r="X2" i="4" s="1"/>
  <c r="X8" i="4" l="1"/>
  <c r="X4" i="4"/>
  <c r="X6" i="4"/>
  <c r="Q9" i="3" l="1"/>
  <c r="S9" i="3" s="1"/>
  <c r="U9" i="3" s="1"/>
  <c r="W9" i="3" s="1"/>
  <c r="P9" i="3"/>
  <c r="R9" i="3" s="1"/>
  <c r="T9" i="3" s="1"/>
  <c r="V9" i="3" s="1"/>
  <c r="Q8" i="3"/>
  <c r="S8" i="3" s="1"/>
  <c r="U8" i="3" s="1"/>
  <c r="W8" i="3" s="1"/>
  <c r="P8" i="3"/>
  <c r="R8" i="3" s="1"/>
  <c r="T8" i="3" s="1"/>
  <c r="V8" i="3" s="1"/>
  <c r="Q7" i="3"/>
  <c r="S7" i="3" s="1"/>
  <c r="U7" i="3" s="1"/>
  <c r="W7" i="3" s="1"/>
  <c r="P7" i="3"/>
  <c r="R7" i="3" s="1"/>
  <c r="T7" i="3" s="1"/>
  <c r="V7" i="3" s="1"/>
  <c r="Q6" i="3"/>
  <c r="S6" i="3" s="1"/>
  <c r="U6" i="3" s="1"/>
  <c r="W6" i="3" s="1"/>
  <c r="P6" i="3"/>
  <c r="R6" i="3" s="1"/>
  <c r="T6" i="3" s="1"/>
  <c r="V6" i="3" s="1"/>
  <c r="Q5" i="3"/>
  <c r="S5" i="3" s="1"/>
  <c r="U5" i="3" s="1"/>
  <c r="W5" i="3" s="1"/>
  <c r="P5" i="3"/>
  <c r="R5" i="3" s="1"/>
  <c r="T5" i="3" s="1"/>
  <c r="V5" i="3" s="1"/>
  <c r="Q4" i="3"/>
  <c r="S4" i="3" s="1"/>
  <c r="U4" i="3" s="1"/>
  <c r="W4" i="3" s="1"/>
  <c r="P4" i="3"/>
  <c r="R4" i="3" s="1"/>
  <c r="T4" i="3" s="1"/>
  <c r="V4" i="3" s="1"/>
  <c r="Q3" i="3"/>
  <c r="S3" i="3" s="1"/>
  <c r="U3" i="3" s="1"/>
  <c r="W3" i="3" s="1"/>
  <c r="P3" i="3"/>
  <c r="R3" i="3" s="1"/>
  <c r="T3" i="3" s="1"/>
  <c r="V3" i="3" s="1"/>
  <c r="Q2" i="3"/>
  <c r="S2" i="3" s="1"/>
  <c r="U2" i="3" s="1"/>
  <c r="W2" i="3" s="1"/>
  <c r="P2" i="3"/>
  <c r="R2" i="3" s="1"/>
  <c r="T2" i="3" s="1"/>
  <c r="V2" i="3" s="1"/>
  <c r="AL2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3" i="1"/>
  <c r="AK9" i="1"/>
  <c r="AK6" i="1"/>
  <c r="AK7" i="1"/>
  <c r="AK8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3" i="1"/>
  <c r="AK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3" i="1"/>
  <c r="AJ2" i="1"/>
  <c r="Q2" i="1"/>
  <c r="R2" i="1" s="1"/>
  <c r="R129" i="1" s="1"/>
  <c r="Q3" i="1"/>
  <c r="R3" i="1"/>
  <c r="R4" i="1"/>
  <c r="R5" i="1"/>
  <c r="Q8" i="1"/>
  <c r="R8" i="1"/>
  <c r="Q9" i="1"/>
  <c r="R9" i="1" s="1"/>
  <c r="Q10" i="1"/>
  <c r="R10" i="1"/>
  <c r="Q11" i="1"/>
  <c r="R11" i="1" s="1"/>
  <c r="Q14" i="1"/>
  <c r="R14" i="1"/>
  <c r="Q15" i="1"/>
  <c r="R15" i="1" s="1"/>
  <c r="R16" i="1"/>
  <c r="R17" i="1"/>
  <c r="R20" i="1"/>
  <c r="R21" i="1"/>
  <c r="Q22" i="1"/>
  <c r="R22" i="1" s="1"/>
  <c r="Q23" i="1"/>
  <c r="R23" i="1" s="1"/>
  <c r="R26" i="1"/>
  <c r="R27" i="1"/>
  <c r="R28" i="1"/>
  <c r="R29" i="1"/>
  <c r="R32" i="1"/>
  <c r="R33" i="1"/>
  <c r="R34" i="1"/>
  <c r="R35" i="1"/>
  <c r="R38" i="1"/>
  <c r="R39" i="1"/>
  <c r="R40" i="1"/>
  <c r="R41" i="1"/>
  <c r="Q44" i="1"/>
  <c r="R44" i="1" s="1"/>
  <c r="Q45" i="1"/>
  <c r="R45" i="1" s="1"/>
  <c r="R46" i="1"/>
  <c r="R47" i="1"/>
  <c r="R50" i="1"/>
  <c r="R51" i="1"/>
  <c r="R52" i="1"/>
  <c r="R53" i="1"/>
  <c r="Q56" i="1"/>
  <c r="R56" i="1" s="1"/>
  <c r="Q57" i="1"/>
  <c r="R57" i="1" s="1"/>
  <c r="R58" i="1"/>
  <c r="R59" i="1"/>
  <c r="Q62" i="1"/>
  <c r="R62" i="1" s="1"/>
  <c r="Q63" i="1"/>
  <c r="R63" i="1" s="1"/>
  <c r="R64" i="1"/>
  <c r="R65" i="1"/>
  <c r="R68" i="1"/>
  <c r="R69" i="1"/>
  <c r="R70" i="1"/>
  <c r="R71" i="1"/>
  <c r="R74" i="1"/>
  <c r="R75" i="1"/>
  <c r="R76" i="1"/>
  <c r="R77" i="1"/>
  <c r="Q80" i="1"/>
  <c r="R80" i="1" s="1"/>
  <c r="Q81" i="1"/>
  <c r="R81" i="1" s="1"/>
  <c r="R82" i="1"/>
  <c r="R83" i="1"/>
  <c r="Q86" i="1"/>
  <c r="R86" i="1" s="1"/>
  <c r="Q87" i="1"/>
  <c r="R87" i="1" s="1"/>
  <c r="R88" i="1"/>
  <c r="R89" i="1"/>
  <c r="Q92" i="1"/>
  <c r="R92" i="1" s="1"/>
  <c r="Q93" i="1"/>
  <c r="R93" i="1" s="1"/>
  <c r="R94" i="1"/>
  <c r="R95" i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R110" i="1"/>
  <c r="R111" i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R120" i="1"/>
  <c r="R121" i="1"/>
  <c r="Q122" i="1"/>
  <c r="R122" i="1" s="1"/>
  <c r="Q123" i="1"/>
  <c r="R123" i="1" s="1"/>
  <c r="R124" i="1"/>
  <c r="R125" i="1"/>
  <c r="Q126" i="1"/>
  <c r="R126" i="1" s="1"/>
  <c r="Q127" i="1"/>
  <c r="R127" i="1" s="1"/>
  <c r="P129" i="1"/>
  <c r="O129" i="1"/>
  <c r="N129" i="1"/>
</calcChain>
</file>

<file path=xl/sharedStrings.xml><?xml version="1.0" encoding="utf-8"?>
<sst xmlns="http://schemas.openxmlformats.org/spreadsheetml/2006/main" count="1701" uniqueCount="86">
  <si>
    <t>Site</t>
  </si>
  <si>
    <t>Plot</t>
  </si>
  <si>
    <t>Area</t>
  </si>
  <si>
    <t>Rep</t>
  </si>
  <si>
    <t>Sub/IT</t>
  </si>
  <si>
    <t>N/non-N</t>
  </si>
  <si>
    <t>Termite excl_open</t>
  </si>
  <si>
    <t>Live_girdled</t>
  </si>
  <si>
    <t>WP</t>
  </si>
  <si>
    <t>Lat</t>
  </si>
  <si>
    <t>Lon</t>
  </si>
  <si>
    <t>Alt</t>
  </si>
  <si>
    <t>Tree: ID</t>
  </si>
  <si>
    <t>height_m</t>
  </si>
  <si>
    <t>canopy.height_m</t>
  </si>
  <si>
    <t>GLAMA</t>
  </si>
  <si>
    <t>circum</t>
  </si>
  <si>
    <t>dbh</t>
  </si>
  <si>
    <t>Ololosokwan</t>
  </si>
  <si>
    <t>S</t>
  </si>
  <si>
    <t>N</t>
  </si>
  <si>
    <t>Open</t>
  </si>
  <si>
    <t>20.6.2016</t>
  </si>
  <si>
    <t>Aca ger</t>
  </si>
  <si>
    <t>Excl</t>
  </si>
  <si>
    <t>non</t>
  </si>
  <si>
    <t>21.6.2016</t>
  </si>
  <si>
    <t>Bal aeg</t>
  </si>
  <si>
    <t>I</t>
  </si>
  <si>
    <t>-</t>
  </si>
  <si>
    <t>SNP</t>
  </si>
  <si>
    <t>Park Nyigoti</t>
  </si>
  <si>
    <t>18.6.2016</t>
  </si>
  <si>
    <t>Ikorongo GR</t>
  </si>
  <si>
    <t>17.6.2016</t>
  </si>
  <si>
    <t>SNP CG</t>
  </si>
  <si>
    <t>28.6.2016</t>
  </si>
  <si>
    <t>Liv</t>
  </si>
  <si>
    <t>Aca tor</t>
  </si>
  <si>
    <t>Gir</t>
  </si>
  <si>
    <t>Temp C.2016</t>
  </si>
  <si>
    <t>Date.2016</t>
  </si>
  <si>
    <t>Time.2016</t>
  </si>
  <si>
    <t>Moist(%)2016</t>
  </si>
  <si>
    <t>Disc_1_2016</t>
  </si>
  <si>
    <t>Disc_2_2016</t>
  </si>
  <si>
    <t>Disc_3_2016</t>
  </si>
  <si>
    <t>Disc_4_2016</t>
  </si>
  <si>
    <t>Time.2017</t>
  </si>
  <si>
    <t>Temp C.2017</t>
  </si>
  <si>
    <t>Moist(%)2017</t>
  </si>
  <si>
    <t>Disc_1_2017</t>
  </si>
  <si>
    <t>Disc_2_2017</t>
  </si>
  <si>
    <t>Disc_3_2017</t>
  </si>
  <si>
    <t>Disc_4_2017</t>
  </si>
  <si>
    <t>Date.2017</t>
  </si>
  <si>
    <t>Disc_Avg_2017</t>
  </si>
  <si>
    <t>Disc_Avg_2016</t>
  </si>
  <si>
    <t>Avg_Temp</t>
  </si>
  <si>
    <t>Avg_Moist</t>
  </si>
  <si>
    <t>Disc_avg</t>
  </si>
  <si>
    <t>Disc_sd</t>
  </si>
  <si>
    <t>Block_stu</t>
  </si>
  <si>
    <t>Herb_biomass.SD</t>
  </si>
  <si>
    <t>Herb_biomass.g.m2</t>
  </si>
  <si>
    <t>C.g_m2</t>
  </si>
  <si>
    <t>C.kg_m2</t>
  </si>
  <si>
    <t>C.g_m2SD</t>
  </si>
  <si>
    <t>C.kg_m2SD</t>
  </si>
  <si>
    <t>wild_broswer.2016</t>
  </si>
  <si>
    <t>wild_grazer.2016</t>
  </si>
  <si>
    <t>live_broswer.2016</t>
  </si>
  <si>
    <t>live_grazer.2016</t>
  </si>
  <si>
    <t>total_dung.2016</t>
  </si>
  <si>
    <t>wild_broswer.2017</t>
  </si>
  <si>
    <t>wild_grazer.2017</t>
  </si>
  <si>
    <t>live_broswer.2017</t>
  </si>
  <si>
    <t>live_grazer.2017</t>
  </si>
  <si>
    <t>total_dung.2017</t>
  </si>
  <si>
    <t>AVERAGES</t>
  </si>
  <si>
    <t>wild_broswer</t>
  </si>
  <si>
    <t>wild_grazer</t>
  </si>
  <si>
    <t>live_broswer</t>
  </si>
  <si>
    <t>live_grazer</t>
  </si>
  <si>
    <t>total_dung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</si>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</sst>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3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E30E-D183-4240-92A1-55852DA0CBE6}">
  <dimension ref="A1:W49"/>
  <sheetViews>
    <sheetView topLeftCell="M1" workbookViewId="0">
      <pane ySplit="1" topLeftCell="A2" activePane="bottomLeft" state="frozen"/>
      <selection pane="bottomLeft" activeCell="Q20" sqref="Q20"/>
    </sheetView>
  </sheetViews>
  <sheetFormatPr baseColWidth="10" defaultRowHeight="16" x14ac:dyDescent="0.2"/>
  <cols>
    <col min="1" max="1" width="5.83203125" style="14" bestFit="1" customWidth="1"/>
    <col min="2" max="2" width="4.83203125" bestFit="1" customWidth="1"/>
    <col min="3" max="3" width="12.6640625" bestFit="1" customWidth="1"/>
    <col min="4" max="5" width="4.6640625" customWidth="1"/>
    <col min="6" max="6" width="12.83203125" style="21" customWidth="1"/>
    <col min="7" max="7" width="12.1640625" style="21" customWidth="1"/>
    <col min="8" max="8" width="12.1640625" style="19" customWidth="1"/>
    <col min="9" max="9" width="10.5" customWidth="1"/>
    <col min="10" max="10" width="14.83203125" style="19" bestFit="1" customWidth="1"/>
    <col min="11" max="11" width="12.5" customWidth="1"/>
    <col min="12" max="12" width="14.83203125" bestFit="1" customWidth="1"/>
    <col min="18" max="18" width="18.83203125" bestFit="1" customWidth="1"/>
    <col min="19" max="19" width="15.83203125" bestFit="1" customWidth="1"/>
  </cols>
  <sheetData>
    <row r="1" spans="1:23" s="14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20" t="s">
        <v>9</v>
      </c>
      <c r="G1" s="20" t="s">
        <v>10</v>
      </c>
      <c r="H1" s="18" t="s">
        <v>11</v>
      </c>
      <c r="I1" s="1" t="s">
        <v>41</v>
      </c>
      <c r="J1" s="1" t="s">
        <v>57</v>
      </c>
      <c r="K1" s="1" t="s">
        <v>55</v>
      </c>
      <c r="L1" s="1" t="s">
        <v>56</v>
      </c>
      <c r="N1" s="14" t="s">
        <v>62</v>
      </c>
      <c r="O1" s="1" t="s">
        <v>2</v>
      </c>
      <c r="P1" s="14" t="s">
        <v>60</v>
      </c>
      <c r="Q1" s="14" t="s">
        <v>61</v>
      </c>
      <c r="R1" s="14" t="s">
        <v>64</v>
      </c>
      <c r="S1" s="14" t="s">
        <v>63</v>
      </c>
      <c r="T1" s="14" t="s">
        <v>65</v>
      </c>
      <c r="U1" s="14" t="s">
        <v>67</v>
      </c>
      <c r="V1" s="26" t="s">
        <v>66</v>
      </c>
      <c r="W1" s="27" t="s">
        <v>68</v>
      </c>
    </row>
    <row r="2" spans="1:23" ht="17" x14ac:dyDescent="0.2">
      <c r="A2" s="1">
        <v>9</v>
      </c>
      <c r="B2" s="1">
        <v>49</v>
      </c>
      <c r="C2" s="4" t="s">
        <v>31</v>
      </c>
      <c r="D2" s="4">
        <v>1</v>
      </c>
      <c r="E2" s="4">
        <v>521</v>
      </c>
      <c r="F2" s="21">
        <v>-2.0184219628572402</v>
      </c>
      <c r="G2" s="21">
        <v>34.655890027061098</v>
      </c>
      <c r="H2" s="19">
        <v>1378.8220209999899</v>
      </c>
      <c r="I2" s="4" t="s">
        <v>32</v>
      </c>
      <c r="J2" s="8">
        <v>10.574999999999999</v>
      </c>
      <c r="K2" s="17">
        <v>42862</v>
      </c>
      <c r="L2" s="8">
        <v>8.125</v>
      </c>
      <c r="N2">
        <v>1</v>
      </c>
      <c r="O2" t="s">
        <v>31</v>
      </c>
      <c r="P2" s="19">
        <f>AVERAGE(J2:J7,L2:L7)</f>
        <v>5.2874999999999996</v>
      </c>
      <c r="Q2">
        <f>STDEV(J2:J7,L2:L7)</f>
        <v>2.637653485409126</v>
      </c>
      <c r="R2">
        <f>(562.6560417*P2^0.6759425)/100</f>
        <v>17.342777680559365</v>
      </c>
      <c r="S2">
        <f>(562.6560417*Q2^0.6759425)/100</f>
        <v>10.838319749028306</v>
      </c>
      <c r="T2">
        <f>R2*0.5</f>
        <v>8.6713888402796826</v>
      </c>
      <c r="U2">
        <f>S2*0.5</f>
        <v>5.4191598745141532</v>
      </c>
      <c r="V2" s="22">
        <f>T2/1000</f>
        <v>8.671388840279683E-3</v>
      </c>
      <c r="W2" s="23">
        <f>U2/1000</f>
        <v>5.4191598745141536E-3</v>
      </c>
    </row>
    <row r="3" spans="1:23" ht="17" x14ac:dyDescent="0.2">
      <c r="A3" s="1">
        <v>9</v>
      </c>
      <c r="B3" s="1">
        <v>50</v>
      </c>
      <c r="C3" s="4" t="s">
        <v>31</v>
      </c>
      <c r="D3" s="4">
        <v>1</v>
      </c>
      <c r="E3" s="4">
        <v>522</v>
      </c>
      <c r="F3" s="21">
        <v>-2.0183900278061602</v>
      </c>
      <c r="G3" s="21">
        <v>34.655892960727201</v>
      </c>
      <c r="H3" s="19">
        <v>1379.0592039999899</v>
      </c>
      <c r="I3" s="4" t="s">
        <v>32</v>
      </c>
      <c r="J3" s="8">
        <v>6.875</v>
      </c>
      <c r="K3" s="17">
        <v>42862</v>
      </c>
      <c r="L3" s="8">
        <v>3.5</v>
      </c>
      <c r="N3">
        <v>2</v>
      </c>
      <c r="O3" t="s">
        <v>31</v>
      </c>
      <c r="P3" s="19">
        <f>AVERAGE(J8:J13,L8:L13)</f>
        <v>3.2437500000000004</v>
      </c>
      <c r="Q3">
        <f>STDEV(J8:J13,L8:L13)</f>
        <v>1.9703808180607669</v>
      </c>
      <c r="R3">
        <f t="shared" ref="R3:R9" si="0">(562.6560417*P3^0.6759425)/100</f>
        <v>12.46469416319086</v>
      </c>
      <c r="S3">
        <f t="shared" ref="S3:S9" si="1">(562.6560417*Q3^0.6759425)/100</f>
        <v>8.8990155474000119</v>
      </c>
      <c r="T3">
        <f t="shared" ref="T3:U9" si="2">R3*0.5</f>
        <v>6.2323470815954298</v>
      </c>
      <c r="U3">
        <f t="shared" si="2"/>
        <v>4.4495077737000059</v>
      </c>
      <c r="V3" s="22">
        <f t="shared" ref="V3:W9" si="3">T3/1000</f>
        <v>6.2323470815954301E-3</v>
      </c>
      <c r="W3" s="23">
        <f t="shared" si="3"/>
        <v>4.4495077737000061E-3</v>
      </c>
    </row>
    <row r="4" spans="1:23" ht="17" x14ac:dyDescent="0.2">
      <c r="A4" s="1">
        <v>9</v>
      </c>
      <c r="B4" s="1">
        <v>51</v>
      </c>
      <c r="C4" s="4" t="s">
        <v>31</v>
      </c>
      <c r="D4" s="4">
        <v>1</v>
      </c>
      <c r="E4" s="4">
        <v>523</v>
      </c>
      <c r="F4" s="21">
        <v>-2.0183549914509</v>
      </c>
      <c r="G4" s="21">
        <v>34.656445998698402</v>
      </c>
      <c r="H4" s="19">
        <v>1380.7514650000001</v>
      </c>
      <c r="I4" s="4" t="s">
        <v>32</v>
      </c>
      <c r="J4" s="8">
        <v>7.6749999999999998</v>
      </c>
      <c r="K4" s="17">
        <v>42862</v>
      </c>
      <c r="L4" s="8">
        <v>5.3249999999999993</v>
      </c>
      <c r="N4">
        <v>3</v>
      </c>
      <c r="O4" t="s">
        <v>31</v>
      </c>
      <c r="P4" s="19">
        <f>AVERAGE(J14:J19,L14:L19)</f>
        <v>3.4645833333333336</v>
      </c>
      <c r="Q4">
        <f>STDEV(J14:J19,L14:L19)</f>
        <v>1.0339387583704394</v>
      </c>
      <c r="R4">
        <f t="shared" si="0"/>
        <v>13.032149118499252</v>
      </c>
      <c r="S4">
        <f t="shared" si="1"/>
        <v>5.7549379914732048</v>
      </c>
      <c r="T4">
        <f t="shared" si="2"/>
        <v>6.5160745592496259</v>
      </c>
      <c r="U4">
        <f t="shared" si="2"/>
        <v>2.8774689957366024</v>
      </c>
      <c r="V4" s="22">
        <f t="shared" si="3"/>
        <v>6.5160745592496259E-3</v>
      </c>
      <c r="W4" s="23">
        <f t="shared" si="3"/>
        <v>2.8774689957366023E-3</v>
      </c>
    </row>
    <row r="5" spans="1:23" ht="17" x14ac:dyDescent="0.2">
      <c r="A5" s="1">
        <v>9</v>
      </c>
      <c r="B5" s="1">
        <v>52</v>
      </c>
      <c r="C5" s="4" t="s">
        <v>31</v>
      </c>
      <c r="D5" s="4">
        <v>1</v>
      </c>
      <c r="E5" s="4">
        <v>524</v>
      </c>
      <c r="F5" s="21">
        <v>-2.01836396008729</v>
      </c>
      <c r="G5" s="21">
        <v>34.656441975384901</v>
      </c>
      <c r="H5" s="19">
        <v>1381.298706</v>
      </c>
      <c r="I5" s="4" t="s">
        <v>32</v>
      </c>
      <c r="J5" s="8">
        <v>5.875</v>
      </c>
      <c r="K5" s="17">
        <v>42862</v>
      </c>
      <c r="L5" s="8">
        <v>5.0250000000000004</v>
      </c>
      <c r="N5">
        <v>4</v>
      </c>
      <c r="O5" t="s">
        <v>31</v>
      </c>
      <c r="P5" s="19">
        <f>AVERAGE(J20:J25,L20:L25)</f>
        <v>3.8104166666666663</v>
      </c>
      <c r="Q5">
        <f>STDEV(J20:J25,L20:L25)</f>
        <v>1.2634484885951383</v>
      </c>
      <c r="R5">
        <f t="shared" si="0"/>
        <v>13.897829171043398</v>
      </c>
      <c r="S5">
        <f t="shared" si="1"/>
        <v>6.590070250771678</v>
      </c>
      <c r="T5">
        <f t="shared" si="2"/>
        <v>6.9489145855216989</v>
      </c>
      <c r="U5">
        <f t="shared" si="2"/>
        <v>3.295035125385839</v>
      </c>
      <c r="V5" s="22">
        <f t="shared" si="3"/>
        <v>6.9489145855216993E-3</v>
      </c>
      <c r="W5" s="23">
        <f t="shared" si="3"/>
        <v>3.2950351253858388E-3</v>
      </c>
    </row>
    <row r="6" spans="1:23" ht="17" x14ac:dyDescent="0.2">
      <c r="A6" s="1">
        <v>9</v>
      </c>
      <c r="B6" s="1">
        <v>53</v>
      </c>
      <c r="C6" s="4" t="s">
        <v>31</v>
      </c>
      <c r="D6" s="4">
        <v>1</v>
      </c>
      <c r="E6" s="4">
        <v>525</v>
      </c>
      <c r="F6" s="21">
        <v>-2.01852698810398</v>
      </c>
      <c r="G6" s="21">
        <v>34.656314989551902</v>
      </c>
      <c r="H6" s="19">
        <v>1381.3233640000001</v>
      </c>
      <c r="I6" s="4" t="s">
        <v>32</v>
      </c>
      <c r="J6" s="8">
        <v>2.9750000000000001</v>
      </c>
      <c r="K6" s="17">
        <v>42862</v>
      </c>
      <c r="L6" s="8">
        <v>2.625</v>
      </c>
      <c r="N6">
        <v>1</v>
      </c>
      <c r="O6" s="4" t="s">
        <v>33</v>
      </c>
      <c r="P6" s="19">
        <f>AVERAGE(J26:J31,L26:L31)</f>
        <v>18.710416666666671</v>
      </c>
      <c r="Q6">
        <f>STDEV(J26:J31,L26:L31)</f>
        <v>7.2618121512262244</v>
      </c>
      <c r="R6">
        <f t="shared" si="0"/>
        <v>40.747245893492433</v>
      </c>
      <c r="S6">
        <f t="shared" si="1"/>
        <v>21.491162279875681</v>
      </c>
      <c r="T6">
        <f t="shared" si="2"/>
        <v>20.373622946746217</v>
      </c>
      <c r="U6">
        <f t="shared" si="2"/>
        <v>10.74558113993784</v>
      </c>
      <c r="V6" s="22">
        <f t="shared" si="3"/>
        <v>2.0373622946746217E-2</v>
      </c>
      <c r="W6" s="23">
        <f t="shared" si="3"/>
        <v>1.074558113993784E-2</v>
      </c>
    </row>
    <row r="7" spans="1:23" ht="17" x14ac:dyDescent="0.2">
      <c r="A7" s="1">
        <v>9</v>
      </c>
      <c r="B7" s="1">
        <v>54</v>
      </c>
      <c r="C7" s="4" t="s">
        <v>31</v>
      </c>
      <c r="D7" s="4">
        <v>1</v>
      </c>
      <c r="E7" s="4">
        <v>526</v>
      </c>
      <c r="F7" s="21">
        <v>-2.0184799656271899</v>
      </c>
      <c r="G7" s="21">
        <v>34.656046014279099</v>
      </c>
      <c r="H7" s="19">
        <v>1381.1342770000001</v>
      </c>
      <c r="I7" s="4" t="s">
        <v>32</v>
      </c>
      <c r="J7" s="8">
        <v>2.5</v>
      </c>
      <c r="K7" s="17">
        <v>42862</v>
      </c>
      <c r="L7" s="8">
        <v>2.375</v>
      </c>
      <c r="N7">
        <v>2</v>
      </c>
      <c r="O7" s="4" t="s">
        <v>33</v>
      </c>
      <c r="P7" s="19">
        <f>AVERAGE(J32:J37,L32:L37)</f>
        <v>19.131249999999998</v>
      </c>
      <c r="Q7">
        <f>STDEV(J32:J37,L32:L37)</f>
        <v>7.4609980215298783</v>
      </c>
      <c r="R7">
        <f t="shared" si="0"/>
        <v>41.364500934040969</v>
      </c>
      <c r="S7">
        <f t="shared" si="1"/>
        <v>21.887871076095578</v>
      </c>
      <c r="T7">
        <f t="shared" si="2"/>
        <v>20.682250467020484</v>
      </c>
      <c r="U7">
        <f t="shared" si="2"/>
        <v>10.943935538047789</v>
      </c>
      <c r="V7" s="22">
        <f t="shared" si="3"/>
        <v>2.0682250467020484E-2</v>
      </c>
      <c r="W7" s="23">
        <f t="shared" si="3"/>
        <v>1.0943935538047789E-2</v>
      </c>
    </row>
    <row r="8" spans="1:23" ht="17" x14ac:dyDescent="0.2">
      <c r="A8" s="1">
        <v>10</v>
      </c>
      <c r="B8" s="1">
        <v>55</v>
      </c>
      <c r="C8" s="4" t="s">
        <v>31</v>
      </c>
      <c r="D8" s="4">
        <v>2</v>
      </c>
      <c r="E8" s="4">
        <v>527</v>
      </c>
      <c r="F8" s="21">
        <v>-2.0248789619654399</v>
      </c>
      <c r="G8" s="21">
        <v>34.652867009863201</v>
      </c>
      <c r="H8" s="19">
        <v>1376.66247599999</v>
      </c>
      <c r="I8" s="4" t="s">
        <v>32</v>
      </c>
      <c r="J8" s="8">
        <v>7</v>
      </c>
      <c r="K8" s="17">
        <v>42861</v>
      </c>
      <c r="L8" s="8">
        <v>4</v>
      </c>
      <c r="N8">
        <v>3</v>
      </c>
      <c r="O8" s="4" t="s">
        <v>33</v>
      </c>
      <c r="P8" s="19">
        <f>AVERAGE(J38:J43,L38:L43)</f>
        <v>15.960416666666667</v>
      </c>
      <c r="Q8">
        <f>STDEV(J38:J43,L38:L43)</f>
        <v>6.9169460741301325</v>
      </c>
      <c r="R8">
        <f t="shared" si="0"/>
        <v>36.595838945402839</v>
      </c>
      <c r="S8">
        <f t="shared" si="1"/>
        <v>20.795856840285769</v>
      </c>
      <c r="T8">
        <f t="shared" si="2"/>
        <v>18.29791947270142</v>
      </c>
      <c r="U8">
        <f t="shared" si="2"/>
        <v>10.397928420142884</v>
      </c>
      <c r="V8" s="22">
        <f t="shared" si="3"/>
        <v>1.8297919472701419E-2</v>
      </c>
      <c r="W8" s="23">
        <f t="shared" si="3"/>
        <v>1.0397928420142885E-2</v>
      </c>
    </row>
    <row r="9" spans="1:23" ht="18" thickBot="1" x14ac:dyDescent="0.25">
      <c r="A9" s="1">
        <v>10</v>
      </c>
      <c r="B9" s="1">
        <v>56</v>
      </c>
      <c r="C9" s="4" t="s">
        <v>31</v>
      </c>
      <c r="D9" s="4">
        <v>2</v>
      </c>
      <c r="E9" s="4">
        <v>528</v>
      </c>
      <c r="F9" s="21">
        <v>-2.0248679816722799</v>
      </c>
      <c r="G9" s="21">
        <v>34.652915038168402</v>
      </c>
      <c r="H9" s="19">
        <v>1375.2387699999899</v>
      </c>
      <c r="I9" s="4" t="s">
        <v>32</v>
      </c>
      <c r="J9" s="8">
        <v>6.1749999999999998</v>
      </c>
      <c r="K9" s="17">
        <v>42861</v>
      </c>
      <c r="L9" s="8">
        <v>2.25</v>
      </c>
      <c r="N9">
        <v>4</v>
      </c>
      <c r="O9" s="4" t="s">
        <v>33</v>
      </c>
      <c r="P9" s="19">
        <f>AVERAGE(J43:J48,L43:L48)</f>
        <v>17.539583333333333</v>
      </c>
      <c r="Q9">
        <f>STDEV(J43:J48,L43:L48)</f>
        <v>4.438461270189217</v>
      </c>
      <c r="R9">
        <f t="shared" si="0"/>
        <v>39.005736578692407</v>
      </c>
      <c r="S9">
        <f t="shared" si="1"/>
        <v>15.407596502541967</v>
      </c>
      <c r="T9">
        <f t="shared" si="2"/>
        <v>19.502868289346203</v>
      </c>
      <c r="U9">
        <f t="shared" si="2"/>
        <v>7.7037982512709835</v>
      </c>
      <c r="V9" s="24">
        <f t="shared" si="3"/>
        <v>1.9502868289346203E-2</v>
      </c>
      <c r="W9" s="25">
        <f t="shared" si="3"/>
        <v>7.7037982512709836E-3</v>
      </c>
    </row>
    <row r="10" spans="1:23" ht="17" x14ac:dyDescent="0.2">
      <c r="A10" s="1">
        <v>10</v>
      </c>
      <c r="B10" s="1">
        <v>57</v>
      </c>
      <c r="C10" s="4" t="s">
        <v>31</v>
      </c>
      <c r="D10" s="4">
        <v>2</v>
      </c>
      <c r="E10" s="4">
        <v>529</v>
      </c>
      <c r="F10" s="21">
        <v>-2.02499798499047</v>
      </c>
      <c r="G10" s="21">
        <v>34.652997013181398</v>
      </c>
      <c r="H10" s="19">
        <v>1375.30981399999</v>
      </c>
      <c r="I10" s="4" t="s">
        <v>32</v>
      </c>
      <c r="J10" s="8">
        <v>5.4</v>
      </c>
      <c r="K10" s="17">
        <v>42861</v>
      </c>
      <c r="L10" s="8">
        <v>2.5</v>
      </c>
    </row>
    <row r="11" spans="1:23" ht="17" x14ac:dyDescent="0.2">
      <c r="A11" s="1">
        <v>10</v>
      </c>
      <c r="B11" s="1">
        <v>58</v>
      </c>
      <c r="C11" s="4" t="s">
        <v>31</v>
      </c>
      <c r="D11" s="4">
        <v>2</v>
      </c>
      <c r="E11" s="4">
        <v>530</v>
      </c>
      <c r="F11" s="21">
        <v>-2.0249790418893099</v>
      </c>
      <c r="G11" s="21">
        <v>34.653001036494899</v>
      </c>
      <c r="H11" s="19">
        <v>1375.67846699999</v>
      </c>
      <c r="I11" s="4" t="s">
        <v>32</v>
      </c>
      <c r="J11" s="8">
        <v>3.0249999999999999</v>
      </c>
      <c r="K11" s="17">
        <v>42861</v>
      </c>
      <c r="L11" s="8">
        <v>2.75</v>
      </c>
    </row>
    <row r="12" spans="1:23" ht="17" x14ac:dyDescent="0.2">
      <c r="A12" s="1">
        <v>10</v>
      </c>
      <c r="B12" s="1">
        <v>59</v>
      </c>
      <c r="C12" s="4" t="s">
        <v>31</v>
      </c>
      <c r="D12" s="4">
        <v>2</v>
      </c>
      <c r="E12" s="4">
        <v>531</v>
      </c>
      <c r="F12" s="21">
        <v>-2.0248440094292102</v>
      </c>
      <c r="G12" s="21">
        <v>34.652969017624798</v>
      </c>
      <c r="H12" s="19">
        <v>1374.6026609999899</v>
      </c>
      <c r="I12" s="4" t="s">
        <v>32</v>
      </c>
      <c r="J12" s="8">
        <v>1.25</v>
      </c>
      <c r="K12" s="17">
        <v>42861</v>
      </c>
      <c r="L12" s="8">
        <v>1.7749999999999999</v>
      </c>
    </row>
    <row r="13" spans="1:23" ht="17" x14ac:dyDescent="0.2">
      <c r="A13" s="1">
        <v>10</v>
      </c>
      <c r="B13" s="1">
        <v>60</v>
      </c>
      <c r="C13" s="4" t="s">
        <v>31</v>
      </c>
      <c r="D13" s="4">
        <v>2</v>
      </c>
      <c r="E13" s="4">
        <v>532</v>
      </c>
      <c r="F13" s="21">
        <v>-2.0248969830572601</v>
      </c>
      <c r="G13" s="21">
        <v>34.652762990444799</v>
      </c>
      <c r="H13" s="19">
        <v>1374.5024410000001</v>
      </c>
      <c r="I13" s="4" t="s">
        <v>32</v>
      </c>
      <c r="J13" s="8">
        <v>1.3</v>
      </c>
      <c r="K13" s="17">
        <v>42861</v>
      </c>
      <c r="L13" s="8">
        <v>1.5</v>
      </c>
    </row>
    <row r="14" spans="1:23" ht="17" x14ac:dyDescent="0.2">
      <c r="A14" s="1">
        <v>11</v>
      </c>
      <c r="B14" s="1">
        <v>61</v>
      </c>
      <c r="C14" s="4" t="s">
        <v>31</v>
      </c>
      <c r="D14" s="4">
        <v>3</v>
      </c>
      <c r="E14" s="4">
        <v>533</v>
      </c>
      <c r="F14" s="21">
        <v>-2.0324950106441899</v>
      </c>
      <c r="G14" s="21">
        <v>34.652248006313997</v>
      </c>
      <c r="H14" s="19">
        <v>1367.66967799999</v>
      </c>
      <c r="I14" s="4" t="s">
        <v>32</v>
      </c>
      <c r="J14" s="8">
        <v>3.0750000000000002</v>
      </c>
      <c r="K14" s="17">
        <v>42861</v>
      </c>
      <c r="L14" s="8">
        <v>4.25</v>
      </c>
    </row>
    <row r="15" spans="1:23" ht="17" x14ac:dyDescent="0.2">
      <c r="A15" s="1">
        <v>11</v>
      </c>
      <c r="B15" s="1">
        <v>62</v>
      </c>
      <c r="C15" s="4" t="s">
        <v>31</v>
      </c>
      <c r="D15" s="4">
        <v>3</v>
      </c>
      <c r="E15" s="4">
        <v>534</v>
      </c>
      <c r="F15" s="21">
        <v>-2.0324879698455298</v>
      </c>
      <c r="G15" s="21">
        <v>34.652241971343699</v>
      </c>
      <c r="H15" s="19">
        <v>1367.6176760000001</v>
      </c>
      <c r="I15" s="4" t="s">
        <v>32</v>
      </c>
      <c r="J15" s="8">
        <v>3.75</v>
      </c>
      <c r="K15" s="17">
        <v>42861</v>
      </c>
      <c r="L15" s="8">
        <v>3.25</v>
      </c>
    </row>
    <row r="16" spans="1:23" ht="17" x14ac:dyDescent="0.2">
      <c r="A16" s="1">
        <v>11</v>
      </c>
      <c r="B16" s="1">
        <v>63</v>
      </c>
      <c r="C16" s="4" t="s">
        <v>31</v>
      </c>
      <c r="D16" s="4">
        <v>3</v>
      </c>
      <c r="E16" s="4">
        <v>535</v>
      </c>
      <c r="F16" s="21">
        <v>-2.0323759876191598</v>
      </c>
      <c r="G16" s="21">
        <v>34.652243983000503</v>
      </c>
      <c r="H16" s="19">
        <v>1368.77185099999</v>
      </c>
      <c r="I16" s="4" t="s">
        <v>32</v>
      </c>
      <c r="J16" s="8">
        <v>4.875</v>
      </c>
      <c r="K16" s="17">
        <v>42861</v>
      </c>
      <c r="L16" s="8">
        <v>3.75</v>
      </c>
    </row>
    <row r="17" spans="1:12" ht="17" x14ac:dyDescent="0.2">
      <c r="A17" s="1">
        <v>11</v>
      </c>
      <c r="B17" s="1">
        <v>64</v>
      </c>
      <c r="C17" s="4" t="s">
        <v>31</v>
      </c>
      <c r="D17" s="4">
        <v>3</v>
      </c>
      <c r="E17" s="4">
        <v>536</v>
      </c>
      <c r="F17" s="21">
        <v>-2.0323930028825998</v>
      </c>
      <c r="G17" s="21">
        <v>34.652251023799103</v>
      </c>
      <c r="H17" s="19">
        <v>1368.76342799999</v>
      </c>
      <c r="I17" s="4" t="s">
        <v>32</v>
      </c>
      <c r="J17" s="8">
        <v>5</v>
      </c>
      <c r="K17" s="17">
        <v>42861</v>
      </c>
      <c r="L17" s="8">
        <v>4</v>
      </c>
    </row>
    <row r="18" spans="1:12" ht="17" x14ac:dyDescent="0.2">
      <c r="A18" s="1">
        <v>11</v>
      </c>
      <c r="B18" s="1">
        <v>65</v>
      </c>
      <c r="C18" s="4" t="s">
        <v>31</v>
      </c>
      <c r="D18" s="4">
        <v>3</v>
      </c>
      <c r="E18" s="4">
        <v>537</v>
      </c>
      <c r="F18" s="21">
        <v>-2.0324179809540501</v>
      </c>
      <c r="G18" s="21">
        <v>34.652382032945702</v>
      </c>
      <c r="H18" s="19">
        <v>1367.79040499999</v>
      </c>
      <c r="I18" s="4" t="s">
        <v>32</v>
      </c>
      <c r="J18" s="8">
        <v>1.875</v>
      </c>
      <c r="K18" s="17">
        <v>42861</v>
      </c>
      <c r="L18" s="8">
        <v>2</v>
      </c>
    </row>
    <row r="19" spans="1:12" ht="17" x14ac:dyDescent="0.2">
      <c r="A19" s="1">
        <v>11</v>
      </c>
      <c r="B19" s="1">
        <v>66</v>
      </c>
      <c r="C19" s="4" t="s">
        <v>31</v>
      </c>
      <c r="D19" s="4">
        <v>3</v>
      </c>
      <c r="E19" s="4">
        <v>538</v>
      </c>
      <c r="F19" s="21">
        <v>-2.0324429590255</v>
      </c>
      <c r="G19" s="21">
        <v>34.6521620079874</v>
      </c>
      <c r="H19" s="19">
        <v>1369.17004399999</v>
      </c>
      <c r="I19" s="4" t="s">
        <v>32</v>
      </c>
      <c r="J19" s="8">
        <v>3.5</v>
      </c>
      <c r="K19" s="17">
        <v>42861</v>
      </c>
      <c r="L19" s="8">
        <v>2.25</v>
      </c>
    </row>
    <row r="20" spans="1:12" ht="17" x14ac:dyDescent="0.2">
      <c r="A20" s="1">
        <v>12</v>
      </c>
      <c r="B20" s="1">
        <v>67</v>
      </c>
      <c r="C20" s="4" t="s">
        <v>31</v>
      </c>
      <c r="D20" s="4">
        <v>4</v>
      </c>
      <c r="E20" s="4">
        <v>539</v>
      </c>
      <c r="F20" s="21">
        <v>-2.0385360158979799</v>
      </c>
      <c r="G20" s="21">
        <v>34.652323024347403</v>
      </c>
      <c r="H20" s="19">
        <v>1369.0445560000001</v>
      </c>
      <c r="I20" s="4" t="s">
        <v>32</v>
      </c>
      <c r="J20" s="8">
        <v>6</v>
      </c>
      <c r="K20" s="17">
        <v>42861</v>
      </c>
      <c r="L20" s="8">
        <v>3.5</v>
      </c>
    </row>
    <row r="21" spans="1:12" ht="17" x14ac:dyDescent="0.2">
      <c r="A21" s="1">
        <v>12</v>
      </c>
      <c r="B21" s="1">
        <v>68</v>
      </c>
      <c r="C21" s="4" t="s">
        <v>31</v>
      </c>
      <c r="D21" s="4">
        <v>4</v>
      </c>
      <c r="E21" s="4">
        <v>540</v>
      </c>
      <c r="F21" s="21">
        <v>-2.0385309867560801</v>
      </c>
      <c r="G21" s="21">
        <v>34.652328975498598</v>
      </c>
      <c r="H21" s="19">
        <v>1369.0554199999899</v>
      </c>
      <c r="I21" s="4" t="s">
        <v>32</v>
      </c>
      <c r="J21" s="8">
        <v>4.75</v>
      </c>
      <c r="K21" s="17">
        <v>42861</v>
      </c>
      <c r="L21" s="8">
        <v>3.5</v>
      </c>
    </row>
    <row r="22" spans="1:12" ht="17" x14ac:dyDescent="0.2">
      <c r="A22" s="1">
        <v>12</v>
      </c>
      <c r="B22" s="1">
        <v>69</v>
      </c>
      <c r="C22" s="4" t="s">
        <v>31</v>
      </c>
      <c r="D22" s="4">
        <v>4</v>
      </c>
      <c r="E22" s="4">
        <v>541</v>
      </c>
      <c r="F22" s="21">
        <v>-2.0387410372495598</v>
      </c>
      <c r="G22" s="21">
        <v>34.652356971055198</v>
      </c>
      <c r="H22" s="19">
        <v>1368.14819299999</v>
      </c>
      <c r="I22" s="4" t="s">
        <v>32</v>
      </c>
      <c r="J22" s="8">
        <v>4.0250000000000004</v>
      </c>
      <c r="K22" s="17">
        <v>42861</v>
      </c>
      <c r="L22" s="8">
        <v>5.25</v>
      </c>
    </row>
    <row r="23" spans="1:12" ht="17" x14ac:dyDescent="0.2">
      <c r="A23" s="1">
        <v>12</v>
      </c>
      <c r="B23" s="1">
        <v>70</v>
      </c>
      <c r="C23" s="4" t="s">
        <v>31</v>
      </c>
      <c r="D23" s="4">
        <v>4</v>
      </c>
      <c r="E23" s="4">
        <v>542</v>
      </c>
      <c r="F23" s="21">
        <v>-2.0387550350278598</v>
      </c>
      <c r="G23" s="21">
        <v>34.6523579768836</v>
      </c>
      <c r="H23" s="19">
        <v>1368.02099599999</v>
      </c>
      <c r="I23" s="4" t="s">
        <v>32</v>
      </c>
      <c r="J23" s="8">
        <v>4</v>
      </c>
      <c r="K23" s="17">
        <v>42861</v>
      </c>
      <c r="L23" s="8">
        <v>2.25</v>
      </c>
    </row>
    <row r="24" spans="1:12" ht="17" x14ac:dyDescent="0.2">
      <c r="A24" s="1">
        <v>12</v>
      </c>
      <c r="B24" s="1">
        <v>71</v>
      </c>
      <c r="C24" s="4" t="s">
        <v>31</v>
      </c>
      <c r="D24" s="4">
        <v>4</v>
      </c>
      <c r="E24" s="4">
        <v>543</v>
      </c>
      <c r="F24" s="21">
        <v>-2.0386869739740998</v>
      </c>
      <c r="G24" s="21">
        <v>34.652272984385398</v>
      </c>
      <c r="H24" s="19">
        <v>1366.18945299999</v>
      </c>
      <c r="I24" s="4" t="s">
        <v>32</v>
      </c>
      <c r="J24" s="8">
        <v>3</v>
      </c>
      <c r="K24" s="17">
        <v>42861</v>
      </c>
      <c r="L24" s="8">
        <v>3.25</v>
      </c>
    </row>
    <row r="25" spans="1:12" ht="17" x14ac:dyDescent="0.2">
      <c r="A25" s="1">
        <v>12</v>
      </c>
      <c r="B25" s="1">
        <v>72</v>
      </c>
      <c r="C25" s="4" t="s">
        <v>31</v>
      </c>
      <c r="D25" s="4">
        <v>4</v>
      </c>
      <c r="E25" s="4">
        <v>544</v>
      </c>
      <c r="F25" s="21">
        <v>-2.0385690405964798</v>
      </c>
      <c r="G25" s="21">
        <v>34.652165025472598</v>
      </c>
      <c r="H25" s="19">
        <v>1367.45092799999</v>
      </c>
      <c r="I25" s="4" t="s">
        <v>32</v>
      </c>
      <c r="J25" s="8">
        <v>4.7</v>
      </c>
      <c r="K25" s="17">
        <v>42861</v>
      </c>
      <c r="L25" s="8">
        <v>1.5</v>
      </c>
    </row>
    <row r="26" spans="1:12" ht="17" x14ac:dyDescent="0.2">
      <c r="A26" s="1">
        <v>13</v>
      </c>
      <c r="B26" s="1">
        <v>73</v>
      </c>
      <c r="C26" s="4" t="s">
        <v>33</v>
      </c>
      <c r="D26" s="4">
        <v>1</v>
      </c>
      <c r="E26" s="4">
        <v>497</v>
      </c>
      <c r="F26" s="21">
        <v>-2.01261498034</v>
      </c>
      <c r="G26" s="21">
        <v>34.6645600162446</v>
      </c>
      <c r="H26" s="19">
        <v>1384.0329589999899</v>
      </c>
      <c r="I26" s="4" t="s">
        <v>34</v>
      </c>
      <c r="J26" s="8">
        <v>7.5</v>
      </c>
      <c r="K26" s="17">
        <v>42862</v>
      </c>
      <c r="L26" s="8">
        <v>18.425000000000001</v>
      </c>
    </row>
    <row r="27" spans="1:12" ht="17" x14ac:dyDescent="0.2">
      <c r="A27" s="1">
        <v>13</v>
      </c>
      <c r="B27" s="1">
        <v>74</v>
      </c>
      <c r="C27" s="4" t="s">
        <v>33</v>
      </c>
      <c r="D27" s="4">
        <v>1</v>
      </c>
      <c r="E27" s="4">
        <v>498</v>
      </c>
      <c r="F27" s="21">
        <v>-2.0126019883900801</v>
      </c>
      <c r="G27" s="21">
        <v>34.664552975445901</v>
      </c>
      <c r="H27" s="19">
        <v>1383.7923579999899</v>
      </c>
      <c r="I27" s="4" t="s">
        <v>34</v>
      </c>
      <c r="J27" s="8">
        <v>13.875</v>
      </c>
      <c r="K27" s="17">
        <v>42862</v>
      </c>
      <c r="L27" s="8">
        <v>24.125</v>
      </c>
    </row>
    <row r="28" spans="1:12" ht="17" x14ac:dyDescent="0.2">
      <c r="A28" s="1">
        <v>13</v>
      </c>
      <c r="B28" s="1">
        <v>75</v>
      </c>
      <c r="C28" s="4" t="s">
        <v>33</v>
      </c>
      <c r="D28" s="4">
        <v>1</v>
      </c>
      <c r="E28" s="4">
        <v>495</v>
      </c>
      <c r="F28" s="21">
        <v>-2.0123190153390098</v>
      </c>
      <c r="G28" s="21">
        <v>34.664444010704699</v>
      </c>
      <c r="H28" s="19">
        <v>1376.29345699999</v>
      </c>
      <c r="I28" s="4" t="s">
        <v>34</v>
      </c>
      <c r="J28" s="8">
        <v>14.125</v>
      </c>
      <c r="K28" s="17">
        <v>42862</v>
      </c>
      <c r="L28" s="8">
        <v>29.75</v>
      </c>
    </row>
    <row r="29" spans="1:12" ht="17" x14ac:dyDescent="0.2">
      <c r="A29" s="1">
        <v>13</v>
      </c>
      <c r="B29" s="1">
        <v>76</v>
      </c>
      <c r="C29" s="4" t="s">
        <v>33</v>
      </c>
      <c r="D29" s="4">
        <v>1</v>
      </c>
      <c r="E29" s="4">
        <v>496</v>
      </c>
      <c r="F29" s="21">
        <v>-2.01233401894569</v>
      </c>
      <c r="G29" s="21">
        <v>34.664446022361503</v>
      </c>
      <c r="H29" s="19">
        <v>1382.56445299999</v>
      </c>
      <c r="I29" s="4" t="s">
        <v>34</v>
      </c>
      <c r="J29" s="8">
        <v>7.375</v>
      </c>
      <c r="K29" s="17">
        <v>42862</v>
      </c>
      <c r="L29" s="8">
        <v>26.174999999999997</v>
      </c>
    </row>
    <row r="30" spans="1:12" ht="17" x14ac:dyDescent="0.2">
      <c r="A30" s="1">
        <v>13</v>
      </c>
      <c r="B30" s="1">
        <v>77</v>
      </c>
      <c r="C30" s="4" t="s">
        <v>33</v>
      </c>
      <c r="D30" s="4">
        <v>1</v>
      </c>
      <c r="E30" s="4">
        <v>499</v>
      </c>
      <c r="F30" s="21">
        <v>-2.0125269703567001</v>
      </c>
      <c r="G30" s="21">
        <v>34.664466977119403</v>
      </c>
      <c r="H30" s="19">
        <v>1383.28161599999</v>
      </c>
      <c r="I30" s="4" t="s">
        <v>34</v>
      </c>
      <c r="J30" s="8">
        <v>23.5</v>
      </c>
      <c r="K30" s="17">
        <v>42862</v>
      </c>
      <c r="L30" s="8">
        <v>25.125</v>
      </c>
    </row>
    <row r="31" spans="1:12" ht="17" x14ac:dyDescent="0.2">
      <c r="A31" s="1">
        <v>13</v>
      </c>
      <c r="B31" s="1">
        <v>78</v>
      </c>
      <c r="C31" s="4" t="s">
        <v>33</v>
      </c>
      <c r="D31" s="4">
        <v>1</v>
      </c>
      <c r="E31" s="4">
        <v>500</v>
      </c>
      <c r="F31" s="21">
        <v>-2.0124249625950998</v>
      </c>
      <c r="G31" s="21">
        <v>34.664334962144402</v>
      </c>
      <c r="H31" s="19">
        <v>1386.6273189999899</v>
      </c>
      <c r="I31" s="4" t="s">
        <v>34</v>
      </c>
      <c r="J31" s="8">
        <v>15.5</v>
      </c>
      <c r="K31" s="17">
        <v>42862</v>
      </c>
      <c r="L31" s="8">
        <v>19.05</v>
      </c>
    </row>
    <row r="32" spans="1:12" ht="17" x14ac:dyDescent="0.2">
      <c r="A32" s="1">
        <v>14</v>
      </c>
      <c r="B32" s="1">
        <v>79</v>
      </c>
      <c r="C32" s="4" t="s">
        <v>33</v>
      </c>
      <c r="D32" s="4">
        <v>2</v>
      </c>
      <c r="E32" s="4">
        <v>501</v>
      </c>
      <c r="F32" s="21">
        <v>-2.0163669716566801</v>
      </c>
      <c r="G32" s="21">
        <v>34.663192005828002</v>
      </c>
      <c r="H32" s="19">
        <v>1386.7937010000001</v>
      </c>
      <c r="I32" s="4" t="s">
        <v>34</v>
      </c>
      <c r="J32" s="8">
        <v>27.675000000000001</v>
      </c>
      <c r="K32" s="17">
        <v>42862</v>
      </c>
      <c r="L32" s="8">
        <v>24.9</v>
      </c>
    </row>
    <row r="33" spans="1:12" ht="17" x14ac:dyDescent="0.2">
      <c r="A33" s="1">
        <v>14</v>
      </c>
      <c r="B33" s="1">
        <v>80</v>
      </c>
      <c r="C33" s="4" t="s">
        <v>33</v>
      </c>
      <c r="D33" s="4">
        <v>2</v>
      </c>
      <c r="E33" s="4">
        <v>502</v>
      </c>
      <c r="F33" s="21">
        <v>-2.0163740124553402</v>
      </c>
      <c r="G33" s="21">
        <v>34.663206003606298</v>
      </c>
      <c r="H33" s="19">
        <v>1386.6673579999899</v>
      </c>
      <c r="I33" s="4" t="s">
        <v>34</v>
      </c>
      <c r="J33" s="8">
        <v>23.5</v>
      </c>
      <c r="K33" s="17">
        <v>42862</v>
      </c>
      <c r="L33" s="8">
        <v>29.150000000000002</v>
      </c>
    </row>
    <row r="34" spans="1:12" ht="17" x14ac:dyDescent="0.2">
      <c r="A34" s="1">
        <v>14</v>
      </c>
      <c r="B34" s="1">
        <v>81</v>
      </c>
      <c r="C34" s="4" t="s">
        <v>33</v>
      </c>
      <c r="D34" s="4">
        <v>2</v>
      </c>
      <c r="E34" s="4">
        <v>503</v>
      </c>
      <c r="F34" s="21">
        <v>-2.0166500285267799</v>
      </c>
      <c r="G34" s="21">
        <v>34.663252020254703</v>
      </c>
      <c r="H34" s="19">
        <v>1387.295654</v>
      </c>
      <c r="I34" s="4" t="s">
        <v>34</v>
      </c>
      <c r="J34" s="8">
        <v>24</v>
      </c>
      <c r="K34" s="17">
        <v>42862</v>
      </c>
      <c r="L34" s="8">
        <v>14.824999999999999</v>
      </c>
    </row>
    <row r="35" spans="1:12" ht="17" x14ac:dyDescent="0.2">
      <c r="A35" s="1">
        <v>14</v>
      </c>
      <c r="B35" s="1">
        <v>82</v>
      </c>
      <c r="C35" s="4" t="s">
        <v>33</v>
      </c>
      <c r="D35" s="4">
        <v>2</v>
      </c>
      <c r="E35" s="4">
        <v>504</v>
      </c>
      <c r="F35" s="21">
        <v>-2.01661700382828</v>
      </c>
      <c r="G35" s="21">
        <v>34.663252020254703</v>
      </c>
      <c r="H35" s="19">
        <v>1387.2982179999899</v>
      </c>
      <c r="I35" s="4" t="s">
        <v>34</v>
      </c>
      <c r="J35" s="8">
        <v>17.625</v>
      </c>
      <c r="K35" s="17">
        <v>42862</v>
      </c>
      <c r="L35" s="8">
        <v>23.775000000000002</v>
      </c>
    </row>
    <row r="36" spans="1:12" ht="17" x14ac:dyDescent="0.2">
      <c r="A36" s="1">
        <v>14</v>
      </c>
      <c r="B36" s="1">
        <v>83</v>
      </c>
      <c r="C36" s="4" t="s">
        <v>33</v>
      </c>
      <c r="D36" s="4">
        <v>2</v>
      </c>
      <c r="E36" s="4">
        <v>505</v>
      </c>
      <c r="F36" s="21">
        <v>-2.0165549777448102</v>
      </c>
      <c r="G36" s="21">
        <v>34.663137020543203</v>
      </c>
      <c r="H36" s="19">
        <v>1387.7655030000001</v>
      </c>
      <c r="I36" s="4" t="s">
        <v>34</v>
      </c>
      <c r="J36" s="8">
        <v>15.25</v>
      </c>
      <c r="K36" s="17">
        <v>42862</v>
      </c>
      <c r="L36" s="8">
        <v>6.25</v>
      </c>
    </row>
    <row r="37" spans="1:12" ht="17" x14ac:dyDescent="0.2">
      <c r="A37" s="1">
        <v>14</v>
      </c>
      <c r="B37" s="1">
        <v>84</v>
      </c>
      <c r="C37" s="4" t="s">
        <v>33</v>
      </c>
      <c r="D37" s="4">
        <v>2</v>
      </c>
      <c r="E37" s="4">
        <v>506</v>
      </c>
      <c r="F37" s="21">
        <v>-2.0164060313254502</v>
      </c>
      <c r="G37" s="21">
        <v>34.6631070133298</v>
      </c>
      <c r="H37" s="19">
        <v>1387.3670649999899</v>
      </c>
      <c r="I37" s="4" t="s">
        <v>34</v>
      </c>
      <c r="J37" s="8">
        <v>14.25</v>
      </c>
      <c r="K37" s="17">
        <v>42862</v>
      </c>
      <c r="L37" s="8">
        <v>8.375</v>
      </c>
    </row>
    <row r="38" spans="1:12" ht="17" x14ac:dyDescent="0.2">
      <c r="A38" s="1">
        <v>15</v>
      </c>
      <c r="B38" s="1">
        <v>85</v>
      </c>
      <c r="C38" s="4" t="s">
        <v>33</v>
      </c>
      <c r="D38" s="4">
        <v>3</v>
      </c>
      <c r="E38" s="4">
        <v>507</v>
      </c>
      <c r="F38" s="21">
        <v>-2.0195790007710399</v>
      </c>
      <c r="G38" s="21">
        <v>34.660787992179301</v>
      </c>
      <c r="H38" s="19">
        <v>1378.487427</v>
      </c>
      <c r="I38" s="4" t="s">
        <v>34</v>
      </c>
      <c r="J38" s="8">
        <v>10.25</v>
      </c>
      <c r="K38" s="17">
        <v>42862</v>
      </c>
      <c r="L38" s="8">
        <v>11.724999999999998</v>
      </c>
    </row>
    <row r="39" spans="1:12" ht="17" x14ac:dyDescent="0.2">
      <c r="A39" s="1">
        <v>15</v>
      </c>
      <c r="B39" s="1">
        <v>86</v>
      </c>
      <c r="C39" s="4" t="s">
        <v>33</v>
      </c>
      <c r="D39" s="4">
        <v>3</v>
      </c>
      <c r="E39" s="4">
        <v>508</v>
      </c>
      <c r="F39" s="21">
        <v>-2.0195879694074299</v>
      </c>
      <c r="G39" s="21">
        <v>34.660782963037398</v>
      </c>
      <c r="H39" s="19">
        <v>1378.48510699999</v>
      </c>
      <c r="I39" s="4" t="s">
        <v>34</v>
      </c>
      <c r="J39" s="8">
        <v>12.75</v>
      </c>
      <c r="K39" s="17">
        <v>42862</v>
      </c>
      <c r="L39" s="8">
        <v>15.175000000000001</v>
      </c>
    </row>
    <row r="40" spans="1:12" ht="17" x14ac:dyDescent="0.2">
      <c r="A40" s="1">
        <v>15</v>
      </c>
      <c r="B40" s="1">
        <v>87</v>
      </c>
      <c r="C40" s="4" t="s">
        <v>33</v>
      </c>
      <c r="D40" s="4">
        <v>3</v>
      </c>
      <c r="E40" s="4">
        <v>511</v>
      </c>
      <c r="F40" s="21">
        <v>-2.0196639932692002</v>
      </c>
      <c r="G40" s="21">
        <v>34.6609549596905</v>
      </c>
      <c r="H40" s="19">
        <v>1380.342529</v>
      </c>
      <c r="I40" s="4" t="s">
        <v>34</v>
      </c>
      <c r="J40" s="8">
        <v>15.125</v>
      </c>
      <c r="K40" s="17">
        <v>42862</v>
      </c>
      <c r="L40" s="8">
        <v>8.125</v>
      </c>
    </row>
    <row r="41" spans="1:12" ht="17" x14ac:dyDescent="0.2">
      <c r="A41" s="1">
        <v>15</v>
      </c>
      <c r="B41" s="1">
        <v>88</v>
      </c>
      <c r="C41" s="4" t="s">
        <v>33</v>
      </c>
      <c r="D41" s="4">
        <v>3</v>
      </c>
      <c r="E41" s="4">
        <v>512</v>
      </c>
      <c r="F41" s="21">
        <v>-2.0196540188044301</v>
      </c>
      <c r="G41" s="21">
        <v>34.660957977175698</v>
      </c>
      <c r="H41" s="19">
        <v>1380.3323969999899</v>
      </c>
      <c r="I41" s="4" t="s">
        <v>34</v>
      </c>
      <c r="J41" s="8">
        <v>28.25</v>
      </c>
      <c r="K41" s="17">
        <v>42862</v>
      </c>
      <c r="L41" s="8">
        <v>24.775000000000002</v>
      </c>
    </row>
    <row r="42" spans="1:12" ht="17" x14ac:dyDescent="0.2">
      <c r="A42" s="1">
        <v>15</v>
      </c>
      <c r="B42" s="1">
        <v>89</v>
      </c>
      <c r="C42" s="4" t="s">
        <v>33</v>
      </c>
      <c r="D42" s="4">
        <v>3</v>
      </c>
      <c r="E42" s="4">
        <v>509</v>
      </c>
      <c r="F42" s="21">
        <v>-2.0195820182561799</v>
      </c>
      <c r="G42" s="21">
        <v>34.660912966355603</v>
      </c>
      <c r="H42" s="19">
        <v>1381.5039059999899</v>
      </c>
      <c r="I42" s="4" t="s">
        <v>34</v>
      </c>
      <c r="J42" s="8">
        <v>22.5</v>
      </c>
      <c r="K42" s="17">
        <v>42862</v>
      </c>
      <c r="L42" s="8">
        <v>6.2249999999999996</v>
      </c>
    </row>
    <row r="43" spans="1:12" ht="17" x14ac:dyDescent="0.2">
      <c r="A43" s="1">
        <v>15</v>
      </c>
      <c r="B43" s="1">
        <v>90</v>
      </c>
      <c r="C43" s="4" t="s">
        <v>33</v>
      </c>
      <c r="D43" s="4">
        <v>3</v>
      </c>
      <c r="E43" s="4">
        <v>510</v>
      </c>
      <c r="F43" s="21">
        <v>-2.0196299627423202</v>
      </c>
      <c r="G43" s="21">
        <v>34.660724038258103</v>
      </c>
      <c r="H43" s="19">
        <v>1380.4077150000001</v>
      </c>
      <c r="I43" s="4" t="s">
        <v>34</v>
      </c>
      <c r="J43" s="8">
        <v>21.875</v>
      </c>
      <c r="K43" s="17">
        <v>42862</v>
      </c>
      <c r="L43" s="8">
        <v>14.75</v>
      </c>
    </row>
    <row r="44" spans="1:12" ht="17" x14ac:dyDescent="0.2">
      <c r="A44" s="1">
        <v>16</v>
      </c>
      <c r="B44" s="1">
        <v>91</v>
      </c>
      <c r="C44" s="4" t="s">
        <v>33</v>
      </c>
      <c r="D44" s="4">
        <v>4</v>
      </c>
      <c r="E44" s="4">
        <v>515</v>
      </c>
      <c r="F44" s="21">
        <v>-2.0288450270891101</v>
      </c>
      <c r="G44" s="21">
        <v>34.659773027524302</v>
      </c>
      <c r="H44" s="19">
        <v>1362.7631839999899</v>
      </c>
      <c r="I44" s="4" t="s">
        <v>34</v>
      </c>
      <c r="J44" s="8">
        <v>17.75</v>
      </c>
      <c r="K44" s="17">
        <v>42862</v>
      </c>
      <c r="L44" s="8">
        <v>12.55</v>
      </c>
    </row>
    <row r="45" spans="1:12" ht="17" x14ac:dyDescent="0.2">
      <c r="A45" s="1">
        <v>16</v>
      </c>
      <c r="B45" s="1">
        <v>92</v>
      </c>
      <c r="C45" s="4" t="s">
        <v>33</v>
      </c>
      <c r="D45" s="4">
        <v>4</v>
      </c>
      <c r="E45" s="4">
        <v>516</v>
      </c>
      <c r="F45" s="21">
        <v>-2.0288180373608999</v>
      </c>
      <c r="G45" s="21">
        <v>34.659757018089202</v>
      </c>
      <c r="H45" s="19">
        <v>1362.883057</v>
      </c>
      <c r="I45" s="4" t="s">
        <v>34</v>
      </c>
      <c r="J45" s="8">
        <v>18.75</v>
      </c>
      <c r="K45" s="17">
        <v>42862</v>
      </c>
      <c r="L45" s="8">
        <v>14.325000000000001</v>
      </c>
    </row>
    <row r="46" spans="1:12" ht="17" x14ac:dyDescent="0.2">
      <c r="A46" s="1">
        <v>16</v>
      </c>
      <c r="B46" s="1">
        <v>93</v>
      </c>
      <c r="C46" s="4" t="s">
        <v>33</v>
      </c>
      <c r="D46" s="4">
        <v>4</v>
      </c>
      <c r="E46" s="4">
        <v>517</v>
      </c>
      <c r="F46" s="21">
        <v>-2.0288330409675801</v>
      </c>
      <c r="G46" s="21">
        <v>34.6603659633547</v>
      </c>
      <c r="H46" s="19">
        <v>1362.543091</v>
      </c>
      <c r="I46" s="4" t="s">
        <v>34</v>
      </c>
      <c r="J46" s="8">
        <v>17.375</v>
      </c>
      <c r="K46" s="17">
        <v>42862</v>
      </c>
      <c r="L46" s="8">
        <v>26.974999999999998</v>
      </c>
    </row>
    <row r="47" spans="1:12" ht="17" x14ac:dyDescent="0.2">
      <c r="A47" s="1">
        <v>16</v>
      </c>
      <c r="B47" s="1">
        <v>94</v>
      </c>
      <c r="C47" s="4" t="s">
        <v>33</v>
      </c>
      <c r="D47" s="4">
        <v>4</v>
      </c>
      <c r="E47" s="4">
        <v>518</v>
      </c>
      <c r="F47" s="21">
        <v>-2.0288470387458801</v>
      </c>
      <c r="G47" s="21">
        <v>34.660355988889897</v>
      </c>
      <c r="H47" s="19">
        <v>1364.4796140000001</v>
      </c>
      <c r="I47" s="4" t="s">
        <v>34</v>
      </c>
      <c r="J47" s="8">
        <v>19.75</v>
      </c>
      <c r="K47" s="17">
        <v>42862</v>
      </c>
      <c r="L47" s="8">
        <v>21</v>
      </c>
    </row>
    <row r="48" spans="1:12" ht="17" x14ac:dyDescent="0.2">
      <c r="A48" s="1">
        <v>16</v>
      </c>
      <c r="B48" s="1">
        <v>95</v>
      </c>
      <c r="C48" s="4" t="s">
        <v>33</v>
      </c>
      <c r="D48" s="4">
        <v>4</v>
      </c>
      <c r="E48" s="4">
        <v>519</v>
      </c>
      <c r="F48" s="21">
        <v>-2.0289430115371898</v>
      </c>
      <c r="G48" s="21">
        <v>34.6601349581032</v>
      </c>
      <c r="H48" s="19">
        <v>1360.9852289999901</v>
      </c>
      <c r="I48" s="4" t="s">
        <v>34</v>
      </c>
      <c r="J48" s="8">
        <v>13.125</v>
      </c>
      <c r="K48" s="17">
        <v>42862</v>
      </c>
      <c r="L48" s="8">
        <v>12.25</v>
      </c>
    </row>
    <row r="49" spans="2:2" ht="17" x14ac:dyDescent="0.2">
      <c r="B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2AAB-56B9-FB47-8D35-B832A6A539CE}">
  <dimension ref="A1:X9"/>
  <sheetViews>
    <sheetView tabSelected="1" topLeftCell="J1" workbookViewId="0">
      <pane ySplit="1" topLeftCell="A2" activePane="bottomLeft" state="frozen"/>
      <selection pane="bottomLeft" activeCell="N12" sqref="N12"/>
    </sheetView>
  </sheetViews>
  <sheetFormatPr baseColWidth="10" defaultRowHeight="16" x14ac:dyDescent="0.2"/>
  <sheetData>
    <row r="1" spans="1:24" s="14" customFormat="1" ht="17" x14ac:dyDescent="0.2">
      <c r="A1" s="28" t="s">
        <v>0</v>
      </c>
      <c r="B1" s="28" t="s">
        <v>2</v>
      </c>
      <c r="C1" s="28" t="s">
        <v>3</v>
      </c>
      <c r="D1" s="28" t="s">
        <v>41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28" t="s">
        <v>55</v>
      </c>
      <c r="K1" s="14" t="s">
        <v>74</v>
      </c>
      <c r="L1" s="14" t="s">
        <v>75</v>
      </c>
      <c r="M1" s="14" t="s">
        <v>76</v>
      </c>
      <c r="N1" s="14" t="s">
        <v>77</v>
      </c>
      <c r="O1" s="14" t="s">
        <v>78</v>
      </c>
      <c r="Q1" s="14" t="s">
        <v>79</v>
      </c>
      <c r="R1" s="28" t="s">
        <v>2</v>
      </c>
      <c r="S1" s="28" t="s">
        <v>85</v>
      </c>
      <c r="T1" s="14" t="s">
        <v>80</v>
      </c>
      <c r="U1" s="14" t="s">
        <v>81</v>
      </c>
      <c r="V1" s="14" t="s">
        <v>82</v>
      </c>
      <c r="W1" s="14" t="s">
        <v>83</v>
      </c>
      <c r="X1" s="14" t="s">
        <v>84</v>
      </c>
    </row>
    <row r="2" spans="1:24" ht="17" x14ac:dyDescent="0.2">
      <c r="A2" s="28">
        <v>9</v>
      </c>
      <c r="B2" s="29" t="s">
        <v>31</v>
      </c>
      <c r="C2" s="29">
        <v>1</v>
      </c>
      <c r="D2" s="29" t="s">
        <v>32</v>
      </c>
      <c r="E2">
        <v>0</v>
      </c>
      <c r="F2" s="29">
        <v>16</v>
      </c>
      <c r="G2" s="29">
        <v>0</v>
      </c>
      <c r="H2" s="29">
        <v>9</v>
      </c>
      <c r="I2">
        <f>SUM(E2:H2)</f>
        <v>25</v>
      </c>
      <c r="J2" s="30">
        <v>42862</v>
      </c>
      <c r="K2" s="29">
        <v>0</v>
      </c>
      <c r="L2" s="29">
        <v>0</v>
      </c>
      <c r="M2" s="29">
        <v>0</v>
      </c>
      <c r="N2" s="29">
        <v>31</v>
      </c>
      <c r="O2">
        <f>SUM(K2:N2)</f>
        <v>31</v>
      </c>
      <c r="R2" s="29" t="s">
        <v>31</v>
      </c>
      <c r="S2" s="29">
        <v>1</v>
      </c>
      <c r="T2">
        <f>AVERAGE(E2,K2)</f>
        <v>0</v>
      </c>
      <c r="U2">
        <f t="shared" ref="U2:X9" si="0">AVERAGE(F2,L2)</f>
        <v>8</v>
      </c>
      <c r="V2">
        <f t="shared" si="0"/>
        <v>0</v>
      </c>
      <c r="W2">
        <f t="shared" si="0"/>
        <v>20</v>
      </c>
      <c r="X2">
        <f t="shared" si="0"/>
        <v>28</v>
      </c>
    </row>
    <row r="3" spans="1:24" ht="17" x14ac:dyDescent="0.2">
      <c r="A3" s="28">
        <v>10</v>
      </c>
      <c r="B3" s="29" t="s">
        <v>31</v>
      </c>
      <c r="C3" s="29">
        <v>2</v>
      </c>
      <c r="D3" s="29" t="s">
        <v>32</v>
      </c>
      <c r="E3">
        <v>4</v>
      </c>
      <c r="F3" s="29">
        <v>7</v>
      </c>
      <c r="G3" s="29">
        <v>5</v>
      </c>
      <c r="H3" s="29">
        <v>12</v>
      </c>
      <c r="I3">
        <f t="shared" ref="I3:I9" si="1">SUM(E3:H3)</f>
        <v>28</v>
      </c>
      <c r="J3" s="30">
        <v>42861</v>
      </c>
      <c r="K3" s="29">
        <v>0</v>
      </c>
      <c r="L3" s="29">
        <v>0</v>
      </c>
      <c r="M3" s="29">
        <v>0</v>
      </c>
      <c r="N3" s="29">
        <v>4</v>
      </c>
      <c r="O3">
        <f t="shared" ref="O3:O9" si="2">SUM(K3:N3)</f>
        <v>4</v>
      </c>
      <c r="R3" s="29" t="s">
        <v>31</v>
      </c>
      <c r="S3" s="29">
        <v>2</v>
      </c>
      <c r="T3">
        <f t="shared" ref="T3:T9" si="3">AVERAGE(E3,K3)</f>
        <v>2</v>
      </c>
      <c r="U3">
        <f t="shared" si="0"/>
        <v>3.5</v>
      </c>
      <c r="V3">
        <f t="shared" si="0"/>
        <v>2.5</v>
      </c>
      <c r="W3">
        <f t="shared" si="0"/>
        <v>8</v>
      </c>
      <c r="X3">
        <f t="shared" si="0"/>
        <v>16</v>
      </c>
    </row>
    <row r="4" spans="1:24" ht="17" x14ac:dyDescent="0.2">
      <c r="A4" s="28">
        <v>11</v>
      </c>
      <c r="B4" s="29" t="s">
        <v>31</v>
      </c>
      <c r="C4" s="29">
        <v>3</v>
      </c>
      <c r="D4" s="29" t="s">
        <v>32</v>
      </c>
      <c r="E4">
        <v>0</v>
      </c>
      <c r="F4" s="29">
        <v>9</v>
      </c>
      <c r="G4" s="29">
        <v>0</v>
      </c>
      <c r="H4" s="29">
        <v>11</v>
      </c>
      <c r="I4">
        <f t="shared" si="1"/>
        <v>20</v>
      </c>
      <c r="J4" s="30">
        <v>42861</v>
      </c>
      <c r="K4" s="29">
        <v>1</v>
      </c>
      <c r="L4" s="29">
        <v>0</v>
      </c>
      <c r="M4" s="29">
        <v>0</v>
      </c>
      <c r="N4" s="29">
        <v>10</v>
      </c>
      <c r="O4">
        <f t="shared" si="2"/>
        <v>11</v>
      </c>
      <c r="R4" s="29" t="s">
        <v>31</v>
      </c>
      <c r="S4" s="29">
        <v>3</v>
      </c>
      <c r="T4">
        <f t="shared" si="3"/>
        <v>0.5</v>
      </c>
      <c r="U4">
        <f t="shared" si="0"/>
        <v>4.5</v>
      </c>
      <c r="V4">
        <f t="shared" si="0"/>
        <v>0</v>
      </c>
      <c r="W4">
        <f t="shared" si="0"/>
        <v>10.5</v>
      </c>
      <c r="X4">
        <f t="shared" si="0"/>
        <v>15.5</v>
      </c>
    </row>
    <row r="5" spans="1:24" ht="17" x14ac:dyDescent="0.2">
      <c r="A5" s="28">
        <v>12</v>
      </c>
      <c r="B5" s="29" t="s">
        <v>31</v>
      </c>
      <c r="C5" s="29">
        <v>4</v>
      </c>
      <c r="D5" s="29" t="s">
        <v>32</v>
      </c>
      <c r="E5">
        <v>2</v>
      </c>
      <c r="F5" s="29">
        <v>6</v>
      </c>
      <c r="G5" s="29">
        <v>0</v>
      </c>
      <c r="H5" s="29">
        <v>2</v>
      </c>
      <c r="I5">
        <f t="shared" si="1"/>
        <v>10</v>
      </c>
      <c r="J5" s="30">
        <v>42861</v>
      </c>
      <c r="K5" s="29">
        <v>1</v>
      </c>
      <c r="L5" s="29">
        <v>0</v>
      </c>
      <c r="M5" s="29">
        <v>0</v>
      </c>
      <c r="N5" s="29">
        <v>2</v>
      </c>
      <c r="O5">
        <f t="shared" si="2"/>
        <v>3</v>
      </c>
      <c r="R5" s="29" t="s">
        <v>31</v>
      </c>
      <c r="S5" s="29">
        <v>4</v>
      </c>
      <c r="T5">
        <f t="shared" si="3"/>
        <v>1.5</v>
      </c>
      <c r="U5">
        <f t="shared" si="0"/>
        <v>3</v>
      </c>
      <c r="V5">
        <f t="shared" si="0"/>
        <v>0</v>
      </c>
      <c r="W5">
        <f t="shared" si="0"/>
        <v>2</v>
      </c>
      <c r="X5">
        <f t="shared" si="0"/>
        <v>6.5</v>
      </c>
    </row>
    <row r="6" spans="1:24" ht="17" x14ac:dyDescent="0.2">
      <c r="A6" s="28">
        <v>13</v>
      </c>
      <c r="B6" s="29" t="s">
        <v>33</v>
      </c>
      <c r="C6" s="29">
        <v>1</v>
      </c>
      <c r="D6" s="29" t="s">
        <v>34</v>
      </c>
      <c r="E6">
        <v>4</v>
      </c>
      <c r="F6" s="29">
        <v>0</v>
      </c>
      <c r="G6" s="29">
        <v>0</v>
      </c>
      <c r="H6" s="29">
        <v>0</v>
      </c>
      <c r="I6">
        <f t="shared" si="1"/>
        <v>4</v>
      </c>
      <c r="J6" s="30">
        <v>42862</v>
      </c>
      <c r="K6" s="29">
        <v>0</v>
      </c>
      <c r="L6" s="29">
        <v>1</v>
      </c>
      <c r="M6" s="29">
        <v>0</v>
      </c>
      <c r="N6" s="29">
        <v>0</v>
      </c>
      <c r="O6">
        <f t="shared" si="2"/>
        <v>1</v>
      </c>
      <c r="R6" s="29" t="s">
        <v>33</v>
      </c>
      <c r="S6" s="29">
        <v>1</v>
      </c>
      <c r="T6">
        <f t="shared" si="3"/>
        <v>2</v>
      </c>
      <c r="U6">
        <f t="shared" si="0"/>
        <v>0.5</v>
      </c>
      <c r="V6">
        <f t="shared" si="0"/>
        <v>0</v>
      </c>
      <c r="W6">
        <f t="shared" si="0"/>
        <v>0</v>
      </c>
      <c r="X6">
        <f t="shared" si="0"/>
        <v>2.5</v>
      </c>
    </row>
    <row r="7" spans="1:24" ht="17" x14ac:dyDescent="0.2">
      <c r="A7" s="28">
        <v>14</v>
      </c>
      <c r="B7" s="29" t="s">
        <v>33</v>
      </c>
      <c r="C7" s="29">
        <v>2</v>
      </c>
      <c r="D7" s="29" t="s">
        <v>34</v>
      </c>
      <c r="E7">
        <v>2</v>
      </c>
      <c r="F7" s="29">
        <v>0</v>
      </c>
      <c r="G7" s="29">
        <v>0</v>
      </c>
      <c r="H7" s="29">
        <v>0</v>
      </c>
      <c r="I7">
        <f t="shared" si="1"/>
        <v>2</v>
      </c>
      <c r="J7" s="30">
        <v>42862</v>
      </c>
      <c r="K7" s="29">
        <v>0</v>
      </c>
      <c r="L7" s="29">
        <v>3</v>
      </c>
      <c r="M7" s="29">
        <v>0</v>
      </c>
      <c r="N7" s="29">
        <v>0</v>
      </c>
      <c r="O7">
        <f t="shared" si="2"/>
        <v>3</v>
      </c>
      <c r="R7" s="29" t="s">
        <v>33</v>
      </c>
      <c r="S7" s="29">
        <v>2</v>
      </c>
      <c r="T7">
        <f t="shared" si="3"/>
        <v>1</v>
      </c>
      <c r="U7">
        <f t="shared" si="0"/>
        <v>1.5</v>
      </c>
      <c r="V7">
        <f t="shared" si="0"/>
        <v>0</v>
      </c>
      <c r="W7">
        <f t="shared" si="0"/>
        <v>0</v>
      </c>
      <c r="X7">
        <f t="shared" si="0"/>
        <v>2.5</v>
      </c>
    </row>
    <row r="8" spans="1:24" ht="17" x14ac:dyDescent="0.2">
      <c r="A8" s="28">
        <v>15</v>
      </c>
      <c r="B8" s="29" t="s">
        <v>33</v>
      </c>
      <c r="C8" s="29">
        <v>3</v>
      </c>
      <c r="D8" s="29" t="s">
        <v>34</v>
      </c>
      <c r="E8">
        <v>0</v>
      </c>
      <c r="F8" s="29">
        <v>0</v>
      </c>
      <c r="G8" s="29">
        <v>0</v>
      </c>
      <c r="H8" s="29">
        <v>0</v>
      </c>
      <c r="I8">
        <f t="shared" si="1"/>
        <v>0</v>
      </c>
      <c r="J8" s="30">
        <v>42862</v>
      </c>
      <c r="K8" s="29">
        <v>0</v>
      </c>
      <c r="L8" s="29">
        <v>1</v>
      </c>
      <c r="M8" s="29">
        <v>0</v>
      </c>
      <c r="N8" s="29">
        <v>0</v>
      </c>
      <c r="O8">
        <f t="shared" si="2"/>
        <v>1</v>
      </c>
      <c r="R8" s="29" t="s">
        <v>33</v>
      </c>
      <c r="S8" s="29">
        <v>3</v>
      </c>
      <c r="T8">
        <f t="shared" si="3"/>
        <v>0</v>
      </c>
      <c r="U8">
        <f t="shared" si="0"/>
        <v>0.5</v>
      </c>
      <c r="V8">
        <f t="shared" si="0"/>
        <v>0</v>
      </c>
      <c r="W8">
        <f t="shared" si="0"/>
        <v>0</v>
      </c>
      <c r="X8">
        <f t="shared" si="0"/>
        <v>0.5</v>
      </c>
    </row>
    <row r="9" spans="1:24" ht="17" x14ac:dyDescent="0.2">
      <c r="A9" s="28">
        <v>16</v>
      </c>
      <c r="B9" s="29" t="s">
        <v>33</v>
      </c>
      <c r="C9" s="29">
        <v>4</v>
      </c>
      <c r="D9" s="29" t="s">
        <v>34</v>
      </c>
      <c r="E9">
        <v>1</v>
      </c>
      <c r="F9" s="29">
        <v>13</v>
      </c>
      <c r="G9" s="29">
        <v>0</v>
      </c>
      <c r="H9" s="29">
        <v>0</v>
      </c>
      <c r="I9">
        <f t="shared" si="1"/>
        <v>14</v>
      </c>
      <c r="J9" s="30">
        <v>42862</v>
      </c>
      <c r="K9" s="29">
        <v>0</v>
      </c>
      <c r="L9" s="29">
        <v>0</v>
      </c>
      <c r="M9" s="29">
        <v>0</v>
      </c>
      <c r="N9" s="29">
        <v>0</v>
      </c>
      <c r="O9">
        <f t="shared" si="2"/>
        <v>0</v>
      </c>
      <c r="R9" s="29" t="s">
        <v>33</v>
      </c>
      <c r="S9" s="29">
        <v>4</v>
      </c>
      <c r="T9">
        <f t="shared" si="3"/>
        <v>0.5</v>
      </c>
      <c r="U9">
        <f t="shared" si="0"/>
        <v>6.5</v>
      </c>
      <c r="V9">
        <f t="shared" si="0"/>
        <v>0</v>
      </c>
      <c r="W9">
        <f t="shared" si="0"/>
        <v>0</v>
      </c>
      <c r="X9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5"/>
  <sheetViews>
    <sheetView workbookViewId="0">
      <pane ySplit="1" topLeftCell="A72" activePane="bottomLeft" state="frozen"/>
      <selection pane="bottomLeft" activeCell="I71" sqref="I71:I93"/>
    </sheetView>
  </sheetViews>
  <sheetFormatPr baseColWidth="10" defaultRowHeight="16" x14ac:dyDescent="0.2"/>
  <cols>
    <col min="1" max="1" width="4.83203125" style="14" bestFit="1" customWidth="1"/>
    <col min="2" max="2" width="4.83203125" bestFit="1" customWidth="1"/>
    <col min="3" max="3" width="12.6640625" bestFit="1" customWidth="1"/>
    <col min="4" max="4" width="4.6640625" bestFit="1" customWidth="1"/>
    <col min="5" max="5" width="7.1640625" bestFit="1" customWidth="1"/>
    <col min="6" max="6" width="9.1640625" bestFit="1" customWidth="1"/>
    <col min="7" max="7" width="18" bestFit="1" customWidth="1"/>
    <col min="8" max="8" width="12.1640625" bestFit="1" customWidth="1"/>
    <col min="9" max="9" width="4.6640625" bestFit="1" customWidth="1"/>
    <col min="10" max="10" width="12.83203125" style="21" bestFit="1" customWidth="1"/>
    <col min="11" max="11" width="12.1640625" style="21" bestFit="1" customWidth="1"/>
    <col min="12" max="12" width="12.1640625" style="19" bestFit="1" customWidth="1"/>
    <col min="13" max="13" width="8.33203125" bestFit="1" customWidth="1"/>
    <col min="14" max="14" width="9.83203125" bestFit="1" customWidth="1"/>
    <col min="15" max="15" width="16.83203125" bestFit="1" customWidth="1"/>
    <col min="16" max="16" width="8" style="13" bestFit="1" customWidth="1"/>
    <col min="17" max="17" width="5.83203125" style="12" bestFit="1" customWidth="1"/>
    <col min="18" max="18" width="5.83203125" style="12" customWidth="1"/>
    <col min="19" max="19" width="10.5" bestFit="1" customWidth="1"/>
    <col min="20" max="20" width="10.6640625" bestFit="1" customWidth="1"/>
    <col min="21" max="21" width="12.83203125" bestFit="1" customWidth="1"/>
    <col min="22" max="22" width="13.6640625" bestFit="1" customWidth="1"/>
    <col min="23" max="23" width="14.83203125" style="19" bestFit="1" customWidth="1"/>
    <col min="24" max="24" width="12.5" customWidth="1"/>
    <col min="25" max="25" width="10.6640625" bestFit="1" customWidth="1"/>
    <col min="26" max="26" width="12.83203125" bestFit="1" customWidth="1"/>
    <col min="27" max="27" width="13.6640625" bestFit="1" customWidth="1"/>
    <col min="28" max="28" width="14.83203125" bestFit="1" customWidth="1"/>
  </cols>
  <sheetData>
    <row r="1" spans="1:3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20" t="s">
        <v>10</v>
      </c>
      <c r="L1" s="18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1" t="s">
        <v>41</v>
      </c>
      <c r="T1" s="1" t="s">
        <v>42</v>
      </c>
      <c r="U1" s="1" t="s">
        <v>40</v>
      </c>
      <c r="V1" s="1" t="s">
        <v>43</v>
      </c>
      <c r="W1" s="1" t="s">
        <v>57</v>
      </c>
      <c r="X1" s="1" t="s">
        <v>55</v>
      </c>
      <c r="Y1" s="1" t="s">
        <v>48</v>
      </c>
      <c r="Z1" s="1" t="s">
        <v>49</v>
      </c>
      <c r="AA1" s="1" t="s">
        <v>50</v>
      </c>
      <c r="AB1" s="1" t="s">
        <v>56</v>
      </c>
      <c r="AC1" s="1" t="s">
        <v>58</v>
      </c>
      <c r="AD1" s="1" t="s">
        <v>59</v>
      </c>
    </row>
    <row r="2" spans="1:30" ht="17" x14ac:dyDescent="0.2">
      <c r="A2" s="1">
        <v>1</v>
      </c>
      <c r="B2" s="1">
        <v>1</v>
      </c>
      <c r="C2" s="4" t="s">
        <v>18</v>
      </c>
      <c r="D2" s="4">
        <v>1</v>
      </c>
      <c r="E2" s="4" t="s">
        <v>19</v>
      </c>
      <c r="F2" s="4" t="s">
        <v>20</v>
      </c>
      <c r="G2" s="4" t="s">
        <v>21</v>
      </c>
      <c r="H2" s="4"/>
      <c r="I2" s="4">
        <v>545</v>
      </c>
      <c r="J2" s="21">
        <v>-1.8918559793382801</v>
      </c>
      <c r="K2" s="21">
        <v>35.302367024123598</v>
      </c>
      <c r="L2" s="19">
        <v>1915.49731399999</v>
      </c>
      <c r="M2" s="4" t="s">
        <v>23</v>
      </c>
      <c r="N2" s="4">
        <v>5.6</v>
      </c>
      <c r="O2" s="4">
        <v>3.4</v>
      </c>
      <c r="P2" s="6">
        <v>13.61</v>
      </c>
      <c r="Q2" s="7">
        <v>47.5</v>
      </c>
      <c r="R2" s="8">
        <v>15.119719593730057</v>
      </c>
      <c r="S2" s="5" t="s">
        <v>22</v>
      </c>
      <c r="T2" s="6">
        <v>14.55</v>
      </c>
      <c r="U2" s="4">
        <v>20.3</v>
      </c>
      <c r="V2" s="4">
        <v>5.85</v>
      </c>
      <c r="W2" s="8">
        <v>19.75</v>
      </c>
      <c r="X2" s="16">
        <v>42871</v>
      </c>
      <c r="Y2" s="6">
        <v>12.01</v>
      </c>
      <c r="Z2" s="4">
        <v>21.3</v>
      </c>
      <c r="AA2" s="4">
        <v>16.8</v>
      </c>
      <c r="AB2" s="8">
        <v>4.3</v>
      </c>
      <c r="AC2">
        <v>20.8</v>
      </c>
      <c r="AD2">
        <v>11.324999999999999</v>
      </c>
    </row>
    <row r="3" spans="1:30" ht="17" x14ac:dyDescent="0.2">
      <c r="A3" s="1">
        <v>1</v>
      </c>
      <c r="B3" s="1">
        <v>2</v>
      </c>
      <c r="C3" s="4" t="s">
        <v>18</v>
      </c>
      <c r="D3" s="4">
        <v>1</v>
      </c>
      <c r="E3" s="4" t="s">
        <v>19</v>
      </c>
      <c r="F3" s="4" t="s">
        <v>20</v>
      </c>
      <c r="G3" s="4" t="s">
        <v>24</v>
      </c>
      <c r="H3" s="4"/>
      <c r="I3" s="4">
        <v>546</v>
      </c>
      <c r="J3" s="21">
        <v>-1.89188003540039</v>
      </c>
      <c r="K3" s="21">
        <v>35.3023769985884</v>
      </c>
      <c r="L3" s="19">
        <v>1911.1098629999899</v>
      </c>
      <c r="M3" s="4" t="s">
        <v>23</v>
      </c>
      <c r="N3" s="4">
        <v>5.6</v>
      </c>
      <c r="O3" s="4">
        <v>3.4</v>
      </c>
      <c r="P3" s="6">
        <v>12.29</v>
      </c>
      <c r="Q3" s="7">
        <v>47.5</v>
      </c>
      <c r="R3" s="8">
        <v>15.119719593730057</v>
      </c>
      <c r="S3" s="5" t="s">
        <v>22</v>
      </c>
      <c r="T3" s="6">
        <v>14.55</v>
      </c>
      <c r="U3" s="4">
        <v>20.2</v>
      </c>
      <c r="V3" s="4">
        <v>6.52</v>
      </c>
      <c r="W3" s="8">
        <v>15.125</v>
      </c>
      <c r="X3" s="16">
        <v>42871</v>
      </c>
      <c r="Y3" s="6">
        <v>12.12</v>
      </c>
      <c r="Z3" s="4">
        <v>19.8</v>
      </c>
      <c r="AA3" s="4">
        <v>14.4</v>
      </c>
      <c r="AB3" s="8">
        <v>6.375</v>
      </c>
      <c r="AC3">
        <v>20</v>
      </c>
      <c r="AD3">
        <v>10.46</v>
      </c>
    </row>
    <row r="4" spans="1:30" ht="17" x14ac:dyDescent="0.2">
      <c r="A4" s="1">
        <v>1</v>
      </c>
      <c r="B4" s="1">
        <v>5</v>
      </c>
      <c r="C4" s="4" t="s">
        <v>18</v>
      </c>
      <c r="D4" s="4">
        <v>1</v>
      </c>
      <c r="E4" s="4" t="s">
        <v>28</v>
      </c>
      <c r="F4" s="4" t="s">
        <v>29</v>
      </c>
      <c r="G4" s="4" t="s">
        <v>21</v>
      </c>
      <c r="H4" s="4"/>
      <c r="I4" s="4">
        <v>549</v>
      </c>
      <c r="J4" s="21">
        <v>-1.8914720043540001</v>
      </c>
      <c r="K4" s="21">
        <v>35.302559975534599</v>
      </c>
      <c r="L4" s="19">
        <v>1914.0444339999899</v>
      </c>
      <c r="M4" s="4"/>
      <c r="N4" s="4"/>
      <c r="O4" s="4"/>
      <c r="P4" s="6"/>
      <c r="Q4" s="7"/>
      <c r="R4" s="8"/>
      <c r="S4" s="5" t="s">
        <v>22</v>
      </c>
      <c r="T4" s="6">
        <v>15.53</v>
      </c>
      <c r="U4" s="4">
        <v>24.6</v>
      </c>
      <c r="V4" s="4">
        <v>20.14</v>
      </c>
      <c r="W4" s="8">
        <v>1.75</v>
      </c>
      <c r="X4" s="16">
        <v>42871</v>
      </c>
      <c r="Y4" s="6">
        <v>12.35</v>
      </c>
      <c r="Z4" s="4">
        <v>27</v>
      </c>
      <c r="AA4" s="4">
        <v>10.199999999999999</v>
      </c>
      <c r="AB4" s="8">
        <v>0.79999999999999993</v>
      </c>
      <c r="AC4">
        <v>25.8</v>
      </c>
      <c r="AD4">
        <v>15.17</v>
      </c>
    </row>
    <row r="5" spans="1:30" ht="17" x14ac:dyDescent="0.2">
      <c r="A5" s="1">
        <v>1</v>
      </c>
      <c r="B5" s="1">
        <v>6</v>
      </c>
      <c r="C5" s="4" t="s">
        <v>18</v>
      </c>
      <c r="D5" s="4">
        <v>1</v>
      </c>
      <c r="E5" s="4" t="s">
        <v>28</v>
      </c>
      <c r="F5" s="4" t="s">
        <v>29</v>
      </c>
      <c r="G5" s="4" t="s">
        <v>24</v>
      </c>
      <c r="H5" s="4"/>
      <c r="I5" s="4">
        <v>550</v>
      </c>
      <c r="J5" s="21">
        <v>-1.8917660415172499</v>
      </c>
      <c r="K5" s="21">
        <v>35.302433995530002</v>
      </c>
      <c r="L5" s="19">
        <v>1911.0942379999899</v>
      </c>
      <c r="M5" s="4"/>
      <c r="N5" s="4"/>
      <c r="O5" s="4"/>
      <c r="P5" s="6"/>
      <c r="Q5" s="7"/>
      <c r="R5" s="8"/>
      <c r="S5" s="5" t="s">
        <v>22</v>
      </c>
      <c r="T5" s="6">
        <v>15.53</v>
      </c>
      <c r="U5" s="4">
        <v>24.2</v>
      </c>
      <c r="V5" s="4">
        <v>11.51</v>
      </c>
      <c r="W5" s="8">
        <v>1.75</v>
      </c>
      <c r="X5" s="16">
        <v>42871</v>
      </c>
      <c r="Y5" s="6">
        <v>12.46</v>
      </c>
      <c r="Z5" s="4">
        <v>28.9</v>
      </c>
      <c r="AA5" s="4">
        <v>7.6</v>
      </c>
      <c r="AB5" s="8">
        <v>1.1500000000000001</v>
      </c>
      <c r="AC5">
        <v>26.549999999999997</v>
      </c>
      <c r="AD5">
        <v>9.5549999999999997</v>
      </c>
    </row>
    <row r="6" spans="1:30" ht="17" x14ac:dyDescent="0.2">
      <c r="A6" s="1">
        <v>2</v>
      </c>
      <c r="B6" s="1">
        <v>7</v>
      </c>
      <c r="C6" s="4" t="s">
        <v>18</v>
      </c>
      <c r="D6" s="4">
        <v>2</v>
      </c>
      <c r="E6" s="4" t="s">
        <v>19</v>
      </c>
      <c r="F6" s="4" t="s">
        <v>20</v>
      </c>
      <c r="G6" s="4" t="s">
        <v>21</v>
      </c>
      <c r="H6" s="4"/>
      <c r="I6" s="4">
        <v>582</v>
      </c>
      <c r="J6" s="21">
        <v>-1.8883570376783601</v>
      </c>
      <c r="K6" s="21">
        <v>35.307593978941398</v>
      </c>
      <c r="L6" s="19">
        <v>1929.65441899999</v>
      </c>
      <c r="M6" s="4" t="s">
        <v>23</v>
      </c>
      <c r="N6" s="4">
        <v>4.4000000000000004</v>
      </c>
      <c r="O6" s="4">
        <v>2.2000000000000002</v>
      </c>
      <c r="P6" s="6">
        <v>27.88</v>
      </c>
      <c r="Q6" s="7">
        <v>34.5</v>
      </c>
      <c r="R6" s="8">
        <v>10.981691073340778</v>
      </c>
      <c r="S6" s="5" t="s">
        <v>26</v>
      </c>
      <c r="T6" s="6">
        <v>10.220000000000001</v>
      </c>
      <c r="U6" s="4">
        <v>18.2</v>
      </c>
      <c r="V6" s="4">
        <v>20.010000000000002</v>
      </c>
      <c r="W6" s="8">
        <v>10.5</v>
      </c>
      <c r="X6" s="16">
        <v>42871</v>
      </c>
      <c r="Y6" s="6">
        <v>13.53</v>
      </c>
      <c r="Z6" s="4">
        <v>19.8</v>
      </c>
      <c r="AA6" s="4">
        <v>7.3</v>
      </c>
      <c r="AB6" s="8">
        <v>9.0500000000000007</v>
      </c>
      <c r="AC6">
        <v>19</v>
      </c>
      <c r="AD6">
        <v>13.655000000000001</v>
      </c>
    </row>
    <row r="7" spans="1:30" ht="17" x14ac:dyDescent="0.2">
      <c r="A7" s="1">
        <v>2</v>
      </c>
      <c r="B7" s="1">
        <v>8</v>
      </c>
      <c r="C7" s="4" t="s">
        <v>18</v>
      </c>
      <c r="D7" s="4">
        <v>2</v>
      </c>
      <c r="E7" s="4" t="s">
        <v>19</v>
      </c>
      <c r="F7" s="4" t="s">
        <v>20</v>
      </c>
      <c r="G7" s="4" t="s">
        <v>24</v>
      </c>
      <c r="H7" s="4"/>
      <c r="I7" s="4">
        <v>583</v>
      </c>
      <c r="J7" s="21">
        <v>-1.8883560318499799</v>
      </c>
      <c r="K7" s="21">
        <v>35.307591967284601</v>
      </c>
      <c r="L7" s="19">
        <v>1929.6469729999901</v>
      </c>
      <c r="M7" s="4" t="s">
        <v>23</v>
      </c>
      <c r="N7" s="4">
        <v>4.4000000000000004</v>
      </c>
      <c r="O7" s="4">
        <v>2.2000000000000002</v>
      </c>
      <c r="P7" s="6">
        <v>24.71</v>
      </c>
      <c r="Q7" s="7">
        <v>34.5</v>
      </c>
      <c r="R7" s="8">
        <v>10.981691073340778</v>
      </c>
      <c r="S7" s="5" t="s">
        <v>26</v>
      </c>
      <c r="T7" s="6">
        <v>10.220000000000001</v>
      </c>
      <c r="U7" s="4">
        <v>17.7</v>
      </c>
      <c r="V7" s="4">
        <v>14.6</v>
      </c>
      <c r="W7" s="8">
        <v>13</v>
      </c>
      <c r="X7" s="16">
        <v>42871</v>
      </c>
      <c r="Y7" s="9">
        <v>13.58</v>
      </c>
      <c r="Z7" s="15">
        <v>20.7</v>
      </c>
      <c r="AA7" s="15">
        <v>8.9</v>
      </c>
      <c r="AB7" s="8">
        <v>6.05</v>
      </c>
      <c r="AC7">
        <v>19.2</v>
      </c>
      <c r="AD7">
        <v>11.75</v>
      </c>
    </row>
    <row r="8" spans="1:30" ht="17" x14ac:dyDescent="0.2">
      <c r="A8" s="1">
        <v>2</v>
      </c>
      <c r="B8" s="1">
        <v>9</v>
      </c>
      <c r="C8" s="4" t="s">
        <v>18</v>
      </c>
      <c r="D8" s="4">
        <v>2</v>
      </c>
      <c r="E8" s="4" t="s">
        <v>19</v>
      </c>
      <c r="F8" s="4" t="s">
        <v>25</v>
      </c>
      <c r="G8" s="4" t="s">
        <v>21</v>
      </c>
      <c r="H8" s="4"/>
      <c r="I8" s="4">
        <v>584</v>
      </c>
      <c r="J8" s="21">
        <v>-1.88875903375446</v>
      </c>
      <c r="K8" s="21">
        <v>35.307668996974797</v>
      </c>
      <c r="L8" s="19">
        <v>1926.1258539999901</v>
      </c>
      <c r="M8" s="4" t="s">
        <v>27</v>
      </c>
      <c r="N8" s="4">
        <v>5.4</v>
      </c>
      <c r="O8" s="4">
        <v>4.4000000000000004</v>
      </c>
      <c r="P8" s="6">
        <v>10.17</v>
      </c>
      <c r="Q8" s="7">
        <v>55.2</v>
      </c>
      <c r="R8" s="8">
        <v>17.570705717345248</v>
      </c>
      <c r="S8" s="5" t="s">
        <v>26</v>
      </c>
      <c r="T8" s="6">
        <v>10.34</v>
      </c>
      <c r="U8" s="4">
        <v>17.7</v>
      </c>
      <c r="V8" s="4">
        <v>10.61</v>
      </c>
      <c r="W8" s="8">
        <v>7.625</v>
      </c>
      <c r="X8" s="16">
        <v>42871</v>
      </c>
      <c r="Y8" s="6">
        <v>14.04</v>
      </c>
      <c r="Z8" s="4">
        <v>19.7</v>
      </c>
      <c r="AA8" s="4">
        <v>9</v>
      </c>
      <c r="AB8" s="8">
        <v>4.45</v>
      </c>
      <c r="AC8">
        <v>18.7</v>
      </c>
      <c r="AD8">
        <v>9.8049999999999997</v>
      </c>
    </row>
    <row r="9" spans="1:30" ht="17" x14ac:dyDescent="0.2">
      <c r="A9" s="1">
        <v>2</v>
      </c>
      <c r="B9" s="1">
        <v>10</v>
      </c>
      <c r="C9" s="4" t="s">
        <v>18</v>
      </c>
      <c r="D9" s="4">
        <v>2</v>
      </c>
      <c r="E9" s="4" t="s">
        <v>19</v>
      </c>
      <c r="F9" s="4" t="s">
        <v>25</v>
      </c>
      <c r="G9" s="4" t="s">
        <v>24</v>
      </c>
      <c r="H9" s="4"/>
      <c r="I9" s="4">
        <v>585</v>
      </c>
      <c r="J9" s="21">
        <v>-1.88871603459119</v>
      </c>
      <c r="K9" s="21">
        <v>35.307676959782803</v>
      </c>
      <c r="L9" s="19">
        <v>1924.9266359999899</v>
      </c>
      <c r="M9" s="4" t="s">
        <v>27</v>
      </c>
      <c r="N9" s="4">
        <v>5.4</v>
      </c>
      <c r="O9" s="4">
        <v>4.4000000000000004</v>
      </c>
      <c r="P9" s="6">
        <v>16.12</v>
      </c>
      <c r="Q9" s="7">
        <v>55.2</v>
      </c>
      <c r="R9" s="8">
        <v>17.570705717345248</v>
      </c>
      <c r="S9" s="5" t="s">
        <v>26</v>
      </c>
      <c r="T9" s="6">
        <v>10.34</v>
      </c>
      <c r="U9" s="4">
        <v>18.399999999999999</v>
      </c>
      <c r="V9" s="4">
        <v>14.39</v>
      </c>
      <c r="W9" s="8">
        <v>5.75</v>
      </c>
      <c r="X9" s="16">
        <v>42871</v>
      </c>
      <c r="Y9" s="6">
        <v>14.1</v>
      </c>
      <c r="Z9" s="4">
        <v>19.399999999999999</v>
      </c>
      <c r="AA9" s="4">
        <v>21.2</v>
      </c>
      <c r="AB9" s="8">
        <v>4.9749999999999996</v>
      </c>
      <c r="AC9">
        <v>18.899999999999999</v>
      </c>
      <c r="AD9">
        <v>17.795000000000002</v>
      </c>
    </row>
    <row r="10" spans="1:30" ht="17" x14ac:dyDescent="0.2">
      <c r="A10" s="1">
        <v>2</v>
      </c>
      <c r="B10" s="1">
        <v>11</v>
      </c>
      <c r="C10" s="4" t="s">
        <v>18</v>
      </c>
      <c r="D10" s="4">
        <v>2</v>
      </c>
      <c r="E10" s="4" t="s">
        <v>28</v>
      </c>
      <c r="F10" s="4" t="s">
        <v>29</v>
      </c>
      <c r="G10" s="4" t="s">
        <v>21</v>
      </c>
      <c r="H10" s="4"/>
      <c r="I10" s="4">
        <v>586</v>
      </c>
      <c r="J10" s="21">
        <v>-1.8886949960142301</v>
      </c>
      <c r="K10" s="21">
        <v>35.307785002514699</v>
      </c>
      <c r="L10" s="19">
        <v>1926.326904</v>
      </c>
      <c r="M10" s="4"/>
      <c r="N10" s="4"/>
      <c r="O10" s="4"/>
      <c r="P10" s="6"/>
      <c r="Q10" s="7"/>
      <c r="R10" s="8"/>
      <c r="S10" s="5" t="s">
        <v>26</v>
      </c>
      <c r="T10" s="6">
        <v>10.55</v>
      </c>
      <c r="U10" s="4">
        <v>19.5</v>
      </c>
      <c r="V10" s="4">
        <v>22.04</v>
      </c>
      <c r="W10" s="8">
        <v>1.5</v>
      </c>
      <c r="X10" s="16">
        <v>42871</v>
      </c>
      <c r="Y10" s="6">
        <v>14.18</v>
      </c>
      <c r="Z10" s="4">
        <v>28.5</v>
      </c>
      <c r="AA10" s="4">
        <v>21.2</v>
      </c>
      <c r="AB10" s="8">
        <v>0.95</v>
      </c>
      <c r="AC10">
        <v>24</v>
      </c>
      <c r="AD10">
        <v>21.619999999999997</v>
      </c>
    </row>
    <row r="11" spans="1:30" ht="17" x14ac:dyDescent="0.2">
      <c r="A11" s="1">
        <v>2</v>
      </c>
      <c r="B11" s="1">
        <v>12</v>
      </c>
      <c r="C11" s="4" t="s">
        <v>18</v>
      </c>
      <c r="D11" s="4">
        <v>2</v>
      </c>
      <c r="E11" s="4" t="s">
        <v>28</v>
      </c>
      <c r="F11" s="4" t="s">
        <v>29</v>
      </c>
      <c r="G11" s="4" t="s">
        <v>24</v>
      </c>
      <c r="H11" s="4"/>
      <c r="I11" s="4">
        <v>587</v>
      </c>
      <c r="J11" s="21">
        <v>-1.8885430321097301</v>
      </c>
      <c r="K11" s="21">
        <v>35.307703027501702</v>
      </c>
      <c r="L11" s="19">
        <v>1927.6091309999899</v>
      </c>
      <c r="M11" s="4"/>
      <c r="N11" s="4"/>
      <c r="O11" s="4"/>
      <c r="P11" s="6"/>
      <c r="Q11" s="7"/>
      <c r="R11" s="8"/>
      <c r="S11" s="5" t="s">
        <v>26</v>
      </c>
      <c r="T11" s="6">
        <v>10.55</v>
      </c>
      <c r="U11" s="4">
        <v>20.100000000000001</v>
      </c>
      <c r="V11" s="4">
        <v>18.96</v>
      </c>
      <c r="W11" s="8">
        <v>3.75</v>
      </c>
      <c r="X11" s="16">
        <v>42871</v>
      </c>
      <c r="Y11" s="6">
        <v>14.25</v>
      </c>
      <c r="Z11" s="4">
        <v>26.2</v>
      </c>
      <c r="AA11" s="4">
        <v>9.6</v>
      </c>
      <c r="AB11" s="8">
        <v>1.5249999999999999</v>
      </c>
      <c r="AC11">
        <v>23.15</v>
      </c>
      <c r="AD11">
        <v>14.280000000000001</v>
      </c>
    </row>
    <row r="12" spans="1:30" ht="17" x14ac:dyDescent="0.2">
      <c r="A12" s="1">
        <v>3</v>
      </c>
      <c r="B12" s="1">
        <v>13</v>
      </c>
      <c r="C12" s="4" t="s">
        <v>18</v>
      </c>
      <c r="D12" s="4">
        <v>3</v>
      </c>
      <c r="E12" s="4" t="s">
        <v>19</v>
      </c>
      <c r="F12" s="4" t="s">
        <v>20</v>
      </c>
      <c r="G12" s="4" t="s">
        <v>21</v>
      </c>
      <c r="H12" s="4"/>
      <c r="I12" s="4">
        <v>589</v>
      </c>
      <c r="J12" s="21">
        <v>-1.88789997249841</v>
      </c>
      <c r="K12" s="21">
        <v>35.309002976864498</v>
      </c>
      <c r="L12" s="19">
        <v>1934.35022</v>
      </c>
      <c r="M12" s="4" t="s">
        <v>23</v>
      </c>
      <c r="N12" s="4">
        <v>5</v>
      </c>
      <c r="O12" s="4">
        <v>1.8</v>
      </c>
      <c r="P12" s="6">
        <v>29.83</v>
      </c>
      <c r="Q12" s="7">
        <v>71</v>
      </c>
      <c r="R12" s="8">
        <v>22.600001919049138</v>
      </c>
      <c r="S12" s="5" t="s">
        <v>26</v>
      </c>
      <c r="T12" s="6">
        <v>11.54</v>
      </c>
      <c r="U12" s="4">
        <v>19.010000000000002</v>
      </c>
      <c r="V12" s="4">
        <v>12.79</v>
      </c>
      <c r="W12" s="8">
        <v>3</v>
      </c>
      <c r="X12" s="16">
        <v>42871</v>
      </c>
      <c r="Y12" s="6">
        <v>15.2</v>
      </c>
      <c r="Z12" s="4">
        <v>24.3</v>
      </c>
      <c r="AA12" s="4">
        <v>5.6</v>
      </c>
      <c r="AB12" s="8">
        <v>4.75</v>
      </c>
      <c r="AC12">
        <v>21.655000000000001</v>
      </c>
      <c r="AD12">
        <v>9.1950000000000003</v>
      </c>
    </row>
    <row r="13" spans="1:30" ht="17" x14ac:dyDescent="0.2">
      <c r="A13" s="1">
        <v>3</v>
      </c>
      <c r="B13" s="1">
        <v>14</v>
      </c>
      <c r="C13" s="4" t="s">
        <v>18</v>
      </c>
      <c r="D13" s="4">
        <v>3</v>
      </c>
      <c r="E13" s="4" t="s">
        <v>19</v>
      </c>
      <c r="F13" s="4" t="s">
        <v>20</v>
      </c>
      <c r="G13" s="4" t="s">
        <v>24</v>
      </c>
      <c r="H13" s="4"/>
      <c r="I13" s="4">
        <v>590</v>
      </c>
      <c r="J13" s="21">
        <v>-1.8879329971969101</v>
      </c>
      <c r="K13" s="21">
        <v>35.309012029320002</v>
      </c>
      <c r="L13" s="19">
        <v>1935.0588379999899</v>
      </c>
      <c r="M13" s="4" t="s">
        <v>23</v>
      </c>
      <c r="N13" s="4">
        <v>5</v>
      </c>
      <c r="O13" s="4">
        <v>1.8</v>
      </c>
      <c r="P13" s="6">
        <v>30.82</v>
      </c>
      <c r="Q13" s="7">
        <v>71</v>
      </c>
      <c r="R13" s="8">
        <v>22.600001919049138</v>
      </c>
      <c r="S13" s="5" t="s">
        <v>26</v>
      </c>
      <c r="T13" s="6">
        <v>11.54</v>
      </c>
      <c r="U13" s="4">
        <v>20.6</v>
      </c>
      <c r="V13" s="4">
        <v>14.61</v>
      </c>
      <c r="W13" s="8">
        <v>7</v>
      </c>
      <c r="X13" s="16">
        <v>42871</v>
      </c>
      <c r="Y13" s="6">
        <v>15.28</v>
      </c>
      <c r="Z13" s="4">
        <v>22.9</v>
      </c>
      <c r="AA13" s="4">
        <v>6.2</v>
      </c>
      <c r="AB13" s="8">
        <v>6.25</v>
      </c>
      <c r="AC13">
        <v>21.75</v>
      </c>
      <c r="AD13">
        <v>10.404999999999999</v>
      </c>
    </row>
    <row r="14" spans="1:30" ht="17" x14ac:dyDescent="0.2">
      <c r="A14" s="1">
        <v>3</v>
      </c>
      <c r="B14" s="1">
        <v>15</v>
      </c>
      <c r="C14" s="4" t="s">
        <v>18</v>
      </c>
      <c r="D14" s="4">
        <v>3</v>
      </c>
      <c r="E14" s="4" t="s">
        <v>19</v>
      </c>
      <c r="F14" s="4" t="s">
        <v>25</v>
      </c>
      <c r="G14" s="4" t="s">
        <v>21</v>
      </c>
      <c r="H14" s="4"/>
      <c r="I14" s="4">
        <v>591</v>
      </c>
      <c r="J14" s="21">
        <v>-1.88773702830076</v>
      </c>
      <c r="K14" s="21">
        <v>35.309287039563003</v>
      </c>
      <c r="L14" s="19">
        <v>1936.1032709999899</v>
      </c>
      <c r="M14" s="4" t="s">
        <v>27</v>
      </c>
      <c r="N14" s="4">
        <v>6</v>
      </c>
      <c r="O14" s="4">
        <v>4.5999999999999996</v>
      </c>
      <c r="P14" s="9"/>
      <c r="Q14" s="7">
        <v>87</v>
      </c>
      <c r="R14" s="8">
        <v>27.69296009798979</v>
      </c>
      <c r="S14" s="5" t="s">
        <v>26</v>
      </c>
      <c r="T14" s="6">
        <v>12.07</v>
      </c>
      <c r="U14" s="4">
        <v>19.2</v>
      </c>
      <c r="V14" s="4">
        <v>18.64</v>
      </c>
      <c r="W14" s="8">
        <v>2.875</v>
      </c>
      <c r="X14" s="16">
        <v>42871</v>
      </c>
      <c r="Y14" s="6">
        <v>15.35</v>
      </c>
      <c r="Z14" s="4">
        <v>20.9</v>
      </c>
      <c r="AA14" s="4">
        <v>13.5</v>
      </c>
      <c r="AB14" s="8">
        <v>9.35</v>
      </c>
      <c r="AC14">
        <v>20.049999999999997</v>
      </c>
      <c r="AD14">
        <v>16.07</v>
      </c>
    </row>
    <row r="15" spans="1:30" ht="17" x14ac:dyDescent="0.2">
      <c r="A15" s="1">
        <v>3</v>
      </c>
      <c r="B15" s="1">
        <v>16</v>
      </c>
      <c r="C15" s="4" t="s">
        <v>18</v>
      </c>
      <c r="D15" s="4">
        <v>3</v>
      </c>
      <c r="E15" s="4" t="s">
        <v>19</v>
      </c>
      <c r="F15" s="4" t="s">
        <v>25</v>
      </c>
      <c r="G15" s="4" t="s">
        <v>24</v>
      </c>
      <c r="H15" s="4"/>
      <c r="I15" s="4">
        <v>592</v>
      </c>
      <c r="J15" s="21">
        <v>-1.8877269700169499</v>
      </c>
      <c r="K15" s="21">
        <v>35.309273041784699</v>
      </c>
      <c r="L15" s="19">
        <v>1936.0960689999899</v>
      </c>
      <c r="M15" s="4" t="s">
        <v>27</v>
      </c>
      <c r="N15" s="4">
        <v>6</v>
      </c>
      <c r="O15" s="4">
        <v>4.5999999999999996</v>
      </c>
      <c r="P15" s="9"/>
      <c r="Q15" s="7">
        <v>87</v>
      </c>
      <c r="R15" s="8">
        <v>27.69296009798979</v>
      </c>
      <c r="S15" s="5" t="s">
        <v>26</v>
      </c>
      <c r="T15" s="6">
        <v>12.07</v>
      </c>
      <c r="U15" s="4">
        <v>19.3</v>
      </c>
      <c r="V15" s="4">
        <v>14.01</v>
      </c>
      <c r="W15" s="8">
        <v>2.375</v>
      </c>
      <c r="X15" s="16">
        <v>42871</v>
      </c>
      <c r="Y15" s="6">
        <v>15.37</v>
      </c>
      <c r="Z15" s="4">
        <v>21.6</v>
      </c>
      <c r="AA15" s="4">
        <v>10.199999999999999</v>
      </c>
      <c r="AB15" s="8">
        <v>8.25</v>
      </c>
      <c r="AC15">
        <v>20.450000000000003</v>
      </c>
      <c r="AD15">
        <v>12.105</v>
      </c>
    </row>
    <row r="16" spans="1:30" ht="17" x14ac:dyDescent="0.2">
      <c r="A16" s="1">
        <v>3</v>
      </c>
      <c r="B16" s="1">
        <v>17</v>
      </c>
      <c r="C16" s="4" t="s">
        <v>18</v>
      </c>
      <c r="D16" s="4">
        <v>3</v>
      </c>
      <c r="E16" s="4" t="s">
        <v>28</v>
      </c>
      <c r="F16" s="4" t="s">
        <v>29</v>
      </c>
      <c r="G16" s="4" t="s">
        <v>21</v>
      </c>
      <c r="H16" s="4"/>
      <c r="I16" s="4">
        <v>593</v>
      </c>
      <c r="J16" s="21">
        <v>-1.8878269661217899</v>
      </c>
      <c r="K16" s="21">
        <v>35.309213027357998</v>
      </c>
      <c r="L16" s="19">
        <v>1934.4780270000001</v>
      </c>
      <c r="M16" s="4"/>
      <c r="N16" s="4"/>
      <c r="O16" s="4"/>
      <c r="P16" s="6"/>
      <c r="Q16" s="7"/>
      <c r="R16" s="8"/>
      <c r="S16" s="5" t="s">
        <v>26</v>
      </c>
      <c r="T16" s="6">
        <v>12.2</v>
      </c>
      <c r="U16" s="4">
        <v>21.3</v>
      </c>
      <c r="V16" s="4">
        <v>17.12</v>
      </c>
      <c r="W16" s="8">
        <v>1.25</v>
      </c>
      <c r="X16" s="16">
        <v>42871</v>
      </c>
      <c r="Y16" s="6">
        <v>15.44</v>
      </c>
      <c r="Z16" s="4">
        <v>25.8</v>
      </c>
      <c r="AA16" s="4">
        <v>8.9</v>
      </c>
      <c r="AB16" s="8">
        <v>3</v>
      </c>
      <c r="AC16">
        <v>23.55</v>
      </c>
      <c r="AD16">
        <v>13.010000000000002</v>
      </c>
    </row>
    <row r="17" spans="1:30" ht="17" x14ac:dyDescent="0.2">
      <c r="A17" s="1">
        <v>3</v>
      </c>
      <c r="B17" s="1">
        <v>18</v>
      </c>
      <c r="C17" s="4" t="s">
        <v>18</v>
      </c>
      <c r="D17" s="4">
        <v>3</v>
      </c>
      <c r="E17" s="4" t="s">
        <v>28</v>
      </c>
      <c r="F17" s="4" t="s">
        <v>29</v>
      </c>
      <c r="G17" s="10" t="s">
        <v>24</v>
      </c>
      <c r="H17" s="4"/>
      <c r="I17" s="4">
        <v>594</v>
      </c>
      <c r="J17" s="21">
        <v>-1.8878230266272999</v>
      </c>
      <c r="K17" s="21">
        <v>35.309082018211399</v>
      </c>
      <c r="L17" s="19">
        <v>1934.440063</v>
      </c>
      <c r="M17" s="4"/>
      <c r="N17" s="4"/>
      <c r="O17" s="4"/>
      <c r="P17" s="6"/>
      <c r="Q17" s="7"/>
      <c r="R17" s="8"/>
      <c r="S17" s="5" t="s">
        <v>26</v>
      </c>
      <c r="T17" s="6">
        <v>12.2</v>
      </c>
      <c r="U17" s="4">
        <v>21.3</v>
      </c>
      <c r="V17" s="4">
        <v>12.09</v>
      </c>
      <c r="W17" s="8">
        <v>1.75</v>
      </c>
      <c r="X17" s="16">
        <v>42871</v>
      </c>
      <c r="Y17" s="6">
        <v>15.51</v>
      </c>
      <c r="Z17" s="4">
        <v>25.5</v>
      </c>
      <c r="AA17" s="4">
        <v>5.7</v>
      </c>
      <c r="AB17" s="8">
        <v>3.875</v>
      </c>
      <c r="AC17">
        <v>23.4</v>
      </c>
      <c r="AD17">
        <v>8.8949999999999996</v>
      </c>
    </row>
    <row r="18" spans="1:30" ht="17" x14ac:dyDescent="0.2">
      <c r="A18" s="1">
        <v>4</v>
      </c>
      <c r="B18" s="1">
        <v>19</v>
      </c>
      <c r="C18" s="4" t="s">
        <v>18</v>
      </c>
      <c r="D18" s="4">
        <v>4</v>
      </c>
      <c r="E18" s="10" t="s">
        <v>19</v>
      </c>
      <c r="F18" s="10" t="s">
        <v>20</v>
      </c>
      <c r="G18" s="10" t="s">
        <v>21</v>
      </c>
      <c r="H18" s="10"/>
      <c r="I18" s="4">
        <v>595</v>
      </c>
      <c r="J18" s="21">
        <v>-1.88830096274614</v>
      </c>
      <c r="K18" s="21">
        <v>35.311669008806298</v>
      </c>
      <c r="L18" s="19">
        <v>1929.9686280000001</v>
      </c>
      <c r="M18" s="4" t="s">
        <v>23</v>
      </c>
      <c r="N18" s="4">
        <v>4</v>
      </c>
      <c r="O18" s="4">
        <v>1</v>
      </c>
      <c r="P18" s="6">
        <v>9.66</v>
      </c>
      <c r="Q18" s="7">
        <v>62</v>
      </c>
      <c r="R18" s="8">
        <v>19.735212943395023</v>
      </c>
      <c r="S18" s="5" t="s">
        <v>26</v>
      </c>
      <c r="T18" s="6">
        <v>12.5</v>
      </c>
      <c r="U18" s="4">
        <v>20.2</v>
      </c>
      <c r="V18" s="4">
        <v>11.68</v>
      </c>
      <c r="W18" s="8">
        <v>2.875</v>
      </c>
      <c r="X18" s="16">
        <v>42871</v>
      </c>
      <c r="Y18" s="6">
        <v>16.2</v>
      </c>
      <c r="Z18" s="4">
        <v>21.7</v>
      </c>
      <c r="AA18" s="4">
        <v>10.8</v>
      </c>
      <c r="AB18" s="8">
        <v>3.6500000000000004</v>
      </c>
      <c r="AC18">
        <v>20.95</v>
      </c>
      <c r="AD18">
        <v>11.24</v>
      </c>
    </row>
    <row r="19" spans="1:30" ht="17" x14ac:dyDescent="0.2">
      <c r="A19" s="1">
        <v>4</v>
      </c>
      <c r="B19" s="1">
        <v>20</v>
      </c>
      <c r="C19" s="4" t="s">
        <v>18</v>
      </c>
      <c r="D19" s="4">
        <v>4</v>
      </c>
      <c r="E19" s="10" t="s">
        <v>19</v>
      </c>
      <c r="F19" s="10" t="s">
        <v>20</v>
      </c>
      <c r="G19" s="10" t="s">
        <v>24</v>
      </c>
      <c r="H19" s="10"/>
      <c r="I19" s="4">
        <v>596</v>
      </c>
      <c r="J19" s="21">
        <v>-1.88831797800958</v>
      </c>
      <c r="K19" s="21">
        <v>35.311685018241398</v>
      </c>
      <c r="L19" s="19">
        <v>1929.481567</v>
      </c>
      <c r="M19" s="4" t="s">
        <v>23</v>
      </c>
      <c r="N19" s="4">
        <v>4</v>
      </c>
      <c r="O19" s="4">
        <v>1</v>
      </c>
      <c r="P19" s="6">
        <v>13.07</v>
      </c>
      <c r="Q19" s="7">
        <v>62</v>
      </c>
      <c r="R19" s="8">
        <v>19.735212943395023</v>
      </c>
      <c r="S19" s="5" t="s">
        <v>26</v>
      </c>
      <c r="T19" s="6">
        <v>12.5</v>
      </c>
      <c r="U19" s="4">
        <v>19</v>
      </c>
      <c r="V19" s="4">
        <v>30.64</v>
      </c>
      <c r="W19" s="8">
        <v>3.125</v>
      </c>
      <c r="X19" s="16">
        <v>42871</v>
      </c>
      <c r="Y19" s="6">
        <v>16.28</v>
      </c>
      <c r="Z19" s="4">
        <v>21.6</v>
      </c>
      <c r="AA19" s="4">
        <v>12.7</v>
      </c>
      <c r="AB19" s="8">
        <v>2.6749999999999998</v>
      </c>
      <c r="AC19">
        <v>20.3</v>
      </c>
      <c r="AD19">
        <v>21.67</v>
      </c>
    </row>
    <row r="20" spans="1:30" ht="17" x14ac:dyDescent="0.2">
      <c r="A20" s="1">
        <v>4</v>
      </c>
      <c r="B20" s="1">
        <v>21</v>
      </c>
      <c r="C20" s="4" t="s">
        <v>18</v>
      </c>
      <c r="D20" s="4">
        <v>4</v>
      </c>
      <c r="E20" s="10" t="s">
        <v>19</v>
      </c>
      <c r="F20" s="10" t="s">
        <v>25</v>
      </c>
      <c r="G20" s="10" t="s">
        <v>21</v>
      </c>
      <c r="H20" s="10"/>
      <c r="I20" s="4">
        <v>597</v>
      </c>
      <c r="J20" s="21">
        <v>-1.88862198963761</v>
      </c>
      <c r="K20" s="21">
        <v>35.311839999630998</v>
      </c>
      <c r="L20" s="19">
        <v>1926.44812</v>
      </c>
      <c r="M20" s="4" t="s">
        <v>27</v>
      </c>
      <c r="N20" s="4">
        <v>4.2</v>
      </c>
      <c r="O20" s="4">
        <v>3.2</v>
      </c>
      <c r="P20" s="6">
        <v>8.3000000000000007</v>
      </c>
      <c r="Q20" s="7">
        <v>67.5</v>
      </c>
      <c r="R20" s="8">
        <v>21.485917317405871</v>
      </c>
      <c r="S20" s="5" t="s">
        <v>26</v>
      </c>
      <c r="T20" s="6">
        <v>13.35</v>
      </c>
      <c r="U20" s="4">
        <v>19.2</v>
      </c>
      <c r="V20" s="4">
        <v>14.56</v>
      </c>
      <c r="W20" s="8">
        <v>3.375</v>
      </c>
      <c r="X20" s="16">
        <v>42871</v>
      </c>
      <c r="Y20" s="6">
        <v>16.350000000000001</v>
      </c>
      <c r="Z20" s="4">
        <v>21.3</v>
      </c>
      <c r="AA20" s="4">
        <v>18.3</v>
      </c>
      <c r="AB20" s="8">
        <v>4.4249999999999998</v>
      </c>
      <c r="AC20">
        <v>20.25</v>
      </c>
      <c r="AD20">
        <v>16.43</v>
      </c>
    </row>
    <row r="21" spans="1:30" ht="17" x14ac:dyDescent="0.2">
      <c r="A21" s="1">
        <v>4</v>
      </c>
      <c r="B21" s="1">
        <v>22</v>
      </c>
      <c r="C21" s="4" t="s">
        <v>18</v>
      </c>
      <c r="D21" s="4">
        <v>4</v>
      </c>
      <c r="E21" s="10" t="s">
        <v>19</v>
      </c>
      <c r="F21" s="10" t="s">
        <v>25</v>
      </c>
      <c r="G21" s="10" t="s">
        <v>24</v>
      </c>
      <c r="H21" s="10"/>
      <c r="I21" s="4">
        <v>598</v>
      </c>
      <c r="J21" s="21">
        <v>-1.88859298825264</v>
      </c>
      <c r="K21" s="21">
        <v>35.311872018501099</v>
      </c>
      <c r="L21" s="19">
        <v>1926.174438</v>
      </c>
      <c r="M21" s="4" t="s">
        <v>27</v>
      </c>
      <c r="N21" s="4">
        <v>4.2</v>
      </c>
      <c r="O21" s="4">
        <v>3.2</v>
      </c>
      <c r="P21" s="6">
        <v>14.46</v>
      </c>
      <c r="Q21" s="7">
        <v>67.5</v>
      </c>
      <c r="R21" s="8">
        <v>21.485917317405871</v>
      </c>
      <c r="S21" s="5" t="s">
        <v>26</v>
      </c>
      <c r="T21" s="6">
        <v>13.35</v>
      </c>
      <c r="U21" s="4">
        <v>19.5</v>
      </c>
      <c r="V21" s="4">
        <v>25.77</v>
      </c>
      <c r="W21" s="8">
        <v>2.375</v>
      </c>
      <c r="X21" s="16">
        <v>42871</v>
      </c>
      <c r="Y21" s="6">
        <v>16.399999999999999</v>
      </c>
      <c r="Z21" s="4">
        <v>22.9</v>
      </c>
      <c r="AA21" s="4">
        <v>15.3</v>
      </c>
      <c r="AB21" s="8">
        <v>4.25</v>
      </c>
      <c r="AC21">
        <v>21.2</v>
      </c>
      <c r="AD21">
        <v>20.535</v>
      </c>
    </row>
    <row r="22" spans="1:30" ht="17" x14ac:dyDescent="0.2">
      <c r="A22" s="1">
        <v>4</v>
      </c>
      <c r="B22" s="1">
        <v>23</v>
      </c>
      <c r="C22" s="4" t="s">
        <v>18</v>
      </c>
      <c r="D22" s="4">
        <v>4</v>
      </c>
      <c r="E22" s="10" t="s">
        <v>28</v>
      </c>
      <c r="F22" s="10" t="s">
        <v>29</v>
      </c>
      <c r="G22" s="10" t="s">
        <v>21</v>
      </c>
      <c r="H22" s="10"/>
      <c r="I22" s="4">
        <v>599</v>
      </c>
      <c r="J22" s="21">
        <v>-1.8884800001978801</v>
      </c>
      <c r="K22" s="21">
        <v>35.311869001015999</v>
      </c>
      <c r="L22" s="19">
        <v>1926.93908699999</v>
      </c>
      <c r="M22" s="4"/>
      <c r="N22" s="4"/>
      <c r="O22" s="4"/>
      <c r="P22" s="6"/>
      <c r="Q22" s="7"/>
      <c r="R22" s="8"/>
      <c r="S22" s="5" t="s">
        <v>26</v>
      </c>
      <c r="T22" s="6">
        <v>13.5</v>
      </c>
      <c r="U22" s="4">
        <v>21.6</v>
      </c>
      <c r="V22" s="4">
        <v>34.340000000000003</v>
      </c>
      <c r="W22" s="8">
        <v>2.75</v>
      </c>
      <c r="X22" s="16">
        <v>42871</v>
      </c>
      <c r="Y22" s="6">
        <v>16.510000000000002</v>
      </c>
      <c r="Z22" s="4">
        <v>26.9</v>
      </c>
      <c r="AA22" s="4">
        <v>20.9</v>
      </c>
      <c r="AB22" s="8">
        <v>2.0249999999999999</v>
      </c>
      <c r="AC22">
        <v>24.25</v>
      </c>
      <c r="AD22">
        <v>27.62</v>
      </c>
    </row>
    <row r="23" spans="1:30" ht="17" x14ac:dyDescent="0.2">
      <c r="A23" s="1">
        <v>4</v>
      </c>
      <c r="B23" s="1">
        <v>24</v>
      </c>
      <c r="C23" s="4" t="s">
        <v>18</v>
      </c>
      <c r="D23" s="4">
        <v>4</v>
      </c>
      <c r="E23" s="10" t="s">
        <v>28</v>
      </c>
      <c r="F23" s="10" t="s">
        <v>29</v>
      </c>
      <c r="G23" s="10" t="s">
        <v>24</v>
      </c>
      <c r="H23" s="10"/>
      <c r="I23" s="4">
        <v>600</v>
      </c>
      <c r="J23" s="21">
        <v>-1.88850397244095</v>
      </c>
      <c r="K23" s="21">
        <v>35.311789959669099</v>
      </c>
      <c r="L23" s="19">
        <v>1927.623047</v>
      </c>
      <c r="M23" s="4"/>
      <c r="N23" s="4"/>
      <c r="O23" s="4"/>
      <c r="P23" s="6"/>
      <c r="Q23" s="7"/>
      <c r="R23" s="8"/>
      <c r="S23" s="5" t="s">
        <v>26</v>
      </c>
      <c r="T23" s="6">
        <v>13.5</v>
      </c>
      <c r="U23" s="4">
        <v>21.6</v>
      </c>
      <c r="V23" s="4">
        <v>19.21</v>
      </c>
      <c r="W23" s="8">
        <v>1.625</v>
      </c>
      <c r="X23" s="16">
        <v>42871</v>
      </c>
      <c r="Y23" s="6">
        <v>16.440000000000001</v>
      </c>
      <c r="Z23" s="4">
        <v>25.7</v>
      </c>
      <c r="AA23" s="4">
        <v>18.899999999999999</v>
      </c>
      <c r="AB23" s="8">
        <v>2.75</v>
      </c>
      <c r="AC23">
        <v>23.65</v>
      </c>
      <c r="AD23">
        <v>19.055</v>
      </c>
    </row>
    <row r="24" spans="1:30" ht="17" x14ac:dyDescent="0.2">
      <c r="A24" s="1">
        <v>5</v>
      </c>
      <c r="B24" s="1">
        <v>25</v>
      </c>
      <c r="C24" s="4" t="s">
        <v>30</v>
      </c>
      <c r="D24" s="4">
        <v>1</v>
      </c>
      <c r="E24" s="10" t="s">
        <v>19</v>
      </c>
      <c r="F24" s="10" t="s">
        <v>20</v>
      </c>
      <c r="G24" s="10" t="s">
        <v>21</v>
      </c>
      <c r="H24" s="10"/>
      <c r="I24" s="4">
        <v>553</v>
      </c>
      <c r="J24" s="21">
        <v>-1.8786020111292601</v>
      </c>
      <c r="K24" s="21">
        <v>35.203499961644397</v>
      </c>
      <c r="L24" s="19">
        <v>1725.088745</v>
      </c>
      <c r="M24" s="4" t="s">
        <v>23</v>
      </c>
      <c r="N24" s="4">
        <v>7.8</v>
      </c>
      <c r="O24" s="4">
        <v>4.8</v>
      </c>
      <c r="P24" s="6">
        <v>20.43</v>
      </c>
      <c r="Q24" s="7">
        <v>83</v>
      </c>
      <c r="R24" s="8">
        <v>26.419720553254628</v>
      </c>
      <c r="S24" s="4" t="s">
        <v>22</v>
      </c>
      <c r="T24" s="6">
        <v>9.19</v>
      </c>
      <c r="U24" s="4">
        <v>20.8</v>
      </c>
      <c r="V24" s="4">
        <v>9.7799999999999994</v>
      </c>
      <c r="W24" s="8">
        <v>4.25</v>
      </c>
      <c r="X24" s="17">
        <v>42863</v>
      </c>
      <c r="Y24" s="6">
        <v>11.03</v>
      </c>
      <c r="Z24" s="4">
        <v>23.5</v>
      </c>
      <c r="AA24" s="4">
        <v>12.9</v>
      </c>
      <c r="AB24" s="8">
        <v>9.8000000000000007</v>
      </c>
      <c r="AC24">
        <v>22.15</v>
      </c>
      <c r="AD24">
        <v>11.34</v>
      </c>
    </row>
    <row r="25" spans="1:30" ht="17" x14ac:dyDescent="0.2">
      <c r="A25" s="1">
        <v>5</v>
      </c>
      <c r="B25" s="1">
        <v>26</v>
      </c>
      <c r="C25" s="4" t="s">
        <v>30</v>
      </c>
      <c r="D25" s="4">
        <v>1</v>
      </c>
      <c r="E25" s="10" t="s">
        <v>19</v>
      </c>
      <c r="F25" s="10" t="s">
        <v>20</v>
      </c>
      <c r="G25" s="10" t="s">
        <v>24</v>
      </c>
      <c r="H25" s="10"/>
      <c r="I25" s="4">
        <v>554</v>
      </c>
      <c r="J25" s="21">
        <v>-1.8786040227860199</v>
      </c>
      <c r="K25" s="21">
        <v>35.2034889813512</v>
      </c>
      <c r="L25" s="19">
        <v>1723.8211670000001</v>
      </c>
      <c r="M25" s="4" t="s">
        <v>23</v>
      </c>
      <c r="N25" s="4">
        <v>7.8</v>
      </c>
      <c r="O25" s="4">
        <v>4.8</v>
      </c>
      <c r="P25" s="6">
        <v>12.88</v>
      </c>
      <c r="Q25" s="7">
        <v>83</v>
      </c>
      <c r="R25" s="8">
        <v>26.419720553254628</v>
      </c>
      <c r="S25" s="4" t="s">
        <v>22</v>
      </c>
      <c r="T25" s="6">
        <v>9.19</v>
      </c>
      <c r="U25" s="4">
        <v>20.5</v>
      </c>
      <c r="V25" s="4">
        <v>9.82</v>
      </c>
      <c r="W25" s="8">
        <v>3.125</v>
      </c>
      <c r="X25" s="17">
        <v>42863</v>
      </c>
      <c r="Y25" s="6">
        <v>11.04</v>
      </c>
      <c r="Z25" s="4">
        <v>22.7</v>
      </c>
      <c r="AA25" s="4">
        <v>8.5</v>
      </c>
      <c r="AB25" s="8">
        <v>11.774999999999999</v>
      </c>
      <c r="AC25">
        <v>21.6</v>
      </c>
      <c r="AD25">
        <v>9.16</v>
      </c>
    </row>
    <row r="26" spans="1:30" ht="17" x14ac:dyDescent="0.2">
      <c r="A26" s="1">
        <v>5</v>
      </c>
      <c r="B26" s="1">
        <v>27</v>
      </c>
      <c r="C26" s="4" t="s">
        <v>30</v>
      </c>
      <c r="D26" s="4">
        <v>1</v>
      </c>
      <c r="E26" s="10" t="s">
        <v>19</v>
      </c>
      <c r="F26" s="10" t="s">
        <v>25</v>
      </c>
      <c r="G26" s="10" t="s">
        <v>21</v>
      </c>
      <c r="H26" s="10"/>
      <c r="I26" s="4">
        <v>555</v>
      </c>
      <c r="J26" s="21">
        <v>-1.87942503020167</v>
      </c>
      <c r="K26" s="21">
        <v>35.203616973012601</v>
      </c>
      <c r="L26" s="19">
        <v>1727.01635699999</v>
      </c>
      <c r="M26" s="4" t="s">
        <v>27</v>
      </c>
      <c r="N26" s="4">
        <v>8.1999999999999993</v>
      </c>
      <c r="O26" s="4">
        <v>3.4</v>
      </c>
      <c r="P26" s="6">
        <v>29.85</v>
      </c>
      <c r="Q26" s="7">
        <v>137</v>
      </c>
      <c r="R26" s="8">
        <v>43.608454407179323</v>
      </c>
      <c r="S26" s="4" t="s">
        <v>22</v>
      </c>
      <c r="T26" s="6">
        <v>9.3699999999999992</v>
      </c>
      <c r="U26" s="4">
        <v>19.5</v>
      </c>
      <c r="V26" s="4">
        <v>7.73</v>
      </c>
      <c r="W26" s="8">
        <v>6</v>
      </c>
      <c r="X26" s="17">
        <v>42863</v>
      </c>
      <c r="Y26" s="6">
        <v>10.34</v>
      </c>
      <c r="Z26" s="4">
        <v>20.5</v>
      </c>
      <c r="AA26" s="4">
        <v>33.1</v>
      </c>
      <c r="AB26" s="8">
        <v>8.9749999999999996</v>
      </c>
      <c r="AC26">
        <v>20</v>
      </c>
      <c r="AD26">
        <v>20.414999999999999</v>
      </c>
    </row>
    <row r="27" spans="1:30" ht="17" x14ac:dyDescent="0.2">
      <c r="A27" s="1">
        <v>5</v>
      </c>
      <c r="B27" s="1">
        <v>28</v>
      </c>
      <c r="C27" s="4" t="s">
        <v>30</v>
      </c>
      <c r="D27" s="4">
        <v>1</v>
      </c>
      <c r="E27" s="10" t="s">
        <v>19</v>
      </c>
      <c r="F27" s="10" t="s">
        <v>25</v>
      </c>
      <c r="G27" s="10" t="s">
        <v>24</v>
      </c>
      <c r="H27" s="10"/>
      <c r="I27" s="4">
        <v>556</v>
      </c>
      <c r="J27" s="21">
        <v>-1.87944196164608</v>
      </c>
      <c r="K27" s="21">
        <v>35.203609010204602</v>
      </c>
      <c r="L27" s="19">
        <v>1724.5758060000001</v>
      </c>
      <c r="M27" s="4" t="s">
        <v>27</v>
      </c>
      <c r="N27" s="4">
        <v>8.1999999999999993</v>
      </c>
      <c r="O27" s="4">
        <v>3.4</v>
      </c>
      <c r="P27" s="6">
        <v>57.98</v>
      </c>
      <c r="Q27" s="7">
        <v>14</v>
      </c>
      <c r="R27" s="8">
        <v>4.45633840657307</v>
      </c>
      <c r="S27" s="4" t="s">
        <v>22</v>
      </c>
      <c r="T27" s="6">
        <v>9.3699999999999992</v>
      </c>
      <c r="U27" s="4">
        <v>19.5</v>
      </c>
      <c r="V27" s="4">
        <v>14.95</v>
      </c>
      <c r="W27" s="8">
        <v>5.5</v>
      </c>
      <c r="X27" s="17">
        <v>42863</v>
      </c>
      <c r="Y27" s="6">
        <v>10.39</v>
      </c>
      <c r="Z27" s="4">
        <v>20.8</v>
      </c>
      <c r="AA27" s="4">
        <v>31.9</v>
      </c>
      <c r="AB27" s="8">
        <v>5.2</v>
      </c>
      <c r="AC27">
        <v>20.149999999999999</v>
      </c>
      <c r="AD27">
        <v>23.424999999999997</v>
      </c>
    </row>
    <row r="28" spans="1:30" ht="17" x14ac:dyDescent="0.2">
      <c r="A28" s="1">
        <v>5</v>
      </c>
      <c r="B28" s="1">
        <v>29</v>
      </c>
      <c r="C28" s="4" t="s">
        <v>30</v>
      </c>
      <c r="D28" s="4">
        <v>1</v>
      </c>
      <c r="E28" s="10" t="s">
        <v>28</v>
      </c>
      <c r="F28" s="10" t="s">
        <v>29</v>
      </c>
      <c r="G28" s="10" t="s">
        <v>21</v>
      </c>
      <c r="H28" s="10"/>
      <c r="I28" s="4">
        <v>557</v>
      </c>
      <c r="J28" s="21">
        <v>-1.8792630080133601</v>
      </c>
      <c r="K28" s="21">
        <v>35.203694002702797</v>
      </c>
      <c r="L28" s="19">
        <v>1725.4772949999899</v>
      </c>
      <c r="M28" s="4"/>
      <c r="N28" s="4"/>
      <c r="O28" s="4"/>
      <c r="P28" s="6"/>
      <c r="Q28" s="7"/>
      <c r="R28" s="8"/>
      <c r="S28" s="4" t="s">
        <v>22</v>
      </c>
      <c r="T28" s="6">
        <v>9.4700000000000006</v>
      </c>
      <c r="U28" s="4">
        <v>21</v>
      </c>
      <c r="V28" s="4">
        <v>8.4600000000000009</v>
      </c>
      <c r="W28" s="8">
        <v>2.375</v>
      </c>
      <c r="X28" s="17">
        <v>42863</v>
      </c>
      <c r="Y28" s="6">
        <v>10.42</v>
      </c>
      <c r="Z28" s="4">
        <v>24.6</v>
      </c>
      <c r="AA28" s="4">
        <v>24.3</v>
      </c>
      <c r="AB28" s="8">
        <v>9.35</v>
      </c>
      <c r="AC28">
        <v>22.8</v>
      </c>
      <c r="AD28">
        <v>16.380000000000003</v>
      </c>
    </row>
    <row r="29" spans="1:30" ht="17" x14ac:dyDescent="0.2">
      <c r="A29" s="1">
        <v>5</v>
      </c>
      <c r="B29" s="1">
        <v>30</v>
      </c>
      <c r="C29" s="4" t="s">
        <v>30</v>
      </c>
      <c r="D29" s="4">
        <v>1</v>
      </c>
      <c r="E29" s="10" t="s">
        <v>28</v>
      </c>
      <c r="F29" s="10" t="s">
        <v>29</v>
      </c>
      <c r="G29" s="10" t="s">
        <v>24</v>
      </c>
      <c r="H29" s="10"/>
      <c r="I29" s="4">
        <v>558</v>
      </c>
      <c r="J29" s="21">
        <v>-1.8788129836320799</v>
      </c>
      <c r="K29" s="21">
        <v>35.2035609818995</v>
      </c>
      <c r="L29" s="19">
        <v>1725.8048100000001</v>
      </c>
      <c r="M29" s="4"/>
      <c r="N29" s="4"/>
      <c r="O29" s="4"/>
      <c r="P29" s="6"/>
      <c r="Q29" s="7"/>
      <c r="R29" s="8"/>
      <c r="S29" s="4" t="s">
        <v>22</v>
      </c>
      <c r="T29" s="6">
        <v>9.4700000000000006</v>
      </c>
      <c r="U29" s="4">
        <v>20.8</v>
      </c>
      <c r="V29" s="4">
        <v>6.31</v>
      </c>
      <c r="W29" s="8">
        <v>4.125</v>
      </c>
      <c r="X29" s="17">
        <v>42863</v>
      </c>
      <c r="Y29" s="6">
        <v>11.07</v>
      </c>
      <c r="Z29" s="4">
        <v>24.2</v>
      </c>
      <c r="AA29" s="4">
        <v>24</v>
      </c>
      <c r="AB29" s="8">
        <v>5.5500000000000007</v>
      </c>
      <c r="AC29">
        <v>22.5</v>
      </c>
      <c r="AD29">
        <v>15.154999999999999</v>
      </c>
    </row>
    <row r="30" spans="1:30" ht="17" x14ac:dyDescent="0.2">
      <c r="A30" s="1">
        <v>6</v>
      </c>
      <c r="B30" s="1">
        <v>31</v>
      </c>
      <c r="C30" s="4" t="s">
        <v>30</v>
      </c>
      <c r="D30" s="4">
        <v>2</v>
      </c>
      <c r="E30" s="10" t="s">
        <v>19</v>
      </c>
      <c r="F30" s="10" t="s">
        <v>20</v>
      </c>
      <c r="G30" s="10" t="s">
        <v>21</v>
      </c>
      <c r="H30" s="10"/>
      <c r="I30" s="4">
        <v>559</v>
      </c>
      <c r="J30" s="21">
        <v>-1.87237199395895</v>
      </c>
      <c r="K30" s="21">
        <v>35.203168960288103</v>
      </c>
      <c r="L30" s="19">
        <v>1728.208374</v>
      </c>
      <c r="M30" s="4" t="s">
        <v>23</v>
      </c>
      <c r="N30" s="4">
        <v>5.6</v>
      </c>
      <c r="O30" s="4">
        <v>1</v>
      </c>
      <c r="P30" s="6">
        <v>15.66</v>
      </c>
      <c r="Q30" s="7">
        <v>106</v>
      </c>
      <c r="R30" s="8">
        <v>33.74084793548181</v>
      </c>
      <c r="S30" s="4" t="s">
        <v>22</v>
      </c>
      <c r="T30" s="6">
        <v>10.35</v>
      </c>
      <c r="U30" s="4">
        <v>20.399999999999999</v>
      </c>
      <c r="V30" s="4">
        <v>6.77</v>
      </c>
      <c r="W30" s="8">
        <v>12.5</v>
      </c>
      <c r="X30" s="17">
        <v>42863</v>
      </c>
      <c r="Y30" s="6">
        <v>13.36</v>
      </c>
      <c r="Z30" s="4">
        <v>22.4</v>
      </c>
      <c r="AA30" s="4">
        <v>11</v>
      </c>
      <c r="AB30" s="8">
        <v>3.4499999999999997</v>
      </c>
      <c r="AC30">
        <v>21.4</v>
      </c>
      <c r="AD30">
        <v>8.8849999999999998</v>
      </c>
    </row>
    <row r="31" spans="1:30" ht="17" x14ac:dyDescent="0.2">
      <c r="A31" s="1">
        <v>6</v>
      </c>
      <c r="B31" s="1">
        <v>32</v>
      </c>
      <c r="C31" s="4" t="s">
        <v>30</v>
      </c>
      <c r="D31" s="4">
        <v>2</v>
      </c>
      <c r="E31" s="10" t="s">
        <v>19</v>
      </c>
      <c r="F31" s="10" t="s">
        <v>20</v>
      </c>
      <c r="G31" s="10" t="s">
        <v>24</v>
      </c>
      <c r="H31" s="10"/>
      <c r="I31" s="4">
        <v>560</v>
      </c>
      <c r="J31" s="21">
        <v>-1.8723709881305599</v>
      </c>
      <c r="K31" s="21">
        <v>35.203168960288103</v>
      </c>
      <c r="L31" s="19">
        <v>1728.1831050000001</v>
      </c>
      <c r="M31" s="4" t="s">
        <v>23</v>
      </c>
      <c r="N31" s="4">
        <v>5.6</v>
      </c>
      <c r="O31" s="4">
        <v>1</v>
      </c>
      <c r="P31" s="6">
        <v>9.66</v>
      </c>
      <c r="Q31" s="7">
        <v>106</v>
      </c>
      <c r="R31" s="8">
        <v>33.74084793548181</v>
      </c>
      <c r="S31" s="4" t="s">
        <v>22</v>
      </c>
      <c r="T31" s="6">
        <v>10.35</v>
      </c>
      <c r="U31" s="4">
        <v>19.2</v>
      </c>
      <c r="V31" s="4">
        <v>8.8699999999999992</v>
      </c>
      <c r="W31" s="8">
        <v>28.125</v>
      </c>
      <c r="X31" s="17">
        <v>42863</v>
      </c>
      <c r="Y31" s="6">
        <v>13.4</v>
      </c>
      <c r="Z31" s="4">
        <v>21.3</v>
      </c>
      <c r="AA31" s="4">
        <v>22.1</v>
      </c>
      <c r="AB31" s="8">
        <v>13.475</v>
      </c>
      <c r="AC31">
        <v>20.25</v>
      </c>
      <c r="AD31">
        <v>15.484999999999999</v>
      </c>
    </row>
    <row r="32" spans="1:30" ht="17" x14ac:dyDescent="0.2">
      <c r="A32" s="1">
        <v>6</v>
      </c>
      <c r="B32" s="1">
        <v>33</v>
      </c>
      <c r="C32" s="4" t="s">
        <v>30</v>
      </c>
      <c r="D32" s="4">
        <v>2</v>
      </c>
      <c r="E32" s="10" t="s">
        <v>19</v>
      </c>
      <c r="F32" s="10" t="s">
        <v>25</v>
      </c>
      <c r="G32" s="10" t="s">
        <v>21</v>
      </c>
      <c r="H32" s="10"/>
      <c r="I32" s="4">
        <v>561</v>
      </c>
      <c r="J32" s="21">
        <v>-1.8725829664617699</v>
      </c>
      <c r="K32" s="21">
        <v>35.202907025814</v>
      </c>
      <c r="L32" s="19">
        <v>1728.5416259999899</v>
      </c>
      <c r="M32" s="4" t="s">
        <v>27</v>
      </c>
      <c r="N32" s="4">
        <v>8</v>
      </c>
      <c r="O32" s="4">
        <v>2.6</v>
      </c>
      <c r="P32" s="6">
        <v>7.58</v>
      </c>
      <c r="Q32" s="7">
        <v>147</v>
      </c>
      <c r="R32" s="8">
        <v>46.791553269017228</v>
      </c>
      <c r="S32" s="4" t="s">
        <v>22</v>
      </c>
      <c r="T32" s="6">
        <v>10.5</v>
      </c>
      <c r="U32" s="4">
        <v>19.899999999999999</v>
      </c>
      <c r="V32" s="4">
        <v>6.66</v>
      </c>
      <c r="W32" s="8">
        <v>6.375</v>
      </c>
      <c r="X32" s="17">
        <v>42863</v>
      </c>
      <c r="Y32" s="6">
        <v>13.21</v>
      </c>
      <c r="Z32" s="4">
        <v>21.2</v>
      </c>
      <c r="AA32" s="4">
        <v>29.6</v>
      </c>
      <c r="AB32" s="8">
        <v>7.7249999999999996</v>
      </c>
      <c r="AC32">
        <v>20.549999999999997</v>
      </c>
      <c r="AD32">
        <v>18.130000000000003</v>
      </c>
    </row>
    <row r="33" spans="1:30" ht="17" x14ac:dyDescent="0.2">
      <c r="A33" s="1">
        <v>6</v>
      </c>
      <c r="B33" s="1">
        <v>34</v>
      </c>
      <c r="C33" s="4" t="s">
        <v>30</v>
      </c>
      <c r="D33" s="4">
        <v>2</v>
      </c>
      <c r="E33" s="10" t="s">
        <v>19</v>
      </c>
      <c r="F33" s="10" t="s">
        <v>25</v>
      </c>
      <c r="G33" s="10" t="s">
        <v>24</v>
      </c>
      <c r="H33" s="10"/>
      <c r="I33" s="4">
        <v>562</v>
      </c>
      <c r="J33" s="21">
        <v>-1.8725879956036799</v>
      </c>
      <c r="K33" s="21">
        <v>35.202908031642401</v>
      </c>
      <c r="L33" s="19">
        <v>1728.8651119999899</v>
      </c>
      <c r="M33" s="4" t="s">
        <v>27</v>
      </c>
      <c r="N33" s="4">
        <v>8</v>
      </c>
      <c r="O33" s="4">
        <v>2.6</v>
      </c>
      <c r="P33" s="6">
        <v>26.87</v>
      </c>
      <c r="Q33" s="7">
        <v>147</v>
      </c>
      <c r="R33" s="8">
        <v>46.791553269017228</v>
      </c>
      <c r="S33" s="4" t="s">
        <v>22</v>
      </c>
      <c r="T33" s="6">
        <v>10.5</v>
      </c>
      <c r="U33" s="4">
        <v>19.2</v>
      </c>
      <c r="V33" s="4">
        <v>4.51</v>
      </c>
      <c r="W33" s="8">
        <v>7.375</v>
      </c>
      <c r="X33" s="17">
        <v>42863</v>
      </c>
      <c r="Y33" s="6">
        <v>13.27</v>
      </c>
      <c r="Z33" s="4">
        <v>21.5</v>
      </c>
      <c r="AA33" s="4">
        <v>21.3</v>
      </c>
      <c r="AB33" s="8">
        <v>4.6500000000000004</v>
      </c>
      <c r="AC33">
        <v>20.350000000000001</v>
      </c>
      <c r="AD33">
        <v>12.905000000000001</v>
      </c>
    </row>
    <row r="34" spans="1:30" ht="17" x14ac:dyDescent="0.2">
      <c r="A34" s="1">
        <v>6</v>
      </c>
      <c r="B34" s="1">
        <v>35</v>
      </c>
      <c r="C34" s="4" t="s">
        <v>30</v>
      </c>
      <c r="D34" s="4">
        <v>2</v>
      </c>
      <c r="E34" s="10" t="s">
        <v>28</v>
      </c>
      <c r="F34" s="10" t="s">
        <v>29</v>
      </c>
      <c r="G34" s="10" t="s">
        <v>21</v>
      </c>
      <c r="H34" s="10"/>
      <c r="I34" s="4">
        <v>563</v>
      </c>
      <c r="J34" s="21">
        <v>-1.8725630175322201</v>
      </c>
      <c r="K34" s="21">
        <v>35.203044991940203</v>
      </c>
      <c r="L34" s="19">
        <v>1727.8891599999899</v>
      </c>
      <c r="M34" s="4"/>
      <c r="N34" s="4"/>
      <c r="O34" s="4"/>
      <c r="P34" s="6"/>
      <c r="Q34" s="7"/>
      <c r="R34" s="8"/>
      <c r="S34" s="4" t="s">
        <v>22</v>
      </c>
      <c r="T34" s="6">
        <v>10.59</v>
      </c>
      <c r="U34" s="4">
        <v>20.5</v>
      </c>
      <c r="V34" s="4">
        <v>2.52</v>
      </c>
      <c r="W34" s="8">
        <v>8.875</v>
      </c>
      <c r="X34" s="17">
        <v>42863</v>
      </c>
      <c r="Y34" s="6">
        <v>13.3</v>
      </c>
      <c r="Z34" s="4">
        <v>25.5</v>
      </c>
      <c r="AA34" s="4">
        <v>21.3</v>
      </c>
      <c r="AB34" s="8">
        <v>6.75</v>
      </c>
      <c r="AC34">
        <v>23</v>
      </c>
      <c r="AD34">
        <v>11.91</v>
      </c>
    </row>
    <row r="35" spans="1:30" ht="17" x14ac:dyDescent="0.2">
      <c r="A35" s="1">
        <v>6</v>
      </c>
      <c r="B35" s="1">
        <v>36</v>
      </c>
      <c r="C35" s="4" t="s">
        <v>30</v>
      </c>
      <c r="D35" s="4">
        <v>2</v>
      </c>
      <c r="E35" s="10" t="s">
        <v>28</v>
      </c>
      <c r="F35" s="10" t="s">
        <v>29</v>
      </c>
      <c r="G35" s="10" t="s">
        <v>24</v>
      </c>
      <c r="H35" s="10"/>
      <c r="I35" s="4">
        <v>564</v>
      </c>
      <c r="J35" s="21">
        <v>-1.87238196842372</v>
      </c>
      <c r="K35" s="21">
        <v>35.203015990555201</v>
      </c>
      <c r="L35" s="19">
        <v>1728.6141359999899</v>
      </c>
      <c r="M35" s="4"/>
      <c r="N35" s="4"/>
      <c r="O35" s="4"/>
      <c r="P35" s="6"/>
      <c r="Q35" s="7"/>
      <c r="R35" s="8"/>
      <c r="S35" s="4" t="s">
        <v>22</v>
      </c>
      <c r="T35" s="6">
        <v>10.59</v>
      </c>
      <c r="U35" s="4">
        <v>22.4</v>
      </c>
      <c r="V35" s="4">
        <v>3.13</v>
      </c>
      <c r="W35" s="8">
        <v>10</v>
      </c>
      <c r="X35" s="17">
        <v>42863</v>
      </c>
      <c r="Y35" s="6">
        <v>13.4</v>
      </c>
      <c r="Z35" s="4">
        <v>23.8</v>
      </c>
      <c r="AA35" s="4">
        <v>22.2</v>
      </c>
      <c r="AB35" s="8">
        <v>7.375</v>
      </c>
      <c r="AC35">
        <v>23.1</v>
      </c>
      <c r="AD35">
        <v>12.664999999999999</v>
      </c>
    </row>
    <row r="36" spans="1:30" ht="17" x14ac:dyDescent="0.2">
      <c r="A36" s="1">
        <v>7</v>
      </c>
      <c r="B36" s="1">
        <v>37</v>
      </c>
      <c r="C36" s="4" t="s">
        <v>30</v>
      </c>
      <c r="D36" s="4">
        <v>3</v>
      </c>
      <c r="E36" s="10" t="s">
        <v>19</v>
      </c>
      <c r="F36" s="10" t="s">
        <v>20</v>
      </c>
      <c r="G36" s="10" t="s">
        <v>21</v>
      </c>
      <c r="H36" s="10"/>
      <c r="I36" s="4">
        <v>565</v>
      </c>
      <c r="J36" s="21">
        <v>-1.87886897474527</v>
      </c>
      <c r="K36" s="21">
        <v>35.195953985676098</v>
      </c>
      <c r="L36" s="19">
        <v>1725.97155799999</v>
      </c>
      <c r="M36" s="4" t="s">
        <v>23</v>
      </c>
      <c r="N36" s="4">
        <v>7</v>
      </c>
      <c r="O36" s="4">
        <v>2.4</v>
      </c>
      <c r="P36" s="6">
        <v>38.18</v>
      </c>
      <c r="Q36" s="7">
        <v>111</v>
      </c>
      <c r="R36" s="8">
        <v>35.332397366400762</v>
      </c>
      <c r="S36" s="4" t="s">
        <v>22</v>
      </c>
      <c r="T36" s="6">
        <v>11.54</v>
      </c>
      <c r="U36" s="4">
        <v>20.6</v>
      </c>
      <c r="V36" s="4">
        <v>5.79</v>
      </c>
      <c r="W36" s="8">
        <v>4.875</v>
      </c>
      <c r="X36" s="17">
        <v>42863</v>
      </c>
      <c r="Y36" s="6">
        <v>12.22</v>
      </c>
      <c r="Z36" s="4">
        <v>21.2</v>
      </c>
      <c r="AA36" s="4">
        <v>19.3</v>
      </c>
      <c r="AB36" s="8">
        <v>12.45</v>
      </c>
      <c r="AC36">
        <v>20.9</v>
      </c>
      <c r="AD36">
        <v>12.545</v>
      </c>
    </row>
    <row r="37" spans="1:30" ht="17" x14ac:dyDescent="0.2">
      <c r="A37" s="1">
        <v>7</v>
      </c>
      <c r="B37" s="1">
        <v>38</v>
      </c>
      <c r="C37" s="4" t="s">
        <v>30</v>
      </c>
      <c r="D37" s="4">
        <v>3</v>
      </c>
      <c r="E37" s="10" t="s">
        <v>19</v>
      </c>
      <c r="F37" s="10" t="s">
        <v>20</v>
      </c>
      <c r="G37" s="10" t="s">
        <v>24</v>
      </c>
      <c r="H37" s="10"/>
      <c r="I37" s="4">
        <v>566</v>
      </c>
      <c r="J37" s="21">
        <v>-1.87887199223041</v>
      </c>
      <c r="K37" s="21">
        <v>35.1959620323032</v>
      </c>
      <c r="L37" s="19">
        <v>1725.9221190000001</v>
      </c>
      <c r="M37" s="4" t="s">
        <v>23</v>
      </c>
      <c r="N37" s="4">
        <v>7</v>
      </c>
      <c r="O37" s="4">
        <v>2.4</v>
      </c>
      <c r="P37" s="6">
        <v>43.92</v>
      </c>
      <c r="Q37" s="7">
        <v>111</v>
      </c>
      <c r="R37" s="8">
        <v>35.332397366400762</v>
      </c>
      <c r="S37" s="4" t="s">
        <v>22</v>
      </c>
      <c r="T37" s="6">
        <v>11.54</v>
      </c>
      <c r="U37" s="4">
        <v>20.2</v>
      </c>
      <c r="V37" s="4">
        <v>14.06</v>
      </c>
      <c r="W37" s="8">
        <v>3.625</v>
      </c>
      <c r="X37" s="17">
        <v>42863</v>
      </c>
      <c r="Y37" s="6">
        <v>12.1</v>
      </c>
      <c r="Z37" s="4">
        <v>20.9</v>
      </c>
      <c r="AA37" s="4">
        <v>26</v>
      </c>
      <c r="AB37" s="8">
        <v>5.3</v>
      </c>
      <c r="AC37">
        <v>20.549999999999997</v>
      </c>
      <c r="AD37">
        <v>20.03</v>
      </c>
    </row>
    <row r="38" spans="1:30" ht="17" x14ac:dyDescent="0.2">
      <c r="A38" s="1">
        <v>7</v>
      </c>
      <c r="B38" s="1">
        <v>39</v>
      </c>
      <c r="C38" s="4" t="s">
        <v>30</v>
      </c>
      <c r="D38" s="4">
        <v>3</v>
      </c>
      <c r="E38" s="10" t="s">
        <v>19</v>
      </c>
      <c r="F38" s="10" t="s">
        <v>25</v>
      </c>
      <c r="G38" s="10" t="s">
        <v>21</v>
      </c>
      <c r="H38" s="10"/>
      <c r="I38" s="4">
        <v>570</v>
      </c>
      <c r="J38" s="21">
        <v>-1.8789419811218899</v>
      </c>
      <c r="K38" s="21">
        <v>35.196892004459997</v>
      </c>
      <c r="L38" s="19">
        <v>1724.6823730000001</v>
      </c>
      <c r="M38" s="4" t="s">
        <v>27</v>
      </c>
      <c r="N38" s="4">
        <v>7.4</v>
      </c>
      <c r="O38" s="4">
        <v>1.8</v>
      </c>
      <c r="P38" s="6">
        <v>27.57</v>
      </c>
      <c r="Q38" s="7">
        <v>25</v>
      </c>
      <c r="R38" s="8">
        <v>7.9577471545947667</v>
      </c>
      <c r="S38" s="4" t="s">
        <v>22</v>
      </c>
      <c r="T38" s="6">
        <v>12.05</v>
      </c>
      <c r="U38" s="4">
        <v>20.100000000000001</v>
      </c>
      <c r="V38" s="4">
        <v>18.2</v>
      </c>
      <c r="W38" s="8">
        <v>4</v>
      </c>
      <c r="X38" s="17">
        <v>42863</v>
      </c>
      <c r="Y38" s="6">
        <v>12.42</v>
      </c>
      <c r="Z38" s="4">
        <v>22.5</v>
      </c>
      <c r="AA38" s="4">
        <v>25.1</v>
      </c>
      <c r="AB38" s="8">
        <v>18.399999999999999</v>
      </c>
      <c r="AC38">
        <v>21.3</v>
      </c>
      <c r="AD38">
        <v>21.65</v>
      </c>
    </row>
    <row r="39" spans="1:30" ht="17" x14ac:dyDescent="0.2">
      <c r="A39" s="1">
        <v>7</v>
      </c>
      <c r="B39" s="1">
        <v>40</v>
      </c>
      <c r="C39" s="4" t="s">
        <v>30</v>
      </c>
      <c r="D39" s="4">
        <v>3</v>
      </c>
      <c r="E39" s="10" t="s">
        <v>19</v>
      </c>
      <c r="F39" s="10" t="s">
        <v>25</v>
      </c>
      <c r="G39" s="10" t="s">
        <v>24</v>
      </c>
      <c r="H39" s="10"/>
      <c r="I39" s="4">
        <v>572</v>
      </c>
      <c r="J39" s="21">
        <v>-1.8789159972220599</v>
      </c>
      <c r="K39" s="21">
        <v>35.196893010288399</v>
      </c>
      <c r="L39" s="19">
        <v>1722.72753899999</v>
      </c>
      <c r="M39" s="4" t="s">
        <v>27</v>
      </c>
      <c r="N39" s="4">
        <v>7.4</v>
      </c>
      <c r="O39" s="4">
        <v>1.8</v>
      </c>
      <c r="P39" s="6">
        <v>37.72</v>
      </c>
      <c r="Q39" s="7">
        <v>25</v>
      </c>
      <c r="R39" s="8">
        <v>7.9577471545947667</v>
      </c>
      <c r="S39" s="4" t="s">
        <v>22</v>
      </c>
      <c r="T39" s="6">
        <v>12.05</v>
      </c>
      <c r="U39" s="4">
        <v>20.399999999999999</v>
      </c>
      <c r="V39" s="4">
        <v>16.41</v>
      </c>
      <c r="W39" s="8">
        <v>7.625</v>
      </c>
      <c r="X39" s="17">
        <v>42863</v>
      </c>
      <c r="Y39" s="6">
        <v>12.45</v>
      </c>
      <c r="Z39" s="4">
        <v>22.5</v>
      </c>
      <c r="AA39" s="4">
        <v>22.4</v>
      </c>
      <c r="AB39" s="8">
        <v>16.75</v>
      </c>
      <c r="AC39">
        <v>21.45</v>
      </c>
      <c r="AD39">
        <v>19.405000000000001</v>
      </c>
    </row>
    <row r="40" spans="1:30" ht="17" x14ac:dyDescent="0.2">
      <c r="A40" s="1">
        <v>7</v>
      </c>
      <c r="B40" s="1">
        <v>41</v>
      </c>
      <c r="C40" s="4" t="s">
        <v>30</v>
      </c>
      <c r="D40" s="4">
        <v>3</v>
      </c>
      <c r="E40" s="10" t="s">
        <v>28</v>
      </c>
      <c r="F40" s="10" t="s">
        <v>29</v>
      </c>
      <c r="G40" s="10" t="s">
        <v>21</v>
      </c>
      <c r="H40" s="10"/>
      <c r="I40" s="4">
        <v>571</v>
      </c>
      <c r="J40" s="21">
        <v>-1.87886998057365</v>
      </c>
      <c r="K40" s="21">
        <v>35.196638032793899</v>
      </c>
      <c r="L40" s="19">
        <v>1723.59448199999</v>
      </c>
      <c r="M40" s="4"/>
      <c r="N40" s="4"/>
      <c r="O40" s="4"/>
      <c r="P40" s="6"/>
      <c r="Q40" s="7"/>
      <c r="R40" s="8"/>
      <c r="S40" s="4" t="s">
        <v>22</v>
      </c>
      <c r="T40" s="6">
        <v>12.15</v>
      </c>
      <c r="U40" s="4">
        <v>20.100000000000001</v>
      </c>
      <c r="V40" s="4">
        <v>12.3</v>
      </c>
      <c r="W40" s="8">
        <v>6.5</v>
      </c>
      <c r="X40" s="17">
        <v>42863</v>
      </c>
      <c r="Y40" s="6">
        <v>12.48</v>
      </c>
      <c r="Z40" s="4">
        <v>24.3</v>
      </c>
      <c r="AA40" s="4">
        <v>31.9</v>
      </c>
      <c r="AB40" s="8">
        <v>8.7750000000000004</v>
      </c>
      <c r="AC40">
        <v>22.200000000000003</v>
      </c>
      <c r="AD40">
        <v>22.1</v>
      </c>
    </row>
    <row r="41" spans="1:30" ht="17" x14ac:dyDescent="0.2">
      <c r="A41" s="1">
        <v>8</v>
      </c>
      <c r="B41" s="1">
        <v>43</v>
      </c>
      <c r="C41" s="4" t="s">
        <v>30</v>
      </c>
      <c r="D41" s="4">
        <v>4</v>
      </c>
      <c r="E41" s="10" t="s">
        <v>19</v>
      </c>
      <c r="F41" s="10" t="s">
        <v>20</v>
      </c>
      <c r="G41" s="10" t="s">
        <v>21</v>
      </c>
      <c r="H41" s="10"/>
      <c r="I41" s="4">
        <v>574</v>
      </c>
      <c r="J41" s="21">
        <v>-1.8842449598014299</v>
      </c>
      <c r="K41" s="21">
        <v>35.1983060315251</v>
      </c>
      <c r="L41" s="19">
        <v>1736.6964109999899</v>
      </c>
      <c r="M41" s="4" t="s">
        <v>23</v>
      </c>
      <c r="N41" s="4">
        <v>3.4</v>
      </c>
      <c r="O41" s="4">
        <v>1</v>
      </c>
      <c r="P41" s="6">
        <v>54.63</v>
      </c>
      <c r="Q41" s="7">
        <v>77</v>
      </c>
      <c r="R41" s="8">
        <v>24.509861236151881</v>
      </c>
      <c r="S41" s="4" t="s">
        <v>22</v>
      </c>
      <c r="T41" s="6">
        <v>13.35</v>
      </c>
      <c r="U41" s="4">
        <v>19.8</v>
      </c>
      <c r="V41" s="4">
        <v>9.7799999999999994</v>
      </c>
      <c r="W41" s="8">
        <v>4.875</v>
      </c>
      <c r="X41" s="17">
        <v>42863</v>
      </c>
      <c r="Y41" s="6">
        <v>12.01</v>
      </c>
      <c r="Z41" s="4">
        <v>21.2</v>
      </c>
      <c r="AA41" s="4">
        <v>11.5</v>
      </c>
      <c r="AB41" s="8">
        <v>9.35</v>
      </c>
      <c r="AC41">
        <v>20.5</v>
      </c>
      <c r="AD41">
        <v>10.64</v>
      </c>
    </row>
    <row r="42" spans="1:30" ht="17" x14ac:dyDescent="0.2">
      <c r="A42" s="1">
        <v>8</v>
      </c>
      <c r="B42" s="1">
        <v>44</v>
      </c>
      <c r="C42" s="4" t="s">
        <v>30</v>
      </c>
      <c r="D42" s="4">
        <v>4</v>
      </c>
      <c r="E42" s="10" t="s">
        <v>19</v>
      </c>
      <c r="F42" s="10" t="s">
        <v>20</v>
      </c>
      <c r="G42" s="10" t="s">
        <v>24</v>
      </c>
      <c r="H42" s="10"/>
      <c r="I42" s="4">
        <v>575</v>
      </c>
      <c r="J42" s="21">
        <v>-1.8842339795082801</v>
      </c>
      <c r="K42" s="21">
        <v>35.198307037353501</v>
      </c>
      <c r="L42" s="19">
        <v>1736.68188499999</v>
      </c>
      <c r="M42" s="4" t="s">
        <v>23</v>
      </c>
      <c r="N42" s="4">
        <v>3.4</v>
      </c>
      <c r="O42" s="4">
        <v>1</v>
      </c>
      <c r="P42" s="6">
        <v>9.4600000000000009</v>
      </c>
      <c r="Q42" s="7">
        <v>77</v>
      </c>
      <c r="R42" s="8">
        <v>24.509861236151881</v>
      </c>
      <c r="S42" s="4" t="s">
        <v>22</v>
      </c>
      <c r="T42" s="6">
        <v>13.35</v>
      </c>
      <c r="U42" s="4">
        <v>19.5</v>
      </c>
      <c r="V42" s="4">
        <v>10.06</v>
      </c>
      <c r="W42" s="8">
        <v>12</v>
      </c>
      <c r="X42" s="17">
        <v>42863</v>
      </c>
      <c r="Y42" s="6">
        <v>12.03</v>
      </c>
      <c r="Z42" s="4">
        <v>20.8</v>
      </c>
      <c r="AA42" s="4">
        <v>21.3</v>
      </c>
      <c r="AB42" s="8">
        <v>13.25</v>
      </c>
      <c r="AC42">
        <v>20.149999999999999</v>
      </c>
      <c r="AD42">
        <v>15.68</v>
      </c>
    </row>
    <row r="43" spans="1:30" ht="17" x14ac:dyDescent="0.2">
      <c r="A43" s="1">
        <v>8</v>
      </c>
      <c r="B43" s="1">
        <v>45</v>
      </c>
      <c r="C43" s="4" t="s">
        <v>30</v>
      </c>
      <c r="D43" s="4">
        <v>4</v>
      </c>
      <c r="E43" s="10" t="s">
        <v>19</v>
      </c>
      <c r="F43" s="10" t="s">
        <v>25</v>
      </c>
      <c r="G43" s="10" t="s">
        <v>21</v>
      </c>
      <c r="H43" s="10"/>
      <c r="I43" s="4">
        <v>577</v>
      </c>
      <c r="J43" s="21">
        <v>-1.88428401947021</v>
      </c>
      <c r="K43" s="21">
        <v>35.200939038768396</v>
      </c>
      <c r="L43" s="19">
        <v>1733.9952390000001</v>
      </c>
      <c r="M43" s="4" t="s">
        <v>27</v>
      </c>
      <c r="N43" s="4">
        <v>7</v>
      </c>
      <c r="O43" s="4">
        <v>2</v>
      </c>
      <c r="P43" s="6">
        <v>30.3</v>
      </c>
      <c r="Q43" s="7">
        <v>135</v>
      </c>
      <c r="R43" s="8">
        <v>42.971834634811742</v>
      </c>
      <c r="S43" s="4" t="s">
        <v>22</v>
      </c>
      <c r="T43" s="6">
        <v>14.53</v>
      </c>
      <c r="U43" s="4">
        <v>19.5</v>
      </c>
      <c r="V43" s="4">
        <v>26.41</v>
      </c>
      <c r="W43" s="8">
        <v>8</v>
      </c>
      <c r="X43" s="17">
        <v>42863</v>
      </c>
      <c r="Y43" s="6">
        <v>11.25</v>
      </c>
      <c r="Z43" s="4">
        <v>20.7</v>
      </c>
      <c r="AA43" s="4">
        <v>37.299999999999997</v>
      </c>
      <c r="AB43" s="8">
        <v>11.45</v>
      </c>
      <c r="AC43">
        <v>20.100000000000001</v>
      </c>
      <c r="AD43">
        <v>31.854999999999997</v>
      </c>
    </row>
    <row r="44" spans="1:30" ht="17" x14ac:dyDescent="0.2">
      <c r="A44" s="1">
        <v>8</v>
      </c>
      <c r="B44" s="1">
        <v>46</v>
      </c>
      <c r="C44" s="4" t="s">
        <v>30</v>
      </c>
      <c r="D44" s="4">
        <v>4</v>
      </c>
      <c r="E44" s="10" t="s">
        <v>19</v>
      </c>
      <c r="F44" s="10" t="s">
        <v>25</v>
      </c>
      <c r="G44" s="10" t="s">
        <v>24</v>
      </c>
      <c r="H44" s="10"/>
      <c r="I44" s="4">
        <v>578</v>
      </c>
      <c r="J44" s="21">
        <v>-1.88430002890527</v>
      </c>
      <c r="K44" s="21">
        <v>35.200941972434499</v>
      </c>
      <c r="L44" s="19">
        <v>1733.9904790000001</v>
      </c>
      <c r="M44" s="4" t="s">
        <v>27</v>
      </c>
      <c r="N44" s="4">
        <v>7</v>
      </c>
      <c r="O44" s="4">
        <v>2</v>
      </c>
      <c r="P44" s="6">
        <v>37.770000000000003</v>
      </c>
      <c r="Q44" s="7">
        <v>135</v>
      </c>
      <c r="R44" s="8">
        <v>42.971834634811742</v>
      </c>
      <c r="S44" s="4" t="s">
        <v>22</v>
      </c>
      <c r="T44" s="6">
        <v>14.53</v>
      </c>
      <c r="U44" s="4">
        <v>19.8</v>
      </c>
      <c r="V44" s="4">
        <v>30.09</v>
      </c>
      <c r="W44" s="8">
        <v>10.5</v>
      </c>
      <c r="X44" s="17">
        <v>42863</v>
      </c>
      <c r="Y44" s="6">
        <v>11.29</v>
      </c>
      <c r="Z44" s="4">
        <v>21</v>
      </c>
      <c r="AA44" s="4">
        <v>37.200000000000003</v>
      </c>
      <c r="AB44" s="8">
        <v>11.625</v>
      </c>
      <c r="AC44">
        <v>20.399999999999999</v>
      </c>
      <c r="AD44">
        <v>33.645000000000003</v>
      </c>
    </row>
    <row r="45" spans="1:30" ht="17" x14ac:dyDescent="0.2">
      <c r="A45" s="1">
        <v>8</v>
      </c>
      <c r="B45" s="1">
        <v>47</v>
      </c>
      <c r="C45" s="4" t="s">
        <v>30</v>
      </c>
      <c r="D45" s="4">
        <v>4</v>
      </c>
      <c r="E45" s="10" t="s">
        <v>28</v>
      </c>
      <c r="F45" s="10" t="s">
        <v>29</v>
      </c>
      <c r="G45" s="10" t="s">
        <v>21</v>
      </c>
      <c r="H45" s="10"/>
      <c r="I45" s="4">
        <v>576</v>
      </c>
      <c r="J45" s="21">
        <v>-1.8842010386288099</v>
      </c>
      <c r="K45" s="21">
        <v>35.198467969894402</v>
      </c>
      <c r="L45" s="19">
        <v>1736.6450199999899</v>
      </c>
      <c r="M45" s="4"/>
      <c r="N45" s="4"/>
      <c r="O45" s="4"/>
      <c r="P45" s="6"/>
      <c r="Q45" s="7"/>
      <c r="R45" s="8"/>
      <c r="S45" s="4" t="s">
        <v>22</v>
      </c>
      <c r="T45" s="6">
        <v>13.45</v>
      </c>
      <c r="U45" s="4">
        <v>23.2</v>
      </c>
      <c r="V45" s="4">
        <v>6.58</v>
      </c>
      <c r="W45" s="8">
        <v>7.25</v>
      </c>
      <c r="X45" s="17">
        <v>42863</v>
      </c>
      <c r="Y45" s="6">
        <v>12.05</v>
      </c>
      <c r="Z45" s="4">
        <v>23.1</v>
      </c>
      <c r="AA45" s="4">
        <v>20.9</v>
      </c>
      <c r="AB45" s="8">
        <v>6.8250000000000002</v>
      </c>
      <c r="AC45">
        <v>23.15</v>
      </c>
      <c r="AD45">
        <v>13.739999999999998</v>
      </c>
    </row>
    <row r="46" spans="1:30" ht="17" x14ac:dyDescent="0.2">
      <c r="A46" s="1">
        <v>8</v>
      </c>
      <c r="B46" s="1">
        <v>48</v>
      </c>
      <c r="C46" s="4" t="s">
        <v>30</v>
      </c>
      <c r="D46" s="4">
        <v>4</v>
      </c>
      <c r="E46" s="10" t="s">
        <v>28</v>
      </c>
      <c r="F46" s="10" t="s">
        <v>29</v>
      </c>
      <c r="G46" s="10" t="s">
        <v>24</v>
      </c>
      <c r="H46" s="10"/>
      <c r="I46" s="4">
        <v>579</v>
      </c>
      <c r="J46" s="21">
        <v>-1.88420598395168</v>
      </c>
      <c r="K46" s="21">
        <v>35.2007660362869</v>
      </c>
      <c r="L46" s="19">
        <v>1732.772095</v>
      </c>
      <c r="M46" s="4"/>
      <c r="N46" s="4"/>
      <c r="O46" s="4"/>
      <c r="P46" s="6"/>
      <c r="Q46" s="7"/>
      <c r="R46" s="8"/>
      <c r="S46" s="4" t="s">
        <v>22</v>
      </c>
      <c r="T46" s="6">
        <v>13.45</v>
      </c>
      <c r="U46" s="4">
        <v>22.5</v>
      </c>
      <c r="V46" s="4">
        <v>24</v>
      </c>
      <c r="W46" s="8">
        <v>9.25</v>
      </c>
      <c r="X46" s="17">
        <v>42863</v>
      </c>
      <c r="Y46" s="6">
        <v>11.37</v>
      </c>
      <c r="Z46" s="4">
        <v>23.3</v>
      </c>
      <c r="AA46" s="4">
        <v>35.5</v>
      </c>
      <c r="AB46" s="8">
        <v>8.35</v>
      </c>
      <c r="AC46">
        <v>22.9</v>
      </c>
      <c r="AD46">
        <v>29.75</v>
      </c>
    </row>
    <row r="47" spans="1:30" ht="17" x14ac:dyDescent="0.2">
      <c r="A47" s="1">
        <v>9</v>
      </c>
      <c r="B47" s="1">
        <v>49</v>
      </c>
      <c r="C47" s="4" t="s">
        <v>31</v>
      </c>
      <c r="D47" s="4">
        <v>1</v>
      </c>
      <c r="E47" s="10" t="s">
        <v>19</v>
      </c>
      <c r="F47" s="10" t="s">
        <v>20</v>
      </c>
      <c r="G47" s="10" t="s">
        <v>21</v>
      </c>
      <c r="H47" s="10"/>
      <c r="I47" s="4">
        <v>521</v>
      </c>
      <c r="J47" s="21">
        <v>-2.0184219628572402</v>
      </c>
      <c r="K47" s="21">
        <v>34.655890027061098</v>
      </c>
      <c r="L47" s="19">
        <v>1378.8220209999899</v>
      </c>
      <c r="M47" s="4" t="s">
        <v>23</v>
      </c>
      <c r="N47" s="4">
        <v>4.2</v>
      </c>
      <c r="O47" s="4">
        <v>2.2000000000000002</v>
      </c>
      <c r="P47" s="6">
        <v>5.78</v>
      </c>
      <c r="Q47" s="7">
        <v>67</v>
      </c>
      <c r="R47" s="8">
        <v>21.326762374313976</v>
      </c>
      <c r="S47" s="4" t="s">
        <v>32</v>
      </c>
      <c r="T47" s="6">
        <v>9.5299999999999994</v>
      </c>
      <c r="U47" s="4">
        <v>21.9</v>
      </c>
      <c r="V47" s="4">
        <v>2.5</v>
      </c>
      <c r="W47" s="8">
        <v>10.574999999999999</v>
      </c>
      <c r="X47" s="17">
        <v>42862</v>
      </c>
      <c r="Y47" s="6">
        <v>14.45</v>
      </c>
      <c r="Z47" s="4">
        <v>22.2</v>
      </c>
      <c r="AA47" s="4">
        <v>26.3</v>
      </c>
      <c r="AB47" s="8">
        <v>8.125</v>
      </c>
      <c r="AC47">
        <v>22.049999999999997</v>
      </c>
      <c r="AD47">
        <v>14.4</v>
      </c>
    </row>
    <row r="48" spans="1:30" ht="17" x14ac:dyDescent="0.2">
      <c r="A48" s="1">
        <v>9</v>
      </c>
      <c r="B48" s="1">
        <v>50</v>
      </c>
      <c r="C48" s="4" t="s">
        <v>31</v>
      </c>
      <c r="D48" s="4">
        <v>1</v>
      </c>
      <c r="E48" s="10" t="s">
        <v>19</v>
      </c>
      <c r="F48" s="10" t="s">
        <v>20</v>
      </c>
      <c r="G48" s="10" t="s">
        <v>24</v>
      </c>
      <c r="H48" s="10"/>
      <c r="I48" s="4">
        <v>522</v>
      </c>
      <c r="J48" s="21">
        <v>-2.0183900278061602</v>
      </c>
      <c r="K48" s="21">
        <v>34.655892960727201</v>
      </c>
      <c r="L48" s="19">
        <v>1379.0592039999899</v>
      </c>
      <c r="M48" s="4" t="s">
        <v>23</v>
      </c>
      <c r="N48" s="4">
        <v>4.2</v>
      </c>
      <c r="O48" s="4">
        <v>2.2000000000000002</v>
      </c>
      <c r="P48" s="6">
        <v>4.29</v>
      </c>
      <c r="Q48" s="7">
        <v>67</v>
      </c>
      <c r="R48" s="8">
        <v>21.326762374313976</v>
      </c>
      <c r="S48" s="4" t="s">
        <v>32</v>
      </c>
      <c r="T48" s="6">
        <v>9.5299999999999994</v>
      </c>
      <c r="U48" s="4">
        <v>24</v>
      </c>
      <c r="V48" s="4">
        <v>2.08</v>
      </c>
      <c r="W48" s="8">
        <v>6.875</v>
      </c>
      <c r="X48" s="17">
        <v>42862</v>
      </c>
      <c r="Y48" s="6">
        <v>14.52</v>
      </c>
      <c r="Z48" s="4">
        <v>25.6</v>
      </c>
      <c r="AA48" s="4">
        <v>28.2</v>
      </c>
      <c r="AB48" s="8">
        <v>3.5</v>
      </c>
      <c r="AC48">
        <v>24.8</v>
      </c>
      <c r="AD48">
        <v>15.14</v>
      </c>
    </row>
    <row r="49" spans="1:30" ht="17" x14ac:dyDescent="0.2">
      <c r="A49" s="1">
        <v>9</v>
      </c>
      <c r="B49" s="1">
        <v>51</v>
      </c>
      <c r="C49" s="4" t="s">
        <v>31</v>
      </c>
      <c r="D49" s="4">
        <v>1</v>
      </c>
      <c r="E49" s="10" t="s">
        <v>19</v>
      </c>
      <c r="F49" s="10" t="s">
        <v>25</v>
      </c>
      <c r="G49" s="10" t="s">
        <v>21</v>
      </c>
      <c r="H49" s="10"/>
      <c r="I49" s="4">
        <v>523</v>
      </c>
      <c r="J49" s="21">
        <v>-2.0183549914509</v>
      </c>
      <c r="K49" s="21">
        <v>34.656445998698402</v>
      </c>
      <c r="L49" s="19">
        <v>1380.7514650000001</v>
      </c>
      <c r="M49" s="4" t="s">
        <v>27</v>
      </c>
      <c r="N49" s="4">
        <v>7.6</v>
      </c>
      <c r="O49" s="4">
        <v>1.8</v>
      </c>
      <c r="P49" s="6">
        <v>36.409999999999997</v>
      </c>
      <c r="Q49" s="7">
        <v>107</v>
      </c>
      <c r="R49" s="8">
        <v>34.0591578216656</v>
      </c>
      <c r="S49" s="4" t="s">
        <v>32</v>
      </c>
      <c r="T49" s="6">
        <v>10.16</v>
      </c>
      <c r="U49" s="4">
        <v>24.7</v>
      </c>
      <c r="V49" s="4">
        <v>1.73</v>
      </c>
      <c r="W49" s="8">
        <v>7.6749999999999998</v>
      </c>
      <c r="X49" s="17">
        <v>42862</v>
      </c>
      <c r="Y49" s="6">
        <v>14.38</v>
      </c>
      <c r="Z49" s="4">
        <v>25</v>
      </c>
      <c r="AA49" s="4">
        <v>34.4</v>
      </c>
      <c r="AB49" s="8">
        <v>5.3249999999999993</v>
      </c>
      <c r="AC49">
        <v>24.85</v>
      </c>
      <c r="AD49">
        <v>18.064999999999998</v>
      </c>
    </row>
    <row r="50" spans="1:30" ht="17" x14ac:dyDescent="0.2">
      <c r="A50" s="1">
        <v>9</v>
      </c>
      <c r="B50" s="1">
        <v>52</v>
      </c>
      <c r="C50" s="4" t="s">
        <v>31</v>
      </c>
      <c r="D50" s="4">
        <v>1</v>
      </c>
      <c r="E50" s="10" t="s">
        <v>19</v>
      </c>
      <c r="F50" s="10" t="s">
        <v>25</v>
      </c>
      <c r="G50" s="10" t="s">
        <v>24</v>
      </c>
      <c r="H50" s="10"/>
      <c r="I50" s="4">
        <v>524</v>
      </c>
      <c r="J50" s="21">
        <v>-2.01836396008729</v>
      </c>
      <c r="K50" s="21">
        <v>34.656441975384901</v>
      </c>
      <c r="L50" s="19">
        <v>1381.298706</v>
      </c>
      <c r="M50" s="4" t="s">
        <v>27</v>
      </c>
      <c r="N50" s="4">
        <v>7.6</v>
      </c>
      <c r="O50" s="4">
        <v>1.8</v>
      </c>
      <c r="P50" s="6">
        <v>32.479999999999997</v>
      </c>
      <c r="Q50" s="7">
        <v>107</v>
      </c>
      <c r="R50" s="8">
        <v>34.0591578216656</v>
      </c>
      <c r="S50" s="4" t="s">
        <v>32</v>
      </c>
      <c r="T50" s="6">
        <v>10.16</v>
      </c>
      <c r="U50" s="4">
        <v>23.4</v>
      </c>
      <c r="V50" s="4">
        <v>1.93</v>
      </c>
      <c r="W50" s="8">
        <v>5.875</v>
      </c>
      <c r="X50" s="17">
        <v>42862</v>
      </c>
      <c r="Y50" s="6">
        <v>14.41</v>
      </c>
      <c r="Z50" s="4">
        <v>24.2</v>
      </c>
      <c r="AA50" s="4">
        <v>34.4</v>
      </c>
      <c r="AB50" s="8">
        <v>5.0250000000000004</v>
      </c>
      <c r="AC50">
        <v>23.799999999999997</v>
      </c>
      <c r="AD50">
        <v>18.164999999999999</v>
      </c>
    </row>
    <row r="51" spans="1:30" ht="17" x14ac:dyDescent="0.2">
      <c r="A51" s="1">
        <v>9</v>
      </c>
      <c r="B51" s="1">
        <v>53</v>
      </c>
      <c r="C51" s="4" t="s">
        <v>31</v>
      </c>
      <c r="D51" s="4">
        <v>1</v>
      </c>
      <c r="E51" s="10" t="s">
        <v>28</v>
      </c>
      <c r="F51" s="10" t="s">
        <v>29</v>
      </c>
      <c r="G51" s="10" t="s">
        <v>21</v>
      </c>
      <c r="H51" s="10"/>
      <c r="I51" s="4">
        <v>525</v>
      </c>
      <c r="J51" s="21">
        <v>-2.01852698810398</v>
      </c>
      <c r="K51" s="21">
        <v>34.656314989551902</v>
      </c>
      <c r="L51" s="19">
        <v>1381.3233640000001</v>
      </c>
      <c r="M51" s="4"/>
      <c r="N51" s="4"/>
      <c r="O51" s="4"/>
      <c r="P51" s="6"/>
      <c r="Q51" s="7"/>
      <c r="R51" s="8"/>
      <c r="S51" s="4" t="s">
        <v>32</v>
      </c>
      <c r="T51" s="6">
        <v>10.3</v>
      </c>
      <c r="U51" s="4">
        <v>25</v>
      </c>
      <c r="V51" s="4">
        <v>3</v>
      </c>
      <c r="W51" s="8">
        <v>2.9750000000000001</v>
      </c>
      <c r="X51" s="17">
        <v>42862</v>
      </c>
      <c r="Y51" s="6">
        <v>15.02</v>
      </c>
      <c r="Z51" s="4">
        <v>25.2</v>
      </c>
      <c r="AA51" s="4">
        <v>28.9</v>
      </c>
      <c r="AB51" s="8">
        <v>2.625</v>
      </c>
      <c r="AC51">
        <v>25.1</v>
      </c>
      <c r="AD51">
        <v>15.95</v>
      </c>
    </row>
    <row r="52" spans="1:30" ht="17" x14ac:dyDescent="0.2">
      <c r="A52" s="1">
        <v>9</v>
      </c>
      <c r="B52" s="1">
        <v>54</v>
      </c>
      <c r="C52" s="4" t="s">
        <v>31</v>
      </c>
      <c r="D52" s="4">
        <v>1</v>
      </c>
      <c r="E52" s="10" t="s">
        <v>28</v>
      </c>
      <c r="F52" s="10" t="s">
        <v>29</v>
      </c>
      <c r="G52" s="10" t="s">
        <v>24</v>
      </c>
      <c r="H52" s="10"/>
      <c r="I52" s="4">
        <v>526</v>
      </c>
      <c r="J52" s="21">
        <v>-2.0184799656271899</v>
      </c>
      <c r="K52" s="21">
        <v>34.656046014279099</v>
      </c>
      <c r="L52" s="19">
        <v>1381.1342770000001</v>
      </c>
      <c r="M52" s="4"/>
      <c r="N52" s="4"/>
      <c r="O52" s="4"/>
      <c r="P52" s="6"/>
      <c r="Q52" s="7"/>
      <c r="R52" s="8"/>
      <c r="S52" s="4" t="s">
        <v>32</v>
      </c>
      <c r="T52" s="6">
        <v>10.3</v>
      </c>
      <c r="U52" s="4">
        <v>25.9</v>
      </c>
      <c r="V52" s="4">
        <v>3.2</v>
      </c>
      <c r="W52" s="8">
        <v>2.5</v>
      </c>
      <c r="X52" s="17">
        <v>42862</v>
      </c>
      <c r="Y52" s="6">
        <v>15.14</v>
      </c>
      <c r="Z52" s="4">
        <v>25.5</v>
      </c>
      <c r="AA52" s="4">
        <v>30.1</v>
      </c>
      <c r="AB52" s="8">
        <v>2.375</v>
      </c>
      <c r="AC52">
        <v>25.7</v>
      </c>
      <c r="AD52">
        <v>16.650000000000002</v>
      </c>
    </row>
    <row r="53" spans="1:30" ht="17" x14ac:dyDescent="0.2">
      <c r="A53" s="1">
        <v>10</v>
      </c>
      <c r="B53" s="1">
        <v>55</v>
      </c>
      <c r="C53" s="4" t="s">
        <v>31</v>
      </c>
      <c r="D53" s="4">
        <v>2</v>
      </c>
      <c r="E53" s="10" t="s">
        <v>19</v>
      </c>
      <c r="F53" s="10" t="s">
        <v>20</v>
      </c>
      <c r="G53" s="10" t="s">
        <v>21</v>
      </c>
      <c r="H53" s="10"/>
      <c r="I53" s="4">
        <v>527</v>
      </c>
      <c r="J53" s="21">
        <v>-2.0248789619654399</v>
      </c>
      <c r="K53" s="21">
        <v>34.652867009863201</v>
      </c>
      <c r="L53" s="19">
        <v>1376.66247599999</v>
      </c>
      <c r="M53" s="4" t="s">
        <v>23</v>
      </c>
      <c r="N53" s="4">
        <v>4.2</v>
      </c>
      <c r="O53" s="4">
        <v>3</v>
      </c>
      <c r="P53" s="6">
        <v>13.51</v>
      </c>
      <c r="Q53" s="7">
        <v>33</v>
      </c>
      <c r="R53" s="8">
        <v>10.504226244065093</v>
      </c>
      <c r="S53" s="4" t="s">
        <v>32</v>
      </c>
      <c r="T53" s="6">
        <v>11.19</v>
      </c>
      <c r="U53" s="4">
        <v>25.6</v>
      </c>
      <c r="V53" s="4">
        <v>2.39</v>
      </c>
      <c r="W53" s="8">
        <v>7</v>
      </c>
      <c r="X53" s="17">
        <v>42861</v>
      </c>
      <c r="Y53" s="6">
        <v>16.149999999999999</v>
      </c>
      <c r="Z53" s="4">
        <v>25.5</v>
      </c>
      <c r="AA53" s="4">
        <v>19.100000000000001</v>
      </c>
      <c r="AB53" s="8">
        <v>4</v>
      </c>
      <c r="AC53">
        <v>25.55</v>
      </c>
      <c r="AD53">
        <v>10.745000000000001</v>
      </c>
    </row>
    <row r="54" spans="1:30" ht="17" x14ac:dyDescent="0.2">
      <c r="A54" s="1">
        <v>10</v>
      </c>
      <c r="B54" s="1">
        <v>56</v>
      </c>
      <c r="C54" s="4" t="s">
        <v>31</v>
      </c>
      <c r="D54" s="4">
        <v>2</v>
      </c>
      <c r="E54" s="10" t="s">
        <v>19</v>
      </c>
      <c r="F54" s="10" t="s">
        <v>20</v>
      </c>
      <c r="G54" s="10" t="s">
        <v>24</v>
      </c>
      <c r="H54" s="10"/>
      <c r="I54" s="4">
        <v>528</v>
      </c>
      <c r="J54" s="21">
        <v>-2.0248679816722799</v>
      </c>
      <c r="K54" s="21">
        <v>34.652915038168402</v>
      </c>
      <c r="L54" s="19">
        <v>1375.2387699999899</v>
      </c>
      <c r="M54" s="4" t="s">
        <v>23</v>
      </c>
      <c r="N54" s="4">
        <v>4.2</v>
      </c>
      <c r="O54" s="4">
        <v>3</v>
      </c>
      <c r="P54" s="6">
        <v>8.5500000000000007</v>
      </c>
      <c r="Q54" s="7">
        <v>33</v>
      </c>
      <c r="R54" s="8">
        <v>10.504226244065093</v>
      </c>
      <c r="S54" s="4" t="s">
        <v>32</v>
      </c>
      <c r="T54" s="6">
        <v>11.19</v>
      </c>
      <c r="U54" s="4">
        <v>24.9</v>
      </c>
      <c r="V54" s="4">
        <v>3.71</v>
      </c>
      <c r="W54" s="8">
        <v>6.1749999999999998</v>
      </c>
      <c r="X54" s="17">
        <v>42861</v>
      </c>
      <c r="Y54" s="6">
        <v>16.100000000000001</v>
      </c>
      <c r="Z54" s="4">
        <v>26.1</v>
      </c>
      <c r="AA54" s="4">
        <v>19.100000000000001</v>
      </c>
      <c r="AB54" s="8">
        <v>2.25</v>
      </c>
      <c r="AC54">
        <v>25.5</v>
      </c>
      <c r="AD54">
        <v>11.405000000000001</v>
      </c>
    </row>
    <row r="55" spans="1:30" ht="17" x14ac:dyDescent="0.2">
      <c r="A55" s="1">
        <v>10</v>
      </c>
      <c r="B55" s="1">
        <v>57</v>
      </c>
      <c r="C55" s="4" t="s">
        <v>31</v>
      </c>
      <c r="D55" s="4">
        <v>2</v>
      </c>
      <c r="E55" s="10" t="s">
        <v>19</v>
      </c>
      <c r="F55" s="10" t="s">
        <v>25</v>
      </c>
      <c r="G55" s="10" t="s">
        <v>21</v>
      </c>
      <c r="H55" s="10"/>
      <c r="I55" s="4">
        <v>529</v>
      </c>
      <c r="J55" s="21">
        <v>-2.02499798499047</v>
      </c>
      <c r="K55" s="21">
        <v>34.652997013181398</v>
      </c>
      <c r="L55" s="19">
        <v>1375.30981399999</v>
      </c>
      <c r="M55" s="4" t="s">
        <v>27</v>
      </c>
      <c r="N55" s="4">
        <v>7.4</v>
      </c>
      <c r="O55" s="4">
        <v>2.2000000000000002</v>
      </c>
      <c r="P55" s="6">
        <v>22.05</v>
      </c>
      <c r="Q55" s="7">
        <v>100</v>
      </c>
      <c r="R55" s="8">
        <v>31.830988618379067</v>
      </c>
      <c r="S55" s="4" t="s">
        <v>32</v>
      </c>
      <c r="T55" s="6">
        <v>11.27</v>
      </c>
      <c r="U55" s="4">
        <v>24</v>
      </c>
      <c r="V55" s="4">
        <v>3.25</v>
      </c>
      <c r="W55" s="8">
        <v>5.4</v>
      </c>
      <c r="X55" s="17">
        <v>42861</v>
      </c>
      <c r="Y55" s="6">
        <v>15.54</v>
      </c>
      <c r="Z55" s="4">
        <v>27.1</v>
      </c>
      <c r="AA55" s="4">
        <v>19.100000000000001</v>
      </c>
      <c r="AB55" s="8">
        <v>2.5</v>
      </c>
      <c r="AC55">
        <v>25.55</v>
      </c>
      <c r="AD55">
        <v>11.175000000000001</v>
      </c>
    </row>
    <row r="56" spans="1:30" ht="17" x14ac:dyDescent="0.2">
      <c r="A56" s="1">
        <v>10</v>
      </c>
      <c r="B56" s="1">
        <v>58</v>
      </c>
      <c r="C56" s="4" t="s">
        <v>31</v>
      </c>
      <c r="D56" s="4">
        <v>2</v>
      </c>
      <c r="E56" s="10" t="s">
        <v>19</v>
      </c>
      <c r="F56" s="10" t="s">
        <v>25</v>
      </c>
      <c r="G56" s="10" t="s">
        <v>24</v>
      </c>
      <c r="H56" s="10"/>
      <c r="I56" s="4">
        <v>530</v>
      </c>
      <c r="J56" s="21">
        <v>-2.0249790418893099</v>
      </c>
      <c r="K56" s="21">
        <v>34.653001036494899</v>
      </c>
      <c r="L56" s="19">
        <v>1375.67846699999</v>
      </c>
      <c r="M56" s="4" t="s">
        <v>27</v>
      </c>
      <c r="N56" s="4">
        <v>7.4</v>
      </c>
      <c r="O56" s="4">
        <v>2.2000000000000002</v>
      </c>
      <c r="P56" s="6">
        <v>12.82</v>
      </c>
      <c r="Q56" s="7">
        <v>100</v>
      </c>
      <c r="R56" s="8">
        <v>31.830988618379067</v>
      </c>
      <c r="S56" s="4" t="s">
        <v>32</v>
      </c>
      <c r="T56" s="6">
        <v>11.27</v>
      </c>
      <c r="U56" s="4">
        <v>26.8</v>
      </c>
      <c r="V56" s="4">
        <v>4.1100000000000003</v>
      </c>
      <c r="W56" s="8">
        <v>3.0249999999999999</v>
      </c>
      <c r="X56" s="17">
        <v>42861</v>
      </c>
      <c r="Y56" s="6">
        <v>14.59</v>
      </c>
      <c r="Z56" s="4">
        <v>27.5</v>
      </c>
      <c r="AA56" s="4">
        <v>19.100000000000001</v>
      </c>
      <c r="AB56" s="8">
        <v>2.75</v>
      </c>
      <c r="AC56">
        <v>27.15</v>
      </c>
      <c r="AD56">
        <v>11.605</v>
      </c>
    </row>
    <row r="57" spans="1:30" ht="17" x14ac:dyDescent="0.2">
      <c r="A57" s="1">
        <v>10</v>
      </c>
      <c r="B57" s="1">
        <v>59</v>
      </c>
      <c r="C57" s="4" t="s">
        <v>31</v>
      </c>
      <c r="D57" s="4">
        <v>2</v>
      </c>
      <c r="E57" s="10" t="s">
        <v>28</v>
      </c>
      <c r="F57" s="10" t="s">
        <v>29</v>
      </c>
      <c r="G57" s="10" t="s">
        <v>21</v>
      </c>
      <c r="H57" s="10"/>
      <c r="I57" s="4">
        <v>531</v>
      </c>
      <c r="J57" s="21">
        <v>-2.0248440094292102</v>
      </c>
      <c r="K57" s="21">
        <v>34.652969017624798</v>
      </c>
      <c r="L57" s="19">
        <v>1374.6026609999899</v>
      </c>
      <c r="M57" s="4"/>
      <c r="N57" s="4"/>
      <c r="O57" s="4"/>
      <c r="P57" s="6"/>
      <c r="Q57" s="7"/>
      <c r="R57" s="8"/>
      <c r="S57" s="4" t="s">
        <v>32</v>
      </c>
      <c r="T57" s="6">
        <v>11.4</v>
      </c>
      <c r="U57" s="4">
        <v>30.8</v>
      </c>
      <c r="V57" s="4">
        <v>3.36</v>
      </c>
      <c r="W57" s="8">
        <v>1.25</v>
      </c>
      <c r="X57" s="17">
        <v>42861</v>
      </c>
      <c r="Y57" s="6">
        <v>15.4</v>
      </c>
      <c r="Z57" s="4">
        <v>27.2</v>
      </c>
      <c r="AA57" s="4">
        <v>25.4</v>
      </c>
      <c r="AB57" s="8">
        <v>1.7749999999999999</v>
      </c>
      <c r="AC57">
        <v>29</v>
      </c>
      <c r="AD57">
        <v>14.379999999999999</v>
      </c>
    </row>
    <row r="58" spans="1:30" ht="17" x14ac:dyDescent="0.2">
      <c r="A58" s="1">
        <v>10</v>
      </c>
      <c r="B58" s="1">
        <v>60</v>
      </c>
      <c r="C58" s="4" t="s">
        <v>31</v>
      </c>
      <c r="D58" s="4">
        <v>2</v>
      </c>
      <c r="E58" s="10" t="s">
        <v>28</v>
      </c>
      <c r="F58" s="10" t="s">
        <v>29</v>
      </c>
      <c r="G58" s="10" t="s">
        <v>24</v>
      </c>
      <c r="H58" s="10"/>
      <c r="I58" s="4">
        <v>532</v>
      </c>
      <c r="J58" s="21">
        <v>-2.0248969830572601</v>
      </c>
      <c r="K58" s="21">
        <v>34.652762990444799</v>
      </c>
      <c r="L58" s="19">
        <v>1374.5024410000001</v>
      </c>
      <c r="M58" s="4"/>
      <c r="N58" s="4"/>
      <c r="O58" s="4"/>
      <c r="P58" s="6"/>
      <c r="Q58" s="7"/>
      <c r="R58" s="8"/>
      <c r="S58" s="4" t="s">
        <v>32</v>
      </c>
      <c r="T58" s="6">
        <v>11.4</v>
      </c>
      <c r="U58" s="4">
        <v>31</v>
      </c>
      <c r="V58" s="4">
        <v>2.9</v>
      </c>
      <c r="W58" s="8">
        <v>1.3</v>
      </c>
      <c r="X58" s="17">
        <v>42861</v>
      </c>
      <c r="Y58" s="6">
        <v>15.45</v>
      </c>
      <c r="Z58" s="4">
        <v>30.4</v>
      </c>
      <c r="AA58" s="4">
        <v>19.7</v>
      </c>
      <c r="AB58" s="8">
        <v>1.5</v>
      </c>
      <c r="AC58">
        <v>30.7</v>
      </c>
      <c r="AD58">
        <v>11.299999999999999</v>
      </c>
    </row>
    <row r="59" spans="1:30" ht="17" x14ac:dyDescent="0.2">
      <c r="A59" s="1">
        <v>11</v>
      </c>
      <c r="B59" s="1">
        <v>61</v>
      </c>
      <c r="C59" s="4" t="s">
        <v>31</v>
      </c>
      <c r="D59" s="4">
        <v>3</v>
      </c>
      <c r="E59" s="10" t="s">
        <v>19</v>
      </c>
      <c r="F59" s="10" t="s">
        <v>20</v>
      </c>
      <c r="G59" s="10" t="s">
        <v>21</v>
      </c>
      <c r="H59" s="10"/>
      <c r="I59" s="4">
        <v>533</v>
      </c>
      <c r="J59" s="21">
        <v>-2.0324950106441899</v>
      </c>
      <c r="K59" s="21">
        <v>34.652248006313997</v>
      </c>
      <c r="L59" s="19">
        <v>1367.66967799999</v>
      </c>
      <c r="M59" s="4" t="s">
        <v>23</v>
      </c>
      <c r="N59" s="4">
        <v>3.8</v>
      </c>
      <c r="O59" s="4">
        <v>1.6</v>
      </c>
      <c r="P59" s="6">
        <v>25.86</v>
      </c>
      <c r="Q59" s="7">
        <v>56.5</v>
      </c>
      <c r="R59" s="8">
        <v>17.984508569384175</v>
      </c>
      <c r="S59" s="4" t="s">
        <v>32</v>
      </c>
      <c r="T59" s="6">
        <v>12.24</v>
      </c>
      <c r="U59" s="4">
        <v>25.3</v>
      </c>
      <c r="V59" s="4">
        <v>1.46</v>
      </c>
      <c r="W59" s="8">
        <v>3.0750000000000002</v>
      </c>
      <c r="X59" s="17">
        <v>42861</v>
      </c>
      <c r="Y59" s="6">
        <v>15.05</v>
      </c>
      <c r="Z59" s="4">
        <v>23.1</v>
      </c>
      <c r="AA59" s="4">
        <v>19.100000000000001</v>
      </c>
      <c r="AB59" s="8">
        <v>4.25</v>
      </c>
      <c r="AC59">
        <v>24.200000000000003</v>
      </c>
      <c r="AD59">
        <v>10.280000000000001</v>
      </c>
    </row>
    <row r="60" spans="1:30" ht="17" x14ac:dyDescent="0.2">
      <c r="A60" s="1">
        <v>11</v>
      </c>
      <c r="B60" s="1">
        <v>62</v>
      </c>
      <c r="C60" s="4" t="s">
        <v>31</v>
      </c>
      <c r="D60" s="4">
        <v>3</v>
      </c>
      <c r="E60" s="10" t="s">
        <v>19</v>
      </c>
      <c r="F60" s="10" t="s">
        <v>20</v>
      </c>
      <c r="G60" s="10" t="s">
        <v>24</v>
      </c>
      <c r="H60" s="10"/>
      <c r="I60" s="4">
        <v>534</v>
      </c>
      <c r="J60" s="21">
        <v>-2.0324879698455298</v>
      </c>
      <c r="K60" s="21">
        <v>34.652241971343699</v>
      </c>
      <c r="L60" s="19">
        <v>1367.6176760000001</v>
      </c>
      <c r="M60" s="4" t="s">
        <v>23</v>
      </c>
      <c r="N60" s="4">
        <v>3.8</v>
      </c>
      <c r="O60" s="4">
        <v>1.6</v>
      </c>
      <c r="P60" s="6">
        <v>39.9</v>
      </c>
      <c r="Q60" s="7">
        <v>56.5</v>
      </c>
      <c r="R60" s="8">
        <v>17.984508569384175</v>
      </c>
      <c r="S60" s="4" t="s">
        <v>32</v>
      </c>
      <c r="T60" s="6">
        <v>12.24</v>
      </c>
      <c r="U60" s="4">
        <v>27.6</v>
      </c>
      <c r="V60" s="4">
        <v>0.55000000000000004</v>
      </c>
      <c r="W60" s="8">
        <v>3.75</v>
      </c>
      <c r="X60" s="17">
        <v>42861</v>
      </c>
      <c r="Y60" s="6">
        <v>15.09</v>
      </c>
      <c r="Z60" s="4">
        <v>25.9</v>
      </c>
      <c r="AA60" s="4">
        <v>19.100000000000001</v>
      </c>
      <c r="AB60" s="8">
        <v>3.25</v>
      </c>
      <c r="AC60">
        <v>26.75</v>
      </c>
      <c r="AD60">
        <v>9.8250000000000011</v>
      </c>
    </row>
    <row r="61" spans="1:30" ht="17" x14ac:dyDescent="0.2">
      <c r="A61" s="1">
        <v>11</v>
      </c>
      <c r="B61" s="1">
        <v>63</v>
      </c>
      <c r="C61" s="4" t="s">
        <v>31</v>
      </c>
      <c r="D61" s="4">
        <v>3</v>
      </c>
      <c r="E61" s="10" t="s">
        <v>19</v>
      </c>
      <c r="F61" s="10" t="s">
        <v>25</v>
      </c>
      <c r="G61" s="10" t="s">
        <v>21</v>
      </c>
      <c r="H61" s="10"/>
      <c r="I61" s="4">
        <v>535</v>
      </c>
      <c r="J61" s="21">
        <v>-2.0323759876191598</v>
      </c>
      <c r="K61" s="21">
        <v>34.652243983000503</v>
      </c>
      <c r="L61" s="19">
        <v>1368.77185099999</v>
      </c>
      <c r="M61" s="4" t="s">
        <v>27</v>
      </c>
      <c r="N61" s="4">
        <v>6.4</v>
      </c>
      <c r="O61" s="4">
        <v>1.2</v>
      </c>
      <c r="P61" s="6">
        <v>53.27</v>
      </c>
      <c r="Q61" s="7">
        <v>86</v>
      </c>
      <c r="R61" s="8">
        <v>27.374650211805999</v>
      </c>
      <c r="S61" s="4" t="s">
        <v>32</v>
      </c>
      <c r="T61" s="6">
        <v>12.34</v>
      </c>
      <c r="U61" s="4">
        <v>27.9</v>
      </c>
      <c r="V61" s="4">
        <v>0.43</v>
      </c>
      <c r="W61" s="8">
        <v>4.875</v>
      </c>
      <c r="X61" s="17">
        <v>42861</v>
      </c>
      <c r="Y61" s="6">
        <v>15.14</v>
      </c>
      <c r="Z61" s="4">
        <v>26.5</v>
      </c>
      <c r="AA61" s="4">
        <v>19.100000000000001</v>
      </c>
      <c r="AB61" s="8">
        <v>3.75</v>
      </c>
      <c r="AC61">
        <v>27.2</v>
      </c>
      <c r="AD61">
        <v>9.7650000000000006</v>
      </c>
    </row>
    <row r="62" spans="1:30" ht="17" x14ac:dyDescent="0.2">
      <c r="A62" s="1">
        <v>11</v>
      </c>
      <c r="B62" s="1">
        <v>64</v>
      </c>
      <c r="C62" s="4" t="s">
        <v>31</v>
      </c>
      <c r="D62" s="4">
        <v>3</v>
      </c>
      <c r="E62" s="10" t="s">
        <v>19</v>
      </c>
      <c r="F62" s="10" t="s">
        <v>25</v>
      </c>
      <c r="G62" s="10" t="s">
        <v>24</v>
      </c>
      <c r="H62" s="10"/>
      <c r="I62" s="4">
        <v>536</v>
      </c>
      <c r="J62" s="21">
        <v>-2.0323930028825998</v>
      </c>
      <c r="K62" s="21">
        <v>34.652251023799103</v>
      </c>
      <c r="L62" s="19">
        <v>1368.76342799999</v>
      </c>
      <c r="M62" s="4" t="s">
        <v>27</v>
      </c>
      <c r="N62" s="4">
        <v>6.4</v>
      </c>
      <c r="O62" s="4">
        <v>1.2</v>
      </c>
      <c r="P62" s="6">
        <v>49.51</v>
      </c>
      <c r="Q62" s="7">
        <v>86</v>
      </c>
      <c r="R62" s="8">
        <v>27.374650211805999</v>
      </c>
      <c r="S62" s="4" t="s">
        <v>32</v>
      </c>
      <c r="T62" s="6">
        <v>12.34</v>
      </c>
      <c r="U62" s="4">
        <v>26.8</v>
      </c>
      <c r="V62" s="4">
        <v>2.19</v>
      </c>
      <c r="W62" s="8">
        <v>5</v>
      </c>
      <c r="X62" s="17">
        <v>42861</v>
      </c>
      <c r="Y62" s="6">
        <v>15.2</v>
      </c>
      <c r="Z62" s="4">
        <v>25.8</v>
      </c>
      <c r="AA62" s="4">
        <v>19.100000000000001</v>
      </c>
      <c r="AB62" s="8">
        <v>4</v>
      </c>
      <c r="AC62">
        <v>26.3</v>
      </c>
      <c r="AD62">
        <v>10.645000000000001</v>
      </c>
    </row>
    <row r="63" spans="1:30" ht="17" x14ac:dyDescent="0.2">
      <c r="A63" s="1">
        <v>11</v>
      </c>
      <c r="B63" s="1">
        <v>65</v>
      </c>
      <c r="C63" s="4" t="s">
        <v>31</v>
      </c>
      <c r="D63" s="4">
        <v>3</v>
      </c>
      <c r="E63" s="10" t="s">
        <v>28</v>
      </c>
      <c r="F63" s="10" t="s">
        <v>29</v>
      </c>
      <c r="G63" s="10" t="s">
        <v>21</v>
      </c>
      <c r="H63" s="10"/>
      <c r="I63" s="4">
        <v>537</v>
      </c>
      <c r="J63" s="21">
        <v>-2.0324179809540501</v>
      </c>
      <c r="K63" s="21">
        <v>34.652382032945702</v>
      </c>
      <c r="L63" s="19">
        <v>1367.79040499999</v>
      </c>
      <c r="M63" s="4"/>
      <c r="N63" s="4"/>
      <c r="O63" s="4"/>
      <c r="P63" s="6"/>
      <c r="Q63" s="7"/>
      <c r="R63" s="8"/>
      <c r="S63" s="4" t="s">
        <v>32</v>
      </c>
      <c r="T63" s="6">
        <v>12.52</v>
      </c>
      <c r="U63" s="4">
        <v>32.6</v>
      </c>
      <c r="V63" s="4">
        <v>2.66</v>
      </c>
      <c r="W63" s="8">
        <v>1.875</v>
      </c>
      <c r="X63" s="17">
        <v>42861</v>
      </c>
      <c r="Y63" s="6">
        <v>15.24</v>
      </c>
      <c r="Z63" s="4">
        <v>26.3</v>
      </c>
      <c r="AA63" s="4">
        <v>19.100000000000001</v>
      </c>
      <c r="AB63" s="8">
        <v>2</v>
      </c>
      <c r="AC63">
        <v>29.450000000000003</v>
      </c>
      <c r="AD63">
        <v>10.88</v>
      </c>
    </row>
    <row r="64" spans="1:30" ht="17" x14ac:dyDescent="0.2">
      <c r="A64" s="1">
        <v>11</v>
      </c>
      <c r="B64" s="1">
        <v>66</v>
      </c>
      <c r="C64" s="4" t="s">
        <v>31</v>
      </c>
      <c r="D64" s="4">
        <v>3</v>
      </c>
      <c r="E64" s="10" t="s">
        <v>28</v>
      </c>
      <c r="F64" s="10" t="s">
        <v>29</v>
      </c>
      <c r="G64" s="10" t="s">
        <v>24</v>
      </c>
      <c r="H64" s="10"/>
      <c r="I64" s="4">
        <v>538</v>
      </c>
      <c r="J64" s="21">
        <v>-2.0324429590255</v>
      </c>
      <c r="K64" s="21">
        <v>34.6521620079874</v>
      </c>
      <c r="L64" s="19">
        <v>1369.17004399999</v>
      </c>
      <c r="M64" s="4"/>
      <c r="N64" s="4"/>
      <c r="O64" s="4"/>
      <c r="P64" s="6"/>
      <c r="Q64" s="7"/>
      <c r="R64" s="8"/>
      <c r="S64" s="4" t="s">
        <v>32</v>
      </c>
      <c r="T64" s="6">
        <v>12.52</v>
      </c>
      <c r="U64" s="4">
        <v>29.5</v>
      </c>
      <c r="V64" s="4">
        <v>0</v>
      </c>
      <c r="W64" s="8">
        <v>3.5</v>
      </c>
      <c r="X64" s="17">
        <v>42861</v>
      </c>
      <c r="Y64" s="6">
        <v>15.3</v>
      </c>
      <c r="Z64" s="4">
        <v>26.7</v>
      </c>
      <c r="AA64" s="4">
        <v>19.100000000000001</v>
      </c>
      <c r="AB64" s="8">
        <v>2.25</v>
      </c>
      <c r="AC64">
        <v>28.1</v>
      </c>
      <c r="AD64">
        <v>9.5500000000000007</v>
      </c>
    </row>
    <row r="65" spans="1:30" ht="17" x14ac:dyDescent="0.2">
      <c r="A65" s="1">
        <v>12</v>
      </c>
      <c r="B65" s="1">
        <v>67</v>
      </c>
      <c r="C65" s="4" t="s">
        <v>31</v>
      </c>
      <c r="D65" s="4">
        <v>4</v>
      </c>
      <c r="E65" s="10" t="s">
        <v>19</v>
      </c>
      <c r="F65" s="10" t="s">
        <v>20</v>
      </c>
      <c r="G65" s="10" t="s">
        <v>21</v>
      </c>
      <c r="H65" s="10"/>
      <c r="I65" s="4">
        <v>539</v>
      </c>
      <c r="J65" s="21">
        <v>-2.0385360158979799</v>
      </c>
      <c r="K65" s="21">
        <v>34.652323024347403</v>
      </c>
      <c r="L65" s="19">
        <v>1369.0445560000001</v>
      </c>
      <c r="M65" s="4" t="s">
        <v>23</v>
      </c>
      <c r="N65" s="4">
        <v>4.2</v>
      </c>
      <c r="O65" s="4">
        <v>1.8</v>
      </c>
      <c r="P65" s="6">
        <v>10.99</v>
      </c>
      <c r="Q65" s="7">
        <v>96</v>
      </c>
      <c r="R65" s="8">
        <v>30.557749073643905</v>
      </c>
      <c r="S65" s="4" t="s">
        <v>32</v>
      </c>
      <c r="T65" s="6">
        <v>14.04</v>
      </c>
      <c r="U65" s="4">
        <v>26.8</v>
      </c>
      <c r="V65" s="4">
        <v>1.1399999999999999</v>
      </c>
      <c r="W65" s="8">
        <v>6</v>
      </c>
      <c r="X65" s="17">
        <v>42861</v>
      </c>
      <c r="Y65" s="6">
        <v>14.09</v>
      </c>
      <c r="Z65" s="4">
        <v>23.9</v>
      </c>
      <c r="AA65" s="4">
        <v>19.100000000000001</v>
      </c>
      <c r="AB65" s="8">
        <v>3.5</v>
      </c>
      <c r="AC65">
        <v>25.35</v>
      </c>
      <c r="AD65">
        <v>10.120000000000001</v>
      </c>
    </row>
    <row r="66" spans="1:30" ht="17" x14ac:dyDescent="0.2">
      <c r="A66" s="1">
        <v>12</v>
      </c>
      <c r="B66" s="1">
        <v>68</v>
      </c>
      <c r="C66" s="4" t="s">
        <v>31</v>
      </c>
      <c r="D66" s="4">
        <v>4</v>
      </c>
      <c r="E66" s="10" t="s">
        <v>19</v>
      </c>
      <c r="F66" s="10" t="s">
        <v>20</v>
      </c>
      <c r="G66" s="10" t="s">
        <v>24</v>
      </c>
      <c r="H66" s="10"/>
      <c r="I66" s="4">
        <v>540</v>
      </c>
      <c r="J66" s="21">
        <v>-2.0385309867560801</v>
      </c>
      <c r="K66" s="21">
        <v>34.652328975498598</v>
      </c>
      <c r="L66" s="19">
        <v>1369.0554199999899</v>
      </c>
      <c r="M66" s="4" t="s">
        <v>23</v>
      </c>
      <c r="N66" s="4">
        <v>4.2</v>
      </c>
      <c r="O66" s="4">
        <v>1.8</v>
      </c>
      <c r="P66" s="6">
        <v>11.96</v>
      </c>
      <c r="Q66" s="7">
        <v>96</v>
      </c>
      <c r="R66" s="8">
        <v>30.557749073643905</v>
      </c>
      <c r="S66" s="4" t="s">
        <v>32</v>
      </c>
      <c r="T66" s="6">
        <v>14.04</v>
      </c>
      <c r="U66" s="4">
        <v>25.5</v>
      </c>
      <c r="V66" s="4">
        <v>3.6</v>
      </c>
      <c r="W66" s="8">
        <v>4.75</v>
      </c>
      <c r="X66" s="17">
        <v>42861</v>
      </c>
      <c r="Y66" s="6">
        <v>14.07</v>
      </c>
      <c r="Z66" s="4">
        <v>24.3</v>
      </c>
      <c r="AA66" s="4">
        <v>19.100000000000001</v>
      </c>
      <c r="AB66" s="8">
        <v>3.5</v>
      </c>
      <c r="AC66">
        <v>24.9</v>
      </c>
      <c r="AD66">
        <v>11.350000000000001</v>
      </c>
    </row>
    <row r="67" spans="1:30" ht="17" x14ac:dyDescent="0.2">
      <c r="A67" s="1">
        <v>12</v>
      </c>
      <c r="B67" s="1">
        <v>69</v>
      </c>
      <c r="C67" s="4" t="s">
        <v>31</v>
      </c>
      <c r="D67" s="4">
        <v>4</v>
      </c>
      <c r="E67" s="10" t="s">
        <v>19</v>
      </c>
      <c r="F67" s="10" t="s">
        <v>25</v>
      </c>
      <c r="G67" s="10" t="s">
        <v>21</v>
      </c>
      <c r="H67" s="10"/>
      <c r="I67" s="4">
        <v>541</v>
      </c>
      <c r="J67" s="21">
        <v>-2.0387410372495598</v>
      </c>
      <c r="K67" s="21">
        <v>34.652356971055198</v>
      </c>
      <c r="L67" s="19">
        <v>1368.14819299999</v>
      </c>
      <c r="M67" s="4" t="s">
        <v>27</v>
      </c>
      <c r="N67" s="4">
        <v>8.1999999999999993</v>
      </c>
      <c r="O67" s="4">
        <v>1.6</v>
      </c>
      <c r="P67" s="6">
        <v>16.86</v>
      </c>
      <c r="Q67" s="7">
        <v>100</v>
      </c>
      <c r="R67" s="8">
        <v>31.830988618379067</v>
      </c>
      <c r="S67" s="4" t="s">
        <v>32</v>
      </c>
      <c r="T67" s="6">
        <v>14.12</v>
      </c>
      <c r="U67" s="4">
        <v>27.8</v>
      </c>
      <c r="V67" s="4">
        <v>3.68</v>
      </c>
      <c r="W67" s="8">
        <v>4.0250000000000004</v>
      </c>
      <c r="X67" s="17">
        <v>42861</v>
      </c>
      <c r="Y67" s="9">
        <v>14.39</v>
      </c>
      <c r="Z67" s="15">
        <v>25.2</v>
      </c>
      <c r="AA67" s="15">
        <v>19.100000000000001</v>
      </c>
      <c r="AB67" s="8">
        <v>5.25</v>
      </c>
      <c r="AC67">
        <v>26.5</v>
      </c>
      <c r="AD67">
        <v>11.39</v>
      </c>
    </row>
    <row r="68" spans="1:30" ht="17" x14ac:dyDescent="0.2">
      <c r="A68" s="1">
        <v>12</v>
      </c>
      <c r="B68" s="1">
        <v>70</v>
      </c>
      <c r="C68" s="4" t="s">
        <v>31</v>
      </c>
      <c r="D68" s="4">
        <v>4</v>
      </c>
      <c r="E68" s="10" t="s">
        <v>19</v>
      </c>
      <c r="F68" s="10" t="s">
        <v>25</v>
      </c>
      <c r="G68" s="10" t="s">
        <v>24</v>
      </c>
      <c r="H68" s="10"/>
      <c r="I68" s="4">
        <v>542</v>
      </c>
      <c r="J68" s="21">
        <v>-2.0387550350278598</v>
      </c>
      <c r="K68" s="21">
        <v>34.6523579768836</v>
      </c>
      <c r="L68" s="19">
        <v>1368.02099599999</v>
      </c>
      <c r="M68" s="4" t="s">
        <v>27</v>
      </c>
      <c r="N68" s="4">
        <v>8.1999999999999993</v>
      </c>
      <c r="O68" s="4">
        <v>1.6</v>
      </c>
      <c r="P68" s="6">
        <v>30.64</v>
      </c>
      <c r="Q68" s="7">
        <v>100</v>
      </c>
      <c r="R68" s="8">
        <v>31.830988618379067</v>
      </c>
      <c r="S68" s="4" t="s">
        <v>32</v>
      </c>
      <c r="T68" s="6">
        <v>14.12</v>
      </c>
      <c r="U68" s="4">
        <v>25.9</v>
      </c>
      <c r="V68" s="4">
        <v>2.93</v>
      </c>
      <c r="W68" s="8">
        <v>4</v>
      </c>
      <c r="X68" s="17">
        <v>42861</v>
      </c>
      <c r="Y68" s="6">
        <v>14.35</v>
      </c>
      <c r="Z68" s="4">
        <v>24.6</v>
      </c>
      <c r="AA68" s="4">
        <v>19.100000000000001</v>
      </c>
      <c r="AB68" s="8">
        <v>2.25</v>
      </c>
      <c r="AC68">
        <v>25.25</v>
      </c>
      <c r="AD68">
        <v>11.015000000000001</v>
      </c>
    </row>
    <row r="69" spans="1:30" ht="17" x14ac:dyDescent="0.2">
      <c r="A69" s="1">
        <v>12</v>
      </c>
      <c r="B69" s="1">
        <v>71</v>
      </c>
      <c r="C69" s="4" t="s">
        <v>31</v>
      </c>
      <c r="D69" s="4">
        <v>4</v>
      </c>
      <c r="E69" s="10" t="s">
        <v>28</v>
      </c>
      <c r="F69" s="10" t="s">
        <v>29</v>
      </c>
      <c r="G69" s="10" t="s">
        <v>21</v>
      </c>
      <c r="H69" s="10"/>
      <c r="I69" s="4">
        <v>543</v>
      </c>
      <c r="J69" s="21">
        <v>-2.0386869739740998</v>
      </c>
      <c r="K69" s="21">
        <v>34.652272984385398</v>
      </c>
      <c r="L69" s="19">
        <v>1366.18945299999</v>
      </c>
      <c r="M69" s="4"/>
      <c r="N69" s="4"/>
      <c r="O69" s="4"/>
      <c r="P69" s="6"/>
      <c r="Q69" s="7"/>
      <c r="R69" s="8"/>
      <c r="S69" s="4" t="s">
        <v>32</v>
      </c>
      <c r="T69" s="6">
        <v>14.23</v>
      </c>
      <c r="U69" s="4">
        <v>29.3</v>
      </c>
      <c r="V69" s="4">
        <v>4.62</v>
      </c>
      <c r="W69" s="8">
        <v>3</v>
      </c>
      <c r="X69" s="17">
        <v>42861</v>
      </c>
      <c r="Y69" s="6">
        <v>14.27</v>
      </c>
      <c r="Z69" s="4">
        <v>27.1</v>
      </c>
      <c r="AA69" s="4">
        <v>19.100000000000001</v>
      </c>
      <c r="AB69" s="8">
        <v>3.25</v>
      </c>
      <c r="AC69">
        <v>28.200000000000003</v>
      </c>
      <c r="AD69">
        <v>11.860000000000001</v>
      </c>
    </row>
    <row r="70" spans="1:30" ht="17" x14ac:dyDescent="0.2">
      <c r="A70" s="1">
        <v>12</v>
      </c>
      <c r="B70" s="1">
        <v>72</v>
      </c>
      <c r="C70" s="4" t="s">
        <v>31</v>
      </c>
      <c r="D70" s="4">
        <v>4</v>
      </c>
      <c r="E70" s="10" t="s">
        <v>28</v>
      </c>
      <c r="F70" s="10" t="s">
        <v>29</v>
      </c>
      <c r="G70" s="10" t="s">
        <v>24</v>
      </c>
      <c r="H70" s="10"/>
      <c r="I70" s="4">
        <v>544</v>
      </c>
      <c r="J70" s="21">
        <v>-2.0385690405964798</v>
      </c>
      <c r="K70" s="21">
        <v>34.652165025472598</v>
      </c>
      <c r="L70" s="19">
        <v>1367.45092799999</v>
      </c>
      <c r="M70" s="4"/>
      <c r="N70" s="4"/>
      <c r="O70" s="4"/>
      <c r="P70" s="6"/>
      <c r="Q70" s="7"/>
      <c r="R70" s="8"/>
      <c r="S70" s="4" t="s">
        <v>32</v>
      </c>
      <c r="T70" s="6">
        <v>14.23</v>
      </c>
      <c r="U70" s="4">
        <v>30.5</v>
      </c>
      <c r="V70" s="4">
        <v>6.67</v>
      </c>
      <c r="W70" s="8">
        <v>4.7</v>
      </c>
      <c r="X70" s="17">
        <v>42861</v>
      </c>
      <c r="Y70" s="6">
        <v>14.18</v>
      </c>
      <c r="Z70" s="4">
        <v>26.1</v>
      </c>
      <c r="AA70" s="4">
        <v>19.100000000000001</v>
      </c>
      <c r="AB70" s="8">
        <v>1.5</v>
      </c>
      <c r="AC70">
        <v>28.3</v>
      </c>
      <c r="AD70">
        <v>12.885000000000002</v>
      </c>
    </row>
    <row r="71" spans="1:30" ht="17" x14ac:dyDescent="0.2">
      <c r="A71" s="1">
        <v>13</v>
      </c>
      <c r="B71" s="1">
        <v>73</v>
      </c>
      <c r="C71" s="4" t="s">
        <v>33</v>
      </c>
      <c r="D71" s="4">
        <v>1</v>
      </c>
      <c r="E71" s="10" t="s">
        <v>19</v>
      </c>
      <c r="F71" s="10" t="s">
        <v>20</v>
      </c>
      <c r="G71" s="10" t="s">
        <v>21</v>
      </c>
      <c r="H71" s="10"/>
      <c r="I71" s="4">
        <v>497</v>
      </c>
      <c r="J71" s="21">
        <v>-2.01261498034</v>
      </c>
      <c r="K71" s="21">
        <v>34.6645600162446</v>
      </c>
      <c r="L71" s="19">
        <v>1384.0329589999899</v>
      </c>
      <c r="M71" s="4" t="s">
        <v>23</v>
      </c>
      <c r="N71" s="4">
        <v>5</v>
      </c>
      <c r="O71" s="4">
        <v>1.2</v>
      </c>
      <c r="P71" s="6">
        <v>26.88</v>
      </c>
      <c r="Q71" s="7">
        <v>60</v>
      </c>
      <c r="R71" s="8">
        <v>19.098593171027442</v>
      </c>
      <c r="S71" s="4" t="s">
        <v>34</v>
      </c>
      <c r="T71" s="6">
        <v>10.32</v>
      </c>
      <c r="U71" s="4">
        <v>21.5</v>
      </c>
      <c r="V71" s="4">
        <v>0.57999999999999996</v>
      </c>
      <c r="W71" s="8">
        <v>7.5</v>
      </c>
      <c r="X71" s="17">
        <v>42862</v>
      </c>
      <c r="Y71" s="6">
        <v>9</v>
      </c>
      <c r="Z71" s="4">
        <v>22.5</v>
      </c>
      <c r="AA71" s="4">
        <v>28.4</v>
      </c>
      <c r="AB71" s="8">
        <v>18.425000000000001</v>
      </c>
      <c r="AC71">
        <v>22</v>
      </c>
      <c r="AD71">
        <v>14.489999999999998</v>
      </c>
    </row>
    <row r="72" spans="1:30" ht="17" x14ac:dyDescent="0.2">
      <c r="A72" s="1">
        <v>13</v>
      </c>
      <c r="B72" s="1">
        <v>74</v>
      </c>
      <c r="C72" s="4" t="s">
        <v>33</v>
      </c>
      <c r="D72" s="4">
        <v>1</v>
      </c>
      <c r="E72" s="10" t="s">
        <v>19</v>
      </c>
      <c r="F72" s="10" t="s">
        <v>20</v>
      </c>
      <c r="G72" s="10" t="s">
        <v>24</v>
      </c>
      <c r="H72" s="10"/>
      <c r="I72" s="4">
        <v>498</v>
      </c>
      <c r="J72" s="21">
        <v>-2.0126019883900801</v>
      </c>
      <c r="K72" s="21">
        <v>34.664552975445901</v>
      </c>
      <c r="L72" s="19">
        <v>1383.7923579999899</v>
      </c>
      <c r="M72" s="4" t="s">
        <v>23</v>
      </c>
      <c r="N72" s="4">
        <v>5</v>
      </c>
      <c r="O72" s="4">
        <v>1.2</v>
      </c>
      <c r="P72" s="6">
        <v>32.79</v>
      </c>
      <c r="Q72" s="7">
        <v>60</v>
      </c>
      <c r="R72" s="8">
        <v>19.098593171027442</v>
      </c>
      <c r="S72" s="4" t="s">
        <v>34</v>
      </c>
      <c r="T72" s="6">
        <v>10.32</v>
      </c>
      <c r="U72" s="4">
        <v>22.1</v>
      </c>
      <c r="V72" s="4">
        <v>2.73</v>
      </c>
      <c r="W72" s="8">
        <v>13.875</v>
      </c>
      <c r="X72" s="17">
        <v>42862</v>
      </c>
      <c r="Y72" s="6">
        <v>9.09</v>
      </c>
      <c r="Z72" s="4">
        <v>22.3</v>
      </c>
      <c r="AA72" s="4">
        <v>32.5</v>
      </c>
      <c r="AB72" s="8">
        <v>24.125</v>
      </c>
      <c r="AC72">
        <v>22.200000000000003</v>
      </c>
      <c r="AD72">
        <v>17.614999999999998</v>
      </c>
    </row>
    <row r="73" spans="1:30" ht="17" x14ac:dyDescent="0.2">
      <c r="A73" s="1">
        <v>13</v>
      </c>
      <c r="B73" s="1">
        <v>75</v>
      </c>
      <c r="C73" s="4" t="s">
        <v>33</v>
      </c>
      <c r="D73" s="4">
        <v>1</v>
      </c>
      <c r="E73" s="10" t="s">
        <v>19</v>
      </c>
      <c r="F73" s="10" t="s">
        <v>25</v>
      </c>
      <c r="G73" s="10" t="s">
        <v>21</v>
      </c>
      <c r="H73" s="10"/>
      <c r="I73" s="4">
        <v>495</v>
      </c>
      <c r="J73" s="21">
        <v>-2.0123190153390098</v>
      </c>
      <c r="K73" s="21">
        <v>34.664444010704699</v>
      </c>
      <c r="L73" s="19">
        <v>1376.29345699999</v>
      </c>
      <c r="M73" s="4" t="s">
        <v>27</v>
      </c>
      <c r="N73" s="4">
        <v>5.2</v>
      </c>
      <c r="O73" s="4">
        <v>2.6</v>
      </c>
      <c r="P73" s="6">
        <v>6.8</v>
      </c>
      <c r="Q73" s="7">
        <v>71</v>
      </c>
      <c r="R73" s="8">
        <v>22.600001919049138</v>
      </c>
      <c r="S73" s="4" t="s">
        <v>34</v>
      </c>
      <c r="T73" s="6">
        <v>10.119999999999999</v>
      </c>
      <c r="U73" s="4">
        <v>21.8</v>
      </c>
      <c r="V73" s="4">
        <v>1.37</v>
      </c>
      <c r="W73" s="8">
        <v>14.125</v>
      </c>
      <c r="X73" s="17">
        <v>42862</v>
      </c>
      <c r="Y73" s="6">
        <v>9.14</v>
      </c>
      <c r="Z73" s="4">
        <v>21.5</v>
      </c>
      <c r="AA73" s="4">
        <v>26.2</v>
      </c>
      <c r="AB73" s="8">
        <v>29.75</v>
      </c>
      <c r="AC73">
        <v>21.65</v>
      </c>
      <c r="AD73">
        <v>13.785</v>
      </c>
    </row>
    <row r="74" spans="1:30" ht="17" x14ac:dyDescent="0.2">
      <c r="A74" s="1">
        <v>13</v>
      </c>
      <c r="B74" s="1">
        <v>76</v>
      </c>
      <c r="C74" s="4" t="s">
        <v>33</v>
      </c>
      <c r="D74" s="4">
        <v>1</v>
      </c>
      <c r="E74" s="10" t="s">
        <v>19</v>
      </c>
      <c r="F74" s="10" t="s">
        <v>25</v>
      </c>
      <c r="G74" s="10" t="s">
        <v>24</v>
      </c>
      <c r="H74" s="10"/>
      <c r="I74" s="4">
        <v>496</v>
      </c>
      <c r="J74" s="21">
        <v>-2.01233401894569</v>
      </c>
      <c r="K74" s="21">
        <v>34.664446022361503</v>
      </c>
      <c r="L74" s="19">
        <v>1382.56445299999</v>
      </c>
      <c r="M74" s="4" t="s">
        <v>27</v>
      </c>
      <c r="N74" s="4">
        <v>5.2</v>
      </c>
      <c r="O74" s="4">
        <v>2.6</v>
      </c>
      <c r="P74" s="6">
        <v>7.05</v>
      </c>
      <c r="Q74" s="7">
        <v>71</v>
      </c>
      <c r="R74" s="8">
        <v>22.600001919049138</v>
      </c>
      <c r="S74" s="4" t="s">
        <v>34</v>
      </c>
      <c r="T74" s="6">
        <v>10.119999999999999</v>
      </c>
      <c r="U74" s="4">
        <v>22.3</v>
      </c>
      <c r="V74" s="4">
        <v>2.4900000000000002</v>
      </c>
      <c r="W74" s="8">
        <v>7.375</v>
      </c>
      <c r="X74" s="17">
        <v>42862</v>
      </c>
      <c r="Y74" s="6">
        <v>9.23</v>
      </c>
      <c r="Z74" s="4">
        <v>22</v>
      </c>
      <c r="AA74" s="4">
        <v>28.3</v>
      </c>
      <c r="AB74" s="8">
        <v>26.174999999999997</v>
      </c>
      <c r="AC74">
        <v>22.15</v>
      </c>
      <c r="AD74">
        <v>15.395</v>
      </c>
    </row>
    <row r="75" spans="1:30" ht="17" x14ac:dyDescent="0.2">
      <c r="A75" s="1">
        <v>13</v>
      </c>
      <c r="B75" s="1">
        <v>77</v>
      </c>
      <c r="C75" s="4" t="s">
        <v>33</v>
      </c>
      <c r="D75" s="4">
        <v>1</v>
      </c>
      <c r="E75" s="10" t="s">
        <v>28</v>
      </c>
      <c r="F75" s="10" t="s">
        <v>29</v>
      </c>
      <c r="G75" s="10" t="s">
        <v>21</v>
      </c>
      <c r="H75" s="10"/>
      <c r="I75" s="4">
        <v>499</v>
      </c>
      <c r="J75" s="21">
        <v>-2.0125269703567001</v>
      </c>
      <c r="K75" s="21">
        <v>34.664466977119403</v>
      </c>
      <c r="L75" s="19">
        <v>1383.28161599999</v>
      </c>
      <c r="M75" s="4"/>
      <c r="N75" s="4"/>
      <c r="O75" s="4"/>
      <c r="P75" s="6"/>
      <c r="Q75" s="7"/>
      <c r="R75" s="8"/>
      <c r="S75" s="4" t="s">
        <v>34</v>
      </c>
      <c r="T75" s="6">
        <v>10.46</v>
      </c>
      <c r="U75" s="4">
        <v>22.7</v>
      </c>
      <c r="V75" s="4">
        <v>2.69</v>
      </c>
      <c r="W75" s="8">
        <v>23.5</v>
      </c>
      <c r="X75" s="17">
        <v>42862</v>
      </c>
      <c r="Y75" s="6">
        <v>9.34</v>
      </c>
      <c r="Z75" s="4">
        <v>23.2</v>
      </c>
      <c r="AA75" s="4">
        <v>15.7</v>
      </c>
      <c r="AB75" s="8">
        <v>25.125</v>
      </c>
      <c r="AC75">
        <v>22.95</v>
      </c>
      <c r="AD75">
        <v>9.1950000000000003</v>
      </c>
    </row>
    <row r="76" spans="1:30" ht="17" x14ac:dyDescent="0.2">
      <c r="A76" s="1">
        <v>13</v>
      </c>
      <c r="B76" s="1">
        <v>78</v>
      </c>
      <c r="C76" s="4" t="s">
        <v>33</v>
      </c>
      <c r="D76" s="4">
        <v>1</v>
      </c>
      <c r="E76" s="10" t="s">
        <v>28</v>
      </c>
      <c r="F76" s="10" t="s">
        <v>29</v>
      </c>
      <c r="G76" s="10" t="s">
        <v>24</v>
      </c>
      <c r="H76" s="10"/>
      <c r="I76" s="4">
        <v>500</v>
      </c>
      <c r="J76" s="21">
        <v>-2.0124249625950998</v>
      </c>
      <c r="K76" s="21">
        <v>34.664334962144402</v>
      </c>
      <c r="L76" s="19">
        <v>1386.6273189999899</v>
      </c>
      <c r="M76" s="4"/>
      <c r="N76" s="4"/>
      <c r="O76" s="4"/>
      <c r="P76" s="6"/>
      <c r="Q76" s="7"/>
      <c r="R76" s="8"/>
      <c r="S76" s="4" t="s">
        <v>34</v>
      </c>
      <c r="T76" s="6">
        <v>10.46</v>
      </c>
      <c r="U76" s="4">
        <v>22</v>
      </c>
      <c r="V76" s="4">
        <v>2.52</v>
      </c>
      <c r="W76" s="8">
        <v>15.5</v>
      </c>
      <c r="X76" s="17">
        <v>42862</v>
      </c>
      <c r="Y76" s="6">
        <v>9.3000000000000007</v>
      </c>
      <c r="Z76" s="4">
        <v>23.2</v>
      </c>
      <c r="AA76" s="4">
        <v>28.1</v>
      </c>
      <c r="AB76" s="8">
        <v>19.05</v>
      </c>
      <c r="AC76">
        <v>22.6</v>
      </c>
      <c r="AD76">
        <v>15.31</v>
      </c>
    </row>
    <row r="77" spans="1:30" ht="17" x14ac:dyDescent="0.2">
      <c r="A77" s="1">
        <v>14</v>
      </c>
      <c r="B77" s="1">
        <v>79</v>
      </c>
      <c r="C77" s="4" t="s">
        <v>33</v>
      </c>
      <c r="D77" s="4">
        <v>2</v>
      </c>
      <c r="E77" s="10" t="s">
        <v>19</v>
      </c>
      <c r="F77" s="10" t="s">
        <v>20</v>
      </c>
      <c r="G77" s="10" t="s">
        <v>21</v>
      </c>
      <c r="H77" s="10"/>
      <c r="I77" s="4">
        <v>501</v>
      </c>
      <c r="J77" s="21">
        <v>-2.0163669716566801</v>
      </c>
      <c r="K77" s="21">
        <v>34.663192005828002</v>
      </c>
      <c r="L77" s="19">
        <v>1386.7937010000001</v>
      </c>
      <c r="M77" s="4" t="s">
        <v>23</v>
      </c>
      <c r="N77" s="4">
        <v>5.3</v>
      </c>
      <c r="O77" s="4">
        <v>1.6</v>
      </c>
      <c r="P77" s="6">
        <v>39.119999999999997</v>
      </c>
      <c r="Q77" s="7">
        <v>52</v>
      </c>
      <c r="R77" s="8">
        <v>16.552114081557114</v>
      </c>
      <c r="S77" s="4" t="s">
        <v>34</v>
      </c>
      <c r="T77" s="6">
        <v>11.36</v>
      </c>
      <c r="U77" s="4">
        <v>22</v>
      </c>
      <c r="V77" s="4">
        <v>0.81</v>
      </c>
      <c r="W77" s="8">
        <v>27.675000000000001</v>
      </c>
      <c r="X77" s="17">
        <v>42862</v>
      </c>
      <c r="Y77" s="6">
        <v>9.58</v>
      </c>
      <c r="Z77" s="4">
        <v>22.5</v>
      </c>
      <c r="AA77" s="4">
        <v>15.5</v>
      </c>
      <c r="AB77" s="8">
        <v>24.9</v>
      </c>
      <c r="AC77">
        <v>22.25</v>
      </c>
      <c r="AD77">
        <v>8.1549999999999994</v>
      </c>
    </row>
    <row r="78" spans="1:30" ht="17" x14ac:dyDescent="0.2">
      <c r="A78" s="1">
        <v>14</v>
      </c>
      <c r="B78" s="1">
        <v>80</v>
      </c>
      <c r="C78" s="4" t="s">
        <v>33</v>
      </c>
      <c r="D78" s="4">
        <v>2</v>
      </c>
      <c r="E78" s="10" t="s">
        <v>19</v>
      </c>
      <c r="F78" s="10" t="s">
        <v>20</v>
      </c>
      <c r="G78" s="10" t="s">
        <v>24</v>
      </c>
      <c r="H78" s="10"/>
      <c r="I78" s="4">
        <v>502</v>
      </c>
      <c r="J78" s="21">
        <v>-2.0163740124553402</v>
      </c>
      <c r="K78" s="21">
        <v>34.663206003606298</v>
      </c>
      <c r="L78" s="19">
        <v>1386.6673579999899</v>
      </c>
      <c r="M78" s="4" t="s">
        <v>23</v>
      </c>
      <c r="N78" s="4">
        <v>5.3</v>
      </c>
      <c r="O78" s="4">
        <v>1.6</v>
      </c>
      <c r="P78" s="6">
        <v>30.96</v>
      </c>
      <c r="Q78" s="7">
        <v>52</v>
      </c>
      <c r="R78" s="8">
        <v>16.552114081557114</v>
      </c>
      <c r="S78" s="4" t="s">
        <v>34</v>
      </c>
      <c r="T78" s="6">
        <v>11.36</v>
      </c>
      <c r="U78" s="4">
        <v>21.8</v>
      </c>
      <c r="V78" s="4">
        <v>1.4</v>
      </c>
      <c r="W78" s="8">
        <v>23.5</v>
      </c>
      <c r="X78" s="17">
        <v>42862</v>
      </c>
      <c r="Y78" s="6">
        <v>10.02</v>
      </c>
      <c r="Z78" s="4">
        <v>22.5</v>
      </c>
      <c r="AA78" s="4">
        <v>20.6</v>
      </c>
      <c r="AB78" s="8">
        <v>29.150000000000002</v>
      </c>
      <c r="AC78">
        <v>22.15</v>
      </c>
      <c r="AD78">
        <v>11</v>
      </c>
    </row>
    <row r="79" spans="1:30" ht="17" x14ac:dyDescent="0.2">
      <c r="A79" s="1">
        <v>14</v>
      </c>
      <c r="B79" s="1">
        <v>81</v>
      </c>
      <c r="C79" s="4" t="s">
        <v>33</v>
      </c>
      <c r="D79" s="4">
        <v>2</v>
      </c>
      <c r="E79" s="10" t="s">
        <v>19</v>
      </c>
      <c r="F79" s="10" t="s">
        <v>25</v>
      </c>
      <c r="G79" s="10" t="s">
        <v>21</v>
      </c>
      <c r="H79" s="10"/>
      <c r="I79" s="4">
        <v>503</v>
      </c>
      <c r="J79" s="21">
        <v>-2.0166500285267799</v>
      </c>
      <c r="K79" s="21">
        <v>34.663252020254703</v>
      </c>
      <c r="L79" s="19">
        <v>1387.295654</v>
      </c>
      <c r="M79" s="4" t="s">
        <v>27</v>
      </c>
      <c r="N79" s="4">
        <v>5.8</v>
      </c>
      <c r="O79" s="4">
        <v>1</v>
      </c>
      <c r="P79" s="6">
        <v>25.82</v>
      </c>
      <c r="Q79" s="7">
        <v>78</v>
      </c>
      <c r="R79" s="8">
        <v>24.828171122335672</v>
      </c>
      <c r="S79" s="4" t="s">
        <v>34</v>
      </c>
      <c r="T79" s="6">
        <v>11.51</v>
      </c>
      <c r="U79" s="4">
        <v>21.8</v>
      </c>
      <c r="V79" s="4">
        <v>2.8</v>
      </c>
      <c r="W79" s="8">
        <v>24</v>
      </c>
      <c r="X79" s="17">
        <v>42862</v>
      </c>
      <c r="Y79" s="6">
        <v>10.050000000000001</v>
      </c>
      <c r="Z79" s="4">
        <v>23.2</v>
      </c>
      <c r="AA79" s="4">
        <v>22.2</v>
      </c>
      <c r="AB79" s="8">
        <v>14.824999999999999</v>
      </c>
      <c r="AC79">
        <v>22.5</v>
      </c>
      <c r="AD79">
        <v>12.5</v>
      </c>
    </row>
    <row r="80" spans="1:30" ht="17" x14ac:dyDescent="0.2">
      <c r="A80" s="1">
        <v>14</v>
      </c>
      <c r="B80" s="1">
        <v>82</v>
      </c>
      <c r="C80" s="4" t="s">
        <v>33</v>
      </c>
      <c r="D80" s="4">
        <v>2</v>
      </c>
      <c r="E80" s="10" t="s">
        <v>19</v>
      </c>
      <c r="F80" s="10" t="s">
        <v>25</v>
      </c>
      <c r="G80" s="10" t="s">
        <v>24</v>
      </c>
      <c r="H80" s="10"/>
      <c r="I80" s="4">
        <v>504</v>
      </c>
      <c r="J80" s="21">
        <v>-2.01661700382828</v>
      </c>
      <c r="K80" s="21">
        <v>34.663252020254703</v>
      </c>
      <c r="L80" s="19">
        <v>1387.2982179999899</v>
      </c>
      <c r="M80" s="4" t="s">
        <v>27</v>
      </c>
      <c r="N80" s="4">
        <v>5.8</v>
      </c>
      <c r="O80" s="4">
        <v>1</v>
      </c>
      <c r="P80" s="6">
        <v>42.5</v>
      </c>
      <c r="Q80" s="7">
        <v>78</v>
      </c>
      <c r="R80" s="8">
        <v>24.828171122335672</v>
      </c>
      <c r="S80" s="4" t="s">
        <v>34</v>
      </c>
      <c r="T80" s="6">
        <v>11.51</v>
      </c>
      <c r="U80" s="4">
        <v>22.7</v>
      </c>
      <c r="V80" s="4">
        <v>1.29</v>
      </c>
      <c r="W80" s="8">
        <v>17.625</v>
      </c>
      <c r="X80" s="17">
        <v>42862</v>
      </c>
      <c r="Y80" s="6">
        <v>10.11</v>
      </c>
      <c r="Z80" s="4">
        <v>23.2</v>
      </c>
      <c r="AA80" s="4">
        <v>23.5</v>
      </c>
      <c r="AB80" s="8">
        <v>23.775000000000002</v>
      </c>
      <c r="AC80">
        <v>22.95</v>
      </c>
      <c r="AD80">
        <v>12.395</v>
      </c>
    </row>
    <row r="81" spans="1:30" ht="17" x14ac:dyDescent="0.2">
      <c r="A81" s="1">
        <v>14</v>
      </c>
      <c r="B81" s="1">
        <v>83</v>
      </c>
      <c r="C81" s="4" t="s">
        <v>33</v>
      </c>
      <c r="D81" s="4">
        <v>2</v>
      </c>
      <c r="E81" s="10" t="s">
        <v>28</v>
      </c>
      <c r="F81" s="10" t="s">
        <v>29</v>
      </c>
      <c r="G81" s="10" t="s">
        <v>21</v>
      </c>
      <c r="H81" s="10"/>
      <c r="I81" s="4">
        <v>505</v>
      </c>
      <c r="J81" s="21">
        <v>-2.0165549777448102</v>
      </c>
      <c r="K81" s="21">
        <v>34.663137020543203</v>
      </c>
      <c r="L81" s="19">
        <v>1387.7655030000001</v>
      </c>
      <c r="M81" s="4"/>
      <c r="N81" s="4"/>
      <c r="O81" s="4"/>
      <c r="P81" s="6"/>
      <c r="Q81" s="7"/>
      <c r="R81" s="8"/>
      <c r="S81" s="4" t="s">
        <v>34</v>
      </c>
      <c r="T81" s="6">
        <v>12.15</v>
      </c>
      <c r="U81" s="4">
        <v>23.4</v>
      </c>
      <c r="V81" s="4">
        <v>0.44</v>
      </c>
      <c r="W81" s="8">
        <v>15.25</v>
      </c>
      <c r="X81" s="17">
        <v>42862</v>
      </c>
      <c r="Y81" s="6">
        <v>10.3</v>
      </c>
      <c r="Z81" s="4">
        <v>23.3</v>
      </c>
      <c r="AA81" s="4">
        <v>33.5</v>
      </c>
      <c r="AB81" s="8">
        <v>6.25</v>
      </c>
      <c r="AC81">
        <v>23.35</v>
      </c>
      <c r="AD81">
        <v>16.97</v>
      </c>
    </row>
    <row r="82" spans="1:30" ht="17" x14ac:dyDescent="0.2">
      <c r="A82" s="1">
        <v>14</v>
      </c>
      <c r="B82" s="1">
        <v>84</v>
      </c>
      <c r="C82" s="4" t="s">
        <v>33</v>
      </c>
      <c r="D82" s="4">
        <v>2</v>
      </c>
      <c r="E82" s="10" t="s">
        <v>28</v>
      </c>
      <c r="F82" s="10" t="s">
        <v>29</v>
      </c>
      <c r="G82" s="10" t="s">
        <v>24</v>
      </c>
      <c r="H82" s="10"/>
      <c r="I82" s="4">
        <v>506</v>
      </c>
      <c r="J82" s="21">
        <v>-2.0164060313254502</v>
      </c>
      <c r="K82" s="21">
        <v>34.6631070133298</v>
      </c>
      <c r="L82" s="19">
        <v>1387.3670649999899</v>
      </c>
      <c r="M82" s="4"/>
      <c r="N82" s="4"/>
      <c r="O82" s="4"/>
      <c r="P82" s="6"/>
      <c r="Q82" s="7"/>
      <c r="R82" s="8"/>
      <c r="S82" s="4" t="s">
        <v>34</v>
      </c>
      <c r="T82" s="6">
        <v>12.15</v>
      </c>
      <c r="U82" s="4">
        <v>24.4</v>
      </c>
      <c r="V82" s="4">
        <v>3.32</v>
      </c>
      <c r="W82" s="8">
        <v>14.25</v>
      </c>
      <c r="X82" s="17">
        <v>42862</v>
      </c>
      <c r="Y82" s="6">
        <v>10.36</v>
      </c>
      <c r="Z82" s="4">
        <v>23.7</v>
      </c>
      <c r="AA82" s="4">
        <v>29.9</v>
      </c>
      <c r="AB82" s="8">
        <v>8.375</v>
      </c>
      <c r="AC82">
        <v>24.049999999999997</v>
      </c>
      <c r="AD82">
        <v>16.61</v>
      </c>
    </row>
    <row r="83" spans="1:30" ht="17" x14ac:dyDescent="0.2">
      <c r="A83" s="1">
        <v>15</v>
      </c>
      <c r="B83" s="1">
        <v>85</v>
      </c>
      <c r="C83" s="4" t="s">
        <v>33</v>
      </c>
      <c r="D83" s="4">
        <v>3</v>
      </c>
      <c r="E83" s="10" t="s">
        <v>19</v>
      </c>
      <c r="F83" s="10" t="s">
        <v>20</v>
      </c>
      <c r="G83" s="10" t="s">
        <v>21</v>
      </c>
      <c r="H83" s="10"/>
      <c r="I83" s="4">
        <v>507</v>
      </c>
      <c r="J83" s="21">
        <v>-2.0195790007710399</v>
      </c>
      <c r="K83" s="21">
        <v>34.660787992179301</v>
      </c>
      <c r="L83" s="19">
        <v>1378.487427</v>
      </c>
      <c r="M83" s="4" t="s">
        <v>23</v>
      </c>
      <c r="N83" s="4">
        <v>6.2</v>
      </c>
      <c r="O83" s="4">
        <v>1.6</v>
      </c>
      <c r="P83" s="6">
        <v>16.22</v>
      </c>
      <c r="Q83" s="7">
        <v>50.5</v>
      </c>
      <c r="R83" s="8">
        <v>16.074649252281429</v>
      </c>
      <c r="S83" s="4" t="s">
        <v>34</v>
      </c>
      <c r="T83" s="6">
        <v>13</v>
      </c>
      <c r="U83" s="4">
        <v>23.9</v>
      </c>
      <c r="V83" s="4">
        <v>0.65</v>
      </c>
      <c r="W83" s="8">
        <v>10.25</v>
      </c>
      <c r="X83" s="17">
        <v>42862</v>
      </c>
      <c r="Y83" s="6">
        <v>11.04</v>
      </c>
      <c r="Z83" s="4">
        <v>23.2</v>
      </c>
      <c r="AA83" s="4">
        <v>15.6</v>
      </c>
      <c r="AB83" s="8">
        <v>11.724999999999998</v>
      </c>
      <c r="AC83">
        <v>23.549999999999997</v>
      </c>
      <c r="AD83">
        <v>8.125</v>
      </c>
    </row>
    <row r="84" spans="1:30" ht="17" x14ac:dyDescent="0.2">
      <c r="A84" s="1">
        <v>15</v>
      </c>
      <c r="B84" s="1">
        <v>86</v>
      </c>
      <c r="C84" s="4" t="s">
        <v>33</v>
      </c>
      <c r="D84" s="4">
        <v>3</v>
      </c>
      <c r="E84" s="10" t="s">
        <v>19</v>
      </c>
      <c r="F84" s="10" t="s">
        <v>20</v>
      </c>
      <c r="G84" s="10" t="s">
        <v>24</v>
      </c>
      <c r="H84" s="10"/>
      <c r="I84" s="4">
        <v>508</v>
      </c>
      <c r="J84" s="21">
        <v>-2.0195879694074299</v>
      </c>
      <c r="K84" s="21">
        <v>34.660782963037398</v>
      </c>
      <c r="L84" s="19">
        <v>1378.48510699999</v>
      </c>
      <c r="M84" s="4" t="s">
        <v>23</v>
      </c>
      <c r="N84" s="4">
        <v>6.2</v>
      </c>
      <c r="O84" s="4">
        <v>1.6</v>
      </c>
      <c r="P84" s="6">
        <v>27.22</v>
      </c>
      <c r="Q84" s="7">
        <v>50.5</v>
      </c>
      <c r="R84" s="8">
        <v>16.074649252281429</v>
      </c>
      <c r="S84" s="4" t="s">
        <v>34</v>
      </c>
      <c r="T84" s="6">
        <v>13</v>
      </c>
      <c r="U84" s="4">
        <v>22.3</v>
      </c>
      <c r="V84" s="4">
        <v>1.03</v>
      </c>
      <c r="W84" s="8">
        <v>12.75</v>
      </c>
      <c r="X84" s="17">
        <v>42862</v>
      </c>
      <c r="Y84" s="6">
        <v>11.06</v>
      </c>
      <c r="Z84" s="4">
        <v>22.6</v>
      </c>
      <c r="AA84" s="4">
        <v>15.1</v>
      </c>
      <c r="AB84" s="8">
        <v>15.175000000000001</v>
      </c>
      <c r="AC84">
        <v>22.450000000000003</v>
      </c>
      <c r="AD84">
        <v>8.0649999999999995</v>
      </c>
    </row>
    <row r="85" spans="1:30" ht="17" x14ac:dyDescent="0.2">
      <c r="A85" s="1">
        <v>15</v>
      </c>
      <c r="B85" s="1">
        <v>87</v>
      </c>
      <c r="C85" s="4" t="s">
        <v>33</v>
      </c>
      <c r="D85" s="4">
        <v>3</v>
      </c>
      <c r="E85" s="10" t="s">
        <v>19</v>
      </c>
      <c r="F85" s="10" t="s">
        <v>25</v>
      </c>
      <c r="G85" s="10" t="s">
        <v>21</v>
      </c>
      <c r="H85" s="10"/>
      <c r="I85" s="4">
        <v>511</v>
      </c>
      <c r="J85" s="21">
        <v>-2.0196639932692002</v>
      </c>
      <c r="K85" s="21">
        <v>34.6609549596905</v>
      </c>
      <c r="L85" s="19">
        <v>1380.342529</v>
      </c>
      <c r="M85" s="4" t="s">
        <v>27</v>
      </c>
      <c r="N85" s="4">
        <v>8.8000000000000007</v>
      </c>
      <c r="O85" s="4">
        <v>3.2</v>
      </c>
      <c r="P85" s="6">
        <v>36.409999999999997</v>
      </c>
      <c r="Q85" s="7">
        <v>85</v>
      </c>
      <c r="R85" s="8">
        <v>27.056340325622209</v>
      </c>
      <c r="S85" s="4" t="s">
        <v>34</v>
      </c>
      <c r="T85" s="6">
        <v>13.15</v>
      </c>
      <c r="U85" s="4">
        <v>21.6</v>
      </c>
      <c r="V85" s="4">
        <v>2.58</v>
      </c>
      <c r="W85" s="8">
        <v>15.125</v>
      </c>
      <c r="X85" s="17">
        <v>42862</v>
      </c>
      <c r="Y85" s="6">
        <v>11.15</v>
      </c>
      <c r="Z85" s="4">
        <v>22.7</v>
      </c>
      <c r="AA85" s="4">
        <v>23.4</v>
      </c>
      <c r="AB85" s="8">
        <v>8.125</v>
      </c>
      <c r="AC85">
        <v>22.15</v>
      </c>
      <c r="AD85">
        <v>12.989999999999998</v>
      </c>
    </row>
    <row r="86" spans="1:30" ht="17" x14ac:dyDescent="0.2">
      <c r="A86" s="1">
        <v>15</v>
      </c>
      <c r="B86" s="1">
        <v>88</v>
      </c>
      <c r="C86" s="4" t="s">
        <v>33</v>
      </c>
      <c r="D86" s="4">
        <v>3</v>
      </c>
      <c r="E86" s="10" t="s">
        <v>19</v>
      </c>
      <c r="F86" s="10" t="s">
        <v>25</v>
      </c>
      <c r="G86" s="10" t="s">
        <v>24</v>
      </c>
      <c r="H86" s="10"/>
      <c r="I86" s="4">
        <v>512</v>
      </c>
      <c r="J86" s="21">
        <v>-2.0196540188044301</v>
      </c>
      <c r="K86" s="21">
        <v>34.660957977175698</v>
      </c>
      <c r="L86" s="19">
        <v>1380.3323969999899</v>
      </c>
      <c r="M86" s="4" t="s">
        <v>27</v>
      </c>
      <c r="N86" s="4">
        <v>8.8000000000000007</v>
      </c>
      <c r="O86" s="4">
        <v>3.2</v>
      </c>
      <c r="P86" s="6">
        <v>33.6</v>
      </c>
      <c r="Q86" s="7">
        <v>85</v>
      </c>
      <c r="R86" s="8">
        <v>27.056340325622209</v>
      </c>
      <c r="S86" s="4" t="s">
        <v>34</v>
      </c>
      <c r="T86" s="6">
        <v>13.15</v>
      </c>
      <c r="U86" s="4">
        <v>22.5</v>
      </c>
      <c r="V86" s="4">
        <v>2.34</v>
      </c>
      <c r="W86" s="8">
        <v>28.25</v>
      </c>
      <c r="X86" s="17">
        <v>42862</v>
      </c>
      <c r="Y86" s="9">
        <v>11.19</v>
      </c>
      <c r="Z86" s="15">
        <v>23.3</v>
      </c>
      <c r="AA86" s="15">
        <v>17.3</v>
      </c>
      <c r="AB86" s="8">
        <v>24.775000000000002</v>
      </c>
      <c r="AC86">
        <v>22.9</v>
      </c>
      <c r="AD86">
        <v>9.82</v>
      </c>
    </row>
    <row r="87" spans="1:30" ht="17" x14ac:dyDescent="0.2">
      <c r="A87" s="1">
        <v>15</v>
      </c>
      <c r="B87" s="1">
        <v>89</v>
      </c>
      <c r="C87" s="4" t="s">
        <v>33</v>
      </c>
      <c r="D87" s="4">
        <v>3</v>
      </c>
      <c r="E87" s="10" t="s">
        <v>28</v>
      </c>
      <c r="F87" s="10" t="s">
        <v>29</v>
      </c>
      <c r="G87" s="10" t="s">
        <v>21</v>
      </c>
      <c r="H87" s="10"/>
      <c r="I87" s="4">
        <v>509</v>
      </c>
      <c r="J87" s="21">
        <v>-2.0195820182561799</v>
      </c>
      <c r="K87" s="21">
        <v>34.660912966355603</v>
      </c>
      <c r="L87" s="19">
        <v>1381.5039059999899</v>
      </c>
      <c r="M87" s="4"/>
      <c r="N87" s="4"/>
      <c r="O87" s="4"/>
      <c r="P87" s="6"/>
      <c r="Q87" s="7"/>
      <c r="R87" s="8"/>
      <c r="S87" s="4" t="s">
        <v>34</v>
      </c>
      <c r="T87" s="6">
        <v>13.3</v>
      </c>
      <c r="U87" s="4">
        <v>24</v>
      </c>
      <c r="V87" s="4">
        <v>2.44</v>
      </c>
      <c r="W87" s="8">
        <v>22.5</v>
      </c>
      <c r="X87" s="17">
        <v>42862</v>
      </c>
      <c r="Y87" s="6">
        <v>11.35</v>
      </c>
      <c r="Z87" s="4">
        <v>23.8</v>
      </c>
      <c r="AA87" s="4">
        <v>26.2</v>
      </c>
      <c r="AB87" s="8">
        <v>6.2249999999999996</v>
      </c>
      <c r="AC87">
        <v>23.9</v>
      </c>
      <c r="AD87">
        <v>14.32</v>
      </c>
    </row>
    <row r="88" spans="1:30" ht="17" x14ac:dyDescent="0.2">
      <c r="A88" s="1">
        <v>15</v>
      </c>
      <c r="B88" s="1">
        <v>90</v>
      </c>
      <c r="C88" s="4" t="s">
        <v>33</v>
      </c>
      <c r="D88" s="4">
        <v>3</v>
      </c>
      <c r="E88" s="10" t="s">
        <v>28</v>
      </c>
      <c r="F88" s="10" t="s">
        <v>29</v>
      </c>
      <c r="G88" s="10" t="s">
        <v>24</v>
      </c>
      <c r="H88" s="10"/>
      <c r="I88" s="4">
        <v>510</v>
      </c>
      <c r="J88" s="21">
        <v>-2.0196299627423202</v>
      </c>
      <c r="K88" s="21">
        <v>34.660724038258103</v>
      </c>
      <c r="L88" s="19">
        <v>1380.4077150000001</v>
      </c>
      <c r="M88" s="4"/>
      <c r="N88" s="4"/>
      <c r="O88" s="4"/>
      <c r="P88" s="6"/>
      <c r="Q88" s="7"/>
      <c r="R88" s="8"/>
      <c r="S88" s="4" t="s">
        <v>34</v>
      </c>
      <c r="T88" s="6">
        <v>13.3</v>
      </c>
      <c r="U88" s="4">
        <v>24</v>
      </c>
      <c r="V88" s="4">
        <v>2.54</v>
      </c>
      <c r="W88" s="8">
        <v>21.875</v>
      </c>
      <c r="X88" s="17">
        <v>42862</v>
      </c>
      <c r="Y88" s="6">
        <v>11.29</v>
      </c>
      <c r="Z88" s="4">
        <v>23.6</v>
      </c>
      <c r="AA88" s="4">
        <v>26.2</v>
      </c>
      <c r="AB88" s="8">
        <v>14.75</v>
      </c>
      <c r="AC88">
        <v>23.8</v>
      </c>
      <c r="AD88">
        <v>14.37</v>
      </c>
    </row>
    <row r="89" spans="1:30" ht="17" x14ac:dyDescent="0.2">
      <c r="A89" s="1">
        <v>16</v>
      </c>
      <c r="B89" s="1">
        <v>91</v>
      </c>
      <c r="C89" s="4" t="s">
        <v>33</v>
      </c>
      <c r="D89" s="4">
        <v>4</v>
      </c>
      <c r="E89" s="10" t="s">
        <v>19</v>
      </c>
      <c r="F89" s="10" t="s">
        <v>20</v>
      </c>
      <c r="G89" s="10" t="s">
        <v>21</v>
      </c>
      <c r="H89" s="10"/>
      <c r="I89" s="4">
        <v>515</v>
      </c>
      <c r="J89" s="21">
        <v>-2.0288450270891101</v>
      </c>
      <c r="K89" s="21">
        <v>34.659773027524302</v>
      </c>
      <c r="L89" s="19">
        <v>1362.7631839999899</v>
      </c>
      <c r="M89" s="4" t="s">
        <v>23</v>
      </c>
      <c r="N89" s="4">
        <v>4.5999999999999996</v>
      </c>
      <c r="O89" s="4">
        <v>1.8</v>
      </c>
      <c r="P89" s="6">
        <v>38.619999999999997</v>
      </c>
      <c r="Q89" s="7">
        <v>82</v>
      </c>
      <c r="R89" s="8">
        <v>26.101410667070837</v>
      </c>
      <c r="S89" s="4" t="s">
        <v>34</v>
      </c>
      <c r="T89" s="6">
        <v>15.05</v>
      </c>
      <c r="U89" s="4">
        <v>22.1</v>
      </c>
      <c r="V89" s="4">
        <v>0.77</v>
      </c>
      <c r="W89" s="8">
        <v>17.75</v>
      </c>
      <c r="X89" s="17">
        <v>42862</v>
      </c>
      <c r="Y89" s="6">
        <v>12.28</v>
      </c>
      <c r="Z89" s="4">
        <v>21.8</v>
      </c>
      <c r="AA89" s="4">
        <v>21.7</v>
      </c>
      <c r="AB89" s="8">
        <v>12.55</v>
      </c>
      <c r="AC89">
        <v>21.950000000000003</v>
      </c>
      <c r="AD89">
        <v>11.234999999999999</v>
      </c>
    </row>
    <row r="90" spans="1:30" ht="17" x14ac:dyDescent="0.2">
      <c r="A90" s="1">
        <v>16</v>
      </c>
      <c r="B90" s="1">
        <v>92</v>
      </c>
      <c r="C90" s="4" t="s">
        <v>33</v>
      </c>
      <c r="D90" s="4">
        <v>4</v>
      </c>
      <c r="E90" s="10" t="s">
        <v>19</v>
      </c>
      <c r="F90" s="10" t="s">
        <v>20</v>
      </c>
      <c r="G90" s="10" t="s">
        <v>24</v>
      </c>
      <c r="H90" s="10"/>
      <c r="I90" s="4">
        <v>516</v>
      </c>
      <c r="J90" s="21">
        <v>-2.0288180373608999</v>
      </c>
      <c r="K90" s="21">
        <v>34.659757018089202</v>
      </c>
      <c r="L90" s="19">
        <v>1362.883057</v>
      </c>
      <c r="M90" s="4" t="s">
        <v>23</v>
      </c>
      <c r="N90" s="4">
        <v>4.5999999999999996</v>
      </c>
      <c r="O90" s="4">
        <v>1.8</v>
      </c>
      <c r="P90" s="6">
        <v>14.93</v>
      </c>
      <c r="Q90" s="7">
        <v>82</v>
      </c>
      <c r="R90" s="8">
        <v>26.101410667070837</v>
      </c>
      <c r="S90" s="4" t="s">
        <v>34</v>
      </c>
      <c r="T90" s="6">
        <v>15.05</v>
      </c>
      <c r="U90" s="4">
        <v>21.9</v>
      </c>
      <c r="V90" s="4">
        <v>3.03</v>
      </c>
      <c r="W90" s="8">
        <v>18.75</v>
      </c>
      <c r="X90" s="17">
        <v>42862</v>
      </c>
      <c r="Y90" s="6">
        <v>12.3</v>
      </c>
      <c r="Z90" s="4">
        <v>22.6</v>
      </c>
      <c r="AA90" s="4">
        <v>17.100000000000001</v>
      </c>
      <c r="AB90" s="8">
        <v>14.325000000000001</v>
      </c>
      <c r="AC90">
        <v>22.25</v>
      </c>
      <c r="AD90">
        <v>10.065000000000001</v>
      </c>
    </row>
    <row r="91" spans="1:30" ht="17" x14ac:dyDescent="0.2">
      <c r="A91" s="1">
        <v>16</v>
      </c>
      <c r="B91" s="1">
        <v>93</v>
      </c>
      <c r="C91" s="4" t="s">
        <v>33</v>
      </c>
      <c r="D91" s="4">
        <v>4</v>
      </c>
      <c r="E91" s="10" t="s">
        <v>19</v>
      </c>
      <c r="F91" s="10" t="s">
        <v>25</v>
      </c>
      <c r="G91" s="10" t="s">
        <v>21</v>
      </c>
      <c r="H91" s="10"/>
      <c r="I91" s="4">
        <v>517</v>
      </c>
      <c r="J91" s="21">
        <v>-2.0288330409675801</v>
      </c>
      <c r="K91" s="21">
        <v>34.6603659633547</v>
      </c>
      <c r="L91" s="19">
        <v>1362.543091</v>
      </c>
      <c r="M91" s="4" t="s">
        <v>27</v>
      </c>
      <c r="N91" s="4">
        <v>6.6</v>
      </c>
      <c r="O91" s="4">
        <v>1.8</v>
      </c>
      <c r="P91" s="6">
        <v>29.07</v>
      </c>
      <c r="Q91" s="7">
        <v>95</v>
      </c>
      <c r="R91" s="8">
        <v>30.239439187460114</v>
      </c>
      <c r="S91" s="4" t="s">
        <v>34</v>
      </c>
      <c r="T91" s="6">
        <v>15.48</v>
      </c>
      <c r="U91" s="4">
        <v>21.2</v>
      </c>
      <c r="V91" s="4">
        <v>5.43</v>
      </c>
      <c r="W91" s="8">
        <v>17.375</v>
      </c>
      <c r="X91" s="17">
        <v>42862</v>
      </c>
      <c r="Y91" s="6">
        <v>12.06</v>
      </c>
      <c r="Z91" s="4">
        <v>22.6</v>
      </c>
      <c r="AA91" s="4">
        <v>27.4</v>
      </c>
      <c r="AB91" s="8">
        <v>26.974999999999998</v>
      </c>
      <c r="AC91">
        <v>21.9</v>
      </c>
      <c r="AD91">
        <v>16.414999999999999</v>
      </c>
    </row>
    <row r="92" spans="1:30" ht="17" x14ac:dyDescent="0.2">
      <c r="A92" s="1">
        <v>16</v>
      </c>
      <c r="B92" s="1">
        <v>94</v>
      </c>
      <c r="C92" s="4" t="s">
        <v>33</v>
      </c>
      <c r="D92" s="4">
        <v>4</v>
      </c>
      <c r="E92" s="10" t="s">
        <v>19</v>
      </c>
      <c r="F92" s="10" t="s">
        <v>25</v>
      </c>
      <c r="G92" s="10" t="s">
        <v>24</v>
      </c>
      <c r="H92" s="10"/>
      <c r="I92" s="4">
        <v>518</v>
      </c>
      <c r="J92" s="21">
        <v>-2.0288470387458801</v>
      </c>
      <c r="K92" s="21">
        <v>34.660355988889897</v>
      </c>
      <c r="L92" s="19">
        <v>1364.4796140000001</v>
      </c>
      <c r="M92" s="4" t="s">
        <v>27</v>
      </c>
      <c r="N92" s="4">
        <v>6.6</v>
      </c>
      <c r="O92" s="4">
        <v>1.8</v>
      </c>
      <c r="P92" s="6">
        <v>17.64</v>
      </c>
      <c r="Q92" s="7">
        <v>95</v>
      </c>
      <c r="R92" s="8">
        <v>30.239439187460114</v>
      </c>
      <c r="S92" s="4" t="s">
        <v>34</v>
      </c>
      <c r="T92" s="6">
        <v>15.48</v>
      </c>
      <c r="U92" s="4">
        <v>21.8</v>
      </c>
      <c r="V92" s="4">
        <v>4.4400000000000004</v>
      </c>
      <c r="W92" s="8">
        <v>19.75</v>
      </c>
      <c r="X92" s="17">
        <v>42862</v>
      </c>
      <c r="Y92" s="6">
        <v>12.16</v>
      </c>
      <c r="Z92" s="4">
        <v>22.7</v>
      </c>
      <c r="AA92" s="4">
        <v>22.5</v>
      </c>
      <c r="AB92" s="8">
        <v>21</v>
      </c>
      <c r="AC92">
        <v>22.25</v>
      </c>
      <c r="AD92">
        <v>13.47</v>
      </c>
    </row>
    <row r="93" spans="1:30" ht="17" x14ac:dyDescent="0.2">
      <c r="A93" s="1">
        <v>16</v>
      </c>
      <c r="B93" s="1">
        <v>95</v>
      </c>
      <c r="C93" s="4" t="s">
        <v>33</v>
      </c>
      <c r="D93" s="4">
        <v>4</v>
      </c>
      <c r="E93" s="10" t="s">
        <v>28</v>
      </c>
      <c r="F93" s="10" t="s">
        <v>29</v>
      </c>
      <c r="G93" s="10" t="s">
        <v>21</v>
      </c>
      <c r="H93" s="10"/>
      <c r="I93" s="4">
        <v>519</v>
      </c>
      <c r="J93" s="21">
        <v>-2.0289430115371898</v>
      </c>
      <c r="K93" s="21">
        <v>34.6601349581032</v>
      </c>
      <c r="L93" s="19">
        <v>1360.9852289999901</v>
      </c>
      <c r="M93" s="4"/>
      <c r="N93" s="4"/>
      <c r="O93" s="4"/>
      <c r="P93" s="6"/>
      <c r="Q93" s="7"/>
      <c r="R93" s="8"/>
      <c r="S93" s="4" t="s">
        <v>34</v>
      </c>
      <c r="T93" s="6">
        <v>16.02</v>
      </c>
      <c r="U93" s="4">
        <v>23.7</v>
      </c>
      <c r="V93" s="4">
        <v>2.27</v>
      </c>
      <c r="W93" s="8">
        <v>13.125</v>
      </c>
      <c r="X93" s="17">
        <v>42862</v>
      </c>
      <c r="Y93" s="6">
        <v>12.36</v>
      </c>
      <c r="Z93" s="4">
        <v>24.4</v>
      </c>
      <c r="AA93" s="4">
        <v>23.5</v>
      </c>
      <c r="AB93" s="8">
        <v>12.25</v>
      </c>
      <c r="AC93">
        <v>24.049999999999997</v>
      </c>
      <c r="AD93">
        <v>12.885</v>
      </c>
    </row>
    <row r="94" spans="1:30" ht="17" x14ac:dyDescent="0.2">
      <c r="A94" s="1">
        <v>17</v>
      </c>
      <c r="B94" s="1">
        <v>97</v>
      </c>
      <c r="C94" s="4" t="s">
        <v>35</v>
      </c>
      <c r="D94" s="4">
        <v>1</v>
      </c>
      <c r="E94" s="11" t="s">
        <v>28</v>
      </c>
      <c r="F94" s="11" t="s">
        <v>29</v>
      </c>
      <c r="G94" s="11" t="s">
        <v>21</v>
      </c>
      <c r="H94" s="10"/>
      <c r="I94" s="4">
        <v>609</v>
      </c>
      <c r="J94" s="21">
        <v>-2.4396499805152398</v>
      </c>
      <c r="K94" s="21">
        <v>34.838020987808697</v>
      </c>
      <c r="L94" s="19">
        <v>1518.5069579999899</v>
      </c>
      <c r="M94" s="4"/>
      <c r="N94" s="4"/>
      <c r="O94" s="4"/>
      <c r="P94" s="6"/>
      <c r="Q94" s="7"/>
      <c r="R94" s="8"/>
      <c r="S94" s="4" t="s">
        <v>36</v>
      </c>
      <c r="T94" s="6">
        <v>10.5</v>
      </c>
      <c r="U94" s="4">
        <v>22.6</v>
      </c>
      <c r="V94" s="4">
        <v>19.079999999999998</v>
      </c>
      <c r="W94" s="8">
        <v>2.875</v>
      </c>
      <c r="X94" s="17">
        <v>42860</v>
      </c>
      <c r="Y94" s="6">
        <v>13.52</v>
      </c>
      <c r="Z94" s="4">
        <v>23.9</v>
      </c>
      <c r="AA94" s="4">
        <v>13.1</v>
      </c>
      <c r="AB94" s="8">
        <v>2.875</v>
      </c>
      <c r="AC94">
        <v>23.25</v>
      </c>
      <c r="AD94">
        <v>16.09</v>
      </c>
    </row>
    <row r="95" spans="1:30" ht="17" x14ac:dyDescent="0.2">
      <c r="A95" s="1">
        <v>17</v>
      </c>
      <c r="B95" s="1">
        <v>98</v>
      </c>
      <c r="C95" s="4" t="s">
        <v>35</v>
      </c>
      <c r="D95" s="4">
        <v>2</v>
      </c>
      <c r="E95" s="11" t="s">
        <v>28</v>
      </c>
      <c r="F95" s="11" t="s">
        <v>29</v>
      </c>
      <c r="G95" s="4" t="s">
        <v>24</v>
      </c>
      <c r="H95" s="11"/>
      <c r="I95" s="4">
        <v>610</v>
      </c>
      <c r="J95" s="21">
        <v>-2.4395759683102298</v>
      </c>
      <c r="K95" s="21">
        <v>34.838347965851398</v>
      </c>
      <c r="L95" s="19">
        <v>1521.1820070000001</v>
      </c>
      <c r="M95" s="4"/>
      <c r="N95" s="4"/>
      <c r="O95" s="4"/>
      <c r="P95" s="6"/>
      <c r="Q95" s="7"/>
      <c r="R95" s="8"/>
      <c r="S95" s="4" t="s">
        <v>36</v>
      </c>
      <c r="T95" s="6">
        <v>10.5</v>
      </c>
      <c r="U95" s="4">
        <v>23.7</v>
      </c>
      <c r="V95" s="4">
        <v>15.86</v>
      </c>
      <c r="W95" s="8">
        <v>3</v>
      </c>
      <c r="X95" s="17">
        <v>42860</v>
      </c>
      <c r="Y95" s="6">
        <v>13.38</v>
      </c>
      <c r="Z95" s="4">
        <v>26.7</v>
      </c>
      <c r="AA95" s="4">
        <v>17.5</v>
      </c>
      <c r="AB95" s="8">
        <v>3.1749999999999998</v>
      </c>
      <c r="AC95">
        <v>25.2</v>
      </c>
      <c r="AD95">
        <v>16.68</v>
      </c>
    </row>
    <row r="96" spans="1:30" ht="17" x14ac:dyDescent="0.2">
      <c r="A96" s="1">
        <v>18</v>
      </c>
      <c r="B96" s="1">
        <v>99</v>
      </c>
      <c r="C96" s="4" t="s">
        <v>35</v>
      </c>
      <c r="D96" s="4">
        <v>3</v>
      </c>
      <c r="E96" s="11" t="s">
        <v>28</v>
      </c>
      <c r="F96" s="11" t="s">
        <v>29</v>
      </c>
      <c r="G96" s="4" t="s">
        <v>21</v>
      </c>
      <c r="H96" s="4"/>
      <c r="I96" s="4">
        <v>615</v>
      </c>
      <c r="J96" s="21">
        <v>-2.4384999834001002</v>
      </c>
      <c r="K96" s="21">
        <v>34.8362389951944</v>
      </c>
      <c r="L96" s="19">
        <v>1517.5920410000001</v>
      </c>
      <c r="M96" s="4"/>
      <c r="N96" s="4"/>
      <c r="O96" s="4"/>
      <c r="P96" s="6"/>
      <c r="Q96" s="7"/>
      <c r="R96" s="8"/>
      <c r="S96" s="4" t="s">
        <v>36</v>
      </c>
      <c r="T96" s="6">
        <v>13.1</v>
      </c>
      <c r="U96" s="4">
        <v>25.3</v>
      </c>
      <c r="V96" s="4">
        <v>19.309999999999999</v>
      </c>
      <c r="W96" s="8">
        <v>4.75</v>
      </c>
      <c r="X96" s="17">
        <v>42860</v>
      </c>
      <c r="Y96" s="6">
        <v>16.45</v>
      </c>
      <c r="Z96" s="4">
        <v>31.7</v>
      </c>
      <c r="AA96" s="4">
        <v>14.7</v>
      </c>
      <c r="AB96" s="8">
        <v>5.25</v>
      </c>
      <c r="AC96">
        <v>28.5</v>
      </c>
      <c r="AD96">
        <v>17.004999999999999</v>
      </c>
    </row>
    <row r="97" spans="1:30" ht="17" x14ac:dyDescent="0.2">
      <c r="A97" s="1">
        <v>18</v>
      </c>
      <c r="B97" s="1">
        <v>100</v>
      </c>
      <c r="C97" s="4" t="s">
        <v>35</v>
      </c>
      <c r="D97" s="4">
        <v>4</v>
      </c>
      <c r="E97" s="11" t="s">
        <v>28</v>
      </c>
      <c r="F97" s="11" t="s">
        <v>29</v>
      </c>
      <c r="G97" s="10" t="s">
        <v>24</v>
      </c>
      <c r="H97" s="4"/>
      <c r="I97" s="4">
        <v>616</v>
      </c>
      <c r="J97" s="21">
        <v>-2.4382839817553701</v>
      </c>
      <c r="K97" s="21">
        <v>34.8364629596471</v>
      </c>
      <c r="L97" s="19">
        <v>1519.4119869999899</v>
      </c>
      <c r="M97" s="4"/>
      <c r="N97" s="4"/>
      <c r="O97" s="4"/>
      <c r="P97" s="6"/>
      <c r="Q97" s="7"/>
      <c r="R97" s="8"/>
      <c r="S97" s="4" t="s">
        <v>36</v>
      </c>
      <c r="T97" s="6">
        <v>13.1</v>
      </c>
      <c r="U97" s="4">
        <v>26.7</v>
      </c>
      <c r="V97" s="4">
        <v>34.79</v>
      </c>
      <c r="W97" s="8">
        <v>3.125</v>
      </c>
      <c r="X97" s="17">
        <v>42860</v>
      </c>
      <c r="Y97" s="6">
        <v>16.5</v>
      </c>
      <c r="Z97" s="4">
        <v>27.3</v>
      </c>
      <c r="AA97" s="4">
        <v>15.3</v>
      </c>
      <c r="AB97" s="8">
        <v>3.625</v>
      </c>
      <c r="AC97">
        <v>27</v>
      </c>
      <c r="AD97">
        <v>25.045000000000002</v>
      </c>
    </row>
    <row r="98" spans="1:30" ht="17" x14ac:dyDescent="0.2">
      <c r="A98" s="1">
        <v>19</v>
      </c>
      <c r="B98" s="1">
        <v>101</v>
      </c>
      <c r="C98" s="4" t="s">
        <v>35</v>
      </c>
      <c r="D98" s="4">
        <v>5</v>
      </c>
      <c r="E98" s="11" t="s">
        <v>28</v>
      </c>
      <c r="F98" s="11" t="s">
        <v>29</v>
      </c>
      <c r="G98" s="11" t="s">
        <v>21</v>
      </c>
      <c r="H98" s="10"/>
      <c r="I98" s="4">
        <v>621</v>
      </c>
      <c r="J98" s="21">
        <v>-2.4348570406436898</v>
      </c>
      <c r="K98" s="21">
        <v>34.834056012332397</v>
      </c>
      <c r="L98" s="19">
        <v>1516.5618899999899</v>
      </c>
      <c r="M98" s="4"/>
      <c r="N98" s="4"/>
      <c r="O98" s="4"/>
      <c r="P98" s="6"/>
      <c r="Q98" s="7"/>
      <c r="R98" s="8"/>
      <c r="S98" s="4" t="s">
        <v>36</v>
      </c>
      <c r="T98" s="6">
        <v>15.38</v>
      </c>
      <c r="U98" s="4">
        <v>30.6</v>
      </c>
      <c r="V98" s="4">
        <v>17.7</v>
      </c>
      <c r="W98" s="8">
        <v>2.25</v>
      </c>
      <c r="X98" s="17">
        <v>42860</v>
      </c>
      <c r="Y98" s="6">
        <v>17.38</v>
      </c>
      <c r="Z98" s="4">
        <v>30</v>
      </c>
      <c r="AA98" s="4">
        <v>15.4</v>
      </c>
      <c r="AB98" s="8">
        <v>3.95</v>
      </c>
      <c r="AC98">
        <v>30.3</v>
      </c>
      <c r="AD98">
        <v>16.55</v>
      </c>
    </row>
    <row r="99" spans="1:30" ht="17" x14ac:dyDescent="0.2">
      <c r="A99" s="1">
        <v>19</v>
      </c>
      <c r="B99" s="1">
        <v>102</v>
      </c>
      <c r="C99" s="4" t="s">
        <v>35</v>
      </c>
      <c r="D99" s="4">
        <v>6</v>
      </c>
      <c r="E99" s="11" t="s">
        <v>28</v>
      </c>
      <c r="F99" s="11" t="s">
        <v>29</v>
      </c>
      <c r="G99" s="11" t="s">
        <v>24</v>
      </c>
      <c r="H99" s="11"/>
      <c r="I99" s="4">
        <v>622</v>
      </c>
      <c r="J99" s="21">
        <v>-2.4351290334016</v>
      </c>
      <c r="K99" s="21">
        <v>34.834065986797199</v>
      </c>
      <c r="L99" s="19">
        <v>1514.59789999999</v>
      </c>
      <c r="M99" s="4"/>
      <c r="N99" s="4"/>
      <c r="O99" s="4"/>
      <c r="P99" s="6"/>
      <c r="Q99" s="7"/>
      <c r="R99" s="8"/>
      <c r="S99" s="4" t="s">
        <v>36</v>
      </c>
      <c r="T99" s="6">
        <v>15.48</v>
      </c>
      <c r="U99" s="4">
        <v>30.3</v>
      </c>
      <c r="V99" s="4">
        <v>23.77</v>
      </c>
      <c r="W99" s="8">
        <v>2.875</v>
      </c>
      <c r="X99" s="17">
        <v>42860</v>
      </c>
      <c r="Y99" s="6">
        <v>17.55</v>
      </c>
      <c r="Z99" s="4">
        <v>29.9</v>
      </c>
      <c r="AA99" s="4">
        <v>9.9</v>
      </c>
      <c r="AB99" s="8">
        <v>4.4000000000000004</v>
      </c>
      <c r="AC99">
        <v>30.1</v>
      </c>
      <c r="AD99">
        <v>16.835000000000001</v>
      </c>
    </row>
    <row r="100" spans="1:30" ht="17" x14ac:dyDescent="0.2">
      <c r="A100" s="1">
        <v>17</v>
      </c>
      <c r="B100" s="1">
        <v>103</v>
      </c>
      <c r="C100" s="4" t="s">
        <v>35</v>
      </c>
      <c r="D100" s="4">
        <v>1</v>
      </c>
      <c r="E100" s="11" t="s">
        <v>19</v>
      </c>
      <c r="F100" s="11" t="s">
        <v>20</v>
      </c>
      <c r="G100" s="11" t="s">
        <v>21</v>
      </c>
      <c r="H100" s="11" t="s">
        <v>37</v>
      </c>
      <c r="I100" s="4">
        <v>605</v>
      </c>
      <c r="J100" s="21">
        <v>-2.4394280277192499</v>
      </c>
      <c r="K100" s="21">
        <v>34.838299015536897</v>
      </c>
      <c r="L100" s="19">
        <v>1521.1307369999899</v>
      </c>
      <c r="M100" t="s">
        <v>38</v>
      </c>
      <c r="N100" s="4">
        <v>5.2</v>
      </c>
      <c r="O100" s="4">
        <v>4.7</v>
      </c>
      <c r="P100" s="6">
        <v>26.76</v>
      </c>
      <c r="Q100" s="7">
        <v>43</v>
      </c>
      <c r="R100" s="8">
        <v>13.687325105903</v>
      </c>
      <c r="S100" s="4" t="s">
        <v>36</v>
      </c>
      <c r="T100" s="6">
        <v>9.5</v>
      </c>
      <c r="U100" s="4">
        <v>19.3</v>
      </c>
      <c r="V100" s="4">
        <v>6.35</v>
      </c>
      <c r="W100" s="8">
        <v>4.125</v>
      </c>
      <c r="X100" s="17">
        <v>42860</v>
      </c>
      <c r="Y100" s="6">
        <v>13.18</v>
      </c>
      <c r="Z100" s="4">
        <v>24.6</v>
      </c>
      <c r="AA100" s="4">
        <v>7.1</v>
      </c>
      <c r="AB100" s="8">
        <v>4.25</v>
      </c>
      <c r="AC100">
        <v>21.950000000000003</v>
      </c>
      <c r="AD100">
        <v>6.7249999999999996</v>
      </c>
    </row>
    <row r="101" spans="1:30" ht="17" x14ac:dyDescent="0.2">
      <c r="A101" s="1">
        <v>17</v>
      </c>
      <c r="B101" s="1">
        <v>103</v>
      </c>
      <c r="C101" s="4" t="s">
        <v>35</v>
      </c>
      <c r="D101" s="4">
        <v>1</v>
      </c>
      <c r="E101" s="11" t="s">
        <v>19</v>
      </c>
      <c r="F101" s="11" t="s">
        <v>20</v>
      </c>
      <c r="G101" s="10" t="s">
        <v>24</v>
      </c>
      <c r="H101" s="11" t="s">
        <v>37</v>
      </c>
      <c r="I101" s="4">
        <v>605</v>
      </c>
      <c r="J101" s="21">
        <v>-2.4394280277192499</v>
      </c>
      <c r="K101" s="21">
        <v>34.838299015536897</v>
      </c>
      <c r="L101" s="19">
        <v>1521.1307369999899</v>
      </c>
      <c r="M101" t="s">
        <v>38</v>
      </c>
      <c r="N101" s="4">
        <v>5.2</v>
      </c>
      <c r="O101" s="4">
        <v>4.7</v>
      </c>
      <c r="P101" s="6">
        <v>26.76</v>
      </c>
      <c r="Q101" s="7">
        <v>43</v>
      </c>
      <c r="R101" s="8">
        <v>13.687325105903</v>
      </c>
      <c r="S101" s="4" t="s">
        <v>36</v>
      </c>
      <c r="T101" s="6">
        <v>9.5</v>
      </c>
      <c r="U101" s="4">
        <v>19.3</v>
      </c>
      <c r="V101" s="4">
        <v>6.35</v>
      </c>
      <c r="W101" s="8">
        <v>4.125</v>
      </c>
      <c r="X101" s="17">
        <v>42860</v>
      </c>
      <c r="Y101" s="9">
        <v>13.18</v>
      </c>
      <c r="Z101" s="15">
        <v>27.3</v>
      </c>
      <c r="AA101" s="4">
        <v>7.2</v>
      </c>
      <c r="AB101" s="8">
        <v>4.25</v>
      </c>
      <c r="AC101">
        <v>23.3</v>
      </c>
      <c r="AD101">
        <v>6.7750000000000004</v>
      </c>
    </row>
    <row r="102" spans="1:30" ht="17" x14ac:dyDescent="0.2">
      <c r="A102" s="1">
        <v>17</v>
      </c>
      <c r="B102" s="1">
        <v>104</v>
      </c>
      <c r="C102" s="4" t="s">
        <v>35</v>
      </c>
      <c r="D102" s="4">
        <v>1</v>
      </c>
      <c r="E102" s="11" t="s">
        <v>19</v>
      </c>
      <c r="F102" s="11" t="s">
        <v>20</v>
      </c>
      <c r="G102" s="11" t="s">
        <v>21</v>
      </c>
      <c r="H102" s="11" t="s">
        <v>39</v>
      </c>
      <c r="I102" s="4">
        <v>606</v>
      </c>
      <c r="J102" s="21">
        <v>-2.4396290257573101</v>
      </c>
      <c r="K102" s="21">
        <v>34.838798996061001</v>
      </c>
      <c r="L102" s="19">
        <v>1522.24279799999</v>
      </c>
      <c r="M102" t="s">
        <v>38</v>
      </c>
      <c r="N102" s="4">
        <v>5.4</v>
      </c>
      <c r="O102" s="4">
        <v>4.4000000000000004</v>
      </c>
      <c r="P102" s="6">
        <v>7.2</v>
      </c>
      <c r="Q102" s="7">
        <v>53</v>
      </c>
      <c r="R102" s="8">
        <v>16.870423967740905</v>
      </c>
      <c r="S102" s="4" t="s">
        <v>36</v>
      </c>
      <c r="T102" s="6">
        <v>10</v>
      </c>
      <c r="U102" s="4">
        <v>18.399999999999999</v>
      </c>
      <c r="V102" s="4">
        <v>28.28</v>
      </c>
      <c r="W102" s="8">
        <v>3.4</v>
      </c>
      <c r="X102" s="17">
        <v>42860</v>
      </c>
      <c r="Y102" s="6">
        <v>12.56</v>
      </c>
      <c r="Z102" s="4">
        <v>22</v>
      </c>
      <c r="AA102" s="4">
        <v>14</v>
      </c>
      <c r="AB102" s="8">
        <v>5.8</v>
      </c>
      <c r="AC102">
        <v>20.2</v>
      </c>
      <c r="AD102">
        <v>21.14</v>
      </c>
    </row>
    <row r="103" spans="1:30" ht="17" x14ac:dyDescent="0.2">
      <c r="A103" s="1">
        <v>17</v>
      </c>
      <c r="B103" s="1">
        <v>104</v>
      </c>
      <c r="C103" s="4" t="s">
        <v>35</v>
      </c>
      <c r="D103" s="4">
        <v>1</v>
      </c>
      <c r="E103" s="11" t="s">
        <v>19</v>
      </c>
      <c r="F103" s="11" t="s">
        <v>20</v>
      </c>
      <c r="G103" s="10" t="s">
        <v>24</v>
      </c>
      <c r="H103" s="11" t="s">
        <v>39</v>
      </c>
      <c r="I103" s="4">
        <v>606</v>
      </c>
      <c r="J103" s="21">
        <v>-2.4396290257573101</v>
      </c>
      <c r="K103" s="21">
        <v>34.838798996061001</v>
      </c>
      <c r="L103" s="19">
        <v>1522.24279799999</v>
      </c>
      <c r="M103" t="s">
        <v>38</v>
      </c>
      <c r="N103" s="4">
        <v>5.4</v>
      </c>
      <c r="O103" s="4">
        <v>4.4000000000000004</v>
      </c>
      <c r="P103" s="6">
        <v>7.2</v>
      </c>
      <c r="Q103" s="7">
        <v>53</v>
      </c>
      <c r="R103" s="8">
        <v>16.870423967740905</v>
      </c>
      <c r="S103" s="4" t="s">
        <v>36</v>
      </c>
      <c r="T103" s="6">
        <v>10</v>
      </c>
      <c r="U103" s="4">
        <v>18.399999999999999</v>
      </c>
      <c r="V103" s="4">
        <v>28.28</v>
      </c>
      <c r="W103" s="8">
        <v>3.4</v>
      </c>
      <c r="X103" s="17">
        <v>42860</v>
      </c>
      <c r="Y103" s="6">
        <v>12.57</v>
      </c>
      <c r="Z103" s="4">
        <v>22.1</v>
      </c>
      <c r="AA103" s="4">
        <v>10.3</v>
      </c>
      <c r="AB103" s="8">
        <v>5.8</v>
      </c>
      <c r="AC103">
        <v>20.25</v>
      </c>
      <c r="AD103">
        <v>19.29</v>
      </c>
    </row>
    <row r="104" spans="1:30" ht="17" x14ac:dyDescent="0.2">
      <c r="A104" s="1">
        <v>17</v>
      </c>
      <c r="B104" s="1">
        <v>105</v>
      </c>
      <c r="C104" s="4" t="s">
        <v>35</v>
      </c>
      <c r="D104" s="4">
        <v>1</v>
      </c>
      <c r="E104" s="11" t="s">
        <v>19</v>
      </c>
      <c r="F104" s="11" t="s">
        <v>25</v>
      </c>
      <c r="G104" s="11" t="s">
        <v>21</v>
      </c>
      <c r="H104" s="11" t="s">
        <v>37</v>
      </c>
      <c r="I104" s="4">
        <v>607</v>
      </c>
      <c r="J104" s="21">
        <v>-2.4395179655402899</v>
      </c>
      <c r="K104" s="21">
        <v>34.838504036888402</v>
      </c>
      <c r="L104" s="19">
        <v>1521.11401399999</v>
      </c>
      <c r="M104" t="s">
        <v>27</v>
      </c>
      <c r="N104" s="4">
        <v>5.6</v>
      </c>
      <c r="O104" s="4">
        <v>5.0999999999999996</v>
      </c>
      <c r="P104" s="6">
        <v>3.4</v>
      </c>
      <c r="Q104" s="7">
        <v>49</v>
      </c>
      <c r="R104" s="8">
        <v>15.597184423005743</v>
      </c>
      <c r="S104" s="4" t="s">
        <v>36</v>
      </c>
      <c r="T104" s="6">
        <v>10.15</v>
      </c>
      <c r="U104" s="4">
        <v>19.100000000000001</v>
      </c>
      <c r="V104" s="4">
        <v>18.96</v>
      </c>
      <c r="W104" s="8">
        <v>5.45</v>
      </c>
      <c r="X104" s="17">
        <v>42860</v>
      </c>
      <c r="Y104" s="6">
        <v>13.3</v>
      </c>
      <c r="Z104" s="4">
        <v>24.2</v>
      </c>
      <c r="AA104" s="4">
        <v>7.5</v>
      </c>
      <c r="AB104" s="8">
        <v>6.8</v>
      </c>
      <c r="AC104">
        <v>21.65</v>
      </c>
      <c r="AD104">
        <v>13.23</v>
      </c>
    </row>
    <row r="105" spans="1:30" ht="17" x14ac:dyDescent="0.2">
      <c r="A105" s="1">
        <v>17</v>
      </c>
      <c r="B105" s="1">
        <v>105</v>
      </c>
      <c r="C105" s="4" t="s">
        <v>35</v>
      </c>
      <c r="D105" s="4">
        <v>1</v>
      </c>
      <c r="E105" s="11" t="s">
        <v>19</v>
      </c>
      <c r="F105" s="11" t="s">
        <v>25</v>
      </c>
      <c r="G105" s="10" t="s">
        <v>24</v>
      </c>
      <c r="H105" s="11" t="s">
        <v>37</v>
      </c>
      <c r="I105" s="4">
        <v>607</v>
      </c>
      <c r="J105" s="21">
        <v>-2.4395179655402899</v>
      </c>
      <c r="K105" s="21">
        <v>34.838504036888402</v>
      </c>
      <c r="L105" s="19">
        <v>1521.11401399999</v>
      </c>
      <c r="M105" t="s">
        <v>27</v>
      </c>
      <c r="N105" s="4">
        <v>5.6</v>
      </c>
      <c r="O105" s="4">
        <v>5.0999999999999996</v>
      </c>
      <c r="P105" s="6">
        <v>3.4</v>
      </c>
      <c r="Q105" s="7">
        <v>49</v>
      </c>
      <c r="R105" s="8">
        <v>15.597184423005743</v>
      </c>
      <c r="S105" s="4" t="s">
        <v>36</v>
      </c>
      <c r="T105" s="6">
        <v>10.15</v>
      </c>
      <c r="U105" s="4">
        <v>19.100000000000001</v>
      </c>
      <c r="V105" s="4">
        <v>18.96</v>
      </c>
      <c r="W105" s="8">
        <v>5.45</v>
      </c>
      <c r="X105" s="17">
        <v>42860</v>
      </c>
      <c r="Y105" s="6">
        <v>13.38</v>
      </c>
      <c r="Z105" s="4">
        <v>23.6</v>
      </c>
      <c r="AA105" s="4">
        <v>7.5</v>
      </c>
      <c r="AB105" s="8">
        <v>6.8</v>
      </c>
      <c r="AC105">
        <v>21.35</v>
      </c>
      <c r="AD105">
        <v>13.23</v>
      </c>
    </row>
    <row r="106" spans="1:30" ht="17" x14ac:dyDescent="0.2">
      <c r="A106" s="1">
        <v>17</v>
      </c>
      <c r="B106" s="1">
        <v>106</v>
      </c>
      <c r="C106" s="4" t="s">
        <v>35</v>
      </c>
      <c r="D106" s="4">
        <v>1</v>
      </c>
      <c r="E106" s="11" t="s">
        <v>19</v>
      </c>
      <c r="F106" s="11" t="s">
        <v>25</v>
      </c>
      <c r="G106" s="11" t="s">
        <v>21</v>
      </c>
      <c r="H106" s="11" t="s">
        <v>39</v>
      </c>
      <c r="I106" s="4">
        <v>608</v>
      </c>
      <c r="J106" s="21">
        <v>-2.4397170357406099</v>
      </c>
      <c r="K106" s="21">
        <v>34.837745977565604</v>
      </c>
      <c r="L106" s="19">
        <v>1519.45471199999</v>
      </c>
      <c r="M106" t="s">
        <v>27</v>
      </c>
      <c r="N106" s="4">
        <v>6.4</v>
      </c>
      <c r="O106" s="4">
        <v>4.9000000000000004</v>
      </c>
      <c r="P106" s="6">
        <v>3.7</v>
      </c>
      <c r="Q106" s="7">
        <v>90</v>
      </c>
      <c r="R106" s="8">
        <v>28.647889756541161</v>
      </c>
      <c r="S106" s="4" t="s">
        <v>36</v>
      </c>
      <c r="T106" s="6">
        <v>10.31</v>
      </c>
      <c r="U106" s="4">
        <v>18.600000000000001</v>
      </c>
      <c r="V106" s="4">
        <v>16.829999999999998</v>
      </c>
      <c r="W106" s="8">
        <v>5.375</v>
      </c>
      <c r="X106" s="17">
        <v>42860</v>
      </c>
      <c r="Y106" s="6">
        <v>13.24</v>
      </c>
      <c r="Z106" s="4">
        <v>24.5</v>
      </c>
      <c r="AA106" s="4">
        <v>9.3000000000000007</v>
      </c>
      <c r="AB106" s="8">
        <v>3.875</v>
      </c>
      <c r="AC106">
        <v>21.55</v>
      </c>
      <c r="AD106">
        <v>13.065</v>
      </c>
    </row>
    <row r="107" spans="1:30" ht="17" x14ac:dyDescent="0.2">
      <c r="A107" s="1">
        <v>17</v>
      </c>
      <c r="B107" s="1">
        <v>106</v>
      </c>
      <c r="C107" s="4" t="s">
        <v>35</v>
      </c>
      <c r="D107" s="4">
        <v>1</v>
      </c>
      <c r="E107" s="11" t="s">
        <v>19</v>
      </c>
      <c r="F107" s="11" t="s">
        <v>25</v>
      </c>
      <c r="G107" s="10" t="s">
        <v>24</v>
      </c>
      <c r="H107" s="11" t="s">
        <v>39</v>
      </c>
      <c r="I107" s="4">
        <v>608</v>
      </c>
      <c r="J107" s="21">
        <v>-2.4397170357406099</v>
      </c>
      <c r="K107" s="21">
        <v>34.837745977565604</v>
      </c>
      <c r="L107" s="19">
        <v>1519.45471199999</v>
      </c>
      <c r="M107" t="s">
        <v>27</v>
      </c>
      <c r="N107" s="4">
        <v>6.4</v>
      </c>
      <c r="O107" s="4">
        <v>4.9000000000000004</v>
      </c>
      <c r="P107" s="6">
        <v>3.7</v>
      </c>
      <c r="Q107" s="7">
        <v>90</v>
      </c>
      <c r="R107" s="8">
        <v>28.647889756541161</v>
      </c>
      <c r="S107" s="4" t="s">
        <v>36</v>
      </c>
      <c r="T107" s="6">
        <v>10.31</v>
      </c>
      <c r="U107" s="4">
        <v>18.600000000000001</v>
      </c>
      <c r="V107" s="4">
        <v>16.829999999999998</v>
      </c>
      <c r="W107" s="8">
        <v>5.375</v>
      </c>
      <c r="X107" s="17">
        <v>42860</v>
      </c>
      <c r="Y107" s="6">
        <v>13.27</v>
      </c>
      <c r="Z107" s="4">
        <v>24.6</v>
      </c>
      <c r="AA107" s="4">
        <v>11.1</v>
      </c>
      <c r="AB107" s="8">
        <v>3.875</v>
      </c>
      <c r="AC107">
        <v>21.6</v>
      </c>
      <c r="AD107">
        <v>13.965</v>
      </c>
    </row>
    <row r="108" spans="1:30" ht="17" x14ac:dyDescent="0.2">
      <c r="A108" s="1">
        <v>18</v>
      </c>
      <c r="B108" s="1">
        <v>107</v>
      </c>
      <c r="C108" s="4" t="s">
        <v>35</v>
      </c>
      <c r="D108" s="4">
        <v>2</v>
      </c>
      <c r="E108" s="11" t="s">
        <v>19</v>
      </c>
      <c r="F108" s="11" t="s">
        <v>20</v>
      </c>
      <c r="G108" s="11" t="s">
        <v>21</v>
      </c>
      <c r="H108" s="11" t="s">
        <v>37</v>
      </c>
      <c r="I108" s="4">
        <v>611</v>
      </c>
      <c r="J108" s="21">
        <v>-2.43824701756238</v>
      </c>
      <c r="K108" s="21">
        <v>34.836088037118301</v>
      </c>
      <c r="L108" s="19">
        <v>1519.315063</v>
      </c>
      <c r="M108" t="s">
        <v>38</v>
      </c>
      <c r="N108" s="4">
        <v>4.8</v>
      </c>
      <c r="O108" s="4">
        <v>2.4</v>
      </c>
      <c r="P108" s="6">
        <v>29.41</v>
      </c>
      <c r="Q108" s="7">
        <v>32.5</v>
      </c>
      <c r="R108" s="8">
        <v>10.345071300973197</v>
      </c>
      <c r="S108" s="4" t="s">
        <v>36</v>
      </c>
      <c r="T108" s="6">
        <v>12.15</v>
      </c>
      <c r="U108" s="4">
        <v>12.4</v>
      </c>
      <c r="V108" s="4">
        <v>16.21</v>
      </c>
      <c r="W108" s="8">
        <v>3</v>
      </c>
      <c r="X108" s="17">
        <v>42860</v>
      </c>
      <c r="Y108" s="6">
        <v>17</v>
      </c>
      <c r="Z108" s="4">
        <v>27.9</v>
      </c>
      <c r="AA108" s="4">
        <v>18.5</v>
      </c>
      <c r="AB108" s="8">
        <v>2.625</v>
      </c>
      <c r="AC108">
        <v>20.149999999999999</v>
      </c>
      <c r="AD108">
        <v>17.355</v>
      </c>
    </row>
    <row r="109" spans="1:30" ht="17" x14ac:dyDescent="0.2">
      <c r="A109" s="1">
        <v>18</v>
      </c>
      <c r="B109" s="1">
        <v>107</v>
      </c>
      <c r="C109" s="4" t="s">
        <v>35</v>
      </c>
      <c r="D109" s="4">
        <v>2</v>
      </c>
      <c r="E109" s="11" t="s">
        <v>19</v>
      </c>
      <c r="F109" s="11" t="s">
        <v>20</v>
      </c>
      <c r="G109" s="10" t="s">
        <v>24</v>
      </c>
      <c r="H109" s="11" t="s">
        <v>37</v>
      </c>
      <c r="I109" s="4">
        <v>611</v>
      </c>
      <c r="J109" s="21">
        <v>-2.43824701756238</v>
      </c>
      <c r="K109" s="21">
        <v>34.836088037118301</v>
      </c>
      <c r="L109" s="19">
        <v>1519.315063</v>
      </c>
      <c r="M109" t="s">
        <v>38</v>
      </c>
      <c r="N109" s="4">
        <v>4.8</v>
      </c>
      <c r="O109" s="4">
        <v>2.4</v>
      </c>
      <c r="P109" s="6">
        <v>29.41</v>
      </c>
      <c r="Q109" s="7">
        <v>32.5</v>
      </c>
      <c r="R109" s="8">
        <v>10.345071300973197</v>
      </c>
      <c r="S109" s="4" t="s">
        <v>36</v>
      </c>
      <c r="T109" s="6">
        <v>12.15</v>
      </c>
      <c r="U109" s="4">
        <v>12.4</v>
      </c>
      <c r="V109" s="4">
        <v>16.21</v>
      </c>
      <c r="W109" s="8">
        <v>3</v>
      </c>
      <c r="X109" s="17">
        <v>42860</v>
      </c>
      <c r="Y109" s="6">
        <v>17.07</v>
      </c>
      <c r="Z109" s="4">
        <v>27.2</v>
      </c>
      <c r="AA109" s="4">
        <v>15.9</v>
      </c>
      <c r="AB109" s="8">
        <v>2.625</v>
      </c>
      <c r="AC109">
        <v>19.8</v>
      </c>
      <c r="AD109">
        <v>16.055</v>
      </c>
    </row>
    <row r="110" spans="1:30" ht="17" x14ac:dyDescent="0.2">
      <c r="A110" s="1">
        <v>18</v>
      </c>
      <c r="B110" s="1">
        <v>108</v>
      </c>
      <c r="C110" s="4" t="s">
        <v>35</v>
      </c>
      <c r="D110" s="4">
        <v>2</v>
      </c>
      <c r="E110" s="11" t="s">
        <v>19</v>
      </c>
      <c r="F110" s="11" t="s">
        <v>20</v>
      </c>
      <c r="G110" s="11" t="s">
        <v>21</v>
      </c>
      <c r="H110" s="11" t="s">
        <v>39</v>
      </c>
      <c r="I110" s="4">
        <v>612</v>
      </c>
      <c r="J110" s="21">
        <v>-2.43815096095204</v>
      </c>
      <c r="K110" s="21">
        <v>34.836091976612799</v>
      </c>
      <c r="L110" s="19">
        <v>1519.9064940000001</v>
      </c>
      <c r="M110" t="s">
        <v>38</v>
      </c>
      <c r="N110" s="4">
        <v>4.8</v>
      </c>
      <c r="O110" s="4">
        <v>3.2</v>
      </c>
      <c r="P110" s="6">
        <v>34.94</v>
      </c>
      <c r="Q110" s="7">
        <v>29.666666666666668</v>
      </c>
      <c r="R110" s="8">
        <v>9.4431932901191242</v>
      </c>
      <c r="S110" s="4" t="s">
        <v>36</v>
      </c>
      <c r="T110" s="6">
        <v>12.28</v>
      </c>
      <c r="U110" s="4">
        <v>20.8</v>
      </c>
      <c r="V110" s="4">
        <v>32.53</v>
      </c>
      <c r="W110" s="8">
        <v>3.125</v>
      </c>
      <c r="X110" s="17">
        <v>42860</v>
      </c>
      <c r="Y110" s="6">
        <v>17.149999999999999</v>
      </c>
      <c r="Z110" s="4">
        <v>24.6</v>
      </c>
      <c r="AA110" s="4">
        <v>14.9</v>
      </c>
      <c r="AB110" s="8">
        <v>4.4249999999999998</v>
      </c>
      <c r="AC110">
        <v>22.700000000000003</v>
      </c>
      <c r="AD110">
        <v>23.715</v>
      </c>
    </row>
    <row r="111" spans="1:30" ht="17" x14ac:dyDescent="0.2">
      <c r="A111" s="1">
        <v>18</v>
      </c>
      <c r="B111" s="1">
        <v>108</v>
      </c>
      <c r="C111" s="4" t="s">
        <v>35</v>
      </c>
      <c r="D111" s="4">
        <v>2</v>
      </c>
      <c r="E111" s="11" t="s">
        <v>19</v>
      </c>
      <c r="F111" s="11" t="s">
        <v>20</v>
      </c>
      <c r="G111" s="10" t="s">
        <v>24</v>
      </c>
      <c r="H111" s="11" t="s">
        <v>39</v>
      </c>
      <c r="I111" s="4">
        <v>612</v>
      </c>
      <c r="J111" s="21">
        <v>-2.43815096095204</v>
      </c>
      <c r="K111" s="21">
        <v>34.836091976612799</v>
      </c>
      <c r="L111" s="19">
        <v>1519.9064940000001</v>
      </c>
      <c r="M111" t="s">
        <v>38</v>
      </c>
      <c r="N111" s="4">
        <v>4.8</v>
      </c>
      <c r="O111" s="4">
        <v>3.2</v>
      </c>
      <c r="P111" s="6">
        <v>34.94</v>
      </c>
      <c r="Q111" s="7">
        <v>29.666666666666668</v>
      </c>
      <c r="R111" s="8">
        <v>9.4431932901191242</v>
      </c>
      <c r="S111" s="4" t="s">
        <v>36</v>
      </c>
      <c r="T111" s="6">
        <v>12.28</v>
      </c>
      <c r="U111" s="4">
        <v>20.8</v>
      </c>
      <c r="V111" s="4">
        <v>32.53</v>
      </c>
      <c r="W111" s="8">
        <v>3.125</v>
      </c>
      <c r="X111" s="17">
        <v>42860</v>
      </c>
      <c r="Y111" s="6">
        <v>17.25</v>
      </c>
      <c r="Z111" s="4">
        <v>24.2</v>
      </c>
      <c r="AA111" s="4">
        <v>14.5</v>
      </c>
      <c r="AB111" s="8">
        <v>4.4249999999999998</v>
      </c>
      <c r="AC111">
        <v>22.5</v>
      </c>
      <c r="AD111">
        <v>23.515000000000001</v>
      </c>
    </row>
    <row r="112" spans="1:30" ht="17" x14ac:dyDescent="0.2">
      <c r="A112" s="1">
        <v>18</v>
      </c>
      <c r="B112" s="1">
        <v>109</v>
      </c>
      <c r="C112" s="4" t="s">
        <v>35</v>
      </c>
      <c r="D112" s="4">
        <v>2</v>
      </c>
      <c r="E112" s="11" t="s">
        <v>19</v>
      </c>
      <c r="F112" s="11" t="s">
        <v>25</v>
      </c>
      <c r="G112" s="11" t="s">
        <v>21</v>
      </c>
      <c r="H112" s="11" t="s">
        <v>37</v>
      </c>
      <c r="I112" s="4">
        <v>613</v>
      </c>
      <c r="J112" s="21">
        <v>-2.4383650347590402</v>
      </c>
      <c r="K112" s="21">
        <v>34.836312001571002</v>
      </c>
      <c r="L112" s="19">
        <v>1520.576904</v>
      </c>
      <c r="M112" t="s">
        <v>27</v>
      </c>
      <c r="N112" s="4">
        <v>6</v>
      </c>
      <c r="O112" s="4">
        <v>4.5</v>
      </c>
      <c r="P112" s="6">
        <v>5.74</v>
      </c>
      <c r="Q112" s="12">
        <v>53.666666666666664</v>
      </c>
      <c r="R112" s="8">
        <v>17.082630558530099</v>
      </c>
      <c r="S112" s="4" t="s">
        <v>36</v>
      </c>
      <c r="T112" s="6">
        <v>12.35</v>
      </c>
      <c r="U112" s="4">
        <v>19.7</v>
      </c>
      <c r="V112" s="4">
        <v>24.46</v>
      </c>
      <c r="W112" s="8">
        <v>6.375</v>
      </c>
      <c r="X112" s="17">
        <v>42860</v>
      </c>
      <c r="Y112" s="6">
        <v>16.2</v>
      </c>
      <c r="Z112" s="4">
        <v>25.1</v>
      </c>
      <c r="AA112" s="4">
        <v>14.5</v>
      </c>
      <c r="AB112" s="8">
        <v>2.9000000000000004</v>
      </c>
      <c r="AC112">
        <v>22.4</v>
      </c>
      <c r="AD112">
        <v>19.48</v>
      </c>
    </row>
    <row r="113" spans="1:30" ht="17" x14ac:dyDescent="0.2">
      <c r="A113" s="1">
        <v>18</v>
      </c>
      <c r="B113" s="1">
        <v>109</v>
      </c>
      <c r="C113" s="4" t="s">
        <v>35</v>
      </c>
      <c r="D113" s="4">
        <v>2</v>
      </c>
      <c r="E113" s="11" t="s">
        <v>19</v>
      </c>
      <c r="F113" s="11" t="s">
        <v>25</v>
      </c>
      <c r="G113" s="10" t="s">
        <v>24</v>
      </c>
      <c r="H113" s="11" t="s">
        <v>37</v>
      </c>
      <c r="I113" s="4">
        <v>613</v>
      </c>
      <c r="J113" s="21">
        <v>-2.4383650347590402</v>
      </c>
      <c r="K113" s="21">
        <v>34.836312001571002</v>
      </c>
      <c r="L113" s="19">
        <v>1520.576904</v>
      </c>
      <c r="M113" t="s">
        <v>27</v>
      </c>
      <c r="N113" s="4">
        <v>6</v>
      </c>
      <c r="O113" s="4">
        <v>4.5</v>
      </c>
      <c r="P113" s="6">
        <v>5.74</v>
      </c>
      <c r="Q113" s="12">
        <v>53.666666666666664</v>
      </c>
      <c r="R113" s="8">
        <v>17.082630558530099</v>
      </c>
      <c r="S113" s="4" t="s">
        <v>36</v>
      </c>
      <c r="T113" s="6">
        <v>12.35</v>
      </c>
      <c r="U113" s="4">
        <v>19.7</v>
      </c>
      <c r="V113" s="4">
        <v>24.46</v>
      </c>
      <c r="W113" s="8">
        <v>6.375</v>
      </c>
      <c r="X113" s="17">
        <v>42860</v>
      </c>
      <c r="Y113" s="6">
        <v>16.260000000000002</v>
      </c>
      <c r="Z113" s="4">
        <v>24.9</v>
      </c>
      <c r="AA113" s="4">
        <v>15.8</v>
      </c>
      <c r="AB113" s="8">
        <v>2.9000000000000004</v>
      </c>
      <c r="AC113">
        <v>22.299999999999997</v>
      </c>
      <c r="AD113">
        <v>20.130000000000003</v>
      </c>
    </row>
    <row r="114" spans="1:30" ht="17" x14ac:dyDescent="0.2">
      <c r="A114" s="1">
        <v>18</v>
      </c>
      <c r="B114" s="1">
        <v>110</v>
      </c>
      <c r="C114" s="4" t="s">
        <v>35</v>
      </c>
      <c r="D114" s="4">
        <v>2</v>
      </c>
      <c r="E114" s="11" t="s">
        <v>19</v>
      </c>
      <c r="F114" s="11" t="s">
        <v>25</v>
      </c>
      <c r="G114" s="11" t="s">
        <v>21</v>
      </c>
      <c r="H114" s="11" t="s">
        <v>39</v>
      </c>
      <c r="I114" s="4">
        <v>614</v>
      </c>
      <c r="J114" s="21">
        <v>-2.43852797895669</v>
      </c>
      <c r="K114" s="21">
        <v>34.836446028202701</v>
      </c>
      <c r="L114" s="19">
        <v>1519.0169679999899</v>
      </c>
      <c r="M114" t="s">
        <v>27</v>
      </c>
      <c r="N114" s="4">
        <v>5.8</v>
      </c>
      <c r="O114" s="4">
        <v>4.3</v>
      </c>
      <c r="P114" s="6">
        <v>5.39</v>
      </c>
      <c r="Q114" s="12">
        <v>59</v>
      </c>
      <c r="R114" s="8">
        <v>18.780283284843652</v>
      </c>
      <c r="S114" s="4" t="s">
        <v>36</v>
      </c>
      <c r="T114" s="6">
        <v>12.5</v>
      </c>
      <c r="U114" s="4">
        <v>19.5</v>
      </c>
      <c r="V114" s="4">
        <v>22.4</v>
      </c>
      <c r="W114" s="8">
        <v>4.75</v>
      </c>
      <c r="X114" s="17">
        <v>42860</v>
      </c>
      <c r="Y114" s="6">
        <v>16.28</v>
      </c>
      <c r="Z114" s="4">
        <v>23.8</v>
      </c>
      <c r="AA114" s="4">
        <v>10</v>
      </c>
      <c r="AB114" s="8">
        <v>2.6749999999999998</v>
      </c>
      <c r="AC114">
        <v>21.65</v>
      </c>
      <c r="AD114">
        <v>16.2</v>
      </c>
    </row>
    <row r="115" spans="1:30" ht="17" x14ac:dyDescent="0.2">
      <c r="A115" s="1">
        <v>18</v>
      </c>
      <c r="B115" s="1">
        <v>110</v>
      </c>
      <c r="C115" s="4" t="s">
        <v>35</v>
      </c>
      <c r="D115" s="4">
        <v>2</v>
      </c>
      <c r="E115" s="11" t="s">
        <v>19</v>
      </c>
      <c r="F115" s="11" t="s">
        <v>25</v>
      </c>
      <c r="G115" s="10" t="s">
        <v>24</v>
      </c>
      <c r="H115" s="11" t="s">
        <v>39</v>
      </c>
      <c r="I115" s="4">
        <v>614</v>
      </c>
      <c r="J115" s="21">
        <v>-2.43852797895669</v>
      </c>
      <c r="K115" s="21">
        <v>34.836446028202701</v>
      </c>
      <c r="L115" s="19">
        <v>1519.0169679999899</v>
      </c>
      <c r="M115" t="s">
        <v>27</v>
      </c>
      <c r="N115" s="4">
        <v>5.8</v>
      </c>
      <c r="O115" s="4">
        <v>4.3</v>
      </c>
      <c r="P115" s="6">
        <v>5.39</v>
      </c>
      <c r="Q115" s="12">
        <v>59</v>
      </c>
      <c r="R115" s="8">
        <v>18.780283284843652</v>
      </c>
      <c r="S115" s="4" t="s">
        <v>36</v>
      </c>
      <c r="T115" s="6">
        <v>12.5</v>
      </c>
      <c r="U115" s="4">
        <v>19.5</v>
      </c>
      <c r="V115" s="4">
        <v>22.4</v>
      </c>
      <c r="W115" s="8">
        <v>4.75</v>
      </c>
      <c r="X115" s="17">
        <v>42860</v>
      </c>
      <c r="Y115" s="6">
        <v>16.28</v>
      </c>
      <c r="Z115" s="4">
        <v>24.5</v>
      </c>
      <c r="AA115" s="4">
        <v>9.6</v>
      </c>
      <c r="AB115" s="8">
        <v>2.6749999999999998</v>
      </c>
      <c r="AC115">
        <v>22</v>
      </c>
      <c r="AD115">
        <v>16</v>
      </c>
    </row>
    <row r="116" spans="1:30" ht="17" x14ac:dyDescent="0.2">
      <c r="A116" s="1">
        <v>19</v>
      </c>
      <c r="B116" s="1">
        <v>111</v>
      </c>
      <c r="C116" s="4" t="s">
        <v>35</v>
      </c>
      <c r="D116" s="4">
        <v>3</v>
      </c>
      <c r="E116" s="11" t="s">
        <v>19</v>
      </c>
      <c r="F116" s="11" t="s">
        <v>20</v>
      </c>
      <c r="G116" s="11" t="s">
        <v>21</v>
      </c>
      <c r="H116" s="11" t="s">
        <v>37</v>
      </c>
      <c r="I116" s="4">
        <v>617</v>
      </c>
      <c r="J116" s="21">
        <v>-2.4350420292466799</v>
      </c>
      <c r="K116" s="21">
        <v>34.833869012072597</v>
      </c>
      <c r="L116" s="19">
        <v>1516.0546879999899</v>
      </c>
      <c r="M116" t="s">
        <v>38</v>
      </c>
      <c r="N116" s="4">
        <v>3.2</v>
      </c>
      <c r="O116" s="4">
        <v>2.2000000000000002</v>
      </c>
      <c r="P116" s="6">
        <v>22.8</v>
      </c>
      <c r="Q116" s="12">
        <v>32</v>
      </c>
      <c r="R116" s="8">
        <v>10.185916357881302</v>
      </c>
      <c r="S116" s="4" t="s">
        <v>36</v>
      </c>
      <c r="T116" s="6">
        <v>14.53</v>
      </c>
      <c r="U116" s="4">
        <v>24.3</v>
      </c>
      <c r="V116" s="4">
        <v>14.4</v>
      </c>
      <c r="W116" s="8">
        <v>7.25</v>
      </c>
      <c r="X116" s="17">
        <v>42860</v>
      </c>
      <c r="Y116" s="6">
        <v>18.2</v>
      </c>
      <c r="Z116" s="4">
        <v>24.1</v>
      </c>
      <c r="AA116" s="4">
        <v>12.9</v>
      </c>
      <c r="AB116" s="8">
        <v>4.5</v>
      </c>
      <c r="AC116">
        <v>24.200000000000003</v>
      </c>
      <c r="AD116">
        <v>13.65</v>
      </c>
    </row>
    <row r="117" spans="1:30" ht="17" x14ac:dyDescent="0.2">
      <c r="A117" s="1">
        <v>19</v>
      </c>
      <c r="B117" s="1">
        <v>111</v>
      </c>
      <c r="C117" s="4" t="s">
        <v>35</v>
      </c>
      <c r="D117" s="4">
        <v>3</v>
      </c>
      <c r="E117" s="11" t="s">
        <v>19</v>
      </c>
      <c r="F117" s="11" t="s">
        <v>20</v>
      </c>
      <c r="G117" s="10" t="s">
        <v>24</v>
      </c>
      <c r="H117" s="11" t="s">
        <v>37</v>
      </c>
      <c r="I117" s="4">
        <v>617</v>
      </c>
      <c r="J117" s="21">
        <v>-2.4350420292466799</v>
      </c>
      <c r="K117" s="21">
        <v>34.833869012072597</v>
      </c>
      <c r="L117" s="19">
        <v>1516.0546879999899</v>
      </c>
      <c r="M117" t="s">
        <v>38</v>
      </c>
      <c r="N117" s="4">
        <v>3.2</v>
      </c>
      <c r="O117" s="4">
        <v>2.2000000000000002</v>
      </c>
      <c r="P117" s="6">
        <v>22.8</v>
      </c>
      <c r="Q117" s="12">
        <v>32</v>
      </c>
      <c r="R117" s="8">
        <v>10.185916357881302</v>
      </c>
      <c r="S117" s="4" t="s">
        <v>36</v>
      </c>
      <c r="T117" s="6">
        <v>14.53</v>
      </c>
      <c r="U117" s="4">
        <v>24.3</v>
      </c>
      <c r="V117" s="4">
        <v>14.4</v>
      </c>
      <c r="W117" s="8">
        <v>7.25</v>
      </c>
      <c r="X117" s="17">
        <v>42860</v>
      </c>
      <c r="Y117" s="6">
        <v>18.34</v>
      </c>
      <c r="Z117" s="4">
        <v>25</v>
      </c>
      <c r="AA117" s="4">
        <v>13.5</v>
      </c>
      <c r="AB117" s="8">
        <v>4.5</v>
      </c>
      <c r="AC117">
        <v>24.65</v>
      </c>
      <c r="AD117">
        <v>13.95</v>
      </c>
    </row>
    <row r="118" spans="1:30" ht="17" x14ac:dyDescent="0.2">
      <c r="A118" s="1">
        <v>19</v>
      </c>
      <c r="B118" s="1">
        <v>112</v>
      </c>
      <c r="C118" s="4" t="s">
        <v>35</v>
      </c>
      <c r="D118" s="4">
        <v>3</v>
      </c>
      <c r="E118" s="11" t="s">
        <v>19</v>
      </c>
      <c r="F118" s="11" t="s">
        <v>20</v>
      </c>
      <c r="G118" s="11" t="s">
        <v>21</v>
      </c>
      <c r="H118" s="11" t="s">
        <v>39</v>
      </c>
      <c r="I118" s="4">
        <v>618</v>
      </c>
      <c r="J118" s="21">
        <v>-2.43459703400731</v>
      </c>
      <c r="K118" s="21">
        <v>34.833949981257298</v>
      </c>
      <c r="L118" s="19">
        <v>1518.401611</v>
      </c>
      <c r="M118" t="s">
        <v>38</v>
      </c>
      <c r="N118" s="4">
        <v>4</v>
      </c>
      <c r="O118" s="4">
        <v>1.4</v>
      </c>
      <c r="P118" s="13">
        <v>27.37</v>
      </c>
      <c r="Q118" s="12">
        <v>33.333333333333336</v>
      </c>
      <c r="R118" s="8">
        <v>10.610329539459689</v>
      </c>
      <c r="S118" s="4" t="s">
        <v>36</v>
      </c>
      <c r="T118" s="6">
        <v>15.04</v>
      </c>
      <c r="U118" s="4">
        <v>23.5</v>
      </c>
      <c r="V118" s="4">
        <v>32.43</v>
      </c>
      <c r="W118" s="8">
        <v>7.125</v>
      </c>
      <c r="X118" s="17">
        <v>42860</v>
      </c>
      <c r="Y118" s="6">
        <v>18.260000000000002</v>
      </c>
      <c r="Z118" s="4">
        <v>23.6</v>
      </c>
      <c r="AA118" s="4">
        <v>11.1</v>
      </c>
      <c r="AB118" s="8">
        <v>7.0750000000000002</v>
      </c>
      <c r="AC118">
        <v>23.55</v>
      </c>
      <c r="AD118">
        <v>21.765000000000001</v>
      </c>
    </row>
    <row r="119" spans="1:30" ht="17" x14ac:dyDescent="0.2">
      <c r="A119" s="1">
        <v>19</v>
      </c>
      <c r="B119" s="1">
        <v>112</v>
      </c>
      <c r="C119" s="4" t="s">
        <v>35</v>
      </c>
      <c r="D119" s="4">
        <v>3</v>
      </c>
      <c r="E119" s="11" t="s">
        <v>19</v>
      </c>
      <c r="F119" s="11" t="s">
        <v>20</v>
      </c>
      <c r="G119" s="10" t="s">
        <v>24</v>
      </c>
      <c r="H119" s="11" t="s">
        <v>39</v>
      </c>
      <c r="I119" s="4">
        <v>618</v>
      </c>
      <c r="J119" s="21">
        <v>-2.43459703400731</v>
      </c>
      <c r="K119" s="21">
        <v>34.833949981257298</v>
      </c>
      <c r="L119" s="19">
        <v>1518.401611</v>
      </c>
      <c r="M119" t="s">
        <v>38</v>
      </c>
      <c r="N119" s="4">
        <v>4</v>
      </c>
      <c r="O119" s="4">
        <v>1.4</v>
      </c>
      <c r="P119" s="13">
        <v>27.37</v>
      </c>
      <c r="Q119" s="12">
        <v>33.333333333333336</v>
      </c>
      <c r="R119" s="8">
        <v>10.610329539459689</v>
      </c>
      <c r="S119" s="4" t="s">
        <v>36</v>
      </c>
      <c r="T119" s="6">
        <v>15.04</v>
      </c>
      <c r="U119" s="4">
        <v>23.5</v>
      </c>
      <c r="V119" s="4">
        <v>32.43</v>
      </c>
      <c r="W119" s="8">
        <v>7.125</v>
      </c>
      <c r="X119" s="17">
        <v>42860</v>
      </c>
      <c r="Y119" s="6">
        <v>18.27</v>
      </c>
      <c r="Z119" s="4">
        <v>23.9</v>
      </c>
      <c r="AA119" s="4">
        <v>14.7</v>
      </c>
      <c r="AB119" s="8">
        <v>7.0750000000000002</v>
      </c>
      <c r="AC119">
        <v>23.7</v>
      </c>
      <c r="AD119">
        <v>23.564999999999998</v>
      </c>
    </row>
    <row r="120" spans="1:30" ht="17" x14ac:dyDescent="0.2">
      <c r="A120" s="1">
        <v>19</v>
      </c>
      <c r="B120" s="1">
        <v>113</v>
      </c>
      <c r="C120" s="4" t="s">
        <v>35</v>
      </c>
      <c r="D120" s="4">
        <v>3</v>
      </c>
      <c r="E120" s="11" t="s">
        <v>19</v>
      </c>
      <c r="F120" s="11" t="s">
        <v>25</v>
      </c>
      <c r="G120" s="11" t="s">
        <v>21</v>
      </c>
      <c r="H120" s="11" t="s">
        <v>37</v>
      </c>
      <c r="I120" s="4">
        <v>619</v>
      </c>
      <c r="J120" s="21">
        <v>-2.4349700286984399</v>
      </c>
      <c r="K120" s="21">
        <v>34.833818972110699</v>
      </c>
      <c r="L120" s="19">
        <v>1518.33654799999</v>
      </c>
      <c r="M120" t="s">
        <v>27</v>
      </c>
      <c r="N120" s="4">
        <v>4.2</v>
      </c>
      <c r="O120" s="4">
        <v>2.7</v>
      </c>
      <c r="P120" s="13">
        <v>53.66</v>
      </c>
      <c r="Q120" s="12">
        <v>60</v>
      </c>
      <c r="R120" s="8">
        <v>19.098593171027442</v>
      </c>
      <c r="S120" s="4" t="s">
        <v>36</v>
      </c>
      <c r="T120" s="6">
        <v>15.15</v>
      </c>
      <c r="U120" s="4">
        <v>19.8</v>
      </c>
      <c r="V120" s="4">
        <v>16.84</v>
      </c>
      <c r="W120" s="8">
        <v>17.625</v>
      </c>
      <c r="X120" s="17">
        <v>42860</v>
      </c>
      <c r="Y120" s="6">
        <v>18.190000000000001</v>
      </c>
      <c r="Z120" s="4">
        <v>23.8</v>
      </c>
      <c r="AA120" s="4">
        <v>17</v>
      </c>
      <c r="AB120" s="8">
        <v>10.049999999999999</v>
      </c>
      <c r="AC120">
        <v>21.8</v>
      </c>
      <c r="AD120">
        <v>16.920000000000002</v>
      </c>
    </row>
    <row r="121" spans="1:30" ht="17" x14ac:dyDescent="0.2">
      <c r="A121" s="1">
        <v>19</v>
      </c>
      <c r="B121" s="1">
        <v>113</v>
      </c>
      <c r="C121" s="4" t="s">
        <v>35</v>
      </c>
      <c r="D121" s="4">
        <v>3</v>
      </c>
      <c r="E121" s="11" t="s">
        <v>19</v>
      </c>
      <c r="F121" s="11" t="s">
        <v>25</v>
      </c>
      <c r="G121" s="10" t="s">
        <v>24</v>
      </c>
      <c r="H121" s="11" t="s">
        <v>37</v>
      </c>
      <c r="I121" s="4">
        <v>619</v>
      </c>
      <c r="J121" s="21">
        <v>-2.4349700286984399</v>
      </c>
      <c r="K121" s="21">
        <v>34.833818972110699</v>
      </c>
      <c r="L121" s="19">
        <v>1518.33654799999</v>
      </c>
      <c r="M121" t="s">
        <v>27</v>
      </c>
      <c r="N121" s="4">
        <v>4.2</v>
      </c>
      <c r="O121" s="4">
        <v>2.7</v>
      </c>
      <c r="P121" s="13">
        <v>53.66</v>
      </c>
      <c r="Q121" s="12">
        <v>60</v>
      </c>
      <c r="R121" s="8">
        <v>19.098593171027442</v>
      </c>
      <c r="S121" s="4" t="s">
        <v>36</v>
      </c>
      <c r="T121" s="6">
        <v>15.15</v>
      </c>
      <c r="U121" s="4">
        <v>19.8</v>
      </c>
      <c r="V121" s="4">
        <v>16.84</v>
      </c>
      <c r="W121" s="8">
        <v>17.625</v>
      </c>
      <c r="X121" s="17">
        <v>42860</v>
      </c>
      <c r="Y121" s="6">
        <v>18.170000000000002</v>
      </c>
      <c r="Z121" s="4">
        <v>24.1</v>
      </c>
      <c r="AA121" s="4">
        <v>12.1</v>
      </c>
      <c r="AB121" s="8">
        <v>10.049999999999999</v>
      </c>
      <c r="AC121">
        <v>21.950000000000003</v>
      </c>
      <c r="AD121">
        <v>14.469999999999999</v>
      </c>
    </row>
    <row r="122" spans="1:30" ht="17" x14ac:dyDescent="0.2">
      <c r="A122" s="1">
        <v>19</v>
      </c>
      <c r="B122" s="1">
        <v>114</v>
      </c>
      <c r="C122" s="4" t="s">
        <v>35</v>
      </c>
      <c r="D122" s="4">
        <v>3</v>
      </c>
      <c r="E122" s="11" t="s">
        <v>19</v>
      </c>
      <c r="F122" s="11" t="s">
        <v>25</v>
      </c>
      <c r="G122" s="11" t="s">
        <v>21</v>
      </c>
      <c r="H122" s="11" t="s">
        <v>39</v>
      </c>
      <c r="I122" s="4">
        <v>620</v>
      </c>
      <c r="J122" s="21">
        <v>-2.4350150395184702</v>
      </c>
      <c r="K122" s="21">
        <v>34.833925003185797</v>
      </c>
      <c r="L122" s="19">
        <v>1517.230225</v>
      </c>
      <c r="M122" t="s">
        <v>27</v>
      </c>
      <c r="N122" s="4">
        <v>7.2</v>
      </c>
      <c r="O122" s="4">
        <v>5.7</v>
      </c>
      <c r="P122" s="13">
        <v>7.05</v>
      </c>
      <c r="Q122" s="12">
        <v>57</v>
      </c>
      <c r="R122" s="8">
        <v>18.143663512476071</v>
      </c>
      <c r="S122" s="4" t="s">
        <v>36</v>
      </c>
      <c r="T122" s="6">
        <v>15.21</v>
      </c>
      <c r="U122" s="4">
        <v>21.6</v>
      </c>
      <c r="V122" s="4">
        <v>21.27</v>
      </c>
      <c r="W122" s="8">
        <v>9.125</v>
      </c>
      <c r="X122" s="17">
        <v>42860</v>
      </c>
      <c r="Y122" s="6">
        <v>18.079999999999998</v>
      </c>
      <c r="Z122" s="4">
        <v>25.1</v>
      </c>
      <c r="AA122" s="4">
        <v>10.3</v>
      </c>
      <c r="AB122" s="8">
        <v>5.15</v>
      </c>
      <c r="AC122">
        <v>23.35</v>
      </c>
      <c r="AD122">
        <v>15.785</v>
      </c>
    </row>
    <row r="123" spans="1:30" ht="17" x14ac:dyDescent="0.2">
      <c r="A123" s="1">
        <v>19</v>
      </c>
      <c r="B123" s="1">
        <v>114</v>
      </c>
      <c r="C123" s="4" t="s">
        <v>35</v>
      </c>
      <c r="D123" s="4">
        <v>3</v>
      </c>
      <c r="E123" s="11" t="s">
        <v>19</v>
      </c>
      <c r="F123" s="11" t="s">
        <v>25</v>
      </c>
      <c r="G123" s="10" t="s">
        <v>24</v>
      </c>
      <c r="H123" s="11" t="s">
        <v>39</v>
      </c>
      <c r="I123" s="4">
        <v>620</v>
      </c>
      <c r="J123" s="21">
        <v>-2.4350150395184702</v>
      </c>
      <c r="K123" s="21">
        <v>34.833925003185797</v>
      </c>
      <c r="L123" s="19">
        <v>1517.230225</v>
      </c>
      <c r="M123" t="s">
        <v>27</v>
      </c>
      <c r="N123" s="4">
        <v>7.2</v>
      </c>
      <c r="O123" s="4">
        <v>5.7</v>
      </c>
      <c r="P123" s="13">
        <v>7.05</v>
      </c>
      <c r="Q123" s="12">
        <v>57</v>
      </c>
      <c r="R123" s="8">
        <v>18.143663512476071</v>
      </c>
      <c r="S123" s="4" t="s">
        <v>36</v>
      </c>
      <c r="T123" s="6">
        <v>15.21</v>
      </c>
      <c r="U123" s="4">
        <v>21.6</v>
      </c>
      <c r="V123" s="4">
        <v>21.27</v>
      </c>
      <c r="W123" s="8">
        <v>9.125</v>
      </c>
      <c r="X123" s="17">
        <v>42860</v>
      </c>
      <c r="Y123" s="6">
        <v>18.059999999999999</v>
      </c>
      <c r="Z123" s="4">
        <v>25.1</v>
      </c>
      <c r="AA123" s="4">
        <v>11.3</v>
      </c>
      <c r="AB123" s="8">
        <v>5.15</v>
      </c>
      <c r="AC123">
        <v>23.35</v>
      </c>
      <c r="AD123">
        <v>16.285</v>
      </c>
    </row>
    <row r="124" spans="1:30" ht="17" x14ac:dyDescent="0.2">
      <c r="B124" s="1"/>
    </row>
    <row r="125" spans="1:30" x14ac:dyDescent="0.2">
      <c r="N125">
        <v>2.0616470588235267</v>
      </c>
      <c r="O125">
        <v>1.7445909712722356</v>
      </c>
      <c r="P125">
        <v>205.48782012335002</v>
      </c>
      <c r="R125">
        <v>89.136560648587974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9"/>
  <sheetViews>
    <sheetView workbookViewId="0">
      <pane ySplit="1" topLeftCell="A2" activePane="bottomLeft" state="frozen"/>
      <selection activeCell="N1" sqref="N1"/>
      <selection pane="bottomLeft" activeCell="N1" sqref="A1:XFD1"/>
    </sheetView>
  </sheetViews>
  <sheetFormatPr baseColWidth="10" defaultRowHeight="16" x14ac:dyDescent="0.2"/>
  <cols>
    <col min="1" max="1" width="4.83203125" style="14" bestFit="1" customWidth="1"/>
    <col min="2" max="2" width="4.83203125" bestFit="1" customWidth="1"/>
    <col min="3" max="3" width="12.6640625" bestFit="1" customWidth="1"/>
    <col min="4" max="4" width="4.6640625" bestFit="1" customWidth="1"/>
    <col min="5" max="5" width="7.1640625" bestFit="1" customWidth="1"/>
    <col min="6" max="6" width="9.1640625" bestFit="1" customWidth="1"/>
    <col min="7" max="7" width="18" bestFit="1" customWidth="1"/>
    <col min="8" max="8" width="12.1640625" bestFit="1" customWidth="1"/>
    <col min="9" max="9" width="4.6640625" bestFit="1" customWidth="1"/>
    <col min="10" max="10" width="12.83203125" bestFit="1" customWidth="1"/>
    <col min="11" max="12" width="12.1640625" bestFit="1" customWidth="1"/>
    <col min="13" max="13" width="8.33203125" bestFit="1" customWidth="1"/>
    <col min="14" max="14" width="9.83203125" bestFit="1" customWidth="1"/>
    <col min="15" max="15" width="16.83203125" bestFit="1" customWidth="1"/>
    <col min="16" max="16" width="8" style="13" bestFit="1" customWidth="1"/>
    <col min="17" max="17" width="5.83203125" style="12" bestFit="1" customWidth="1"/>
    <col min="18" max="18" width="5.83203125" style="12" customWidth="1"/>
    <col min="19" max="19" width="10.5" bestFit="1" customWidth="1"/>
    <col min="20" max="20" width="10.6640625" bestFit="1" customWidth="1"/>
    <col min="21" max="21" width="12.83203125" bestFit="1" customWidth="1"/>
    <col min="22" max="22" width="13.6640625" bestFit="1" customWidth="1"/>
    <col min="23" max="26" width="12.5" bestFit="1" customWidth="1"/>
    <col min="27" max="27" width="14.83203125" style="19" bestFit="1" customWidth="1"/>
    <col min="28" max="28" width="12.5" customWidth="1"/>
    <col min="29" max="29" width="10.6640625" bestFit="1" customWidth="1"/>
    <col min="30" max="30" width="12.83203125" bestFit="1" customWidth="1"/>
    <col min="31" max="31" width="13.6640625" bestFit="1" customWidth="1"/>
    <col min="32" max="35" width="12.5" bestFit="1" customWidth="1"/>
    <col min="36" max="36" width="14.83203125" bestFit="1" customWidth="1"/>
  </cols>
  <sheetData>
    <row r="1" spans="1:3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1" t="s">
        <v>41</v>
      </c>
      <c r="T1" s="1" t="s">
        <v>42</v>
      </c>
      <c r="U1" s="1" t="s">
        <v>40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57</v>
      </c>
      <c r="AB1" s="1" t="s">
        <v>55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56</v>
      </c>
      <c r="AK1" s="1" t="s">
        <v>58</v>
      </c>
      <c r="AL1" s="1" t="s">
        <v>59</v>
      </c>
    </row>
    <row r="2" spans="1:38" ht="17" x14ac:dyDescent="0.2">
      <c r="A2" s="1">
        <v>1</v>
      </c>
      <c r="B2" s="1">
        <v>1</v>
      </c>
      <c r="C2" s="4" t="s">
        <v>18</v>
      </c>
      <c r="D2" s="4">
        <v>1</v>
      </c>
      <c r="E2" s="4" t="s">
        <v>19</v>
      </c>
      <c r="F2" s="4" t="s">
        <v>20</v>
      </c>
      <c r="G2" s="4" t="s">
        <v>21</v>
      </c>
      <c r="H2" s="4"/>
      <c r="I2" s="4">
        <v>545</v>
      </c>
      <c r="J2">
        <v>-1.8918559793382801</v>
      </c>
      <c r="K2">
        <v>35.302367024123598</v>
      </c>
      <c r="L2">
        <v>1915.49731399999</v>
      </c>
      <c r="M2" s="4" t="s">
        <v>23</v>
      </c>
      <c r="N2" s="4">
        <v>5.6</v>
      </c>
      <c r="O2" s="4">
        <v>3.4</v>
      </c>
      <c r="P2" s="6">
        <v>13.61</v>
      </c>
      <c r="Q2" s="7">
        <f>AVERAGE(26,69)</f>
        <v>47.5</v>
      </c>
      <c r="R2" s="8">
        <f>Q2/PI()</f>
        <v>15.119719593730057</v>
      </c>
      <c r="S2" s="5" t="s">
        <v>22</v>
      </c>
      <c r="T2" s="6">
        <v>14.55</v>
      </c>
      <c r="U2" s="4">
        <v>20.3</v>
      </c>
      <c r="V2" s="4">
        <v>5.85</v>
      </c>
      <c r="W2" s="4">
        <v>22</v>
      </c>
      <c r="X2" s="4">
        <v>17</v>
      </c>
      <c r="Y2" s="4">
        <v>14</v>
      </c>
      <c r="Z2" s="4">
        <v>26</v>
      </c>
      <c r="AA2" s="8">
        <f>AVERAGE(W2:Z2)</f>
        <v>19.75</v>
      </c>
      <c r="AB2" s="16">
        <v>42871</v>
      </c>
      <c r="AC2" s="6">
        <v>12.01</v>
      </c>
      <c r="AD2" s="4">
        <v>21.3</v>
      </c>
      <c r="AE2" s="4">
        <v>16.8</v>
      </c>
      <c r="AF2" s="4">
        <v>2.2000000000000002</v>
      </c>
      <c r="AG2" s="4">
        <v>6.5</v>
      </c>
      <c r="AH2" s="4">
        <v>2.8</v>
      </c>
      <c r="AI2" s="4">
        <v>5.7</v>
      </c>
      <c r="AJ2" s="8">
        <f>AVERAGE(AF2:AI2)</f>
        <v>4.3</v>
      </c>
      <c r="AK2">
        <f>AVERAGE(U2,AD2)</f>
        <v>20.8</v>
      </c>
      <c r="AL2">
        <f>AVERAGE(V2,AE2)</f>
        <v>11.324999999999999</v>
      </c>
    </row>
    <row r="3" spans="1:38" ht="17" x14ac:dyDescent="0.2">
      <c r="A3" s="1">
        <v>1</v>
      </c>
      <c r="B3" s="1">
        <v>2</v>
      </c>
      <c r="C3" s="4" t="s">
        <v>18</v>
      </c>
      <c r="D3" s="4">
        <v>1</v>
      </c>
      <c r="E3" s="4" t="s">
        <v>19</v>
      </c>
      <c r="F3" s="4" t="s">
        <v>20</v>
      </c>
      <c r="G3" s="4" t="s">
        <v>24</v>
      </c>
      <c r="H3" s="4"/>
      <c r="I3" s="4">
        <v>546</v>
      </c>
      <c r="J3">
        <v>-1.89188003540039</v>
      </c>
      <c r="K3">
        <v>35.3023769985884</v>
      </c>
      <c r="L3">
        <v>1911.1098629999899</v>
      </c>
      <c r="M3" s="4" t="s">
        <v>23</v>
      </c>
      <c r="N3" s="4">
        <v>5.6</v>
      </c>
      <c r="O3" s="4">
        <v>3.4</v>
      </c>
      <c r="P3" s="6">
        <v>12.29</v>
      </c>
      <c r="Q3" s="7">
        <f>AVERAGE(26,69)</f>
        <v>47.5</v>
      </c>
      <c r="R3" s="8">
        <f t="shared" ref="R3:R65" si="0">Q3/PI()</f>
        <v>15.119719593730057</v>
      </c>
      <c r="S3" s="5" t="s">
        <v>22</v>
      </c>
      <c r="T3" s="6">
        <v>14.55</v>
      </c>
      <c r="U3" s="4">
        <v>20.2</v>
      </c>
      <c r="V3" s="4">
        <v>6.52</v>
      </c>
      <c r="W3" s="4">
        <v>23.5</v>
      </c>
      <c r="X3" s="4">
        <v>9</v>
      </c>
      <c r="Y3" s="4">
        <v>13</v>
      </c>
      <c r="Z3" s="4">
        <v>15</v>
      </c>
      <c r="AA3" s="8">
        <f t="shared" ref="AA3:AA66" si="1">AVERAGE(W3:Z3)</f>
        <v>15.125</v>
      </c>
      <c r="AB3" s="16">
        <v>42871</v>
      </c>
      <c r="AC3" s="6">
        <v>12.12</v>
      </c>
      <c r="AD3" s="4">
        <v>19.8</v>
      </c>
      <c r="AE3" s="4">
        <v>14.4</v>
      </c>
      <c r="AF3" s="4">
        <v>4.5</v>
      </c>
      <c r="AG3" s="4">
        <v>5.2</v>
      </c>
      <c r="AH3" s="4">
        <v>7.8</v>
      </c>
      <c r="AI3" s="4">
        <v>8</v>
      </c>
      <c r="AJ3" s="8">
        <f>AVERAGE(AF3:AI3)</f>
        <v>6.375</v>
      </c>
      <c r="AK3">
        <f>AVERAGE(U3,AD3)</f>
        <v>20</v>
      </c>
      <c r="AL3">
        <f>AVERAGE(V3,AE3)</f>
        <v>10.46</v>
      </c>
    </row>
    <row r="4" spans="1:38" ht="17" x14ac:dyDescent="0.2">
      <c r="A4" s="1">
        <v>1</v>
      </c>
      <c r="B4" s="1">
        <v>3</v>
      </c>
      <c r="C4" s="4" t="s">
        <v>18</v>
      </c>
      <c r="D4" s="4">
        <v>1</v>
      </c>
      <c r="E4" s="4" t="s">
        <v>19</v>
      </c>
      <c r="F4" s="4" t="s">
        <v>25</v>
      </c>
      <c r="G4" s="4" t="s">
        <v>21</v>
      </c>
      <c r="H4" s="4"/>
      <c r="I4" s="4">
        <v>580</v>
      </c>
      <c r="J4">
        <v>-1.8919839709997099</v>
      </c>
      <c r="K4">
        <v>35.303217032924202</v>
      </c>
      <c r="L4">
        <v>1905.338379</v>
      </c>
      <c r="M4" s="4" t="s">
        <v>27</v>
      </c>
      <c r="N4" s="4">
        <v>4.5999999999999996</v>
      </c>
      <c r="O4" s="4">
        <v>3.4</v>
      </c>
      <c r="P4" s="6">
        <v>18.149999999999999</v>
      </c>
      <c r="Q4" s="7">
        <v>108</v>
      </c>
      <c r="R4" s="8">
        <f t="shared" si="0"/>
        <v>34.377467707849391</v>
      </c>
      <c r="S4" s="5" t="s">
        <v>26</v>
      </c>
      <c r="T4" s="6">
        <v>9.4</v>
      </c>
      <c r="U4" s="4">
        <v>19.7</v>
      </c>
      <c r="V4" s="4">
        <v>5.12</v>
      </c>
      <c r="W4" s="4">
        <v>3</v>
      </c>
      <c r="X4" s="4">
        <v>3</v>
      </c>
      <c r="Y4" s="4">
        <v>4</v>
      </c>
      <c r="Z4" s="4">
        <v>3</v>
      </c>
      <c r="AA4" s="8">
        <f t="shared" si="1"/>
        <v>3.25</v>
      </c>
      <c r="AB4" s="16">
        <v>42871</v>
      </c>
      <c r="AC4" s="9"/>
      <c r="AD4" s="15"/>
      <c r="AE4" s="15"/>
      <c r="AF4" s="15"/>
      <c r="AG4" s="15"/>
      <c r="AH4" s="15"/>
      <c r="AI4" s="15"/>
      <c r="AJ4" s="8"/>
    </row>
    <row r="5" spans="1:38" ht="17" x14ac:dyDescent="0.2">
      <c r="A5" s="1">
        <v>1</v>
      </c>
      <c r="B5" s="1">
        <v>4</v>
      </c>
      <c r="C5" s="4" t="s">
        <v>18</v>
      </c>
      <c r="D5" s="4">
        <v>1</v>
      </c>
      <c r="E5" s="4" t="s">
        <v>19</v>
      </c>
      <c r="F5" s="4" t="s">
        <v>25</v>
      </c>
      <c r="G5" s="4" t="s">
        <v>24</v>
      </c>
      <c r="H5" s="4"/>
      <c r="I5" s="4">
        <v>581</v>
      </c>
      <c r="J5">
        <v>-1.8920220248401101</v>
      </c>
      <c r="K5">
        <v>35.303257014602401</v>
      </c>
      <c r="L5">
        <v>1905.3594969999899</v>
      </c>
      <c r="M5" s="4" t="s">
        <v>27</v>
      </c>
      <c r="N5" s="4">
        <v>4.5999999999999996</v>
      </c>
      <c r="O5" s="4">
        <v>3.4</v>
      </c>
      <c r="P5" s="6">
        <v>44.86</v>
      </c>
      <c r="Q5" s="7">
        <v>108</v>
      </c>
      <c r="R5" s="8">
        <f t="shared" si="0"/>
        <v>34.377467707849391</v>
      </c>
      <c r="S5" s="5" t="s">
        <v>26</v>
      </c>
      <c r="T5" s="6">
        <v>9.4</v>
      </c>
      <c r="U5" s="4">
        <v>18</v>
      </c>
      <c r="V5" s="4">
        <v>6.11</v>
      </c>
      <c r="W5" s="4">
        <v>4</v>
      </c>
      <c r="X5" s="4">
        <v>4.5</v>
      </c>
      <c r="Y5" s="4">
        <v>2.5</v>
      </c>
      <c r="Z5" s="4">
        <v>3</v>
      </c>
      <c r="AA5" s="8">
        <f t="shared" si="1"/>
        <v>3.5</v>
      </c>
      <c r="AB5" s="16">
        <v>42871</v>
      </c>
      <c r="AC5" s="9"/>
      <c r="AD5" s="15"/>
      <c r="AE5" s="15"/>
      <c r="AF5" s="15"/>
      <c r="AG5" s="15"/>
      <c r="AH5" s="15"/>
      <c r="AI5" s="15"/>
      <c r="AJ5" s="8"/>
    </row>
    <row r="6" spans="1:38" ht="17" x14ac:dyDescent="0.2">
      <c r="A6" s="1">
        <v>1</v>
      </c>
      <c r="B6" s="1">
        <v>5</v>
      </c>
      <c r="C6" s="4" t="s">
        <v>18</v>
      </c>
      <c r="D6" s="4">
        <v>1</v>
      </c>
      <c r="E6" s="4" t="s">
        <v>28</v>
      </c>
      <c r="F6" s="4" t="s">
        <v>29</v>
      </c>
      <c r="G6" s="4" t="s">
        <v>21</v>
      </c>
      <c r="H6" s="4"/>
      <c r="I6" s="4">
        <v>549</v>
      </c>
      <c r="J6">
        <v>-1.8914720043540001</v>
      </c>
      <c r="K6">
        <v>35.302559975534599</v>
      </c>
      <c r="L6">
        <v>1914.0444339999899</v>
      </c>
      <c r="M6" s="4"/>
      <c r="N6" s="4"/>
      <c r="O6" s="4"/>
      <c r="P6" s="6"/>
      <c r="Q6" s="7"/>
      <c r="R6" s="8"/>
      <c r="S6" s="5" t="s">
        <v>22</v>
      </c>
      <c r="T6" s="6">
        <v>15.53</v>
      </c>
      <c r="U6" s="4">
        <v>24.6</v>
      </c>
      <c r="V6" s="4">
        <v>20.14</v>
      </c>
      <c r="W6" s="4">
        <v>2</v>
      </c>
      <c r="X6" s="4">
        <v>1</v>
      </c>
      <c r="Y6" s="4">
        <v>2.5</v>
      </c>
      <c r="Z6" s="4">
        <v>1.5</v>
      </c>
      <c r="AA6" s="8">
        <f t="shared" si="1"/>
        <v>1.75</v>
      </c>
      <c r="AB6" s="16">
        <v>42871</v>
      </c>
      <c r="AC6" s="6">
        <v>12.35</v>
      </c>
      <c r="AD6" s="4">
        <v>27</v>
      </c>
      <c r="AE6" s="4">
        <v>10.199999999999999</v>
      </c>
      <c r="AF6" s="4">
        <v>0</v>
      </c>
      <c r="AG6" s="4">
        <v>0.9</v>
      </c>
      <c r="AH6" s="4">
        <v>1.4</v>
      </c>
      <c r="AI6" s="4">
        <v>0.9</v>
      </c>
      <c r="AJ6" s="8">
        <f t="shared" ref="AJ6:AJ69" si="2">AVERAGE(AF6:AI6)</f>
        <v>0.79999999999999993</v>
      </c>
      <c r="AK6">
        <f t="shared" ref="AK6:AL67" si="3">AVERAGE(U6,AD6)</f>
        <v>25.8</v>
      </c>
      <c r="AL6">
        <f t="shared" si="3"/>
        <v>15.17</v>
      </c>
    </row>
    <row r="7" spans="1:38" ht="17" x14ac:dyDescent="0.2">
      <c r="A7" s="1">
        <v>1</v>
      </c>
      <c r="B7" s="1">
        <v>6</v>
      </c>
      <c r="C7" s="4" t="s">
        <v>18</v>
      </c>
      <c r="D7" s="4">
        <v>1</v>
      </c>
      <c r="E7" s="4" t="s">
        <v>28</v>
      </c>
      <c r="F7" s="4" t="s">
        <v>29</v>
      </c>
      <c r="G7" s="4" t="s">
        <v>24</v>
      </c>
      <c r="H7" s="4"/>
      <c r="I7" s="4">
        <v>550</v>
      </c>
      <c r="J7">
        <v>-1.8917660415172499</v>
      </c>
      <c r="K7">
        <v>35.302433995530002</v>
      </c>
      <c r="L7">
        <v>1911.0942379999899</v>
      </c>
      <c r="M7" s="4"/>
      <c r="N7" s="4"/>
      <c r="O7" s="4"/>
      <c r="P7" s="6"/>
      <c r="Q7" s="7"/>
      <c r="R7" s="8"/>
      <c r="S7" s="5" t="s">
        <v>22</v>
      </c>
      <c r="T7" s="6">
        <v>15.53</v>
      </c>
      <c r="U7" s="4">
        <v>24.2</v>
      </c>
      <c r="V7" s="4">
        <v>11.51</v>
      </c>
      <c r="W7" s="4">
        <v>2</v>
      </c>
      <c r="X7" s="4">
        <v>1</v>
      </c>
      <c r="Y7" s="4">
        <v>2</v>
      </c>
      <c r="Z7" s="4">
        <v>2</v>
      </c>
      <c r="AA7" s="8">
        <f t="shared" si="1"/>
        <v>1.75</v>
      </c>
      <c r="AB7" s="16">
        <v>42871</v>
      </c>
      <c r="AC7" s="6">
        <v>12.46</v>
      </c>
      <c r="AD7" s="4">
        <v>28.9</v>
      </c>
      <c r="AE7" s="4">
        <v>7.6</v>
      </c>
      <c r="AF7" s="4">
        <v>1</v>
      </c>
      <c r="AG7" s="4">
        <v>1.7</v>
      </c>
      <c r="AH7" s="4">
        <v>1.2</v>
      </c>
      <c r="AI7" s="4">
        <v>0.7</v>
      </c>
      <c r="AJ7" s="8">
        <f t="shared" si="2"/>
        <v>1.1500000000000001</v>
      </c>
      <c r="AK7">
        <f t="shared" si="3"/>
        <v>26.549999999999997</v>
      </c>
      <c r="AL7">
        <f t="shared" si="3"/>
        <v>9.5549999999999997</v>
      </c>
    </row>
    <row r="8" spans="1:38" ht="17" x14ac:dyDescent="0.2">
      <c r="A8" s="1">
        <v>2</v>
      </c>
      <c r="B8" s="1">
        <v>7</v>
      </c>
      <c r="C8" s="4" t="s">
        <v>18</v>
      </c>
      <c r="D8" s="4">
        <v>2</v>
      </c>
      <c r="E8" s="4" t="s">
        <v>19</v>
      </c>
      <c r="F8" s="4" t="s">
        <v>20</v>
      </c>
      <c r="G8" s="4" t="s">
        <v>21</v>
      </c>
      <c r="H8" s="4"/>
      <c r="I8" s="4">
        <v>582</v>
      </c>
      <c r="J8">
        <v>-1.8883570376783601</v>
      </c>
      <c r="K8">
        <v>35.307593978941398</v>
      </c>
      <c r="L8">
        <v>1929.65441899999</v>
      </c>
      <c r="M8" s="4" t="s">
        <v>23</v>
      </c>
      <c r="N8" s="4">
        <v>4.4000000000000004</v>
      </c>
      <c r="O8" s="4">
        <v>2.2000000000000002</v>
      </c>
      <c r="P8" s="6">
        <v>27.88</v>
      </c>
      <c r="Q8" s="7">
        <f>AVERAGE(36,33)</f>
        <v>34.5</v>
      </c>
      <c r="R8" s="8">
        <f t="shared" si="0"/>
        <v>10.981691073340778</v>
      </c>
      <c r="S8" s="5" t="s">
        <v>26</v>
      </c>
      <c r="T8" s="6">
        <v>10.220000000000001</v>
      </c>
      <c r="U8" s="4">
        <v>18.2</v>
      </c>
      <c r="V8" s="4">
        <v>20.010000000000002</v>
      </c>
      <c r="W8" s="4">
        <v>13</v>
      </c>
      <c r="X8" s="4">
        <v>6.5</v>
      </c>
      <c r="Y8" s="4">
        <v>17</v>
      </c>
      <c r="Z8" s="4">
        <v>5.5</v>
      </c>
      <c r="AA8" s="8">
        <f t="shared" si="1"/>
        <v>10.5</v>
      </c>
      <c r="AB8" s="16">
        <v>42871</v>
      </c>
      <c r="AC8" s="6">
        <v>13.53</v>
      </c>
      <c r="AD8" s="4">
        <v>19.8</v>
      </c>
      <c r="AE8" s="4">
        <v>7.3</v>
      </c>
      <c r="AF8" s="4">
        <v>12</v>
      </c>
      <c r="AG8" s="4">
        <v>10.199999999999999</v>
      </c>
      <c r="AH8" s="4">
        <v>7</v>
      </c>
      <c r="AI8" s="4">
        <v>7</v>
      </c>
      <c r="AJ8" s="8">
        <f t="shared" si="2"/>
        <v>9.0500000000000007</v>
      </c>
      <c r="AK8">
        <f t="shared" si="3"/>
        <v>19</v>
      </c>
      <c r="AL8">
        <f t="shared" si="3"/>
        <v>13.655000000000001</v>
      </c>
    </row>
    <row r="9" spans="1:38" ht="17" x14ac:dyDescent="0.2">
      <c r="A9" s="1">
        <v>2</v>
      </c>
      <c r="B9" s="1">
        <v>8</v>
      </c>
      <c r="C9" s="4" t="s">
        <v>18</v>
      </c>
      <c r="D9" s="4">
        <v>2</v>
      </c>
      <c r="E9" s="4" t="s">
        <v>19</v>
      </c>
      <c r="F9" s="4" t="s">
        <v>20</v>
      </c>
      <c r="G9" s="4" t="s">
        <v>24</v>
      </c>
      <c r="H9" s="4"/>
      <c r="I9" s="4">
        <v>583</v>
      </c>
      <c r="J9">
        <v>-1.8883560318499799</v>
      </c>
      <c r="K9">
        <v>35.307591967284601</v>
      </c>
      <c r="L9">
        <v>1929.6469729999901</v>
      </c>
      <c r="M9" s="4" t="s">
        <v>23</v>
      </c>
      <c r="N9" s="4">
        <v>4.4000000000000004</v>
      </c>
      <c r="O9" s="4">
        <v>2.2000000000000002</v>
      </c>
      <c r="P9" s="6">
        <v>24.71</v>
      </c>
      <c r="Q9" s="7">
        <f>AVERAGE(36,33)</f>
        <v>34.5</v>
      </c>
      <c r="R9" s="8">
        <f t="shared" si="0"/>
        <v>10.981691073340778</v>
      </c>
      <c r="S9" s="5" t="s">
        <v>26</v>
      </c>
      <c r="T9" s="6">
        <v>10.220000000000001</v>
      </c>
      <c r="U9" s="4">
        <v>17.7</v>
      </c>
      <c r="V9" s="4">
        <v>14.6</v>
      </c>
      <c r="W9" s="4">
        <v>5</v>
      </c>
      <c r="X9" s="4">
        <v>21</v>
      </c>
      <c r="Y9" s="4">
        <v>19.5</v>
      </c>
      <c r="Z9" s="4">
        <v>6.5</v>
      </c>
      <c r="AA9" s="8">
        <f t="shared" si="1"/>
        <v>13</v>
      </c>
      <c r="AB9" s="16">
        <v>42871</v>
      </c>
      <c r="AC9" s="9">
        <v>13.58</v>
      </c>
      <c r="AD9" s="15">
        <v>20.7</v>
      </c>
      <c r="AE9" s="15">
        <v>8.9</v>
      </c>
      <c r="AF9" s="15">
        <v>7</v>
      </c>
      <c r="AG9" s="15">
        <v>7.5</v>
      </c>
      <c r="AH9" s="15">
        <v>4.5</v>
      </c>
      <c r="AI9" s="15">
        <v>5.2</v>
      </c>
      <c r="AJ9" s="8">
        <f t="shared" si="2"/>
        <v>6.05</v>
      </c>
      <c r="AK9">
        <f t="shared" si="3"/>
        <v>19.2</v>
      </c>
      <c r="AL9">
        <f t="shared" si="3"/>
        <v>11.75</v>
      </c>
    </row>
    <row r="10" spans="1:38" ht="17" x14ac:dyDescent="0.2">
      <c r="A10" s="1">
        <v>2</v>
      </c>
      <c r="B10" s="1">
        <v>9</v>
      </c>
      <c r="C10" s="4" t="s">
        <v>18</v>
      </c>
      <c r="D10" s="4">
        <v>2</v>
      </c>
      <c r="E10" s="4" t="s">
        <v>19</v>
      </c>
      <c r="F10" s="4" t="s">
        <v>25</v>
      </c>
      <c r="G10" s="4" t="s">
        <v>21</v>
      </c>
      <c r="H10" s="4"/>
      <c r="I10" s="4">
        <v>584</v>
      </c>
      <c r="J10">
        <v>-1.88875903375446</v>
      </c>
      <c r="K10">
        <v>35.307668996974797</v>
      </c>
      <c r="L10">
        <v>1926.1258539999901</v>
      </c>
      <c r="M10" s="4" t="s">
        <v>27</v>
      </c>
      <c r="N10" s="4">
        <v>5.4</v>
      </c>
      <c r="O10" s="4">
        <v>4.4000000000000004</v>
      </c>
      <c r="P10" s="6">
        <v>10.17</v>
      </c>
      <c r="Q10" s="7">
        <f>AVERAGE(40,30,23,63,120)</f>
        <v>55.2</v>
      </c>
      <c r="R10" s="8">
        <f t="shared" si="0"/>
        <v>17.570705717345248</v>
      </c>
      <c r="S10" s="5" t="s">
        <v>26</v>
      </c>
      <c r="T10" s="6">
        <v>10.34</v>
      </c>
      <c r="U10" s="4">
        <v>17.7</v>
      </c>
      <c r="V10" s="4">
        <v>10.61</v>
      </c>
      <c r="W10" s="4">
        <v>9</v>
      </c>
      <c r="X10" s="4">
        <v>11</v>
      </c>
      <c r="Y10" s="4">
        <v>6</v>
      </c>
      <c r="Z10" s="4">
        <v>4.5</v>
      </c>
      <c r="AA10" s="8">
        <f t="shared" si="1"/>
        <v>7.625</v>
      </c>
      <c r="AB10" s="16">
        <v>42871</v>
      </c>
      <c r="AC10" s="6">
        <v>14.04</v>
      </c>
      <c r="AD10" s="4">
        <v>19.7</v>
      </c>
      <c r="AE10" s="4">
        <v>9</v>
      </c>
      <c r="AF10" s="4">
        <v>4</v>
      </c>
      <c r="AG10" s="4">
        <v>4.7</v>
      </c>
      <c r="AH10" s="4">
        <v>7</v>
      </c>
      <c r="AI10" s="4">
        <v>2.1</v>
      </c>
      <c r="AJ10" s="8">
        <f t="shared" si="2"/>
        <v>4.45</v>
      </c>
      <c r="AK10">
        <f t="shared" si="3"/>
        <v>18.7</v>
      </c>
      <c r="AL10">
        <f t="shared" si="3"/>
        <v>9.8049999999999997</v>
      </c>
    </row>
    <row r="11" spans="1:38" ht="17" x14ac:dyDescent="0.2">
      <c r="A11" s="1">
        <v>2</v>
      </c>
      <c r="B11" s="1">
        <v>10</v>
      </c>
      <c r="C11" s="4" t="s">
        <v>18</v>
      </c>
      <c r="D11" s="4">
        <v>2</v>
      </c>
      <c r="E11" s="4" t="s">
        <v>19</v>
      </c>
      <c r="F11" s="4" t="s">
        <v>25</v>
      </c>
      <c r="G11" s="4" t="s">
        <v>24</v>
      </c>
      <c r="H11" s="4"/>
      <c r="I11" s="4">
        <v>585</v>
      </c>
      <c r="J11">
        <v>-1.88871603459119</v>
      </c>
      <c r="K11">
        <v>35.307676959782803</v>
      </c>
      <c r="L11">
        <v>1924.9266359999899</v>
      </c>
      <c r="M11" s="4" t="s">
        <v>27</v>
      </c>
      <c r="N11" s="4">
        <v>5.4</v>
      </c>
      <c r="O11" s="4">
        <v>4.4000000000000004</v>
      </c>
      <c r="P11" s="6">
        <v>16.12</v>
      </c>
      <c r="Q11" s="7">
        <f>AVERAGE(40,30,23,63,120)</f>
        <v>55.2</v>
      </c>
      <c r="R11" s="8">
        <f t="shared" si="0"/>
        <v>17.570705717345248</v>
      </c>
      <c r="S11" s="5" t="s">
        <v>26</v>
      </c>
      <c r="T11" s="6">
        <v>10.34</v>
      </c>
      <c r="U11" s="4">
        <v>18.399999999999999</v>
      </c>
      <c r="V11" s="4">
        <v>14.39</v>
      </c>
      <c r="W11" s="4">
        <v>6</v>
      </c>
      <c r="X11" s="4">
        <v>3</v>
      </c>
      <c r="Y11" s="4">
        <v>5</v>
      </c>
      <c r="Z11" s="4">
        <v>9</v>
      </c>
      <c r="AA11" s="8">
        <f t="shared" si="1"/>
        <v>5.75</v>
      </c>
      <c r="AB11" s="16">
        <v>42871</v>
      </c>
      <c r="AC11" s="6">
        <v>14.1</v>
      </c>
      <c r="AD11" s="4">
        <v>19.399999999999999</v>
      </c>
      <c r="AE11" s="4">
        <v>21.2</v>
      </c>
      <c r="AF11" s="4">
        <v>5.3</v>
      </c>
      <c r="AG11" s="4">
        <v>6.1</v>
      </c>
      <c r="AH11" s="4">
        <v>5.5</v>
      </c>
      <c r="AI11" s="4">
        <v>3</v>
      </c>
      <c r="AJ11" s="8">
        <f t="shared" si="2"/>
        <v>4.9749999999999996</v>
      </c>
      <c r="AK11">
        <f t="shared" si="3"/>
        <v>18.899999999999999</v>
      </c>
      <c r="AL11">
        <f t="shared" si="3"/>
        <v>17.795000000000002</v>
      </c>
    </row>
    <row r="12" spans="1:38" ht="17" x14ac:dyDescent="0.2">
      <c r="A12" s="1">
        <v>2</v>
      </c>
      <c r="B12" s="1">
        <v>11</v>
      </c>
      <c r="C12" s="4" t="s">
        <v>18</v>
      </c>
      <c r="D12" s="4">
        <v>2</v>
      </c>
      <c r="E12" s="4" t="s">
        <v>28</v>
      </c>
      <c r="F12" s="4" t="s">
        <v>29</v>
      </c>
      <c r="G12" s="4" t="s">
        <v>21</v>
      </c>
      <c r="H12" s="4"/>
      <c r="I12" s="4">
        <v>586</v>
      </c>
      <c r="J12">
        <v>-1.8886949960142301</v>
      </c>
      <c r="K12">
        <v>35.307785002514699</v>
      </c>
      <c r="L12">
        <v>1926.326904</v>
      </c>
      <c r="M12" s="4"/>
      <c r="N12" s="4"/>
      <c r="O12" s="4"/>
      <c r="P12" s="6"/>
      <c r="Q12" s="7"/>
      <c r="R12" s="8"/>
      <c r="S12" s="5" t="s">
        <v>26</v>
      </c>
      <c r="T12" s="6">
        <v>10.55</v>
      </c>
      <c r="U12" s="4">
        <v>19.5</v>
      </c>
      <c r="V12" s="4">
        <v>22.04</v>
      </c>
      <c r="W12" s="4">
        <v>1</v>
      </c>
      <c r="X12" s="4">
        <v>1</v>
      </c>
      <c r="Y12" s="4">
        <v>2</v>
      </c>
      <c r="Z12" s="4">
        <v>2</v>
      </c>
      <c r="AA12" s="8">
        <f t="shared" si="1"/>
        <v>1.5</v>
      </c>
      <c r="AB12" s="16">
        <v>42871</v>
      </c>
      <c r="AC12" s="6">
        <v>14.18</v>
      </c>
      <c r="AD12" s="4">
        <v>28.5</v>
      </c>
      <c r="AE12" s="4">
        <v>21.2</v>
      </c>
      <c r="AF12" s="4">
        <v>1.1000000000000001</v>
      </c>
      <c r="AG12" s="4">
        <v>1</v>
      </c>
      <c r="AH12" s="4">
        <v>0.9</v>
      </c>
      <c r="AI12" s="4">
        <v>0.8</v>
      </c>
      <c r="AJ12" s="8">
        <f t="shared" si="2"/>
        <v>0.95</v>
      </c>
      <c r="AK12">
        <f t="shared" si="3"/>
        <v>24</v>
      </c>
      <c r="AL12">
        <f t="shared" si="3"/>
        <v>21.619999999999997</v>
      </c>
    </row>
    <row r="13" spans="1:38" ht="17" x14ac:dyDescent="0.2">
      <c r="A13" s="1">
        <v>2</v>
      </c>
      <c r="B13" s="1">
        <v>12</v>
      </c>
      <c r="C13" s="4" t="s">
        <v>18</v>
      </c>
      <c r="D13" s="4">
        <v>2</v>
      </c>
      <c r="E13" s="4" t="s">
        <v>28</v>
      </c>
      <c r="F13" s="4" t="s">
        <v>29</v>
      </c>
      <c r="G13" s="4" t="s">
        <v>24</v>
      </c>
      <c r="H13" s="4"/>
      <c r="I13" s="4">
        <v>587</v>
      </c>
      <c r="J13">
        <v>-1.8885430321097301</v>
      </c>
      <c r="K13">
        <v>35.307703027501702</v>
      </c>
      <c r="L13">
        <v>1927.6091309999899</v>
      </c>
      <c r="M13" s="4"/>
      <c r="N13" s="4"/>
      <c r="O13" s="4"/>
      <c r="P13" s="6"/>
      <c r="Q13" s="7"/>
      <c r="R13" s="8"/>
      <c r="S13" s="5" t="s">
        <v>26</v>
      </c>
      <c r="T13" s="6">
        <v>10.55</v>
      </c>
      <c r="U13" s="4">
        <v>20.100000000000001</v>
      </c>
      <c r="V13" s="4">
        <v>18.96</v>
      </c>
      <c r="W13" s="4">
        <v>3</v>
      </c>
      <c r="X13" s="4">
        <v>5.5</v>
      </c>
      <c r="Y13" s="4">
        <v>3</v>
      </c>
      <c r="Z13" s="4">
        <v>3.5</v>
      </c>
      <c r="AA13" s="8">
        <f t="shared" si="1"/>
        <v>3.75</v>
      </c>
      <c r="AB13" s="16">
        <v>42871</v>
      </c>
      <c r="AC13" s="6">
        <v>14.25</v>
      </c>
      <c r="AD13" s="4">
        <v>26.2</v>
      </c>
      <c r="AE13" s="4">
        <v>9.6</v>
      </c>
      <c r="AF13" s="4">
        <v>1.5</v>
      </c>
      <c r="AG13" s="4">
        <v>1.2</v>
      </c>
      <c r="AH13" s="4">
        <v>1.4</v>
      </c>
      <c r="AI13" s="4">
        <v>2</v>
      </c>
      <c r="AJ13" s="8">
        <f t="shared" si="2"/>
        <v>1.5249999999999999</v>
      </c>
      <c r="AK13">
        <f t="shared" si="3"/>
        <v>23.15</v>
      </c>
      <c r="AL13">
        <f t="shared" si="3"/>
        <v>14.280000000000001</v>
      </c>
    </row>
    <row r="14" spans="1:38" ht="17" x14ac:dyDescent="0.2">
      <c r="A14" s="1">
        <v>3</v>
      </c>
      <c r="B14" s="1">
        <v>13</v>
      </c>
      <c r="C14" s="4" t="s">
        <v>18</v>
      </c>
      <c r="D14" s="4">
        <v>3</v>
      </c>
      <c r="E14" s="4" t="s">
        <v>19</v>
      </c>
      <c r="F14" s="4" t="s">
        <v>20</v>
      </c>
      <c r="G14" s="4" t="s">
        <v>21</v>
      </c>
      <c r="H14" s="4"/>
      <c r="I14" s="4">
        <v>589</v>
      </c>
      <c r="J14">
        <v>-1.88789997249841</v>
      </c>
      <c r="K14">
        <v>35.309002976864498</v>
      </c>
      <c r="L14">
        <v>1934.35022</v>
      </c>
      <c r="M14" s="4" t="s">
        <v>23</v>
      </c>
      <c r="N14" s="4">
        <v>5</v>
      </c>
      <c r="O14" s="4">
        <v>1.8</v>
      </c>
      <c r="P14" s="6">
        <v>29.83</v>
      </c>
      <c r="Q14" s="7">
        <f>AVERAGE(53,89)</f>
        <v>71</v>
      </c>
      <c r="R14" s="8">
        <f t="shared" si="0"/>
        <v>22.600001919049138</v>
      </c>
      <c r="S14" s="5" t="s">
        <v>26</v>
      </c>
      <c r="T14" s="6">
        <v>11.54</v>
      </c>
      <c r="U14" s="4">
        <v>19.010000000000002</v>
      </c>
      <c r="V14" s="4">
        <v>12.79</v>
      </c>
      <c r="W14" s="4">
        <v>4</v>
      </c>
      <c r="X14" s="4">
        <v>2.5</v>
      </c>
      <c r="Y14" s="4">
        <v>2</v>
      </c>
      <c r="Z14" s="4">
        <v>3.5</v>
      </c>
      <c r="AA14" s="8">
        <f t="shared" si="1"/>
        <v>3</v>
      </c>
      <c r="AB14" s="16">
        <v>42871</v>
      </c>
      <c r="AC14" s="6">
        <v>15.2</v>
      </c>
      <c r="AD14" s="4">
        <v>24.3</v>
      </c>
      <c r="AE14" s="4">
        <v>5.6</v>
      </c>
      <c r="AF14" s="4">
        <v>6.2</v>
      </c>
      <c r="AG14" s="4">
        <v>2</v>
      </c>
      <c r="AH14" s="4">
        <v>5.8</v>
      </c>
      <c r="AI14" s="4">
        <v>5</v>
      </c>
      <c r="AJ14" s="8">
        <f t="shared" si="2"/>
        <v>4.75</v>
      </c>
      <c r="AK14">
        <f t="shared" si="3"/>
        <v>21.655000000000001</v>
      </c>
      <c r="AL14">
        <f t="shared" si="3"/>
        <v>9.1950000000000003</v>
      </c>
    </row>
    <row r="15" spans="1:38" ht="17" x14ac:dyDescent="0.2">
      <c r="A15" s="1">
        <v>3</v>
      </c>
      <c r="B15" s="1">
        <v>14</v>
      </c>
      <c r="C15" s="4" t="s">
        <v>18</v>
      </c>
      <c r="D15" s="4">
        <v>3</v>
      </c>
      <c r="E15" s="4" t="s">
        <v>19</v>
      </c>
      <c r="F15" s="4" t="s">
        <v>20</v>
      </c>
      <c r="G15" s="4" t="s">
        <v>24</v>
      </c>
      <c r="H15" s="4"/>
      <c r="I15" s="4">
        <v>590</v>
      </c>
      <c r="J15">
        <v>-1.8879329971969101</v>
      </c>
      <c r="K15">
        <v>35.309012029320002</v>
      </c>
      <c r="L15">
        <v>1935.0588379999899</v>
      </c>
      <c r="M15" s="4" t="s">
        <v>23</v>
      </c>
      <c r="N15" s="4">
        <v>5</v>
      </c>
      <c r="O15" s="4">
        <v>1.8</v>
      </c>
      <c r="P15" s="6">
        <v>30.82</v>
      </c>
      <c r="Q15" s="7">
        <f>AVERAGE(53,89)</f>
        <v>71</v>
      </c>
      <c r="R15" s="8">
        <f t="shared" si="0"/>
        <v>22.600001919049138</v>
      </c>
      <c r="S15" s="5" t="s">
        <v>26</v>
      </c>
      <c r="T15" s="6">
        <v>11.54</v>
      </c>
      <c r="U15" s="4">
        <v>20.6</v>
      </c>
      <c r="V15" s="4">
        <v>14.61</v>
      </c>
      <c r="W15" s="4">
        <v>6.5</v>
      </c>
      <c r="X15" s="4">
        <v>5</v>
      </c>
      <c r="Y15" s="4">
        <v>9</v>
      </c>
      <c r="Z15" s="4">
        <v>7.5</v>
      </c>
      <c r="AA15" s="8">
        <f t="shared" si="1"/>
        <v>7</v>
      </c>
      <c r="AB15" s="16">
        <v>42871</v>
      </c>
      <c r="AC15" s="6">
        <v>15.28</v>
      </c>
      <c r="AD15" s="4">
        <v>22.9</v>
      </c>
      <c r="AE15" s="4">
        <v>6.2</v>
      </c>
      <c r="AF15" s="4">
        <v>5.5</v>
      </c>
      <c r="AG15" s="4">
        <v>4.5</v>
      </c>
      <c r="AH15" s="4">
        <v>8.5</v>
      </c>
      <c r="AI15" s="4">
        <v>6.5</v>
      </c>
      <c r="AJ15" s="8">
        <f t="shared" si="2"/>
        <v>6.25</v>
      </c>
      <c r="AK15">
        <f t="shared" si="3"/>
        <v>21.75</v>
      </c>
      <c r="AL15">
        <f t="shared" si="3"/>
        <v>10.404999999999999</v>
      </c>
    </row>
    <row r="16" spans="1:38" ht="17" x14ac:dyDescent="0.2">
      <c r="A16" s="1">
        <v>3</v>
      </c>
      <c r="B16" s="1">
        <v>15</v>
      </c>
      <c r="C16" s="4" t="s">
        <v>18</v>
      </c>
      <c r="D16" s="4">
        <v>3</v>
      </c>
      <c r="E16" s="4" t="s">
        <v>19</v>
      </c>
      <c r="F16" s="4" t="s">
        <v>25</v>
      </c>
      <c r="G16" s="4" t="s">
        <v>21</v>
      </c>
      <c r="H16" s="4"/>
      <c r="I16" s="4">
        <v>591</v>
      </c>
      <c r="J16">
        <v>-1.88773702830076</v>
      </c>
      <c r="K16">
        <v>35.309287039563003</v>
      </c>
      <c r="L16">
        <v>1936.1032709999899</v>
      </c>
      <c r="M16" s="4" t="s">
        <v>27</v>
      </c>
      <c r="N16" s="4">
        <v>6</v>
      </c>
      <c r="O16" s="4">
        <v>4.5999999999999996</v>
      </c>
      <c r="P16" s="9"/>
      <c r="Q16" s="7">
        <v>87</v>
      </c>
      <c r="R16" s="8">
        <f t="shared" si="0"/>
        <v>27.69296009798979</v>
      </c>
      <c r="S16" s="5" t="s">
        <v>26</v>
      </c>
      <c r="T16" s="6">
        <v>12.07</v>
      </c>
      <c r="U16" s="4">
        <v>19.2</v>
      </c>
      <c r="V16" s="4">
        <v>18.64</v>
      </c>
      <c r="W16" s="4">
        <v>2</v>
      </c>
      <c r="X16" s="4">
        <v>3</v>
      </c>
      <c r="Y16" s="4">
        <v>2</v>
      </c>
      <c r="Z16" s="4">
        <v>4.5</v>
      </c>
      <c r="AA16" s="8">
        <f t="shared" si="1"/>
        <v>2.875</v>
      </c>
      <c r="AB16" s="16">
        <v>42871</v>
      </c>
      <c r="AC16" s="6">
        <v>15.35</v>
      </c>
      <c r="AD16" s="4">
        <v>20.9</v>
      </c>
      <c r="AE16" s="4">
        <v>13.5</v>
      </c>
      <c r="AF16" s="4">
        <v>4.9000000000000004</v>
      </c>
      <c r="AG16" s="4">
        <v>3.6</v>
      </c>
      <c r="AH16" s="4">
        <v>19</v>
      </c>
      <c r="AI16" s="4">
        <v>9.9</v>
      </c>
      <c r="AJ16" s="8">
        <f t="shared" si="2"/>
        <v>9.35</v>
      </c>
      <c r="AK16">
        <f t="shared" si="3"/>
        <v>20.049999999999997</v>
      </c>
      <c r="AL16">
        <f t="shared" si="3"/>
        <v>16.07</v>
      </c>
    </row>
    <row r="17" spans="1:38" ht="17" x14ac:dyDescent="0.2">
      <c r="A17" s="1">
        <v>3</v>
      </c>
      <c r="B17" s="1">
        <v>16</v>
      </c>
      <c r="C17" s="4" t="s">
        <v>18</v>
      </c>
      <c r="D17" s="4">
        <v>3</v>
      </c>
      <c r="E17" s="4" t="s">
        <v>19</v>
      </c>
      <c r="F17" s="4" t="s">
        <v>25</v>
      </c>
      <c r="G17" s="4" t="s">
        <v>24</v>
      </c>
      <c r="H17" s="4"/>
      <c r="I17" s="4">
        <v>592</v>
      </c>
      <c r="J17">
        <v>-1.8877269700169499</v>
      </c>
      <c r="K17">
        <v>35.309273041784699</v>
      </c>
      <c r="L17">
        <v>1936.0960689999899</v>
      </c>
      <c r="M17" s="4" t="s">
        <v>27</v>
      </c>
      <c r="N17" s="4">
        <v>6</v>
      </c>
      <c r="O17" s="4">
        <v>4.5999999999999996</v>
      </c>
      <c r="P17" s="9"/>
      <c r="Q17" s="7">
        <v>87</v>
      </c>
      <c r="R17" s="8">
        <f t="shared" si="0"/>
        <v>27.69296009798979</v>
      </c>
      <c r="S17" s="5" t="s">
        <v>26</v>
      </c>
      <c r="T17" s="6">
        <v>12.07</v>
      </c>
      <c r="U17" s="4">
        <v>19.3</v>
      </c>
      <c r="V17" s="4">
        <v>14.01</v>
      </c>
      <c r="W17" s="4">
        <v>3</v>
      </c>
      <c r="X17" s="4">
        <v>2.5</v>
      </c>
      <c r="Y17" s="4">
        <v>2</v>
      </c>
      <c r="Z17" s="4">
        <v>2</v>
      </c>
      <c r="AA17" s="8">
        <f t="shared" si="1"/>
        <v>2.375</v>
      </c>
      <c r="AB17" s="16">
        <v>42871</v>
      </c>
      <c r="AC17" s="6">
        <v>15.37</v>
      </c>
      <c r="AD17" s="4">
        <v>21.6</v>
      </c>
      <c r="AE17" s="4">
        <v>10.199999999999999</v>
      </c>
      <c r="AF17" s="4">
        <v>8.5</v>
      </c>
      <c r="AG17" s="4">
        <v>9</v>
      </c>
      <c r="AH17" s="4">
        <v>7.5</v>
      </c>
      <c r="AI17" s="4">
        <v>8</v>
      </c>
      <c r="AJ17" s="8">
        <f t="shared" si="2"/>
        <v>8.25</v>
      </c>
      <c r="AK17">
        <f t="shared" si="3"/>
        <v>20.450000000000003</v>
      </c>
      <c r="AL17">
        <f t="shared" si="3"/>
        <v>12.105</v>
      </c>
    </row>
    <row r="18" spans="1:38" ht="17" x14ac:dyDescent="0.2">
      <c r="A18" s="1">
        <v>3</v>
      </c>
      <c r="B18" s="1">
        <v>17</v>
      </c>
      <c r="C18" s="4" t="s">
        <v>18</v>
      </c>
      <c r="D18" s="4">
        <v>3</v>
      </c>
      <c r="E18" s="4" t="s">
        <v>28</v>
      </c>
      <c r="F18" s="4" t="s">
        <v>29</v>
      </c>
      <c r="G18" s="4" t="s">
        <v>21</v>
      </c>
      <c r="H18" s="4"/>
      <c r="I18" s="4">
        <v>593</v>
      </c>
      <c r="J18">
        <v>-1.8878269661217899</v>
      </c>
      <c r="K18">
        <v>35.309213027357998</v>
      </c>
      <c r="L18">
        <v>1934.4780270000001</v>
      </c>
      <c r="M18" s="4"/>
      <c r="N18" s="4"/>
      <c r="O18" s="4"/>
      <c r="P18" s="6"/>
      <c r="Q18" s="7"/>
      <c r="R18" s="8"/>
      <c r="S18" s="5" t="s">
        <v>26</v>
      </c>
      <c r="T18" s="6">
        <v>12.2</v>
      </c>
      <c r="U18" s="4">
        <v>21.3</v>
      </c>
      <c r="V18" s="4">
        <v>17.12</v>
      </c>
      <c r="W18" s="4">
        <v>1</v>
      </c>
      <c r="X18" s="4">
        <v>1</v>
      </c>
      <c r="Y18" s="4">
        <v>2</v>
      </c>
      <c r="Z18" s="4">
        <v>1</v>
      </c>
      <c r="AA18" s="8">
        <f t="shared" si="1"/>
        <v>1.25</v>
      </c>
      <c r="AB18" s="16">
        <v>42871</v>
      </c>
      <c r="AC18" s="6">
        <v>15.44</v>
      </c>
      <c r="AD18" s="4">
        <v>25.8</v>
      </c>
      <c r="AE18" s="4">
        <v>8.9</v>
      </c>
      <c r="AF18" s="4">
        <v>3.5</v>
      </c>
      <c r="AG18" s="4">
        <v>3</v>
      </c>
      <c r="AH18" s="4">
        <v>2.5</v>
      </c>
      <c r="AI18" s="4">
        <v>3</v>
      </c>
      <c r="AJ18" s="8">
        <f t="shared" si="2"/>
        <v>3</v>
      </c>
      <c r="AK18">
        <f t="shared" si="3"/>
        <v>23.55</v>
      </c>
      <c r="AL18">
        <f t="shared" si="3"/>
        <v>13.010000000000002</v>
      </c>
    </row>
    <row r="19" spans="1:38" ht="17" x14ac:dyDescent="0.2">
      <c r="A19" s="1">
        <v>3</v>
      </c>
      <c r="B19" s="1">
        <v>18</v>
      </c>
      <c r="C19" s="4" t="s">
        <v>18</v>
      </c>
      <c r="D19" s="4">
        <v>3</v>
      </c>
      <c r="E19" s="4" t="s">
        <v>28</v>
      </c>
      <c r="F19" s="4" t="s">
        <v>29</v>
      </c>
      <c r="G19" s="10" t="s">
        <v>24</v>
      </c>
      <c r="H19" s="4"/>
      <c r="I19" s="4">
        <v>594</v>
      </c>
      <c r="J19">
        <v>-1.8878230266272999</v>
      </c>
      <c r="K19">
        <v>35.309082018211399</v>
      </c>
      <c r="L19">
        <v>1934.440063</v>
      </c>
      <c r="M19" s="4"/>
      <c r="N19" s="4"/>
      <c r="O19" s="4"/>
      <c r="P19" s="6"/>
      <c r="Q19" s="7"/>
      <c r="R19" s="8"/>
      <c r="S19" s="5" t="s">
        <v>26</v>
      </c>
      <c r="T19" s="6">
        <v>12.2</v>
      </c>
      <c r="U19" s="4">
        <v>21.3</v>
      </c>
      <c r="V19" s="4">
        <v>12.09</v>
      </c>
      <c r="W19" s="4">
        <v>1</v>
      </c>
      <c r="X19" s="4">
        <v>2</v>
      </c>
      <c r="Y19" s="4">
        <v>3</v>
      </c>
      <c r="Z19" s="4">
        <v>1</v>
      </c>
      <c r="AA19" s="8">
        <f t="shared" si="1"/>
        <v>1.75</v>
      </c>
      <c r="AB19" s="16">
        <v>42871</v>
      </c>
      <c r="AC19" s="6">
        <v>15.51</v>
      </c>
      <c r="AD19" s="4">
        <v>25.5</v>
      </c>
      <c r="AE19" s="4">
        <v>5.7</v>
      </c>
      <c r="AF19" s="4">
        <v>3.8</v>
      </c>
      <c r="AG19" s="4">
        <v>4.5</v>
      </c>
      <c r="AH19" s="4">
        <v>3.6</v>
      </c>
      <c r="AI19" s="4">
        <v>3.6</v>
      </c>
      <c r="AJ19" s="8">
        <f t="shared" si="2"/>
        <v>3.875</v>
      </c>
      <c r="AK19">
        <f t="shared" si="3"/>
        <v>23.4</v>
      </c>
      <c r="AL19">
        <f t="shared" si="3"/>
        <v>8.8949999999999996</v>
      </c>
    </row>
    <row r="20" spans="1:38" ht="17" x14ac:dyDescent="0.2">
      <c r="A20" s="1">
        <v>4</v>
      </c>
      <c r="B20" s="1">
        <v>19</v>
      </c>
      <c r="C20" s="4" t="s">
        <v>18</v>
      </c>
      <c r="D20" s="4">
        <v>4</v>
      </c>
      <c r="E20" s="10" t="s">
        <v>19</v>
      </c>
      <c r="F20" s="10" t="s">
        <v>20</v>
      </c>
      <c r="G20" s="10" t="s">
        <v>21</v>
      </c>
      <c r="H20" s="10"/>
      <c r="I20" s="4">
        <v>595</v>
      </c>
      <c r="J20">
        <v>-1.88830096274614</v>
      </c>
      <c r="K20">
        <v>35.311669008806298</v>
      </c>
      <c r="L20">
        <v>1929.9686280000001</v>
      </c>
      <c r="M20" s="4" t="s">
        <v>23</v>
      </c>
      <c r="N20" s="4">
        <v>4</v>
      </c>
      <c r="O20" s="4">
        <v>1</v>
      </c>
      <c r="P20" s="6">
        <v>9.66</v>
      </c>
      <c r="Q20" s="7">
        <v>62</v>
      </c>
      <c r="R20" s="8">
        <f t="shared" si="0"/>
        <v>19.735212943395023</v>
      </c>
      <c r="S20" s="5" t="s">
        <v>26</v>
      </c>
      <c r="T20" s="6">
        <v>12.5</v>
      </c>
      <c r="U20" s="4">
        <v>20.2</v>
      </c>
      <c r="V20" s="4">
        <v>11.68</v>
      </c>
      <c r="W20" s="4">
        <v>4</v>
      </c>
      <c r="X20" s="4">
        <v>3</v>
      </c>
      <c r="Y20" s="4">
        <v>2.5</v>
      </c>
      <c r="Z20" s="4">
        <v>2</v>
      </c>
      <c r="AA20" s="8">
        <f t="shared" si="1"/>
        <v>2.875</v>
      </c>
      <c r="AB20" s="16">
        <v>42871</v>
      </c>
      <c r="AC20" s="6">
        <v>16.2</v>
      </c>
      <c r="AD20" s="4">
        <v>21.7</v>
      </c>
      <c r="AE20" s="4">
        <v>10.8</v>
      </c>
      <c r="AF20" s="4">
        <v>4.2</v>
      </c>
      <c r="AG20" s="4">
        <v>4.9000000000000004</v>
      </c>
      <c r="AH20" s="4">
        <v>2.5</v>
      </c>
      <c r="AI20" s="4">
        <v>3</v>
      </c>
      <c r="AJ20" s="8">
        <f t="shared" si="2"/>
        <v>3.6500000000000004</v>
      </c>
      <c r="AK20">
        <f t="shared" si="3"/>
        <v>20.95</v>
      </c>
      <c r="AL20">
        <f t="shared" si="3"/>
        <v>11.24</v>
      </c>
    </row>
    <row r="21" spans="1:38" ht="17" x14ac:dyDescent="0.2">
      <c r="A21" s="1">
        <v>4</v>
      </c>
      <c r="B21" s="1">
        <v>20</v>
      </c>
      <c r="C21" s="4" t="s">
        <v>18</v>
      </c>
      <c r="D21" s="4">
        <v>4</v>
      </c>
      <c r="E21" s="10" t="s">
        <v>19</v>
      </c>
      <c r="F21" s="10" t="s">
        <v>20</v>
      </c>
      <c r="G21" s="10" t="s">
        <v>24</v>
      </c>
      <c r="H21" s="10"/>
      <c r="I21" s="4">
        <v>596</v>
      </c>
      <c r="J21">
        <v>-1.88831797800958</v>
      </c>
      <c r="K21">
        <v>35.311685018241398</v>
      </c>
      <c r="L21">
        <v>1929.481567</v>
      </c>
      <c r="M21" s="4" t="s">
        <v>23</v>
      </c>
      <c r="N21" s="4">
        <v>4</v>
      </c>
      <c r="O21" s="4">
        <v>1</v>
      </c>
      <c r="P21" s="6">
        <v>13.07</v>
      </c>
      <c r="Q21" s="7">
        <v>62</v>
      </c>
      <c r="R21" s="8">
        <f t="shared" si="0"/>
        <v>19.735212943395023</v>
      </c>
      <c r="S21" s="5" t="s">
        <v>26</v>
      </c>
      <c r="T21" s="6">
        <v>12.5</v>
      </c>
      <c r="U21" s="4">
        <v>19</v>
      </c>
      <c r="V21" s="4">
        <v>30.64</v>
      </c>
      <c r="W21" s="4">
        <v>2</v>
      </c>
      <c r="X21" s="4">
        <v>5</v>
      </c>
      <c r="Y21" s="4">
        <v>3</v>
      </c>
      <c r="Z21" s="4">
        <v>2.5</v>
      </c>
      <c r="AA21" s="8">
        <f t="shared" si="1"/>
        <v>3.125</v>
      </c>
      <c r="AB21" s="16">
        <v>42871</v>
      </c>
      <c r="AC21" s="6">
        <v>16.28</v>
      </c>
      <c r="AD21" s="4">
        <v>21.6</v>
      </c>
      <c r="AE21" s="4">
        <v>12.7</v>
      </c>
      <c r="AF21" s="4">
        <v>2</v>
      </c>
      <c r="AG21" s="4">
        <v>2</v>
      </c>
      <c r="AH21" s="4">
        <v>3.5</v>
      </c>
      <c r="AI21" s="4">
        <v>3.2</v>
      </c>
      <c r="AJ21" s="8">
        <f t="shared" si="2"/>
        <v>2.6749999999999998</v>
      </c>
      <c r="AK21">
        <f t="shared" si="3"/>
        <v>20.3</v>
      </c>
      <c r="AL21">
        <f t="shared" si="3"/>
        <v>21.67</v>
      </c>
    </row>
    <row r="22" spans="1:38" ht="17" x14ac:dyDescent="0.2">
      <c r="A22" s="1">
        <v>4</v>
      </c>
      <c r="B22" s="1">
        <v>21</v>
      </c>
      <c r="C22" s="4" t="s">
        <v>18</v>
      </c>
      <c r="D22" s="4">
        <v>4</v>
      </c>
      <c r="E22" s="10" t="s">
        <v>19</v>
      </c>
      <c r="F22" s="10" t="s">
        <v>25</v>
      </c>
      <c r="G22" s="10" t="s">
        <v>21</v>
      </c>
      <c r="H22" s="10"/>
      <c r="I22" s="4">
        <v>597</v>
      </c>
      <c r="J22">
        <v>-1.88862198963761</v>
      </c>
      <c r="K22">
        <v>35.311839999630998</v>
      </c>
      <c r="L22">
        <v>1926.44812</v>
      </c>
      <c r="M22" s="4" t="s">
        <v>27</v>
      </c>
      <c r="N22" s="4">
        <v>4.2</v>
      </c>
      <c r="O22" s="4">
        <v>3.2</v>
      </c>
      <c r="P22" s="6">
        <v>8.3000000000000007</v>
      </c>
      <c r="Q22" s="7">
        <f>AVERAGE(85,50)</f>
        <v>67.5</v>
      </c>
      <c r="R22" s="8">
        <f t="shared" si="0"/>
        <v>21.485917317405871</v>
      </c>
      <c r="S22" s="5" t="s">
        <v>26</v>
      </c>
      <c r="T22" s="6">
        <v>13.35</v>
      </c>
      <c r="U22" s="4">
        <v>19.2</v>
      </c>
      <c r="V22" s="4">
        <v>14.56</v>
      </c>
      <c r="W22" s="4">
        <v>4</v>
      </c>
      <c r="X22" s="4">
        <v>4</v>
      </c>
      <c r="Y22" s="4">
        <v>3</v>
      </c>
      <c r="Z22" s="4">
        <v>2.5</v>
      </c>
      <c r="AA22" s="8">
        <f t="shared" si="1"/>
        <v>3.375</v>
      </c>
      <c r="AB22" s="16">
        <v>42871</v>
      </c>
      <c r="AC22" s="6">
        <v>16.350000000000001</v>
      </c>
      <c r="AD22" s="4">
        <v>21.3</v>
      </c>
      <c r="AE22" s="4">
        <v>18.3</v>
      </c>
      <c r="AF22" s="4">
        <v>3.5</v>
      </c>
      <c r="AG22" s="4">
        <v>7</v>
      </c>
      <c r="AH22" s="4">
        <v>2.5</v>
      </c>
      <c r="AI22" s="4">
        <v>4.7</v>
      </c>
      <c r="AJ22" s="8">
        <f t="shared" si="2"/>
        <v>4.4249999999999998</v>
      </c>
      <c r="AK22">
        <f t="shared" si="3"/>
        <v>20.25</v>
      </c>
      <c r="AL22">
        <f t="shared" si="3"/>
        <v>16.43</v>
      </c>
    </row>
    <row r="23" spans="1:38" ht="17" x14ac:dyDescent="0.2">
      <c r="A23" s="1">
        <v>4</v>
      </c>
      <c r="B23" s="1">
        <v>22</v>
      </c>
      <c r="C23" s="4" t="s">
        <v>18</v>
      </c>
      <c r="D23" s="4">
        <v>4</v>
      </c>
      <c r="E23" s="10" t="s">
        <v>19</v>
      </c>
      <c r="F23" s="10" t="s">
        <v>25</v>
      </c>
      <c r="G23" s="10" t="s">
        <v>24</v>
      </c>
      <c r="H23" s="10"/>
      <c r="I23" s="4">
        <v>598</v>
      </c>
      <c r="J23">
        <v>-1.88859298825264</v>
      </c>
      <c r="K23">
        <v>35.311872018501099</v>
      </c>
      <c r="L23">
        <v>1926.174438</v>
      </c>
      <c r="M23" s="4" t="s">
        <v>27</v>
      </c>
      <c r="N23" s="4">
        <v>4.2</v>
      </c>
      <c r="O23" s="4">
        <v>3.2</v>
      </c>
      <c r="P23" s="6">
        <v>14.46</v>
      </c>
      <c r="Q23" s="7">
        <f>AVERAGE(85,50)</f>
        <v>67.5</v>
      </c>
      <c r="R23" s="8">
        <f t="shared" si="0"/>
        <v>21.485917317405871</v>
      </c>
      <c r="S23" s="5" t="s">
        <v>26</v>
      </c>
      <c r="T23" s="6">
        <v>13.35</v>
      </c>
      <c r="U23" s="4">
        <v>19.5</v>
      </c>
      <c r="V23" s="4">
        <v>25.77</v>
      </c>
      <c r="W23" s="4">
        <v>3</v>
      </c>
      <c r="X23" s="4">
        <v>2</v>
      </c>
      <c r="Y23" s="4">
        <v>1</v>
      </c>
      <c r="Z23" s="4">
        <v>3.5</v>
      </c>
      <c r="AA23" s="8">
        <f t="shared" si="1"/>
        <v>2.375</v>
      </c>
      <c r="AB23" s="16">
        <v>42871</v>
      </c>
      <c r="AC23" s="6">
        <v>16.399999999999999</v>
      </c>
      <c r="AD23" s="4">
        <v>22.9</v>
      </c>
      <c r="AE23" s="4">
        <v>15.3</v>
      </c>
      <c r="AF23" s="4">
        <v>3.5</v>
      </c>
      <c r="AG23" s="4">
        <v>5</v>
      </c>
      <c r="AH23" s="4">
        <v>3.5</v>
      </c>
      <c r="AI23" s="4">
        <v>5</v>
      </c>
      <c r="AJ23" s="8">
        <f t="shared" si="2"/>
        <v>4.25</v>
      </c>
      <c r="AK23">
        <f t="shared" si="3"/>
        <v>21.2</v>
      </c>
      <c r="AL23">
        <f t="shared" si="3"/>
        <v>20.535</v>
      </c>
    </row>
    <row r="24" spans="1:38" ht="17" x14ac:dyDescent="0.2">
      <c r="A24" s="1">
        <v>4</v>
      </c>
      <c r="B24" s="1">
        <v>23</v>
      </c>
      <c r="C24" s="4" t="s">
        <v>18</v>
      </c>
      <c r="D24" s="4">
        <v>4</v>
      </c>
      <c r="E24" s="10" t="s">
        <v>28</v>
      </c>
      <c r="F24" s="10" t="s">
        <v>29</v>
      </c>
      <c r="G24" s="10" t="s">
        <v>21</v>
      </c>
      <c r="H24" s="10"/>
      <c r="I24" s="4">
        <v>599</v>
      </c>
      <c r="J24">
        <v>-1.8884800001978801</v>
      </c>
      <c r="K24">
        <v>35.311869001015999</v>
      </c>
      <c r="L24">
        <v>1926.93908699999</v>
      </c>
      <c r="M24" s="4"/>
      <c r="N24" s="4"/>
      <c r="O24" s="4"/>
      <c r="P24" s="6"/>
      <c r="Q24" s="7"/>
      <c r="R24" s="8"/>
      <c r="S24" s="5" t="s">
        <v>26</v>
      </c>
      <c r="T24" s="6">
        <v>13.5</v>
      </c>
      <c r="U24" s="4">
        <v>21.6</v>
      </c>
      <c r="V24" s="4">
        <v>34.340000000000003</v>
      </c>
      <c r="W24" s="4">
        <v>2</v>
      </c>
      <c r="X24" s="4">
        <v>3.5</v>
      </c>
      <c r="Y24" s="4">
        <v>4</v>
      </c>
      <c r="Z24" s="4">
        <v>1.5</v>
      </c>
      <c r="AA24" s="8">
        <f t="shared" si="1"/>
        <v>2.75</v>
      </c>
      <c r="AB24" s="16">
        <v>42871</v>
      </c>
      <c r="AC24" s="6">
        <v>16.510000000000002</v>
      </c>
      <c r="AD24" s="4">
        <v>26.9</v>
      </c>
      <c r="AE24" s="4">
        <v>20.9</v>
      </c>
      <c r="AF24" s="4">
        <v>2.5</v>
      </c>
      <c r="AG24" s="4">
        <v>1.5</v>
      </c>
      <c r="AH24" s="4">
        <v>1.6</v>
      </c>
      <c r="AI24" s="4">
        <v>2.5</v>
      </c>
      <c r="AJ24" s="8">
        <f t="shared" si="2"/>
        <v>2.0249999999999999</v>
      </c>
      <c r="AK24">
        <f t="shared" si="3"/>
        <v>24.25</v>
      </c>
      <c r="AL24">
        <f t="shared" si="3"/>
        <v>27.62</v>
      </c>
    </row>
    <row r="25" spans="1:38" ht="17" x14ac:dyDescent="0.2">
      <c r="A25" s="1">
        <v>4</v>
      </c>
      <c r="B25" s="1">
        <v>24</v>
      </c>
      <c r="C25" s="4" t="s">
        <v>18</v>
      </c>
      <c r="D25" s="4">
        <v>4</v>
      </c>
      <c r="E25" s="10" t="s">
        <v>28</v>
      </c>
      <c r="F25" s="10" t="s">
        <v>29</v>
      </c>
      <c r="G25" s="10" t="s">
        <v>24</v>
      </c>
      <c r="H25" s="10"/>
      <c r="I25" s="4">
        <v>600</v>
      </c>
      <c r="J25">
        <v>-1.88850397244095</v>
      </c>
      <c r="K25">
        <v>35.311789959669099</v>
      </c>
      <c r="L25">
        <v>1927.623047</v>
      </c>
      <c r="M25" s="4"/>
      <c r="N25" s="4"/>
      <c r="O25" s="4"/>
      <c r="P25" s="6"/>
      <c r="Q25" s="7"/>
      <c r="R25" s="8"/>
      <c r="S25" s="5" t="s">
        <v>26</v>
      </c>
      <c r="T25" s="6">
        <v>13.5</v>
      </c>
      <c r="U25" s="4">
        <v>21.6</v>
      </c>
      <c r="V25" s="4">
        <v>19.21</v>
      </c>
      <c r="W25" s="4">
        <v>1</v>
      </c>
      <c r="X25" s="4">
        <v>2</v>
      </c>
      <c r="Y25" s="4">
        <v>2.5</v>
      </c>
      <c r="Z25" s="4">
        <v>1</v>
      </c>
      <c r="AA25" s="8">
        <f t="shared" si="1"/>
        <v>1.625</v>
      </c>
      <c r="AB25" s="16">
        <v>42871</v>
      </c>
      <c r="AC25" s="6">
        <v>16.440000000000001</v>
      </c>
      <c r="AD25" s="4">
        <v>25.7</v>
      </c>
      <c r="AE25" s="4">
        <v>18.899999999999999</v>
      </c>
      <c r="AF25" s="4">
        <v>3.5</v>
      </c>
      <c r="AG25" s="4">
        <v>2.5</v>
      </c>
      <c r="AH25" s="4">
        <v>3</v>
      </c>
      <c r="AI25" s="4">
        <v>2</v>
      </c>
      <c r="AJ25" s="8">
        <f t="shared" si="2"/>
        <v>2.75</v>
      </c>
      <c r="AK25">
        <f t="shared" si="3"/>
        <v>23.65</v>
      </c>
      <c r="AL25">
        <f t="shared" si="3"/>
        <v>19.055</v>
      </c>
    </row>
    <row r="26" spans="1:38" ht="17" x14ac:dyDescent="0.2">
      <c r="A26" s="1">
        <v>5</v>
      </c>
      <c r="B26" s="1">
        <v>25</v>
      </c>
      <c r="C26" s="4" t="s">
        <v>30</v>
      </c>
      <c r="D26" s="4">
        <v>1</v>
      </c>
      <c r="E26" s="10" t="s">
        <v>19</v>
      </c>
      <c r="F26" s="10" t="s">
        <v>20</v>
      </c>
      <c r="G26" s="10" t="s">
        <v>21</v>
      </c>
      <c r="H26" s="10"/>
      <c r="I26" s="4">
        <v>553</v>
      </c>
      <c r="J26">
        <v>-1.8786020111292601</v>
      </c>
      <c r="K26">
        <v>35.203499961644397</v>
      </c>
      <c r="L26">
        <v>1725.088745</v>
      </c>
      <c r="M26" s="4" t="s">
        <v>23</v>
      </c>
      <c r="N26" s="4">
        <v>7.8</v>
      </c>
      <c r="O26" s="4">
        <v>4.8</v>
      </c>
      <c r="P26" s="6">
        <v>20.43</v>
      </c>
      <c r="Q26" s="7">
        <v>83</v>
      </c>
      <c r="R26" s="8">
        <f t="shared" si="0"/>
        <v>26.419720553254628</v>
      </c>
      <c r="S26" s="4" t="s">
        <v>22</v>
      </c>
      <c r="T26" s="6">
        <v>9.19</v>
      </c>
      <c r="U26" s="4">
        <v>20.8</v>
      </c>
      <c r="V26" s="4">
        <v>9.7799999999999994</v>
      </c>
      <c r="W26" s="4">
        <v>5.5</v>
      </c>
      <c r="X26" s="4">
        <v>3.5</v>
      </c>
      <c r="Y26" s="4">
        <v>3.5</v>
      </c>
      <c r="Z26" s="4">
        <v>4.5</v>
      </c>
      <c r="AA26" s="8">
        <f t="shared" si="1"/>
        <v>4.25</v>
      </c>
      <c r="AB26" s="17">
        <v>42863</v>
      </c>
      <c r="AC26" s="6">
        <v>11.03</v>
      </c>
      <c r="AD26" s="4">
        <v>23.5</v>
      </c>
      <c r="AE26" s="4">
        <v>12.9</v>
      </c>
      <c r="AF26" s="4">
        <v>9.8000000000000007</v>
      </c>
      <c r="AG26" s="4">
        <v>13.3</v>
      </c>
      <c r="AH26" s="4">
        <v>7.1</v>
      </c>
      <c r="AI26" s="4">
        <v>9</v>
      </c>
      <c r="AJ26" s="8">
        <f t="shared" si="2"/>
        <v>9.8000000000000007</v>
      </c>
      <c r="AK26">
        <f t="shared" si="3"/>
        <v>22.15</v>
      </c>
      <c r="AL26">
        <f t="shared" si="3"/>
        <v>11.34</v>
      </c>
    </row>
    <row r="27" spans="1:38" ht="17" x14ac:dyDescent="0.2">
      <c r="A27" s="1">
        <v>5</v>
      </c>
      <c r="B27" s="1">
        <v>26</v>
      </c>
      <c r="C27" s="4" t="s">
        <v>30</v>
      </c>
      <c r="D27" s="4">
        <v>1</v>
      </c>
      <c r="E27" s="10" t="s">
        <v>19</v>
      </c>
      <c r="F27" s="10" t="s">
        <v>20</v>
      </c>
      <c r="G27" s="10" t="s">
        <v>24</v>
      </c>
      <c r="H27" s="10"/>
      <c r="I27" s="4">
        <v>554</v>
      </c>
      <c r="J27">
        <v>-1.8786040227860199</v>
      </c>
      <c r="K27">
        <v>35.2034889813512</v>
      </c>
      <c r="L27">
        <v>1723.8211670000001</v>
      </c>
      <c r="M27" s="4" t="s">
        <v>23</v>
      </c>
      <c r="N27" s="4">
        <v>7.8</v>
      </c>
      <c r="O27" s="4">
        <v>4.8</v>
      </c>
      <c r="P27" s="6">
        <v>12.88</v>
      </c>
      <c r="Q27" s="7">
        <v>83</v>
      </c>
      <c r="R27" s="8">
        <f t="shared" si="0"/>
        <v>26.419720553254628</v>
      </c>
      <c r="S27" s="4" t="s">
        <v>22</v>
      </c>
      <c r="T27" s="6">
        <v>9.19</v>
      </c>
      <c r="U27" s="4">
        <v>20.5</v>
      </c>
      <c r="V27" s="4">
        <v>9.82</v>
      </c>
      <c r="W27" s="4">
        <v>1.5</v>
      </c>
      <c r="X27" s="4">
        <v>2</v>
      </c>
      <c r="Y27" s="4">
        <v>3</v>
      </c>
      <c r="Z27" s="4">
        <v>6</v>
      </c>
      <c r="AA27" s="8">
        <f t="shared" si="1"/>
        <v>3.125</v>
      </c>
      <c r="AB27" s="17">
        <v>42863</v>
      </c>
      <c r="AC27" s="6">
        <v>11.04</v>
      </c>
      <c r="AD27" s="4">
        <v>22.7</v>
      </c>
      <c r="AE27" s="4">
        <v>8.5</v>
      </c>
      <c r="AF27" s="4">
        <v>9.6</v>
      </c>
      <c r="AG27" s="4">
        <v>12.2</v>
      </c>
      <c r="AH27" s="4">
        <v>13</v>
      </c>
      <c r="AI27" s="4">
        <v>12.3</v>
      </c>
      <c r="AJ27" s="8">
        <f t="shared" si="2"/>
        <v>11.774999999999999</v>
      </c>
      <c r="AK27">
        <f t="shared" si="3"/>
        <v>21.6</v>
      </c>
      <c r="AL27">
        <f t="shared" si="3"/>
        <v>9.16</v>
      </c>
    </row>
    <row r="28" spans="1:38" ht="17" x14ac:dyDescent="0.2">
      <c r="A28" s="1">
        <v>5</v>
      </c>
      <c r="B28" s="1">
        <v>27</v>
      </c>
      <c r="C28" s="4" t="s">
        <v>30</v>
      </c>
      <c r="D28" s="4">
        <v>1</v>
      </c>
      <c r="E28" s="10" t="s">
        <v>19</v>
      </c>
      <c r="F28" s="10" t="s">
        <v>25</v>
      </c>
      <c r="G28" s="10" t="s">
        <v>21</v>
      </c>
      <c r="H28" s="10"/>
      <c r="I28" s="4">
        <v>555</v>
      </c>
      <c r="J28">
        <v>-1.87942503020167</v>
      </c>
      <c r="K28">
        <v>35.203616973012601</v>
      </c>
      <c r="L28">
        <v>1727.01635699999</v>
      </c>
      <c r="M28" s="4" t="s">
        <v>27</v>
      </c>
      <c r="N28" s="4">
        <v>8.1999999999999993</v>
      </c>
      <c r="O28" s="4">
        <v>3.4</v>
      </c>
      <c r="P28" s="6">
        <v>29.85</v>
      </c>
      <c r="Q28" s="7">
        <v>137</v>
      </c>
      <c r="R28" s="8">
        <f t="shared" si="0"/>
        <v>43.608454407179323</v>
      </c>
      <c r="S28" s="4" t="s">
        <v>22</v>
      </c>
      <c r="T28" s="6">
        <v>9.3699999999999992</v>
      </c>
      <c r="U28" s="4">
        <v>19.5</v>
      </c>
      <c r="V28" s="4">
        <v>7.73</v>
      </c>
      <c r="W28" s="4">
        <v>4.5</v>
      </c>
      <c r="X28" s="4">
        <v>6.5</v>
      </c>
      <c r="Y28" s="4">
        <v>6.5</v>
      </c>
      <c r="Z28" s="4">
        <v>6.5</v>
      </c>
      <c r="AA28" s="8">
        <f t="shared" si="1"/>
        <v>6</v>
      </c>
      <c r="AB28" s="17">
        <v>42863</v>
      </c>
      <c r="AC28" s="6">
        <v>10.34</v>
      </c>
      <c r="AD28" s="4">
        <v>20.5</v>
      </c>
      <c r="AE28" s="4">
        <v>33.1</v>
      </c>
      <c r="AF28" s="4">
        <v>9</v>
      </c>
      <c r="AG28" s="4">
        <v>8.9</v>
      </c>
      <c r="AH28" s="4">
        <v>11.2</v>
      </c>
      <c r="AI28" s="4">
        <v>6.8</v>
      </c>
      <c r="AJ28" s="8">
        <f t="shared" si="2"/>
        <v>8.9749999999999996</v>
      </c>
      <c r="AK28">
        <f t="shared" si="3"/>
        <v>20</v>
      </c>
      <c r="AL28">
        <f t="shared" si="3"/>
        <v>20.414999999999999</v>
      </c>
    </row>
    <row r="29" spans="1:38" ht="17" x14ac:dyDescent="0.2">
      <c r="A29" s="1">
        <v>5</v>
      </c>
      <c r="B29" s="1">
        <v>28</v>
      </c>
      <c r="C29" s="4" t="s">
        <v>30</v>
      </c>
      <c r="D29" s="4">
        <v>1</v>
      </c>
      <c r="E29" s="10" t="s">
        <v>19</v>
      </c>
      <c r="F29" s="10" t="s">
        <v>25</v>
      </c>
      <c r="G29" s="10" t="s">
        <v>24</v>
      </c>
      <c r="H29" s="10"/>
      <c r="I29" s="4">
        <v>556</v>
      </c>
      <c r="J29">
        <v>-1.87944196164608</v>
      </c>
      <c r="K29">
        <v>35.203609010204602</v>
      </c>
      <c r="L29">
        <v>1724.5758060000001</v>
      </c>
      <c r="M29" s="4" t="s">
        <v>27</v>
      </c>
      <c r="N29" s="4">
        <v>8.1999999999999993</v>
      </c>
      <c r="O29" s="4">
        <v>3.4</v>
      </c>
      <c r="P29" s="6">
        <v>57.98</v>
      </c>
      <c r="Q29" s="7">
        <v>14</v>
      </c>
      <c r="R29" s="8">
        <f t="shared" si="0"/>
        <v>4.45633840657307</v>
      </c>
      <c r="S29" s="4" t="s">
        <v>22</v>
      </c>
      <c r="T29" s="6">
        <v>9.3699999999999992</v>
      </c>
      <c r="U29" s="4">
        <v>19.5</v>
      </c>
      <c r="V29" s="4">
        <v>14.95</v>
      </c>
      <c r="W29" s="4">
        <v>4.5</v>
      </c>
      <c r="X29" s="4">
        <v>5</v>
      </c>
      <c r="Y29" s="4">
        <v>4</v>
      </c>
      <c r="Z29" s="4">
        <v>8.5</v>
      </c>
      <c r="AA29" s="8">
        <f t="shared" si="1"/>
        <v>5.5</v>
      </c>
      <c r="AB29" s="17">
        <v>42863</v>
      </c>
      <c r="AC29" s="6">
        <v>10.39</v>
      </c>
      <c r="AD29" s="4">
        <v>20.8</v>
      </c>
      <c r="AE29" s="4">
        <v>31.9</v>
      </c>
      <c r="AF29" s="4">
        <v>5</v>
      </c>
      <c r="AG29" s="4">
        <v>5</v>
      </c>
      <c r="AH29" s="4">
        <v>6.3</v>
      </c>
      <c r="AI29" s="4">
        <v>4.5</v>
      </c>
      <c r="AJ29" s="8">
        <f t="shared" si="2"/>
        <v>5.2</v>
      </c>
      <c r="AK29">
        <f t="shared" si="3"/>
        <v>20.149999999999999</v>
      </c>
      <c r="AL29">
        <f t="shared" si="3"/>
        <v>23.424999999999997</v>
      </c>
    </row>
    <row r="30" spans="1:38" ht="17" x14ac:dyDescent="0.2">
      <c r="A30" s="1">
        <v>5</v>
      </c>
      <c r="B30" s="1">
        <v>29</v>
      </c>
      <c r="C30" s="4" t="s">
        <v>30</v>
      </c>
      <c r="D30" s="4">
        <v>1</v>
      </c>
      <c r="E30" s="10" t="s">
        <v>28</v>
      </c>
      <c r="F30" s="10" t="s">
        <v>29</v>
      </c>
      <c r="G30" s="10" t="s">
        <v>21</v>
      </c>
      <c r="H30" s="10"/>
      <c r="I30" s="4">
        <v>557</v>
      </c>
      <c r="J30">
        <v>-1.8792630080133601</v>
      </c>
      <c r="K30">
        <v>35.203694002702797</v>
      </c>
      <c r="L30">
        <v>1725.4772949999899</v>
      </c>
      <c r="M30" s="4"/>
      <c r="N30" s="4"/>
      <c r="O30" s="4"/>
      <c r="P30" s="6"/>
      <c r="Q30" s="7"/>
      <c r="R30" s="8"/>
      <c r="S30" s="4" t="s">
        <v>22</v>
      </c>
      <c r="T30" s="6">
        <v>9.4700000000000006</v>
      </c>
      <c r="U30" s="4">
        <v>21</v>
      </c>
      <c r="V30" s="4">
        <v>8.4600000000000009</v>
      </c>
      <c r="W30" s="4">
        <v>2</v>
      </c>
      <c r="X30" s="4">
        <v>2</v>
      </c>
      <c r="Y30" s="4">
        <v>4.5</v>
      </c>
      <c r="Z30" s="4">
        <v>1</v>
      </c>
      <c r="AA30" s="8">
        <f t="shared" si="1"/>
        <v>2.375</v>
      </c>
      <c r="AB30" s="17">
        <v>42863</v>
      </c>
      <c r="AC30" s="6">
        <v>10.42</v>
      </c>
      <c r="AD30" s="4">
        <v>24.6</v>
      </c>
      <c r="AE30" s="4">
        <v>24.3</v>
      </c>
      <c r="AF30" s="4">
        <v>7.5</v>
      </c>
      <c r="AG30" s="4">
        <v>16.3</v>
      </c>
      <c r="AH30" s="4">
        <v>8</v>
      </c>
      <c r="AI30" s="4">
        <v>5.6</v>
      </c>
      <c r="AJ30" s="8">
        <f t="shared" si="2"/>
        <v>9.35</v>
      </c>
      <c r="AK30">
        <f t="shared" si="3"/>
        <v>22.8</v>
      </c>
      <c r="AL30">
        <f t="shared" si="3"/>
        <v>16.380000000000003</v>
      </c>
    </row>
    <row r="31" spans="1:38" ht="17" x14ac:dyDescent="0.2">
      <c r="A31" s="1">
        <v>5</v>
      </c>
      <c r="B31" s="1">
        <v>30</v>
      </c>
      <c r="C31" s="4" t="s">
        <v>30</v>
      </c>
      <c r="D31" s="4">
        <v>1</v>
      </c>
      <c r="E31" s="10" t="s">
        <v>28</v>
      </c>
      <c r="F31" s="10" t="s">
        <v>29</v>
      </c>
      <c r="G31" s="10" t="s">
        <v>24</v>
      </c>
      <c r="H31" s="10"/>
      <c r="I31" s="4">
        <v>558</v>
      </c>
      <c r="J31">
        <v>-1.8788129836320799</v>
      </c>
      <c r="K31">
        <v>35.2035609818995</v>
      </c>
      <c r="L31">
        <v>1725.8048100000001</v>
      </c>
      <c r="M31" s="4"/>
      <c r="N31" s="4"/>
      <c r="O31" s="4"/>
      <c r="P31" s="6"/>
      <c r="Q31" s="7"/>
      <c r="R31" s="8"/>
      <c r="S31" s="4" t="s">
        <v>22</v>
      </c>
      <c r="T31" s="6">
        <v>9.4700000000000006</v>
      </c>
      <c r="U31" s="4">
        <v>20.8</v>
      </c>
      <c r="V31" s="4">
        <v>6.31</v>
      </c>
      <c r="W31" s="4">
        <v>3</v>
      </c>
      <c r="X31" s="4">
        <v>4.5</v>
      </c>
      <c r="Y31" s="4">
        <v>3.5</v>
      </c>
      <c r="Z31" s="4">
        <v>5.5</v>
      </c>
      <c r="AA31" s="8">
        <f t="shared" si="1"/>
        <v>4.125</v>
      </c>
      <c r="AB31" s="17">
        <v>42863</v>
      </c>
      <c r="AC31" s="6">
        <v>11.07</v>
      </c>
      <c r="AD31" s="4">
        <v>24.2</v>
      </c>
      <c r="AE31" s="4">
        <v>24</v>
      </c>
      <c r="AF31" s="4">
        <v>2.8</v>
      </c>
      <c r="AG31" s="4">
        <v>5.5</v>
      </c>
      <c r="AH31" s="4">
        <v>7</v>
      </c>
      <c r="AI31" s="4">
        <v>6.9</v>
      </c>
      <c r="AJ31" s="8">
        <f t="shared" si="2"/>
        <v>5.5500000000000007</v>
      </c>
      <c r="AK31">
        <f t="shared" si="3"/>
        <v>22.5</v>
      </c>
      <c r="AL31">
        <f t="shared" si="3"/>
        <v>15.154999999999999</v>
      </c>
    </row>
    <row r="32" spans="1:38" ht="17" x14ac:dyDescent="0.2">
      <c r="A32" s="1">
        <v>6</v>
      </c>
      <c r="B32" s="1">
        <v>31</v>
      </c>
      <c r="C32" s="4" t="s">
        <v>30</v>
      </c>
      <c r="D32" s="4">
        <v>2</v>
      </c>
      <c r="E32" s="10" t="s">
        <v>19</v>
      </c>
      <c r="F32" s="10" t="s">
        <v>20</v>
      </c>
      <c r="G32" s="10" t="s">
        <v>21</v>
      </c>
      <c r="H32" s="10"/>
      <c r="I32" s="4">
        <v>559</v>
      </c>
      <c r="J32">
        <v>-1.87237199395895</v>
      </c>
      <c r="K32">
        <v>35.203168960288103</v>
      </c>
      <c r="L32">
        <v>1728.208374</v>
      </c>
      <c r="M32" s="4" t="s">
        <v>23</v>
      </c>
      <c r="N32" s="4">
        <v>5.6</v>
      </c>
      <c r="O32" s="4">
        <v>1</v>
      </c>
      <c r="P32" s="6">
        <v>15.66</v>
      </c>
      <c r="Q32" s="7">
        <v>106</v>
      </c>
      <c r="R32" s="8">
        <f t="shared" si="0"/>
        <v>33.74084793548181</v>
      </c>
      <c r="S32" s="4" t="s">
        <v>22</v>
      </c>
      <c r="T32" s="6">
        <v>10.35</v>
      </c>
      <c r="U32" s="4">
        <v>20.399999999999999</v>
      </c>
      <c r="V32" s="4">
        <v>6.77</v>
      </c>
      <c r="W32" s="4">
        <v>20</v>
      </c>
      <c r="X32" s="4">
        <v>17</v>
      </c>
      <c r="Y32" s="4">
        <v>5</v>
      </c>
      <c r="Z32" s="4">
        <v>8</v>
      </c>
      <c r="AA32" s="8">
        <f t="shared" si="1"/>
        <v>12.5</v>
      </c>
      <c r="AB32" s="17">
        <v>42863</v>
      </c>
      <c r="AC32" s="6">
        <v>13.36</v>
      </c>
      <c r="AD32" s="4">
        <v>22.4</v>
      </c>
      <c r="AE32" s="4">
        <v>11</v>
      </c>
      <c r="AF32" s="4">
        <v>5.9</v>
      </c>
      <c r="AG32" s="4">
        <v>4.8</v>
      </c>
      <c r="AH32" s="4">
        <v>3.1</v>
      </c>
      <c r="AI32" s="4">
        <v>0</v>
      </c>
      <c r="AJ32" s="8">
        <f t="shared" si="2"/>
        <v>3.4499999999999997</v>
      </c>
      <c r="AK32">
        <f t="shared" si="3"/>
        <v>21.4</v>
      </c>
      <c r="AL32">
        <f t="shared" si="3"/>
        <v>8.8849999999999998</v>
      </c>
    </row>
    <row r="33" spans="1:38" ht="17" x14ac:dyDescent="0.2">
      <c r="A33" s="1">
        <v>6</v>
      </c>
      <c r="B33" s="1">
        <v>32</v>
      </c>
      <c r="C33" s="4" t="s">
        <v>30</v>
      </c>
      <c r="D33" s="4">
        <v>2</v>
      </c>
      <c r="E33" s="10" t="s">
        <v>19</v>
      </c>
      <c r="F33" s="10" t="s">
        <v>20</v>
      </c>
      <c r="G33" s="10" t="s">
        <v>24</v>
      </c>
      <c r="H33" s="10"/>
      <c r="I33" s="4">
        <v>560</v>
      </c>
      <c r="J33">
        <v>-1.8723709881305599</v>
      </c>
      <c r="K33">
        <v>35.203168960288103</v>
      </c>
      <c r="L33">
        <v>1728.1831050000001</v>
      </c>
      <c r="M33" s="4" t="s">
        <v>23</v>
      </c>
      <c r="N33" s="4">
        <v>5.6</v>
      </c>
      <c r="O33" s="4">
        <v>1</v>
      </c>
      <c r="P33" s="6">
        <v>9.66</v>
      </c>
      <c r="Q33" s="7">
        <v>106</v>
      </c>
      <c r="R33" s="8">
        <f t="shared" si="0"/>
        <v>33.74084793548181</v>
      </c>
      <c r="S33" s="4" t="s">
        <v>22</v>
      </c>
      <c r="T33" s="6">
        <v>10.35</v>
      </c>
      <c r="U33" s="4">
        <v>19.2</v>
      </c>
      <c r="V33" s="4">
        <v>8.8699999999999992</v>
      </c>
      <c r="W33" s="4">
        <v>38</v>
      </c>
      <c r="X33" s="4">
        <v>25.5</v>
      </c>
      <c r="Y33" s="4">
        <v>39</v>
      </c>
      <c r="Z33" s="4">
        <v>10</v>
      </c>
      <c r="AA33" s="8">
        <f t="shared" si="1"/>
        <v>28.125</v>
      </c>
      <c r="AB33" s="17">
        <v>42863</v>
      </c>
      <c r="AC33" s="6">
        <v>13.4</v>
      </c>
      <c r="AD33" s="4">
        <v>21.3</v>
      </c>
      <c r="AE33" s="4">
        <v>22.1</v>
      </c>
      <c r="AF33" s="4">
        <v>5.9</v>
      </c>
      <c r="AG33" s="4">
        <v>15</v>
      </c>
      <c r="AH33" s="4">
        <v>20</v>
      </c>
      <c r="AI33" s="4">
        <v>13</v>
      </c>
      <c r="AJ33" s="8">
        <f t="shared" si="2"/>
        <v>13.475</v>
      </c>
      <c r="AK33">
        <f t="shared" si="3"/>
        <v>20.25</v>
      </c>
      <c r="AL33">
        <f t="shared" si="3"/>
        <v>15.484999999999999</v>
      </c>
    </row>
    <row r="34" spans="1:38" ht="17" x14ac:dyDescent="0.2">
      <c r="A34" s="1">
        <v>6</v>
      </c>
      <c r="B34" s="1">
        <v>33</v>
      </c>
      <c r="C34" s="4" t="s">
        <v>30</v>
      </c>
      <c r="D34" s="4">
        <v>2</v>
      </c>
      <c r="E34" s="10" t="s">
        <v>19</v>
      </c>
      <c r="F34" s="10" t="s">
        <v>25</v>
      </c>
      <c r="G34" s="10" t="s">
        <v>21</v>
      </c>
      <c r="H34" s="10"/>
      <c r="I34" s="4">
        <v>561</v>
      </c>
      <c r="J34">
        <v>-1.8725829664617699</v>
      </c>
      <c r="K34">
        <v>35.202907025814</v>
      </c>
      <c r="L34">
        <v>1728.5416259999899</v>
      </c>
      <c r="M34" s="4" t="s">
        <v>27</v>
      </c>
      <c r="N34" s="4">
        <v>8</v>
      </c>
      <c r="O34" s="4">
        <v>2.6</v>
      </c>
      <c r="P34" s="6">
        <v>7.58</v>
      </c>
      <c r="Q34" s="7">
        <v>147</v>
      </c>
      <c r="R34" s="8">
        <f t="shared" si="0"/>
        <v>46.791553269017228</v>
      </c>
      <c r="S34" s="4" t="s">
        <v>22</v>
      </c>
      <c r="T34" s="6">
        <v>10.5</v>
      </c>
      <c r="U34" s="4">
        <v>19.899999999999999</v>
      </c>
      <c r="V34" s="4">
        <v>6.66</v>
      </c>
      <c r="W34" s="4">
        <v>6</v>
      </c>
      <c r="X34" s="4">
        <v>7</v>
      </c>
      <c r="Y34" s="4">
        <v>7</v>
      </c>
      <c r="Z34" s="4">
        <v>5.5</v>
      </c>
      <c r="AA34" s="8">
        <f t="shared" si="1"/>
        <v>6.375</v>
      </c>
      <c r="AB34" s="17">
        <v>42863</v>
      </c>
      <c r="AC34" s="6">
        <v>13.21</v>
      </c>
      <c r="AD34" s="4">
        <v>21.2</v>
      </c>
      <c r="AE34" s="4">
        <v>29.6</v>
      </c>
      <c r="AF34" s="4">
        <v>9.4</v>
      </c>
      <c r="AG34" s="4">
        <v>7</v>
      </c>
      <c r="AH34" s="4">
        <v>6.5</v>
      </c>
      <c r="AI34" s="4">
        <v>8</v>
      </c>
      <c r="AJ34" s="8">
        <f t="shared" si="2"/>
        <v>7.7249999999999996</v>
      </c>
      <c r="AK34">
        <f t="shared" si="3"/>
        <v>20.549999999999997</v>
      </c>
      <c r="AL34">
        <f t="shared" si="3"/>
        <v>18.130000000000003</v>
      </c>
    </row>
    <row r="35" spans="1:38" ht="17" x14ac:dyDescent="0.2">
      <c r="A35" s="1">
        <v>6</v>
      </c>
      <c r="B35" s="1">
        <v>34</v>
      </c>
      <c r="C35" s="4" t="s">
        <v>30</v>
      </c>
      <c r="D35" s="4">
        <v>2</v>
      </c>
      <c r="E35" s="10" t="s">
        <v>19</v>
      </c>
      <c r="F35" s="10" t="s">
        <v>25</v>
      </c>
      <c r="G35" s="10" t="s">
        <v>24</v>
      </c>
      <c r="H35" s="10"/>
      <c r="I35" s="4">
        <v>562</v>
      </c>
      <c r="J35">
        <v>-1.8725879956036799</v>
      </c>
      <c r="K35">
        <v>35.202908031642401</v>
      </c>
      <c r="L35">
        <v>1728.8651119999899</v>
      </c>
      <c r="M35" s="4" t="s">
        <v>27</v>
      </c>
      <c r="N35" s="4">
        <v>8</v>
      </c>
      <c r="O35" s="4">
        <v>2.6</v>
      </c>
      <c r="P35" s="6">
        <v>26.87</v>
      </c>
      <c r="Q35" s="7">
        <v>147</v>
      </c>
      <c r="R35" s="8">
        <f t="shared" si="0"/>
        <v>46.791553269017228</v>
      </c>
      <c r="S35" s="4" t="s">
        <v>22</v>
      </c>
      <c r="T35" s="6">
        <v>10.5</v>
      </c>
      <c r="U35" s="4">
        <v>19.2</v>
      </c>
      <c r="V35" s="4">
        <v>4.51</v>
      </c>
      <c r="W35" s="4">
        <v>5</v>
      </c>
      <c r="X35" s="4">
        <v>11.5</v>
      </c>
      <c r="Y35" s="4">
        <v>6.5</v>
      </c>
      <c r="Z35" s="4">
        <v>6.5</v>
      </c>
      <c r="AA35" s="8">
        <f t="shared" si="1"/>
        <v>7.375</v>
      </c>
      <c r="AB35" s="17">
        <v>42863</v>
      </c>
      <c r="AC35" s="6">
        <v>13.27</v>
      </c>
      <c r="AD35" s="4">
        <v>21.5</v>
      </c>
      <c r="AE35" s="4">
        <v>21.3</v>
      </c>
      <c r="AF35" s="4">
        <v>4.5</v>
      </c>
      <c r="AG35" s="4">
        <v>4.0999999999999996</v>
      </c>
      <c r="AH35" s="4">
        <v>5</v>
      </c>
      <c r="AI35" s="4">
        <v>5</v>
      </c>
      <c r="AJ35" s="8">
        <f t="shared" si="2"/>
        <v>4.6500000000000004</v>
      </c>
      <c r="AK35">
        <f t="shared" si="3"/>
        <v>20.350000000000001</v>
      </c>
      <c r="AL35">
        <f t="shared" si="3"/>
        <v>12.905000000000001</v>
      </c>
    </row>
    <row r="36" spans="1:38" ht="17" x14ac:dyDescent="0.2">
      <c r="A36" s="1">
        <v>6</v>
      </c>
      <c r="B36" s="1">
        <v>35</v>
      </c>
      <c r="C36" s="4" t="s">
        <v>30</v>
      </c>
      <c r="D36" s="4">
        <v>2</v>
      </c>
      <c r="E36" s="10" t="s">
        <v>28</v>
      </c>
      <c r="F36" s="10" t="s">
        <v>29</v>
      </c>
      <c r="G36" s="10" t="s">
        <v>21</v>
      </c>
      <c r="H36" s="10"/>
      <c r="I36" s="4">
        <v>563</v>
      </c>
      <c r="J36">
        <v>-1.8725630175322201</v>
      </c>
      <c r="K36">
        <v>35.203044991940203</v>
      </c>
      <c r="L36">
        <v>1727.8891599999899</v>
      </c>
      <c r="M36" s="4"/>
      <c r="N36" s="4"/>
      <c r="O36" s="4"/>
      <c r="P36" s="6"/>
      <c r="Q36" s="7"/>
      <c r="R36" s="8"/>
      <c r="S36" s="4" t="s">
        <v>22</v>
      </c>
      <c r="T36" s="6">
        <v>10.59</v>
      </c>
      <c r="U36" s="4">
        <v>20.5</v>
      </c>
      <c r="V36" s="4">
        <v>2.52</v>
      </c>
      <c r="W36" s="4">
        <v>7</v>
      </c>
      <c r="X36" s="4">
        <v>8</v>
      </c>
      <c r="Y36" s="4">
        <v>11.5</v>
      </c>
      <c r="Z36" s="4">
        <v>9</v>
      </c>
      <c r="AA36" s="8">
        <f t="shared" si="1"/>
        <v>8.875</v>
      </c>
      <c r="AB36" s="17">
        <v>42863</v>
      </c>
      <c r="AC36" s="6">
        <v>13.3</v>
      </c>
      <c r="AD36" s="4">
        <v>25.5</v>
      </c>
      <c r="AE36" s="4">
        <v>21.3</v>
      </c>
      <c r="AF36" s="4">
        <v>7.5</v>
      </c>
      <c r="AG36" s="4">
        <v>7</v>
      </c>
      <c r="AH36" s="4">
        <v>6</v>
      </c>
      <c r="AI36" s="4">
        <v>6.5</v>
      </c>
      <c r="AJ36" s="8">
        <f t="shared" si="2"/>
        <v>6.75</v>
      </c>
      <c r="AK36">
        <f t="shared" si="3"/>
        <v>23</v>
      </c>
      <c r="AL36">
        <f t="shared" si="3"/>
        <v>11.91</v>
      </c>
    </row>
    <row r="37" spans="1:38" ht="17" x14ac:dyDescent="0.2">
      <c r="A37" s="1">
        <v>6</v>
      </c>
      <c r="B37" s="1">
        <v>36</v>
      </c>
      <c r="C37" s="4" t="s">
        <v>30</v>
      </c>
      <c r="D37" s="4">
        <v>2</v>
      </c>
      <c r="E37" s="10" t="s">
        <v>28</v>
      </c>
      <c r="F37" s="10" t="s">
        <v>29</v>
      </c>
      <c r="G37" s="10" t="s">
        <v>24</v>
      </c>
      <c r="H37" s="10"/>
      <c r="I37" s="4">
        <v>564</v>
      </c>
      <c r="J37">
        <v>-1.87238196842372</v>
      </c>
      <c r="K37">
        <v>35.203015990555201</v>
      </c>
      <c r="L37">
        <v>1728.6141359999899</v>
      </c>
      <c r="M37" s="4"/>
      <c r="N37" s="4"/>
      <c r="O37" s="4"/>
      <c r="P37" s="6"/>
      <c r="Q37" s="7"/>
      <c r="R37" s="8"/>
      <c r="S37" s="4" t="s">
        <v>22</v>
      </c>
      <c r="T37" s="6">
        <v>10.59</v>
      </c>
      <c r="U37" s="4">
        <v>22.4</v>
      </c>
      <c r="V37" s="4">
        <v>3.13</v>
      </c>
      <c r="W37" s="4">
        <v>9</v>
      </c>
      <c r="X37" s="4">
        <v>10.5</v>
      </c>
      <c r="Y37" s="4">
        <v>9.5</v>
      </c>
      <c r="Z37" s="4">
        <v>11</v>
      </c>
      <c r="AA37" s="8">
        <f t="shared" si="1"/>
        <v>10</v>
      </c>
      <c r="AB37" s="17">
        <v>42863</v>
      </c>
      <c r="AC37" s="6">
        <v>13.4</v>
      </c>
      <c r="AD37" s="4">
        <v>23.8</v>
      </c>
      <c r="AE37" s="4">
        <v>22.2</v>
      </c>
      <c r="AF37" s="4">
        <v>9.5</v>
      </c>
      <c r="AG37" s="4">
        <v>7</v>
      </c>
      <c r="AH37" s="4">
        <v>6</v>
      </c>
      <c r="AI37" s="4">
        <v>7</v>
      </c>
      <c r="AJ37" s="8">
        <f t="shared" si="2"/>
        <v>7.375</v>
      </c>
      <c r="AK37">
        <f t="shared" si="3"/>
        <v>23.1</v>
      </c>
      <c r="AL37">
        <f t="shared" si="3"/>
        <v>12.664999999999999</v>
      </c>
    </row>
    <row r="38" spans="1:38" ht="17" x14ac:dyDescent="0.2">
      <c r="A38" s="1">
        <v>7</v>
      </c>
      <c r="B38" s="1">
        <v>37</v>
      </c>
      <c r="C38" s="4" t="s">
        <v>30</v>
      </c>
      <c r="D38" s="4">
        <v>3</v>
      </c>
      <c r="E38" s="10" t="s">
        <v>19</v>
      </c>
      <c r="F38" s="10" t="s">
        <v>20</v>
      </c>
      <c r="G38" s="10" t="s">
        <v>21</v>
      </c>
      <c r="H38" s="10"/>
      <c r="I38" s="4">
        <v>565</v>
      </c>
      <c r="J38">
        <v>-1.87886897474527</v>
      </c>
      <c r="K38">
        <v>35.195953985676098</v>
      </c>
      <c r="L38">
        <v>1725.97155799999</v>
      </c>
      <c r="M38" s="4" t="s">
        <v>23</v>
      </c>
      <c r="N38" s="4">
        <v>7</v>
      </c>
      <c r="O38" s="4">
        <v>2.4</v>
      </c>
      <c r="P38" s="6">
        <v>38.18</v>
      </c>
      <c r="Q38" s="7">
        <v>111</v>
      </c>
      <c r="R38" s="8">
        <f t="shared" si="0"/>
        <v>35.332397366400762</v>
      </c>
      <c r="S38" s="4" t="s">
        <v>22</v>
      </c>
      <c r="T38" s="6">
        <v>11.54</v>
      </c>
      <c r="U38" s="4">
        <v>20.6</v>
      </c>
      <c r="V38" s="4">
        <v>5.79</v>
      </c>
      <c r="W38" s="4">
        <v>5</v>
      </c>
      <c r="X38" s="4">
        <v>4.5</v>
      </c>
      <c r="Y38" s="4">
        <v>3</v>
      </c>
      <c r="Z38" s="4">
        <v>7</v>
      </c>
      <c r="AA38" s="8">
        <f t="shared" si="1"/>
        <v>4.875</v>
      </c>
      <c r="AB38" s="17">
        <v>42863</v>
      </c>
      <c r="AC38" s="6">
        <v>12.22</v>
      </c>
      <c r="AD38" s="4">
        <v>21.2</v>
      </c>
      <c r="AE38" s="4">
        <v>19.3</v>
      </c>
      <c r="AF38" s="4">
        <v>9</v>
      </c>
      <c r="AG38" s="4">
        <v>15.7</v>
      </c>
      <c r="AH38" s="4">
        <v>12.1</v>
      </c>
      <c r="AI38" s="4">
        <v>13</v>
      </c>
      <c r="AJ38" s="8">
        <f t="shared" si="2"/>
        <v>12.45</v>
      </c>
      <c r="AK38">
        <f t="shared" si="3"/>
        <v>20.9</v>
      </c>
      <c r="AL38">
        <f t="shared" si="3"/>
        <v>12.545</v>
      </c>
    </row>
    <row r="39" spans="1:38" ht="17" x14ac:dyDescent="0.2">
      <c r="A39" s="1">
        <v>7</v>
      </c>
      <c r="B39" s="1">
        <v>38</v>
      </c>
      <c r="C39" s="4" t="s">
        <v>30</v>
      </c>
      <c r="D39" s="4">
        <v>3</v>
      </c>
      <c r="E39" s="10" t="s">
        <v>19</v>
      </c>
      <c r="F39" s="10" t="s">
        <v>20</v>
      </c>
      <c r="G39" s="10" t="s">
        <v>24</v>
      </c>
      <c r="H39" s="10"/>
      <c r="I39" s="4">
        <v>566</v>
      </c>
      <c r="J39">
        <v>-1.87887199223041</v>
      </c>
      <c r="K39">
        <v>35.1959620323032</v>
      </c>
      <c r="L39">
        <v>1725.9221190000001</v>
      </c>
      <c r="M39" s="4" t="s">
        <v>23</v>
      </c>
      <c r="N39" s="4">
        <v>7</v>
      </c>
      <c r="O39" s="4">
        <v>2.4</v>
      </c>
      <c r="P39" s="6">
        <v>43.92</v>
      </c>
      <c r="Q39" s="7">
        <v>111</v>
      </c>
      <c r="R39" s="8">
        <f t="shared" si="0"/>
        <v>35.332397366400762</v>
      </c>
      <c r="S39" s="4" t="s">
        <v>22</v>
      </c>
      <c r="T39" s="6">
        <v>11.54</v>
      </c>
      <c r="U39" s="4">
        <v>20.2</v>
      </c>
      <c r="V39" s="4">
        <v>14.06</v>
      </c>
      <c r="W39" s="4">
        <v>3</v>
      </c>
      <c r="X39" s="4">
        <v>3.5</v>
      </c>
      <c r="Y39" s="4">
        <v>3.5</v>
      </c>
      <c r="Z39" s="4">
        <v>4.5</v>
      </c>
      <c r="AA39" s="8">
        <f t="shared" si="1"/>
        <v>3.625</v>
      </c>
      <c r="AB39" s="17">
        <v>42863</v>
      </c>
      <c r="AC39" s="6">
        <v>12.1</v>
      </c>
      <c r="AD39" s="4">
        <v>20.9</v>
      </c>
      <c r="AE39" s="4">
        <v>26</v>
      </c>
      <c r="AF39" s="4">
        <v>2.2999999999999998</v>
      </c>
      <c r="AG39" s="4">
        <v>7.4</v>
      </c>
      <c r="AH39" s="4">
        <v>4.7</v>
      </c>
      <c r="AI39" s="4">
        <v>6.8</v>
      </c>
      <c r="AJ39" s="8">
        <f t="shared" si="2"/>
        <v>5.3</v>
      </c>
      <c r="AK39">
        <f t="shared" si="3"/>
        <v>20.549999999999997</v>
      </c>
      <c r="AL39">
        <f t="shared" si="3"/>
        <v>20.03</v>
      </c>
    </row>
    <row r="40" spans="1:38" ht="17" x14ac:dyDescent="0.2">
      <c r="A40" s="1">
        <v>7</v>
      </c>
      <c r="B40" s="1">
        <v>39</v>
      </c>
      <c r="C40" s="4" t="s">
        <v>30</v>
      </c>
      <c r="D40" s="4">
        <v>3</v>
      </c>
      <c r="E40" s="10" t="s">
        <v>19</v>
      </c>
      <c r="F40" s="10" t="s">
        <v>25</v>
      </c>
      <c r="G40" s="10" t="s">
        <v>21</v>
      </c>
      <c r="H40" s="10"/>
      <c r="I40" s="4">
        <v>570</v>
      </c>
      <c r="J40">
        <v>-1.8789419811218899</v>
      </c>
      <c r="K40">
        <v>35.196892004459997</v>
      </c>
      <c r="L40">
        <v>1724.6823730000001</v>
      </c>
      <c r="M40" s="4" t="s">
        <v>27</v>
      </c>
      <c r="N40" s="4">
        <v>7.4</v>
      </c>
      <c r="O40" s="4">
        <v>1.8</v>
      </c>
      <c r="P40" s="6">
        <v>27.57</v>
      </c>
      <c r="Q40" s="7">
        <v>25</v>
      </c>
      <c r="R40" s="8">
        <f t="shared" si="0"/>
        <v>7.9577471545947667</v>
      </c>
      <c r="S40" s="4" t="s">
        <v>22</v>
      </c>
      <c r="T40" s="6">
        <v>12.05</v>
      </c>
      <c r="U40" s="4">
        <v>20.100000000000001</v>
      </c>
      <c r="V40" s="4">
        <v>18.2</v>
      </c>
      <c r="W40" s="4">
        <v>4</v>
      </c>
      <c r="X40" s="4">
        <v>3.5</v>
      </c>
      <c r="Y40" s="4">
        <v>4</v>
      </c>
      <c r="Z40" s="4">
        <v>4.5</v>
      </c>
      <c r="AA40" s="8">
        <f t="shared" si="1"/>
        <v>4</v>
      </c>
      <c r="AB40" s="17">
        <v>42863</v>
      </c>
      <c r="AC40" s="6">
        <v>12.42</v>
      </c>
      <c r="AD40" s="4">
        <v>22.5</v>
      </c>
      <c r="AE40" s="4">
        <v>25.1</v>
      </c>
      <c r="AF40" s="4">
        <v>23</v>
      </c>
      <c r="AG40" s="4">
        <v>22.5</v>
      </c>
      <c r="AH40" s="4">
        <v>12.5</v>
      </c>
      <c r="AI40" s="4">
        <v>15.6</v>
      </c>
      <c r="AJ40" s="8">
        <f t="shared" si="2"/>
        <v>18.399999999999999</v>
      </c>
      <c r="AK40">
        <f t="shared" si="3"/>
        <v>21.3</v>
      </c>
      <c r="AL40">
        <f t="shared" si="3"/>
        <v>21.65</v>
      </c>
    </row>
    <row r="41" spans="1:38" ht="17" x14ac:dyDescent="0.2">
      <c r="A41" s="1">
        <v>7</v>
      </c>
      <c r="B41" s="1">
        <v>40</v>
      </c>
      <c r="C41" s="4" t="s">
        <v>30</v>
      </c>
      <c r="D41" s="4">
        <v>3</v>
      </c>
      <c r="E41" s="10" t="s">
        <v>19</v>
      </c>
      <c r="F41" s="10" t="s">
        <v>25</v>
      </c>
      <c r="G41" s="10" t="s">
        <v>24</v>
      </c>
      <c r="H41" s="10"/>
      <c r="I41" s="4">
        <v>572</v>
      </c>
      <c r="J41">
        <v>-1.8789159972220599</v>
      </c>
      <c r="K41">
        <v>35.196893010288399</v>
      </c>
      <c r="L41">
        <v>1722.72753899999</v>
      </c>
      <c r="M41" s="4" t="s">
        <v>27</v>
      </c>
      <c r="N41" s="4">
        <v>7.4</v>
      </c>
      <c r="O41" s="4">
        <v>1.8</v>
      </c>
      <c r="P41" s="6">
        <v>37.72</v>
      </c>
      <c r="Q41" s="7">
        <v>25</v>
      </c>
      <c r="R41" s="8">
        <f t="shared" si="0"/>
        <v>7.9577471545947667</v>
      </c>
      <c r="S41" s="4" t="s">
        <v>22</v>
      </c>
      <c r="T41" s="6">
        <v>12.05</v>
      </c>
      <c r="U41" s="4">
        <v>20.399999999999999</v>
      </c>
      <c r="V41" s="4">
        <v>16.41</v>
      </c>
      <c r="W41" s="4">
        <v>8</v>
      </c>
      <c r="X41" s="4">
        <v>9</v>
      </c>
      <c r="Y41" s="4">
        <v>8.5</v>
      </c>
      <c r="Z41" s="4">
        <v>5</v>
      </c>
      <c r="AA41" s="8">
        <f t="shared" si="1"/>
        <v>7.625</v>
      </c>
      <c r="AB41" s="17">
        <v>42863</v>
      </c>
      <c r="AC41" s="6">
        <v>12.45</v>
      </c>
      <c r="AD41" s="4">
        <v>22.5</v>
      </c>
      <c r="AE41" s="4">
        <v>22.4</v>
      </c>
      <c r="AF41" s="4">
        <v>7.6</v>
      </c>
      <c r="AG41" s="4">
        <v>16.2</v>
      </c>
      <c r="AH41" s="4">
        <v>24.5</v>
      </c>
      <c r="AI41" s="4">
        <v>18.7</v>
      </c>
      <c r="AJ41" s="8">
        <f t="shared" si="2"/>
        <v>16.75</v>
      </c>
      <c r="AK41">
        <f t="shared" si="3"/>
        <v>21.45</v>
      </c>
      <c r="AL41">
        <f t="shared" si="3"/>
        <v>19.405000000000001</v>
      </c>
    </row>
    <row r="42" spans="1:38" ht="17" x14ac:dyDescent="0.2">
      <c r="A42" s="1">
        <v>7</v>
      </c>
      <c r="B42" s="1">
        <v>41</v>
      </c>
      <c r="C42" s="4" t="s">
        <v>30</v>
      </c>
      <c r="D42" s="4">
        <v>3</v>
      </c>
      <c r="E42" s="10" t="s">
        <v>28</v>
      </c>
      <c r="F42" s="10" t="s">
        <v>29</v>
      </c>
      <c r="G42" s="10" t="s">
        <v>21</v>
      </c>
      <c r="H42" s="10"/>
      <c r="I42" s="4">
        <v>571</v>
      </c>
      <c r="J42">
        <v>-1.87886998057365</v>
      </c>
      <c r="K42">
        <v>35.196638032793899</v>
      </c>
      <c r="L42">
        <v>1723.59448199999</v>
      </c>
      <c r="M42" s="4"/>
      <c r="N42" s="4"/>
      <c r="O42" s="4"/>
      <c r="P42" s="6"/>
      <c r="Q42" s="7"/>
      <c r="R42" s="8"/>
      <c r="S42" s="4" t="s">
        <v>22</v>
      </c>
      <c r="T42" s="6">
        <v>12.15</v>
      </c>
      <c r="U42" s="4">
        <v>20.100000000000001</v>
      </c>
      <c r="V42" s="4">
        <v>12.3</v>
      </c>
      <c r="W42" s="4">
        <v>5</v>
      </c>
      <c r="X42" s="4">
        <v>6</v>
      </c>
      <c r="Y42" s="4">
        <v>7.5</v>
      </c>
      <c r="Z42" s="4">
        <v>7.5</v>
      </c>
      <c r="AA42" s="8">
        <f t="shared" si="1"/>
        <v>6.5</v>
      </c>
      <c r="AB42" s="17">
        <v>42863</v>
      </c>
      <c r="AC42" s="6">
        <v>12.48</v>
      </c>
      <c r="AD42" s="4">
        <v>24.3</v>
      </c>
      <c r="AE42" s="4">
        <v>31.9</v>
      </c>
      <c r="AF42" s="4">
        <v>6.6</v>
      </c>
      <c r="AG42" s="4">
        <v>10.6</v>
      </c>
      <c r="AH42" s="4">
        <v>8.8000000000000007</v>
      </c>
      <c r="AI42" s="4">
        <v>9.1</v>
      </c>
      <c r="AJ42" s="8">
        <f t="shared" si="2"/>
        <v>8.7750000000000004</v>
      </c>
      <c r="AK42">
        <f t="shared" si="3"/>
        <v>22.200000000000003</v>
      </c>
      <c r="AL42">
        <f t="shared" si="3"/>
        <v>22.1</v>
      </c>
    </row>
    <row r="43" spans="1:38" ht="17" x14ac:dyDescent="0.2">
      <c r="A43" s="1">
        <v>7</v>
      </c>
      <c r="B43" s="1">
        <v>42</v>
      </c>
      <c r="C43" s="4" t="s">
        <v>30</v>
      </c>
      <c r="D43" s="4">
        <v>3</v>
      </c>
      <c r="E43" s="10" t="s">
        <v>28</v>
      </c>
      <c r="F43" s="10" t="s">
        <v>29</v>
      </c>
      <c r="G43" s="10" t="s">
        <v>24</v>
      </c>
      <c r="H43" s="10"/>
      <c r="I43" s="4">
        <v>573</v>
      </c>
      <c r="J43">
        <v>-1.8790599983185501</v>
      </c>
      <c r="K43">
        <v>35.196194965392301</v>
      </c>
      <c r="L43">
        <v>1724.810913</v>
      </c>
      <c r="M43" s="4"/>
      <c r="N43" s="4"/>
      <c r="O43" s="4"/>
      <c r="P43" s="6"/>
      <c r="Q43" s="7"/>
      <c r="R43" s="8"/>
      <c r="S43" s="4" t="s">
        <v>22</v>
      </c>
      <c r="T43" s="6">
        <v>12.15</v>
      </c>
      <c r="U43" s="4">
        <v>22.2</v>
      </c>
      <c r="V43" s="4">
        <v>6.6</v>
      </c>
      <c r="W43" s="4">
        <v>4</v>
      </c>
      <c r="X43" s="4">
        <v>5.5</v>
      </c>
      <c r="Y43" s="4">
        <v>17</v>
      </c>
      <c r="Z43" s="4">
        <v>7.5</v>
      </c>
      <c r="AA43" s="8">
        <f t="shared" si="1"/>
        <v>8.5</v>
      </c>
      <c r="AB43" s="15"/>
      <c r="AC43" s="9"/>
      <c r="AD43" s="15"/>
      <c r="AE43" s="15"/>
      <c r="AF43" s="15"/>
      <c r="AG43" s="15"/>
      <c r="AH43" s="15"/>
      <c r="AI43" s="15"/>
      <c r="AJ43" s="8"/>
    </row>
    <row r="44" spans="1:38" ht="17" x14ac:dyDescent="0.2">
      <c r="A44" s="1">
        <v>8</v>
      </c>
      <c r="B44" s="1">
        <v>43</v>
      </c>
      <c r="C44" s="4" t="s">
        <v>30</v>
      </c>
      <c r="D44" s="4">
        <v>4</v>
      </c>
      <c r="E44" s="10" t="s">
        <v>19</v>
      </c>
      <c r="F44" s="10" t="s">
        <v>20</v>
      </c>
      <c r="G44" s="10" t="s">
        <v>21</v>
      </c>
      <c r="H44" s="10"/>
      <c r="I44" s="4">
        <v>574</v>
      </c>
      <c r="J44">
        <v>-1.8842449598014299</v>
      </c>
      <c r="K44">
        <v>35.1983060315251</v>
      </c>
      <c r="L44">
        <v>1736.6964109999899</v>
      </c>
      <c r="M44" s="4" t="s">
        <v>23</v>
      </c>
      <c r="N44" s="4">
        <v>3.4</v>
      </c>
      <c r="O44" s="4">
        <v>1</v>
      </c>
      <c r="P44" s="6">
        <v>54.63</v>
      </c>
      <c r="Q44" s="7">
        <f>AVERAGE(96,58)</f>
        <v>77</v>
      </c>
      <c r="R44" s="8">
        <f t="shared" si="0"/>
        <v>24.509861236151881</v>
      </c>
      <c r="S44" s="4" t="s">
        <v>22</v>
      </c>
      <c r="T44" s="6">
        <v>13.35</v>
      </c>
      <c r="U44" s="4">
        <v>19.8</v>
      </c>
      <c r="V44" s="4">
        <v>9.7799999999999994</v>
      </c>
      <c r="W44" s="4">
        <v>3</v>
      </c>
      <c r="X44" s="4">
        <v>7.5</v>
      </c>
      <c r="Y44" s="4">
        <v>5</v>
      </c>
      <c r="Z44" s="4">
        <v>4</v>
      </c>
      <c r="AA44" s="8">
        <f t="shared" si="1"/>
        <v>4.875</v>
      </c>
      <c r="AB44" s="17">
        <v>42863</v>
      </c>
      <c r="AC44" s="6">
        <v>12.01</v>
      </c>
      <c r="AD44" s="4">
        <v>21.2</v>
      </c>
      <c r="AE44" s="4">
        <v>11.5</v>
      </c>
      <c r="AF44" s="4">
        <v>10.4</v>
      </c>
      <c r="AG44" s="4">
        <v>11.5</v>
      </c>
      <c r="AH44" s="4">
        <v>11</v>
      </c>
      <c r="AI44" s="4">
        <v>4.5</v>
      </c>
      <c r="AJ44" s="8">
        <f t="shared" si="2"/>
        <v>9.35</v>
      </c>
      <c r="AK44">
        <f t="shared" si="3"/>
        <v>20.5</v>
      </c>
      <c r="AL44">
        <f t="shared" si="3"/>
        <v>10.64</v>
      </c>
    </row>
    <row r="45" spans="1:38" ht="17" x14ac:dyDescent="0.2">
      <c r="A45" s="1">
        <v>8</v>
      </c>
      <c r="B45" s="1">
        <v>44</v>
      </c>
      <c r="C45" s="4" t="s">
        <v>30</v>
      </c>
      <c r="D45" s="4">
        <v>4</v>
      </c>
      <c r="E45" s="10" t="s">
        <v>19</v>
      </c>
      <c r="F45" s="10" t="s">
        <v>20</v>
      </c>
      <c r="G45" s="10" t="s">
        <v>24</v>
      </c>
      <c r="H45" s="10"/>
      <c r="I45" s="4">
        <v>575</v>
      </c>
      <c r="J45">
        <v>-1.8842339795082801</v>
      </c>
      <c r="K45">
        <v>35.198307037353501</v>
      </c>
      <c r="L45">
        <v>1736.68188499999</v>
      </c>
      <c r="M45" s="4" t="s">
        <v>23</v>
      </c>
      <c r="N45" s="4">
        <v>3.4</v>
      </c>
      <c r="O45" s="4">
        <v>1</v>
      </c>
      <c r="P45" s="6">
        <v>9.4600000000000009</v>
      </c>
      <c r="Q45" s="7">
        <f>AVERAGE(96,58)</f>
        <v>77</v>
      </c>
      <c r="R45" s="8">
        <f t="shared" si="0"/>
        <v>24.509861236151881</v>
      </c>
      <c r="S45" s="4" t="s">
        <v>22</v>
      </c>
      <c r="T45" s="6">
        <v>13.35</v>
      </c>
      <c r="U45" s="4">
        <v>19.5</v>
      </c>
      <c r="V45" s="4">
        <v>10.06</v>
      </c>
      <c r="W45" s="4">
        <v>5</v>
      </c>
      <c r="X45" s="4">
        <v>10.5</v>
      </c>
      <c r="Y45" s="4">
        <v>12</v>
      </c>
      <c r="Z45" s="4">
        <v>20.5</v>
      </c>
      <c r="AA45" s="8">
        <f t="shared" si="1"/>
        <v>12</v>
      </c>
      <c r="AB45" s="17">
        <v>42863</v>
      </c>
      <c r="AC45" s="6">
        <v>12.03</v>
      </c>
      <c r="AD45" s="4">
        <v>20.8</v>
      </c>
      <c r="AE45" s="4">
        <v>21.3</v>
      </c>
      <c r="AF45" s="4">
        <v>17</v>
      </c>
      <c r="AG45" s="4">
        <v>14</v>
      </c>
      <c r="AH45" s="4">
        <v>7.6</v>
      </c>
      <c r="AI45" s="4">
        <v>14.4</v>
      </c>
      <c r="AJ45" s="8">
        <f t="shared" si="2"/>
        <v>13.25</v>
      </c>
      <c r="AK45">
        <f t="shared" si="3"/>
        <v>20.149999999999999</v>
      </c>
      <c r="AL45">
        <f t="shared" si="3"/>
        <v>15.68</v>
      </c>
    </row>
    <row r="46" spans="1:38" ht="17" x14ac:dyDescent="0.2">
      <c r="A46" s="1">
        <v>8</v>
      </c>
      <c r="B46" s="1">
        <v>45</v>
      </c>
      <c r="C46" s="4" t="s">
        <v>30</v>
      </c>
      <c r="D46" s="4">
        <v>4</v>
      </c>
      <c r="E46" s="10" t="s">
        <v>19</v>
      </c>
      <c r="F46" s="10" t="s">
        <v>25</v>
      </c>
      <c r="G46" s="10" t="s">
        <v>21</v>
      </c>
      <c r="H46" s="10"/>
      <c r="I46" s="4">
        <v>577</v>
      </c>
      <c r="J46">
        <v>-1.88428401947021</v>
      </c>
      <c r="K46">
        <v>35.200939038768396</v>
      </c>
      <c r="L46">
        <v>1733.9952390000001</v>
      </c>
      <c r="M46" s="4" t="s">
        <v>27</v>
      </c>
      <c r="N46" s="4">
        <v>7</v>
      </c>
      <c r="O46" s="4">
        <v>2</v>
      </c>
      <c r="P46" s="6">
        <v>30.3</v>
      </c>
      <c r="Q46" s="7">
        <v>135</v>
      </c>
      <c r="R46" s="8">
        <f t="shared" si="0"/>
        <v>42.971834634811742</v>
      </c>
      <c r="S46" s="4" t="s">
        <v>22</v>
      </c>
      <c r="T46" s="6">
        <v>14.53</v>
      </c>
      <c r="U46" s="4">
        <v>19.5</v>
      </c>
      <c r="V46" s="4">
        <v>26.41</v>
      </c>
      <c r="W46" s="4">
        <v>8</v>
      </c>
      <c r="X46" s="4">
        <v>7.5</v>
      </c>
      <c r="Y46" s="4">
        <v>6</v>
      </c>
      <c r="Z46" s="4">
        <v>10.5</v>
      </c>
      <c r="AA46" s="8">
        <f t="shared" si="1"/>
        <v>8</v>
      </c>
      <c r="AB46" s="17">
        <v>42863</v>
      </c>
      <c r="AC46" s="6">
        <v>11.25</v>
      </c>
      <c r="AD46" s="4">
        <v>20.7</v>
      </c>
      <c r="AE46" s="4">
        <v>37.299999999999997</v>
      </c>
      <c r="AF46" s="4">
        <v>6.5</v>
      </c>
      <c r="AG46" s="4">
        <v>15.8</v>
      </c>
      <c r="AH46" s="4">
        <v>13.7</v>
      </c>
      <c r="AI46" s="4">
        <v>9.8000000000000007</v>
      </c>
      <c r="AJ46" s="8">
        <f t="shared" si="2"/>
        <v>11.45</v>
      </c>
      <c r="AK46">
        <f t="shared" si="3"/>
        <v>20.100000000000001</v>
      </c>
      <c r="AL46">
        <f t="shared" si="3"/>
        <v>31.854999999999997</v>
      </c>
    </row>
    <row r="47" spans="1:38" ht="17" x14ac:dyDescent="0.2">
      <c r="A47" s="1">
        <v>8</v>
      </c>
      <c r="B47" s="1">
        <v>46</v>
      </c>
      <c r="C47" s="4" t="s">
        <v>30</v>
      </c>
      <c r="D47" s="4">
        <v>4</v>
      </c>
      <c r="E47" s="10" t="s">
        <v>19</v>
      </c>
      <c r="F47" s="10" t="s">
        <v>25</v>
      </c>
      <c r="G47" s="10" t="s">
        <v>24</v>
      </c>
      <c r="H47" s="10"/>
      <c r="I47" s="4">
        <v>578</v>
      </c>
      <c r="J47">
        <v>-1.88430002890527</v>
      </c>
      <c r="K47">
        <v>35.200941972434499</v>
      </c>
      <c r="L47">
        <v>1733.9904790000001</v>
      </c>
      <c r="M47" s="4" t="s">
        <v>27</v>
      </c>
      <c r="N47" s="4">
        <v>7</v>
      </c>
      <c r="O47" s="4">
        <v>2</v>
      </c>
      <c r="P47" s="6">
        <v>37.770000000000003</v>
      </c>
      <c r="Q47" s="7">
        <v>135</v>
      </c>
      <c r="R47" s="8">
        <f t="shared" si="0"/>
        <v>42.971834634811742</v>
      </c>
      <c r="S47" s="4" t="s">
        <v>22</v>
      </c>
      <c r="T47" s="6">
        <v>14.53</v>
      </c>
      <c r="U47" s="4">
        <v>19.8</v>
      </c>
      <c r="V47" s="4">
        <v>30.09</v>
      </c>
      <c r="W47" s="4">
        <v>5</v>
      </c>
      <c r="X47" s="4">
        <v>13</v>
      </c>
      <c r="Y47" s="4">
        <v>14</v>
      </c>
      <c r="Z47" s="4">
        <v>10</v>
      </c>
      <c r="AA47" s="8">
        <f t="shared" si="1"/>
        <v>10.5</v>
      </c>
      <c r="AB47" s="17">
        <v>42863</v>
      </c>
      <c r="AC47" s="6">
        <v>11.29</v>
      </c>
      <c r="AD47" s="4">
        <v>21</v>
      </c>
      <c r="AE47" s="4">
        <v>37.200000000000003</v>
      </c>
      <c r="AF47" s="4">
        <v>11.5</v>
      </c>
      <c r="AG47" s="4">
        <v>8.1999999999999993</v>
      </c>
      <c r="AH47" s="4">
        <v>18</v>
      </c>
      <c r="AI47" s="4">
        <v>8.8000000000000007</v>
      </c>
      <c r="AJ47" s="8">
        <f t="shared" si="2"/>
        <v>11.625</v>
      </c>
      <c r="AK47">
        <f t="shared" si="3"/>
        <v>20.399999999999999</v>
      </c>
      <c r="AL47">
        <f t="shared" si="3"/>
        <v>33.645000000000003</v>
      </c>
    </row>
    <row r="48" spans="1:38" ht="17" x14ac:dyDescent="0.2">
      <c r="A48" s="1">
        <v>8</v>
      </c>
      <c r="B48" s="1">
        <v>47</v>
      </c>
      <c r="C48" s="4" t="s">
        <v>30</v>
      </c>
      <c r="D48" s="4">
        <v>4</v>
      </c>
      <c r="E48" s="10" t="s">
        <v>28</v>
      </c>
      <c r="F48" s="10" t="s">
        <v>29</v>
      </c>
      <c r="G48" s="10" t="s">
        <v>21</v>
      </c>
      <c r="H48" s="10"/>
      <c r="I48" s="4">
        <v>576</v>
      </c>
      <c r="J48">
        <v>-1.8842010386288099</v>
      </c>
      <c r="K48">
        <v>35.198467969894402</v>
      </c>
      <c r="L48">
        <v>1736.6450199999899</v>
      </c>
      <c r="M48" s="4"/>
      <c r="N48" s="4"/>
      <c r="O48" s="4"/>
      <c r="P48" s="6"/>
      <c r="Q48" s="7"/>
      <c r="R48" s="8"/>
      <c r="S48" s="4" t="s">
        <v>22</v>
      </c>
      <c r="T48" s="6">
        <v>13.45</v>
      </c>
      <c r="U48" s="4">
        <v>23.2</v>
      </c>
      <c r="V48" s="4">
        <v>6.58</v>
      </c>
      <c r="W48" s="4">
        <v>5</v>
      </c>
      <c r="X48" s="4">
        <v>6.5</v>
      </c>
      <c r="Y48" s="4">
        <v>11</v>
      </c>
      <c r="Z48" s="4">
        <v>6.5</v>
      </c>
      <c r="AA48" s="8">
        <f t="shared" si="1"/>
        <v>7.25</v>
      </c>
      <c r="AB48" s="17">
        <v>42863</v>
      </c>
      <c r="AC48" s="6">
        <v>12.05</v>
      </c>
      <c r="AD48" s="4">
        <v>23.1</v>
      </c>
      <c r="AE48" s="4">
        <v>20.9</v>
      </c>
      <c r="AF48" s="4">
        <v>7</v>
      </c>
      <c r="AG48" s="4">
        <v>8.5</v>
      </c>
      <c r="AH48" s="4">
        <v>7</v>
      </c>
      <c r="AI48" s="4">
        <v>4.8</v>
      </c>
      <c r="AJ48" s="8">
        <f t="shared" si="2"/>
        <v>6.8250000000000002</v>
      </c>
      <c r="AK48">
        <f t="shared" si="3"/>
        <v>23.15</v>
      </c>
      <c r="AL48">
        <f t="shared" si="3"/>
        <v>13.739999999999998</v>
      </c>
    </row>
    <row r="49" spans="1:38" ht="17" x14ac:dyDescent="0.2">
      <c r="A49" s="1">
        <v>8</v>
      </c>
      <c r="B49" s="1">
        <v>48</v>
      </c>
      <c r="C49" s="4" t="s">
        <v>30</v>
      </c>
      <c r="D49" s="4">
        <v>4</v>
      </c>
      <c r="E49" s="10" t="s">
        <v>28</v>
      </c>
      <c r="F49" s="10" t="s">
        <v>29</v>
      </c>
      <c r="G49" s="10" t="s">
        <v>24</v>
      </c>
      <c r="H49" s="10"/>
      <c r="I49" s="4">
        <v>579</v>
      </c>
      <c r="J49">
        <v>-1.88420598395168</v>
      </c>
      <c r="K49">
        <v>35.2007660362869</v>
      </c>
      <c r="L49">
        <v>1732.772095</v>
      </c>
      <c r="M49" s="4"/>
      <c r="N49" s="4"/>
      <c r="O49" s="4"/>
      <c r="P49" s="6"/>
      <c r="Q49" s="7"/>
      <c r="R49" s="8"/>
      <c r="S49" s="4" t="s">
        <v>22</v>
      </c>
      <c r="T49" s="6">
        <v>13.45</v>
      </c>
      <c r="U49" s="4">
        <v>22.5</v>
      </c>
      <c r="V49" s="4">
        <v>24</v>
      </c>
      <c r="W49" s="4">
        <v>4</v>
      </c>
      <c r="X49" s="4">
        <v>13</v>
      </c>
      <c r="Y49" s="4">
        <v>6.5</v>
      </c>
      <c r="Z49" s="4">
        <v>13.5</v>
      </c>
      <c r="AA49" s="8">
        <f t="shared" si="1"/>
        <v>9.25</v>
      </c>
      <c r="AB49" s="17">
        <v>42863</v>
      </c>
      <c r="AC49" s="6">
        <v>11.37</v>
      </c>
      <c r="AD49" s="4">
        <v>23.3</v>
      </c>
      <c r="AE49" s="4">
        <v>35.5</v>
      </c>
      <c r="AF49" s="4">
        <v>9</v>
      </c>
      <c r="AG49" s="4">
        <v>6.5</v>
      </c>
      <c r="AH49" s="4">
        <v>5.5</v>
      </c>
      <c r="AI49" s="4">
        <v>12.4</v>
      </c>
      <c r="AJ49" s="8">
        <f t="shared" si="2"/>
        <v>8.35</v>
      </c>
      <c r="AK49">
        <f t="shared" si="3"/>
        <v>22.9</v>
      </c>
      <c r="AL49">
        <f t="shared" si="3"/>
        <v>29.75</v>
      </c>
    </row>
    <row r="50" spans="1:38" ht="17" x14ac:dyDescent="0.2">
      <c r="A50" s="1">
        <v>9</v>
      </c>
      <c r="B50" s="1">
        <v>49</v>
      </c>
      <c r="C50" s="4" t="s">
        <v>31</v>
      </c>
      <c r="D50" s="4">
        <v>1</v>
      </c>
      <c r="E50" s="10" t="s">
        <v>19</v>
      </c>
      <c r="F50" s="10" t="s">
        <v>20</v>
      </c>
      <c r="G50" s="10" t="s">
        <v>21</v>
      </c>
      <c r="H50" s="10"/>
      <c r="I50" s="4">
        <v>521</v>
      </c>
      <c r="J50">
        <v>-2.0184219628572402</v>
      </c>
      <c r="K50">
        <v>34.655890027061098</v>
      </c>
      <c r="L50">
        <v>1378.8220209999899</v>
      </c>
      <c r="M50" s="4" t="s">
        <v>23</v>
      </c>
      <c r="N50" s="4">
        <v>4.2</v>
      </c>
      <c r="O50" s="4">
        <v>2.2000000000000002</v>
      </c>
      <c r="P50" s="6">
        <v>5.78</v>
      </c>
      <c r="Q50" s="7">
        <v>67</v>
      </c>
      <c r="R50" s="8">
        <f t="shared" si="0"/>
        <v>21.326762374313976</v>
      </c>
      <c r="S50" s="4" t="s">
        <v>32</v>
      </c>
      <c r="T50" s="6">
        <v>9.5299999999999994</v>
      </c>
      <c r="U50" s="4">
        <v>21.9</v>
      </c>
      <c r="V50" s="4">
        <v>2.5</v>
      </c>
      <c r="W50" s="4">
        <v>20.5</v>
      </c>
      <c r="X50" s="4">
        <v>6.8</v>
      </c>
      <c r="Y50" s="4">
        <v>5.5</v>
      </c>
      <c r="Z50" s="4">
        <v>9.5</v>
      </c>
      <c r="AA50" s="8">
        <f t="shared" si="1"/>
        <v>10.574999999999999</v>
      </c>
      <c r="AB50" s="17">
        <v>42862</v>
      </c>
      <c r="AC50" s="6">
        <v>14.45</v>
      </c>
      <c r="AD50" s="4">
        <v>22.2</v>
      </c>
      <c r="AE50" s="4">
        <v>26.3</v>
      </c>
      <c r="AF50" s="4">
        <v>5.0999999999999996</v>
      </c>
      <c r="AG50" s="4">
        <v>6.5</v>
      </c>
      <c r="AH50" s="4">
        <v>6.9</v>
      </c>
      <c r="AI50" s="4">
        <v>14</v>
      </c>
      <c r="AJ50" s="8">
        <f t="shared" si="2"/>
        <v>8.125</v>
      </c>
      <c r="AK50">
        <f t="shared" si="3"/>
        <v>22.049999999999997</v>
      </c>
      <c r="AL50">
        <f t="shared" si="3"/>
        <v>14.4</v>
      </c>
    </row>
    <row r="51" spans="1:38" ht="17" x14ac:dyDescent="0.2">
      <c r="A51" s="1">
        <v>9</v>
      </c>
      <c r="B51" s="1">
        <v>50</v>
      </c>
      <c r="C51" s="4" t="s">
        <v>31</v>
      </c>
      <c r="D51" s="4">
        <v>1</v>
      </c>
      <c r="E51" s="10" t="s">
        <v>19</v>
      </c>
      <c r="F51" s="10" t="s">
        <v>20</v>
      </c>
      <c r="G51" s="10" t="s">
        <v>24</v>
      </c>
      <c r="H51" s="10"/>
      <c r="I51" s="4">
        <v>522</v>
      </c>
      <c r="J51">
        <v>-2.0183900278061602</v>
      </c>
      <c r="K51">
        <v>34.655892960727201</v>
      </c>
      <c r="L51">
        <v>1379.0592039999899</v>
      </c>
      <c r="M51" s="4" t="s">
        <v>23</v>
      </c>
      <c r="N51" s="4">
        <v>4.2</v>
      </c>
      <c r="O51" s="4">
        <v>2.2000000000000002</v>
      </c>
      <c r="P51" s="6">
        <v>4.29</v>
      </c>
      <c r="Q51" s="7">
        <v>67</v>
      </c>
      <c r="R51" s="8">
        <f t="shared" si="0"/>
        <v>21.326762374313976</v>
      </c>
      <c r="S51" s="4" t="s">
        <v>32</v>
      </c>
      <c r="T51" s="6">
        <v>9.5299999999999994</v>
      </c>
      <c r="U51" s="4">
        <v>24</v>
      </c>
      <c r="V51" s="4">
        <v>2.08</v>
      </c>
      <c r="W51" s="4">
        <v>2.5</v>
      </c>
      <c r="X51" s="4">
        <v>8.5</v>
      </c>
      <c r="Y51" s="4">
        <v>10.5</v>
      </c>
      <c r="Z51" s="4">
        <v>6</v>
      </c>
      <c r="AA51" s="8">
        <f t="shared" si="1"/>
        <v>6.875</v>
      </c>
      <c r="AB51" s="17">
        <v>42862</v>
      </c>
      <c r="AC51" s="6">
        <v>14.52</v>
      </c>
      <c r="AD51" s="4">
        <v>25.6</v>
      </c>
      <c r="AE51" s="4">
        <v>28.2</v>
      </c>
      <c r="AF51" s="4">
        <v>3.5</v>
      </c>
      <c r="AG51" s="4">
        <v>3.5</v>
      </c>
      <c r="AH51" s="4">
        <v>3</v>
      </c>
      <c r="AI51" s="4">
        <v>4</v>
      </c>
      <c r="AJ51" s="8">
        <f t="shared" si="2"/>
        <v>3.5</v>
      </c>
      <c r="AK51">
        <f t="shared" si="3"/>
        <v>24.8</v>
      </c>
      <c r="AL51">
        <f t="shared" si="3"/>
        <v>15.14</v>
      </c>
    </row>
    <row r="52" spans="1:38" ht="17" x14ac:dyDescent="0.2">
      <c r="A52" s="1">
        <v>9</v>
      </c>
      <c r="B52" s="1">
        <v>51</v>
      </c>
      <c r="C52" s="4" t="s">
        <v>31</v>
      </c>
      <c r="D52" s="4">
        <v>1</v>
      </c>
      <c r="E52" s="10" t="s">
        <v>19</v>
      </c>
      <c r="F52" s="10" t="s">
        <v>25</v>
      </c>
      <c r="G52" s="10" t="s">
        <v>21</v>
      </c>
      <c r="H52" s="10"/>
      <c r="I52" s="4">
        <v>523</v>
      </c>
      <c r="J52">
        <v>-2.0183549914509</v>
      </c>
      <c r="K52">
        <v>34.656445998698402</v>
      </c>
      <c r="L52">
        <v>1380.7514650000001</v>
      </c>
      <c r="M52" s="4" t="s">
        <v>27</v>
      </c>
      <c r="N52" s="4">
        <v>7.6</v>
      </c>
      <c r="O52" s="4">
        <v>1.8</v>
      </c>
      <c r="P52" s="6">
        <v>36.409999999999997</v>
      </c>
      <c r="Q52" s="7">
        <v>107</v>
      </c>
      <c r="R52" s="8">
        <f t="shared" si="0"/>
        <v>34.0591578216656</v>
      </c>
      <c r="S52" s="4" t="s">
        <v>32</v>
      </c>
      <c r="T52" s="6">
        <v>10.16</v>
      </c>
      <c r="U52" s="4">
        <v>24.7</v>
      </c>
      <c r="V52" s="4">
        <v>1.73</v>
      </c>
      <c r="W52" s="4">
        <v>9</v>
      </c>
      <c r="X52" s="4">
        <v>6.7</v>
      </c>
      <c r="Y52" s="4">
        <v>7.5</v>
      </c>
      <c r="Z52" s="4">
        <v>7.5</v>
      </c>
      <c r="AA52" s="8">
        <f t="shared" si="1"/>
        <v>7.6749999999999998</v>
      </c>
      <c r="AB52" s="17">
        <v>42862</v>
      </c>
      <c r="AC52" s="6">
        <v>14.38</v>
      </c>
      <c r="AD52" s="4">
        <v>25</v>
      </c>
      <c r="AE52" s="4">
        <v>34.4</v>
      </c>
      <c r="AF52" s="4">
        <v>4.5</v>
      </c>
      <c r="AG52" s="4">
        <v>4.2</v>
      </c>
      <c r="AH52" s="4">
        <v>6.6</v>
      </c>
      <c r="AI52" s="4">
        <v>6</v>
      </c>
      <c r="AJ52" s="8">
        <f t="shared" si="2"/>
        <v>5.3249999999999993</v>
      </c>
      <c r="AK52">
        <f t="shared" si="3"/>
        <v>24.85</v>
      </c>
      <c r="AL52">
        <f t="shared" si="3"/>
        <v>18.064999999999998</v>
      </c>
    </row>
    <row r="53" spans="1:38" ht="17" x14ac:dyDescent="0.2">
      <c r="A53" s="1">
        <v>9</v>
      </c>
      <c r="B53" s="1">
        <v>52</v>
      </c>
      <c r="C53" s="4" t="s">
        <v>31</v>
      </c>
      <c r="D53" s="4">
        <v>1</v>
      </c>
      <c r="E53" s="10" t="s">
        <v>19</v>
      </c>
      <c r="F53" s="10" t="s">
        <v>25</v>
      </c>
      <c r="G53" s="10" t="s">
        <v>24</v>
      </c>
      <c r="H53" s="10"/>
      <c r="I53" s="4">
        <v>524</v>
      </c>
      <c r="J53">
        <v>-2.01836396008729</v>
      </c>
      <c r="K53">
        <v>34.656441975384901</v>
      </c>
      <c r="L53">
        <v>1381.298706</v>
      </c>
      <c r="M53" s="4" t="s">
        <v>27</v>
      </c>
      <c r="N53" s="4">
        <v>7.6</v>
      </c>
      <c r="O53" s="4">
        <v>1.8</v>
      </c>
      <c r="P53" s="6">
        <v>32.479999999999997</v>
      </c>
      <c r="Q53" s="7">
        <v>107</v>
      </c>
      <c r="R53" s="8">
        <f t="shared" si="0"/>
        <v>34.0591578216656</v>
      </c>
      <c r="S53" s="4" t="s">
        <v>32</v>
      </c>
      <c r="T53" s="6">
        <v>10.16</v>
      </c>
      <c r="U53" s="4">
        <v>23.4</v>
      </c>
      <c r="V53" s="4">
        <v>1.93</v>
      </c>
      <c r="W53" s="4">
        <v>6</v>
      </c>
      <c r="X53" s="4">
        <v>4.5</v>
      </c>
      <c r="Y53" s="4">
        <v>7.5</v>
      </c>
      <c r="Z53" s="4">
        <v>5.5</v>
      </c>
      <c r="AA53" s="8">
        <f t="shared" si="1"/>
        <v>5.875</v>
      </c>
      <c r="AB53" s="17">
        <v>42862</v>
      </c>
      <c r="AC53" s="6">
        <v>14.41</v>
      </c>
      <c r="AD53" s="4">
        <v>24.2</v>
      </c>
      <c r="AE53" s="4">
        <v>34.4</v>
      </c>
      <c r="AF53" s="4">
        <v>3</v>
      </c>
      <c r="AG53" s="4">
        <v>3.5</v>
      </c>
      <c r="AH53" s="4">
        <v>6.5</v>
      </c>
      <c r="AI53" s="4">
        <v>7.1</v>
      </c>
      <c r="AJ53" s="8">
        <f t="shared" si="2"/>
        <v>5.0250000000000004</v>
      </c>
      <c r="AK53">
        <f t="shared" si="3"/>
        <v>23.799999999999997</v>
      </c>
      <c r="AL53">
        <f t="shared" si="3"/>
        <v>18.164999999999999</v>
      </c>
    </row>
    <row r="54" spans="1:38" ht="17" x14ac:dyDescent="0.2">
      <c r="A54" s="1">
        <v>9</v>
      </c>
      <c r="B54" s="1">
        <v>53</v>
      </c>
      <c r="C54" s="4" t="s">
        <v>31</v>
      </c>
      <c r="D54" s="4">
        <v>1</v>
      </c>
      <c r="E54" s="10" t="s">
        <v>28</v>
      </c>
      <c r="F54" s="10" t="s">
        <v>29</v>
      </c>
      <c r="G54" s="10" t="s">
        <v>21</v>
      </c>
      <c r="H54" s="10"/>
      <c r="I54" s="4">
        <v>525</v>
      </c>
      <c r="J54">
        <v>-2.01852698810398</v>
      </c>
      <c r="K54">
        <v>34.656314989551902</v>
      </c>
      <c r="L54">
        <v>1381.3233640000001</v>
      </c>
      <c r="M54" s="4"/>
      <c r="N54" s="4"/>
      <c r="O54" s="4"/>
      <c r="P54" s="6"/>
      <c r="Q54" s="7"/>
      <c r="R54" s="8"/>
      <c r="S54" s="4" t="s">
        <v>32</v>
      </c>
      <c r="T54" s="6">
        <v>10.3</v>
      </c>
      <c r="U54" s="4">
        <v>25</v>
      </c>
      <c r="V54" s="4">
        <v>3</v>
      </c>
      <c r="W54" s="4">
        <v>2.5</v>
      </c>
      <c r="X54" s="4">
        <v>3</v>
      </c>
      <c r="Y54" s="4">
        <v>2.9</v>
      </c>
      <c r="Z54" s="4">
        <v>3.5</v>
      </c>
      <c r="AA54" s="8">
        <f t="shared" si="1"/>
        <v>2.9750000000000001</v>
      </c>
      <c r="AB54" s="17">
        <v>42862</v>
      </c>
      <c r="AC54" s="6">
        <v>15.02</v>
      </c>
      <c r="AD54" s="4">
        <v>25.2</v>
      </c>
      <c r="AE54" s="4">
        <v>28.9</v>
      </c>
      <c r="AF54" s="4">
        <v>3.5</v>
      </c>
      <c r="AG54" s="4">
        <v>3</v>
      </c>
      <c r="AH54" s="4">
        <v>2</v>
      </c>
      <c r="AI54" s="4">
        <v>2</v>
      </c>
      <c r="AJ54" s="8">
        <f t="shared" si="2"/>
        <v>2.625</v>
      </c>
      <c r="AK54">
        <f t="shared" si="3"/>
        <v>25.1</v>
      </c>
      <c r="AL54">
        <f t="shared" si="3"/>
        <v>15.95</v>
      </c>
    </row>
    <row r="55" spans="1:38" ht="17" x14ac:dyDescent="0.2">
      <c r="A55" s="1">
        <v>9</v>
      </c>
      <c r="B55" s="1">
        <v>54</v>
      </c>
      <c r="C55" s="4" t="s">
        <v>31</v>
      </c>
      <c r="D55" s="4">
        <v>1</v>
      </c>
      <c r="E55" s="10" t="s">
        <v>28</v>
      </c>
      <c r="F55" s="10" t="s">
        <v>29</v>
      </c>
      <c r="G55" s="10" t="s">
        <v>24</v>
      </c>
      <c r="H55" s="10"/>
      <c r="I55" s="4">
        <v>526</v>
      </c>
      <c r="J55">
        <v>-2.0184799656271899</v>
      </c>
      <c r="K55">
        <v>34.656046014279099</v>
      </c>
      <c r="L55">
        <v>1381.1342770000001</v>
      </c>
      <c r="M55" s="4"/>
      <c r="N55" s="4"/>
      <c r="O55" s="4"/>
      <c r="P55" s="6"/>
      <c r="Q55" s="7"/>
      <c r="R55" s="8"/>
      <c r="S55" s="4" t="s">
        <v>32</v>
      </c>
      <c r="T55" s="6">
        <v>10.3</v>
      </c>
      <c r="U55" s="4">
        <v>25.9</v>
      </c>
      <c r="V55" s="4">
        <v>3.2</v>
      </c>
      <c r="W55" s="4">
        <v>2.5</v>
      </c>
      <c r="X55" s="4">
        <v>3</v>
      </c>
      <c r="Y55" s="4">
        <v>2.5</v>
      </c>
      <c r="Z55" s="4">
        <v>2</v>
      </c>
      <c r="AA55" s="8">
        <f t="shared" si="1"/>
        <v>2.5</v>
      </c>
      <c r="AB55" s="17">
        <v>42862</v>
      </c>
      <c r="AC55" s="6">
        <v>15.14</v>
      </c>
      <c r="AD55" s="4">
        <v>25.5</v>
      </c>
      <c r="AE55" s="4">
        <v>30.1</v>
      </c>
      <c r="AF55" s="4">
        <v>2.5</v>
      </c>
      <c r="AG55" s="4">
        <v>2</v>
      </c>
      <c r="AH55" s="4">
        <v>2</v>
      </c>
      <c r="AI55" s="4">
        <v>3</v>
      </c>
      <c r="AJ55" s="8">
        <f t="shared" si="2"/>
        <v>2.375</v>
      </c>
      <c r="AK55">
        <f t="shared" si="3"/>
        <v>25.7</v>
      </c>
      <c r="AL55">
        <f t="shared" si="3"/>
        <v>16.650000000000002</v>
      </c>
    </row>
    <row r="56" spans="1:38" ht="17" x14ac:dyDescent="0.2">
      <c r="A56" s="1">
        <v>10</v>
      </c>
      <c r="B56" s="1">
        <v>55</v>
      </c>
      <c r="C56" s="4" t="s">
        <v>31</v>
      </c>
      <c r="D56" s="4">
        <v>2</v>
      </c>
      <c r="E56" s="10" t="s">
        <v>19</v>
      </c>
      <c r="F56" s="10" t="s">
        <v>20</v>
      </c>
      <c r="G56" s="10" t="s">
        <v>21</v>
      </c>
      <c r="H56" s="10"/>
      <c r="I56" s="4">
        <v>527</v>
      </c>
      <c r="J56">
        <v>-2.0248789619654399</v>
      </c>
      <c r="K56">
        <v>34.652867009863201</v>
      </c>
      <c r="L56">
        <v>1376.66247599999</v>
      </c>
      <c r="M56" s="4" t="s">
        <v>23</v>
      </c>
      <c r="N56" s="4">
        <v>4.2</v>
      </c>
      <c r="O56" s="4">
        <v>3</v>
      </c>
      <c r="P56" s="6">
        <v>13.51</v>
      </c>
      <c r="Q56" s="7">
        <f>AVERAGE(31,35)</f>
        <v>33</v>
      </c>
      <c r="R56" s="8">
        <f t="shared" si="0"/>
        <v>10.504226244065093</v>
      </c>
      <c r="S56" s="4" t="s">
        <v>32</v>
      </c>
      <c r="T56" s="6">
        <v>11.19</v>
      </c>
      <c r="U56" s="4">
        <v>25.6</v>
      </c>
      <c r="V56" s="4">
        <v>2.39</v>
      </c>
      <c r="W56" s="4">
        <v>7</v>
      </c>
      <c r="X56" s="4">
        <v>10</v>
      </c>
      <c r="Y56" s="4">
        <v>7</v>
      </c>
      <c r="Z56" s="4">
        <v>4</v>
      </c>
      <c r="AA56" s="8">
        <f t="shared" si="1"/>
        <v>7</v>
      </c>
      <c r="AB56" s="17">
        <v>42861</v>
      </c>
      <c r="AC56" s="6">
        <v>16.149999999999999</v>
      </c>
      <c r="AD56" s="4">
        <v>25.5</v>
      </c>
      <c r="AE56" s="4">
        <v>19.100000000000001</v>
      </c>
      <c r="AF56" s="4">
        <v>6</v>
      </c>
      <c r="AG56" s="4">
        <v>4</v>
      </c>
      <c r="AH56" s="4">
        <v>4</v>
      </c>
      <c r="AI56" s="4">
        <v>2</v>
      </c>
      <c r="AJ56" s="8">
        <f t="shared" si="2"/>
        <v>4</v>
      </c>
      <c r="AK56">
        <f t="shared" si="3"/>
        <v>25.55</v>
      </c>
      <c r="AL56">
        <f t="shared" si="3"/>
        <v>10.745000000000001</v>
      </c>
    </row>
    <row r="57" spans="1:38" ht="17" x14ac:dyDescent="0.2">
      <c r="A57" s="1">
        <v>10</v>
      </c>
      <c r="B57" s="1">
        <v>56</v>
      </c>
      <c r="C57" s="4" t="s">
        <v>31</v>
      </c>
      <c r="D57" s="4">
        <v>2</v>
      </c>
      <c r="E57" s="10" t="s">
        <v>19</v>
      </c>
      <c r="F57" s="10" t="s">
        <v>20</v>
      </c>
      <c r="G57" s="10" t="s">
        <v>24</v>
      </c>
      <c r="H57" s="10"/>
      <c r="I57" s="4">
        <v>528</v>
      </c>
      <c r="J57">
        <v>-2.0248679816722799</v>
      </c>
      <c r="K57">
        <v>34.652915038168402</v>
      </c>
      <c r="L57">
        <v>1375.2387699999899</v>
      </c>
      <c r="M57" s="4" t="s">
        <v>23</v>
      </c>
      <c r="N57" s="4">
        <v>4.2</v>
      </c>
      <c r="O57" s="4">
        <v>3</v>
      </c>
      <c r="P57" s="6">
        <v>8.5500000000000007</v>
      </c>
      <c r="Q57" s="7">
        <f>AVERAGE(31,35)</f>
        <v>33</v>
      </c>
      <c r="R57" s="8">
        <f t="shared" si="0"/>
        <v>10.504226244065093</v>
      </c>
      <c r="S57" s="4" t="s">
        <v>32</v>
      </c>
      <c r="T57" s="6">
        <v>11.19</v>
      </c>
      <c r="U57" s="4">
        <v>24.9</v>
      </c>
      <c r="V57" s="4">
        <v>3.71</v>
      </c>
      <c r="W57" s="4">
        <v>6.5</v>
      </c>
      <c r="X57" s="4">
        <v>2.7</v>
      </c>
      <c r="Y57" s="4">
        <v>3</v>
      </c>
      <c r="Z57" s="4">
        <v>12.5</v>
      </c>
      <c r="AA57" s="8">
        <f t="shared" si="1"/>
        <v>6.1749999999999998</v>
      </c>
      <c r="AB57" s="17">
        <v>42861</v>
      </c>
      <c r="AC57" s="6">
        <v>16.100000000000001</v>
      </c>
      <c r="AD57" s="4">
        <v>26.1</v>
      </c>
      <c r="AE57" s="4">
        <v>19.100000000000001</v>
      </c>
      <c r="AF57" s="4">
        <v>2</v>
      </c>
      <c r="AG57" s="4">
        <v>2</v>
      </c>
      <c r="AH57" s="4">
        <v>3</v>
      </c>
      <c r="AI57" s="4">
        <v>2</v>
      </c>
      <c r="AJ57" s="8">
        <f t="shared" si="2"/>
        <v>2.25</v>
      </c>
      <c r="AK57">
        <f t="shared" si="3"/>
        <v>25.5</v>
      </c>
      <c r="AL57">
        <f t="shared" si="3"/>
        <v>11.405000000000001</v>
      </c>
    </row>
    <row r="58" spans="1:38" ht="17" x14ac:dyDescent="0.2">
      <c r="A58" s="1">
        <v>10</v>
      </c>
      <c r="B58" s="1">
        <v>57</v>
      </c>
      <c r="C58" s="4" t="s">
        <v>31</v>
      </c>
      <c r="D58" s="4">
        <v>2</v>
      </c>
      <c r="E58" s="10" t="s">
        <v>19</v>
      </c>
      <c r="F58" s="10" t="s">
        <v>25</v>
      </c>
      <c r="G58" s="10" t="s">
        <v>21</v>
      </c>
      <c r="H58" s="10"/>
      <c r="I58" s="4">
        <v>529</v>
      </c>
      <c r="J58">
        <v>-2.02499798499047</v>
      </c>
      <c r="K58">
        <v>34.652997013181398</v>
      </c>
      <c r="L58">
        <v>1375.30981399999</v>
      </c>
      <c r="M58" s="4" t="s">
        <v>27</v>
      </c>
      <c r="N58" s="4">
        <v>7.4</v>
      </c>
      <c r="O58" s="4">
        <v>2.2000000000000002</v>
      </c>
      <c r="P58" s="6">
        <v>22.05</v>
      </c>
      <c r="Q58" s="7">
        <v>100</v>
      </c>
      <c r="R58" s="8">
        <f t="shared" si="0"/>
        <v>31.830988618379067</v>
      </c>
      <c r="S58" s="4" t="s">
        <v>32</v>
      </c>
      <c r="T58" s="6">
        <v>11.27</v>
      </c>
      <c r="U58" s="4">
        <v>24</v>
      </c>
      <c r="V58" s="4">
        <v>3.25</v>
      </c>
      <c r="W58" s="4">
        <v>3</v>
      </c>
      <c r="X58" s="4">
        <v>7.6</v>
      </c>
      <c r="Y58" s="4">
        <v>6.5</v>
      </c>
      <c r="Z58" s="4">
        <v>4.5</v>
      </c>
      <c r="AA58" s="8">
        <f t="shared" si="1"/>
        <v>5.4</v>
      </c>
      <c r="AB58" s="17">
        <v>42861</v>
      </c>
      <c r="AC58" s="6">
        <v>15.54</v>
      </c>
      <c r="AD58" s="4">
        <v>27.1</v>
      </c>
      <c r="AE58" s="4">
        <v>19.100000000000001</v>
      </c>
      <c r="AF58" s="4">
        <v>2</v>
      </c>
      <c r="AG58" s="4">
        <v>3</v>
      </c>
      <c r="AH58" s="4">
        <v>3</v>
      </c>
      <c r="AI58" s="4">
        <v>2</v>
      </c>
      <c r="AJ58" s="8">
        <f t="shared" si="2"/>
        <v>2.5</v>
      </c>
      <c r="AK58">
        <f t="shared" si="3"/>
        <v>25.55</v>
      </c>
      <c r="AL58">
        <f t="shared" si="3"/>
        <v>11.175000000000001</v>
      </c>
    </row>
    <row r="59" spans="1:38" ht="17" x14ac:dyDescent="0.2">
      <c r="A59" s="1">
        <v>10</v>
      </c>
      <c r="B59" s="1">
        <v>58</v>
      </c>
      <c r="C59" s="4" t="s">
        <v>31</v>
      </c>
      <c r="D59" s="4">
        <v>2</v>
      </c>
      <c r="E59" s="10" t="s">
        <v>19</v>
      </c>
      <c r="F59" s="10" t="s">
        <v>25</v>
      </c>
      <c r="G59" s="10" t="s">
        <v>24</v>
      </c>
      <c r="H59" s="10"/>
      <c r="I59" s="4">
        <v>530</v>
      </c>
      <c r="J59">
        <v>-2.0249790418893099</v>
      </c>
      <c r="K59">
        <v>34.653001036494899</v>
      </c>
      <c r="L59">
        <v>1375.67846699999</v>
      </c>
      <c r="M59" s="4" t="s">
        <v>27</v>
      </c>
      <c r="N59" s="4">
        <v>7.4</v>
      </c>
      <c r="O59" s="4">
        <v>2.2000000000000002</v>
      </c>
      <c r="P59" s="6">
        <v>12.82</v>
      </c>
      <c r="Q59" s="7">
        <v>100</v>
      </c>
      <c r="R59" s="8">
        <f t="shared" si="0"/>
        <v>31.830988618379067</v>
      </c>
      <c r="S59" s="4" t="s">
        <v>32</v>
      </c>
      <c r="T59" s="6">
        <v>11.27</v>
      </c>
      <c r="U59" s="4">
        <v>26.8</v>
      </c>
      <c r="V59" s="4">
        <v>4.1100000000000003</v>
      </c>
      <c r="W59" s="4">
        <v>2.6</v>
      </c>
      <c r="X59" s="4">
        <v>3.5</v>
      </c>
      <c r="Y59" s="4">
        <v>3.5</v>
      </c>
      <c r="Z59" s="4">
        <v>2.5</v>
      </c>
      <c r="AA59" s="8">
        <f t="shared" si="1"/>
        <v>3.0249999999999999</v>
      </c>
      <c r="AB59" s="17">
        <v>42861</v>
      </c>
      <c r="AC59" s="6">
        <v>14.59</v>
      </c>
      <c r="AD59" s="4">
        <v>27.5</v>
      </c>
      <c r="AE59" s="4">
        <v>19.100000000000001</v>
      </c>
      <c r="AF59" s="4">
        <v>3</v>
      </c>
      <c r="AG59" s="4">
        <v>4</v>
      </c>
      <c r="AH59" s="4">
        <v>2</v>
      </c>
      <c r="AI59" s="4">
        <v>2</v>
      </c>
      <c r="AJ59" s="8">
        <f t="shared" si="2"/>
        <v>2.75</v>
      </c>
      <c r="AK59">
        <f t="shared" si="3"/>
        <v>27.15</v>
      </c>
      <c r="AL59">
        <f t="shared" si="3"/>
        <v>11.605</v>
      </c>
    </row>
    <row r="60" spans="1:38" ht="17" x14ac:dyDescent="0.2">
      <c r="A60" s="1">
        <v>10</v>
      </c>
      <c r="B60" s="1">
        <v>59</v>
      </c>
      <c r="C60" s="4" t="s">
        <v>31</v>
      </c>
      <c r="D60" s="4">
        <v>2</v>
      </c>
      <c r="E60" s="10" t="s">
        <v>28</v>
      </c>
      <c r="F60" s="10" t="s">
        <v>29</v>
      </c>
      <c r="G60" s="10" t="s">
        <v>21</v>
      </c>
      <c r="H60" s="10"/>
      <c r="I60" s="4">
        <v>531</v>
      </c>
      <c r="J60">
        <v>-2.0248440094292102</v>
      </c>
      <c r="K60">
        <v>34.652969017624798</v>
      </c>
      <c r="L60">
        <v>1374.6026609999899</v>
      </c>
      <c r="M60" s="4"/>
      <c r="N60" s="4"/>
      <c r="O60" s="4"/>
      <c r="P60" s="6"/>
      <c r="Q60" s="7"/>
      <c r="R60" s="8"/>
      <c r="S60" s="4" t="s">
        <v>32</v>
      </c>
      <c r="T60" s="6">
        <v>11.4</v>
      </c>
      <c r="U60" s="4">
        <v>30.8</v>
      </c>
      <c r="V60" s="4">
        <v>3.36</v>
      </c>
      <c r="W60" s="4">
        <v>1.5</v>
      </c>
      <c r="X60" s="4">
        <v>1</v>
      </c>
      <c r="Y60" s="4">
        <v>1</v>
      </c>
      <c r="Z60" s="4">
        <v>1.5</v>
      </c>
      <c r="AA60" s="8">
        <f t="shared" si="1"/>
        <v>1.25</v>
      </c>
      <c r="AB60" s="17">
        <v>42861</v>
      </c>
      <c r="AC60" s="6">
        <v>15.4</v>
      </c>
      <c r="AD60" s="4">
        <v>27.2</v>
      </c>
      <c r="AE60" s="4">
        <v>25.4</v>
      </c>
      <c r="AF60" s="4">
        <v>1.6</v>
      </c>
      <c r="AG60" s="4">
        <v>2.2000000000000002</v>
      </c>
      <c r="AH60" s="4">
        <v>1.9</v>
      </c>
      <c r="AI60" s="4">
        <v>1.4</v>
      </c>
      <c r="AJ60" s="8">
        <f t="shared" si="2"/>
        <v>1.7749999999999999</v>
      </c>
      <c r="AK60">
        <f t="shared" si="3"/>
        <v>29</v>
      </c>
      <c r="AL60">
        <f t="shared" si="3"/>
        <v>14.379999999999999</v>
      </c>
    </row>
    <row r="61" spans="1:38" ht="17" x14ac:dyDescent="0.2">
      <c r="A61" s="1">
        <v>10</v>
      </c>
      <c r="B61" s="1">
        <v>60</v>
      </c>
      <c r="C61" s="4" t="s">
        <v>31</v>
      </c>
      <c r="D61" s="4">
        <v>2</v>
      </c>
      <c r="E61" s="10" t="s">
        <v>28</v>
      </c>
      <c r="F61" s="10" t="s">
        <v>29</v>
      </c>
      <c r="G61" s="10" t="s">
        <v>24</v>
      </c>
      <c r="H61" s="10"/>
      <c r="I61" s="4">
        <v>532</v>
      </c>
      <c r="J61">
        <v>-2.0248969830572601</v>
      </c>
      <c r="K61">
        <v>34.652762990444799</v>
      </c>
      <c r="L61">
        <v>1374.5024410000001</v>
      </c>
      <c r="M61" s="4"/>
      <c r="N61" s="4"/>
      <c r="O61" s="4"/>
      <c r="P61" s="6"/>
      <c r="Q61" s="7"/>
      <c r="R61" s="8"/>
      <c r="S61" s="4" t="s">
        <v>32</v>
      </c>
      <c r="T61" s="6">
        <v>11.4</v>
      </c>
      <c r="U61" s="4">
        <v>31</v>
      </c>
      <c r="V61" s="4">
        <v>2.9</v>
      </c>
      <c r="W61" s="4">
        <v>1</v>
      </c>
      <c r="X61" s="4">
        <v>1.7</v>
      </c>
      <c r="Y61" s="4">
        <v>1.5</v>
      </c>
      <c r="Z61" s="4">
        <v>1</v>
      </c>
      <c r="AA61" s="8">
        <f t="shared" si="1"/>
        <v>1.3</v>
      </c>
      <c r="AB61" s="17">
        <v>42861</v>
      </c>
      <c r="AC61" s="6">
        <v>15.45</v>
      </c>
      <c r="AD61" s="4">
        <v>30.4</v>
      </c>
      <c r="AE61" s="4">
        <v>19.7</v>
      </c>
      <c r="AF61" s="4">
        <v>1.5</v>
      </c>
      <c r="AG61" s="4">
        <v>1</v>
      </c>
      <c r="AH61" s="4">
        <v>1.5</v>
      </c>
      <c r="AI61" s="4">
        <v>2</v>
      </c>
      <c r="AJ61" s="8">
        <f t="shared" si="2"/>
        <v>1.5</v>
      </c>
      <c r="AK61">
        <f t="shared" si="3"/>
        <v>30.7</v>
      </c>
      <c r="AL61">
        <f t="shared" si="3"/>
        <v>11.299999999999999</v>
      </c>
    </row>
    <row r="62" spans="1:38" ht="17" x14ac:dyDescent="0.2">
      <c r="A62" s="1">
        <v>11</v>
      </c>
      <c r="B62" s="1">
        <v>61</v>
      </c>
      <c r="C62" s="4" t="s">
        <v>31</v>
      </c>
      <c r="D62" s="4">
        <v>3</v>
      </c>
      <c r="E62" s="10" t="s">
        <v>19</v>
      </c>
      <c r="F62" s="10" t="s">
        <v>20</v>
      </c>
      <c r="G62" s="10" t="s">
        <v>21</v>
      </c>
      <c r="H62" s="10"/>
      <c r="I62" s="4">
        <v>533</v>
      </c>
      <c r="J62">
        <v>-2.0324950106441899</v>
      </c>
      <c r="K62">
        <v>34.652248006313997</v>
      </c>
      <c r="L62">
        <v>1367.66967799999</v>
      </c>
      <c r="M62" s="4" t="s">
        <v>23</v>
      </c>
      <c r="N62" s="4">
        <v>3.8</v>
      </c>
      <c r="O62" s="4">
        <v>1.6</v>
      </c>
      <c r="P62" s="6">
        <v>25.86</v>
      </c>
      <c r="Q62" s="7">
        <f>AVERAGE(50,63)</f>
        <v>56.5</v>
      </c>
      <c r="R62" s="8">
        <f t="shared" si="0"/>
        <v>17.984508569384175</v>
      </c>
      <c r="S62" s="4" t="s">
        <v>32</v>
      </c>
      <c r="T62" s="6">
        <v>12.24</v>
      </c>
      <c r="U62" s="4">
        <v>25.3</v>
      </c>
      <c r="V62" s="4">
        <v>1.46</v>
      </c>
      <c r="W62" s="4">
        <v>2</v>
      </c>
      <c r="X62" s="4">
        <v>2.5</v>
      </c>
      <c r="Y62" s="4">
        <v>3</v>
      </c>
      <c r="Z62" s="4">
        <v>4.8</v>
      </c>
      <c r="AA62" s="8">
        <f t="shared" si="1"/>
        <v>3.0750000000000002</v>
      </c>
      <c r="AB62" s="17">
        <v>42861</v>
      </c>
      <c r="AC62" s="6">
        <v>15.05</v>
      </c>
      <c r="AD62" s="4">
        <v>23.1</v>
      </c>
      <c r="AE62" s="4">
        <v>19.100000000000001</v>
      </c>
      <c r="AF62" s="4">
        <v>5</v>
      </c>
      <c r="AG62" s="4">
        <v>3</v>
      </c>
      <c r="AH62" s="4">
        <v>4</v>
      </c>
      <c r="AI62" s="4">
        <v>5</v>
      </c>
      <c r="AJ62" s="8">
        <f t="shared" si="2"/>
        <v>4.25</v>
      </c>
      <c r="AK62">
        <f t="shared" si="3"/>
        <v>24.200000000000003</v>
      </c>
      <c r="AL62">
        <f t="shared" si="3"/>
        <v>10.280000000000001</v>
      </c>
    </row>
    <row r="63" spans="1:38" ht="17" x14ac:dyDescent="0.2">
      <c r="A63" s="1">
        <v>11</v>
      </c>
      <c r="B63" s="1">
        <v>62</v>
      </c>
      <c r="C63" s="4" t="s">
        <v>31</v>
      </c>
      <c r="D63" s="4">
        <v>3</v>
      </c>
      <c r="E63" s="10" t="s">
        <v>19</v>
      </c>
      <c r="F63" s="10" t="s">
        <v>20</v>
      </c>
      <c r="G63" s="10" t="s">
        <v>24</v>
      </c>
      <c r="H63" s="10"/>
      <c r="I63" s="4">
        <v>534</v>
      </c>
      <c r="J63">
        <v>-2.0324879698455298</v>
      </c>
      <c r="K63">
        <v>34.652241971343699</v>
      </c>
      <c r="L63">
        <v>1367.6176760000001</v>
      </c>
      <c r="M63" s="4" t="s">
        <v>23</v>
      </c>
      <c r="N63" s="4">
        <v>3.8</v>
      </c>
      <c r="O63" s="4">
        <v>1.6</v>
      </c>
      <c r="P63" s="6">
        <v>39.9</v>
      </c>
      <c r="Q63" s="7">
        <f>AVERAGE(50,63)</f>
        <v>56.5</v>
      </c>
      <c r="R63" s="8">
        <f t="shared" si="0"/>
        <v>17.984508569384175</v>
      </c>
      <c r="S63" s="4" t="s">
        <v>32</v>
      </c>
      <c r="T63" s="6">
        <v>12.24</v>
      </c>
      <c r="U63" s="4">
        <v>27.6</v>
      </c>
      <c r="V63" s="4">
        <v>0.55000000000000004</v>
      </c>
      <c r="W63" s="4">
        <v>4</v>
      </c>
      <c r="X63" s="4">
        <v>3.5</v>
      </c>
      <c r="Y63" s="4">
        <v>5.5</v>
      </c>
      <c r="Z63" s="4">
        <v>2</v>
      </c>
      <c r="AA63" s="8">
        <f t="shared" si="1"/>
        <v>3.75</v>
      </c>
      <c r="AB63" s="17">
        <v>42861</v>
      </c>
      <c r="AC63" s="6">
        <v>15.09</v>
      </c>
      <c r="AD63" s="4">
        <v>25.9</v>
      </c>
      <c r="AE63" s="4">
        <v>19.100000000000001</v>
      </c>
      <c r="AF63" s="4">
        <v>4</v>
      </c>
      <c r="AG63" s="4">
        <v>3</v>
      </c>
      <c r="AH63" s="4">
        <v>3</v>
      </c>
      <c r="AI63" s="4">
        <v>3</v>
      </c>
      <c r="AJ63" s="8">
        <f t="shared" si="2"/>
        <v>3.25</v>
      </c>
      <c r="AK63">
        <f t="shared" si="3"/>
        <v>26.75</v>
      </c>
      <c r="AL63">
        <f t="shared" si="3"/>
        <v>9.8250000000000011</v>
      </c>
    </row>
    <row r="64" spans="1:38" ht="17" x14ac:dyDescent="0.2">
      <c r="A64" s="1">
        <v>11</v>
      </c>
      <c r="B64" s="1">
        <v>63</v>
      </c>
      <c r="C64" s="4" t="s">
        <v>31</v>
      </c>
      <c r="D64" s="4">
        <v>3</v>
      </c>
      <c r="E64" s="10" t="s">
        <v>19</v>
      </c>
      <c r="F64" s="10" t="s">
        <v>25</v>
      </c>
      <c r="G64" s="10" t="s">
        <v>21</v>
      </c>
      <c r="H64" s="10"/>
      <c r="I64" s="4">
        <v>535</v>
      </c>
      <c r="J64">
        <v>-2.0323759876191598</v>
      </c>
      <c r="K64">
        <v>34.652243983000503</v>
      </c>
      <c r="L64">
        <v>1368.77185099999</v>
      </c>
      <c r="M64" s="4" t="s">
        <v>27</v>
      </c>
      <c r="N64" s="4">
        <v>6.4</v>
      </c>
      <c r="O64" s="4">
        <v>1.2</v>
      </c>
      <c r="P64" s="6">
        <v>53.27</v>
      </c>
      <c r="Q64" s="7">
        <v>86</v>
      </c>
      <c r="R64" s="8">
        <f t="shared" si="0"/>
        <v>27.374650211805999</v>
      </c>
      <c r="S64" s="4" t="s">
        <v>32</v>
      </c>
      <c r="T64" s="6">
        <v>12.34</v>
      </c>
      <c r="U64" s="4">
        <v>27.9</v>
      </c>
      <c r="V64" s="4">
        <v>0.43</v>
      </c>
      <c r="W64" s="4">
        <v>5.5</v>
      </c>
      <c r="X64" s="4">
        <v>6.5</v>
      </c>
      <c r="Y64" s="4">
        <v>5</v>
      </c>
      <c r="Z64" s="4">
        <v>2.5</v>
      </c>
      <c r="AA64" s="8">
        <f t="shared" si="1"/>
        <v>4.875</v>
      </c>
      <c r="AB64" s="17">
        <v>42861</v>
      </c>
      <c r="AC64" s="6">
        <v>15.14</v>
      </c>
      <c r="AD64" s="4">
        <v>26.5</v>
      </c>
      <c r="AE64" s="4">
        <v>19.100000000000001</v>
      </c>
      <c r="AF64" s="4">
        <v>4</v>
      </c>
      <c r="AG64" s="4">
        <v>5</v>
      </c>
      <c r="AH64" s="4">
        <v>3</v>
      </c>
      <c r="AI64" s="4">
        <v>3</v>
      </c>
      <c r="AJ64" s="8">
        <f t="shared" si="2"/>
        <v>3.75</v>
      </c>
      <c r="AK64">
        <f t="shared" si="3"/>
        <v>27.2</v>
      </c>
      <c r="AL64">
        <f t="shared" si="3"/>
        <v>9.7650000000000006</v>
      </c>
    </row>
    <row r="65" spans="1:38" ht="17" x14ac:dyDescent="0.2">
      <c r="A65" s="1">
        <v>11</v>
      </c>
      <c r="B65" s="1">
        <v>64</v>
      </c>
      <c r="C65" s="4" t="s">
        <v>31</v>
      </c>
      <c r="D65" s="4">
        <v>3</v>
      </c>
      <c r="E65" s="10" t="s">
        <v>19</v>
      </c>
      <c r="F65" s="10" t="s">
        <v>25</v>
      </c>
      <c r="G65" s="10" t="s">
        <v>24</v>
      </c>
      <c r="H65" s="10"/>
      <c r="I65" s="4">
        <v>536</v>
      </c>
      <c r="J65">
        <v>-2.0323930028825998</v>
      </c>
      <c r="K65">
        <v>34.652251023799103</v>
      </c>
      <c r="L65">
        <v>1368.76342799999</v>
      </c>
      <c r="M65" s="4" t="s">
        <v>27</v>
      </c>
      <c r="N65" s="4">
        <v>6.4</v>
      </c>
      <c r="O65" s="4">
        <v>1.2</v>
      </c>
      <c r="P65" s="6">
        <v>49.51</v>
      </c>
      <c r="Q65" s="7">
        <v>86</v>
      </c>
      <c r="R65" s="8">
        <f t="shared" si="0"/>
        <v>27.374650211805999</v>
      </c>
      <c r="S65" s="4" t="s">
        <v>32</v>
      </c>
      <c r="T65" s="6">
        <v>12.34</v>
      </c>
      <c r="U65" s="4">
        <v>26.8</v>
      </c>
      <c r="V65" s="4">
        <v>2.19</v>
      </c>
      <c r="W65" s="4">
        <v>4</v>
      </c>
      <c r="X65" s="4">
        <v>4.5</v>
      </c>
      <c r="Y65" s="4">
        <v>8</v>
      </c>
      <c r="Z65" s="4">
        <v>3.5</v>
      </c>
      <c r="AA65" s="8">
        <f t="shared" si="1"/>
        <v>5</v>
      </c>
      <c r="AB65" s="17">
        <v>42861</v>
      </c>
      <c r="AC65" s="6">
        <v>15.2</v>
      </c>
      <c r="AD65" s="4">
        <v>25.8</v>
      </c>
      <c r="AE65" s="4">
        <v>19.100000000000001</v>
      </c>
      <c r="AF65" s="4">
        <v>4</v>
      </c>
      <c r="AG65" s="4">
        <v>4</v>
      </c>
      <c r="AH65" s="4">
        <v>4</v>
      </c>
      <c r="AI65" s="4">
        <v>4</v>
      </c>
      <c r="AJ65" s="8">
        <f t="shared" si="2"/>
        <v>4</v>
      </c>
      <c r="AK65">
        <f t="shared" si="3"/>
        <v>26.3</v>
      </c>
      <c r="AL65">
        <f t="shared" si="3"/>
        <v>10.645000000000001</v>
      </c>
    </row>
    <row r="66" spans="1:38" ht="17" x14ac:dyDescent="0.2">
      <c r="A66" s="1">
        <v>11</v>
      </c>
      <c r="B66" s="1">
        <v>65</v>
      </c>
      <c r="C66" s="4" t="s">
        <v>31</v>
      </c>
      <c r="D66" s="4">
        <v>3</v>
      </c>
      <c r="E66" s="10" t="s">
        <v>28</v>
      </c>
      <c r="F66" s="10" t="s">
        <v>29</v>
      </c>
      <c r="G66" s="10" t="s">
        <v>21</v>
      </c>
      <c r="H66" s="10"/>
      <c r="I66" s="4">
        <v>537</v>
      </c>
      <c r="J66">
        <v>-2.0324179809540501</v>
      </c>
      <c r="K66">
        <v>34.652382032945702</v>
      </c>
      <c r="L66">
        <v>1367.79040499999</v>
      </c>
      <c r="M66" s="4"/>
      <c r="N66" s="4"/>
      <c r="O66" s="4"/>
      <c r="P66" s="6"/>
      <c r="Q66" s="7"/>
      <c r="R66" s="8"/>
      <c r="S66" s="4" t="s">
        <v>32</v>
      </c>
      <c r="T66" s="6">
        <v>12.52</v>
      </c>
      <c r="U66" s="4">
        <v>32.6</v>
      </c>
      <c r="V66" s="4">
        <v>2.66</v>
      </c>
      <c r="W66" s="4">
        <v>2</v>
      </c>
      <c r="X66" s="4">
        <v>2</v>
      </c>
      <c r="Y66" s="4">
        <v>2</v>
      </c>
      <c r="Z66" s="4">
        <v>1.5</v>
      </c>
      <c r="AA66" s="8">
        <f t="shared" si="1"/>
        <v>1.875</v>
      </c>
      <c r="AB66" s="17">
        <v>42861</v>
      </c>
      <c r="AC66" s="6">
        <v>15.24</v>
      </c>
      <c r="AD66" s="4">
        <v>26.3</v>
      </c>
      <c r="AE66" s="4">
        <v>19.100000000000001</v>
      </c>
      <c r="AF66" s="4">
        <v>2</v>
      </c>
      <c r="AG66" s="4">
        <v>2</v>
      </c>
      <c r="AH66" s="4">
        <v>2</v>
      </c>
      <c r="AI66" s="4">
        <v>2</v>
      </c>
      <c r="AJ66" s="8">
        <f t="shared" si="2"/>
        <v>2</v>
      </c>
      <c r="AK66">
        <f t="shared" si="3"/>
        <v>29.450000000000003</v>
      </c>
      <c r="AL66">
        <f t="shared" si="3"/>
        <v>10.88</v>
      </c>
    </row>
    <row r="67" spans="1:38" ht="17" x14ac:dyDescent="0.2">
      <c r="A67" s="1">
        <v>11</v>
      </c>
      <c r="B67" s="1">
        <v>66</v>
      </c>
      <c r="C67" s="4" t="s">
        <v>31</v>
      </c>
      <c r="D67" s="4">
        <v>3</v>
      </c>
      <c r="E67" s="10" t="s">
        <v>28</v>
      </c>
      <c r="F67" s="10" t="s">
        <v>29</v>
      </c>
      <c r="G67" s="10" t="s">
        <v>24</v>
      </c>
      <c r="H67" s="10"/>
      <c r="I67" s="4">
        <v>538</v>
      </c>
      <c r="J67">
        <v>-2.0324429590255</v>
      </c>
      <c r="K67">
        <v>34.6521620079874</v>
      </c>
      <c r="L67">
        <v>1369.17004399999</v>
      </c>
      <c r="M67" s="4"/>
      <c r="N67" s="4"/>
      <c r="O67" s="4"/>
      <c r="P67" s="6"/>
      <c r="Q67" s="7"/>
      <c r="R67" s="8"/>
      <c r="S67" s="4" t="s">
        <v>32</v>
      </c>
      <c r="T67" s="6">
        <v>12.52</v>
      </c>
      <c r="U67" s="4">
        <v>29.5</v>
      </c>
      <c r="V67" s="4">
        <v>0</v>
      </c>
      <c r="W67" s="4">
        <v>3.5</v>
      </c>
      <c r="X67" s="4">
        <v>3.5</v>
      </c>
      <c r="Y67" s="4">
        <v>3</v>
      </c>
      <c r="Z67" s="4">
        <v>4</v>
      </c>
      <c r="AA67" s="8">
        <f t="shared" ref="AA67:AA127" si="4">AVERAGE(W67:Z67)</f>
        <v>3.5</v>
      </c>
      <c r="AB67" s="17">
        <v>42861</v>
      </c>
      <c r="AC67" s="6">
        <v>15.3</v>
      </c>
      <c r="AD67" s="4">
        <v>26.7</v>
      </c>
      <c r="AE67" s="4">
        <v>19.100000000000001</v>
      </c>
      <c r="AF67" s="4">
        <v>2</v>
      </c>
      <c r="AG67" s="4">
        <v>3</v>
      </c>
      <c r="AH67" s="4">
        <v>2</v>
      </c>
      <c r="AI67" s="4">
        <v>2</v>
      </c>
      <c r="AJ67" s="8">
        <f t="shared" si="2"/>
        <v>2.25</v>
      </c>
      <c r="AK67">
        <f t="shared" si="3"/>
        <v>28.1</v>
      </c>
      <c r="AL67">
        <f t="shared" si="3"/>
        <v>9.5500000000000007</v>
      </c>
    </row>
    <row r="68" spans="1:38" ht="17" x14ac:dyDescent="0.2">
      <c r="A68" s="1">
        <v>12</v>
      </c>
      <c r="B68" s="1">
        <v>67</v>
      </c>
      <c r="C68" s="4" t="s">
        <v>31</v>
      </c>
      <c r="D68" s="4">
        <v>4</v>
      </c>
      <c r="E68" s="10" t="s">
        <v>19</v>
      </c>
      <c r="F68" s="10" t="s">
        <v>20</v>
      </c>
      <c r="G68" s="10" t="s">
        <v>21</v>
      </c>
      <c r="H68" s="10"/>
      <c r="I68" s="4">
        <v>539</v>
      </c>
      <c r="J68">
        <v>-2.0385360158979799</v>
      </c>
      <c r="K68">
        <v>34.652323024347403</v>
      </c>
      <c r="L68">
        <v>1369.0445560000001</v>
      </c>
      <c r="M68" s="4" t="s">
        <v>23</v>
      </c>
      <c r="N68" s="4">
        <v>4.2</v>
      </c>
      <c r="O68" s="4">
        <v>1.8</v>
      </c>
      <c r="P68" s="6">
        <v>10.99</v>
      </c>
      <c r="Q68" s="7">
        <v>96</v>
      </c>
      <c r="R68" s="8">
        <f t="shared" ref="R68:R127" si="5">Q68/PI()</f>
        <v>30.557749073643905</v>
      </c>
      <c r="S68" s="4" t="s">
        <v>32</v>
      </c>
      <c r="T68" s="6">
        <v>14.04</v>
      </c>
      <c r="U68" s="4">
        <v>26.8</v>
      </c>
      <c r="V68" s="4">
        <v>1.1399999999999999</v>
      </c>
      <c r="W68" s="4">
        <v>5.5</v>
      </c>
      <c r="X68" s="4">
        <v>9</v>
      </c>
      <c r="Y68" s="4">
        <v>5.5</v>
      </c>
      <c r="Z68" s="4">
        <v>4</v>
      </c>
      <c r="AA68" s="8">
        <f t="shared" si="4"/>
        <v>6</v>
      </c>
      <c r="AB68" s="17">
        <v>42861</v>
      </c>
      <c r="AC68" s="6">
        <v>14.09</v>
      </c>
      <c r="AD68" s="4">
        <v>23.9</v>
      </c>
      <c r="AE68" s="4">
        <v>19.100000000000001</v>
      </c>
      <c r="AF68" s="4">
        <v>4</v>
      </c>
      <c r="AG68" s="4">
        <v>3</v>
      </c>
      <c r="AH68" s="4">
        <v>4</v>
      </c>
      <c r="AI68" s="4">
        <v>3</v>
      </c>
      <c r="AJ68" s="8">
        <f t="shared" si="2"/>
        <v>3.5</v>
      </c>
      <c r="AK68">
        <f t="shared" ref="AK68:AL127" si="6">AVERAGE(U68,AD68)</f>
        <v>25.35</v>
      </c>
      <c r="AL68">
        <f t="shared" si="6"/>
        <v>10.120000000000001</v>
      </c>
    </row>
    <row r="69" spans="1:38" ht="17" x14ac:dyDescent="0.2">
      <c r="A69" s="1">
        <v>12</v>
      </c>
      <c r="B69" s="1">
        <v>68</v>
      </c>
      <c r="C69" s="4" t="s">
        <v>31</v>
      </c>
      <c r="D69" s="4">
        <v>4</v>
      </c>
      <c r="E69" s="10" t="s">
        <v>19</v>
      </c>
      <c r="F69" s="10" t="s">
        <v>20</v>
      </c>
      <c r="G69" s="10" t="s">
        <v>24</v>
      </c>
      <c r="H69" s="10"/>
      <c r="I69" s="4">
        <v>540</v>
      </c>
      <c r="J69">
        <v>-2.0385309867560801</v>
      </c>
      <c r="K69">
        <v>34.652328975498598</v>
      </c>
      <c r="L69">
        <v>1369.0554199999899</v>
      </c>
      <c r="M69" s="4" t="s">
        <v>23</v>
      </c>
      <c r="N69" s="4">
        <v>4.2</v>
      </c>
      <c r="O69" s="4">
        <v>1.8</v>
      </c>
      <c r="P69" s="6">
        <v>11.96</v>
      </c>
      <c r="Q69" s="7">
        <v>96</v>
      </c>
      <c r="R69" s="8">
        <f t="shared" si="5"/>
        <v>30.557749073643905</v>
      </c>
      <c r="S69" s="4" t="s">
        <v>32</v>
      </c>
      <c r="T69" s="6">
        <v>14.04</v>
      </c>
      <c r="U69" s="4">
        <v>25.5</v>
      </c>
      <c r="V69" s="4">
        <v>3.6</v>
      </c>
      <c r="W69" s="4">
        <v>7</v>
      </c>
      <c r="X69" s="4">
        <v>3</v>
      </c>
      <c r="Y69" s="4">
        <v>5</v>
      </c>
      <c r="Z69" s="4">
        <v>4</v>
      </c>
      <c r="AA69" s="8">
        <f t="shared" si="4"/>
        <v>4.75</v>
      </c>
      <c r="AB69" s="17">
        <v>42861</v>
      </c>
      <c r="AC69" s="6">
        <v>14.07</v>
      </c>
      <c r="AD69" s="4">
        <v>24.3</v>
      </c>
      <c r="AE69" s="4">
        <v>19.100000000000001</v>
      </c>
      <c r="AF69" s="4">
        <v>3</v>
      </c>
      <c r="AG69" s="4">
        <v>3</v>
      </c>
      <c r="AH69" s="4">
        <v>3</v>
      </c>
      <c r="AI69" s="4">
        <v>5</v>
      </c>
      <c r="AJ69" s="8">
        <f t="shared" si="2"/>
        <v>3.5</v>
      </c>
      <c r="AK69">
        <f t="shared" si="6"/>
        <v>24.9</v>
      </c>
      <c r="AL69">
        <f t="shared" si="6"/>
        <v>11.350000000000001</v>
      </c>
    </row>
    <row r="70" spans="1:38" ht="17" x14ac:dyDescent="0.2">
      <c r="A70" s="1">
        <v>12</v>
      </c>
      <c r="B70" s="1">
        <v>69</v>
      </c>
      <c r="C70" s="4" t="s">
        <v>31</v>
      </c>
      <c r="D70" s="4">
        <v>4</v>
      </c>
      <c r="E70" s="10" t="s">
        <v>19</v>
      </c>
      <c r="F70" s="10" t="s">
        <v>25</v>
      </c>
      <c r="G70" s="10" t="s">
        <v>21</v>
      </c>
      <c r="H70" s="10"/>
      <c r="I70" s="4">
        <v>541</v>
      </c>
      <c r="J70">
        <v>-2.0387410372495598</v>
      </c>
      <c r="K70">
        <v>34.652356971055198</v>
      </c>
      <c r="L70">
        <v>1368.14819299999</v>
      </c>
      <c r="M70" s="4" t="s">
        <v>27</v>
      </c>
      <c r="N70" s="4">
        <v>8.1999999999999993</v>
      </c>
      <c r="O70" s="4">
        <v>1.6</v>
      </c>
      <c r="P70" s="6">
        <v>16.86</v>
      </c>
      <c r="Q70" s="7">
        <v>100</v>
      </c>
      <c r="R70" s="8">
        <f t="shared" si="5"/>
        <v>31.830988618379067</v>
      </c>
      <c r="S70" s="4" t="s">
        <v>32</v>
      </c>
      <c r="T70" s="6">
        <v>14.12</v>
      </c>
      <c r="U70" s="4">
        <v>27.8</v>
      </c>
      <c r="V70" s="4">
        <v>3.68</v>
      </c>
      <c r="W70" s="4">
        <v>3.5</v>
      </c>
      <c r="X70" s="4">
        <v>4.5</v>
      </c>
      <c r="Y70" s="4">
        <v>3.5</v>
      </c>
      <c r="Z70" s="4">
        <v>4.5999999999999996</v>
      </c>
      <c r="AA70" s="8">
        <f t="shared" si="4"/>
        <v>4.0250000000000004</v>
      </c>
      <c r="AB70" s="17">
        <v>42861</v>
      </c>
      <c r="AC70" s="9">
        <v>14.39</v>
      </c>
      <c r="AD70" s="15">
        <v>25.2</v>
      </c>
      <c r="AE70" s="15">
        <v>19.100000000000001</v>
      </c>
      <c r="AF70" s="15">
        <v>3</v>
      </c>
      <c r="AG70" s="15">
        <v>6</v>
      </c>
      <c r="AH70" s="15">
        <v>6</v>
      </c>
      <c r="AI70" s="15">
        <v>6</v>
      </c>
      <c r="AJ70" s="8">
        <f t="shared" ref="AJ70:AJ127" si="7">AVERAGE(AF70:AI70)</f>
        <v>5.25</v>
      </c>
      <c r="AK70">
        <f t="shared" si="6"/>
        <v>26.5</v>
      </c>
      <c r="AL70">
        <f t="shared" si="6"/>
        <v>11.39</v>
      </c>
    </row>
    <row r="71" spans="1:38" ht="17" x14ac:dyDescent="0.2">
      <c r="A71" s="1">
        <v>12</v>
      </c>
      <c r="B71" s="1">
        <v>70</v>
      </c>
      <c r="C71" s="4" t="s">
        <v>31</v>
      </c>
      <c r="D71" s="4">
        <v>4</v>
      </c>
      <c r="E71" s="10" t="s">
        <v>19</v>
      </c>
      <c r="F71" s="10" t="s">
        <v>25</v>
      </c>
      <c r="G71" s="10" t="s">
        <v>24</v>
      </c>
      <c r="H71" s="10"/>
      <c r="I71" s="4">
        <v>542</v>
      </c>
      <c r="J71">
        <v>-2.0387550350278598</v>
      </c>
      <c r="K71">
        <v>34.6523579768836</v>
      </c>
      <c r="L71">
        <v>1368.02099599999</v>
      </c>
      <c r="M71" s="4" t="s">
        <v>27</v>
      </c>
      <c r="N71" s="4">
        <v>8.1999999999999993</v>
      </c>
      <c r="O71" s="4">
        <v>1.6</v>
      </c>
      <c r="P71" s="6">
        <v>30.64</v>
      </c>
      <c r="Q71" s="7">
        <v>100</v>
      </c>
      <c r="R71" s="8">
        <f t="shared" si="5"/>
        <v>31.830988618379067</v>
      </c>
      <c r="S71" s="4" t="s">
        <v>32</v>
      </c>
      <c r="T71" s="6">
        <v>14.12</v>
      </c>
      <c r="U71" s="4">
        <v>25.9</v>
      </c>
      <c r="V71" s="4">
        <v>2.93</v>
      </c>
      <c r="W71" s="4">
        <v>3</v>
      </c>
      <c r="X71" s="4">
        <v>3</v>
      </c>
      <c r="Y71" s="4">
        <v>5.5</v>
      </c>
      <c r="Z71" s="4">
        <v>4.5</v>
      </c>
      <c r="AA71" s="8">
        <f t="shared" si="4"/>
        <v>4</v>
      </c>
      <c r="AB71" s="17">
        <v>42861</v>
      </c>
      <c r="AC71" s="6">
        <v>14.35</v>
      </c>
      <c r="AD71" s="4">
        <v>24.6</v>
      </c>
      <c r="AE71" s="4">
        <v>19.100000000000001</v>
      </c>
      <c r="AF71" s="4">
        <v>2</v>
      </c>
      <c r="AG71" s="4">
        <v>2</v>
      </c>
      <c r="AH71" s="4">
        <v>3</v>
      </c>
      <c r="AI71" s="4">
        <v>2</v>
      </c>
      <c r="AJ71" s="8">
        <f t="shared" si="7"/>
        <v>2.25</v>
      </c>
      <c r="AK71">
        <f t="shared" si="6"/>
        <v>25.25</v>
      </c>
      <c r="AL71">
        <f t="shared" si="6"/>
        <v>11.015000000000001</v>
      </c>
    </row>
    <row r="72" spans="1:38" ht="17" x14ac:dyDescent="0.2">
      <c r="A72" s="1">
        <v>12</v>
      </c>
      <c r="B72" s="1">
        <v>71</v>
      </c>
      <c r="C72" s="4" t="s">
        <v>31</v>
      </c>
      <c r="D72" s="4">
        <v>4</v>
      </c>
      <c r="E72" s="10" t="s">
        <v>28</v>
      </c>
      <c r="F72" s="10" t="s">
        <v>29</v>
      </c>
      <c r="G72" s="10" t="s">
        <v>21</v>
      </c>
      <c r="H72" s="10"/>
      <c r="I72" s="4">
        <v>543</v>
      </c>
      <c r="J72">
        <v>-2.0386869739740998</v>
      </c>
      <c r="K72">
        <v>34.652272984385398</v>
      </c>
      <c r="L72">
        <v>1366.18945299999</v>
      </c>
      <c r="M72" s="4"/>
      <c r="N72" s="4"/>
      <c r="O72" s="4"/>
      <c r="P72" s="6"/>
      <c r="Q72" s="7"/>
      <c r="R72" s="8"/>
      <c r="S72" s="4" t="s">
        <v>32</v>
      </c>
      <c r="T72" s="6">
        <v>14.23</v>
      </c>
      <c r="U72" s="4">
        <v>29.3</v>
      </c>
      <c r="V72" s="4">
        <v>4.62</v>
      </c>
      <c r="W72" s="4">
        <v>5.5</v>
      </c>
      <c r="X72" s="4">
        <v>2</v>
      </c>
      <c r="Y72" s="4">
        <v>2.5</v>
      </c>
      <c r="Z72" s="4">
        <v>2</v>
      </c>
      <c r="AA72" s="8">
        <f t="shared" si="4"/>
        <v>3</v>
      </c>
      <c r="AB72" s="17">
        <v>42861</v>
      </c>
      <c r="AC72" s="6">
        <v>14.27</v>
      </c>
      <c r="AD72" s="4">
        <v>27.1</v>
      </c>
      <c r="AE72" s="4">
        <v>19.100000000000001</v>
      </c>
      <c r="AF72" s="4">
        <v>6</v>
      </c>
      <c r="AG72" s="4">
        <v>1</v>
      </c>
      <c r="AH72" s="4">
        <v>2</v>
      </c>
      <c r="AI72" s="4">
        <v>4</v>
      </c>
      <c r="AJ72" s="8">
        <f t="shared" si="7"/>
        <v>3.25</v>
      </c>
      <c r="AK72">
        <f t="shared" si="6"/>
        <v>28.200000000000003</v>
      </c>
      <c r="AL72">
        <f t="shared" si="6"/>
        <v>11.860000000000001</v>
      </c>
    </row>
    <row r="73" spans="1:38" ht="17" x14ac:dyDescent="0.2">
      <c r="A73" s="1">
        <v>12</v>
      </c>
      <c r="B73" s="1">
        <v>72</v>
      </c>
      <c r="C73" s="4" t="s">
        <v>31</v>
      </c>
      <c r="D73" s="4">
        <v>4</v>
      </c>
      <c r="E73" s="10" t="s">
        <v>28</v>
      </c>
      <c r="F73" s="10" t="s">
        <v>29</v>
      </c>
      <c r="G73" s="10" t="s">
        <v>24</v>
      </c>
      <c r="H73" s="10"/>
      <c r="I73" s="4">
        <v>544</v>
      </c>
      <c r="J73">
        <v>-2.0385690405964798</v>
      </c>
      <c r="K73">
        <v>34.652165025472598</v>
      </c>
      <c r="L73">
        <v>1367.45092799999</v>
      </c>
      <c r="M73" s="4"/>
      <c r="N73" s="4"/>
      <c r="O73" s="4"/>
      <c r="P73" s="6"/>
      <c r="Q73" s="7"/>
      <c r="R73" s="8"/>
      <c r="S73" s="4" t="s">
        <v>32</v>
      </c>
      <c r="T73" s="6">
        <v>14.23</v>
      </c>
      <c r="U73" s="4">
        <v>30.5</v>
      </c>
      <c r="V73" s="4">
        <v>6.67</v>
      </c>
      <c r="W73" s="4">
        <v>5.5</v>
      </c>
      <c r="X73" s="4">
        <v>2</v>
      </c>
      <c r="Y73" s="4">
        <v>6</v>
      </c>
      <c r="Z73" s="4">
        <v>5.3</v>
      </c>
      <c r="AA73" s="8">
        <f t="shared" si="4"/>
        <v>4.7</v>
      </c>
      <c r="AB73" s="17">
        <v>42861</v>
      </c>
      <c r="AC73" s="6">
        <v>14.18</v>
      </c>
      <c r="AD73" s="4">
        <v>26.1</v>
      </c>
      <c r="AE73" s="4">
        <v>19.100000000000001</v>
      </c>
      <c r="AF73" s="4">
        <v>1</v>
      </c>
      <c r="AG73" s="4">
        <v>2</v>
      </c>
      <c r="AH73" s="4">
        <v>2</v>
      </c>
      <c r="AI73" s="4">
        <v>1</v>
      </c>
      <c r="AJ73" s="8">
        <f t="shared" si="7"/>
        <v>1.5</v>
      </c>
      <c r="AK73">
        <f t="shared" si="6"/>
        <v>28.3</v>
      </c>
      <c r="AL73">
        <f t="shared" si="6"/>
        <v>12.885000000000002</v>
      </c>
    </row>
    <row r="74" spans="1:38" ht="17" x14ac:dyDescent="0.2">
      <c r="A74" s="1">
        <v>13</v>
      </c>
      <c r="B74" s="1">
        <v>73</v>
      </c>
      <c r="C74" s="4" t="s">
        <v>33</v>
      </c>
      <c r="D74" s="4">
        <v>1</v>
      </c>
      <c r="E74" s="10" t="s">
        <v>19</v>
      </c>
      <c r="F74" s="10" t="s">
        <v>20</v>
      </c>
      <c r="G74" s="10" t="s">
        <v>21</v>
      </c>
      <c r="H74" s="10"/>
      <c r="I74" s="4">
        <v>497</v>
      </c>
      <c r="J74">
        <v>-2.01261498034</v>
      </c>
      <c r="K74">
        <v>34.6645600162446</v>
      </c>
      <c r="L74">
        <v>1384.0329589999899</v>
      </c>
      <c r="M74" s="4" t="s">
        <v>23</v>
      </c>
      <c r="N74" s="4">
        <v>5</v>
      </c>
      <c r="O74" s="4">
        <v>1.2</v>
      </c>
      <c r="P74" s="6">
        <v>26.88</v>
      </c>
      <c r="Q74" s="7">
        <v>60</v>
      </c>
      <c r="R74" s="8">
        <f t="shared" si="5"/>
        <v>19.098593171027442</v>
      </c>
      <c r="S74" s="4" t="s">
        <v>34</v>
      </c>
      <c r="T74" s="6">
        <v>10.32</v>
      </c>
      <c r="U74" s="4">
        <v>21.5</v>
      </c>
      <c r="V74" s="4">
        <v>0.57999999999999996</v>
      </c>
      <c r="W74" s="4">
        <v>9</v>
      </c>
      <c r="X74" s="4">
        <v>8.5</v>
      </c>
      <c r="Y74" s="4">
        <v>8.5</v>
      </c>
      <c r="Z74" s="4">
        <v>4</v>
      </c>
      <c r="AA74" s="8">
        <f t="shared" si="4"/>
        <v>7.5</v>
      </c>
      <c r="AB74" s="17">
        <v>42862</v>
      </c>
      <c r="AC74" s="6">
        <v>9</v>
      </c>
      <c r="AD74" s="4">
        <v>22.5</v>
      </c>
      <c r="AE74" s="4">
        <v>28.4</v>
      </c>
      <c r="AF74" s="4">
        <v>19</v>
      </c>
      <c r="AG74" s="4">
        <v>16</v>
      </c>
      <c r="AH74" s="4">
        <v>16.899999999999999</v>
      </c>
      <c r="AI74" s="4">
        <v>21.8</v>
      </c>
      <c r="AJ74" s="8">
        <f t="shared" si="7"/>
        <v>18.425000000000001</v>
      </c>
      <c r="AK74">
        <f t="shared" si="6"/>
        <v>22</v>
      </c>
      <c r="AL74">
        <f t="shared" si="6"/>
        <v>14.489999999999998</v>
      </c>
    </row>
    <row r="75" spans="1:38" ht="17" x14ac:dyDescent="0.2">
      <c r="A75" s="1">
        <v>13</v>
      </c>
      <c r="B75" s="1">
        <v>74</v>
      </c>
      <c r="C75" s="4" t="s">
        <v>33</v>
      </c>
      <c r="D75" s="4">
        <v>1</v>
      </c>
      <c r="E75" s="10" t="s">
        <v>19</v>
      </c>
      <c r="F75" s="10" t="s">
        <v>20</v>
      </c>
      <c r="G75" s="10" t="s">
        <v>24</v>
      </c>
      <c r="H75" s="10"/>
      <c r="I75" s="4">
        <v>498</v>
      </c>
      <c r="J75">
        <v>-2.0126019883900801</v>
      </c>
      <c r="K75">
        <v>34.664552975445901</v>
      </c>
      <c r="L75">
        <v>1383.7923579999899</v>
      </c>
      <c r="M75" s="4" t="s">
        <v>23</v>
      </c>
      <c r="N75" s="4">
        <v>5</v>
      </c>
      <c r="O75" s="4">
        <v>1.2</v>
      </c>
      <c r="P75" s="6">
        <v>32.79</v>
      </c>
      <c r="Q75" s="7">
        <v>60</v>
      </c>
      <c r="R75" s="8">
        <f t="shared" si="5"/>
        <v>19.098593171027442</v>
      </c>
      <c r="S75" s="4" t="s">
        <v>34</v>
      </c>
      <c r="T75" s="6">
        <v>10.32</v>
      </c>
      <c r="U75" s="4">
        <v>22.1</v>
      </c>
      <c r="V75" s="4">
        <v>2.73</v>
      </c>
      <c r="W75" s="4">
        <v>13</v>
      </c>
      <c r="X75" s="4">
        <v>20</v>
      </c>
      <c r="Y75" s="4">
        <v>6.5</v>
      </c>
      <c r="Z75" s="4">
        <v>16</v>
      </c>
      <c r="AA75" s="8">
        <f t="shared" si="4"/>
        <v>13.875</v>
      </c>
      <c r="AB75" s="17">
        <v>42862</v>
      </c>
      <c r="AC75" s="6">
        <v>9.09</v>
      </c>
      <c r="AD75" s="4">
        <v>22.3</v>
      </c>
      <c r="AE75" s="4">
        <v>32.5</v>
      </c>
      <c r="AF75" s="4">
        <v>24.2</v>
      </c>
      <c r="AG75" s="4">
        <v>25.7</v>
      </c>
      <c r="AH75" s="4">
        <v>28.8</v>
      </c>
      <c r="AI75" s="4">
        <v>17.8</v>
      </c>
      <c r="AJ75" s="8">
        <f t="shared" si="7"/>
        <v>24.125</v>
      </c>
      <c r="AK75">
        <f t="shared" si="6"/>
        <v>22.200000000000003</v>
      </c>
      <c r="AL75">
        <f t="shared" si="6"/>
        <v>17.614999999999998</v>
      </c>
    </row>
    <row r="76" spans="1:38" ht="17" x14ac:dyDescent="0.2">
      <c r="A76" s="1">
        <v>13</v>
      </c>
      <c r="B76" s="1">
        <v>75</v>
      </c>
      <c r="C76" s="4" t="s">
        <v>33</v>
      </c>
      <c r="D76" s="4">
        <v>1</v>
      </c>
      <c r="E76" s="10" t="s">
        <v>19</v>
      </c>
      <c r="F76" s="10" t="s">
        <v>25</v>
      </c>
      <c r="G76" s="10" t="s">
        <v>21</v>
      </c>
      <c r="H76" s="10"/>
      <c r="I76" s="4">
        <v>495</v>
      </c>
      <c r="J76">
        <v>-2.0123190153390098</v>
      </c>
      <c r="K76">
        <v>34.664444010704699</v>
      </c>
      <c r="L76">
        <v>1376.29345699999</v>
      </c>
      <c r="M76" s="4" t="s">
        <v>27</v>
      </c>
      <c r="N76" s="4">
        <v>5.2</v>
      </c>
      <c r="O76" s="4">
        <v>2.6</v>
      </c>
      <c r="P76" s="6">
        <v>6.8</v>
      </c>
      <c r="Q76" s="7">
        <v>71</v>
      </c>
      <c r="R76" s="8">
        <f t="shared" si="5"/>
        <v>22.600001919049138</v>
      </c>
      <c r="S76" s="4" t="s">
        <v>34</v>
      </c>
      <c r="T76" s="6">
        <v>10.119999999999999</v>
      </c>
      <c r="U76" s="4">
        <v>21.8</v>
      </c>
      <c r="V76" s="4">
        <v>1.37</v>
      </c>
      <c r="W76" s="4">
        <v>14</v>
      </c>
      <c r="X76" s="4">
        <v>23</v>
      </c>
      <c r="Y76" s="4">
        <v>14</v>
      </c>
      <c r="Z76" s="4">
        <v>5.5</v>
      </c>
      <c r="AA76" s="8">
        <f t="shared" si="4"/>
        <v>14.125</v>
      </c>
      <c r="AB76" s="17">
        <v>42862</v>
      </c>
      <c r="AC76" s="6">
        <v>9.14</v>
      </c>
      <c r="AD76" s="4">
        <v>21.5</v>
      </c>
      <c r="AE76" s="4">
        <v>26.2</v>
      </c>
      <c r="AF76" s="4">
        <v>36.5</v>
      </c>
      <c r="AG76" s="4">
        <v>21.8</v>
      </c>
      <c r="AH76" s="4">
        <v>34.700000000000003</v>
      </c>
      <c r="AI76" s="4">
        <v>26</v>
      </c>
      <c r="AJ76" s="8">
        <f t="shared" si="7"/>
        <v>29.75</v>
      </c>
      <c r="AK76">
        <f t="shared" si="6"/>
        <v>21.65</v>
      </c>
      <c r="AL76">
        <f t="shared" si="6"/>
        <v>13.785</v>
      </c>
    </row>
    <row r="77" spans="1:38" ht="17" x14ac:dyDescent="0.2">
      <c r="A77" s="1">
        <v>13</v>
      </c>
      <c r="B77" s="1">
        <v>76</v>
      </c>
      <c r="C77" s="4" t="s">
        <v>33</v>
      </c>
      <c r="D77" s="4">
        <v>1</v>
      </c>
      <c r="E77" s="10" t="s">
        <v>19</v>
      </c>
      <c r="F77" s="10" t="s">
        <v>25</v>
      </c>
      <c r="G77" s="10" t="s">
        <v>24</v>
      </c>
      <c r="H77" s="10"/>
      <c r="I77" s="4">
        <v>496</v>
      </c>
      <c r="J77">
        <v>-2.01233401894569</v>
      </c>
      <c r="K77">
        <v>34.664446022361503</v>
      </c>
      <c r="L77">
        <v>1382.56445299999</v>
      </c>
      <c r="M77" s="4" t="s">
        <v>27</v>
      </c>
      <c r="N77" s="4">
        <v>5.2</v>
      </c>
      <c r="O77" s="4">
        <v>2.6</v>
      </c>
      <c r="P77" s="6">
        <v>7.05</v>
      </c>
      <c r="Q77" s="7">
        <v>71</v>
      </c>
      <c r="R77" s="8">
        <f t="shared" si="5"/>
        <v>22.600001919049138</v>
      </c>
      <c r="S77" s="4" t="s">
        <v>34</v>
      </c>
      <c r="T77" s="6">
        <v>10.119999999999999</v>
      </c>
      <c r="U77" s="4">
        <v>22.3</v>
      </c>
      <c r="V77" s="4">
        <v>2.4900000000000002</v>
      </c>
      <c r="W77" s="4">
        <v>7</v>
      </c>
      <c r="X77" s="4">
        <v>9.5</v>
      </c>
      <c r="Y77" s="4">
        <v>6</v>
      </c>
      <c r="Z77" s="4">
        <v>7</v>
      </c>
      <c r="AA77" s="8">
        <f t="shared" si="4"/>
        <v>7.375</v>
      </c>
      <c r="AB77" s="17">
        <v>42862</v>
      </c>
      <c r="AC77" s="6">
        <v>9.23</v>
      </c>
      <c r="AD77" s="4">
        <v>22</v>
      </c>
      <c r="AE77" s="4">
        <v>28.3</v>
      </c>
      <c r="AF77" s="4">
        <v>33.9</v>
      </c>
      <c r="AG77" s="4">
        <v>29.5</v>
      </c>
      <c r="AH77" s="4">
        <v>16.2</v>
      </c>
      <c r="AI77" s="4">
        <v>25.1</v>
      </c>
      <c r="AJ77" s="8">
        <f t="shared" si="7"/>
        <v>26.174999999999997</v>
      </c>
      <c r="AK77">
        <f t="shared" si="6"/>
        <v>22.15</v>
      </c>
      <c r="AL77">
        <f t="shared" si="6"/>
        <v>15.395</v>
      </c>
    </row>
    <row r="78" spans="1:38" ht="17" x14ac:dyDescent="0.2">
      <c r="A78" s="1">
        <v>13</v>
      </c>
      <c r="B78" s="1">
        <v>77</v>
      </c>
      <c r="C78" s="4" t="s">
        <v>33</v>
      </c>
      <c r="D78" s="4">
        <v>1</v>
      </c>
      <c r="E78" s="10" t="s">
        <v>28</v>
      </c>
      <c r="F78" s="10" t="s">
        <v>29</v>
      </c>
      <c r="G78" s="10" t="s">
        <v>21</v>
      </c>
      <c r="H78" s="10"/>
      <c r="I78" s="4">
        <v>499</v>
      </c>
      <c r="J78">
        <v>-2.0125269703567001</v>
      </c>
      <c r="K78">
        <v>34.664466977119403</v>
      </c>
      <c r="L78">
        <v>1383.28161599999</v>
      </c>
      <c r="M78" s="4"/>
      <c r="N78" s="4"/>
      <c r="O78" s="4"/>
      <c r="P78" s="6"/>
      <c r="Q78" s="7"/>
      <c r="R78" s="8"/>
      <c r="S78" s="4" t="s">
        <v>34</v>
      </c>
      <c r="T78" s="6">
        <v>10.46</v>
      </c>
      <c r="U78" s="4">
        <v>22.7</v>
      </c>
      <c r="V78" s="4">
        <v>2.69</v>
      </c>
      <c r="W78" s="4">
        <v>16.5</v>
      </c>
      <c r="X78" s="4">
        <v>15.5</v>
      </c>
      <c r="Y78" s="4">
        <v>31.5</v>
      </c>
      <c r="Z78" s="4">
        <v>30.5</v>
      </c>
      <c r="AA78" s="8">
        <f t="shared" si="4"/>
        <v>23.5</v>
      </c>
      <c r="AB78" s="17">
        <v>42862</v>
      </c>
      <c r="AC78" s="6">
        <v>9.34</v>
      </c>
      <c r="AD78" s="4">
        <v>23.2</v>
      </c>
      <c r="AE78" s="4">
        <v>15.7</v>
      </c>
      <c r="AF78" s="4">
        <v>30.5</v>
      </c>
      <c r="AG78" s="4">
        <v>33</v>
      </c>
      <c r="AH78" s="4">
        <v>13.2</v>
      </c>
      <c r="AI78" s="4">
        <v>23.8</v>
      </c>
      <c r="AJ78" s="8">
        <f t="shared" si="7"/>
        <v>25.125</v>
      </c>
      <c r="AK78">
        <f t="shared" si="6"/>
        <v>22.95</v>
      </c>
      <c r="AL78">
        <f t="shared" si="6"/>
        <v>9.1950000000000003</v>
      </c>
    </row>
    <row r="79" spans="1:38" ht="17" x14ac:dyDescent="0.2">
      <c r="A79" s="1">
        <v>13</v>
      </c>
      <c r="B79" s="1">
        <v>78</v>
      </c>
      <c r="C79" s="4" t="s">
        <v>33</v>
      </c>
      <c r="D79" s="4">
        <v>1</v>
      </c>
      <c r="E79" s="10" t="s">
        <v>28</v>
      </c>
      <c r="F79" s="10" t="s">
        <v>29</v>
      </c>
      <c r="G79" s="10" t="s">
        <v>24</v>
      </c>
      <c r="H79" s="10"/>
      <c r="I79" s="4">
        <v>500</v>
      </c>
      <c r="J79">
        <v>-2.0124249625950998</v>
      </c>
      <c r="K79">
        <v>34.664334962144402</v>
      </c>
      <c r="L79">
        <v>1386.6273189999899</v>
      </c>
      <c r="M79" s="4"/>
      <c r="N79" s="4"/>
      <c r="O79" s="4"/>
      <c r="P79" s="6"/>
      <c r="Q79" s="7"/>
      <c r="R79" s="8"/>
      <c r="S79" s="4" t="s">
        <v>34</v>
      </c>
      <c r="T79" s="6">
        <v>10.46</v>
      </c>
      <c r="U79" s="4">
        <v>22</v>
      </c>
      <c r="V79" s="4">
        <v>2.52</v>
      </c>
      <c r="W79" s="4">
        <v>17</v>
      </c>
      <c r="X79" s="4">
        <v>10</v>
      </c>
      <c r="Y79" s="4">
        <v>20</v>
      </c>
      <c r="Z79" s="4">
        <v>15</v>
      </c>
      <c r="AA79" s="8">
        <f t="shared" si="4"/>
        <v>15.5</v>
      </c>
      <c r="AB79" s="17">
        <v>42862</v>
      </c>
      <c r="AC79" s="6">
        <v>9.3000000000000007</v>
      </c>
      <c r="AD79" s="4">
        <v>23.2</v>
      </c>
      <c r="AE79" s="4">
        <v>28.1</v>
      </c>
      <c r="AF79" s="4">
        <v>22.2</v>
      </c>
      <c r="AG79" s="4">
        <v>11.3</v>
      </c>
      <c r="AH79" s="4">
        <v>16.7</v>
      </c>
      <c r="AI79" s="4">
        <v>26</v>
      </c>
      <c r="AJ79" s="8">
        <f t="shared" si="7"/>
        <v>19.05</v>
      </c>
      <c r="AK79">
        <f t="shared" si="6"/>
        <v>22.6</v>
      </c>
      <c r="AL79">
        <f t="shared" si="6"/>
        <v>15.31</v>
      </c>
    </row>
    <row r="80" spans="1:38" ht="17" x14ac:dyDescent="0.2">
      <c r="A80" s="1">
        <v>14</v>
      </c>
      <c r="B80" s="1">
        <v>79</v>
      </c>
      <c r="C80" s="4" t="s">
        <v>33</v>
      </c>
      <c r="D80" s="4">
        <v>2</v>
      </c>
      <c r="E80" s="10" t="s">
        <v>19</v>
      </c>
      <c r="F80" s="10" t="s">
        <v>20</v>
      </c>
      <c r="G80" s="10" t="s">
        <v>21</v>
      </c>
      <c r="H80" s="10"/>
      <c r="I80" s="4">
        <v>501</v>
      </c>
      <c r="J80">
        <v>-2.0163669716566801</v>
      </c>
      <c r="K80">
        <v>34.663192005828002</v>
      </c>
      <c r="L80">
        <v>1386.7937010000001</v>
      </c>
      <c r="M80" s="4" t="s">
        <v>23</v>
      </c>
      <c r="N80" s="4">
        <v>5.3</v>
      </c>
      <c r="O80" s="4">
        <v>1.6</v>
      </c>
      <c r="P80" s="6">
        <v>39.119999999999997</v>
      </c>
      <c r="Q80" s="7">
        <f>AVERAGE(50,54)</f>
        <v>52</v>
      </c>
      <c r="R80" s="8">
        <f t="shared" si="5"/>
        <v>16.552114081557114</v>
      </c>
      <c r="S80" s="4" t="s">
        <v>34</v>
      </c>
      <c r="T80" s="6">
        <v>11.36</v>
      </c>
      <c r="U80" s="4">
        <v>22</v>
      </c>
      <c r="V80" s="4">
        <v>0.81</v>
      </c>
      <c r="W80" s="4">
        <v>19</v>
      </c>
      <c r="X80" s="4">
        <v>37</v>
      </c>
      <c r="Y80" s="4">
        <v>37</v>
      </c>
      <c r="Z80" s="4">
        <v>17.7</v>
      </c>
      <c r="AA80" s="8">
        <f t="shared" si="4"/>
        <v>27.675000000000001</v>
      </c>
      <c r="AB80" s="17">
        <v>42862</v>
      </c>
      <c r="AC80" s="6">
        <v>9.58</v>
      </c>
      <c r="AD80" s="4">
        <v>22.5</v>
      </c>
      <c r="AE80" s="4">
        <v>15.5</v>
      </c>
      <c r="AF80" s="4">
        <v>25.8</v>
      </c>
      <c r="AG80" s="4">
        <v>29.5</v>
      </c>
      <c r="AH80" s="4">
        <v>31.5</v>
      </c>
      <c r="AI80" s="4">
        <v>12.8</v>
      </c>
      <c r="AJ80" s="8">
        <f t="shared" si="7"/>
        <v>24.9</v>
      </c>
      <c r="AK80">
        <f t="shared" si="6"/>
        <v>22.25</v>
      </c>
      <c r="AL80">
        <f t="shared" si="6"/>
        <v>8.1549999999999994</v>
      </c>
    </row>
    <row r="81" spans="1:38" ht="17" x14ac:dyDescent="0.2">
      <c r="A81" s="1">
        <v>14</v>
      </c>
      <c r="B81" s="1">
        <v>80</v>
      </c>
      <c r="C81" s="4" t="s">
        <v>33</v>
      </c>
      <c r="D81" s="4">
        <v>2</v>
      </c>
      <c r="E81" s="10" t="s">
        <v>19</v>
      </c>
      <c r="F81" s="10" t="s">
        <v>20</v>
      </c>
      <c r="G81" s="10" t="s">
        <v>24</v>
      </c>
      <c r="H81" s="10"/>
      <c r="I81" s="4">
        <v>502</v>
      </c>
      <c r="J81">
        <v>-2.0163740124553402</v>
      </c>
      <c r="K81">
        <v>34.663206003606298</v>
      </c>
      <c r="L81">
        <v>1386.6673579999899</v>
      </c>
      <c r="M81" s="4" t="s">
        <v>23</v>
      </c>
      <c r="N81" s="4">
        <v>5.3</v>
      </c>
      <c r="O81" s="4">
        <v>1.6</v>
      </c>
      <c r="P81" s="6">
        <v>30.96</v>
      </c>
      <c r="Q81" s="7">
        <f>AVERAGE(50,54)</f>
        <v>52</v>
      </c>
      <c r="R81" s="8">
        <f t="shared" si="5"/>
        <v>16.552114081557114</v>
      </c>
      <c r="S81" s="4" t="s">
        <v>34</v>
      </c>
      <c r="T81" s="6">
        <v>11.36</v>
      </c>
      <c r="U81" s="4">
        <v>21.8</v>
      </c>
      <c r="V81" s="4">
        <v>1.4</v>
      </c>
      <c r="W81" s="4">
        <v>30</v>
      </c>
      <c r="X81" s="4">
        <v>33</v>
      </c>
      <c r="Y81" s="4">
        <v>17</v>
      </c>
      <c r="Z81" s="4">
        <v>14</v>
      </c>
      <c r="AA81" s="8">
        <f t="shared" si="4"/>
        <v>23.5</v>
      </c>
      <c r="AB81" s="17">
        <v>42862</v>
      </c>
      <c r="AC81" s="6">
        <v>10.02</v>
      </c>
      <c r="AD81" s="4">
        <v>22.5</v>
      </c>
      <c r="AE81" s="4">
        <v>20.6</v>
      </c>
      <c r="AF81" s="4">
        <v>24.8</v>
      </c>
      <c r="AG81" s="4">
        <v>26.7</v>
      </c>
      <c r="AH81" s="4">
        <v>35.9</v>
      </c>
      <c r="AI81" s="4">
        <v>29.2</v>
      </c>
      <c r="AJ81" s="8">
        <f t="shared" si="7"/>
        <v>29.150000000000002</v>
      </c>
      <c r="AK81">
        <f t="shared" si="6"/>
        <v>22.15</v>
      </c>
      <c r="AL81">
        <f t="shared" si="6"/>
        <v>11</v>
      </c>
    </row>
    <row r="82" spans="1:38" ht="17" x14ac:dyDescent="0.2">
      <c r="A82" s="1">
        <v>14</v>
      </c>
      <c r="B82" s="1">
        <v>81</v>
      </c>
      <c r="C82" s="4" t="s">
        <v>33</v>
      </c>
      <c r="D82" s="4">
        <v>2</v>
      </c>
      <c r="E82" s="10" t="s">
        <v>19</v>
      </c>
      <c r="F82" s="10" t="s">
        <v>25</v>
      </c>
      <c r="G82" s="10" t="s">
        <v>21</v>
      </c>
      <c r="H82" s="10"/>
      <c r="I82" s="4">
        <v>503</v>
      </c>
      <c r="J82">
        <v>-2.0166500285267799</v>
      </c>
      <c r="K82">
        <v>34.663252020254703</v>
      </c>
      <c r="L82">
        <v>1387.295654</v>
      </c>
      <c r="M82" s="4" t="s">
        <v>27</v>
      </c>
      <c r="N82" s="4">
        <v>5.8</v>
      </c>
      <c r="O82" s="4">
        <v>1</v>
      </c>
      <c r="P82" s="6">
        <v>25.82</v>
      </c>
      <c r="Q82" s="7">
        <v>78</v>
      </c>
      <c r="R82" s="8">
        <f t="shared" si="5"/>
        <v>24.828171122335672</v>
      </c>
      <c r="S82" s="4" t="s">
        <v>34</v>
      </c>
      <c r="T82" s="6">
        <v>11.51</v>
      </c>
      <c r="U82" s="4">
        <v>21.8</v>
      </c>
      <c r="V82" s="4">
        <v>2.8</v>
      </c>
      <c r="W82" s="4">
        <v>32.5</v>
      </c>
      <c r="X82" s="4">
        <v>11.5</v>
      </c>
      <c r="Y82" s="4">
        <v>28</v>
      </c>
      <c r="Z82" s="4">
        <v>24</v>
      </c>
      <c r="AA82" s="8">
        <f t="shared" si="4"/>
        <v>24</v>
      </c>
      <c r="AB82" s="17">
        <v>42862</v>
      </c>
      <c r="AC82" s="6">
        <v>10.050000000000001</v>
      </c>
      <c r="AD82" s="4">
        <v>23.2</v>
      </c>
      <c r="AE82" s="4">
        <v>22.2</v>
      </c>
      <c r="AF82" s="4">
        <v>14</v>
      </c>
      <c r="AG82" s="4">
        <v>15</v>
      </c>
      <c r="AH82" s="4">
        <v>19.100000000000001</v>
      </c>
      <c r="AI82" s="4">
        <v>11.2</v>
      </c>
      <c r="AJ82" s="8">
        <f t="shared" si="7"/>
        <v>14.824999999999999</v>
      </c>
      <c r="AK82">
        <f t="shared" si="6"/>
        <v>22.5</v>
      </c>
      <c r="AL82">
        <f t="shared" si="6"/>
        <v>12.5</v>
      </c>
    </row>
    <row r="83" spans="1:38" ht="17" x14ac:dyDescent="0.2">
      <c r="A83" s="1">
        <v>14</v>
      </c>
      <c r="B83" s="1">
        <v>82</v>
      </c>
      <c r="C83" s="4" t="s">
        <v>33</v>
      </c>
      <c r="D83" s="4">
        <v>2</v>
      </c>
      <c r="E83" s="10" t="s">
        <v>19</v>
      </c>
      <c r="F83" s="10" t="s">
        <v>25</v>
      </c>
      <c r="G83" s="10" t="s">
        <v>24</v>
      </c>
      <c r="H83" s="10"/>
      <c r="I83" s="4">
        <v>504</v>
      </c>
      <c r="J83">
        <v>-2.01661700382828</v>
      </c>
      <c r="K83">
        <v>34.663252020254703</v>
      </c>
      <c r="L83">
        <v>1387.2982179999899</v>
      </c>
      <c r="M83" s="4" t="s">
        <v>27</v>
      </c>
      <c r="N83" s="4">
        <v>5.8</v>
      </c>
      <c r="O83" s="4">
        <v>1</v>
      </c>
      <c r="P83" s="6">
        <v>42.5</v>
      </c>
      <c r="Q83" s="7">
        <v>78</v>
      </c>
      <c r="R83" s="8">
        <f t="shared" si="5"/>
        <v>24.828171122335672</v>
      </c>
      <c r="S83" s="4" t="s">
        <v>34</v>
      </c>
      <c r="T83" s="6">
        <v>11.51</v>
      </c>
      <c r="U83" s="4">
        <v>22.7</v>
      </c>
      <c r="V83" s="4">
        <v>1.29</v>
      </c>
      <c r="W83" s="4">
        <v>10.5</v>
      </c>
      <c r="X83" s="4">
        <v>17</v>
      </c>
      <c r="Y83" s="4">
        <v>13</v>
      </c>
      <c r="Z83" s="4">
        <v>30</v>
      </c>
      <c r="AA83" s="8">
        <f t="shared" si="4"/>
        <v>17.625</v>
      </c>
      <c r="AB83" s="17">
        <v>42862</v>
      </c>
      <c r="AC83" s="6">
        <v>10.11</v>
      </c>
      <c r="AD83" s="4">
        <v>23.2</v>
      </c>
      <c r="AE83" s="4">
        <v>23.5</v>
      </c>
      <c r="AF83" s="4">
        <v>22.5</v>
      </c>
      <c r="AG83" s="4">
        <v>25</v>
      </c>
      <c r="AH83" s="4">
        <v>24.4</v>
      </c>
      <c r="AI83" s="4">
        <v>23.2</v>
      </c>
      <c r="AJ83" s="8">
        <f t="shared" si="7"/>
        <v>23.775000000000002</v>
      </c>
      <c r="AK83">
        <f t="shared" si="6"/>
        <v>22.95</v>
      </c>
      <c r="AL83">
        <f t="shared" si="6"/>
        <v>12.395</v>
      </c>
    </row>
    <row r="84" spans="1:38" ht="17" x14ac:dyDescent="0.2">
      <c r="A84" s="1">
        <v>14</v>
      </c>
      <c r="B84" s="1">
        <v>83</v>
      </c>
      <c r="C84" s="4" t="s">
        <v>33</v>
      </c>
      <c r="D84" s="4">
        <v>2</v>
      </c>
      <c r="E84" s="10" t="s">
        <v>28</v>
      </c>
      <c r="F84" s="10" t="s">
        <v>29</v>
      </c>
      <c r="G84" s="10" t="s">
        <v>21</v>
      </c>
      <c r="H84" s="10"/>
      <c r="I84" s="4">
        <v>505</v>
      </c>
      <c r="J84">
        <v>-2.0165549777448102</v>
      </c>
      <c r="K84">
        <v>34.663137020543203</v>
      </c>
      <c r="L84">
        <v>1387.7655030000001</v>
      </c>
      <c r="M84" s="4"/>
      <c r="N84" s="4"/>
      <c r="O84" s="4"/>
      <c r="P84" s="6"/>
      <c r="Q84" s="7"/>
      <c r="R84" s="8"/>
      <c r="S84" s="4" t="s">
        <v>34</v>
      </c>
      <c r="T84" s="6">
        <v>12.15</v>
      </c>
      <c r="U84" s="4">
        <v>23.4</v>
      </c>
      <c r="V84" s="4">
        <v>0.44</v>
      </c>
      <c r="W84" s="4">
        <v>9.5</v>
      </c>
      <c r="X84" s="4">
        <v>13</v>
      </c>
      <c r="Y84" s="4">
        <v>21.5</v>
      </c>
      <c r="Z84" s="4">
        <v>17</v>
      </c>
      <c r="AA84" s="8">
        <f t="shared" si="4"/>
        <v>15.25</v>
      </c>
      <c r="AB84" s="17">
        <v>42862</v>
      </c>
      <c r="AC84" s="6">
        <v>10.3</v>
      </c>
      <c r="AD84" s="4">
        <v>23.3</v>
      </c>
      <c r="AE84" s="4">
        <v>33.5</v>
      </c>
      <c r="AF84" s="4">
        <v>6.5</v>
      </c>
      <c r="AG84" s="4">
        <v>6.5</v>
      </c>
      <c r="AH84" s="4">
        <v>5</v>
      </c>
      <c r="AI84" s="4">
        <v>7</v>
      </c>
      <c r="AJ84" s="8">
        <f t="shared" si="7"/>
        <v>6.25</v>
      </c>
      <c r="AK84">
        <f t="shared" si="6"/>
        <v>23.35</v>
      </c>
      <c r="AL84">
        <f t="shared" si="6"/>
        <v>16.97</v>
      </c>
    </row>
    <row r="85" spans="1:38" ht="17" x14ac:dyDescent="0.2">
      <c r="A85" s="1">
        <v>14</v>
      </c>
      <c r="B85" s="1">
        <v>84</v>
      </c>
      <c r="C85" s="4" t="s">
        <v>33</v>
      </c>
      <c r="D85" s="4">
        <v>2</v>
      </c>
      <c r="E85" s="10" t="s">
        <v>28</v>
      </c>
      <c r="F85" s="10" t="s">
        <v>29</v>
      </c>
      <c r="G85" s="10" t="s">
        <v>24</v>
      </c>
      <c r="H85" s="10"/>
      <c r="I85" s="4">
        <v>506</v>
      </c>
      <c r="J85">
        <v>-2.0164060313254502</v>
      </c>
      <c r="K85">
        <v>34.6631070133298</v>
      </c>
      <c r="L85">
        <v>1387.3670649999899</v>
      </c>
      <c r="M85" s="4"/>
      <c r="N85" s="4"/>
      <c r="O85" s="4"/>
      <c r="P85" s="6"/>
      <c r="Q85" s="7"/>
      <c r="R85" s="8"/>
      <c r="S85" s="4" t="s">
        <v>34</v>
      </c>
      <c r="T85" s="6">
        <v>12.15</v>
      </c>
      <c r="U85" s="4">
        <v>24.4</v>
      </c>
      <c r="V85" s="4">
        <v>3.32</v>
      </c>
      <c r="W85" s="4">
        <v>14</v>
      </c>
      <c r="X85" s="4">
        <v>12</v>
      </c>
      <c r="Y85" s="4">
        <v>11.5</v>
      </c>
      <c r="Z85" s="4">
        <v>19.5</v>
      </c>
      <c r="AA85" s="8">
        <f t="shared" si="4"/>
        <v>14.25</v>
      </c>
      <c r="AB85" s="17">
        <v>42862</v>
      </c>
      <c r="AC85" s="6">
        <v>10.36</v>
      </c>
      <c r="AD85" s="4">
        <v>23.7</v>
      </c>
      <c r="AE85" s="4">
        <v>29.9</v>
      </c>
      <c r="AF85" s="4">
        <v>7.5</v>
      </c>
      <c r="AG85" s="4">
        <v>6</v>
      </c>
      <c r="AH85" s="4">
        <v>6</v>
      </c>
      <c r="AI85" s="4">
        <v>14</v>
      </c>
      <c r="AJ85" s="8">
        <f t="shared" si="7"/>
        <v>8.375</v>
      </c>
      <c r="AK85">
        <f t="shared" si="6"/>
        <v>24.049999999999997</v>
      </c>
      <c r="AL85">
        <f t="shared" si="6"/>
        <v>16.61</v>
      </c>
    </row>
    <row r="86" spans="1:38" ht="17" x14ac:dyDescent="0.2">
      <c r="A86" s="1">
        <v>15</v>
      </c>
      <c r="B86" s="1">
        <v>85</v>
      </c>
      <c r="C86" s="4" t="s">
        <v>33</v>
      </c>
      <c r="D86" s="4">
        <v>3</v>
      </c>
      <c r="E86" s="10" t="s">
        <v>19</v>
      </c>
      <c r="F86" s="10" t="s">
        <v>20</v>
      </c>
      <c r="G86" s="10" t="s">
        <v>21</v>
      </c>
      <c r="H86" s="10"/>
      <c r="I86" s="4">
        <v>507</v>
      </c>
      <c r="J86">
        <v>-2.0195790007710399</v>
      </c>
      <c r="K86">
        <v>34.660787992179301</v>
      </c>
      <c r="L86">
        <v>1378.487427</v>
      </c>
      <c r="M86" s="4" t="s">
        <v>23</v>
      </c>
      <c r="N86" s="4">
        <v>6.2</v>
      </c>
      <c r="O86" s="4">
        <v>1.6</v>
      </c>
      <c r="P86" s="6">
        <v>16.22</v>
      </c>
      <c r="Q86" s="7">
        <f>AVERAGE(60,41)</f>
        <v>50.5</v>
      </c>
      <c r="R86" s="8">
        <f t="shared" si="5"/>
        <v>16.074649252281429</v>
      </c>
      <c r="S86" s="4" t="s">
        <v>34</v>
      </c>
      <c r="T86" s="6">
        <v>13</v>
      </c>
      <c r="U86" s="4">
        <v>23.9</v>
      </c>
      <c r="V86" s="4">
        <v>0.65</v>
      </c>
      <c r="W86" s="4">
        <v>13</v>
      </c>
      <c r="X86" s="4">
        <v>10</v>
      </c>
      <c r="Y86" s="4">
        <v>8.5</v>
      </c>
      <c r="Z86" s="4">
        <v>9.5</v>
      </c>
      <c r="AA86" s="8">
        <f t="shared" si="4"/>
        <v>10.25</v>
      </c>
      <c r="AB86" s="17">
        <v>42862</v>
      </c>
      <c r="AC86" s="6">
        <v>11.04</v>
      </c>
      <c r="AD86" s="4">
        <v>23.2</v>
      </c>
      <c r="AE86" s="4">
        <v>15.6</v>
      </c>
      <c r="AF86" s="4">
        <v>9.4</v>
      </c>
      <c r="AG86" s="4">
        <v>18.899999999999999</v>
      </c>
      <c r="AH86" s="4">
        <v>6.3</v>
      </c>
      <c r="AI86" s="4">
        <v>12.3</v>
      </c>
      <c r="AJ86" s="8">
        <f t="shared" si="7"/>
        <v>11.724999999999998</v>
      </c>
      <c r="AK86">
        <f t="shared" si="6"/>
        <v>23.549999999999997</v>
      </c>
      <c r="AL86">
        <f t="shared" si="6"/>
        <v>8.125</v>
      </c>
    </row>
    <row r="87" spans="1:38" ht="17" x14ac:dyDescent="0.2">
      <c r="A87" s="1">
        <v>15</v>
      </c>
      <c r="B87" s="1">
        <v>86</v>
      </c>
      <c r="C87" s="4" t="s">
        <v>33</v>
      </c>
      <c r="D87" s="4">
        <v>3</v>
      </c>
      <c r="E87" s="10" t="s">
        <v>19</v>
      </c>
      <c r="F87" s="10" t="s">
        <v>20</v>
      </c>
      <c r="G87" s="10" t="s">
        <v>24</v>
      </c>
      <c r="H87" s="10"/>
      <c r="I87" s="4">
        <v>508</v>
      </c>
      <c r="J87">
        <v>-2.0195879694074299</v>
      </c>
      <c r="K87">
        <v>34.660782963037398</v>
      </c>
      <c r="L87">
        <v>1378.48510699999</v>
      </c>
      <c r="M87" s="4" t="s">
        <v>23</v>
      </c>
      <c r="N87" s="4">
        <v>6.2</v>
      </c>
      <c r="O87" s="4">
        <v>1.6</v>
      </c>
      <c r="P87" s="6">
        <v>27.22</v>
      </c>
      <c r="Q87" s="7">
        <f>AVERAGE(60,41)</f>
        <v>50.5</v>
      </c>
      <c r="R87" s="8">
        <f t="shared" si="5"/>
        <v>16.074649252281429</v>
      </c>
      <c r="S87" s="4" t="s">
        <v>34</v>
      </c>
      <c r="T87" s="6">
        <v>13</v>
      </c>
      <c r="U87" s="4">
        <v>22.3</v>
      </c>
      <c r="V87" s="4">
        <v>1.03</v>
      </c>
      <c r="W87" s="4">
        <v>20.5</v>
      </c>
      <c r="X87" s="4">
        <v>8.5</v>
      </c>
      <c r="Y87" s="4">
        <v>7</v>
      </c>
      <c r="Z87" s="4">
        <v>15</v>
      </c>
      <c r="AA87" s="8">
        <f t="shared" si="4"/>
        <v>12.75</v>
      </c>
      <c r="AB87" s="17">
        <v>42862</v>
      </c>
      <c r="AC87" s="6">
        <v>11.06</v>
      </c>
      <c r="AD87" s="4">
        <v>22.6</v>
      </c>
      <c r="AE87" s="4">
        <v>15.1</v>
      </c>
      <c r="AF87" s="4">
        <v>21.5</v>
      </c>
      <c r="AG87" s="4">
        <v>15.9</v>
      </c>
      <c r="AH87" s="4">
        <v>9.8000000000000007</v>
      </c>
      <c r="AI87" s="4">
        <v>13.5</v>
      </c>
      <c r="AJ87" s="8">
        <f t="shared" si="7"/>
        <v>15.175000000000001</v>
      </c>
      <c r="AK87">
        <f t="shared" si="6"/>
        <v>22.450000000000003</v>
      </c>
      <c r="AL87">
        <f t="shared" si="6"/>
        <v>8.0649999999999995</v>
      </c>
    </row>
    <row r="88" spans="1:38" ht="17" x14ac:dyDescent="0.2">
      <c r="A88" s="1">
        <v>15</v>
      </c>
      <c r="B88" s="1">
        <v>87</v>
      </c>
      <c r="C88" s="4" t="s">
        <v>33</v>
      </c>
      <c r="D88" s="4">
        <v>3</v>
      </c>
      <c r="E88" s="10" t="s">
        <v>19</v>
      </c>
      <c r="F88" s="10" t="s">
        <v>25</v>
      </c>
      <c r="G88" s="10" t="s">
        <v>21</v>
      </c>
      <c r="H88" s="10"/>
      <c r="I88" s="4">
        <v>511</v>
      </c>
      <c r="J88">
        <v>-2.0196639932692002</v>
      </c>
      <c r="K88">
        <v>34.6609549596905</v>
      </c>
      <c r="L88">
        <v>1380.342529</v>
      </c>
      <c r="M88" s="4" t="s">
        <v>27</v>
      </c>
      <c r="N88" s="4">
        <v>8.8000000000000007</v>
      </c>
      <c r="O88" s="4">
        <v>3.2</v>
      </c>
      <c r="P88" s="6">
        <v>36.409999999999997</v>
      </c>
      <c r="Q88" s="7">
        <v>85</v>
      </c>
      <c r="R88" s="8">
        <f t="shared" si="5"/>
        <v>27.056340325622209</v>
      </c>
      <c r="S88" s="4" t="s">
        <v>34</v>
      </c>
      <c r="T88" s="6">
        <v>13.15</v>
      </c>
      <c r="U88" s="4">
        <v>21.6</v>
      </c>
      <c r="V88" s="4">
        <v>2.58</v>
      </c>
      <c r="W88" s="4">
        <v>11</v>
      </c>
      <c r="X88" s="4">
        <v>7.5</v>
      </c>
      <c r="Y88" s="4">
        <v>24</v>
      </c>
      <c r="Z88" s="4">
        <v>18</v>
      </c>
      <c r="AA88" s="8">
        <f t="shared" si="4"/>
        <v>15.125</v>
      </c>
      <c r="AB88" s="17">
        <v>42862</v>
      </c>
      <c r="AC88" s="6">
        <v>11.15</v>
      </c>
      <c r="AD88" s="4">
        <v>22.7</v>
      </c>
      <c r="AE88" s="4">
        <v>23.4</v>
      </c>
      <c r="AF88" s="4">
        <v>8.5</v>
      </c>
      <c r="AG88" s="4">
        <v>10</v>
      </c>
      <c r="AH88" s="4">
        <v>8</v>
      </c>
      <c r="AI88" s="4">
        <v>6</v>
      </c>
      <c r="AJ88" s="8">
        <f t="shared" si="7"/>
        <v>8.125</v>
      </c>
      <c r="AK88">
        <f t="shared" si="6"/>
        <v>22.15</v>
      </c>
      <c r="AL88">
        <f t="shared" si="6"/>
        <v>12.989999999999998</v>
      </c>
    </row>
    <row r="89" spans="1:38" ht="17" x14ac:dyDescent="0.2">
      <c r="A89" s="1">
        <v>15</v>
      </c>
      <c r="B89" s="1">
        <v>88</v>
      </c>
      <c r="C89" s="4" t="s">
        <v>33</v>
      </c>
      <c r="D89" s="4">
        <v>3</v>
      </c>
      <c r="E89" s="10" t="s">
        <v>19</v>
      </c>
      <c r="F89" s="10" t="s">
        <v>25</v>
      </c>
      <c r="G89" s="10" t="s">
        <v>24</v>
      </c>
      <c r="H89" s="10"/>
      <c r="I89" s="4">
        <v>512</v>
      </c>
      <c r="J89">
        <v>-2.0196540188044301</v>
      </c>
      <c r="K89">
        <v>34.660957977175698</v>
      </c>
      <c r="L89">
        <v>1380.3323969999899</v>
      </c>
      <c r="M89" s="4" t="s">
        <v>27</v>
      </c>
      <c r="N89" s="4">
        <v>8.8000000000000007</v>
      </c>
      <c r="O89" s="4">
        <v>3.2</v>
      </c>
      <c r="P89" s="6">
        <v>33.6</v>
      </c>
      <c r="Q89" s="7">
        <v>85</v>
      </c>
      <c r="R89" s="8">
        <f t="shared" si="5"/>
        <v>27.056340325622209</v>
      </c>
      <c r="S89" s="4" t="s">
        <v>34</v>
      </c>
      <c r="T89" s="6">
        <v>13.15</v>
      </c>
      <c r="U89" s="4">
        <v>22.5</v>
      </c>
      <c r="V89" s="4">
        <v>2.34</v>
      </c>
      <c r="W89" s="4">
        <v>35</v>
      </c>
      <c r="X89" s="4">
        <v>31</v>
      </c>
      <c r="Y89" s="4">
        <v>24.5</v>
      </c>
      <c r="Z89" s="4">
        <v>22.5</v>
      </c>
      <c r="AA89" s="8">
        <f t="shared" si="4"/>
        <v>28.25</v>
      </c>
      <c r="AB89" s="17">
        <v>42862</v>
      </c>
      <c r="AC89" s="9">
        <v>11.19</v>
      </c>
      <c r="AD89" s="15">
        <v>23.3</v>
      </c>
      <c r="AE89" s="15">
        <v>17.3</v>
      </c>
      <c r="AF89" s="15">
        <v>16.899999999999999</v>
      </c>
      <c r="AG89" s="15">
        <v>26.8</v>
      </c>
      <c r="AH89" s="15">
        <v>26.7</v>
      </c>
      <c r="AI89" s="15">
        <v>28.7</v>
      </c>
      <c r="AJ89" s="8">
        <f t="shared" si="7"/>
        <v>24.775000000000002</v>
      </c>
      <c r="AK89">
        <f t="shared" si="6"/>
        <v>22.9</v>
      </c>
      <c r="AL89">
        <f t="shared" si="6"/>
        <v>9.82</v>
      </c>
    </row>
    <row r="90" spans="1:38" ht="17" x14ac:dyDescent="0.2">
      <c r="A90" s="1">
        <v>15</v>
      </c>
      <c r="B90" s="1">
        <v>89</v>
      </c>
      <c r="C90" s="4" t="s">
        <v>33</v>
      </c>
      <c r="D90" s="4">
        <v>3</v>
      </c>
      <c r="E90" s="10" t="s">
        <v>28</v>
      </c>
      <c r="F90" s="10" t="s">
        <v>29</v>
      </c>
      <c r="G90" s="10" t="s">
        <v>21</v>
      </c>
      <c r="H90" s="10"/>
      <c r="I90" s="4">
        <v>509</v>
      </c>
      <c r="J90">
        <v>-2.0195820182561799</v>
      </c>
      <c r="K90">
        <v>34.660912966355603</v>
      </c>
      <c r="L90">
        <v>1381.5039059999899</v>
      </c>
      <c r="M90" s="4"/>
      <c r="N90" s="4"/>
      <c r="O90" s="4"/>
      <c r="P90" s="6"/>
      <c r="Q90" s="7"/>
      <c r="R90" s="8"/>
      <c r="S90" s="4" t="s">
        <v>34</v>
      </c>
      <c r="T90" s="6">
        <v>13.3</v>
      </c>
      <c r="U90" s="4">
        <v>24</v>
      </c>
      <c r="V90" s="4">
        <v>2.44</v>
      </c>
      <c r="W90" s="4">
        <v>22.5</v>
      </c>
      <c r="X90" s="4">
        <v>22</v>
      </c>
      <c r="Y90" s="4">
        <v>21</v>
      </c>
      <c r="Z90" s="4">
        <v>24.5</v>
      </c>
      <c r="AA90" s="8">
        <f t="shared" si="4"/>
        <v>22.5</v>
      </c>
      <c r="AB90" s="17">
        <v>42862</v>
      </c>
      <c r="AC90" s="6">
        <v>11.35</v>
      </c>
      <c r="AD90" s="4">
        <v>23.8</v>
      </c>
      <c r="AE90" s="4">
        <v>26.2</v>
      </c>
      <c r="AF90" s="4">
        <v>6.9</v>
      </c>
      <c r="AG90" s="4">
        <v>6.6</v>
      </c>
      <c r="AH90" s="4">
        <v>5</v>
      </c>
      <c r="AI90" s="4">
        <v>6.4</v>
      </c>
      <c r="AJ90" s="8">
        <f t="shared" si="7"/>
        <v>6.2249999999999996</v>
      </c>
      <c r="AK90">
        <f t="shared" si="6"/>
        <v>23.9</v>
      </c>
      <c r="AL90">
        <f t="shared" si="6"/>
        <v>14.32</v>
      </c>
    </row>
    <row r="91" spans="1:38" ht="17" x14ac:dyDescent="0.2">
      <c r="A91" s="1">
        <v>15</v>
      </c>
      <c r="B91" s="1">
        <v>90</v>
      </c>
      <c r="C91" s="4" t="s">
        <v>33</v>
      </c>
      <c r="D91" s="4">
        <v>3</v>
      </c>
      <c r="E91" s="10" t="s">
        <v>28</v>
      </c>
      <c r="F91" s="10" t="s">
        <v>29</v>
      </c>
      <c r="G91" s="10" t="s">
        <v>24</v>
      </c>
      <c r="H91" s="10"/>
      <c r="I91" s="4">
        <v>510</v>
      </c>
      <c r="J91">
        <v>-2.0196299627423202</v>
      </c>
      <c r="K91">
        <v>34.660724038258103</v>
      </c>
      <c r="L91">
        <v>1380.4077150000001</v>
      </c>
      <c r="M91" s="4"/>
      <c r="N91" s="4"/>
      <c r="O91" s="4"/>
      <c r="P91" s="6"/>
      <c r="Q91" s="7"/>
      <c r="R91" s="8"/>
      <c r="S91" s="4" t="s">
        <v>34</v>
      </c>
      <c r="T91" s="6">
        <v>13.3</v>
      </c>
      <c r="U91" s="4">
        <v>24</v>
      </c>
      <c r="V91" s="4">
        <v>2.54</v>
      </c>
      <c r="W91" s="4">
        <v>24</v>
      </c>
      <c r="X91" s="4">
        <v>21.5</v>
      </c>
      <c r="Y91" s="4">
        <v>24.5</v>
      </c>
      <c r="Z91" s="4">
        <v>17.5</v>
      </c>
      <c r="AA91" s="8">
        <f t="shared" si="4"/>
        <v>21.875</v>
      </c>
      <c r="AB91" s="17">
        <v>42862</v>
      </c>
      <c r="AC91" s="6">
        <v>11.29</v>
      </c>
      <c r="AD91" s="4">
        <v>23.6</v>
      </c>
      <c r="AE91" s="4">
        <v>26.2</v>
      </c>
      <c r="AF91" s="4">
        <v>16</v>
      </c>
      <c r="AG91" s="4">
        <v>11</v>
      </c>
      <c r="AH91" s="4">
        <v>18</v>
      </c>
      <c r="AI91" s="4">
        <v>14</v>
      </c>
      <c r="AJ91" s="8">
        <f t="shared" si="7"/>
        <v>14.75</v>
      </c>
      <c r="AK91">
        <f t="shared" si="6"/>
        <v>23.8</v>
      </c>
      <c r="AL91">
        <f t="shared" si="6"/>
        <v>14.37</v>
      </c>
    </row>
    <row r="92" spans="1:38" ht="17" x14ac:dyDescent="0.2">
      <c r="A92" s="1">
        <v>16</v>
      </c>
      <c r="B92" s="1">
        <v>91</v>
      </c>
      <c r="C92" s="4" t="s">
        <v>33</v>
      </c>
      <c r="D92" s="4">
        <v>4</v>
      </c>
      <c r="E92" s="10" t="s">
        <v>19</v>
      </c>
      <c r="F92" s="10" t="s">
        <v>20</v>
      </c>
      <c r="G92" s="10" t="s">
        <v>21</v>
      </c>
      <c r="H92" s="10"/>
      <c r="I92" s="4">
        <v>515</v>
      </c>
      <c r="J92">
        <v>-2.0288450270891101</v>
      </c>
      <c r="K92">
        <v>34.659773027524302</v>
      </c>
      <c r="L92">
        <v>1362.7631839999899</v>
      </c>
      <c r="M92" s="4" t="s">
        <v>23</v>
      </c>
      <c r="N92" s="4">
        <v>4.5999999999999996</v>
      </c>
      <c r="O92" s="4">
        <v>1.8</v>
      </c>
      <c r="P92" s="6">
        <v>38.619999999999997</v>
      </c>
      <c r="Q92" s="7">
        <f>AVERAGE(104,60)</f>
        <v>82</v>
      </c>
      <c r="R92" s="8">
        <f t="shared" si="5"/>
        <v>26.101410667070837</v>
      </c>
      <c r="S92" s="4" t="s">
        <v>34</v>
      </c>
      <c r="T92" s="6">
        <v>15.05</v>
      </c>
      <c r="U92" s="4">
        <v>22.1</v>
      </c>
      <c r="V92" s="4">
        <v>0.77</v>
      </c>
      <c r="W92" s="4">
        <v>8</v>
      </c>
      <c r="X92" s="4">
        <v>24.5</v>
      </c>
      <c r="Y92" s="4">
        <v>18.5</v>
      </c>
      <c r="Z92" s="4">
        <v>20</v>
      </c>
      <c r="AA92" s="8">
        <f t="shared" si="4"/>
        <v>17.75</v>
      </c>
      <c r="AB92" s="17">
        <v>42862</v>
      </c>
      <c r="AC92" s="6">
        <v>12.28</v>
      </c>
      <c r="AD92" s="4">
        <v>21.8</v>
      </c>
      <c r="AE92" s="4">
        <v>21.7</v>
      </c>
      <c r="AF92" s="4">
        <v>16.5</v>
      </c>
      <c r="AG92" s="4">
        <v>11</v>
      </c>
      <c r="AH92" s="4">
        <v>9.5</v>
      </c>
      <c r="AI92" s="4">
        <v>13.2</v>
      </c>
      <c r="AJ92" s="8">
        <f t="shared" si="7"/>
        <v>12.55</v>
      </c>
      <c r="AK92">
        <f t="shared" si="6"/>
        <v>21.950000000000003</v>
      </c>
      <c r="AL92">
        <f t="shared" si="6"/>
        <v>11.234999999999999</v>
      </c>
    </row>
    <row r="93" spans="1:38" ht="17" x14ac:dyDescent="0.2">
      <c r="A93" s="1">
        <v>16</v>
      </c>
      <c r="B93" s="1">
        <v>92</v>
      </c>
      <c r="C93" s="4" t="s">
        <v>33</v>
      </c>
      <c r="D93" s="4">
        <v>4</v>
      </c>
      <c r="E93" s="10" t="s">
        <v>19</v>
      </c>
      <c r="F93" s="10" t="s">
        <v>20</v>
      </c>
      <c r="G93" s="10" t="s">
        <v>24</v>
      </c>
      <c r="H93" s="10"/>
      <c r="I93" s="4">
        <v>516</v>
      </c>
      <c r="J93">
        <v>-2.0288180373608999</v>
      </c>
      <c r="K93">
        <v>34.659757018089202</v>
      </c>
      <c r="L93">
        <v>1362.883057</v>
      </c>
      <c r="M93" s="4" t="s">
        <v>23</v>
      </c>
      <c r="N93" s="4">
        <v>4.5999999999999996</v>
      </c>
      <c r="O93" s="4">
        <v>1.8</v>
      </c>
      <c r="P93" s="6">
        <v>14.93</v>
      </c>
      <c r="Q93" s="7">
        <f>AVERAGE(104,60)</f>
        <v>82</v>
      </c>
      <c r="R93" s="8">
        <f t="shared" si="5"/>
        <v>26.101410667070837</v>
      </c>
      <c r="S93" s="4" t="s">
        <v>34</v>
      </c>
      <c r="T93" s="6">
        <v>15.05</v>
      </c>
      <c r="U93" s="4">
        <v>21.9</v>
      </c>
      <c r="V93" s="4">
        <v>3.03</v>
      </c>
      <c r="W93" s="4">
        <v>22.5</v>
      </c>
      <c r="X93" s="4">
        <v>14.5</v>
      </c>
      <c r="Y93" s="4">
        <v>21</v>
      </c>
      <c r="Z93" s="4">
        <v>17</v>
      </c>
      <c r="AA93" s="8">
        <f t="shared" si="4"/>
        <v>18.75</v>
      </c>
      <c r="AB93" s="17">
        <v>42862</v>
      </c>
      <c r="AC93" s="6">
        <v>12.3</v>
      </c>
      <c r="AD93" s="4">
        <v>22.6</v>
      </c>
      <c r="AE93" s="4">
        <v>17.100000000000001</v>
      </c>
      <c r="AF93" s="4">
        <v>16</v>
      </c>
      <c r="AG93" s="4">
        <v>6.3</v>
      </c>
      <c r="AH93" s="4">
        <v>20.100000000000001</v>
      </c>
      <c r="AI93" s="4">
        <v>14.9</v>
      </c>
      <c r="AJ93" s="8">
        <f t="shared" si="7"/>
        <v>14.325000000000001</v>
      </c>
      <c r="AK93">
        <f t="shared" si="6"/>
        <v>22.25</v>
      </c>
      <c r="AL93">
        <f t="shared" si="6"/>
        <v>10.065000000000001</v>
      </c>
    </row>
    <row r="94" spans="1:38" ht="17" x14ac:dyDescent="0.2">
      <c r="A94" s="1">
        <v>16</v>
      </c>
      <c r="B94" s="1">
        <v>93</v>
      </c>
      <c r="C94" s="4" t="s">
        <v>33</v>
      </c>
      <c r="D94" s="4">
        <v>4</v>
      </c>
      <c r="E94" s="10" t="s">
        <v>19</v>
      </c>
      <c r="F94" s="10" t="s">
        <v>25</v>
      </c>
      <c r="G94" s="10" t="s">
        <v>21</v>
      </c>
      <c r="H94" s="10"/>
      <c r="I94" s="4">
        <v>517</v>
      </c>
      <c r="J94">
        <v>-2.0288330409675801</v>
      </c>
      <c r="K94">
        <v>34.6603659633547</v>
      </c>
      <c r="L94">
        <v>1362.543091</v>
      </c>
      <c r="M94" s="4" t="s">
        <v>27</v>
      </c>
      <c r="N94" s="4">
        <v>6.6</v>
      </c>
      <c r="O94" s="4">
        <v>1.8</v>
      </c>
      <c r="P94" s="6">
        <v>29.07</v>
      </c>
      <c r="Q94" s="7">
        <v>95</v>
      </c>
      <c r="R94" s="8">
        <f t="shared" si="5"/>
        <v>30.239439187460114</v>
      </c>
      <c r="S94" s="4" t="s">
        <v>34</v>
      </c>
      <c r="T94" s="6">
        <v>15.48</v>
      </c>
      <c r="U94" s="4">
        <v>21.2</v>
      </c>
      <c r="V94" s="4">
        <v>5.43</v>
      </c>
      <c r="W94" s="4">
        <v>8</v>
      </c>
      <c r="X94" s="4">
        <v>25.5</v>
      </c>
      <c r="Y94" s="4">
        <v>19</v>
      </c>
      <c r="Z94" s="4">
        <v>17</v>
      </c>
      <c r="AA94" s="8">
        <f t="shared" si="4"/>
        <v>17.375</v>
      </c>
      <c r="AB94" s="17">
        <v>42862</v>
      </c>
      <c r="AC94" s="6">
        <v>12.06</v>
      </c>
      <c r="AD94" s="4">
        <v>22.6</v>
      </c>
      <c r="AE94" s="4">
        <v>27.4</v>
      </c>
      <c r="AF94" s="4">
        <v>23.4</v>
      </c>
      <c r="AG94" s="4">
        <v>25</v>
      </c>
      <c r="AH94" s="4">
        <v>30.7</v>
      </c>
      <c r="AI94" s="4">
        <v>28.8</v>
      </c>
      <c r="AJ94" s="8">
        <f t="shared" si="7"/>
        <v>26.974999999999998</v>
      </c>
      <c r="AK94">
        <f t="shared" si="6"/>
        <v>21.9</v>
      </c>
      <c r="AL94">
        <f t="shared" si="6"/>
        <v>16.414999999999999</v>
      </c>
    </row>
    <row r="95" spans="1:38" ht="17" x14ac:dyDescent="0.2">
      <c r="A95" s="1">
        <v>16</v>
      </c>
      <c r="B95" s="1">
        <v>94</v>
      </c>
      <c r="C95" s="4" t="s">
        <v>33</v>
      </c>
      <c r="D95" s="4">
        <v>4</v>
      </c>
      <c r="E95" s="10" t="s">
        <v>19</v>
      </c>
      <c r="F95" s="10" t="s">
        <v>25</v>
      </c>
      <c r="G95" s="10" t="s">
        <v>24</v>
      </c>
      <c r="H95" s="10"/>
      <c r="I95" s="4">
        <v>518</v>
      </c>
      <c r="J95">
        <v>-2.0288470387458801</v>
      </c>
      <c r="K95">
        <v>34.660355988889897</v>
      </c>
      <c r="L95">
        <v>1364.4796140000001</v>
      </c>
      <c r="M95" s="4" t="s">
        <v>27</v>
      </c>
      <c r="N95" s="4">
        <v>6.6</v>
      </c>
      <c r="O95" s="4">
        <v>1.8</v>
      </c>
      <c r="P95" s="6">
        <v>17.64</v>
      </c>
      <c r="Q95" s="7">
        <v>95</v>
      </c>
      <c r="R95" s="8">
        <f t="shared" si="5"/>
        <v>30.239439187460114</v>
      </c>
      <c r="S95" s="4" t="s">
        <v>34</v>
      </c>
      <c r="T95" s="6">
        <v>15.48</v>
      </c>
      <c r="U95" s="4">
        <v>21.8</v>
      </c>
      <c r="V95" s="4">
        <v>4.4400000000000004</v>
      </c>
      <c r="W95" s="4">
        <v>15</v>
      </c>
      <c r="X95" s="4">
        <v>10</v>
      </c>
      <c r="Y95" s="4">
        <v>21</v>
      </c>
      <c r="Z95" s="4">
        <v>33</v>
      </c>
      <c r="AA95" s="8">
        <f t="shared" si="4"/>
        <v>19.75</v>
      </c>
      <c r="AB95" s="17">
        <v>42862</v>
      </c>
      <c r="AC95" s="6">
        <v>12.16</v>
      </c>
      <c r="AD95" s="4">
        <v>22.7</v>
      </c>
      <c r="AE95" s="4">
        <v>22.5</v>
      </c>
      <c r="AF95" s="4">
        <v>26.2</v>
      </c>
      <c r="AG95" s="4">
        <v>28.8</v>
      </c>
      <c r="AH95" s="4">
        <v>17.5</v>
      </c>
      <c r="AI95" s="4">
        <v>11.5</v>
      </c>
      <c r="AJ95" s="8">
        <f t="shared" si="7"/>
        <v>21</v>
      </c>
      <c r="AK95">
        <f t="shared" si="6"/>
        <v>22.25</v>
      </c>
      <c r="AL95">
        <f t="shared" si="6"/>
        <v>13.47</v>
      </c>
    </row>
    <row r="96" spans="1:38" ht="17" x14ac:dyDescent="0.2">
      <c r="A96" s="1">
        <v>16</v>
      </c>
      <c r="B96" s="1">
        <v>95</v>
      </c>
      <c r="C96" s="4" t="s">
        <v>33</v>
      </c>
      <c r="D96" s="4">
        <v>4</v>
      </c>
      <c r="E96" s="10" t="s">
        <v>28</v>
      </c>
      <c r="F96" s="10" t="s">
        <v>29</v>
      </c>
      <c r="G96" s="10" t="s">
        <v>21</v>
      </c>
      <c r="H96" s="10"/>
      <c r="I96" s="4">
        <v>519</v>
      </c>
      <c r="J96">
        <v>-2.0289430115371898</v>
      </c>
      <c r="K96">
        <v>34.6601349581032</v>
      </c>
      <c r="L96">
        <v>1360.9852289999901</v>
      </c>
      <c r="M96" s="4"/>
      <c r="N96" s="4"/>
      <c r="O96" s="4"/>
      <c r="P96" s="6"/>
      <c r="Q96" s="7"/>
      <c r="R96" s="8"/>
      <c r="S96" s="4" t="s">
        <v>34</v>
      </c>
      <c r="T96" s="6">
        <v>16.02</v>
      </c>
      <c r="U96" s="4">
        <v>23.7</v>
      </c>
      <c r="V96" s="4">
        <v>2.27</v>
      </c>
      <c r="W96" s="4">
        <v>11</v>
      </c>
      <c r="X96" s="4">
        <v>15.5</v>
      </c>
      <c r="Y96" s="4">
        <v>13</v>
      </c>
      <c r="Z96" s="4">
        <v>13</v>
      </c>
      <c r="AA96" s="8">
        <f t="shared" si="4"/>
        <v>13.125</v>
      </c>
      <c r="AB96" s="17">
        <v>42862</v>
      </c>
      <c r="AC96" s="6">
        <v>12.36</v>
      </c>
      <c r="AD96" s="4">
        <v>24.4</v>
      </c>
      <c r="AE96" s="4">
        <v>23.5</v>
      </c>
      <c r="AF96" s="4">
        <v>10.5</v>
      </c>
      <c r="AG96" s="4">
        <v>13</v>
      </c>
      <c r="AH96" s="4">
        <v>13.5</v>
      </c>
      <c r="AI96" s="4">
        <v>12</v>
      </c>
      <c r="AJ96" s="8">
        <f t="shared" si="7"/>
        <v>12.25</v>
      </c>
      <c r="AK96">
        <f t="shared" si="6"/>
        <v>24.049999999999997</v>
      </c>
      <c r="AL96">
        <f t="shared" si="6"/>
        <v>12.885</v>
      </c>
    </row>
    <row r="97" spans="1:38" ht="17" x14ac:dyDescent="0.2">
      <c r="A97" s="1">
        <v>16</v>
      </c>
      <c r="B97" s="1">
        <v>96</v>
      </c>
      <c r="C97" s="4" t="s">
        <v>33</v>
      </c>
      <c r="D97" s="4">
        <v>4</v>
      </c>
      <c r="E97" s="10" t="s">
        <v>28</v>
      </c>
      <c r="F97" s="10" t="s">
        <v>29</v>
      </c>
      <c r="G97" s="10" t="s">
        <v>24</v>
      </c>
      <c r="H97" s="10"/>
      <c r="I97" s="4">
        <v>520</v>
      </c>
      <c r="J97">
        <v>-2.02878098934888</v>
      </c>
      <c r="K97">
        <v>34.660132024437097</v>
      </c>
      <c r="L97">
        <v>1364.2669679999899</v>
      </c>
      <c r="M97" s="4"/>
      <c r="N97" s="4"/>
      <c r="O97" s="4"/>
      <c r="P97" s="6"/>
      <c r="Q97" s="7"/>
      <c r="R97" s="8"/>
      <c r="S97" s="4" t="s">
        <v>34</v>
      </c>
      <c r="T97" s="6">
        <v>16.02</v>
      </c>
      <c r="U97" s="4">
        <v>24.7</v>
      </c>
      <c r="V97" s="4">
        <v>3.49</v>
      </c>
      <c r="W97" s="4">
        <v>18.5</v>
      </c>
      <c r="X97" s="4">
        <v>17.5</v>
      </c>
      <c r="Y97" s="4">
        <v>11.5</v>
      </c>
      <c r="Z97" s="4">
        <v>11.5</v>
      </c>
      <c r="AA97" s="8">
        <f t="shared" si="4"/>
        <v>14.75</v>
      </c>
      <c r="AB97" s="17">
        <v>42862</v>
      </c>
      <c r="AC97" s="9"/>
      <c r="AD97" s="15"/>
      <c r="AE97" s="15"/>
      <c r="AF97" s="15"/>
      <c r="AG97" s="15"/>
      <c r="AH97" s="15"/>
      <c r="AI97" s="15"/>
      <c r="AJ97" s="8"/>
    </row>
    <row r="98" spans="1:38" ht="17" x14ac:dyDescent="0.2">
      <c r="A98" s="1">
        <v>17</v>
      </c>
      <c r="B98" s="1">
        <v>97</v>
      </c>
      <c r="C98" s="4" t="s">
        <v>35</v>
      </c>
      <c r="D98" s="4">
        <v>1</v>
      </c>
      <c r="E98" s="11" t="s">
        <v>28</v>
      </c>
      <c r="F98" s="11" t="s">
        <v>29</v>
      </c>
      <c r="G98" s="11" t="s">
        <v>21</v>
      </c>
      <c r="H98" s="10"/>
      <c r="I98" s="4">
        <v>609</v>
      </c>
      <c r="J98">
        <v>-2.4396499805152398</v>
      </c>
      <c r="K98">
        <v>34.838020987808697</v>
      </c>
      <c r="L98">
        <v>1518.5069579999899</v>
      </c>
      <c r="M98" s="4"/>
      <c r="N98" s="4"/>
      <c r="O98" s="4"/>
      <c r="P98" s="6"/>
      <c r="Q98" s="7"/>
      <c r="R98" s="8"/>
      <c r="S98" s="4" t="s">
        <v>36</v>
      </c>
      <c r="T98" s="6">
        <v>10.5</v>
      </c>
      <c r="U98" s="4">
        <v>22.6</v>
      </c>
      <c r="V98" s="4">
        <v>19.079999999999998</v>
      </c>
      <c r="W98" s="4">
        <v>2.5</v>
      </c>
      <c r="X98" s="4">
        <v>2.5</v>
      </c>
      <c r="Y98" s="4">
        <v>4</v>
      </c>
      <c r="Z98" s="4">
        <v>2.5</v>
      </c>
      <c r="AA98" s="8">
        <f t="shared" si="4"/>
        <v>2.875</v>
      </c>
      <c r="AB98" s="17">
        <v>42860</v>
      </c>
      <c r="AC98" s="6">
        <v>13.52</v>
      </c>
      <c r="AD98" s="4">
        <v>23.9</v>
      </c>
      <c r="AE98" s="4">
        <v>13.1</v>
      </c>
      <c r="AF98" s="4">
        <v>3.5</v>
      </c>
      <c r="AG98" s="4">
        <v>2.5</v>
      </c>
      <c r="AH98" s="4">
        <v>2.5</v>
      </c>
      <c r="AI98" s="4">
        <v>3</v>
      </c>
      <c r="AJ98" s="8">
        <f t="shared" si="7"/>
        <v>2.875</v>
      </c>
      <c r="AK98">
        <f t="shared" si="6"/>
        <v>23.25</v>
      </c>
      <c r="AL98">
        <f t="shared" si="6"/>
        <v>16.09</v>
      </c>
    </row>
    <row r="99" spans="1:38" ht="17" x14ac:dyDescent="0.2">
      <c r="A99" s="1">
        <v>17</v>
      </c>
      <c r="B99" s="1">
        <v>98</v>
      </c>
      <c r="C99" s="4" t="s">
        <v>35</v>
      </c>
      <c r="D99" s="4">
        <v>2</v>
      </c>
      <c r="E99" s="11" t="s">
        <v>28</v>
      </c>
      <c r="F99" s="11" t="s">
        <v>29</v>
      </c>
      <c r="G99" s="4" t="s">
        <v>24</v>
      </c>
      <c r="H99" s="11"/>
      <c r="I99" s="4">
        <v>610</v>
      </c>
      <c r="J99">
        <v>-2.4395759683102298</v>
      </c>
      <c r="K99">
        <v>34.838347965851398</v>
      </c>
      <c r="L99">
        <v>1521.1820070000001</v>
      </c>
      <c r="M99" s="4"/>
      <c r="N99" s="4"/>
      <c r="O99" s="4"/>
      <c r="P99" s="6"/>
      <c r="Q99" s="7"/>
      <c r="R99" s="8"/>
      <c r="S99" s="4" t="s">
        <v>36</v>
      </c>
      <c r="T99" s="6">
        <v>10.5</v>
      </c>
      <c r="U99" s="4">
        <v>23.7</v>
      </c>
      <c r="V99" s="4">
        <v>15.86</v>
      </c>
      <c r="W99" s="4">
        <v>2.5</v>
      </c>
      <c r="X99" s="4">
        <v>3</v>
      </c>
      <c r="Y99" s="4">
        <v>3</v>
      </c>
      <c r="Z99" s="4">
        <v>3.5</v>
      </c>
      <c r="AA99" s="8">
        <f t="shared" si="4"/>
        <v>3</v>
      </c>
      <c r="AB99" s="17">
        <v>42860</v>
      </c>
      <c r="AC99" s="6">
        <v>13.38</v>
      </c>
      <c r="AD99" s="4">
        <v>26.7</v>
      </c>
      <c r="AE99" s="4">
        <v>17.5</v>
      </c>
      <c r="AF99" s="4">
        <v>2.6</v>
      </c>
      <c r="AG99" s="4">
        <v>2.5</v>
      </c>
      <c r="AH99" s="4">
        <v>2.8</v>
      </c>
      <c r="AI99" s="4">
        <v>4.8</v>
      </c>
      <c r="AJ99" s="8">
        <f t="shared" si="7"/>
        <v>3.1749999999999998</v>
      </c>
      <c r="AK99">
        <f t="shared" si="6"/>
        <v>25.2</v>
      </c>
      <c r="AL99">
        <f t="shared" si="6"/>
        <v>16.68</v>
      </c>
    </row>
    <row r="100" spans="1:38" ht="17" x14ac:dyDescent="0.2">
      <c r="A100" s="1">
        <v>18</v>
      </c>
      <c r="B100" s="1">
        <v>99</v>
      </c>
      <c r="C100" s="4" t="s">
        <v>35</v>
      </c>
      <c r="D100" s="4">
        <v>3</v>
      </c>
      <c r="E100" s="11" t="s">
        <v>28</v>
      </c>
      <c r="F100" s="11" t="s">
        <v>29</v>
      </c>
      <c r="G100" s="4" t="s">
        <v>21</v>
      </c>
      <c r="H100" s="4"/>
      <c r="I100" s="4">
        <v>615</v>
      </c>
      <c r="J100">
        <v>-2.4384999834001002</v>
      </c>
      <c r="K100">
        <v>34.8362389951944</v>
      </c>
      <c r="L100">
        <v>1517.5920410000001</v>
      </c>
      <c r="M100" s="4"/>
      <c r="N100" s="4"/>
      <c r="O100" s="4"/>
      <c r="P100" s="6"/>
      <c r="Q100" s="7"/>
      <c r="R100" s="8"/>
      <c r="S100" s="4" t="s">
        <v>36</v>
      </c>
      <c r="T100" s="6">
        <v>13.1</v>
      </c>
      <c r="U100" s="4">
        <v>25.3</v>
      </c>
      <c r="V100" s="4">
        <v>19.309999999999999</v>
      </c>
      <c r="W100" s="4">
        <v>3</v>
      </c>
      <c r="X100" s="4">
        <v>6</v>
      </c>
      <c r="Y100" s="4">
        <v>6</v>
      </c>
      <c r="Z100" s="4">
        <v>4</v>
      </c>
      <c r="AA100" s="8">
        <f t="shared" si="4"/>
        <v>4.75</v>
      </c>
      <c r="AB100" s="17">
        <v>42860</v>
      </c>
      <c r="AC100" s="6">
        <v>16.45</v>
      </c>
      <c r="AD100" s="4">
        <v>31.7</v>
      </c>
      <c r="AE100" s="4">
        <v>14.7</v>
      </c>
      <c r="AF100" s="4">
        <v>4.8</v>
      </c>
      <c r="AG100" s="4">
        <v>5</v>
      </c>
      <c r="AH100" s="4">
        <v>4.7</v>
      </c>
      <c r="AI100" s="4">
        <v>6.5</v>
      </c>
      <c r="AJ100" s="8">
        <f t="shared" si="7"/>
        <v>5.25</v>
      </c>
      <c r="AK100">
        <f t="shared" si="6"/>
        <v>28.5</v>
      </c>
      <c r="AL100">
        <f t="shared" si="6"/>
        <v>17.004999999999999</v>
      </c>
    </row>
    <row r="101" spans="1:38" ht="17" x14ac:dyDescent="0.2">
      <c r="A101" s="1">
        <v>18</v>
      </c>
      <c r="B101" s="1">
        <v>100</v>
      </c>
      <c r="C101" s="4" t="s">
        <v>35</v>
      </c>
      <c r="D101" s="4">
        <v>4</v>
      </c>
      <c r="E101" s="11" t="s">
        <v>28</v>
      </c>
      <c r="F101" s="11" t="s">
        <v>29</v>
      </c>
      <c r="G101" s="10" t="s">
        <v>24</v>
      </c>
      <c r="H101" s="4"/>
      <c r="I101" s="4">
        <v>616</v>
      </c>
      <c r="J101">
        <v>-2.4382839817553701</v>
      </c>
      <c r="K101">
        <v>34.8364629596471</v>
      </c>
      <c r="L101">
        <v>1519.4119869999899</v>
      </c>
      <c r="M101" s="4"/>
      <c r="N101" s="4"/>
      <c r="O101" s="4"/>
      <c r="P101" s="6"/>
      <c r="Q101" s="7"/>
      <c r="R101" s="8"/>
      <c r="S101" s="4" t="s">
        <v>36</v>
      </c>
      <c r="T101" s="6">
        <v>13.1</v>
      </c>
      <c r="U101" s="4">
        <v>26.7</v>
      </c>
      <c r="V101" s="4">
        <v>34.79</v>
      </c>
      <c r="W101" s="4">
        <v>3</v>
      </c>
      <c r="X101" s="4">
        <v>3</v>
      </c>
      <c r="Y101" s="4">
        <v>3.5</v>
      </c>
      <c r="Z101" s="4">
        <v>3</v>
      </c>
      <c r="AA101" s="8">
        <f t="shared" si="4"/>
        <v>3.125</v>
      </c>
      <c r="AB101" s="17">
        <v>42860</v>
      </c>
      <c r="AC101" s="6">
        <v>16.5</v>
      </c>
      <c r="AD101" s="4">
        <v>27.3</v>
      </c>
      <c r="AE101" s="4">
        <v>15.3</v>
      </c>
      <c r="AF101" s="4">
        <v>2.2999999999999998</v>
      </c>
      <c r="AG101" s="4">
        <v>3</v>
      </c>
      <c r="AH101" s="4">
        <v>4.2</v>
      </c>
      <c r="AI101" s="4">
        <v>5</v>
      </c>
      <c r="AJ101" s="8">
        <f t="shared" si="7"/>
        <v>3.625</v>
      </c>
      <c r="AK101">
        <f t="shared" si="6"/>
        <v>27</v>
      </c>
      <c r="AL101">
        <f t="shared" si="6"/>
        <v>25.045000000000002</v>
      </c>
    </row>
    <row r="102" spans="1:38" ht="17" x14ac:dyDescent="0.2">
      <c r="A102" s="1">
        <v>19</v>
      </c>
      <c r="B102" s="1">
        <v>101</v>
      </c>
      <c r="C102" s="4" t="s">
        <v>35</v>
      </c>
      <c r="D102" s="4">
        <v>5</v>
      </c>
      <c r="E102" s="11" t="s">
        <v>28</v>
      </c>
      <c r="F102" s="11" t="s">
        <v>29</v>
      </c>
      <c r="G102" s="11" t="s">
        <v>21</v>
      </c>
      <c r="H102" s="10"/>
      <c r="I102" s="4">
        <v>621</v>
      </c>
      <c r="J102">
        <v>-2.4348570406436898</v>
      </c>
      <c r="K102">
        <v>34.834056012332397</v>
      </c>
      <c r="L102">
        <v>1516.5618899999899</v>
      </c>
      <c r="M102" s="4"/>
      <c r="N102" s="4"/>
      <c r="O102" s="4"/>
      <c r="P102" s="6"/>
      <c r="Q102" s="7"/>
      <c r="R102" s="8"/>
      <c r="S102" s="4" t="s">
        <v>36</v>
      </c>
      <c r="T102" s="6">
        <v>15.38</v>
      </c>
      <c r="U102" s="4">
        <v>30.6</v>
      </c>
      <c r="V102" s="4">
        <v>17.7</v>
      </c>
      <c r="W102" s="4">
        <v>3</v>
      </c>
      <c r="X102" s="4">
        <v>2</v>
      </c>
      <c r="Y102" s="4">
        <v>1.5</v>
      </c>
      <c r="Z102" s="4">
        <v>2.5</v>
      </c>
      <c r="AA102" s="8">
        <f t="shared" si="4"/>
        <v>2.25</v>
      </c>
      <c r="AB102" s="17">
        <v>42860</v>
      </c>
      <c r="AC102" s="6">
        <v>17.38</v>
      </c>
      <c r="AD102" s="4">
        <v>30</v>
      </c>
      <c r="AE102" s="4">
        <v>15.4</v>
      </c>
      <c r="AF102" s="4">
        <v>2.5</v>
      </c>
      <c r="AG102" s="4">
        <v>4.5</v>
      </c>
      <c r="AH102" s="4">
        <v>5.3</v>
      </c>
      <c r="AI102" s="4">
        <v>3.5</v>
      </c>
      <c r="AJ102" s="8">
        <f t="shared" si="7"/>
        <v>3.95</v>
      </c>
      <c r="AK102">
        <f t="shared" si="6"/>
        <v>30.3</v>
      </c>
      <c r="AL102">
        <f t="shared" si="6"/>
        <v>16.55</v>
      </c>
    </row>
    <row r="103" spans="1:38" ht="17" x14ac:dyDescent="0.2">
      <c r="A103" s="1">
        <v>19</v>
      </c>
      <c r="B103" s="1">
        <v>102</v>
      </c>
      <c r="C103" s="4" t="s">
        <v>35</v>
      </c>
      <c r="D103" s="4">
        <v>6</v>
      </c>
      <c r="E103" s="11" t="s">
        <v>28</v>
      </c>
      <c r="F103" s="11" t="s">
        <v>29</v>
      </c>
      <c r="G103" s="11" t="s">
        <v>24</v>
      </c>
      <c r="H103" s="11"/>
      <c r="I103" s="4">
        <v>622</v>
      </c>
      <c r="J103">
        <v>-2.4351290334016</v>
      </c>
      <c r="K103">
        <v>34.834065986797199</v>
      </c>
      <c r="L103">
        <v>1514.59789999999</v>
      </c>
      <c r="M103" s="4"/>
      <c r="N103" s="4"/>
      <c r="O103" s="4"/>
      <c r="P103" s="6"/>
      <c r="Q103" s="7"/>
      <c r="R103" s="8"/>
      <c r="S103" s="4" t="s">
        <v>36</v>
      </c>
      <c r="T103" s="6">
        <v>15.48</v>
      </c>
      <c r="U103" s="4">
        <v>30.3</v>
      </c>
      <c r="V103" s="4">
        <v>23.77</v>
      </c>
      <c r="W103" s="4">
        <v>3</v>
      </c>
      <c r="X103" s="4">
        <v>3</v>
      </c>
      <c r="Y103" s="4">
        <v>2.5</v>
      </c>
      <c r="Z103" s="4">
        <v>3</v>
      </c>
      <c r="AA103" s="8">
        <f t="shared" si="4"/>
        <v>2.875</v>
      </c>
      <c r="AB103" s="17">
        <v>42860</v>
      </c>
      <c r="AC103" s="6">
        <v>17.55</v>
      </c>
      <c r="AD103" s="4">
        <v>29.9</v>
      </c>
      <c r="AE103" s="4">
        <v>9.9</v>
      </c>
      <c r="AF103" s="4">
        <v>4.5</v>
      </c>
      <c r="AG103" s="4">
        <v>5</v>
      </c>
      <c r="AH103" s="4">
        <v>3.8</v>
      </c>
      <c r="AI103" s="4">
        <v>4.3</v>
      </c>
      <c r="AJ103" s="8">
        <f t="shared" si="7"/>
        <v>4.4000000000000004</v>
      </c>
      <c r="AK103">
        <f t="shared" si="6"/>
        <v>30.1</v>
      </c>
      <c r="AL103">
        <f t="shared" si="6"/>
        <v>16.835000000000001</v>
      </c>
    </row>
    <row r="104" spans="1:38" ht="17" x14ac:dyDescent="0.2">
      <c r="A104" s="1">
        <v>17</v>
      </c>
      <c r="B104" s="1">
        <v>103</v>
      </c>
      <c r="C104" s="4" t="s">
        <v>35</v>
      </c>
      <c r="D104" s="4">
        <v>1</v>
      </c>
      <c r="E104" s="11" t="s">
        <v>19</v>
      </c>
      <c r="F104" s="11" t="s">
        <v>20</v>
      </c>
      <c r="G104" s="11" t="s">
        <v>21</v>
      </c>
      <c r="H104" s="11" t="s">
        <v>37</v>
      </c>
      <c r="I104" s="4">
        <v>605</v>
      </c>
      <c r="J104">
        <v>-2.4394280277192499</v>
      </c>
      <c r="K104">
        <v>34.838299015536897</v>
      </c>
      <c r="L104">
        <v>1521.1307369999899</v>
      </c>
      <c r="M104" t="s">
        <v>38</v>
      </c>
      <c r="N104" s="4">
        <v>5.2</v>
      </c>
      <c r="O104" s="4">
        <v>4.7</v>
      </c>
      <c r="P104" s="6">
        <v>26.76</v>
      </c>
      <c r="Q104" s="7">
        <f>AVERAGE(68,28,33)</f>
        <v>43</v>
      </c>
      <c r="R104" s="8">
        <f t="shared" si="5"/>
        <v>13.687325105903</v>
      </c>
      <c r="S104" s="4" t="s">
        <v>36</v>
      </c>
      <c r="T104" s="6">
        <v>9.5</v>
      </c>
      <c r="U104" s="4">
        <v>19.3</v>
      </c>
      <c r="V104" s="4">
        <v>6.35</v>
      </c>
      <c r="W104" s="4">
        <v>4.5</v>
      </c>
      <c r="X104" s="4">
        <v>5</v>
      </c>
      <c r="Y104" s="4">
        <v>4</v>
      </c>
      <c r="Z104" s="4">
        <v>3</v>
      </c>
      <c r="AA104" s="8">
        <f t="shared" si="4"/>
        <v>4.125</v>
      </c>
      <c r="AB104" s="17">
        <v>42860</v>
      </c>
      <c r="AC104" s="6">
        <v>13.18</v>
      </c>
      <c r="AD104" s="4">
        <v>24.6</v>
      </c>
      <c r="AE104" s="4">
        <v>7.1</v>
      </c>
      <c r="AF104" s="4">
        <v>4</v>
      </c>
      <c r="AG104" s="4">
        <v>3.5</v>
      </c>
      <c r="AH104" s="4">
        <v>3</v>
      </c>
      <c r="AI104" s="4">
        <v>6.5</v>
      </c>
      <c r="AJ104" s="8">
        <f t="shared" si="7"/>
        <v>4.25</v>
      </c>
      <c r="AK104">
        <f t="shared" si="6"/>
        <v>21.950000000000003</v>
      </c>
      <c r="AL104">
        <f t="shared" si="6"/>
        <v>6.7249999999999996</v>
      </c>
    </row>
    <row r="105" spans="1:38" ht="17" x14ac:dyDescent="0.2">
      <c r="A105" s="1">
        <v>17</v>
      </c>
      <c r="B105" s="1">
        <v>103</v>
      </c>
      <c r="C105" s="4" t="s">
        <v>35</v>
      </c>
      <c r="D105" s="4">
        <v>1</v>
      </c>
      <c r="E105" s="11" t="s">
        <v>19</v>
      </c>
      <c r="F105" s="11" t="s">
        <v>20</v>
      </c>
      <c r="G105" s="10" t="s">
        <v>24</v>
      </c>
      <c r="H105" s="11" t="s">
        <v>37</v>
      </c>
      <c r="I105" s="4">
        <v>605</v>
      </c>
      <c r="J105">
        <v>-2.4394280277192499</v>
      </c>
      <c r="K105">
        <v>34.838299015536897</v>
      </c>
      <c r="L105">
        <v>1521.1307369999899</v>
      </c>
      <c r="M105" t="s">
        <v>38</v>
      </c>
      <c r="N105" s="4">
        <v>5.2</v>
      </c>
      <c r="O105" s="4">
        <v>4.7</v>
      </c>
      <c r="P105" s="6">
        <v>26.76</v>
      </c>
      <c r="Q105" s="7">
        <f>AVERAGE(68,28,33)</f>
        <v>43</v>
      </c>
      <c r="R105" s="8">
        <f t="shared" si="5"/>
        <v>13.687325105903</v>
      </c>
      <c r="S105" s="4" t="s">
        <v>36</v>
      </c>
      <c r="T105" s="6">
        <v>9.5</v>
      </c>
      <c r="U105" s="4">
        <v>19.3</v>
      </c>
      <c r="V105" s="4">
        <v>6.35</v>
      </c>
      <c r="W105" s="4">
        <v>4.5</v>
      </c>
      <c r="X105" s="4">
        <v>5</v>
      </c>
      <c r="Y105" s="4">
        <v>4</v>
      </c>
      <c r="Z105" s="4">
        <v>3</v>
      </c>
      <c r="AA105" s="8">
        <f t="shared" si="4"/>
        <v>4.125</v>
      </c>
      <c r="AB105" s="17">
        <v>42860</v>
      </c>
      <c r="AC105" s="9">
        <v>13.18</v>
      </c>
      <c r="AD105" s="15">
        <v>27.3</v>
      </c>
      <c r="AE105" s="4">
        <v>7.2</v>
      </c>
      <c r="AF105" s="4">
        <v>4</v>
      </c>
      <c r="AG105" s="4">
        <v>3.5</v>
      </c>
      <c r="AH105" s="4">
        <v>3</v>
      </c>
      <c r="AI105" s="4">
        <v>6.5</v>
      </c>
      <c r="AJ105" s="8">
        <f t="shared" si="7"/>
        <v>4.25</v>
      </c>
      <c r="AK105">
        <f t="shared" si="6"/>
        <v>23.3</v>
      </c>
      <c r="AL105">
        <f t="shared" si="6"/>
        <v>6.7750000000000004</v>
      </c>
    </row>
    <row r="106" spans="1:38" ht="17" x14ac:dyDescent="0.2">
      <c r="A106" s="1">
        <v>17</v>
      </c>
      <c r="B106" s="1">
        <v>104</v>
      </c>
      <c r="C106" s="4" t="s">
        <v>35</v>
      </c>
      <c r="D106" s="4">
        <v>1</v>
      </c>
      <c r="E106" s="11" t="s">
        <v>19</v>
      </c>
      <c r="F106" s="11" t="s">
        <v>20</v>
      </c>
      <c r="G106" s="11" t="s">
        <v>21</v>
      </c>
      <c r="H106" s="11" t="s">
        <v>39</v>
      </c>
      <c r="I106" s="4">
        <v>606</v>
      </c>
      <c r="J106">
        <v>-2.4396290257573101</v>
      </c>
      <c r="K106">
        <v>34.838798996061001</v>
      </c>
      <c r="L106">
        <v>1522.24279799999</v>
      </c>
      <c r="M106" t="s">
        <v>38</v>
      </c>
      <c r="N106" s="4">
        <v>5.4</v>
      </c>
      <c r="O106" s="4">
        <v>4.4000000000000004</v>
      </c>
      <c r="P106" s="6">
        <v>7.2</v>
      </c>
      <c r="Q106" s="7">
        <f>AVERAGE(41,62,56)</f>
        <v>53</v>
      </c>
      <c r="R106" s="8">
        <f t="shared" si="5"/>
        <v>16.870423967740905</v>
      </c>
      <c r="S106" s="4" t="s">
        <v>36</v>
      </c>
      <c r="T106" s="6">
        <v>10</v>
      </c>
      <c r="U106" s="4">
        <v>18.399999999999999</v>
      </c>
      <c r="V106" s="4">
        <v>28.28</v>
      </c>
      <c r="W106" s="4">
        <v>1.8</v>
      </c>
      <c r="X106" s="4">
        <v>3</v>
      </c>
      <c r="Y106" s="4">
        <v>4.2</v>
      </c>
      <c r="Z106" s="4">
        <v>4.5999999999999996</v>
      </c>
      <c r="AA106" s="8">
        <f t="shared" si="4"/>
        <v>3.4</v>
      </c>
      <c r="AB106" s="17">
        <v>42860</v>
      </c>
      <c r="AC106" s="6">
        <v>12.56</v>
      </c>
      <c r="AD106" s="4">
        <v>22</v>
      </c>
      <c r="AE106" s="4">
        <v>14</v>
      </c>
      <c r="AF106" s="4">
        <v>6.5</v>
      </c>
      <c r="AG106" s="4">
        <v>5.2</v>
      </c>
      <c r="AH106" s="4">
        <v>7.5</v>
      </c>
      <c r="AI106" s="4">
        <v>4</v>
      </c>
      <c r="AJ106" s="8">
        <f t="shared" si="7"/>
        <v>5.8</v>
      </c>
      <c r="AK106">
        <f t="shared" si="6"/>
        <v>20.2</v>
      </c>
      <c r="AL106">
        <f t="shared" si="6"/>
        <v>21.14</v>
      </c>
    </row>
    <row r="107" spans="1:38" ht="17" x14ac:dyDescent="0.2">
      <c r="A107" s="1">
        <v>17</v>
      </c>
      <c r="B107" s="1">
        <v>104</v>
      </c>
      <c r="C107" s="4" t="s">
        <v>35</v>
      </c>
      <c r="D107" s="4">
        <v>1</v>
      </c>
      <c r="E107" s="11" t="s">
        <v>19</v>
      </c>
      <c r="F107" s="11" t="s">
        <v>20</v>
      </c>
      <c r="G107" s="10" t="s">
        <v>24</v>
      </c>
      <c r="H107" s="11" t="s">
        <v>39</v>
      </c>
      <c r="I107" s="4">
        <v>606</v>
      </c>
      <c r="J107">
        <v>-2.4396290257573101</v>
      </c>
      <c r="K107">
        <v>34.838798996061001</v>
      </c>
      <c r="L107">
        <v>1522.24279799999</v>
      </c>
      <c r="M107" t="s">
        <v>38</v>
      </c>
      <c r="N107" s="4">
        <v>5.4</v>
      </c>
      <c r="O107" s="4">
        <v>4.4000000000000004</v>
      </c>
      <c r="P107" s="6">
        <v>7.2</v>
      </c>
      <c r="Q107" s="7">
        <f>AVERAGE(41,62,56)</f>
        <v>53</v>
      </c>
      <c r="R107" s="8">
        <f t="shared" si="5"/>
        <v>16.870423967740905</v>
      </c>
      <c r="S107" s="4" t="s">
        <v>36</v>
      </c>
      <c r="T107" s="6">
        <v>10</v>
      </c>
      <c r="U107" s="4">
        <v>18.399999999999999</v>
      </c>
      <c r="V107" s="4">
        <v>28.28</v>
      </c>
      <c r="W107" s="4">
        <v>1.8</v>
      </c>
      <c r="X107" s="4">
        <v>3</v>
      </c>
      <c r="Y107" s="4">
        <v>4.2</v>
      </c>
      <c r="Z107" s="4">
        <v>4.5999999999999996</v>
      </c>
      <c r="AA107" s="8">
        <f t="shared" si="4"/>
        <v>3.4</v>
      </c>
      <c r="AB107" s="17">
        <v>42860</v>
      </c>
      <c r="AC107" s="6">
        <v>12.57</v>
      </c>
      <c r="AD107" s="4">
        <v>22.1</v>
      </c>
      <c r="AE107" s="4">
        <v>10.3</v>
      </c>
      <c r="AF107" s="4">
        <v>6.5</v>
      </c>
      <c r="AG107" s="4">
        <v>5.2</v>
      </c>
      <c r="AH107" s="4">
        <v>7.5</v>
      </c>
      <c r="AI107" s="4">
        <v>4</v>
      </c>
      <c r="AJ107" s="8">
        <f t="shared" si="7"/>
        <v>5.8</v>
      </c>
      <c r="AK107">
        <f t="shared" si="6"/>
        <v>20.25</v>
      </c>
      <c r="AL107">
        <f t="shared" si="6"/>
        <v>19.29</v>
      </c>
    </row>
    <row r="108" spans="1:38" ht="17" x14ac:dyDescent="0.2">
      <c r="A108" s="1">
        <v>17</v>
      </c>
      <c r="B108" s="1">
        <v>105</v>
      </c>
      <c r="C108" s="4" t="s">
        <v>35</v>
      </c>
      <c r="D108" s="4">
        <v>1</v>
      </c>
      <c r="E108" s="11" t="s">
        <v>19</v>
      </c>
      <c r="F108" s="11" t="s">
        <v>25</v>
      </c>
      <c r="G108" s="11" t="s">
        <v>21</v>
      </c>
      <c r="H108" s="11" t="s">
        <v>37</v>
      </c>
      <c r="I108" s="4">
        <v>607</v>
      </c>
      <c r="J108">
        <v>-2.4395179655402899</v>
      </c>
      <c r="K108">
        <v>34.838504036888402</v>
      </c>
      <c r="L108">
        <v>1521.11401399999</v>
      </c>
      <c r="M108" t="s">
        <v>27</v>
      </c>
      <c r="N108" s="4">
        <v>5.6</v>
      </c>
      <c r="O108" s="4">
        <v>5.0999999999999996</v>
      </c>
      <c r="P108" s="6">
        <v>3.4</v>
      </c>
      <c r="Q108" s="7">
        <f>AVERAGE(69,29)</f>
        <v>49</v>
      </c>
      <c r="R108" s="8">
        <f t="shared" si="5"/>
        <v>15.597184423005743</v>
      </c>
      <c r="S108" s="4" t="s">
        <v>36</v>
      </c>
      <c r="T108" s="6">
        <v>10.15</v>
      </c>
      <c r="U108" s="4">
        <v>19.100000000000001</v>
      </c>
      <c r="V108" s="4">
        <v>18.96</v>
      </c>
      <c r="W108" s="4">
        <v>4</v>
      </c>
      <c r="X108" s="4">
        <v>6.5</v>
      </c>
      <c r="Y108" s="4">
        <v>6.8</v>
      </c>
      <c r="Z108" s="4">
        <v>4.5</v>
      </c>
      <c r="AA108" s="8">
        <f t="shared" si="4"/>
        <v>5.45</v>
      </c>
      <c r="AB108" s="17">
        <v>42860</v>
      </c>
      <c r="AC108" s="6">
        <v>13.3</v>
      </c>
      <c r="AD108" s="4">
        <v>24.2</v>
      </c>
      <c r="AE108" s="4">
        <v>7.5</v>
      </c>
      <c r="AF108" s="4">
        <v>6.5</v>
      </c>
      <c r="AG108" s="4">
        <v>7.5</v>
      </c>
      <c r="AH108" s="4">
        <v>6.2</v>
      </c>
      <c r="AI108" s="4">
        <v>7</v>
      </c>
      <c r="AJ108" s="8">
        <f t="shared" si="7"/>
        <v>6.8</v>
      </c>
      <c r="AK108">
        <f t="shared" si="6"/>
        <v>21.65</v>
      </c>
      <c r="AL108">
        <f t="shared" si="6"/>
        <v>13.23</v>
      </c>
    </row>
    <row r="109" spans="1:38" ht="17" x14ac:dyDescent="0.2">
      <c r="A109" s="1">
        <v>17</v>
      </c>
      <c r="B109" s="1">
        <v>105</v>
      </c>
      <c r="C109" s="4" t="s">
        <v>35</v>
      </c>
      <c r="D109" s="4">
        <v>1</v>
      </c>
      <c r="E109" s="11" t="s">
        <v>19</v>
      </c>
      <c r="F109" s="11" t="s">
        <v>25</v>
      </c>
      <c r="G109" s="10" t="s">
        <v>24</v>
      </c>
      <c r="H109" s="11" t="s">
        <v>37</v>
      </c>
      <c r="I109" s="4">
        <v>607</v>
      </c>
      <c r="J109">
        <v>-2.4395179655402899</v>
      </c>
      <c r="K109">
        <v>34.838504036888402</v>
      </c>
      <c r="L109">
        <v>1521.11401399999</v>
      </c>
      <c r="M109" t="s">
        <v>27</v>
      </c>
      <c r="N109" s="4">
        <v>5.6</v>
      </c>
      <c r="O109" s="4">
        <v>5.0999999999999996</v>
      </c>
      <c r="P109" s="6">
        <v>3.4</v>
      </c>
      <c r="Q109" s="7">
        <f>AVERAGE(69,29)</f>
        <v>49</v>
      </c>
      <c r="R109" s="8">
        <f t="shared" si="5"/>
        <v>15.597184423005743</v>
      </c>
      <c r="S109" s="4" t="s">
        <v>36</v>
      </c>
      <c r="T109" s="6">
        <v>10.15</v>
      </c>
      <c r="U109" s="4">
        <v>19.100000000000001</v>
      </c>
      <c r="V109" s="4">
        <v>18.96</v>
      </c>
      <c r="W109" s="4">
        <v>4</v>
      </c>
      <c r="X109" s="4">
        <v>6.5</v>
      </c>
      <c r="Y109" s="4">
        <v>6.8</v>
      </c>
      <c r="Z109" s="4">
        <v>4.5</v>
      </c>
      <c r="AA109" s="8">
        <f t="shared" si="4"/>
        <v>5.45</v>
      </c>
      <c r="AB109" s="17">
        <v>42860</v>
      </c>
      <c r="AC109" s="6">
        <v>13.38</v>
      </c>
      <c r="AD109" s="4">
        <v>23.6</v>
      </c>
      <c r="AE109" s="4">
        <v>7.5</v>
      </c>
      <c r="AF109" s="4">
        <v>6.5</v>
      </c>
      <c r="AG109" s="4">
        <v>7.5</v>
      </c>
      <c r="AH109" s="4">
        <v>6.2</v>
      </c>
      <c r="AI109" s="4">
        <v>7</v>
      </c>
      <c r="AJ109" s="8">
        <f t="shared" si="7"/>
        <v>6.8</v>
      </c>
      <c r="AK109">
        <f t="shared" si="6"/>
        <v>21.35</v>
      </c>
      <c r="AL109">
        <f t="shared" si="6"/>
        <v>13.23</v>
      </c>
    </row>
    <row r="110" spans="1:38" ht="17" x14ac:dyDescent="0.2">
      <c r="A110" s="1">
        <v>17</v>
      </c>
      <c r="B110" s="1">
        <v>106</v>
      </c>
      <c r="C110" s="4" t="s">
        <v>35</v>
      </c>
      <c r="D110" s="4">
        <v>1</v>
      </c>
      <c r="E110" s="11" t="s">
        <v>19</v>
      </c>
      <c r="F110" s="11" t="s">
        <v>25</v>
      </c>
      <c r="G110" s="11" t="s">
        <v>21</v>
      </c>
      <c r="H110" s="11" t="s">
        <v>39</v>
      </c>
      <c r="I110" s="4">
        <v>608</v>
      </c>
      <c r="J110">
        <v>-2.4397170357406099</v>
      </c>
      <c r="K110">
        <v>34.837745977565604</v>
      </c>
      <c r="L110">
        <v>1519.45471199999</v>
      </c>
      <c r="M110" t="s">
        <v>27</v>
      </c>
      <c r="N110" s="4">
        <v>6.4</v>
      </c>
      <c r="O110" s="4">
        <v>4.9000000000000004</v>
      </c>
      <c r="P110" s="6">
        <v>3.7</v>
      </c>
      <c r="Q110" s="7">
        <v>90</v>
      </c>
      <c r="R110" s="8">
        <f t="shared" si="5"/>
        <v>28.647889756541161</v>
      </c>
      <c r="S110" s="4" t="s">
        <v>36</v>
      </c>
      <c r="T110" s="6">
        <v>10.31</v>
      </c>
      <c r="U110" s="4">
        <v>18.600000000000001</v>
      </c>
      <c r="V110" s="4">
        <v>16.829999999999998</v>
      </c>
      <c r="W110" s="4">
        <v>8</v>
      </c>
      <c r="X110" s="4">
        <v>5</v>
      </c>
      <c r="Y110" s="4">
        <v>2.5</v>
      </c>
      <c r="Z110" s="4">
        <v>6</v>
      </c>
      <c r="AA110" s="8">
        <f t="shared" si="4"/>
        <v>5.375</v>
      </c>
      <c r="AB110" s="17">
        <v>42860</v>
      </c>
      <c r="AC110" s="6">
        <v>13.24</v>
      </c>
      <c r="AD110" s="4">
        <v>24.5</v>
      </c>
      <c r="AE110" s="4">
        <v>9.3000000000000007</v>
      </c>
      <c r="AF110" s="4">
        <v>4</v>
      </c>
      <c r="AG110" s="4">
        <v>4</v>
      </c>
      <c r="AH110" s="4">
        <v>5.5</v>
      </c>
      <c r="AI110" s="4">
        <v>2</v>
      </c>
      <c r="AJ110" s="8">
        <f t="shared" si="7"/>
        <v>3.875</v>
      </c>
      <c r="AK110">
        <f t="shared" si="6"/>
        <v>21.55</v>
      </c>
      <c r="AL110">
        <f t="shared" si="6"/>
        <v>13.065</v>
      </c>
    </row>
    <row r="111" spans="1:38" ht="17" x14ac:dyDescent="0.2">
      <c r="A111" s="1">
        <v>17</v>
      </c>
      <c r="B111" s="1">
        <v>106</v>
      </c>
      <c r="C111" s="4" t="s">
        <v>35</v>
      </c>
      <c r="D111" s="4">
        <v>1</v>
      </c>
      <c r="E111" s="11" t="s">
        <v>19</v>
      </c>
      <c r="F111" s="11" t="s">
        <v>25</v>
      </c>
      <c r="G111" s="10" t="s">
        <v>24</v>
      </c>
      <c r="H111" s="11" t="s">
        <v>39</v>
      </c>
      <c r="I111" s="4">
        <v>608</v>
      </c>
      <c r="J111">
        <v>-2.4397170357406099</v>
      </c>
      <c r="K111">
        <v>34.837745977565604</v>
      </c>
      <c r="L111">
        <v>1519.45471199999</v>
      </c>
      <c r="M111" t="s">
        <v>27</v>
      </c>
      <c r="N111" s="4">
        <v>6.4</v>
      </c>
      <c r="O111" s="4">
        <v>4.9000000000000004</v>
      </c>
      <c r="P111" s="6">
        <v>3.7</v>
      </c>
      <c r="Q111" s="7">
        <v>90</v>
      </c>
      <c r="R111" s="8">
        <f t="shared" si="5"/>
        <v>28.647889756541161</v>
      </c>
      <c r="S111" s="4" t="s">
        <v>36</v>
      </c>
      <c r="T111" s="6">
        <v>10.31</v>
      </c>
      <c r="U111" s="4">
        <v>18.600000000000001</v>
      </c>
      <c r="V111" s="4">
        <v>16.829999999999998</v>
      </c>
      <c r="W111" s="4">
        <v>8</v>
      </c>
      <c r="X111" s="4">
        <v>5</v>
      </c>
      <c r="Y111" s="4">
        <v>2.5</v>
      </c>
      <c r="Z111" s="4">
        <v>6</v>
      </c>
      <c r="AA111" s="8">
        <f t="shared" si="4"/>
        <v>5.375</v>
      </c>
      <c r="AB111" s="17">
        <v>42860</v>
      </c>
      <c r="AC111" s="6">
        <v>13.27</v>
      </c>
      <c r="AD111" s="4">
        <v>24.6</v>
      </c>
      <c r="AE111" s="4">
        <v>11.1</v>
      </c>
      <c r="AF111" s="4">
        <v>4</v>
      </c>
      <c r="AG111" s="4">
        <v>4</v>
      </c>
      <c r="AH111" s="4">
        <v>5.5</v>
      </c>
      <c r="AI111" s="4">
        <v>2</v>
      </c>
      <c r="AJ111" s="8">
        <f t="shared" si="7"/>
        <v>3.875</v>
      </c>
      <c r="AK111">
        <f t="shared" si="6"/>
        <v>21.6</v>
      </c>
      <c r="AL111">
        <f t="shared" si="6"/>
        <v>13.965</v>
      </c>
    </row>
    <row r="112" spans="1:38" ht="17" x14ac:dyDescent="0.2">
      <c r="A112" s="1">
        <v>18</v>
      </c>
      <c r="B112" s="1">
        <v>107</v>
      </c>
      <c r="C112" s="4" t="s">
        <v>35</v>
      </c>
      <c r="D112" s="4">
        <v>2</v>
      </c>
      <c r="E112" s="11" t="s">
        <v>19</v>
      </c>
      <c r="F112" s="11" t="s">
        <v>20</v>
      </c>
      <c r="G112" s="11" t="s">
        <v>21</v>
      </c>
      <c r="H112" s="11" t="s">
        <v>37</v>
      </c>
      <c r="I112" s="4">
        <v>611</v>
      </c>
      <c r="J112">
        <v>-2.43824701756238</v>
      </c>
      <c r="K112">
        <v>34.836088037118301</v>
      </c>
      <c r="L112">
        <v>1519.315063</v>
      </c>
      <c r="M112" t="s">
        <v>38</v>
      </c>
      <c r="N112" s="4">
        <v>4.8</v>
      </c>
      <c r="O112" s="4">
        <v>2.4</v>
      </c>
      <c r="P112" s="6">
        <v>29.41</v>
      </c>
      <c r="Q112" s="7">
        <f>AVERAGE(40,24,35,31)</f>
        <v>32.5</v>
      </c>
      <c r="R112" s="8">
        <f t="shared" si="5"/>
        <v>10.345071300973197</v>
      </c>
      <c r="S112" s="4" t="s">
        <v>36</v>
      </c>
      <c r="T112" s="6">
        <v>12.15</v>
      </c>
      <c r="U112" s="4">
        <v>12.4</v>
      </c>
      <c r="V112" s="4">
        <v>16.21</v>
      </c>
      <c r="W112" s="4">
        <v>2</v>
      </c>
      <c r="X112" s="4">
        <v>3</v>
      </c>
      <c r="Y112" s="4">
        <v>2.5</v>
      </c>
      <c r="Z112" s="4">
        <v>4.5</v>
      </c>
      <c r="AA112" s="8">
        <f t="shared" si="4"/>
        <v>3</v>
      </c>
      <c r="AB112" s="17">
        <v>42860</v>
      </c>
      <c r="AC112" s="6">
        <v>17</v>
      </c>
      <c r="AD112" s="4">
        <v>27.9</v>
      </c>
      <c r="AE112" s="4">
        <v>18.5</v>
      </c>
      <c r="AF112" s="4">
        <v>3</v>
      </c>
      <c r="AG112" s="4">
        <v>3</v>
      </c>
      <c r="AH112" s="4">
        <v>2</v>
      </c>
      <c r="AI112" s="4">
        <v>2.5</v>
      </c>
      <c r="AJ112" s="8">
        <f t="shared" si="7"/>
        <v>2.625</v>
      </c>
      <c r="AK112">
        <f t="shared" si="6"/>
        <v>20.149999999999999</v>
      </c>
      <c r="AL112">
        <f t="shared" si="6"/>
        <v>17.355</v>
      </c>
    </row>
    <row r="113" spans="1:38" ht="17" x14ac:dyDescent="0.2">
      <c r="A113" s="1">
        <v>18</v>
      </c>
      <c r="B113" s="1">
        <v>107</v>
      </c>
      <c r="C113" s="4" t="s">
        <v>35</v>
      </c>
      <c r="D113" s="4">
        <v>2</v>
      </c>
      <c r="E113" s="11" t="s">
        <v>19</v>
      </c>
      <c r="F113" s="11" t="s">
        <v>20</v>
      </c>
      <c r="G113" s="10" t="s">
        <v>24</v>
      </c>
      <c r="H113" s="11" t="s">
        <v>37</v>
      </c>
      <c r="I113" s="4">
        <v>611</v>
      </c>
      <c r="J113">
        <v>-2.43824701756238</v>
      </c>
      <c r="K113">
        <v>34.836088037118301</v>
      </c>
      <c r="L113">
        <v>1519.315063</v>
      </c>
      <c r="M113" t="s">
        <v>38</v>
      </c>
      <c r="N113" s="4">
        <v>4.8</v>
      </c>
      <c r="O113" s="4">
        <v>2.4</v>
      </c>
      <c r="P113" s="6">
        <v>29.41</v>
      </c>
      <c r="Q113" s="7">
        <f>AVERAGE(40,24,35,31)</f>
        <v>32.5</v>
      </c>
      <c r="R113" s="8">
        <f t="shared" si="5"/>
        <v>10.345071300973197</v>
      </c>
      <c r="S113" s="4" t="s">
        <v>36</v>
      </c>
      <c r="T113" s="6">
        <v>12.15</v>
      </c>
      <c r="U113" s="4">
        <v>12.4</v>
      </c>
      <c r="V113" s="4">
        <v>16.21</v>
      </c>
      <c r="W113" s="4">
        <v>2</v>
      </c>
      <c r="X113" s="4">
        <v>3</v>
      </c>
      <c r="Y113" s="4">
        <v>2.5</v>
      </c>
      <c r="Z113" s="4">
        <v>4.5</v>
      </c>
      <c r="AA113" s="8">
        <f t="shared" si="4"/>
        <v>3</v>
      </c>
      <c r="AB113" s="17">
        <v>42860</v>
      </c>
      <c r="AC113" s="6">
        <v>17.07</v>
      </c>
      <c r="AD113" s="4">
        <v>27.2</v>
      </c>
      <c r="AE113" s="4">
        <v>15.9</v>
      </c>
      <c r="AF113" s="4">
        <v>3</v>
      </c>
      <c r="AG113" s="4">
        <v>3</v>
      </c>
      <c r="AH113" s="4">
        <v>2</v>
      </c>
      <c r="AI113" s="4">
        <v>2.5</v>
      </c>
      <c r="AJ113" s="8">
        <f t="shared" si="7"/>
        <v>2.625</v>
      </c>
      <c r="AK113">
        <f t="shared" si="6"/>
        <v>19.8</v>
      </c>
      <c r="AL113">
        <f t="shared" si="6"/>
        <v>16.055</v>
      </c>
    </row>
    <row r="114" spans="1:38" ht="17" x14ac:dyDescent="0.2">
      <c r="A114" s="1">
        <v>18</v>
      </c>
      <c r="B114" s="1">
        <v>108</v>
      </c>
      <c r="C114" s="4" t="s">
        <v>35</v>
      </c>
      <c r="D114" s="4">
        <v>2</v>
      </c>
      <c r="E114" s="11" t="s">
        <v>19</v>
      </c>
      <c r="F114" s="11" t="s">
        <v>20</v>
      </c>
      <c r="G114" s="11" t="s">
        <v>21</v>
      </c>
      <c r="H114" s="11" t="s">
        <v>39</v>
      </c>
      <c r="I114" s="4">
        <v>612</v>
      </c>
      <c r="J114">
        <v>-2.43815096095204</v>
      </c>
      <c r="K114">
        <v>34.836091976612799</v>
      </c>
      <c r="L114">
        <v>1519.9064940000001</v>
      </c>
      <c r="M114" t="s">
        <v>38</v>
      </c>
      <c r="N114" s="4">
        <v>4.8</v>
      </c>
      <c r="O114" s="4">
        <v>3.2</v>
      </c>
      <c r="P114" s="6">
        <v>34.94</v>
      </c>
      <c r="Q114" s="7">
        <f>AVERAGE(36,36,17)</f>
        <v>29.666666666666668</v>
      </c>
      <c r="R114" s="8">
        <f t="shared" si="5"/>
        <v>9.4431932901191242</v>
      </c>
      <c r="S114" s="4" t="s">
        <v>36</v>
      </c>
      <c r="T114" s="6">
        <v>12.28</v>
      </c>
      <c r="U114" s="4">
        <v>20.8</v>
      </c>
      <c r="V114" s="4">
        <v>32.53</v>
      </c>
      <c r="W114" s="4">
        <v>2</v>
      </c>
      <c r="X114" s="4">
        <v>3</v>
      </c>
      <c r="Y114" s="4">
        <v>4</v>
      </c>
      <c r="Z114" s="4">
        <v>3.5</v>
      </c>
      <c r="AA114" s="8">
        <f t="shared" si="4"/>
        <v>3.125</v>
      </c>
      <c r="AB114" s="17">
        <v>42860</v>
      </c>
      <c r="AC114" s="6">
        <v>17.149999999999999</v>
      </c>
      <c r="AD114" s="4">
        <v>24.6</v>
      </c>
      <c r="AE114" s="4">
        <v>14.9</v>
      </c>
      <c r="AF114" s="4">
        <v>5.7</v>
      </c>
      <c r="AG114" s="4">
        <v>4.2</v>
      </c>
      <c r="AH114" s="4">
        <v>4</v>
      </c>
      <c r="AI114" s="4">
        <v>3.8</v>
      </c>
      <c r="AJ114" s="8">
        <f t="shared" si="7"/>
        <v>4.4249999999999998</v>
      </c>
      <c r="AK114">
        <f t="shared" si="6"/>
        <v>22.700000000000003</v>
      </c>
      <c r="AL114">
        <f t="shared" si="6"/>
        <v>23.715</v>
      </c>
    </row>
    <row r="115" spans="1:38" ht="17" x14ac:dyDescent="0.2">
      <c r="A115" s="1">
        <v>18</v>
      </c>
      <c r="B115" s="1">
        <v>108</v>
      </c>
      <c r="C115" s="4" t="s">
        <v>35</v>
      </c>
      <c r="D115" s="4">
        <v>2</v>
      </c>
      <c r="E115" s="11" t="s">
        <v>19</v>
      </c>
      <c r="F115" s="11" t="s">
        <v>20</v>
      </c>
      <c r="G115" s="10" t="s">
        <v>24</v>
      </c>
      <c r="H115" s="11" t="s">
        <v>39</v>
      </c>
      <c r="I115" s="4">
        <v>612</v>
      </c>
      <c r="J115">
        <v>-2.43815096095204</v>
      </c>
      <c r="K115">
        <v>34.836091976612799</v>
      </c>
      <c r="L115">
        <v>1519.9064940000001</v>
      </c>
      <c r="M115" t="s">
        <v>38</v>
      </c>
      <c r="N115" s="4">
        <v>4.8</v>
      </c>
      <c r="O115" s="4">
        <v>3.2</v>
      </c>
      <c r="P115" s="6">
        <v>34.94</v>
      </c>
      <c r="Q115" s="7">
        <f>AVERAGE(36,36,17)</f>
        <v>29.666666666666668</v>
      </c>
      <c r="R115" s="8">
        <f t="shared" si="5"/>
        <v>9.4431932901191242</v>
      </c>
      <c r="S115" s="4" t="s">
        <v>36</v>
      </c>
      <c r="T115" s="6">
        <v>12.28</v>
      </c>
      <c r="U115" s="4">
        <v>20.8</v>
      </c>
      <c r="V115" s="4">
        <v>32.53</v>
      </c>
      <c r="W115" s="4">
        <v>2</v>
      </c>
      <c r="X115" s="4">
        <v>3</v>
      </c>
      <c r="Y115" s="4">
        <v>4</v>
      </c>
      <c r="Z115" s="4">
        <v>3.5</v>
      </c>
      <c r="AA115" s="8">
        <f t="shared" si="4"/>
        <v>3.125</v>
      </c>
      <c r="AB115" s="17">
        <v>42860</v>
      </c>
      <c r="AC115" s="6">
        <v>17.25</v>
      </c>
      <c r="AD115" s="4">
        <v>24.2</v>
      </c>
      <c r="AE115" s="4">
        <v>14.5</v>
      </c>
      <c r="AF115" s="4">
        <v>5.7</v>
      </c>
      <c r="AG115" s="4">
        <v>4.2</v>
      </c>
      <c r="AH115" s="4">
        <v>4</v>
      </c>
      <c r="AI115" s="4">
        <v>3.8</v>
      </c>
      <c r="AJ115" s="8">
        <f t="shared" si="7"/>
        <v>4.4249999999999998</v>
      </c>
      <c r="AK115">
        <f t="shared" si="6"/>
        <v>22.5</v>
      </c>
      <c r="AL115">
        <f t="shared" si="6"/>
        <v>23.515000000000001</v>
      </c>
    </row>
    <row r="116" spans="1:38" ht="17" x14ac:dyDescent="0.2">
      <c r="A116" s="1">
        <v>18</v>
      </c>
      <c r="B116" s="1">
        <v>109</v>
      </c>
      <c r="C116" s="4" t="s">
        <v>35</v>
      </c>
      <c r="D116" s="4">
        <v>2</v>
      </c>
      <c r="E116" s="11" t="s">
        <v>19</v>
      </c>
      <c r="F116" s="11" t="s">
        <v>25</v>
      </c>
      <c r="G116" s="11" t="s">
        <v>21</v>
      </c>
      <c r="H116" s="11" t="s">
        <v>37</v>
      </c>
      <c r="I116" s="4">
        <v>613</v>
      </c>
      <c r="J116">
        <v>-2.4383650347590402</v>
      </c>
      <c r="K116">
        <v>34.836312001571002</v>
      </c>
      <c r="L116">
        <v>1520.576904</v>
      </c>
      <c r="M116" t="s">
        <v>27</v>
      </c>
      <c r="N116" s="4">
        <v>6</v>
      </c>
      <c r="O116" s="4">
        <v>4.5</v>
      </c>
      <c r="P116" s="6">
        <v>5.74</v>
      </c>
      <c r="Q116" s="12">
        <f>AVERAGE(49,63,49)</f>
        <v>53.666666666666664</v>
      </c>
      <c r="R116" s="8">
        <f t="shared" si="5"/>
        <v>17.082630558530099</v>
      </c>
      <c r="S116" s="4" t="s">
        <v>36</v>
      </c>
      <c r="T116" s="6">
        <v>12.35</v>
      </c>
      <c r="U116" s="4">
        <v>19.7</v>
      </c>
      <c r="V116" s="4">
        <v>24.46</v>
      </c>
      <c r="W116" s="4">
        <v>4.5</v>
      </c>
      <c r="X116" s="4">
        <v>8</v>
      </c>
      <c r="Y116" s="4">
        <v>8</v>
      </c>
      <c r="Z116" s="4">
        <v>5</v>
      </c>
      <c r="AA116" s="8">
        <f t="shared" si="4"/>
        <v>6.375</v>
      </c>
      <c r="AB116" s="17">
        <v>42860</v>
      </c>
      <c r="AC116" s="6">
        <v>16.2</v>
      </c>
      <c r="AD116" s="4">
        <v>25.1</v>
      </c>
      <c r="AE116" s="4">
        <v>14.5</v>
      </c>
      <c r="AF116" s="4">
        <v>1.8</v>
      </c>
      <c r="AG116" s="4">
        <v>5.5</v>
      </c>
      <c r="AH116" s="4">
        <v>2.5</v>
      </c>
      <c r="AI116" s="4">
        <v>1.8</v>
      </c>
      <c r="AJ116" s="8">
        <f t="shared" si="7"/>
        <v>2.9000000000000004</v>
      </c>
      <c r="AK116">
        <f t="shared" si="6"/>
        <v>22.4</v>
      </c>
      <c r="AL116">
        <f t="shared" si="6"/>
        <v>19.48</v>
      </c>
    </row>
    <row r="117" spans="1:38" ht="17" x14ac:dyDescent="0.2">
      <c r="A117" s="1">
        <v>18</v>
      </c>
      <c r="B117" s="1">
        <v>109</v>
      </c>
      <c r="C117" s="4" t="s">
        <v>35</v>
      </c>
      <c r="D117" s="4">
        <v>2</v>
      </c>
      <c r="E117" s="11" t="s">
        <v>19</v>
      </c>
      <c r="F117" s="11" t="s">
        <v>25</v>
      </c>
      <c r="G117" s="10" t="s">
        <v>24</v>
      </c>
      <c r="H117" s="11" t="s">
        <v>37</v>
      </c>
      <c r="I117" s="4">
        <v>613</v>
      </c>
      <c r="J117">
        <v>-2.4383650347590402</v>
      </c>
      <c r="K117">
        <v>34.836312001571002</v>
      </c>
      <c r="L117">
        <v>1520.576904</v>
      </c>
      <c r="M117" t="s">
        <v>27</v>
      </c>
      <c r="N117" s="4">
        <v>6</v>
      </c>
      <c r="O117" s="4">
        <v>4.5</v>
      </c>
      <c r="P117" s="6">
        <v>5.74</v>
      </c>
      <c r="Q117" s="12">
        <f>AVERAGE(49,63,49)</f>
        <v>53.666666666666664</v>
      </c>
      <c r="R117" s="8">
        <f t="shared" si="5"/>
        <v>17.082630558530099</v>
      </c>
      <c r="S117" s="4" t="s">
        <v>36</v>
      </c>
      <c r="T117" s="6">
        <v>12.35</v>
      </c>
      <c r="U117" s="4">
        <v>19.7</v>
      </c>
      <c r="V117" s="4">
        <v>24.46</v>
      </c>
      <c r="W117" s="4">
        <v>4.5</v>
      </c>
      <c r="X117" s="4">
        <v>8</v>
      </c>
      <c r="Y117" s="4">
        <v>8</v>
      </c>
      <c r="Z117" s="4">
        <v>5</v>
      </c>
      <c r="AA117" s="8">
        <f t="shared" si="4"/>
        <v>6.375</v>
      </c>
      <c r="AB117" s="17">
        <v>42860</v>
      </c>
      <c r="AC117" s="6">
        <v>16.260000000000002</v>
      </c>
      <c r="AD117" s="4">
        <v>24.9</v>
      </c>
      <c r="AE117" s="4">
        <v>15.8</v>
      </c>
      <c r="AF117" s="4">
        <v>1.8</v>
      </c>
      <c r="AG117" s="4">
        <v>5.5</v>
      </c>
      <c r="AH117" s="4">
        <v>2.5</v>
      </c>
      <c r="AI117" s="4">
        <v>1.8</v>
      </c>
      <c r="AJ117" s="8">
        <f t="shared" si="7"/>
        <v>2.9000000000000004</v>
      </c>
      <c r="AK117">
        <f t="shared" si="6"/>
        <v>22.299999999999997</v>
      </c>
      <c r="AL117">
        <f t="shared" si="6"/>
        <v>20.130000000000003</v>
      </c>
    </row>
    <row r="118" spans="1:38" ht="17" x14ac:dyDescent="0.2">
      <c r="A118" s="1">
        <v>18</v>
      </c>
      <c r="B118" s="1">
        <v>110</v>
      </c>
      <c r="C118" s="4" t="s">
        <v>35</v>
      </c>
      <c r="D118" s="4">
        <v>2</v>
      </c>
      <c r="E118" s="11" t="s">
        <v>19</v>
      </c>
      <c r="F118" s="11" t="s">
        <v>25</v>
      </c>
      <c r="G118" s="11" t="s">
        <v>21</v>
      </c>
      <c r="H118" s="11" t="s">
        <v>39</v>
      </c>
      <c r="I118" s="4">
        <v>614</v>
      </c>
      <c r="J118">
        <v>-2.43852797895669</v>
      </c>
      <c r="K118">
        <v>34.836446028202701</v>
      </c>
      <c r="L118">
        <v>1519.0169679999899</v>
      </c>
      <c r="M118" t="s">
        <v>27</v>
      </c>
      <c r="N118" s="4">
        <v>5.8</v>
      </c>
      <c r="O118" s="4">
        <v>4.3</v>
      </c>
      <c r="P118" s="6">
        <v>5.39</v>
      </c>
      <c r="Q118" s="12">
        <f>AVERAGE(77,41)</f>
        <v>59</v>
      </c>
      <c r="R118" s="8">
        <f t="shared" si="5"/>
        <v>18.780283284843652</v>
      </c>
      <c r="S118" s="4" t="s">
        <v>36</v>
      </c>
      <c r="T118" s="6">
        <v>12.5</v>
      </c>
      <c r="U118" s="4">
        <v>19.5</v>
      </c>
      <c r="V118" s="4">
        <v>22.4</v>
      </c>
      <c r="W118" s="4">
        <v>6</v>
      </c>
      <c r="X118" s="4">
        <v>5</v>
      </c>
      <c r="Y118" s="4">
        <v>4.5</v>
      </c>
      <c r="Z118" s="4">
        <v>3.5</v>
      </c>
      <c r="AA118" s="8">
        <f t="shared" si="4"/>
        <v>4.75</v>
      </c>
      <c r="AB118" s="17">
        <v>42860</v>
      </c>
      <c r="AC118" s="6">
        <v>16.28</v>
      </c>
      <c r="AD118" s="4">
        <v>23.8</v>
      </c>
      <c r="AE118" s="4">
        <v>10</v>
      </c>
      <c r="AF118" s="4">
        <v>2</v>
      </c>
      <c r="AG118" s="4">
        <v>3.5</v>
      </c>
      <c r="AH118" s="4">
        <v>2.5</v>
      </c>
      <c r="AI118" s="4">
        <v>2.7</v>
      </c>
      <c r="AJ118" s="8">
        <f t="shared" si="7"/>
        <v>2.6749999999999998</v>
      </c>
      <c r="AK118">
        <f t="shared" si="6"/>
        <v>21.65</v>
      </c>
      <c r="AL118">
        <f t="shared" si="6"/>
        <v>16.2</v>
      </c>
    </row>
    <row r="119" spans="1:38" ht="17" x14ac:dyDescent="0.2">
      <c r="A119" s="1">
        <v>18</v>
      </c>
      <c r="B119" s="1">
        <v>110</v>
      </c>
      <c r="C119" s="4" t="s">
        <v>35</v>
      </c>
      <c r="D119" s="4">
        <v>2</v>
      </c>
      <c r="E119" s="11" t="s">
        <v>19</v>
      </c>
      <c r="F119" s="11" t="s">
        <v>25</v>
      </c>
      <c r="G119" s="10" t="s">
        <v>24</v>
      </c>
      <c r="H119" s="11" t="s">
        <v>39</v>
      </c>
      <c r="I119" s="4">
        <v>614</v>
      </c>
      <c r="J119">
        <v>-2.43852797895669</v>
      </c>
      <c r="K119">
        <v>34.836446028202701</v>
      </c>
      <c r="L119">
        <v>1519.0169679999899</v>
      </c>
      <c r="M119" t="s">
        <v>27</v>
      </c>
      <c r="N119" s="4">
        <v>5.8</v>
      </c>
      <c r="O119" s="4">
        <v>4.3</v>
      </c>
      <c r="P119" s="6">
        <v>5.39</v>
      </c>
      <c r="Q119" s="12">
        <f>AVERAGE(77,41)</f>
        <v>59</v>
      </c>
      <c r="R119" s="8">
        <f t="shared" si="5"/>
        <v>18.780283284843652</v>
      </c>
      <c r="S119" s="4" t="s">
        <v>36</v>
      </c>
      <c r="T119" s="6">
        <v>12.5</v>
      </c>
      <c r="U119" s="4">
        <v>19.5</v>
      </c>
      <c r="V119" s="4">
        <v>22.4</v>
      </c>
      <c r="W119" s="4">
        <v>6</v>
      </c>
      <c r="X119" s="4">
        <v>5</v>
      </c>
      <c r="Y119" s="4">
        <v>4.5</v>
      </c>
      <c r="Z119" s="4">
        <v>3.5</v>
      </c>
      <c r="AA119" s="8">
        <f t="shared" si="4"/>
        <v>4.75</v>
      </c>
      <c r="AB119" s="17">
        <v>42860</v>
      </c>
      <c r="AC119" s="6">
        <v>16.28</v>
      </c>
      <c r="AD119" s="4">
        <v>24.5</v>
      </c>
      <c r="AE119" s="4">
        <v>9.6</v>
      </c>
      <c r="AF119" s="4">
        <v>2</v>
      </c>
      <c r="AG119" s="4">
        <v>3.5</v>
      </c>
      <c r="AH119" s="4">
        <v>2.5</v>
      </c>
      <c r="AI119" s="4">
        <v>2.7</v>
      </c>
      <c r="AJ119" s="8">
        <f t="shared" si="7"/>
        <v>2.6749999999999998</v>
      </c>
      <c r="AK119">
        <f t="shared" si="6"/>
        <v>22</v>
      </c>
      <c r="AL119">
        <f t="shared" si="6"/>
        <v>16</v>
      </c>
    </row>
    <row r="120" spans="1:38" ht="17" x14ac:dyDescent="0.2">
      <c r="A120" s="1">
        <v>19</v>
      </c>
      <c r="B120" s="1">
        <v>111</v>
      </c>
      <c r="C120" s="4" t="s">
        <v>35</v>
      </c>
      <c r="D120" s="4">
        <v>3</v>
      </c>
      <c r="E120" s="11" t="s">
        <v>19</v>
      </c>
      <c r="F120" s="11" t="s">
        <v>20</v>
      </c>
      <c r="G120" s="11" t="s">
        <v>21</v>
      </c>
      <c r="H120" s="11" t="s">
        <v>37</v>
      </c>
      <c r="I120" s="4">
        <v>617</v>
      </c>
      <c r="J120">
        <v>-2.4350420292466799</v>
      </c>
      <c r="K120">
        <v>34.833869012072597</v>
      </c>
      <c r="L120">
        <v>1516.0546879999899</v>
      </c>
      <c r="M120" t="s">
        <v>38</v>
      </c>
      <c r="N120" s="4">
        <v>3.2</v>
      </c>
      <c r="O120" s="4">
        <v>2.2000000000000002</v>
      </c>
      <c r="P120" s="6">
        <v>22.8</v>
      </c>
      <c r="Q120" s="12">
        <v>32</v>
      </c>
      <c r="R120" s="8">
        <f t="shared" si="5"/>
        <v>10.185916357881302</v>
      </c>
      <c r="S120" s="4" t="s">
        <v>36</v>
      </c>
      <c r="T120" s="6">
        <v>14.53</v>
      </c>
      <c r="U120" s="4">
        <v>24.3</v>
      </c>
      <c r="V120" s="4">
        <v>14.4</v>
      </c>
      <c r="W120" s="4">
        <v>5.5</v>
      </c>
      <c r="X120" s="4">
        <v>10.5</v>
      </c>
      <c r="Y120" s="4">
        <v>1.5</v>
      </c>
      <c r="Z120" s="4">
        <v>11.5</v>
      </c>
      <c r="AA120" s="8">
        <f t="shared" si="4"/>
        <v>7.25</v>
      </c>
      <c r="AB120" s="17">
        <v>42860</v>
      </c>
      <c r="AC120" s="6">
        <v>18.2</v>
      </c>
      <c r="AD120" s="4">
        <v>24.1</v>
      </c>
      <c r="AE120" s="4">
        <v>12.9</v>
      </c>
      <c r="AF120" s="4">
        <v>3.5</v>
      </c>
      <c r="AG120" s="4">
        <v>3.5</v>
      </c>
      <c r="AH120" s="4">
        <v>6</v>
      </c>
      <c r="AI120" s="4">
        <v>5</v>
      </c>
      <c r="AJ120" s="8">
        <f t="shared" si="7"/>
        <v>4.5</v>
      </c>
      <c r="AK120">
        <f t="shared" si="6"/>
        <v>24.200000000000003</v>
      </c>
      <c r="AL120">
        <f t="shared" si="6"/>
        <v>13.65</v>
      </c>
    </row>
    <row r="121" spans="1:38" ht="17" x14ac:dyDescent="0.2">
      <c r="A121" s="1">
        <v>19</v>
      </c>
      <c r="B121" s="1">
        <v>111</v>
      </c>
      <c r="C121" s="4" t="s">
        <v>35</v>
      </c>
      <c r="D121" s="4">
        <v>3</v>
      </c>
      <c r="E121" s="11" t="s">
        <v>19</v>
      </c>
      <c r="F121" s="11" t="s">
        <v>20</v>
      </c>
      <c r="G121" s="10" t="s">
        <v>24</v>
      </c>
      <c r="H121" s="11" t="s">
        <v>37</v>
      </c>
      <c r="I121" s="4">
        <v>617</v>
      </c>
      <c r="J121">
        <v>-2.4350420292466799</v>
      </c>
      <c r="K121">
        <v>34.833869012072597</v>
      </c>
      <c r="L121">
        <v>1516.0546879999899</v>
      </c>
      <c r="M121" t="s">
        <v>38</v>
      </c>
      <c r="N121" s="4">
        <v>3.2</v>
      </c>
      <c r="O121" s="4">
        <v>2.2000000000000002</v>
      </c>
      <c r="P121" s="6">
        <v>22.8</v>
      </c>
      <c r="Q121" s="12">
        <v>32</v>
      </c>
      <c r="R121" s="8">
        <f t="shared" si="5"/>
        <v>10.185916357881302</v>
      </c>
      <c r="S121" s="4" t="s">
        <v>36</v>
      </c>
      <c r="T121" s="6">
        <v>14.53</v>
      </c>
      <c r="U121" s="4">
        <v>24.3</v>
      </c>
      <c r="V121" s="4">
        <v>14.4</v>
      </c>
      <c r="W121" s="4">
        <v>5.5</v>
      </c>
      <c r="X121" s="4">
        <v>10.5</v>
      </c>
      <c r="Y121" s="4">
        <v>1.5</v>
      </c>
      <c r="Z121" s="4">
        <v>11.5</v>
      </c>
      <c r="AA121" s="8">
        <f t="shared" si="4"/>
        <v>7.25</v>
      </c>
      <c r="AB121" s="17">
        <v>42860</v>
      </c>
      <c r="AC121" s="6">
        <v>18.34</v>
      </c>
      <c r="AD121" s="4">
        <v>25</v>
      </c>
      <c r="AE121" s="4">
        <v>13.5</v>
      </c>
      <c r="AF121" s="4">
        <v>3.5</v>
      </c>
      <c r="AG121" s="4">
        <v>3.5</v>
      </c>
      <c r="AH121" s="4">
        <v>6</v>
      </c>
      <c r="AI121" s="4">
        <v>5</v>
      </c>
      <c r="AJ121" s="8">
        <f t="shared" si="7"/>
        <v>4.5</v>
      </c>
      <c r="AK121">
        <f t="shared" si="6"/>
        <v>24.65</v>
      </c>
      <c r="AL121">
        <f t="shared" si="6"/>
        <v>13.95</v>
      </c>
    </row>
    <row r="122" spans="1:38" ht="17" x14ac:dyDescent="0.2">
      <c r="A122" s="1">
        <v>19</v>
      </c>
      <c r="B122" s="1">
        <v>112</v>
      </c>
      <c r="C122" s="4" t="s">
        <v>35</v>
      </c>
      <c r="D122" s="4">
        <v>3</v>
      </c>
      <c r="E122" s="11" t="s">
        <v>19</v>
      </c>
      <c r="F122" s="11" t="s">
        <v>20</v>
      </c>
      <c r="G122" s="11" t="s">
        <v>21</v>
      </c>
      <c r="H122" s="11" t="s">
        <v>39</v>
      </c>
      <c r="I122" s="4">
        <v>618</v>
      </c>
      <c r="J122">
        <v>-2.43459703400731</v>
      </c>
      <c r="K122">
        <v>34.833949981257298</v>
      </c>
      <c r="L122">
        <v>1518.401611</v>
      </c>
      <c r="M122" t="s">
        <v>38</v>
      </c>
      <c r="N122" s="4">
        <v>4</v>
      </c>
      <c r="O122" s="4">
        <v>1.4</v>
      </c>
      <c r="P122" s="13">
        <v>27.37</v>
      </c>
      <c r="Q122" s="12">
        <f>AVERAGE(29,36,35)</f>
        <v>33.333333333333336</v>
      </c>
      <c r="R122" s="8">
        <f t="shared" si="5"/>
        <v>10.610329539459689</v>
      </c>
      <c r="S122" s="4" t="s">
        <v>36</v>
      </c>
      <c r="T122" s="6">
        <v>15.04</v>
      </c>
      <c r="U122" s="4">
        <v>23.5</v>
      </c>
      <c r="V122" s="4">
        <v>32.43</v>
      </c>
      <c r="W122" s="4">
        <v>4.5</v>
      </c>
      <c r="X122" s="4">
        <v>7</v>
      </c>
      <c r="Y122" s="4">
        <v>4</v>
      </c>
      <c r="Z122" s="4">
        <v>13</v>
      </c>
      <c r="AA122" s="8">
        <f t="shared" si="4"/>
        <v>7.125</v>
      </c>
      <c r="AB122" s="17">
        <v>42860</v>
      </c>
      <c r="AC122" s="6">
        <v>18.260000000000002</v>
      </c>
      <c r="AD122" s="4">
        <v>23.6</v>
      </c>
      <c r="AE122" s="4">
        <v>11.1</v>
      </c>
      <c r="AF122" s="4">
        <v>7.8</v>
      </c>
      <c r="AG122" s="4">
        <v>8</v>
      </c>
      <c r="AH122" s="4">
        <v>8.5</v>
      </c>
      <c r="AI122" s="4">
        <v>4</v>
      </c>
      <c r="AJ122" s="8">
        <f t="shared" si="7"/>
        <v>7.0750000000000002</v>
      </c>
      <c r="AK122">
        <f t="shared" si="6"/>
        <v>23.55</v>
      </c>
      <c r="AL122">
        <f t="shared" si="6"/>
        <v>21.765000000000001</v>
      </c>
    </row>
    <row r="123" spans="1:38" ht="17" x14ac:dyDescent="0.2">
      <c r="A123" s="1">
        <v>19</v>
      </c>
      <c r="B123" s="1">
        <v>112</v>
      </c>
      <c r="C123" s="4" t="s">
        <v>35</v>
      </c>
      <c r="D123" s="4">
        <v>3</v>
      </c>
      <c r="E123" s="11" t="s">
        <v>19</v>
      </c>
      <c r="F123" s="11" t="s">
        <v>20</v>
      </c>
      <c r="G123" s="10" t="s">
        <v>24</v>
      </c>
      <c r="H123" s="11" t="s">
        <v>39</v>
      </c>
      <c r="I123" s="4">
        <v>618</v>
      </c>
      <c r="J123">
        <v>-2.43459703400731</v>
      </c>
      <c r="K123">
        <v>34.833949981257298</v>
      </c>
      <c r="L123">
        <v>1518.401611</v>
      </c>
      <c r="M123" t="s">
        <v>38</v>
      </c>
      <c r="N123" s="4">
        <v>4</v>
      </c>
      <c r="O123" s="4">
        <v>1.4</v>
      </c>
      <c r="P123" s="13">
        <v>27.37</v>
      </c>
      <c r="Q123" s="12">
        <f>AVERAGE(29,36,35)</f>
        <v>33.333333333333336</v>
      </c>
      <c r="R123" s="8">
        <f t="shared" si="5"/>
        <v>10.610329539459689</v>
      </c>
      <c r="S123" s="4" t="s">
        <v>36</v>
      </c>
      <c r="T123" s="6">
        <v>15.04</v>
      </c>
      <c r="U123" s="4">
        <v>23.5</v>
      </c>
      <c r="V123" s="4">
        <v>32.43</v>
      </c>
      <c r="W123" s="4">
        <v>4.5</v>
      </c>
      <c r="X123" s="4">
        <v>7</v>
      </c>
      <c r="Y123" s="4">
        <v>4</v>
      </c>
      <c r="Z123" s="4">
        <v>13</v>
      </c>
      <c r="AA123" s="8">
        <f t="shared" si="4"/>
        <v>7.125</v>
      </c>
      <c r="AB123" s="17">
        <v>42860</v>
      </c>
      <c r="AC123" s="6">
        <v>18.27</v>
      </c>
      <c r="AD123" s="4">
        <v>23.9</v>
      </c>
      <c r="AE123" s="4">
        <v>14.7</v>
      </c>
      <c r="AF123" s="4">
        <v>7.8</v>
      </c>
      <c r="AG123" s="4">
        <v>8</v>
      </c>
      <c r="AH123" s="4">
        <v>8.5</v>
      </c>
      <c r="AI123" s="4">
        <v>4</v>
      </c>
      <c r="AJ123" s="8">
        <f t="shared" si="7"/>
        <v>7.0750000000000002</v>
      </c>
      <c r="AK123">
        <f t="shared" si="6"/>
        <v>23.7</v>
      </c>
      <c r="AL123">
        <f t="shared" si="6"/>
        <v>23.564999999999998</v>
      </c>
    </row>
    <row r="124" spans="1:38" ht="17" x14ac:dyDescent="0.2">
      <c r="A124" s="1">
        <v>19</v>
      </c>
      <c r="B124" s="1">
        <v>113</v>
      </c>
      <c r="C124" s="4" t="s">
        <v>35</v>
      </c>
      <c r="D124" s="4">
        <v>3</v>
      </c>
      <c r="E124" s="11" t="s">
        <v>19</v>
      </c>
      <c r="F124" s="11" t="s">
        <v>25</v>
      </c>
      <c r="G124" s="11" t="s">
        <v>21</v>
      </c>
      <c r="H124" s="11" t="s">
        <v>37</v>
      </c>
      <c r="I124" s="4">
        <v>619</v>
      </c>
      <c r="J124">
        <v>-2.4349700286984399</v>
      </c>
      <c r="K124">
        <v>34.833818972110699</v>
      </c>
      <c r="L124">
        <v>1518.33654799999</v>
      </c>
      <c r="M124" t="s">
        <v>27</v>
      </c>
      <c r="N124" s="4">
        <v>4.2</v>
      </c>
      <c r="O124" s="4">
        <v>2.7</v>
      </c>
      <c r="P124" s="13">
        <v>53.66</v>
      </c>
      <c r="Q124" s="12">
        <v>60</v>
      </c>
      <c r="R124" s="8">
        <f t="shared" si="5"/>
        <v>19.098593171027442</v>
      </c>
      <c r="S124" s="4" t="s">
        <v>36</v>
      </c>
      <c r="T124" s="6">
        <v>15.15</v>
      </c>
      <c r="U124" s="4">
        <v>19.8</v>
      </c>
      <c r="V124" s="4">
        <v>16.84</v>
      </c>
      <c r="W124" s="4">
        <v>10</v>
      </c>
      <c r="X124" s="4">
        <v>20</v>
      </c>
      <c r="Y124" s="4">
        <v>21.5</v>
      </c>
      <c r="Z124" s="4">
        <v>19</v>
      </c>
      <c r="AA124" s="8">
        <f t="shared" si="4"/>
        <v>17.625</v>
      </c>
      <c r="AB124" s="17">
        <v>42860</v>
      </c>
      <c r="AC124" s="6">
        <v>18.190000000000001</v>
      </c>
      <c r="AD124" s="4">
        <v>23.8</v>
      </c>
      <c r="AE124" s="4">
        <v>17</v>
      </c>
      <c r="AF124" s="4">
        <v>6.4</v>
      </c>
      <c r="AG124" s="4">
        <v>12.5</v>
      </c>
      <c r="AH124" s="4">
        <v>14.5</v>
      </c>
      <c r="AI124" s="4">
        <v>6.8</v>
      </c>
      <c r="AJ124" s="8">
        <f t="shared" si="7"/>
        <v>10.049999999999999</v>
      </c>
      <c r="AK124">
        <f t="shared" si="6"/>
        <v>21.8</v>
      </c>
      <c r="AL124">
        <f t="shared" si="6"/>
        <v>16.920000000000002</v>
      </c>
    </row>
    <row r="125" spans="1:38" ht="17" x14ac:dyDescent="0.2">
      <c r="A125" s="1">
        <v>19</v>
      </c>
      <c r="B125" s="1">
        <v>113</v>
      </c>
      <c r="C125" s="4" t="s">
        <v>35</v>
      </c>
      <c r="D125" s="4">
        <v>3</v>
      </c>
      <c r="E125" s="11" t="s">
        <v>19</v>
      </c>
      <c r="F125" s="11" t="s">
        <v>25</v>
      </c>
      <c r="G125" s="10" t="s">
        <v>24</v>
      </c>
      <c r="H125" s="11" t="s">
        <v>37</v>
      </c>
      <c r="I125" s="4">
        <v>619</v>
      </c>
      <c r="J125">
        <v>-2.4349700286984399</v>
      </c>
      <c r="K125">
        <v>34.833818972110699</v>
      </c>
      <c r="L125">
        <v>1518.33654799999</v>
      </c>
      <c r="M125" t="s">
        <v>27</v>
      </c>
      <c r="N125" s="4">
        <v>4.2</v>
      </c>
      <c r="O125" s="4">
        <v>2.7</v>
      </c>
      <c r="P125" s="13">
        <v>53.66</v>
      </c>
      <c r="Q125" s="12">
        <v>60</v>
      </c>
      <c r="R125" s="8">
        <f t="shared" si="5"/>
        <v>19.098593171027442</v>
      </c>
      <c r="S125" s="4" t="s">
        <v>36</v>
      </c>
      <c r="T125" s="6">
        <v>15.15</v>
      </c>
      <c r="U125" s="4">
        <v>19.8</v>
      </c>
      <c r="V125" s="4">
        <v>16.84</v>
      </c>
      <c r="W125" s="4">
        <v>10</v>
      </c>
      <c r="X125" s="4">
        <v>20</v>
      </c>
      <c r="Y125" s="4">
        <v>21.5</v>
      </c>
      <c r="Z125" s="4">
        <v>19</v>
      </c>
      <c r="AA125" s="8">
        <f t="shared" si="4"/>
        <v>17.625</v>
      </c>
      <c r="AB125" s="17">
        <v>42860</v>
      </c>
      <c r="AC125" s="6">
        <v>18.170000000000002</v>
      </c>
      <c r="AD125" s="4">
        <v>24.1</v>
      </c>
      <c r="AE125" s="4">
        <v>12.1</v>
      </c>
      <c r="AF125" s="4">
        <v>6.4</v>
      </c>
      <c r="AG125" s="4">
        <v>12.5</v>
      </c>
      <c r="AH125" s="4">
        <v>14.5</v>
      </c>
      <c r="AI125" s="4">
        <v>6.8</v>
      </c>
      <c r="AJ125" s="8">
        <f t="shared" si="7"/>
        <v>10.049999999999999</v>
      </c>
      <c r="AK125">
        <f t="shared" si="6"/>
        <v>21.950000000000003</v>
      </c>
      <c r="AL125">
        <f t="shared" si="6"/>
        <v>14.469999999999999</v>
      </c>
    </row>
    <row r="126" spans="1:38" ht="17" x14ac:dyDescent="0.2">
      <c r="A126" s="1">
        <v>19</v>
      </c>
      <c r="B126" s="1">
        <v>114</v>
      </c>
      <c r="C126" s="4" t="s">
        <v>35</v>
      </c>
      <c r="D126" s="4">
        <v>3</v>
      </c>
      <c r="E126" s="11" t="s">
        <v>19</v>
      </c>
      <c r="F126" s="11" t="s">
        <v>25</v>
      </c>
      <c r="G126" s="11" t="s">
        <v>21</v>
      </c>
      <c r="H126" s="11" t="s">
        <v>39</v>
      </c>
      <c r="I126" s="4">
        <v>620</v>
      </c>
      <c r="J126">
        <v>-2.4350150395184702</v>
      </c>
      <c r="K126">
        <v>34.833925003185797</v>
      </c>
      <c r="L126">
        <v>1517.230225</v>
      </c>
      <c r="M126" t="s">
        <v>27</v>
      </c>
      <c r="N126" s="4">
        <v>7.2</v>
      </c>
      <c r="O126" s="4">
        <v>5.7</v>
      </c>
      <c r="P126" s="13">
        <v>7.05</v>
      </c>
      <c r="Q126" s="12">
        <f>AVERAGE(59,55)</f>
        <v>57</v>
      </c>
      <c r="R126" s="8">
        <f t="shared" si="5"/>
        <v>18.143663512476071</v>
      </c>
      <c r="S126" s="4" t="s">
        <v>36</v>
      </c>
      <c r="T126" s="6">
        <v>15.21</v>
      </c>
      <c r="U126" s="4">
        <v>21.6</v>
      </c>
      <c r="V126" s="4">
        <v>21.27</v>
      </c>
      <c r="W126" s="4">
        <v>4</v>
      </c>
      <c r="X126" s="4">
        <v>10</v>
      </c>
      <c r="Y126" s="4">
        <v>13</v>
      </c>
      <c r="Z126" s="4">
        <v>9.5</v>
      </c>
      <c r="AA126" s="8">
        <f t="shared" si="4"/>
        <v>9.125</v>
      </c>
      <c r="AB126" s="17">
        <v>42860</v>
      </c>
      <c r="AC126" s="6">
        <v>18.079999999999998</v>
      </c>
      <c r="AD126" s="4">
        <v>25.1</v>
      </c>
      <c r="AE126" s="4">
        <v>10.3</v>
      </c>
      <c r="AF126" s="4">
        <v>3.8</v>
      </c>
      <c r="AG126" s="4">
        <v>2</v>
      </c>
      <c r="AH126" s="4">
        <v>8.8000000000000007</v>
      </c>
      <c r="AI126" s="4">
        <v>6</v>
      </c>
      <c r="AJ126" s="8">
        <f t="shared" si="7"/>
        <v>5.15</v>
      </c>
      <c r="AK126">
        <f t="shared" si="6"/>
        <v>23.35</v>
      </c>
      <c r="AL126">
        <f t="shared" si="6"/>
        <v>15.785</v>
      </c>
    </row>
    <row r="127" spans="1:38" ht="17" x14ac:dyDescent="0.2">
      <c r="A127" s="1">
        <v>19</v>
      </c>
      <c r="B127" s="1">
        <v>114</v>
      </c>
      <c r="C127" s="4" t="s">
        <v>35</v>
      </c>
      <c r="D127" s="4">
        <v>3</v>
      </c>
      <c r="E127" s="11" t="s">
        <v>19</v>
      </c>
      <c r="F127" s="11" t="s">
        <v>25</v>
      </c>
      <c r="G127" s="10" t="s">
        <v>24</v>
      </c>
      <c r="H127" s="11" t="s">
        <v>39</v>
      </c>
      <c r="I127" s="4">
        <v>620</v>
      </c>
      <c r="J127">
        <v>-2.4350150395184702</v>
      </c>
      <c r="K127">
        <v>34.833925003185797</v>
      </c>
      <c r="L127">
        <v>1517.230225</v>
      </c>
      <c r="M127" t="s">
        <v>27</v>
      </c>
      <c r="N127" s="4">
        <v>7.2</v>
      </c>
      <c r="O127" s="4">
        <v>5.7</v>
      </c>
      <c r="P127" s="13">
        <v>7.05</v>
      </c>
      <c r="Q127" s="12">
        <f>AVERAGE(59,55)</f>
        <v>57</v>
      </c>
      <c r="R127" s="8">
        <f t="shared" si="5"/>
        <v>18.143663512476071</v>
      </c>
      <c r="S127" s="4" t="s">
        <v>36</v>
      </c>
      <c r="T127" s="6">
        <v>15.21</v>
      </c>
      <c r="U127" s="4">
        <v>21.6</v>
      </c>
      <c r="V127" s="4">
        <v>21.27</v>
      </c>
      <c r="W127" s="4">
        <v>4</v>
      </c>
      <c r="X127" s="4">
        <v>10</v>
      </c>
      <c r="Y127" s="4">
        <v>13</v>
      </c>
      <c r="Z127" s="4">
        <v>9.5</v>
      </c>
      <c r="AA127" s="8">
        <f t="shared" si="4"/>
        <v>9.125</v>
      </c>
      <c r="AB127" s="17">
        <v>42860</v>
      </c>
      <c r="AC127" s="6">
        <v>18.059999999999999</v>
      </c>
      <c r="AD127" s="4">
        <v>25.1</v>
      </c>
      <c r="AE127" s="4">
        <v>11.3</v>
      </c>
      <c r="AF127" s="4">
        <v>3.8</v>
      </c>
      <c r="AG127" s="4">
        <v>2</v>
      </c>
      <c r="AH127" s="4">
        <v>8.8000000000000007</v>
      </c>
      <c r="AI127" s="4">
        <v>6</v>
      </c>
      <c r="AJ127" s="8">
        <f t="shared" si="7"/>
        <v>5.15</v>
      </c>
      <c r="AK127">
        <f t="shared" si="6"/>
        <v>23.35</v>
      </c>
      <c r="AL127">
        <f t="shared" si="6"/>
        <v>16.285</v>
      </c>
    </row>
    <row r="128" spans="1:38" ht="17" x14ac:dyDescent="0.2">
      <c r="B128" s="1"/>
    </row>
    <row r="129" spans="14:18" x14ac:dyDescent="0.2">
      <c r="N129">
        <f>VAR(N2:N127)</f>
        <v>2.0414367816091801</v>
      </c>
      <c r="O129">
        <f t="shared" ref="O129:R129" si="8">VAR(O2:O127)</f>
        <v>1.7160867293625974</v>
      </c>
      <c r="P129">
        <f t="shared" si="8"/>
        <v>206.53646062927461</v>
      </c>
      <c r="R129">
        <f t="shared" si="8"/>
        <v>90.433537397954495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Vilde_sites</vt:lpstr>
      <vt:lpstr>Herbivore_dung</vt:lpstr>
      <vt:lpstr>Root_enviroAVG</vt:lpstr>
      <vt:lpstr>Root_enviroRAW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Smith</dc:creator>
  <cp:lastModifiedBy>Stuart Smith</cp:lastModifiedBy>
  <dcterms:created xsi:type="dcterms:W3CDTF">2017-09-01T07:41:06Z</dcterms:created>
  <dcterms:modified xsi:type="dcterms:W3CDTF">2021-02-20T11:37:00Z</dcterms:modified>
</cp:coreProperties>
</file>