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Arduino\FFT VU\"/>
    </mc:Choice>
  </mc:AlternateContent>
  <xr:revisionPtr revIDLastSave="0" documentId="13_ncr:1_{97EE35C6-5DF3-49CD-B28E-B8C764EF836A}" xr6:coauthVersionLast="45" xr6:coauthVersionMax="45" xr10:uidLastSave="{00000000-0000-0000-0000-000000000000}"/>
  <bookViews>
    <workbookView xWindow="34290" yWindow="2895" windowWidth="17280" windowHeight="8970" xr2:uid="{BEB157C1-8120-4C0A-9D11-AA0B8064F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1" l="1"/>
  <c r="B11" i="1"/>
  <c r="C19" i="1" s="1"/>
  <c r="D19" i="1" s="1"/>
  <c r="B13" i="1"/>
  <c r="B12" i="1"/>
  <c r="C40" i="1" l="1"/>
  <c r="D40" i="1" s="1"/>
  <c r="C46" i="1"/>
  <c r="D46" i="1" s="1"/>
  <c r="C42" i="1"/>
  <c r="D42" i="1" s="1"/>
  <c r="C38" i="1"/>
  <c r="D38" i="1" s="1"/>
  <c r="C34" i="1"/>
  <c r="D34" i="1" s="1"/>
  <c r="C30" i="1"/>
  <c r="D30" i="1" s="1"/>
  <c r="C26" i="1"/>
  <c r="D26" i="1" s="1"/>
  <c r="C22" i="1"/>
  <c r="D22" i="1" s="1"/>
  <c r="C49" i="1"/>
  <c r="D49" i="1" s="1"/>
  <c r="C45" i="1"/>
  <c r="D45" i="1" s="1"/>
  <c r="C41" i="1"/>
  <c r="D41" i="1" s="1"/>
  <c r="C37" i="1"/>
  <c r="D37" i="1" s="1"/>
  <c r="C33" i="1"/>
  <c r="D33" i="1" s="1"/>
  <c r="C29" i="1"/>
  <c r="D29" i="1" s="1"/>
  <c r="C25" i="1"/>
  <c r="D25" i="1" s="1"/>
  <c r="C21" i="1"/>
  <c r="D21" i="1" s="1"/>
  <c r="C48" i="1"/>
  <c r="D48" i="1" s="1"/>
  <c r="C44" i="1"/>
  <c r="D44" i="1" s="1"/>
  <c r="C36" i="1"/>
  <c r="D36" i="1" s="1"/>
  <c r="C32" i="1"/>
  <c r="D32" i="1" s="1"/>
  <c r="C28" i="1"/>
  <c r="D28" i="1" s="1"/>
  <c r="C24" i="1"/>
  <c r="D24" i="1" s="1"/>
  <c r="C20" i="1"/>
  <c r="D20" i="1" s="1"/>
  <c r="F19" i="1" s="1"/>
  <c r="E20" i="1" s="1"/>
  <c r="C18" i="1"/>
  <c r="D18" i="1" s="1"/>
  <c r="F18" i="1" s="1"/>
  <c r="E19" i="1" s="1"/>
  <c r="C47" i="1"/>
  <c r="D47" i="1" s="1"/>
  <c r="C43" i="1"/>
  <c r="D43" i="1" s="1"/>
  <c r="C39" i="1"/>
  <c r="D39" i="1" s="1"/>
  <c r="F38" i="1" s="1"/>
  <c r="E39" i="1" s="1"/>
  <c r="C35" i="1"/>
  <c r="D35" i="1" s="1"/>
  <c r="C31" i="1"/>
  <c r="D31" i="1" s="1"/>
  <c r="C27" i="1"/>
  <c r="D27" i="1" s="1"/>
  <c r="C23" i="1"/>
  <c r="D23" i="1" s="1"/>
  <c r="C17" i="1"/>
  <c r="D17" i="1" s="1"/>
  <c r="F17" i="1" s="1"/>
  <c r="E18" i="1" s="1"/>
  <c r="F20" i="1" l="1"/>
  <c r="E21" i="1" s="1"/>
  <c r="F39" i="1"/>
  <c r="E40" i="1" s="1"/>
  <c r="F24" i="1"/>
  <c r="E25" i="1" s="1"/>
  <c r="F46" i="1"/>
  <c r="E47" i="1" s="1"/>
  <c r="F36" i="1"/>
  <c r="E37" i="1" s="1"/>
  <c r="F28" i="1"/>
  <c r="E29" i="1" s="1"/>
  <c r="F34" i="1"/>
  <c r="E35" i="1" s="1"/>
  <c r="F31" i="1"/>
  <c r="E32" i="1" s="1"/>
  <c r="F47" i="1"/>
  <c r="E48" i="1" s="1"/>
  <c r="F21" i="1"/>
  <c r="E22" i="1" s="1"/>
  <c r="F22" i="1"/>
  <c r="E23" i="1" s="1"/>
  <c r="F25" i="1"/>
  <c r="E26" i="1" s="1"/>
  <c r="F23" i="1"/>
  <c r="E24" i="1" s="1"/>
  <c r="F29" i="1"/>
  <c r="E30" i="1" s="1"/>
  <c r="F30" i="1"/>
  <c r="E31" i="1" s="1"/>
  <c r="F27" i="1"/>
  <c r="E28" i="1" s="1"/>
  <c r="F32" i="1"/>
  <c r="E33" i="1" s="1"/>
  <c r="F33" i="1"/>
  <c r="E34" i="1" s="1"/>
  <c r="F48" i="1"/>
  <c r="E49" i="1" s="1"/>
  <c r="F49" i="1"/>
  <c r="F37" i="1"/>
  <c r="E38" i="1" s="1"/>
  <c r="F26" i="1"/>
  <c r="E27" i="1" s="1"/>
  <c r="F35" i="1"/>
  <c r="E36" i="1" s="1"/>
  <c r="F40" i="1"/>
  <c r="E41" i="1" s="1"/>
  <c r="F41" i="1"/>
  <c r="E42" i="1" s="1"/>
  <c r="F42" i="1"/>
  <c r="E43" i="1" s="1"/>
  <c r="F43" i="1"/>
  <c r="E44" i="1" s="1"/>
  <c r="F44" i="1"/>
  <c r="E45" i="1" s="1"/>
  <c r="F45" i="1"/>
  <c r="E46" i="1" s="1"/>
</calcChain>
</file>

<file path=xl/sharedStrings.xml><?xml version="1.0" encoding="utf-8"?>
<sst xmlns="http://schemas.openxmlformats.org/spreadsheetml/2006/main" count="31" uniqueCount="27">
  <si>
    <t>Sample Rate</t>
  </si>
  <si>
    <t>Hz</t>
  </si>
  <si>
    <t>Nyquist frequency</t>
  </si>
  <si>
    <t>Number of samples per second, dependent on ADC sample rate</t>
  </si>
  <si>
    <t>Width of each frequency bin</t>
  </si>
  <si>
    <t>Number of useable bins</t>
  </si>
  <si>
    <t>Number of samples</t>
  </si>
  <si>
    <t>Number of bands</t>
  </si>
  <si>
    <t>Number of bands to display</t>
  </si>
  <si>
    <t>Lowest frequency band</t>
  </si>
  <si>
    <t>Frequency mulitplier per band</t>
  </si>
  <si>
    <t>Center of lowest required band. Very low frequencies do not work well.</t>
  </si>
  <si>
    <t>Bin width</t>
  </si>
  <si>
    <t>Band</t>
  </si>
  <si>
    <t>Frequency</t>
  </si>
  <si>
    <t>Low bin</t>
  </si>
  <si>
    <t>High bin</t>
  </si>
  <si>
    <t>Highest frequency band</t>
  </si>
  <si>
    <t>Must be power of 2 for MCU FFT libraries, bigger = more bins so more bands, but slower</t>
  </si>
  <si>
    <t>Maximum frequency which can be detected</t>
  </si>
  <si>
    <t>We get useable (positive) values only for ((samples/2) -1) bins</t>
  </si>
  <si>
    <t>VU Meter FFT calculator</t>
  </si>
  <si>
    <t>Center bin</t>
  </si>
  <si>
    <t>What to multiply each band by to get the next band to give an exponential increase</t>
  </si>
  <si>
    <t>Complete the numbers in the green box. The table below will highlight in yellow showing your bands, and the low and high bin values to use in your code.</t>
  </si>
  <si>
    <t>These values will give you a good starting point, but you may want to calibrate your bin numbers using a tone generator.</t>
  </si>
  <si>
    <t>Center of highest required band. Set this to below the Nyquist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</si>
</sst>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" fontId="0" fillId="0" borderId="5" xfId="0" applyNumberFormat="1" applyBorder="1"/>
    <xf numFmtId="1" fontId="0" fillId="0" borderId="7" xfId="0" applyNumberFormat="1" applyBorder="1"/>
    <xf numFmtId="0" fontId="0" fillId="0" borderId="4" xfId="0" applyBorder="1"/>
    <xf numFmtId="1" fontId="0" fillId="0" borderId="0" xfId="0" applyNumberFormat="1" applyBorder="1"/>
    <xf numFmtId="0" fontId="0" fillId="0" borderId="6" xfId="0" applyBorder="1"/>
    <xf numFmtId="1" fontId="0" fillId="0" borderId="8" xfId="0" applyNumberForma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0" xfId="0" applyFill="1" applyBorder="1"/>
  </cellXfs>
  <cellStyles count="1">
    <cellStyle name="Normal" xfId="0" builtinId="0"/>
  </cellStyles>
  <dxfs count="2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3C24-EEAB-4D22-B069-562927E8218D}">
  <dimension ref="A1:F49"/>
  <sheetViews>
    <sheetView tabSelected="1" topLeftCell="A5" workbookViewId="0">
      <selection activeCell="B8" sqref="B8"/>
    </sheetView>
  </sheetViews>
  <sheetFormatPr defaultRowHeight="14.4" x14ac:dyDescent="0.3"/>
  <cols>
    <col min="1" max="1" width="25.44140625" bestFit="1" customWidth="1"/>
    <col min="3" max="3" width="10.77734375" customWidth="1"/>
    <col min="4" max="4" width="11.5546875" customWidth="1"/>
    <col min="5" max="6" width="12" bestFit="1" customWidth="1"/>
  </cols>
  <sheetData>
    <row r="1" spans="1:6" ht="23.4" x14ac:dyDescent="0.45">
      <c r="A1" s="1" t="s">
        <v>21</v>
      </c>
    </row>
    <row r="2" spans="1:6" ht="15" customHeight="1" x14ac:dyDescent="0.3">
      <c r="A2" t="s">
        <v>24</v>
      </c>
    </row>
    <row r="3" spans="1:6" ht="15" customHeight="1" x14ac:dyDescent="0.3">
      <c r="A3" t="s">
        <v>25</v>
      </c>
    </row>
    <row r="4" spans="1:6" ht="15" thickBot="1" x14ac:dyDescent="0.35"/>
    <row r="5" spans="1:6" x14ac:dyDescent="0.3">
      <c r="A5" t="s">
        <v>0</v>
      </c>
      <c r="B5" s="2">
        <v>40000</v>
      </c>
      <c r="C5" t="s">
        <v>1</v>
      </c>
      <c r="D5" t="s">
        <v>3</v>
      </c>
    </row>
    <row r="6" spans="1:6" x14ac:dyDescent="0.3">
      <c r="A6" t="s">
        <v>9</v>
      </c>
      <c r="B6" s="3">
        <v>80</v>
      </c>
      <c r="C6" t="s">
        <v>1</v>
      </c>
      <c r="D6" t="s">
        <v>11</v>
      </c>
    </row>
    <row r="7" spans="1:6" x14ac:dyDescent="0.3">
      <c r="A7" t="s">
        <v>17</v>
      </c>
      <c r="B7" s="3">
        <v>16000</v>
      </c>
      <c r="C7" t="s">
        <v>1</v>
      </c>
      <c r="D7" t="s">
        <v>26</v>
      </c>
    </row>
    <row r="8" spans="1:6" x14ac:dyDescent="0.3">
      <c r="A8" t="s">
        <v>6</v>
      </c>
      <c r="B8" s="3">
        <v>1024</v>
      </c>
      <c r="D8" t="s">
        <v>18</v>
      </c>
    </row>
    <row r="9" spans="1:6" ht="15" thickBot="1" x14ac:dyDescent="0.35">
      <c r="A9" t="s">
        <v>7</v>
      </c>
      <c r="B9" s="4">
        <v>8</v>
      </c>
      <c r="D9" t="s">
        <v>8</v>
      </c>
    </row>
    <row r="11" spans="1:6" x14ac:dyDescent="0.3">
      <c r="A11" t="s">
        <v>10</v>
      </c>
      <c r="B11" s="14">
        <f>POWER(B7/B6,1/(B9-1))</f>
        <v>2.1316631165338413</v>
      </c>
      <c r="D11" t="s">
        <v>23</v>
      </c>
    </row>
    <row r="12" spans="1:6" x14ac:dyDescent="0.3">
      <c r="A12" t="s">
        <v>2</v>
      </c>
      <c r="B12">
        <f>B5/2</f>
        <v>20000</v>
      </c>
      <c r="C12" t="s">
        <v>1</v>
      </c>
      <c r="D12" t="s">
        <v>19</v>
      </c>
    </row>
    <row r="13" spans="1:6" x14ac:dyDescent="0.3">
      <c r="A13" t="s">
        <v>12</v>
      </c>
      <c r="B13">
        <f>B5/B8</f>
        <v>39.0625</v>
      </c>
      <c r="C13" t="s">
        <v>1</v>
      </c>
      <c r="D13" t="s">
        <v>4</v>
      </c>
    </row>
    <row r="14" spans="1:6" x14ac:dyDescent="0.3">
      <c r="A14" t="s">
        <v>5</v>
      </c>
      <c r="B14">
        <f>B8/2-1</f>
        <v>511</v>
      </c>
      <c r="D14" t="s">
        <v>20</v>
      </c>
    </row>
    <row r="15" spans="1:6" ht="15" thickBot="1" x14ac:dyDescent="0.35"/>
    <row r="16" spans="1:6" ht="15" thickBot="1" x14ac:dyDescent="0.35">
      <c r="B16" s="11" t="s">
        <v>13</v>
      </c>
      <c r="C16" s="12" t="s">
        <v>14</v>
      </c>
      <c r="D16" s="12" t="s">
        <v>22</v>
      </c>
      <c r="E16" s="12" t="s">
        <v>15</v>
      </c>
      <c r="F16" s="13" t="s">
        <v>16</v>
      </c>
    </row>
    <row r="17" spans="2:6" x14ac:dyDescent="0.3">
      <c r="B17" s="7">
        <v>0</v>
      </c>
      <c r="C17" s="8">
        <f t="shared" ref="C17:C49" si="0">$B$6*POWER($B$11,B17)</f>
        <v>80</v>
      </c>
      <c r="D17" s="8">
        <f t="shared" ref="D17:D49" si="1">C17/$B$13</f>
        <v>2.048</v>
      </c>
      <c r="E17" s="8">
        <v>0</v>
      </c>
      <c r="F17" s="5">
        <f>((D18-D17)/2)+D17</f>
        <v>3.2068230313306536</v>
      </c>
    </row>
    <row r="18" spans="2:6" x14ac:dyDescent="0.3">
      <c r="B18" s="7">
        <v>1</v>
      </c>
      <c r="C18" s="8">
        <f t="shared" si="0"/>
        <v>170.53304932270731</v>
      </c>
      <c r="D18" s="8">
        <f t="shared" si="1"/>
        <v>4.3656460626613072</v>
      </c>
      <c r="E18" s="8">
        <f>F17</f>
        <v>3.2068230313306536</v>
      </c>
      <c r="F18" s="5">
        <f>((D19-D18)/2)+D18</f>
        <v>6.8358663771388013</v>
      </c>
    </row>
    <row r="19" spans="2:6" x14ac:dyDescent="0.3">
      <c r="B19" s="7">
        <v>2</v>
      </c>
      <c r="C19" s="8">
        <f t="shared" si="0"/>
        <v>363.51901139126153</v>
      </c>
      <c r="D19" s="8">
        <f t="shared" si="1"/>
        <v>9.3060866916162954</v>
      </c>
      <c r="E19" s="8">
        <f t="shared" ref="E19:E49" si="2">F18</f>
        <v>6.8358663771388013</v>
      </c>
      <c r="F19" s="5">
        <f t="shared" ref="F19:F49" si="3">((D20-D19)/2)+D19</f>
        <v>14.571764225700598</v>
      </c>
    </row>
    <row r="20" spans="2:6" x14ac:dyDescent="0.3">
      <c r="B20" s="7">
        <v>3</v>
      </c>
      <c r="C20" s="8">
        <f t="shared" si="0"/>
        <v>774.90006874159758</v>
      </c>
      <c r="D20" s="8">
        <f t="shared" si="1"/>
        <v>19.837441759784898</v>
      </c>
      <c r="E20" s="8">
        <f t="shared" si="2"/>
        <v>14.571764225700598</v>
      </c>
      <c r="F20" s="5">
        <f t="shared" si="3"/>
        <v>31.062092342753274</v>
      </c>
    </row>
    <row r="21" spans="2:6" x14ac:dyDescent="0.3">
      <c r="B21" s="7">
        <v>4</v>
      </c>
      <c r="C21" s="8">
        <f t="shared" si="0"/>
        <v>1651.825895536002</v>
      </c>
      <c r="D21" s="8">
        <f t="shared" si="1"/>
        <v>42.286742925721654</v>
      </c>
      <c r="E21" s="8">
        <f t="shared" si="2"/>
        <v>31.062092342753274</v>
      </c>
      <c r="F21" s="5">
        <f t="shared" si="3"/>
        <v>66.213916569415417</v>
      </c>
    </row>
    <row r="22" spans="2:6" x14ac:dyDescent="0.3">
      <c r="B22" s="7">
        <v>5</v>
      </c>
      <c r="C22" s="8">
        <f t="shared" si="0"/>
        <v>3521.1363364495774</v>
      </c>
      <c r="D22" s="8">
        <f t="shared" si="1"/>
        <v>90.14109021310918</v>
      </c>
      <c r="E22" s="8">
        <f t="shared" si="2"/>
        <v>66.213916569415417</v>
      </c>
      <c r="F22" s="5">
        <f t="shared" si="3"/>
        <v>141.14576375227182</v>
      </c>
    </row>
    <row r="23" spans="2:6" x14ac:dyDescent="0.3">
      <c r="B23" s="7">
        <v>6</v>
      </c>
      <c r="C23" s="8">
        <f t="shared" si="0"/>
        <v>7505.8764566966593</v>
      </c>
      <c r="D23" s="8">
        <f t="shared" si="1"/>
        <v>192.15043729143449</v>
      </c>
      <c r="E23" s="8">
        <f t="shared" si="2"/>
        <v>141.14576375227182</v>
      </c>
      <c r="F23" s="5">
        <f t="shared" si="3"/>
        <v>300.87521864571704</v>
      </c>
    </row>
    <row r="24" spans="2:6" x14ac:dyDescent="0.3">
      <c r="B24" s="7">
        <v>7</v>
      </c>
      <c r="C24" s="8">
        <f t="shared" si="0"/>
        <v>15999.999999999985</v>
      </c>
      <c r="D24" s="8">
        <f t="shared" si="1"/>
        <v>409.59999999999962</v>
      </c>
      <c r="E24" s="8">
        <f t="shared" si="2"/>
        <v>300.87521864571704</v>
      </c>
      <c r="F24" s="5">
        <f t="shared" si="3"/>
        <v>641.36460626613018</v>
      </c>
    </row>
    <row r="25" spans="2:6" x14ac:dyDescent="0.3">
      <c r="B25" s="7">
        <v>8</v>
      </c>
      <c r="C25" s="8">
        <f t="shared" si="0"/>
        <v>34106.609864541431</v>
      </c>
      <c r="D25" s="8">
        <f t="shared" si="1"/>
        <v>873.12921253226068</v>
      </c>
      <c r="E25" s="8">
        <f t="shared" si="2"/>
        <v>641.36460626613018</v>
      </c>
      <c r="F25" s="5">
        <f t="shared" si="3"/>
        <v>1367.1732754277591</v>
      </c>
    </row>
    <row r="26" spans="2:6" x14ac:dyDescent="0.3">
      <c r="B26" s="7">
        <v>9</v>
      </c>
      <c r="C26" s="8">
        <f t="shared" si="0"/>
        <v>72703.802278252246</v>
      </c>
      <c r="D26" s="8">
        <f t="shared" si="1"/>
        <v>1861.2173383232575</v>
      </c>
      <c r="E26" s="8">
        <f t="shared" si="2"/>
        <v>1367.1732754277591</v>
      </c>
      <c r="F26" s="5">
        <f t="shared" si="3"/>
        <v>2914.3528451401171</v>
      </c>
    </row>
    <row r="27" spans="2:6" x14ac:dyDescent="0.3">
      <c r="B27" s="7">
        <v>10</v>
      </c>
      <c r="C27" s="8">
        <f t="shared" si="0"/>
        <v>154980.01374831938</v>
      </c>
      <c r="D27" s="8">
        <f t="shared" si="1"/>
        <v>3967.4883519569762</v>
      </c>
      <c r="E27" s="8">
        <f t="shared" si="2"/>
        <v>2914.3528451401171</v>
      </c>
      <c r="F27" s="5">
        <f t="shared" si="3"/>
        <v>6212.4184685506498</v>
      </c>
    </row>
    <row r="28" spans="2:6" x14ac:dyDescent="0.3">
      <c r="B28" s="7">
        <v>11</v>
      </c>
      <c r="C28" s="8">
        <f t="shared" si="0"/>
        <v>330365.17910720012</v>
      </c>
      <c r="D28" s="8">
        <f t="shared" si="1"/>
        <v>8457.3485851443238</v>
      </c>
      <c r="E28" s="8">
        <f t="shared" si="2"/>
        <v>6212.4184685506498</v>
      </c>
      <c r="F28" s="5">
        <f t="shared" si="3"/>
        <v>13242.783313883072</v>
      </c>
    </row>
    <row r="29" spans="2:6" x14ac:dyDescent="0.3">
      <c r="B29" s="7">
        <v>12</v>
      </c>
      <c r="C29" s="8">
        <f t="shared" si="0"/>
        <v>704227.26728991489</v>
      </c>
      <c r="D29" s="8">
        <f t="shared" si="1"/>
        <v>18028.218042621822</v>
      </c>
      <c r="E29" s="8">
        <f t="shared" si="2"/>
        <v>13242.783313883072</v>
      </c>
      <c r="F29" s="5">
        <f t="shared" si="3"/>
        <v>28229.152750454341</v>
      </c>
    </row>
    <row r="30" spans="2:6" x14ac:dyDescent="0.3">
      <c r="B30" s="7">
        <v>13</v>
      </c>
      <c r="C30" s="8">
        <f t="shared" si="0"/>
        <v>1501175.2913393304</v>
      </c>
      <c r="D30" s="8">
        <f t="shared" si="1"/>
        <v>38430.087458286856</v>
      </c>
      <c r="E30" s="8">
        <f t="shared" si="2"/>
        <v>28229.152750454341</v>
      </c>
      <c r="F30" s="5">
        <f t="shared" si="3"/>
        <v>60175.043729143363</v>
      </c>
    </row>
    <row r="31" spans="2:6" x14ac:dyDescent="0.3">
      <c r="B31" s="7">
        <v>14</v>
      </c>
      <c r="C31" s="8">
        <f t="shared" si="0"/>
        <v>3199999.9999999949</v>
      </c>
      <c r="D31" s="8">
        <f t="shared" si="1"/>
        <v>81919.999999999869</v>
      </c>
      <c r="E31" s="8">
        <f t="shared" si="2"/>
        <v>60175.043729143363</v>
      </c>
      <c r="F31" s="5">
        <f t="shared" si="3"/>
        <v>128272.92125322594</v>
      </c>
    </row>
    <row r="32" spans="2:6" x14ac:dyDescent="0.3">
      <c r="B32" s="7">
        <v>15</v>
      </c>
      <c r="C32" s="8">
        <f t="shared" si="0"/>
        <v>6821321.9729082808</v>
      </c>
      <c r="D32" s="8">
        <f t="shared" si="1"/>
        <v>174625.842506452</v>
      </c>
      <c r="E32" s="8">
        <f t="shared" si="2"/>
        <v>128272.92125322594</v>
      </c>
      <c r="F32" s="5">
        <f t="shared" si="3"/>
        <v>273434.65508555161</v>
      </c>
    </row>
    <row r="33" spans="2:6" x14ac:dyDescent="0.3">
      <c r="B33" s="7">
        <v>16</v>
      </c>
      <c r="C33" s="8">
        <f t="shared" si="0"/>
        <v>14540760.455650438</v>
      </c>
      <c r="D33" s="8">
        <f t="shared" si="1"/>
        <v>372243.46766465122</v>
      </c>
      <c r="E33" s="8">
        <f t="shared" si="2"/>
        <v>273434.65508555161</v>
      </c>
      <c r="F33" s="5">
        <f t="shared" si="3"/>
        <v>582870.56902802293</v>
      </c>
    </row>
    <row r="34" spans="2:6" x14ac:dyDescent="0.3">
      <c r="B34" s="7">
        <v>17</v>
      </c>
      <c r="C34" s="8">
        <f t="shared" si="0"/>
        <v>30996002.749663852</v>
      </c>
      <c r="D34" s="8">
        <f t="shared" si="1"/>
        <v>793497.67039139464</v>
      </c>
      <c r="E34" s="8">
        <f t="shared" si="2"/>
        <v>582870.56902802293</v>
      </c>
      <c r="F34" s="5">
        <f t="shared" si="3"/>
        <v>1242483.6937101288</v>
      </c>
    </row>
    <row r="35" spans="2:6" x14ac:dyDescent="0.3">
      <c r="B35" s="7">
        <v>18</v>
      </c>
      <c r="C35" s="8">
        <f t="shared" si="0"/>
        <v>66073035.821439967</v>
      </c>
      <c r="D35" s="8">
        <f t="shared" si="1"/>
        <v>1691469.717028863</v>
      </c>
      <c r="E35" s="8">
        <f t="shared" si="2"/>
        <v>1242483.6937101288</v>
      </c>
      <c r="F35" s="5">
        <f t="shared" si="3"/>
        <v>2648556.6627766122</v>
      </c>
    </row>
    <row r="36" spans="2:6" x14ac:dyDescent="0.3">
      <c r="B36" s="7">
        <v>19</v>
      </c>
      <c r="C36" s="8">
        <f t="shared" si="0"/>
        <v>140845453.45798287</v>
      </c>
      <c r="D36" s="8">
        <f t="shared" si="1"/>
        <v>3605643.6085243616</v>
      </c>
      <c r="E36" s="8">
        <f t="shared" si="2"/>
        <v>2648556.6627766122</v>
      </c>
      <c r="F36" s="5">
        <f t="shared" si="3"/>
        <v>5645830.5500908634</v>
      </c>
    </row>
    <row r="37" spans="2:6" x14ac:dyDescent="0.3">
      <c r="B37" s="7">
        <v>20</v>
      </c>
      <c r="C37" s="8">
        <f t="shared" si="0"/>
        <v>300235058.26786584</v>
      </c>
      <c r="D37" s="8">
        <f t="shared" si="1"/>
        <v>7686017.4916573651</v>
      </c>
      <c r="E37" s="8">
        <f t="shared" si="2"/>
        <v>5645830.5500908634</v>
      </c>
      <c r="F37" s="5">
        <f t="shared" si="3"/>
        <v>12035008.745828662</v>
      </c>
    </row>
    <row r="38" spans="2:6" x14ac:dyDescent="0.3">
      <c r="B38" s="7">
        <v>21</v>
      </c>
      <c r="C38" s="8">
        <f t="shared" si="0"/>
        <v>639999999.99999845</v>
      </c>
      <c r="D38" s="8">
        <f t="shared" si="1"/>
        <v>16383999.999999961</v>
      </c>
      <c r="E38" s="8">
        <f t="shared" si="2"/>
        <v>12035008.745828662</v>
      </c>
      <c r="F38" s="5">
        <f t="shared" si="3"/>
        <v>25654584.250645161</v>
      </c>
    </row>
    <row r="39" spans="2:6" x14ac:dyDescent="0.3">
      <c r="B39" s="7">
        <v>22</v>
      </c>
      <c r="C39" s="8">
        <f t="shared" si="0"/>
        <v>1364264394.581655</v>
      </c>
      <c r="D39" s="8">
        <f t="shared" si="1"/>
        <v>34925168.501290366</v>
      </c>
      <c r="E39" s="8">
        <f t="shared" si="2"/>
        <v>25654584.250645161</v>
      </c>
      <c r="F39" s="5">
        <f t="shared" si="3"/>
        <v>54686931.017110273</v>
      </c>
    </row>
    <row r="40" spans="2:6" x14ac:dyDescent="0.3">
      <c r="B40" s="7">
        <v>23</v>
      </c>
      <c r="C40" s="8">
        <f t="shared" si="0"/>
        <v>2908152091.130085</v>
      </c>
      <c r="D40" s="8">
        <f t="shared" si="1"/>
        <v>74448693.53293018</v>
      </c>
      <c r="E40" s="8">
        <f t="shared" si="2"/>
        <v>54686931.017110273</v>
      </c>
      <c r="F40" s="5">
        <f t="shared" si="3"/>
        <v>116574113.80560449</v>
      </c>
    </row>
    <row r="41" spans="2:6" x14ac:dyDescent="0.3">
      <c r="B41" s="7">
        <v>24</v>
      </c>
      <c r="C41" s="8">
        <f t="shared" si="0"/>
        <v>6199200549.932765</v>
      </c>
      <c r="D41" s="8">
        <f t="shared" si="1"/>
        <v>158699534.07827878</v>
      </c>
      <c r="E41" s="8">
        <f t="shared" si="2"/>
        <v>116574113.80560449</v>
      </c>
      <c r="F41" s="5">
        <f t="shared" si="3"/>
        <v>248496738.74202558</v>
      </c>
    </row>
    <row r="42" spans="2:6" x14ac:dyDescent="0.3">
      <c r="B42" s="7">
        <v>25</v>
      </c>
      <c r="C42" s="8">
        <f t="shared" si="0"/>
        <v>13214607164.287983</v>
      </c>
      <c r="D42" s="8">
        <f t="shared" si="1"/>
        <v>338293943.40577239</v>
      </c>
      <c r="E42" s="8">
        <f t="shared" si="2"/>
        <v>248496738.74202558</v>
      </c>
      <c r="F42" s="5">
        <f t="shared" si="3"/>
        <v>529711332.55532193</v>
      </c>
    </row>
    <row r="43" spans="2:6" x14ac:dyDescent="0.3">
      <c r="B43" s="7">
        <v>26</v>
      </c>
      <c r="C43" s="8">
        <f t="shared" si="0"/>
        <v>28169090691.596546</v>
      </c>
      <c r="D43" s="8">
        <f t="shared" si="1"/>
        <v>721128721.70487154</v>
      </c>
      <c r="E43" s="8">
        <f t="shared" si="2"/>
        <v>529711332.55532193</v>
      </c>
      <c r="F43" s="5">
        <f t="shared" si="3"/>
        <v>1129166110.0181718</v>
      </c>
    </row>
    <row r="44" spans="2:6" x14ac:dyDescent="0.3">
      <c r="B44" s="7">
        <v>27</v>
      </c>
      <c r="C44" s="8">
        <f t="shared" si="0"/>
        <v>60047011653.57312</v>
      </c>
      <c r="D44" s="8">
        <f t="shared" si="1"/>
        <v>1537203498.3314719</v>
      </c>
      <c r="E44" s="8">
        <f t="shared" si="2"/>
        <v>1129166110.0181718</v>
      </c>
      <c r="F44" s="5">
        <f t="shared" si="3"/>
        <v>2407001749.1657305</v>
      </c>
    </row>
    <row r="45" spans="2:6" x14ac:dyDescent="0.3">
      <c r="B45" s="7">
        <v>28</v>
      </c>
      <c r="C45" s="8">
        <f t="shared" si="0"/>
        <v>127999999999.99957</v>
      </c>
      <c r="D45" s="8">
        <f t="shared" si="1"/>
        <v>3276799999.999989</v>
      </c>
      <c r="E45" s="8">
        <f t="shared" si="2"/>
        <v>2407001749.1657305</v>
      </c>
      <c r="F45" s="5">
        <f t="shared" si="3"/>
        <v>5130916850.1290283</v>
      </c>
    </row>
    <row r="46" spans="2:6" x14ac:dyDescent="0.3">
      <c r="B46" s="7">
        <v>29</v>
      </c>
      <c r="C46" s="8">
        <f t="shared" si="0"/>
        <v>272852878916.33075</v>
      </c>
      <c r="D46" s="8">
        <f t="shared" si="1"/>
        <v>6985033700.2580671</v>
      </c>
      <c r="E46" s="8">
        <f t="shared" si="2"/>
        <v>5130916850.1290283</v>
      </c>
      <c r="F46" s="5">
        <f t="shared" si="3"/>
        <v>10937386203.422047</v>
      </c>
    </row>
    <row r="47" spans="2:6" x14ac:dyDescent="0.3">
      <c r="B47" s="7">
        <v>30</v>
      </c>
      <c r="C47" s="8">
        <f t="shared" si="0"/>
        <v>581630418226.0166</v>
      </c>
      <c r="D47" s="8">
        <f t="shared" si="1"/>
        <v>14889738706.586025</v>
      </c>
      <c r="E47" s="8">
        <f t="shared" si="2"/>
        <v>10937386203.422047</v>
      </c>
      <c r="F47" s="5">
        <f t="shared" si="3"/>
        <v>23314822761.12088</v>
      </c>
    </row>
    <row r="48" spans="2:6" x14ac:dyDescent="0.3">
      <c r="B48" s="7">
        <v>31</v>
      </c>
      <c r="C48" s="8">
        <f t="shared" si="0"/>
        <v>1239840109986.552</v>
      </c>
      <c r="D48" s="8">
        <f t="shared" si="1"/>
        <v>31739906815.655731</v>
      </c>
      <c r="E48" s="8">
        <f t="shared" si="2"/>
        <v>23314822761.12088</v>
      </c>
      <c r="F48" s="5">
        <f t="shared" si="3"/>
        <v>49699347748.405075</v>
      </c>
    </row>
    <row r="49" spans="2:6" ht="15" thickBot="1" x14ac:dyDescent="0.35">
      <c r="B49" s="9">
        <v>32</v>
      </c>
      <c r="C49" s="10">
        <f t="shared" si="0"/>
        <v>2642921432857.5942</v>
      </c>
      <c r="D49" s="10">
        <f t="shared" si="1"/>
        <v>67658788681.154411</v>
      </c>
      <c r="E49" s="10">
        <f t="shared" si="2"/>
        <v>49699347748.405075</v>
      </c>
      <c r="F49" s="6">
        <f t="shared" si="3"/>
        <v>33829394340.577206</v>
      </c>
    </row>
  </sheetData>
  <conditionalFormatting sqref="B17:F17">
    <cfRule type="expression" dxfId="1" priority="3">
      <formula>$B$17&lt;$B$9</formula>
    </cfRule>
  </conditionalFormatting>
  <conditionalFormatting sqref="B18:F49">
    <cfRule type="expression" dxfId="0" priority="2">
      <formula>$B18&lt;$B$9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Marley</dc:creator>
  <cp:lastModifiedBy>Scott Marley</cp:lastModifiedBy>
  <dcterms:created xsi:type="dcterms:W3CDTF">2020-07-17T10:56:46Z</dcterms:created>
  <dcterms:modified xsi:type="dcterms:W3CDTF">2020-07-18T17:56:24Z</dcterms:modified>
</cp:coreProperties>
</file>