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ropbox\Personal\Projects\Pop Pop Gantry\"/>
    </mc:Choice>
  </mc:AlternateContent>
  <xr:revisionPtr revIDLastSave="0" documentId="13_ncr:1_{B8320775-0B5F-4030-856B-7C0B59BEE8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ulas" sheetId="5" r:id="rId1"/>
    <sheet name="Electric Drivetrain" sheetId="1" r:id="rId2"/>
    <sheet name="Sheet2" sheetId="2" r:id="rId3"/>
    <sheet name="Hydraulic Drivetrain" sheetId="4" r:id="rId4"/>
    <sheet name="Prototype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C15" i="5" s="1"/>
  <c r="A15" i="5" s="1"/>
  <c r="G3" i="5"/>
  <c r="H3" i="5"/>
  <c r="I3" i="5"/>
  <c r="J3" i="5" s="1"/>
  <c r="C10" i="5"/>
  <c r="D10" i="5"/>
  <c r="E15" i="5"/>
  <c r="E5" i="1"/>
  <c r="E4" i="1"/>
  <c r="B15" i="5" l="1"/>
  <c r="A20" i="5"/>
</calcChain>
</file>

<file path=xl/sharedStrings.xml><?xml version="1.0" encoding="utf-8"?>
<sst xmlns="http://schemas.openxmlformats.org/spreadsheetml/2006/main" count="83" uniqueCount="68">
  <si>
    <t>Component</t>
  </si>
  <si>
    <t>Dimension</t>
  </si>
  <si>
    <t>Power Type</t>
  </si>
  <si>
    <t>Power Spec</t>
  </si>
  <si>
    <t>Price</t>
  </si>
  <si>
    <t>Tires</t>
  </si>
  <si>
    <t>33”</t>
  </si>
  <si>
    <t>https://www.ruralking.com/catalog/product/view/id/137102</t>
  </si>
  <si>
    <t>Motor</t>
  </si>
  <si>
    <t>0.625” shaft</t>
  </si>
  <si>
    <t>Single-phase</t>
  </si>
  <si>
    <t>1.5 HP</t>
  </si>
  <si>
    <t>https://www.amazon.com/VEVOR-Compressor-Agricultural-Machinery-Equipment/dp/B07D4GC6QK/ref=sr_1_2?crid=1LZVSAD6PIAZ5&amp;keywords=electric+motor&amp;qid=1641700120&amp;sprefix=electric+motor%2Caps%2C149&amp;sr=8-2</t>
  </si>
  <si>
    <t>Hydraulic motor</t>
  </si>
  <si>
    <t>Hydraulic</t>
  </si>
  <si>
    <t>21 HP</t>
  </si>
  <si>
    <t>https://www.ebay.com/itm/164663989279?_trkparms=ispr%3D1&amp;hash=item2656bd141f:g:PMsAAOSwxXFgDKVT&amp;amdata=enc%3AAQAGAAACoPYe5NmHp%252B2JMhMi7yxGiTJkPrKr5t53CooMSQt2orsSLY2M1Gjmuwt9c03vWNfiRtA0gHTj7DivBgnEkiezakP2bofk750ivT7PFwtj85eI33mLlDCye6teYKOl9BFQ4W6xaa5KtI8%252FCIsrpfp2OclOOjyUAc3BAWeJ4hsWoFZopiUGNSapA3QTEYS3mx1xIdRy9HNFJ7HxfQNv4RBX%252Bowp7I%252FiOza9X%252FemgkBEPDeB9fB2iyR5IxlZh7ONwKf3ksWWrvthtAdHxJnndMdb5DWqSq1zgGaGkwM4kXnOod3IguEvE5dWN60QY8%252FRUs%252B8U9dmteteFPSaKjzIMDSpvpS%252BB2wgNufl0VFyfsgbBU2YJc%252F3O5AWvtGoSMJxdbgxVqC3wkPmoO6zc%252FNYP1TXwsOkg5sH4AuXJonmJPtRGOwmh94QJoKp87lC8yM5zVjGV2G1V9R4Ayp0A9EJWeKOBlqVDv9jgIySDFeUN4VztffRHgvyJ0TlUze2uQhH5cG6hbxWV6CJCwTHSxHWlbO61IyMCw0WWUNBgyQH96tIIpzq7C0jaZK9Z18abSfwoSp2MeQ3BytFxK7C%252FiMbfiZBWcDY%252BFHBRULZyLaPdUp1M5VPRORQV46yRKmoDOmTmG%252BAuONPwCgZo45oxFB6T76BqdntWZ%252BD7mC5vAweGlapDE5acVgdgjl5iaEjFcCpT4zHS8BUQ8stIhHu6qnHtoi7ktEdgYEHq78IO2otDYXI%252FwqXKJ8c5gN07c9%252BT6Z1ZaiFWC82wxkkoklAIJK67Mn93oSaizBBtKesSBsXueyBNkTJl%252BCccpzz6IUrDzrxdKavmxbsq47d9bRnwlGARb308MXfn5SCmiSlIeCDDT3Y0Cb8GVUT9dZZcArNhX8Qk%252FGPTQ%253D%253D%7Cclp%3A2334524%7Ctkp%3ABFBM8urFqshf</t>
  </si>
  <si>
    <t>1/3 HP</t>
  </si>
  <si>
    <t>https://www.ebay.com/itm/194707549585?_trkparms=amclksrc%3DITM%26aid%3D1110006%26algo%3DHOMESPLICE.SIM%26ao%3D1%26asc%3D235997%26meid%3D61b21c54791047dfa519b524edce3e5b%26pid%3D101113%26rk%3D4%26rkt%3D12%26sd%3D254817418457%26itm%3D194707549585%26pmt%3D0%26noa%3D1%26pg%3D2563228%26algv%3DDefaultOrganic&amp;_trksid=p2563228.c101113.m2108</t>
  </si>
  <si>
    <t>Speed reducer</t>
  </si>
  <si>
    <t>20-to-1</t>
  </si>
  <si>
    <t>https://www.ebay.com/itm/275047702582?epid=1911741447&amp;hash=item400a1ee036:g:a4kAAOSwBRBhpuvA</t>
  </si>
  <si>
    <t>Lot of AC motors</t>
  </si>
  <si>
    <t>https://www.ebay.com/itm/254529753412?hash=item3b4327d144:g:yiYAAOSwfbxeXgV~</t>
  </si>
  <si>
    <t>½ hp motor</t>
  </si>
  <si>
    <t xml:space="preserve">https://www.ebay.com/itm/234369892421?hash=item369188c045:g:u6cAAOSwaOhhmldn </t>
  </si>
  <si>
    <t>speed reducer</t>
  </si>
  <si>
    <t xml:space="preserve">https://www.ebay.com/itm/351246439205?hash=item51c7eb5325:g:h1gAAOSwFK1fdg~X </t>
  </si>
  <si>
    <t xml:space="preserve">https://www.ebay.com/sch/i.html?_from=R40&amp;_nkw=electric+motor&amp;_sacat=12576&amp;LH_TitleDesc=0&amp;_sop=15 </t>
  </si>
  <si>
    <t>Qty</t>
  </si>
  <si>
    <t>Small DVD player motor</t>
  </si>
  <si>
    <t>3D printed hub</t>
  </si>
  <si>
    <t>3D printed wheels</t>
  </si>
  <si>
    <t>Raspberry Pi</t>
  </si>
  <si>
    <t>Pop sicle sticks</t>
  </si>
  <si>
    <t>Price Each</t>
  </si>
  <si>
    <t>Micro SD card</t>
  </si>
  <si>
    <t>https://www.amazon.com/gp/product/B08CD9THP4/ref=crt_ewc_img_srh_1?ie=UTF8&amp;psc=1&amp;smid=A26TCVWBQE4D9T</t>
  </si>
  <si>
    <t>Motor driver add-on for RPI</t>
  </si>
  <si>
    <t>Link</t>
  </si>
  <si>
    <t>Force</t>
  </si>
  <si>
    <t>Can be sorta forced to work</t>
  </si>
  <si>
    <t>Velocity (MPH)</t>
  </si>
  <si>
    <t>Desired Power (W)</t>
  </si>
  <si>
    <t>ft/s^2</t>
  </si>
  <si>
    <t>m/s^2</t>
  </si>
  <si>
    <t>lbf</t>
  </si>
  <si>
    <t>N</t>
  </si>
  <si>
    <t xml:space="preserve">Acceleration </t>
  </si>
  <si>
    <t>Mass (Kg)</t>
  </si>
  <si>
    <t>Source</t>
  </si>
  <si>
    <t>Standard</t>
  </si>
  <si>
    <t>Torque (Nm)</t>
  </si>
  <si>
    <t>RPM</t>
  </si>
  <si>
    <t>Power (W)</t>
  </si>
  <si>
    <t>Additional Calc</t>
  </si>
  <si>
    <t>Rev/Mile</t>
  </si>
  <si>
    <t>Circumference (inch)</t>
  </si>
  <si>
    <t>Tire Diameter (inch)</t>
  </si>
  <si>
    <t>Sidewall Height (mm)</t>
  </si>
  <si>
    <t>Rim Diameter (inch)</t>
  </si>
  <si>
    <t>Aspect</t>
  </si>
  <si>
    <t>"/"</t>
  </si>
  <si>
    <t>Section Width (mm)</t>
  </si>
  <si>
    <t>Kg</t>
  </si>
  <si>
    <t>lbs.</t>
  </si>
  <si>
    <t>Tire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</si>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</sst>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1"/>
      <color rgb="FF000000"/>
      <name val="Liberation Sans"/>
    </font>
    <font>
      <b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9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4">
    <xf numFmtId="0" fontId="0" fillId="0" borderId="0" xfId="0"/>
    <xf numFmtId="0" fontId="11" fillId="0" borderId="0" xfId="14" applyFont="1" applyFill="1" applyAlignment="1" applyProtection="1"/>
    <xf numFmtId="8" fontId="0" fillId="0" borderId="0" xfId="0" applyNumberFormat="1"/>
    <xf numFmtId="6" fontId="0" fillId="0" borderId="0" xfId="0" applyNumberFormat="1"/>
    <xf numFmtId="0" fontId="15" fillId="0" borderId="0" xfId="0" applyFont="1"/>
    <xf numFmtId="0" fontId="11" fillId="0" borderId="0" xfId="14"/>
    <xf numFmtId="0" fontId="0" fillId="0" borderId="2" xfId="0" applyBorder="1"/>
    <xf numFmtId="0" fontId="0" fillId="0" borderId="3" xfId="0" applyBorder="1"/>
    <xf numFmtId="0" fontId="16" fillId="0" borderId="4" xfId="0" applyFont="1" applyBorder="1"/>
    <xf numFmtId="0" fontId="16" fillId="0" borderId="5" xfId="0" applyFont="1" applyBorder="1"/>
    <xf numFmtId="0" fontId="0" fillId="0" borderId="6" xfId="0" applyBorder="1"/>
    <xf numFmtId="0" fontId="16" fillId="0" borderId="2" xfId="0" applyFont="1" applyBorder="1"/>
    <xf numFmtId="0" fontId="16" fillId="0" borderId="6" xfId="0" applyFont="1" applyBorder="1"/>
    <xf numFmtId="0" fontId="16" fillId="0" borderId="7" xfId="0" applyFont="1" applyBorder="1" applyAlignment="1">
      <alignment horizontal="center" vertical="center"/>
    </xf>
    <xf numFmtId="0" fontId="16" fillId="0" borderId="3" xfId="0" applyFont="1" applyBorder="1"/>
    <xf numFmtId="0" fontId="16" fillId="0" borderId="4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17" fillId="0" borderId="4" xfId="14" applyFont="1" applyBorder="1"/>
    <xf numFmtId="0" fontId="17" fillId="0" borderId="10" xfId="14" applyFont="1" applyBorder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ectrical4u.net/calculator/electric-motor-torque-calculation-formula-torque-calculator-online/" TargetMode="External"/><Relationship Id="rId2" Type="http://schemas.openxmlformats.org/officeDocument/2006/relationships/hyperlink" Target="https://www.electrical4u.net/calculator/watt-w-to-torque-nm-conversion-calculator/" TargetMode="External"/><Relationship Id="rId1" Type="http://schemas.openxmlformats.org/officeDocument/2006/relationships/hyperlink" Target="https://www.inchcalculator.com/tire-size-calculator/" TargetMode="External"/><Relationship Id="rId4" Type="http://schemas.openxmlformats.org/officeDocument/2006/relationships/hyperlink" Target="https://kpower.industries/pages/gearing-calculato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351246439205?hash=item51c7eb5325:g:h1gAAOSwFK1fdg~X" TargetMode="External"/><Relationship Id="rId2" Type="http://schemas.openxmlformats.org/officeDocument/2006/relationships/hyperlink" Target="https://www.ebay.com/itm/234369892421?hash=item369188c045:g:u6cAAOSwaOhhmldn" TargetMode="External"/><Relationship Id="rId1" Type="http://schemas.openxmlformats.org/officeDocument/2006/relationships/hyperlink" Target="https://www.ebay.com/itm/254529753412?hash=item3b4327d144:g:yiYAAOSwfbxeXgV~" TargetMode="External"/><Relationship Id="rId4" Type="http://schemas.openxmlformats.org/officeDocument/2006/relationships/hyperlink" Target="https://www.ebay.com/sch/i.html?_from=R40&amp;_nkw=electric+motor&amp;_sacat=12576&amp;LH_TitleDesc=0&amp;_sop=1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9150-49DA-4CF6-9D1F-1536D6D6BD09}">
  <dimension ref="A1:J24"/>
  <sheetViews>
    <sheetView tabSelected="1" workbookViewId="0">
      <selection activeCell="B6" sqref="B6"/>
    </sheetView>
  </sheetViews>
  <sheetFormatPr defaultRowHeight="14.25"/>
  <cols>
    <col min="2" max="2" width="15" customWidth="1"/>
    <col min="3" max="3" width="19" customWidth="1"/>
  </cols>
  <sheetData>
    <row r="1" spans="1:10" ht="15">
      <c r="A1" s="22" t="s">
        <v>67</v>
      </c>
      <c r="B1" s="23"/>
      <c r="C1" s="22" t="s">
        <v>66</v>
      </c>
      <c r="D1" s="21"/>
      <c r="E1" s="21"/>
      <c r="F1" s="21"/>
      <c r="G1" s="21"/>
      <c r="H1" s="21"/>
      <c r="I1" s="21"/>
      <c r="J1" s="20" t="s">
        <v>50</v>
      </c>
    </row>
    <row r="2" spans="1:10" ht="15">
      <c r="A2" s="14" t="s">
        <v>65</v>
      </c>
      <c r="B2" s="11" t="s">
        <v>64</v>
      </c>
      <c r="C2" s="14" t="s">
        <v>63</v>
      </c>
      <c r="D2" s="12" t="s">
        <v>62</v>
      </c>
      <c r="E2" s="12" t="s">
        <v>61</v>
      </c>
      <c r="F2" s="12" t="s">
        <v>60</v>
      </c>
      <c r="G2" s="12" t="s">
        <v>59</v>
      </c>
      <c r="H2" s="12" t="s">
        <v>58</v>
      </c>
      <c r="I2" s="12" t="s">
        <v>57</v>
      </c>
      <c r="J2" s="11" t="s">
        <v>56</v>
      </c>
    </row>
    <row r="3" spans="1:10">
      <c r="A3" s="7">
        <v>800</v>
      </c>
      <c r="B3" s="6">
        <f>A3*0.453592</f>
        <v>362.87360000000001</v>
      </c>
      <c r="C3" s="7">
        <v>245</v>
      </c>
      <c r="D3" s="10"/>
      <c r="E3" s="10">
        <v>40</v>
      </c>
      <c r="F3" s="10">
        <v>18</v>
      </c>
      <c r="G3" s="10">
        <f>C3*(E3/100)</f>
        <v>98</v>
      </c>
      <c r="H3" s="10">
        <f>(2*(G3*0.03937))+F3</f>
        <v>25.716519999999999</v>
      </c>
      <c r="I3" s="10">
        <f>H3*PI()</f>
        <v>80.790830307894979</v>
      </c>
      <c r="J3" s="6">
        <f>63360/I3</f>
        <v>784.24741717016843</v>
      </c>
    </row>
    <row r="8" spans="1:10" ht="15">
      <c r="A8" s="22" t="s">
        <v>8</v>
      </c>
      <c r="B8" s="21"/>
      <c r="C8" s="21"/>
      <c r="D8" s="21"/>
      <c r="E8" s="20" t="s">
        <v>55</v>
      </c>
    </row>
    <row r="9" spans="1:10" ht="15">
      <c r="A9" s="14" t="s">
        <v>54</v>
      </c>
      <c r="B9" s="12" t="s">
        <v>53</v>
      </c>
      <c r="C9" s="12" t="s">
        <v>52</v>
      </c>
      <c r="D9" s="12" t="s">
        <v>51</v>
      </c>
      <c r="E9" s="19" t="s">
        <v>50</v>
      </c>
    </row>
    <row r="10" spans="1:10">
      <c r="A10" s="7">
        <v>750</v>
      </c>
      <c r="B10" s="10">
        <v>2800</v>
      </c>
      <c r="C10" s="10">
        <f>9.554140127*A10/B10</f>
        <v>2.5591446768749999</v>
      </c>
      <c r="D10" s="10">
        <f>C10*0.73756</f>
        <v>1.8875227478759249</v>
      </c>
      <c r="E10" s="6"/>
    </row>
    <row r="13" spans="1:10" ht="15">
      <c r="A13" s="18" t="s">
        <v>40</v>
      </c>
      <c r="B13" s="16"/>
      <c r="C13" s="17" t="s">
        <v>49</v>
      </c>
      <c r="D13" s="16" t="s">
        <v>48</v>
      </c>
      <c r="E13" s="15"/>
    </row>
    <row r="14" spans="1:10" ht="15">
      <c r="A14" s="14" t="s">
        <v>47</v>
      </c>
      <c r="B14" s="12" t="s">
        <v>46</v>
      </c>
      <c r="C14" s="13"/>
      <c r="D14" s="12" t="s">
        <v>45</v>
      </c>
      <c r="E14" s="11" t="s">
        <v>44</v>
      </c>
    </row>
    <row r="15" spans="1:10">
      <c r="A15" s="7">
        <f>C15*D15</f>
        <v>362.87360000000001</v>
      </c>
      <c r="B15" s="10">
        <f>A15*0.22480892365534</f>
        <v>81.57722343893839</v>
      </c>
      <c r="C15" s="10">
        <f>B3</f>
        <v>362.87360000000001</v>
      </c>
      <c r="D15" s="10">
        <v>1</v>
      </c>
      <c r="E15" s="6">
        <f>D15*3.28084</f>
        <v>3.28084</v>
      </c>
    </row>
    <row r="19" spans="1:3" ht="15">
      <c r="A19" s="9" t="s">
        <v>43</v>
      </c>
      <c r="B19" s="8" t="s">
        <v>42</v>
      </c>
      <c r="C19" s="5" t="s">
        <v>41</v>
      </c>
    </row>
    <row r="20" spans="1:3">
      <c r="A20" s="7">
        <f>A15*(B20*0.44704)</f>
        <v>811.09507071999997</v>
      </c>
      <c r="B20" s="6">
        <v>5</v>
      </c>
    </row>
    <row r="22" spans="1:3">
      <c r="B22" s="5"/>
    </row>
    <row r="24" spans="1:3">
      <c r="B24" s="5"/>
    </row>
  </sheetData>
  <mergeCells count="6">
    <mergeCell ref="C1:I1"/>
    <mergeCell ref="A1:B1"/>
    <mergeCell ref="A8:D8"/>
    <mergeCell ref="A13:B13"/>
    <mergeCell ref="D13:E13"/>
    <mergeCell ref="C13:C14"/>
  </mergeCells>
  <hyperlinks>
    <hyperlink ref="J1" r:id="rId1" xr:uid="{3148F02F-447F-45C4-AE50-33888C11B691}"/>
    <hyperlink ref="E9" r:id="rId2" xr:uid="{E95F4562-C8DB-48B9-9FCE-F015F87C62AC}"/>
    <hyperlink ref="E8" r:id="rId3" xr:uid="{4B14BBC4-D214-4388-BAF7-C1FD54617B4E}"/>
    <hyperlink ref="C19" r:id="rId4" location="%5B245%2C40%2C18%2C2800%2C%22%22%2C%2240%22%2C5%2C%22Miata%206-speed%22%2C1%2C1%2C1%2C1%2C1%2C1%5D" xr:uid="{B1A68D22-7544-4456-B85F-8FEBDF63A1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A7" sqref="A7"/>
    </sheetView>
  </sheetViews>
  <sheetFormatPr defaultRowHeight="14.25"/>
  <cols>
    <col min="1" max="1" width="15.125" customWidth="1"/>
    <col min="2" max="6" width="10.625" customWidth="1"/>
    <col min="7" max="7" width="9" customWidth="1"/>
  </cols>
  <sheetData>
    <row r="1" spans="1:6" ht="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6">
      <c r="A2" t="s">
        <v>5</v>
      </c>
      <c r="B2" t="s">
        <v>6</v>
      </c>
      <c r="F2" t="s">
        <v>7</v>
      </c>
    </row>
    <row r="3" spans="1:6">
      <c r="A3" t="s">
        <v>8</v>
      </c>
      <c r="B3" t="s">
        <v>9</v>
      </c>
      <c r="C3" t="s">
        <v>10</v>
      </c>
      <c r="D3" t="s">
        <v>11</v>
      </c>
      <c r="E3">
        <v>170</v>
      </c>
      <c r="F3" t="s">
        <v>12</v>
      </c>
    </row>
    <row r="4" spans="1:6">
      <c r="A4" t="s">
        <v>8</v>
      </c>
      <c r="B4" t="s">
        <v>9</v>
      </c>
      <c r="C4" t="s">
        <v>10</v>
      </c>
      <c r="D4" t="s">
        <v>17</v>
      </c>
      <c r="E4">
        <f>50+28</f>
        <v>78</v>
      </c>
      <c r="F4" t="s">
        <v>18</v>
      </c>
    </row>
    <row r="5" spans="1:6">
      <c r="A5" t="s">
        <v>19</v>
      </c>
      <c r="B5" t="s">
        <v>20</v>
      </c>
      <c r="E5">
        <f>65</f>
        <v>65</v>
      </c>
      <c r="F5" t="s">
        <v>21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RowHeight="14.25"/>
  <cols>
    <col min="1" max="2" width="10.625" customWidth="1"/>
    <col min="3" max="3" width="9" customWidth="1"/>
  </cols>
  <sheetData>
    <row r="1" spans="1:2">
      <c r="A1" t="s">
        <v>22</v>
      </c>
      <c r="B1" s="1" t="s">
        <v>23</v>
      </c>
    </row>
    <row r="2" spans="1:2">
      <c r="A2" t="s">
        <v>24</v>
      </c>
      <c r="B2" s="1" t="s">
        <v>25</v>
      </c>
    </row>
    <row r="3" spans="1:2">
      <c r="A3" t="s">
        <v>26</v>
      </c>
      <c r="B3" s="1" t="s">
        <v>27</v>
      </c>
    </row>
    <row r="5" spans="1:2">
      <c r="A5" s="1" t="s">
        <v>28</v>
      </c>
    </row>
  </sheetData>
  <hyperlinks>
    <hyperlink ref="B1" r:id="rId1" xr:uid="{00000000-0004-0000-0100-000000000000}"/>
    <hyperlink ref="B2" r:id="rId2" xr:uid="{00000000-0004-0000-0100-000001000000}"/>
    <hyperlink ref="B3" r:id="rId3" xr:uid="{00000000-0004-0000-0100-000002000000}"/>
    <hyperlink ref="A5" r:id="rId4" xr:uid="{00000000-0004-0000-0100-000003000000}"/>
  </hyperlinks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>
      <selection activeCell="F4" sqref="F4"/>
    </sheetView>
  </sheetViews>
  <sheetFormatPr defaultRowHeight="14.25"/>
  <sheetData>
    <row r="1" spans="1:6" ht="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39</v>
      </c>
    </row>
    <row r="2" spans="1:6">
      <c r="A2" t="s">
        <v>5</v>
      </c>
      <c r="B2" t="s">
        <v>6</v>
      </c>
      <c r="F2" t="s">
        <v>7</v>
      </c>
    </row>
    <row r="3" spans="1:6">
      <c r="A3" t="s">
        <v>13</v>
      </c>
      <c r="B3" t="s">
        <v>9</v>
      </c>
      <c r="C3" t="s">
        <v>14</v>
      </c>
      <c r="D3" t="s">
        <v>15</v>
      </c>
      <c r="E3">
        <v>154</v>
      </c>
      <c r="F3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A9" sqref="A9"/>
    </sheetView>
  </sheetViews>
  <sheetFormatPr defaultRowHeight="14.25"/>
  <cols>
    <col min="1" max="1" width="22.75" customWidth="1"/>
    <col min="3" max="3" width="10.25" customWidth="1"/>
  </cols>
  <sheetData>
    <row r="1" spans="1:4" ht="15">
      <c r="A1" s="4" t="s">
        <v>0</v>
      </c>
      <c r="B1" s="4" t="s">
        <v>29</v>
      </c>
      <c r="C1" s="4" t="s">
        <v>35</v>
      </c>
    </row>
    <row r="2" spans="1:4">
      <c r="A2" t="s">
        <v>30</v>
      </c>
      <c r="B2">
        <v>2</v>
      </c>
      <c r="C2" s="2">
        <v>0.5</v>
      </c>
    </row>
    <row r="3" spans="1:4">
      <c r="A3" t="s">
        <v>31</v>
      </c>
      <c r="B3">
        <v>2</v>
      </c>
      <c r="C3" s="2">
        <v>0.25</v>
      </c>
    </row>
    <row r="4" spans="1:4">
      <c r="A4" t="s">
        <v>32</v>
      </c>
      <c r="B4">
        <v>4</v>
      </c>
      <c r="C4" s="2">
        <v>0.25</v>
      </c>
    </row>
    <row r="5" spans="1:4">
      <c r="A5" t="s">
        <v>34</v>
      </c>
      <c r="B5">
        <v>10</v>
      </c>
      <c r="C5" s="2">
        <v>0.2</v>
      </c>
    </row>
    <row r="6" spans="1:4">
      <c r="A6" t="s">
        <v>33</v>
      </c>
      <c r="B6">
        <v>1</v>
      </c>
      <c r="C6" s="3">
        <v>30</v>
      </c>
    </row>
    <row r="7" spans="1:4">
      <c r="A7" t="s">
        <v>36</v>
      </c>
      <c r="B7">
        <v>1</v>
      </c>
      <c r="C7" s="3">
        <v>15</v>
      </c>
    </row>
    <row r="8" spans="1:4">
      <c r="A8" t="s">
        <v>38</v>
      </c>
      <c r="B8">
        <v>1</v>
      </c>
      <c r="C8" s="3">
        <v>13</v>
      </c>
      <c r="D8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Formulas</vt:lpstr>
      <vt:lpstr>Electric Drivetrain</vt:lpstr>
      <vt:lpstr>Sheet2</vt:lpstr>
      <vt:lpstr>Hydraulic Drivetrain</vt:lpstr>
      <vt:lpstr>Prototype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Holland</cp:lastModifiedBy>
  <cp:revision>7</cp:revision>
  <dcterms:created xsi:type="dcterms:W3CDTF">2022-01-08T22:26:13Z</dcterms:created>
  <dcterms:modified xsi:type="dcterms:W3CDTF">2022-01-18T04:14:11Z</dcterms:modified>
</cp:coreProperties>
</file>