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6" i="1" l="1"/>
  <c r="K30" i="1"/>
  <c r="K29" i="1"/>
  <c r="K28" i="1"/>
  <c r="J22" i="1"/>
  <c r="J23" i="1" s="1"/>
  <c r="J24" i="1" s="1"/>
  <c r="J25" i="1" s="1"/>
  <c r="J26" i="1" s="1"/>
  <c r="K26" i="1"/>
  <c r="K22" i="1"/>
  <c r="K23" i="1"/>
  <c r="K24" i="1"/>
  <c r="K25" i="1"/>
  <c r="K21" i="1"/>
  <c r="G24" i="1"/>
  <c r="G22" i="1"/>
  <c r="D42" i="1"/>
  <c r="D30" i="1"/>
  <c r="F26" i="1"/>
  <c r="F24" i="1"/>
  <c r="F22" i="1"/>
  <c r="F18" i="1" l="1"/>
  <c r="F16" i="1"/>
  <c r="F14" i="1"/>
  <c r="F12" i="1"/>
  <c r="F10" i="1"/>
  <c r="F8" i="1"/>
  <c r="F6" i="1"/>
  <c r="F4" i="1"/>
  <c r="D41" i="1"/>
  <c r="D40" i="1"/>
  <c r="D38" i="1"/>
  <c r="D37" i="1"/>
  <c r="D36" i="1"/>
  <c r="D35" i="1"/>
  <c r="D34" i="1"/>
  <c r="D33" i="1"/>
  <c r="A34" i="1"/>
  <c r="A35" i="1" s="1"/>
  <c r="A36" i="1" s="1"/>
  <c r="A37" i="1" s="1"/>
  <c r="A38" i="1" s="1"/>
  <c r="D26" i="1"/>
  <c r="D25" i="1"/>
  <c r="D24" i="1"/>
  <c r="A24" i="1"/>
  <c r="A25" i="1" s="1"/>
  <c r="A26" i="1" s="1"/>
  <c r="D23" i="1"/>
  <c r="A23" i="1"/>
  <c r="D22" i="1"/>
  <c r="A22" i="1"/>
  <c r="D21" i="1"/>
  <c r="D29" i="1" s="1"/>
  <c r="D14" i="1"/>
  <c r="D13" i="1"/>
  <c r="D12" i="1"/>
  <c r="D11" i="1"/>
  <c r="D10" i="1"/>
  <c r="D9" i="1"/>
  <c r="D8" i="1"/>
  <c r="D7" i="1"/>
  <c r="A7" i="1"/>
  <c r="A8" i="1" s="1"/>
  <c r="A9" i="1" s="1"/>
  <c r="A10" i="1" s="1"/>
  <c r="A11" i="1" s="1"/>
  <c r="A12" i="1" s="1"/>
  <c r="A13" i="1" s="1"/>
  <c r="A14" i="1" s="1"/>
  <c r="D6" i="1"/>
  <c r="D17" i="1" s="1"/>
  <c r="A6" i="1"/>
  <c r="D5" i="1"/>
  <c r="D16" i="1" l="1"/>
  <c r="D28" i="1"/>
</calcChain>
</file>

<file path=xl/sharedStrings.xml><?xml version="1.0" encoding="utf-8"?>
<sst xmlns="http://schemas.openxmlformats.org/spreadsheetml/2006/main" count="42" uniqueCount="19">
  <si>
    <t>Table 3.5 of the NSP Survey 1995-2010</t>
  </si>
  <si>
    <t>Sex last month (%)</t>
  </si>
  <si>
    <t>Year</t>
  </si>
  <si>
    <t>No</t>
  </si>
  <si>
    <t>Yes</t>
  </si>
  <si>
    <t>Percent</t>
  </si>
  <si>
    <t>Mean</t>
  </si>
  <si>
    <t>Standard deviation</t>
  </si>
  <si>
    <t>Sex with a regular partner last month (%)</t>
  </si>
  <si>
    <t>Sex with other partner(s) last month (%)</t>
  </si>
  <si>
    <t>Difference</t>
  </si>
  <si>
    <t>Only sex with a regular partner</t>
  </si>
  <si>
    <t>Only sex with non-regular partner</t>
  </si>
  <si>
    <t>Sex with both regular and non-regular partner</t>
  </si>
  <si>
    <t>Total</t>
  </si>
  <si>
    <t>Of people who had sex</t>
  </si>
  <si>
    <t>SD Prop</t>
  </si>
  <si>
    <t>SD</t>
  </si>
  <si>
    <t>Difference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</si>
</sst>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K30" sqref="K30"/>
    </sheetView>
  </sheetViews>
  <sheetFormatPr defaultRowHeight="15" x14ac:dyDescent="0.25"/>
  <cols>
    <col min="6" max="6" width="20.42578125" bestFit="1" customWidth="1"/>
  </cols>
  <sheetData>
    <row r="1" spans="1:6" x14ac:dyDescent="0.25">
      <c r="A1" t="s">
        <v>0</v>
      </c>
    </row>
    <row r="3" spans="1:6" x14ac:dyDescent="0.25">
      <c r="A3" t="s">
        <v>1</v>
      </c>
      <c r="F3" t="s">
        <v>1</v>
      </c>
    </row>
    <row r="4" spans="1:6" x14ac:dyDescent="0.25">
      <c r="A4" t="s">
        <v>2</v>
      </c>
      <c r="B4" t="s">
        <v>3</v>
      </c>
      <c r="C4" t="s">
        <v>4</v>
      </c>
      <c r="D4" t="s">
        <v>5</v>
      </c>
      <c r="F4" s="1">
        <f>D16</f>
        <v>0.68204242049466346</v>
      </c>
    </row>
    <row r="5" spans="1:6" x14ac:dyDescent="0.25">
      <c r="A5">
        <v>1995</v>
      </c>
      <c r="B5">
        <v>97</v>
      </c>
      <c r="C5">
        <v>307</v>
      </c>
      <c r="D5" s="1">
        <f t="shared" ref="D5:D14" si="0">C5/SUM(B5:C5)</f>
        <v>0.75990099009900991</v>
      </c>
      <c r="F5" t="s">
        <v>8</v>
      </c>
    </row>
    <row r="6" spans="1:6" x14ac:dyDescent="0.25">
      <c r="A6">
        <f>A5+1</f>
        <v>1996</v>
      </c>
      <c r="B6">
        <v>128</v>
      </c>
      <c r="C6">
        <v>357</v>
      </c>
      <c r="D6" s="1">
        <f t="shared" si="0"/>
        <v>0.73608247422680417</v>
      </c>
      <c r="F6" s="1">
        <f>D28</f>
        <v>0.5572850609757084</v>
      </c>
    </row>
    <row r="7" spans="1:6" x14ac:dyDescent="0.25">
      <c r="A7">
        <f t="shared" ref="A7:A14" si="1">A6+1</f>
        <v>1997</v>
      </c>
      <c r="B7">
        <v>250</v>
      </c>
      <c r="C7">
        <v>431</v>
      </c>
      <c r="D7" s="1">
        <f t="shared" si="0"/>
        <v>0.63289280469897213</v>
      </c>
      <c r="F7" t="s">
        <v>9</v>
      </c>
    </row>
    <row r="8" spans="1:6" x14ac:dyDescent="0.25">
      <c r="A8">
        <f t="shared" si="1"/>
        <v>1998</v>
      </c>
      <c r="B8">
        <v>352</v>
      </c>
      <c r="C8">
        <v>637</v>
      </c>
      <c r="D8" s="1">
        <f t="shared" si="0"/>
        <v>0.64408493427704749</v>
      </c>
      <c r="F8" s="1">
        <f>D40</f>
        <v>0.17133708499919356</v>
      </c>
    </row>
    <row r="9" spans="1:6" x14ac:dyDescent="0.25">
      <c r="A9">
        <f t="shared" si="1"/>
        <v>1999</v>
      </c>
      <c r="B9">
        <v>291</v>
      </c>
      <c r="C9">
        <v>609</v>
      </c>
      <c r="D9" s="1">
        <f t="shared" si="0"/>
        <v>0.67666666666666664</v>
      </c>
      <c r="F9" t="s">
        <v>10</v>
      </c>
    </row>
    <row r="10" spans="1:6" x14ac:dyDescent="0.25">
      <c r="A10">
        <f t="shared" si="1"/>
        <v>2000</v>
      </c>
      <c r="B10">
        <v>347</v>
      </c>
      <c r="C10">
        <v>553</v>
      </c>
      <c r="D10" s="1">
        <f t="shared" si="0"/>
        <v>0.61444444444444446</v>
      </c>
      <c r="F10" s="1">
        <f>F6+F8-F4</f>
        <v>4.6579725480238476E-2</v>
      </c>
    </row>
    <row r="11" spans="1:6" x14ac:dyDescent="0.25">
      <c r="A11">
        <f t="shared" si="1"/>
        <v>2001</v>
      </c>
      <c r="B11">
        <v>231</v>
      </c>
      <c r="C11">
        <v>448</v>
      </c>
      <c r="D11" s="1">
        <f t="shared" si="0"/>
        <v>0.65979381443298968</v>
      </c>
      <c r="F11" t="s">
        <v>11</v>
      </c>
    </row>
    <row r="12" spans="1:6" x14ac:dyDescent="0.25">
      <c r="A12">
        <f t="shared" si="1"/>
        <v>2002</v>
      </c>
      <c r="B12">
        <v>224</v>
      </c>
      <c r="C12">
        <v>515</v>
      </c>
      <c r="D12" s="1">
        <f t="shared" si="0"/>
        <v>0.69688768606224627</v>
      </c>
      <c r="F12" s="1">
        <f>F6-F10</f>
        <v>0.51070533549546993</v>
      </c>
    </row>
    <row r="13" spans="1:6" x14ac:dyDescent="0.25">
      <c r="A13">
        <f t="shared" si="1"/>
        <v>2003</v>
      </c>
      <c r="B13">
        <v>216</v>
      </c>
      <c r="C13">
        <v>558</v>
      </c>
      <c r="D13" s="1">
        <f t="shared" si="0"/>
        <v>0.72093023255813948</v>
      </c>
      <c r="F13" t="s">
        <v>12</v>
      </c>
    </row>
    <row r="14" spans="1:6" x14ac:dyDescent="0.25">
      <c r="A14">
        <f t="shared" si="1"/>
        <v>2004</v>
      </c>
      <c r="B14">
        <v>204</v>
      </c>
      <c r="C14">
        <v>431</v>
      </c>
      <c r="D14" s="1">
        <f t="shared" si="0"/>
        <v>0.67874015748031491</v>
      </c>
      <c r="F14" s="1">
        <f>F8-F10</f>
        <v>0.12475735951895509</v>
      </c>
    </row>
    <row r="15" spans="1:6" x14ac:dyDescent="0.25">
      <c r="F15" t="s">
        <v>13</v>
      </c>
    </row>
    <row r="16" spans="1:6" x14ac:dyDescent="0.25">
      <c r="C16" t="s">
        <v>6</v>
      </c>
      <c r="D16" s="1">
        <f>AVERAGE(D5:D14)</f>
        <v>0.68204242049466346</v>
      </c>
      <c r="F16" s="1">
        <f>F10</f>
        <v>4.6579725480238476E-2</v>
      </c>
    </row>
    <row r="17" spans="1:11" x14ac:dyDescent="0.25">
      <c r="C17" t="s">
        <v>7</v>
      </c>
      <c r="D17">
        <f>STDEV(D5:D14)</f>
        <v>4.675666809949508E-2</v>
      </c>
      <c r="F17" t="s">
        <v>14</v>
      </c>
    </row>
    <row r="18" spans="1:11" x14ac:dyDescent="0.25">
      <c r="F18" s="1">
        <f>F12+F14+F16</f>
        <v>0.68204242049466346</v>
      </c>
    </row>
    <row r="19" spans="1:11" x14ac:dyDescent="0.25">
      <c r="A19" t="s">
        <v>8</v>
      </c>
    </row>
    <row r="20" spans="1:11" x14ac:dyDescent="0.25">
      <c r="A20" t="s">
        <v>2</v>
      </c>
      <c r="B20" t="s">
        <v>3</v>
      </c>
      <c r="C20" t="s">
        <v>4</v>
      </c>
      <c r="D20" t="s">
        <v>5</v>
      </c>
      <c r="F20" t="s">
        <v>15</v>
      </c>
      <c r="G20" t="s">
        <v>17</v>
      </c>
      <c r="J20" t="s">
        <v>2</v>
      </c>
      <c r="K20" t="s">
        <v>18</v>
      </c>
    </row>
    <row r="21" spans="1:11" x14ac:dyDescent="0.25">
      <c r="A21">
        <v>2005</v>
      </c>
      <c r="B21">
        <v>314</v>
      </c>
      <c r="C21">
        <v>397</v>
      </c>
      <c r="D21" s="1">
        <f t="shared" ref="D21:D26" si="2">C21/SUM(B21:C21)</f>
        <v>0.55836849507735586</v>
      </c>
      <c r="F21" t="s">
        <v>11</v>
      </c>
      <c r="J21">
        <v>2005</v>
      </c>
      <c r="K21" s="1">
        <f>D21+D33-$D$16</f>
        <v>5.2879746899076596E-2</v>
      </c>
    </row>
    <row r="22" spans="1:11" x14ac:dyDescent="0.25">
      <c r="A22">
        <f>A21+1</f>
        <v>2006</v>
      </c>
      <c r="B22">
        <v>288</v>
      </c>
      <c r="C22">
        <v>376</v>
      </c>
      <c r="D22" s="1">
        <f t="shared" si="2"/>
        <v>0.5662650602409639</v>
      </c>
      <c r="F22" s="1">
        <f>F12/F4</f>
        <v>0.74878822804756306</v>
      </c>
      <c r="G22">
        <f>D30*F22</f>
        <v>1.2921986889951843E-2</v>
      </c>
      <c r="J22">
        <f>J21+1</f>
        <v>2006</v>
      </c>
      <c r="K22" s="1">
        <f t="shared" ref="K22:K32" si="3">D22+D34-$D$16</f>
        <v>7.528581386032196E-2</v>
      </c>
    </row>
    <row r="23" spans="1:11" x14ac:dyDescent="0.25">
      <c r="A23">
        <f t="shared" ref="A23:A26" si="4">A22+1</f>
        <v>2007</v>
      </c>
      <c r="B23">
        <v>300</v>
      </c>
      <c r="C23">
        <v>375</v>
      </c>
      <c r="D23" s="1">
        <f t="shared" si="2"/>
        <v>0.55555555555555558</v>
      </c>
      <c r="F23" t="s">
        <v>12</v>
      </c>
      <c r="J23">
        <f t="shared" ref="J23:J26" si="5">J22+1</f>
        <v>2007</v>
      </c>
      <c r="K23" s="1">
        <f t="shared" si="3"/>
        <v>2.276686640417569E-2</v>
      </c>
    </row>
    <row r="24" spans="1:11" x14ac:dyDescent="0.25">
      <c r="A24">
        <f t="shared" si="4"/>
        <v>2008</v>
      </c>
      <c r="B24">
        <v>392</v>
      </c>
      <c r="C24">
        <v>481</v>
      </c>
      <c r="D24" s="1">
        <f t="shared" si="2"/>
        <v>0.55097365406643761</v>
      </c>
      <c r="F24" s="1">
        <f>F14/F6</f>
        <v>0.223866326688404</v>
      </c>
      <c r="G24">
        <f>F24*D42</f>
        <v>2.2388322524803165E-2</v>
      </c>
      <c r="J24">
        <f t="shared" si="5"/>
        <v>2008</v>
      </c>
      <c r="K24" s="1">
        <f t="shared" si="3"/>
        <v>5.8586405985567303E-2</v>
      </c>
    </row>
    <row r="25" spans="1:11" x14ac:dyDescent="0.25">
      <c r="A25">
        <f t="shared" si="4"/>
        <v>2009</v>
      </c>
      <c r="B25">
        <v>369</v>
      </c>
      <c r="C25">
        <v>439</v>
      </c>
      <c r="D25" s="1">
        <f t="shared" si="2"/>
        <v>0.54331683168316836</v>
      </c>
      <c r="F25" t="s">
        <v>13</v>
      </c>
      <c r="J25">
        <f t="shared" si="5"/>
        <v>2009</v>
      </c>
      <c r="K25" s="1">
        <f t="shared" si="3"/>
        <v>2.056644658673501E-2</v>
      </c>
    </row>
    <row r="26" spans="1:11" x14ac:dyDescent="0.25">
      <c r="A26">
        <f t="shared" si="4"/>
        <v>2010</v>
      </c>
      <c r="B26">
        <v>280</v>
      </c>
      <c r="C26">
        <v>370</v>
      </c>
      <c r="D26" s="1">
        <f t="shared" si="2"/>
        <v>0.56923076923076921</v>
      </c>
      <c r="F26" s="1">
        <f>F16/F4</f>
        <v>6.82944697874594E-2</v>
      </c>
      <c r="G26">
        <f>F26*K30</f>
        <v>3.1168392076149548E-2</v>
      </c>
      <c r="J26">
        <f t="shared" si="5"/>
        <v>2010</v>
      </c>
      <c r="K26" s="1">
        <f>D26+D38-$D$16</f>
        <v>4.9393073145554633E-2</v>
      </c>
    </row>
    <row r="27" spans="1:11" x14ac:dyDescent="0.25">
      <c r="K27" s="1"/>
    </row>
    <row r="28" spans="1:11" x14ac:dyDescent="0.25">
      <c r="C28" t="s">
        <v>6</v>
      </c>
      <c r="D28" s="1">
        <f>AVERAGE(D21:D26)</f>
        <v>0.5572850609757084</v>
      </c>
      <c r="J28" t="s">
        <v>6</v>
      </c>
      <c r="K28" s="1">
        <f>AVERAGE(K21:K26)</f>
        <v>4.6579725480238532E-2</v>
      </c>
    </row>
    <row r="29" spans="1:11" x14ac:dyDescent="0.25">
      <c r="C29" t="s">
        <v>7</v>
      </c>
      <c r="D29">
        <f>STDEV(D21:D26)</f>
        <v>9.6171787725229767E-3</v>
      </c>
      <c r="J29" t="s">
        <v>7</v>
      </c>
      <c r="K29">
        <f>STDEV(K21:K26)</f>
        <v>2.1258165574543755E-2</v>
      </c>
    </row>
    <row r="30" spans="1:11" x14ac:dyDescent="0.25">
      <c r="C30" t="s">
        <v>16</v>
      </c>
      <c r="D30">
        <f>D29/D28</f>
        <v>1.725719823833961E-2</v>
      </c>
      <c r="J30" t="s">
        <v>16</v>
      </c>
      <c r="K30">
        <f>K29/K28</f>
        <v>0.45638237141527466</v>
      </c>
    </row>
    <row r="31" spans="1:11" x14ac:dyDescent="0.25">
      <c r="A31" t="s">
        <v>9</v>
      </c>
      <c r="K31" s="1"/>
    </row>
    <row r="32" spans="1:11" x14ac:dyDescent="0.25">
      <c r="A32" t="s">
        <v>2</v>
      </c>
      <c r="B32" t="s">
        <v>3</v>
      </c>
      <c r="C32" t="s">
        <v>4</v>
      </c>
      <c r="D32" t="s">
        <v>5</v>
      </c>
      <c r="K32" s="1"/>
    </row>
    <row r="33" spans="1:6" x14ac:dyDescent="0.25">
      <c r="A33">
        <v>2005</v>
      </c>
      <c r="B33">
        <v>583</v>
      </c>
      <c r="C33">
        <v>125</v>
      </c>
      <c r="D33" s="1">
        <f t="shared" ref="D33:D38" si="6">C33/SUM(B33:C33)</f>
        <v>0.17655367231638419</v>
      </c>
    </row>
    <row r="34" spans="1:6" x14ac:dyDescent="0.25">
      <c r="A34">
        <f>A33+1</f>
        <v>2006</v>
      </c>
      <c r="B34">
        <v>525</v>
      </c>
      <c r="C34">
        <v>124</v>
      </c>
      <c r="D34" s="1">
        <f t="shared" si="6"/>
        <v>0.19106317411402157</v>
      </c>
    </row>
    <row r="35" spans="1:6" x14ac:dyDescent="0.25">
      <c r="A35">
        <f t="shared" ref="A35:A38" si="7">A34+1</f>
        <v>2007</v>
      </c>
      <c r="B35">
        <v>570</v>
      </c>
      <c r="C35">
        <v>100</v>
      </c>
      <c r="D35" s="1">
        <f t="shared" si="6"/>
        <v>0.14925373134328357</v>
      </c>
    </row>
    <row r="36" spans="1:6" x14ac:dyDescent="0.25">
      <c r="A36">
        <f t="shared" si="7"/>
        <v>2008</v>
      </c>
      <c r="B36">
        <v>705</v>
      </c>
      <c r="C36">
        <v>165</v>
      </c>
      <c r="D36" s="1">
        <f t="shared" si="6"/>
        <v>0.18965517241379309</v>
      </c>
    </row>
    <row r="37" spans="1:6" x14ac:dyDescent="0.25">
      <c r="A37">
        <f t="shared" si="7"/>
        <v>2009</v>
      </c>
      <c r="B37">
        <v>665</v>
      </c>
      <c r="C37">
        <v>126</v>
      </c>
      <c r="D37" s="1">
        <f t="shared" si="6"/>
        <v>0.15929203539823009</v>
      </c>
    </row>
    <row r="38" spans="1:6" x14ac:dyDescent="0.25">
      <c r="A38">
        <f t="shared" si="7"/>
        <v>2010</v>
      </c>
      <c r="B38">
        <v>532</v>
      </c>
      <c r="C38">
        <v>103</v>
      </c>
      <c r="D38" s="1">
        <f t="shared" si="6"/>
        <v>0.16220472440944883</v>
      </c>
      <c r="F38" s="1"/>
    </row>
    <row r="40" spans="1:6" x14ac:dyDescent="0.25">
      <c r="C40" t="s">
        <v>6</v>
      </c>
      <c r="D40" s="1">
        <f>AVERAGE(D33:D38)</f>
        <v>0.17133708499919356</v>
      </c>
    </row>
    <row r="41" spans="1:6" x14ac:dyDescent="0.25">
      <c r="C41" t="s">
        <v>7</v>
      </c>
      <c r="D41">
        <f>STDEV(D33:D38)</f>
        <v>1.713500183866758E-2</v>
      </c>
    </row>
    <row r="42" spans="1:6" x14ac:dyDescent="0.25">
      <c r="C42" t="s">
        <v>16</v>
      </c>
      <c r="D42">
        <f>D41/D40</f>
        <v>0.100007548504448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2015-03-29T14:26:09Z</dcterms:created>
  <dcterms:modified xsi:type="dcterms:W3CDTF">2015-03-29T14:54:07Z</dcterms:modified>
</cp:coreProperties>
</file>