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5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6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7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8.xml" ContentType="application/vnd.openxmlformats-officedocument.drawing+xml"/>
  <Override PartName="/xl/embeddings/oleObject12.bin" ContentType="application/vnd.openxmlformats-officedocument.oleObject"/>
  <Override PartName="/xl/drawings/drawing9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10.xml" ContentType="application/vnd.openxmlformats-officedocument.drawing+xml"/>
  <Override PartName="/xl/embeddings/oleObject15.bin" ContentType="application/vnd.openxmlformats-officedocument.oleObject"/>
  <Override PartName="/xl/drawings/drawing11.xml" ContentType="application/vnd.openxmlformats-officedocument.drawing+xml"/>
  <Override PartName="/xl/embeddings/oleObject16.bin" ContentType="application/vnd.openxmlformats-officedocument.oleObject"/>
  <Override PartName="/xl/drawings/drawing12.xml" ContentType="application/vnd.openxmlformats-officedocument.drawing+xml"/>
  <Override PartName="/xl/embeddings/oleObject17.bin" ContentType="application/vnd.openxmlformats-officedocument.oleObject"/>
  <Override PartName="/xl/drawings/drawing13.xml" ContentType="application/vnd.openxmlformats-officedocument.drawing+xml"/>
  <Override PartName="/xl/embeddings/oleObject18.bin" ContentType="application/vnd.openxmlformats-officedocument.oleObject"/>
  <Override PartName="/xl/drawings/drawing14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95" windowWidth="18195" windowHeight="10125" firstSheet="11" activeTab="16"/>
  </bookViews>
  <sheets>
    <sheet name="Table 1" sheetId="1" r:id="rId1"/>
    <sheet name="Figure 1" sheetId="21" r:id="rId2"/>
    <sheet name="Table 2" sheetId="3" r:id="rId3"/>
    <sheet name="Table 3" sheetId="5" r:id="rId4"/>
    <sheet name="Table 4" sheetId="8" r:id="rId5"/>
    <sheet name="Figure 2" sheetId="31" r:id="rId6"/>
    <sheet name="Table 5" sheetId="7" r:id="rId7"/>
    <sheet name="Figure 3" sheetId="32" r:id="rId8"/>
    <sheet name="Table 6" sheetId="9" r:id="rId9"/>
    <sheet name="Figure 4 " sheetId="22" r:id="rId10"/>
    <sheet name="Table 7" sheetId="10" r:id="rId11"/>
    <sheet name="Figure 5" sheetId="23" r:id="rId12"/>
    <sheet name="Table 8" sheetId="11" r:id="rId13"/>
    <sheet name="Figure 6" sheetId="24" r:id="rId14"/>
    <sheet name="Table 9" sheetId="12" r:id="rId15"/>
    <sheet name="Figure 7" sheetId="25" r:id="rId16"/>
    <sheet name="Table 10" sheetId="13" r:id="rId17"/>
    <sheet name="Figure 8" sheetId="26" r:id="rId18"/>
    <sheet name="Table 11" sheetId="14" r:id="rId19"/>
    <sheet name="Figure 9" sheetId="27" r:id="rId20"/>
    <sheet name="Table 12" sheetId="15" r:id="rId21"/>
    <sheet name="Figure 10" sheetId="28" r:id="rId22"/>
    <sheet name="Table 13" sheetId="16" r:id="rId23"/>
    <sheet name="Figure 11" sheetId="29" r:id="rId24"/>
    <sheet name="Table 14" sheetId="17" r:id="rId25"/>
    <sheet name="Figure 12" sheetId="30" r:id="rId26"/>
    <sheet name="Table 15" sheetId="18" r:id="rId27"/>
    <sheet name="Figure 13" sheetId="19" r:id="rId28"/>
    <sheet name="Table 16" sheetId="20" r:id="rId29"/>
    <sheet name="Figure 14" sheetId="33" r:id="rId30"/>
    <sheet name="Table 17" sheetId="34" r:id="rId31"/>
    <sheet name="Figure 15" sheetId="35" r:id="rId32"/>
    <sheet name="Table 18" sheetId="36" r:id="rId33"/>
    <sheet name="Figure 16" sheetId="37" r:id="rId34"/>
  </sheets>
  <calcPr calcId="145621"/>
</workbook>
</file>

<file path=xl/calcChain.xml><?xml version="1.0" encoding="utf-8"?>
<calcChain xmlns="http://schemas.openxmlformats.org/spreadsheetml/2006/main">
  <c r="D23" i="36" l="1"/>
  <c r="D22" i="36"/>
  <c r="D21" i="36"/>
  <c r="D20" i="36"/>
  <c r="D19" i="36"/>
  <c r="D18" i="36"/>
  <c r="D17" i="36"/>
  <c r="D16" i="36"/>
  <c r="D15" i="36"/>
  <c r="D14" i="36"/>
  <c r="D13" i="36"/>
  <c r="D12" i="36"/>
  <c r="D11" i="36"/>
  <c r="A7" i="36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6" i="36"/>
  <c r="G5" i="20" l="1"/>
  <c r="K5" i="34" l="1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4" i="34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I5" i="20"/>
  <c r="H5" i="20"/>
  <c r="L5" i="34" l="1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4" i="34"/>
  <c r="A6" i="34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J18" i="20"/>
  <c r="J5" i="20"/>
  <c r="G6" i="20"/>
  <c r="J6" i="20" s="1"/>
  <c r="G7" i="20"/>
  <c r="J7" i="20" s="1"/>
  <c r="G8" i="20"/>
  <c r="J8" i="20" s="1"/>
  <c r="G9" i="20"/>
  <c r="J9" i="20" s="1"/>
  <c r="G10" i="20"/>
  <c r="J10" i="20" s="1"/>
  <c r="G11" i="20"/>
  <c r="J11" i="20" s="1"/>
  <c r="G12" i="20"/>
  <c r="J12" i="20" s="1"/>
  <c r="G13" i="20"/>
  <c r="J13" i="20" s="1"/>
  <c r="G14" i="20"/>
  <c r="J14" i="20" s="1"/>
  <c r="G15" i="20"/>
  <c r="J15" i="20" s="1"/>
  <c r="G16" i="20"/>
  <c r="J16" i="20" s="1"/>
  <c r="G17" i="20"/>
  <c r="J17" i="20" s="1"/>
  <c r="G18" i="20"/>
  <c r="G19" i="20"/>
  <c r="J19" i="20" s="1"/>
  <c r="G20" i="20"/>
  <c r="J20" i="20" s="1"/>
  <c r="G21" i="20"/>
  <c r="J21" i="20" s="1"/>
  <c r="G22" i="20"/>
  <c r="J22" i="20" s="1"/>
  <c r="G23" i="20"/>
  <c r="J23" i="20" s="1"/>
  <c r="G24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11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5" i="20"/>
  <c r="A6" i="20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E29" i="13" l="1"/>
  <c r="E24" i="13"/>
  <c r="E19" i="13"/>
  <c r="E14" i="13"/>
  <c r="K29" i="13"/>
  <c r="L29" i="13" s="1"/>
  <c r="K24" i="13"/>
  <c r="L24" i="13" s="1"/>
  <c r="K19" i="13"/>
  <c r="L19" i="13" s="1"/>
  <c r="K14" i="13"/>
  <c r="L14" i="13" s="1"/>
  <c r="H8" i="18" l="1"/>
  <c r="H12" i="18"/>
  <c r="H16" i="18"/>
  <c r="G5" i="18"/>
  <c r="H5" i="18" s="1"/>
  <c r="G6" i="18"/>
  <c r="H6" i="18" s="1"/>
  <c r="G7" i="18"/>
  <c r="H7" i="18" s="1"/>
  <c r="G8" i="18"/>
  <c r="G9" i="18"/>
  <c r="H9" i="18" s="1"/>
  <c r="G10" i="18"/>
  <c r="H10" i="18" s="1"/>
  <c r="G11" i="18"/>
  <c r="H11" i="18" s="1"/>
  <c r="G12" i="18"/>
  <c r="G13" i="18"/>
  <c r="H13" i="18" s="1"/>
  <c r="G14" i="18"/>
  <c r="H14" i="18" s="1"/>
  <c r="G15" i="18"/>
  <c r="H15" i="18" s="1"/>
  <c r="G16" i="18"/>
  <c r="G4" i="18"/>
  <c r="H4" i="18" s="1"/>
  <c r="K5" i="14" l="1"/>
  <c r="K6" i="14"/>
  <c r="K7" i="14"/>
  <c r="K8" i="14"/>
  <c r="K9" i="14"/>
  <c r="K10" i="14"/>
  <c r="K4" i="14"/>
  <c r="J5" i="14"/>
  <c r="J6" i="14"/>
  <c r="J7" i="14"/>
  <c r="J8" i="14"/>
  <c r="J9" i="14"/>
  <c r="J10" i="14"/>
  <c r="J4" i="14"/>
  <c r="F5" i="14"/>
  <c r="F6" i="14"/>
  <c r="F7" i="14"/>
  <c r="F8" i="14"/>
  <c r="F9" i="14"/>
  <c r="F10" i="14"/>
  <c r="F4" i="14"/>
  <c r="D5" i="14"/>
  <c r="D6" i="14"/>
  <c r="D7" i="14"/>
  <c r="D8" i="14"/>
  <c r="D9" i="14"/>
  <c r="D10" i="14"/>
  <c r="D4" i="14"/>
  <c r="C5" i="14"/>
  <c r="C6" i="14"/>
  <c r="C7" i="14"/>
  <c r="C8" i="14"/>
  <c r="C9" i="14"/>
  <c r="C10" i="14"/>
  <c r="C4" i="14"/>
  <c r="E14" i="12" l="1"/>
  <c r="E17" i="12"/>
  <c r="E15" i="12"/>
  <c r="E16" i="12"/>
  <c r="E18" i="12"/>
  <c r="E7" i="10" l="1"/>
  <c r="E8" i="10"/>
  <c r="E9" i="10"/>
  <c r="E10" i="10"/>
  <c r="E11" i="10"/>
  <c r="E12" i="10"/>
  <c r="E13" i="10"/>
  <c r="E14" i="10"/>
  <c r="E6" i="10"/>
  <c r="K7" i="10"/>
  <c r="K8" i="10"/>
  <c r="K9" i="10"/>
  <c r="K10" i="10"/>
  <c r="K11" i="10"/>
  <c r="K12" i="10"/>
  <c r="K13" i="10"/>
  <c r="K14" i="10"/>
  <c r="K6" i="10"/>
  <c r="Q7" i="10"/>
  <c r="Q8" i="10"/>
  <c r="Q9" i="10"/>
  <c r="Q10" i="10"/>
  <c r="Q11" i="10"/>
  <c r="Q12" i="10"/>
  <c r="Q13" i="10"/>
  <c r="Q14" i="10"/>
  <c r="Q6" i="10"/>
  <c r="P14" i="10"/>
  <c r="O14" i="10"/>
  <c r="N14" i="10"/>
  <c r="W8" i="10"/>
  <c r="W9" i="10"/>
  <c r="W10" i="10"/>
  <c r="W11" i="10"/>
  <c r="W12" i="10"/>
  <c r="W13" i="10"/>
  <c r="W14" i="10"/>
  <c r="W7" i="10"/>
  <c r="W6" i="10"/>
  <c r="AC7" i="10"/>
  <c r="AC8" i="10"/>
  <c r="AC9" i="10"/>
  <c r="AC10" i="10"/>
  <c r="AC11" i="10"/>
  <c r="AC12" i="10"/>
  <c r="AC13" i="10"/>
  <c r="AC14" i="10"/>
  <c r="AC6" i="10"/>
  <c r="AU6" i="10" l="1"/>
  <c r="H5" i="14" l="1"/>
  <c r="L5" i="14" s="1"/>
  <c r="H6" i="14"/>
  <c r="L6" i="14" s="1"/>
  <c r="H7" i="14"/>
  <c r="L7" i="14" s="1"/>
  <c r="H8" i="14"/>
  <c r="L8" i="14" s="1"/>
  <c r="H9" i="14"/>
  <c r="L9" i="14" s="1"/>
  <c r="H10" i="14"/>
  <c r="L10" i="14" s="1"/>
  <c r="H4" i="14"/>
  <c r="L4" i="14" s="1"/>
  <c r="BG7" i="10" l="1"/>
  <c r="BG8" i="10"/>
  <c r="BG9" i="10"/>
  <c r="BG10" i="10"/>
  <c r="BG11" i="10"/>
  <c r="BG12" i="10"/>
  <c r="BG13" i="10"/>
  <c r="BG14" i="10"/>
  <c r="BG6" i="10"/>
  <c r="BA7" i="10"/>
  <c r="BA8" i="10"/>
  <c r="BA9" i="10"/>
  <c r="BA10" i="10"/>
  <c r="BA11" i="10"/>
  <c r="BA12" i="10"/>
  <c r="BA13" i="10"/>
  <c r="BA14" i="10"/>
  <c r="BA6" i="10"/>
  <c r="AU7" i="10"/>
  <c r="AU9" i="10"/>
  <c r="AU10" i="10"/>
  <c r="AU11" i="10"/>
  <c r="AU12" i="10"/>
  <c r="AU13" i="10"/>
  <c r="AU14" i="10"/>
  <c r="AO8" i="10"/>
  <c r="AO9" i="10"/>
  <c r="AO10" i="10"/>
  <c r="AO11" i="10"/>
  <c r="AO12" i="10"/>
  <c r="AO13" i="10"/>
  <c r="AO14" i="10"/>
  <c r="AO6" i="10"/>
  <c r="AI7" i="10"/>
  <c r="AI8" i="10"/>
  <c r="AI9" i="10"/>
  <c r="AI10" i="10"/>
  <c r="AI11" i="10"/>
  <c r="AI12" i="10"/>
  <c r="AI13" i="10"/>
  <c r="AI14" i="10"/>
  <c r="AI6" i="10"/>
  <c r="J10" i="9"/>
  <c r="F14" i="17" l="1"/>
  <c r="D5" i="17"/>
  <c r="D6" i="17"/>
  <c r="D7" i="17"/>
  <c r="F7" i="17" s="1"/>
  <c r="D8" i="17"/>
  <c r="F8" i="17" s="1"/>
  <c r="D9" i="17"/>
  <c r="F9" i="17" s="1"/>
  <c r="D10" i="17"/>
  <c r="F10" i="17" s="1"/>
  <c r="D11" i="17"/>
  <c r="F11" i="17" s="1"/>
  <c r="D12" i="17"/>
  <c r="F12" i="17" s="1"/>
  <c r="D13" i="17"/>
  <c r="F13" i="17" s="1"/>
  <c r="D14" i="17"/>
  <c r="D15" i="17"/>
  <c r="F15" i="17" s="1"/>
  <c r="D16" i="17"/>
  <c r="F16" i="17" s="1"/>
  <c r="D17" i="17"/>
  <c r="F17" i="17" s="1"/>
  <c r="D18" i="17"/>
  <c r="F18" i="17" s="1"/>
  <c r="D4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D5" i="16"/>
  <c r="D6" i="16"/>
  <c r="D7" i="16"/>
  <c r="F7" i="16" s="1"/>
  <c r="D8" i="16"/>
  <c r="F8" i="16" s="1"/>
  <c r="D9" i="16"/>
  <c r="F9" i="16" s="1"/>
  <c r="D10" i="16"/>
  <c r="F10" i="16" s="1"/>
  <c r="D11" i="16"/>
  <c r="F11" i="16" s="1"/>
  <c r="D12" i="16"/>
  <c r="F12" i="16" s="1"/>
  <c r="D13" i="16"/>
  <c r="F13" i="16" s="1"/>
  <c r="D14" i="16"/>
  <c r="F14" i="16" s="1"/>
  <c r="D15" i="16"/>
  <c r="F15" i="16" s="1"/>
  <c r="D16" i="16"/>
  <c r="F16" i="16" s="1"/>
  <c r="D17" i="16"/>
  <c r="F17" i="16" s="1"/>
  <c r="D18" i="16"/>
  <c r="F18" i="16" s="1"/>
  <c r="D4" i="16"/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5" i="16"/>
  <c r="J15" i="9" l="1"/>
  <c r="J16" i="9"/>
  <c r="J14" i="9"/>
  <c r="I15" i="9"/>
  <c r="I16" i="9"/>
  <c r="H15" i="9"/>
  <c r="H16" i="9"/>
  <c r="I14" i="9"/>
  <c r="H14" i="9"/>
  <c r="J11" i="9"/>
  <c r="J12" i="9"/>
  <c r="I11" i="9"/>
  <c r="I12" i="9"/>
  <c r="H11" i="9"/>
  <c r="H12" i="9"/>
  <c r="I10" i="9"/>
  <c r="H10" i="9"/>
  <c r="J7" i="9"/>
  <c r="J8" i="9"/>
  <c r="J6" i="9"/>
  <c r="I7" i="9"/>
  <c r="I8" i="9"/>
  <c r="H7" i="9"/>
  <c r="H8" i="9"/>
  <c r="I6" i="9"/>
  <c r="H6" i="9"/>
  <c r="G15" i="9"/>
  <c r="G16" i="9"/>
  <c r="G14" i="9"/>
  <c r="F16" i="9"/>
  <c r="E16" i="9"/>
  <c r="D15" i="9"/>
  <c r="D16" i="9"/>
  <c r="D14" i="9"/>
  <c r="C16" i="9"/>
  <c r="B16" i="9"/>
  <c r="G11" i="9"/>
  <c r="G12" i="9"/>
  <c r="G10" i="9"/>
  <c r="F12" i="9"/>
  <c r="E12" i="9"/>
  <c r="D11" i="9"/>
  <c r="D12" i="9"/>
  <c r="D10" i="9"/>
  <c r="C12" i="9"/>
  <c r="B12" i="9"/>
  <c r="G7" i="9"/>
  <c r="G8" i="9"/>
  <c r="G6" i="9"/>
  <c r="F8" i="9"/>
  <c r="E8" i="9"/>
  <c r="D8" i="9"/>
  <c r="D7" i="9"/>
  <c r="D6" i="9"/>
  <c r="C8" i="9"/>
  <c r="B8" i="9"/>
  <c r="M23" i="1" l="1"/>
  <c r="M22" i="1"/>
  <c r="M21" i="1"/>
  <c r="G23" i="1"/>
  <c r="I23" i="1"/>
  <c r="J23" i="1" s="1"/>
  <c r="G22" i="1"/>
  <c r="I22" i="1"/>
  <c r="G21" i="1"/>
  <c r="I21" i="1"/>
  <c r="H23" i="1"/>
  <c r="H22" i="1"/>
  <c r="H21" i="1"/>
  <c r="D23" i="1"/>
  <c r="D22" i="1"/>
  <c r="D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5" i="1"/>
  <c r="J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J22" i="1" l="1"/>
  <c r="J21" i="1"/>
</calcChain>
</file>

<file path=xl/sharedStrings.xml><?xml version="1.0" encoding="utf-8"?>
<sst xmlns="http://schemas.openxmlformats.org/spreadsheetml/2006/main" count="434" uniqueCount="207">
  <si>
    <t>n tested</t>
  </si>
  <si>
    <t>n with HCV</t>
  </si>
  <si>
    <t>male</t>
  </si>
  <si>
    <t>female</t>
  </si>
  <si>
    <t>%</t>
  </si>
  <si>
    <t>total male female</t>
  </si>
  <si>
    <t>total as reported</t>
  </si>
  <si>
    <t>95% CI</t>
  </si>
  <si>
    <t>Other</t>
  </si>
  <si>
    <t xml:space="preserve">    IDU</t>
  </si>
  <si>
    <t xml:space="preserve">    non-IDU</t>
  </si>
  <si>
    <t>Total</t>
  </si>
  <si>
    <t>total</t>
  </si>
  <si>
    <t>male, n</t>
  </si>
  <si>
    <t>female, n</t>
  </si>
  <si>
    <t xml:space="preserve">total, n </t>
  </si>
  <si>
    <t>Aboriginal, n</t>
  </si>
  <si>
    <t>Source 2, Hepatitis C Incidence and Transmission Study in prisons (HITS-p), 2005-2009</t>
  </si>
  <si>
    <t>Table 9. HCV incidence from various cohorts of PWID in Australia</t>
  </si>
  <si>
    <t>Source 4, Kirketon Road Centre (KRC)</t>
  </si>
  <si>
    <t>Source: https://kirby.unsw.edu.au/surveillance-type/australian-nsp-survey-data-reports</t>
  </si>
  <si>
    <t>Source: http://sti.bmj.com/content/86/1/25.long</t>
  </si>
  <si>
    <t>2001-2004</t>
  </si>
  <si>
    <t xml:space="preserve">tested for HCV antibody, n </t>
  </si>
  <si>
    <t>positive HCV antibody, n*</t>
  </si>
  <si>
    <t xml:space="preserve"> *there was no trend over time (p=0.370)</t>
  </si>
  <si>
    <t>**By the end of study in June 2007 (4412.1 person-years), five participants had seroconverted to HCV, giving an incidence of 0.11 per 100 person-years (95% CI 0.03 to 0.26). There was no trend over time (p=0.734). </t>
  </si>
  <si>
    <t>2005-2007</t>
  </si>
  <si>
    <t xml:space="preserve">total recruited,n </t>
  </si>
  <si>
    <t xml:space="preserve">offered HCV testing, n </t>
  </si>
  <si>
    <t>**By the end of the study, 159 men had at least one follow-up HCV test (238.1 person-years), and none seroconverted to HCV (97.5% CI 0 to 1.54, single-sided).</t>
  </si>
  <si>
    <t>*there was no trend over time (p=0.497)</t>
  </si>
  <si>
    <t>Table 3. Prevalence of HCV among HIV positive MSM in Sydney, 2005-2007</t>
  </si>
  <si>
    <t>Source: http://kirby.unsw.edu.au/sites/default/files/hiv/attachment/2010npebbvs.pdf</t>
  </si>
  <si>
    <t>pys at risk</t>
  </si>
  <si>
    <t>HCV incidence per 100 pys</t>
  </si>
  <si>
    <t>Source: http://kirby.unsw.edu.au/surveillance/Annual-Surveillance-Reports?sort_by=field_st_year_value&amp;sort_order=DESC&amp;items_per_page=10&amp;page=1</t>
  </si>
  <si>
    <t>Table 10. Number of annual HCC notifications in Australia, 1982-2010</t>
  </si>
  <si>
    <t>Age-standardised incidence rate</t>
  </si>
  <si>
    <t>Aust</t>
  </si>
  <si>
    <t>Segi</t>
  </si>
  <si>
    <t>WHO</t>
  </si>
  <si>
    <t>Diagnosis</t>
  </si>
  <si>
    <t>1985-2003</t>
  </si>
  <si>
    <t>Hepatitis B</t>
  </si>
  <si>
    <t>Hepatitis C</t>
  </si>
  <si>
    <t>Hepatitis B/C/D</t>
  </si>
  <si>
    <t>Hepatocellular carcinoma</t>
  </si>
  <si>
    <t>Hepatitis negative</t>
  </si>
  <si>
    <r>
      <t>Other</t>
    </r>
    <r>
      <rPr>
        <vertAlign val="superscript"/>
        <sz val="11"/>
        <color theme="1"/>
        <rFont val="Calibri"/>
        <family val="2"/>
        <scheme val="minor"/>
      </rPr>
      <t>1</t>
    </r>
  </si>
  <si>
    <t>1 997</t>
  </si>
  <si>
    <t>3 176</t>
  </si>
  <si>
    <t>1 Includes other causes of chronic liver disease and fulminant hepatitiis.</t>
  </si>
  <si>
    <t>2 Data available to 31 December 2013.</t>
  </si>
  <si>
    <r>
      <t>Total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</si>
  <si>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Total</t>
    </r>
    <r>
      <rPr>
        <vertAlign val="superscript"/>
        <sz val="11"/>
        <color theme="1"/>
        <rFont val="Calibri"/>
        <family val="2"/>
        <scheme val="minor"/>
      </rPr>
      <t xml:space="preserve">2 </t>
    </r>
  </si>
  <si>
    <t>Source: document T2_3_1 provided by DW; Table 2.3</t>
  </si>
  <si>
    <t xml:space="preserve">NSW liver-related death, n </t>
  </si>
  <si>
    <t xml:space="preserve">Australia extrapolated liver-related death, n </t>
  </si>
  <si>
    <t>Australia HCV notification**, n</t>
  </si>
  <si>
    <t>NSW HCV notification*, n</t>
  </si>
  <si>
    <t>**unspecified from NNDSS reports</t>
  </si>
  <si>
    <t xml:space="preserve">* including HCV mono, HCV/HBV co-, HCV/HIV co- and HCV/HBV/HIV co-infection </t>
  </si>
  <si>
    <t>Table 13. Number of annual liver-related deaths in Australia 1992-2006</t>
  </si>
  <si>
    <t>Table 14. Number of annual all cause-related deaths in Australia 1992-2006</t>
  </si>
  <si>
    <t xml:space="preserve">NSW all cause-related death, n </t>
  </si>
  <si>
    <t xml:space="preserve">Australia extrapolated all cause-related death, n </t>
  </si>
  <si>
    <t>Table 1. HCV antibody positive prevalence among people who inject drugs enrolled in the Australian Needle and Syringe Program Survey (1995-2013)</t>
  </si>
  <si>
    <t>Table 2. Prevalence of HCV among HIV negative MSM in Sydney, 2001-2004</t>
  </si>
  <si>
    <t>Table 6. HCV antibody positive prevalence among prisoners in Australia, overall and stratified by IDU status 2004, 2007 and 2010</t>
  </si>
  <si>
    <t xml:space="preserve">1 107 </t>
  </si>
  <si>
    <t xml:space="preserve">1 537 </t>
  </si>
  <si>
    <t>n</t>
  </si>
  <si>
    <t xml:space="preserve">Exposure category </t>
  </si>
  <si>
    <t>Injecting drug use</t>
  </si>
  <si>
    <t>Sexual contact</t>
  </si>
  <si>
    <t>Blood/tissue recipient</t>
  </si>
  <si>
    <t>Skin penetration procedure</t>
  </si>
  <si>
    <t>Healthcare exposure</t>
  </si>
  <si>
    <t>Household contact</t>
  </si>
  <si>
    <t>Undetermined</t>
  </si>
  <si>
    <t xml:space="preserve">1 Totals include diagnoses in people whose sex was not reported. </t>
  </si>
  <si>
    <t>Male, n</t>
  </si>
  <si>
    <t xml:space="preserve">Female, n </t>
  </si>
  <si>
    <r>
      <t>Total</t>
    </r>
    <r>
      <rPr>
        <b/>
        <vertAlign val="superscript"/>
        <sz val="11"/>
        <color indexed="8"/>
        <rFont val="Calibri"/>
        <family val="2"/>
        <scheme val="minor"/>
      </rPr>
      <t>1</t>
    </r>
  </si>
  <si>
    <t>Total, n</t>
  </si>
  <si>
    <t xml:space="preserve">NSW ESLD, n </t>
  </si>
  <si>
    <t xml:space="preserve">Australia extrapolated ESLD, n </t>
  </si>
  <si>
    <t>Source: NSW linkage, hospitalisation data</t>
  </si>
  <si>
    <t>Figure 1. HCV antibody positive prevalence among people who inject drugs enrolled in the Australian Needle and Syringe Program Survey (1995-2013)</t>
  </si>
  <si>
    <t>Source: http://kirby.unsw.edu.au/surveillance/Annual-Surveillance-Reports</t>
  </si>
  <si>
    <t>all exposure groups</t>
  </si>
  <si>
    <t>blood/tissue recipient only</t>
  </si>
  <si>
    <t>Source: NSW linkage</t>
  </si>
  <si>
    <t>Source: correspondance with Hits-P investigators</t>
  </si>
  <si>
    <t>incidence rate</t>
  </si>
  <si>
    <t>incident cases, n</t>
  </si>
  <si>
    <t xml:space="preserve">incidence per 100 pys </t>
  </si>
  <si>
    <t>0.9-25.1</t>
  </si>
  <si>
    <t>incidence per 100 pys</t>
  </si>
  <si>
    <t>Source: https://kirby.unsw.edu.au/surveillance/Annual-Surveillance-Reports</t>
  </si>
  <si>
    <t>0.4-20.8</t>
  </si>
  <si>
    <t>0.3-14.2</t>
  </si>
  <si>
    <t>0.3-14.1</t>
  </si>
  <si>
    <t>1.1-1.0</t>
  </si>
  <si>
    <t>11.0-32.8</t>
  </si>
  <si>
    <t>12.2-28.9</t>
  </si>
  <si>
    <t>3.9-25.1</t>
  </si>
  <si>
    <t>1999-2000</t>
  </si>
  <si>
    <t xml:space="preserve">incident cases, n </t>
  </si>
  <si>
    <t>17.0-41.7</t>
  </si>
  <si>
    <t>23.2-43.1</t>
  </si>
  <si>
    <t>21.7-80.5</t>
  </si>
  <si>
    <t>Source 3, Impact of reduction in heroin availability on patterns of drug use, risk behaviour and incidence of hepatitis C virus infection in injecting drug users in New South Wales, Australia</t>
  </si>
  <si>
    <t>Source: http://www.ncbi.nlm.nih.gov/pubmed/17289299</t>
  </si>
  <si>
    <t>Source 1, Hepatitis C Incidence and Transmission Study in Community (HITS-C), 2009-2013</t>
  </si>
  <si>
    <t>Table 7. Number of diagnoses of newly acquired hepatitis C infection1 by exposure category, 2004 – 2013</t>
  </si>
  <si>
    <r>
      <t>non-Aboriginal</t>
    </r>
    <r>
      <rPr>
        <sz val="11"/>
        <color theme="1"/>
        <rFont val="Calibri"/>
        <family val="2"/>
        <scheme val="minor"/>
      </rPr>
      <t xml:space="preserve"> , n </t>
    </r>
  </si>
  <si>
    <t xml:space="preserve">not reported, n </t>
  </si>
  <si>
    <t>Table 8. Number (percent) of diagnoses of hepatitis C infection,  Aboriginal and Torres Strait Islander status</t>
  </si>
  <si>
    <t>Table 11.Number of annual end-stage liver disease in Australia 2000-2006, extrapolated from NSW data among people with an HCV notification hospitalised for end-stage liver disease</t>
  </si>
  <si>
    <t>Decompensated cirrhosis is defined by all ESLD codes, minus HCC (C 22.0)</t>
  </si>
  <si>
    <r>
      <t>End-stage liver disease (ESLD) defined by </t>
    </r>
    <r>
      <rPr>
        <i/>
        <sz val="11"/>
        <color theme="1"/>
        <rFont val="Calibri"/>
        <family val="2"/>
        <scheme val="minor"/>
      </rPr>
      <t>hepatocellular carcinoma</t>
    </r>
    <r>
      <rPr>
        <sz val="11"/>
        <color theme="1"/>
        <rFont val="Calibri"/>
        <family val="2"/>
        <scheme val="minor"/>
      </rPr>
      <t xml:space="preserve"> (ICD-10 C22.0), </t>
    </r>
    <r>
      <rPr>
        <i/>
        <sz val="11"/>
        <color theme="1"/>
        <rFont val="Calibri"/>
        <family val="2"/>
        <scheme val="minor"/>
      </rPr>
      <t>hepatic failure</t>
    </r>
    <r>
      <rPr>
        <sz val="11"/>
        <color theme="1"/>
        <rFont val="Calibri"/>
        <family val="2"/>
        <scheme val="minor"/>
      </rPr>
      <t> (ICD-10 K70.4, K72.1, K72.9), </t>
    </r>
    <r>
      <rPr>
        <i/>
        <sz val="11"/>
        <color theme="1"/>
        <rFont val="Calibri"/>
        <family val="2"/>
        <scheme val="minor"/>
      </rPr>
      <t>alcoholic liver disease, unspecified</t>
    </r>
    <r>
      <rPr>
        <sz val="11"/>
        <color theme="1"/>
        <rFont val="Calibri"/>
        <family val="2"/>
        <scheme val="minor"/>
      </rPr>
      <t> (ICD-10 K70.9) and </t>
    </r>
    <r>
      <rPr>
        <i/>
        <sz val="11"/>
        <color theme="1"/>
        <rFont val="Calibri"/>
        <family val="2"/>
        <scheme val="minor"/>
      </rPr>
      <t>ascites or oesophageal varices</t>
    </r>
    <r>
      <rPr>
        <sz val="11"/>
        <color theme="1"/>
        <rFont val="Calibri"/>
        <family val="2"/>
        <scheme val="minor"/>
      </rPr>
      <t> (ICD-10 R18, I98.2, I85.0) </t>
    </r>
  </si>
  <si>
    <t>NSW HCC, n</t>
  </si>
  <si>
    <t xml:space="preserve">Australia extrapolated decomp, n </t>
  </si>
  <si>
    <t xml:space="preserve">Australia extrapolated HCC, n </t>
  </si>
  <si>
    <t xml:space="preserve">NSW decomp cirrhosis, n </t>
  </si>
  <si>
    <t>Table 12.  Number of liver transplants, 1985 - 2013, by year and primary cause of liver disease, and hepatitis status for cases where the primary diagnosis was hepatocellular carcinoma</t>
  </si>
  <si>
    <t>Table 15. Number of people receiving therapy, 2001-2013</t>
  </si>
  <si>
    <t>*Calculations were based on the assumption</t>
  </si>
  <si>
    <t>*that 50% of people were receiving treatment for 6 months and the remaining 50% were receiving treatment for 12 months</t>
  </si>
  <si>
    <t xml:space="preserve">self-reported previous positive HCV test, n </t>
  </si>
  <si>
    <t>currently on HCV treatment**, n</t>
  </si>
  <si>
    <t xml:space="preserve">total (history of HCV treatment and current), n </t>
  </si>
  <si>
    <t xml:space="preserve">self-reported history of HCV treatment, n </t>
  </si>
  <si>
    <t>ANSP surveyed, n</t>
  </si>
  <si>
    <t xml:space="preserve">KSR HCV treatment*, n </t>
  </si>
  <si>
    <t>source: https://kirby.unsw.edu.au/surveillance/Australian-NSP-Survey-Data-Reports</t>
  </si>
  <si>
    <t>**over the past 12 months at the time of the survey</t>
  </si>
  <si>
    <t>AIHW</t>
  </si>
  <si>
    <t>Source: data provided by AIHW, NSW CCR and NSW linkage</t>
  </si>
  <si>
    <t xml:space="preserve">NSW HCC by CCR, n </t>
  </si>
  <si>
    <t>NSW HCV-related* HCC by linkage**, n</t>
  </si>
  <si>
    <t>** NSW linkage captured HCC from 1992-mid 2007</t>
  </si>
  <si>
    <t>extrapolated HCV-related HCC in Australia, n</t>
  </si>
  <si>
    <t>NSW CCR and linkage</t>
  </si>
  <si>
    <t>estimates</t>
  </si>
  <si>
    <t>min</t>
  </si>
  <si>
    <t>max</t>
  </si>
  <si>
    <t>Among respondents who reported a lifetime history of HCV antiviral treatment in 2013</t>
  </si>
  <si>
    <t>(n=140), the vast majority (61%) received treatment within a hospital setting with other</t>
  </si>
  <si>
    <t>treatment settings including prisons (13%), opioid substitution therapy clinics (6%),</t>
  </si>
  <si>
    <t>primary health care facilities (3%) and general practice (3%).</t>
  </si>
  <si>
    <t>N</t>
  </si>
  <si>
    <t>HCVab(+)</t>
  </si>
  <si>
    <t>HCVab(-)</t>
  </si>
  <si>
    <t>Not Reported</t>
  </si>
  <si>
    <t>-</t>
  </si>
  <si>
    <t>Of the participants with a HCVab(-) test result, their last HCVab screen was:</t>
  </si>
  <si>
    <t>1/1/13 - 31/3/14</t>
  </si>
  <si>
    <t>1/1/12 - 31/12/13</t>
  </si>
  <si>
    <t>prior to 31/12/11</t>
  </si>
  <si>
    <t>MSM</t>
  </si>
  <si>
    <t>HETRO</t>
  </si>
  <si>
    <t>IDU</t>
  </si>
  <si>
    <t>OTHER</t>
  </si>
  <si>
    <t>*Selected all AHOD patients with a recent follow-up (01/01/13 to 31/03/2014). Excluded NZ and ATRAS participants.</t>
  </si>
  <si>
    <t>*Categorised each participant into their likely mode of HIV exposure risk. The following groupings were used: MSM, HETRO, IDU (includes MSM+IDU), OTHER (bloods, occupational, etc). Records with ‘not reported / unknown’ HIV exposure risk were excluded from the analysis.</t>
  </si>
  <si>
    <t xml:space="preserve">* Participants are screened for HCVab as per their individual management care plans. For test result outside of the follow-up period, all HCVab results are carried forward including HCVab(-) results. </t>
  </si>
  <si>
    <t>HCV PCR (-)</t>
  </si>
  <si>
    <t>Figure 4. HCV antibody positive prevalence among prisoners in Australia, overall and stratified by IDU status 2004, 2007 and 2010</t>
  </si>
  <si>
    <t>Figure 5. Number of diagnoses of newly acquired hepatitis C infection by exposure category, 2004 – 2013</t>
  </si>
  <si>
    <t>Figure 6. Proportion of diagnoses of hepatitis C infection,  Aboriginal and Torres Strait Islander status</t>
  </si>
  <si>
    <t>Figure 7. HCV incidence from various cohorts of PWID in Australia</t>
  </si>
  <si>
    <t>Figure 8. Number of annual HCC notifications in Australia, 1982-2010</t>
  </si>
  <si>
    <t>Figure 9. Number of annual end-stage liver disease in Australia 2000-2006</t>
  </si>
  <si>
    <t>Figure 11. Number of annual liver-related deaths in Australia 1992-2006</t>
  </si>
  <si>
    <t>Figure 12. Number of annual all cause-related deaths in Australia 1992-2006</t>
  </si>
  <si>
    <t>Figure 13. Number of people receiving therapy, 2001-2013</t>
  </si>
  <si>
    <t>HCV PCR (+)</t>
  </si>
  <si>
    <t xml:space="preserve"> Table 5. Current HCV PCR status for AHOD* participant with HIV/HCV coinfection stratified by HIV exposure risk factor, n=197</t>
  </si>
  <si>
    <t>*not reported excluded</t>
  </si>
  <si>
    <t>Figure 2. AHOD participant HIV/HCV coinfection prevalence by HIV exposure risk factor, 1-Jan-2013 to 31-Mar-2014, n=1,857*</t>
  </si>
  <si>
    <t>Table 4. AHOD* participant HIV/HCV coinfection prevalence by HIV exposure risk factor, 1-Jan-2013 to 31-Mar-2014, n=2,026</t>
  </si>
  <si>
    <t xml:space="preserve"> Figure 3. Current HCV PCR status for AHOD participant with HIV/HCV coinfection stratified by HIV exposure risk factor, n=167*</t>
  </si>
  <si>
    <t>Figure 10. Number of liver transplants, 1985 - 2013, by year and primary cause of liver disease, and hepatitis status for cases where the primary diagnosis was hepatocellular carcinoma</t>
  </si>
  <si>
    <t>Source: NSW data linkage</t>
  </si>
  <si>
    <t>HCC by NSW CCR, 1/1/1994-31/12/2009</t>
  </si>
  <si>
    <t>HCC by APDC,        1/7/2000-30/6/2014</t>
  </si>
  <si>
    <t>lower limit</t>
  </si>
  <si>
    <t>upper limit</t>
  </si>
  <si>
    <t xml:space="preserve">combined, n </t>
  </si>
  <si>
    <t>Figure 14. NSW people with an HCV notification (HCV mono-infection and HCV/HBV co-infection) and an HCC diagnosis</t>
  </si>
  <si>
    <t>all-cause mortality 1/1/1993-18/6/2014</t>
  </si>
  <si>
    <t>liver-related mortality      1/1/1993-31/12/2007</t>
  </si>
  <si>
    <t xml:space="preserve">% </t>
  </si>
  <si>
    <t>Table 16. NSW people with an HCV notification and an HCC diagnosis</t>
  </si>
  <si>
    <t>NSW HCV notifications*</t>
  </si>
  <si>
    <t xml:space="preserve">* including HCV mono and HCV/HBV co-infection </t>
  </si>
  <si>
    <t>Table 17. Mortality among NSW people with an HCV notification</t>
  </si>
  <si>
    <t>75x2=150**</t>
  </si>
  <si>
    <t>**75 is observed until 30 June 2014 &amp; multiplied by 2, to estimate the total number of observations in 2014</t>
  </si>
  <si>
    <t>485*2=970**</t>
  </si>
  <si>
    <t>**485 is observed until 18 June 2014 &amp; multiplied by 2, to estimate the total number of observations in 2014</t>
  </si>
  <si>
    <t>Table 18. NSW people with an HCV notification and an decompensated cirrhosis diagnosis</t>
  </si>
  <si>
    <t>Admitted with decompensated cirrhosis        1/7/2000-30/6/2014</t>
  </si>
  <si>
    <t xml:space="preserve">* Numbers doubled for 2014 as original data available only till June 30th 2014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</si>
</sst>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/>
    <xf numFmtId="0" fontId="0" fillId="0" borderId="1" xfId="0" applyFont="1" applyBorder="1"/>
    <xf numFmtId="0" fontId="1" fillId="0" borderId="1" xfId="0" applyFont="1" applyBorder="1"/>
    <xf numFmtId="0" fontId="2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3" fontId="0" fillId="0" borderId="0" xfId="0" applyNumberFormat="1"/>
    <xf numFmtId="3" fontId="0" fillId="0" borderId="1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12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0" xfId="0" applyFont="1" applyBorder="1"/>
    <xf numFmtId="0" fontId="9" fillId="0" borderId="0" xfId="0" applyFont="1"/>
    <xf numFmtId="164" fontId="0" fillId="0" borderId="1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indent="1"/>
    </xf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horizontal="left"/>
    </xf>
    <xf numFmtId="1" fontId="13" fillId="0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9" fillId="2" borderId="0" xfId="0" applyFont="1" applyFill="1" applyBorder="1"/>
    <xf numFmtId="0" fontId="0" fillId="2" borderId="0" xfId="0" applyFont="1" applyFill="1" applyBorder="1"/>
    <xf numFmtId="0" fontId="0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Fill="1"/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8" xfId="0" applyFont="1" applyBorder="1" applyAlignment="1">
      <alignment horizontal="center" vertical="center"/>
    </xf>
    <xf numFmtId="0" fontId="2" fillId="0" borderId="11" xfId="0" applyFont="1" applyBorder="1" applyAlignment="1"/>
    <xf numFmtId="0" fontId="0" fillId="0" borderId="11" xfId="0" applyBorder="1" applyAlignment="1"/>
    <xf numFmtId="0" fontId="3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47625</xdr:rowOff>
        </xdr:from>
        <xdr:to>
          <xdr:col>10</xdr:col>
          <xdr:colOff>295275</xdr:colOff>
          <xdr:row>18</xdr:row>
          <xdr:rowOff>114300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13</xdr:col>
          <xdr:colOff>28575</xdr:colOff>
          <xdr:row>17</xdr:row>
          <xdr:rowOff>180975</xdr:rowOff>
        </xdr:to>
        <xdr:sp macro="" textlink="">
          <xdr:nvSpPr>
            <xdr:cNvPr id="39940" name="Object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</xdr:row>
          <xdr:rowOff>19050</xdr:rowOff>
        </xdr:from>
        <xdr:to>
          <xdr:col>10</xdr:col>
          <xdr:colOff>304800</xdr:colOff>
          <xdr:row>18</xdr:row>
          <xdr:rowOff>19050</xdr:rowOff>
        </xdr:to>
        <xdr:sp macro="" textlink="">
          <xdr:nvSpPr>
            <xdr:cNvPr id="55298" name="Object 2" hidden="1">
              <a:extLst>
                <a:ext uri="{63B3BB69-23CF-44E3-9099-C40C66FF867C}">
                  <a14:compatExt spid="_x0000_s55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28575</xdr:rowOff>
        </xdr:from>
        <xdr:to>
          <xdr:col>10</xdr:col>
          <xdr:colOff>276225</xdr:colOff>
          <xdr:row>18</xdr:row>
          <xdr:rowOff>28575</xdr:rowOff>
        </xdr:to>
        <xdr:sp macro="" textlink="">
          <xdr:nvSpPr>
            <xdr:cNvPr id="59394" name="Object 2" hidden="1">
              <a:extLst>
                <a:ext uri="{63B3BB69-23CF-44E3-9099-C40C66FF867C}">
                  <a14:compatExt spid="_x0000_s59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180975</xdr:rowOff>
        </xdr:from>
        <xdr:to>
          <xdr:col>10</xdr:col>
          <xdr:colOff>285750</xdr:colOff>
          <xdr:row>18</xdr:row>
          <xdr:rowOff>47625</xdr:rowOff>
        </xdr:to>
        <xdr:sp macro="" textlink="">
          <xdr:nvSpPr>
            <xdr:cNvPr id="75779" name="Object 3" hidden="1">
              <a:extLst>
                <a:ext uri="{63B3BB69-23CF-44E3-9099-C40C66FF867C}">
                  <a14:compatExt spid="_x0000_s75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190500</xdr:rowOff>
        </xdr:from>
        <xdr:to>
          <xdr:col>20</xdr:col>
          <xdr:colOff>314325</xdr:colOff>
          <xdr:row>19</xdr:row>
          <xdr:rowOff>123825</xdr:rowOff>
        </xdr:to>
        <xdr:sp macro="" textlink="">
          <xdr:nvSpPr>
            <xdr:cNvPr id="121859" name="Object 3" hidden="1">
              <a:extLst>
                <a:ext uri="{63B3BB69-23CF-44E3-9099-C40C66FF867C}">
                  <a14:compatExt spid="_x0000_s12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19050</xdr:rowOff>
        </xdr:from>
        <xdr:to>
          <xdr:col>10</xdr:col>
          <xdr:colOff>323850</xdr:colOff>
          <xdr:row>19</xdr:row>
          <xdr:rowOff>142875</xdr:rowOff>
        </xdr:to>
        <xdr:sp macro="" textlink="">
          <xdr:nvSpPr>
            <xdr:cNvPr id="121861" name="Object 5" hidden="1">
              <a:extLst>
                <a:ext uri="{63B3BB69-23CF-44E3-9099-C40C66FF867C}">
                  <a14:compatExt spid="_x0000_s12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19050</xdr:rowOff>
        </xdr:from>
        <xdr:to>
          <xdr:col>10</xdr:col>
          <xdr:colOff>333375</xdr:colOff>
          <xdr:row>19</xdr:row>
          <xdr:rowOff>142875</xdr:rowOff>
        </xdr:to>
        <xdr:sp macro="" textlink="">
          <xdr:nvSpPr>
            <xdr:cNvPr id="140291" name="Object 3" hidden="1">
              <a:extLst>
                <a:ext uri="{63B3BB69-23CF-44E3-9099-C40C66FF867C}">
                  <a14:compatExt spid="_x0000_s140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10</xdr:col>
      <xdr:colOff>302133</xdr:colOff>
      <xdr:row>23</xdr:row>
      <xdr:rowOff>162687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19075"/>
          <a:ext cx="5779008" cy="432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</xdr:row>
          <xdr:rowOff>0</xdr:rowOff>
        </xdr:from>
        <xdr:to>
          <xdr:col>11</xdr:col>
          <xdr:colOff>9525</xdr:colOff>
          <xdr:row>16</xdr:row>
          <xdr:rowOff>161925</xdr:rowOff>
        </xdr:to>
        <xdr:sp macro="" textlink="">
          <xdr:nvSpPr>
            <xdr:cNvPr id="93188" name="Object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</xdr:row>
          <xdr:rowOff>19050</xdr:rowOff>
        </xdr:from>
        <xdr:to>
          <xdr:col>11</xdr:col>
          <xdr:colOff>295275</xdr:colOff>
          <xdr:row>16</xdr:row>
          <xdr:rowOff>180975</xdr:rowOff>
        </xdr:to>
        <xdr:sp macro="" textlink="">
          <xdr:nvSpPr>
            <xdr:cNvPr id="94209" name="Object 1" hidden="1">
              <a:extLst>
                <a:ext uri="{63B3BB69-23CF-44E3-9099-C40C66FF867C}">
                  <a14:compatExt spid="_x0000_s9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38100</xdr:rowOff>
        </xdr:from>
        <xdr:to>
          <xdr:col>10</xdr:col>
          <xdr:colOff>295275</xdr:colOff>
          <xdr:row>37</xdr:row>
          <xdr:rowOff>66675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19050</xdr:rowOff>
        </xdr:from>
        <xdr:to>
          <xdr:col>10</xdr:col>
          <xdr:colOff>295275</xdr:colOff>
          <xdr:row>18</xdr:row>
          <xdr:rowOff>171450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3</xdr:row>
          <xdr:rowOff>28575</xdr:rowOff>
        </xdr:from>
        <xdr:to>
          <xdr:col>19</xdr:col>
          <xdr:colOff>314325</xdr:colOff>
          <xdr:row>19</xdr:row>
          <xdr:rowOff>95250</xdr:rowOff>
        </xdr:to>
        <xdr:sp macro="" textlink="">
          <xdr:nvSpPr>
            <xdr:cNvPr id="34823" name="Object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28575</xdr:rowOff>
        </xdr:from>
        <xdr:to>
          <xdr:col>9</xdr:col>
          <xdr:colOff>0</xdr:colOff>
          <xdr:row>26</xdr:row>
          <xdr:rowOff>180975</xdr:rowOff>
        </xdr:to>
        <xdr:sp macro="" textlink="">
          <xdr:nvSpPr>
            <xdr:cNvPr id="34825" name="Object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</xdr:row>
          <xdr:rowOff>190500</xdr:rowOff>
        </xdr:from>
        <xdr:to>
          <xdr:col>10</xdr:col>
          <xdr:colOff>276225</xdr:colOff>
          <xdr:row>19</xdr:row>
          <xdr:rowOff>19050</xdr:rowOff>
        </xdr:to>
        <xdr:sp macro="" textlink="">
          <xdr:nvSpPr>
            <xdr:cNvPr id="35847" name="Object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20</xdr:row>
          <xdr:rowOff>9525</xdr:rowOff>
        </xdr:from>
        <xdr:to>
          <xdr:col>10</xdr:col>
          <xdr:colOff>266700</xdr:colOff>
          <xdr:row>36</xdr:row>
          <xdr:rowOff>38100</xdr:rowOff>
        </xdr:to>
        <xdr:sp macro="" textlink="">
          <xdr:nvSpPr>
            <xdr:cNvPr id="35848" name="Object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19050</xdr:rowOff>
        </xdr:from>
        <xdr:to>
          <xdr:col>10</xdr:col>
          <xdr:colOff>295275</xdr:colOff>
          <xdr:row>19</xdr:row>
          <xdr:rowOff>76200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20</xdr:row>
          <xdr:rowOff>19050</xdr:rowOff>
        </xdr:from>
        <xdr:to>
          <xdr:col>10</xdr:col>
          <xdr:colOff>323850</xdr:colOff>
          <xdr:row>36</xdr:row>
          <xdr:rowOff>47625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</xdr:row>
          <xdr:rowOff>0</xdr:rowOff>
        </xdr:from>
        <xdr:to>
          <xdr:col>10</xdr:col>
          <xdr:colOff>276225</xdr:colOff>
          <xdr:row>18</xdr:row>
          <xdr:rowOff>28575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</xdr:row>
          <xdr:rowOff>190500</xdr:rowOff>
        </xdr:from>
        <xdr:to>
          <xdr:col>10</xdr:col>
          <xdr:colOff>276225</xdr:colOff>
          <xdr:row>18</xdr:row>
          <xdr:rowOff>190500</xdr:rowOff>
        </xdr:to>
        <xdr:sp macro="" textlink="">
          <xdr:nvSpPr>
            <xdr:cNvPr id="38920" name="Object 8" hidden="1">
              <a:extLst>
                <a:ext uri="{63B3BB69-23CF-44E3-9099-C40C66FF867C}">
                  <a14:compatExt spid="_x0000_s38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2</xdr:row>
          <xdr:rowOff>9525</xdr:rowOff>
        </xdr:from>
        <xdr:to>
          <xdr:col>24</xdr:col>
          <xdr:colOff>514350</xdr:colOff>
          <xdr:row>19</xdr:row>
          <xdr:rowOff>0</xdr:rowOff>
        </xdr:to>
        <xdr:sp macro="" textlink="">
          <xdr:nvSpPr>
            <xdr:cNvPr id="38921" name="Object 9" hidden="1">
              <a:extLst>
                <a:ext uri="{63B3BB69-23CF-44E3-9099-C40C66FF867C}">
                  <a14:compatExt spid="_x0000_s38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5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emf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7.emf"/><Relationship Id="rId5" Type="http://schemas.openxmlformats.org/officeDocument/2006/relationships/oleObject" Target="../embeddings/oleObject7.bin"/><Relationship Id="rId4" Type="http://schemas.openxmlformats.org/officeDocument/2006/relationships/image" Target="../media/image6.emf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9.emf"/><Relationship Id="rId5" Type="http://schemas.openxmlformats.org/officeDocument/2006/relationships/oleObject" Target="../embeddings/oleObject9.bin"/><Relationship Id="rId4" Type="http://schemas.openxmlformats.org/officeDocument/2006/relationships/image" Target="../media/image8.emf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11.emf"/><Relationship Id="rId5" Type="http://schemas.openxmlformats.org/officeDocument/2006/relationships/oleObject" Target="../embeddings/oleObject11.bin"/><Relationship Id="rId4" Type="http://schemas.openxmlformats.org/officeDocument/2006/relationships/image" Target="../media/image10.emf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2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image" Target="../media/image12.emf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image" Target="../media/image14.emf"/><Relationship Id="rId5" Type="http://schemas.openxmlformats.org/officeDocument/2006/relationships/oleObject" Target="../embeddings/oleObject14.bin"/><Relationship Id="rId4" Type="http://schemas.openxmlformats.org/officeDocument/2006/relationships/image" Target="../media/image13.emf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5.bin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image" Target="../media/image15.emf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6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image" Target="../media/image16.emf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7.bin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4" Type="http://schemas.openxmlformats.org/officeDocument/2006/relationships/image" Target="../media/image17.emf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8.bin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4" Type="http://schemas.openxmlformats.org/officeDocument/2006/relationships/image" Target="../media/image18.emf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9.bin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Relationship Id="rId6" Type="http://schemas.openxmlformats.org/officeDocument/2006/relationships/image" Target="../media/image20.emf"/><Relationship Id="rId5" Type="http://schemas.openxmlformats.org/officeDocument/2006/relationships/oleObject" Target="../embeddings/oleObject20.bin"/><Relationship Id="rId4" Type="http://schemas.openxmlformats.org/officeDocument/2006/relationships/image" Target="../media/image19.emf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1.bin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Relationship Id="rId4" Type="http://schemas.openxmlformats.org/officeDocument/2006/relationships/image" Target="../media/image21.emf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25" sqref="A25"/>
    </sheetView>
  </sheetViews>
  <sheetFormatPr defaultRowHeight="15" x14ac:dyDescent="0.25"/>
  <cols>
    <col min="3" max="3" width="12.5703125" customWidth="1"/>
    <col min="4" max="4" width="5.42578125" style="1" customWidth="1"/>
    <col min="6" max="6" width="11.5703125" customWidth="1"/>
    <col min="7" max="7" width="5.28515625" style="1" customWidth="1"/>
    <col min="9" max="9" width="11.85546875" customWidth="1"/>
    <col min="10" max="10" width="4.85546875" style="1" customWidth="1"/>
    <col min="12" max="12" width="11" customWidth="1"/>
    <col min="13" max="13" width="5.140625" style="1" customWidth="1"/>
  </cols>
  <sheetData>
    <row r="1" spans="1:15" x14ac:dyDescent="0.25">
      <c r="A1" s="3" t="s">
        <v>67</v>
      </c>
      <c r="B1" s="3"/>
      <c r="C1" s="3"/>
    </row>
    <row r="2" spans="1:15" x14ac:dyDescent="0.25">
      <c r="A2" s="3"/>
      <c r="B2" s="3"/>
      <c r="C2" s="3"/>
    </row>
    <row r="3" spans="1:15" x14ac:dyDescent="0.25">
      <c r="A3" s="5"/>
      <c r="B3" s="174" t="s">
        <v>2</v>
      </c>
      <c r="C3" s="174"/>
      <c r="D3" s="174"/>
      <c r="E3" s="174" t="s">
        <v>3</v>
      </c>
      <c r="F3" s="174"/>
      <c r="G3" s="175"/>
      <c r="H3" s="173" t="s">
        <v>5</v>
      </c>
      <c r="I3" s="173"/>
      <c r="J3" s="173"/>
      <c r="K3" s="173" t="s">
        <v>6</v>
      </c>
      <c r="L3" s="173"/>
      <c r="M3" s="173"/>
      <c r="N3" s="34"/>
    </row>
    <row r="4" spans="1:15" x14ac:dyDescent="0.25">
      <c r="A4" s="4"/>
      <c r="B4" s="10" t="s">
        <v>0</v>
      </c>
      <c r="C4" s="10" t="s">
        <v>1</v>
      </c>
      <c r="D4" s="11" t="s">
        <v>4</v>
      </c>
      <c r="E4" s="10" t="s">
        <v>0</v>
      </c>
      <c r="F4" s="10" t="s">
        <v>1</v>
      </c>
      <c r="G4" s="27" t="s">
        <v>4</v>
      </c>
      <c r="H4" s="17" t="s">
        <v>0</v>
      </c>
      <c r="I4" s="17" t="s">
        <v>1</v>
      </c>
      <c r="J4" s="18" t="s">
        <v>4</v>
      </c>
      <c r="K4" s="17" t="s">
        <v>0</v>
      </c>
      <c r="L4" s="17" t="s">
        <v>1</v>
      </c>
      <c r="M4" s="18" t="s">
        <v>4</v>
      </c>
      <c r="N4" s="176" t="s">
        <v>7</v>
      </c>
      <c r="O4" s="177"/>
    </row>
    <row r="5" spans="1:15" x14ac:dyDescent="0.25">
      <c r="A5" s="28">
        <v>1995</v>
      </c>
      <c r="B5" s="12">
        <v>639</v>
      </c>
      <c r="C5" s="12">
        <v>400</v>
      </c>
      <c r="D5" s="13">
        <f>C5/B5*100</f>
        <v>62.597809076682317</v>
      </c>
      <c r="E5" s="12">
        <v>327</v>
      </c>
      <c r="F5" s="12">
        <v>208</v>
      </c>
      <c r="G5" s="13">
        <f>F5/E5*100</f>
        <v>63.608562691131496</v>
      </c>
      <c r="H5" s="14">
        <f>B5+E5</f>
        <v>966</v>
      </c>
      <c r="I5" s="14">
        <f>C5+F5</f>
        <v>608</v>
      </c>
      <c r="J5" s="15">
        <f>I5/H5*100</f>
        <v>62.939958592132506</v>
      </c>
      <c r="K5" s="14">
        <v>979</v>
      </c>
      <c r="L5" s="14">
        <v>618</v>
      </c>
      <c r="M5" s="15">
        <f>L5/K5*100</f>
        <v>63.125638406537291</v>
      </c>
      <c r="N5" s="14">
        <v>60</v>
      </c>
      <c r="O5" s="14">
        <v>66</v>
      </c>
    </row>
    <row r="6" spans="1:15" x14ac:dyDescent="0.25">
      <c r="A6" s="28">
        <f>A5+1</f>
        <v>1996</v>
      </c>
      <c r="B6" s="12">
        <v>977</v>
      </c>
      <c r="C6" s="12">
        <v>482</v>
      </c>
      <c r="D6" s="13">
        <f t="shared" ref="D6:D23" si="0">C6/B6*100</f>
        <v>49.33469805527124</v>
      </c>
      <c r="E6" s="12">
        <v>467</v>
      </c>
      <c r="F6" s="12">
        <v>262</v>
      </c>
      <c r="G6" s="13">
        <f t="shared" ref="G6:G23" si="1">F6/E6*100</f>
        <v>56.102783725910065</v>
      </c>
      <c r="H6" s="14">
        <f t="shared" ref="H6:H23" si="2">B6+E6</f>
        <v>1444</v>
      </c>
      <c r="I6" s="14">
        <f t="shared" ref="I6:I23" si="3">C6+F6</f>
        <v>744</v>
      </c>
      <c r="J6" s="15">
        <f t="shared" ref="J6:J23" si="4">I6/H6*100</f>
        <v>51.523545706371188</v>
      </c>
      <c r="K6" s="14">
        <v>1460</v>
      </c>
      <c r="L6" s="14">
        <v>752</v>
      </c>
      <c r="M6" s="15">
        <f t="shared" ref="M6:M23" si="5">L6/K6*100</f>
        <v>51.506849315068493</v>
      </c>
      <c r="N6" s="14">
        <v>49</v>
      </c>
      <c r="O6" s="14">
        <v>54</v>
      </c>
    </row>
    <row r="7" spans="1:15" x14ac:dyDescent="0.25">
      <c r="A7" s="28">
        <f t="shared" ref="A7:A23" si="6">A6+1</f>
        <v>1997</v>
      </c>
      <c r="B7" s="12">
        <v>1189</v>
      </c>
      <c r="C7" s="12">
        <v>570</v>
      </c>
      <c r="D7" s="13">
        <f t="shared" si="0"/>
        <v>47.939444911690501</v>
      </c>
      <c r="E7" s="12">
        <v>622</v>
      </c>
      <c r="F7" s="12">
        <v>344</v>
      </c>
      <c r="G7" s="13">
        <f t="shared" si="1"/>
        <v>55.305466237942127</v>
      </c>
      <c r="H7" s="14">
        <f t="shared" si="2"/>
        <v>1811</v>
      </c>
      <c r="I7" s="14">
        <f t="shared" si="3"/>
        <v>914</v>
      </c>
      <c r="J7" s="15">
        <f t="shared" si="4"/>
        <v>50.469353948094977</v>
      </c>
      <c r="K7" s="14">
        <v>1817</v>
      </c>
      <c r="L7" s="14">
        <v>917</v>
      </c>
      <c r="M7" s="15">
        <f t="shared" si="5"/>
        <v>50.467804072647212</v>
      </c>
      <c r="N7" s="14">
        <v>48</v>
      </c>
      <c r="O7" s="14">
        <v>53</v>
      </c>
    </row>
    <row r="8" spans="1:15" x14ac:dyDescent="0.25">
      <c r="A8" s="28">
        <f t="shared" si="6"/>
        <v>1998</v>
      </c>
      <c r="B8" s="12">
        <v>1567</v>
      </c>
      <c r="C8" s="12">
        <v>735</v>
      </c>
      <c r="D8" s="13">
        <f t="shared" si="0"/>
        <v>46.904913848117424</v>
      </c>
      <c r="E8" s="12">
        <v>855</v>
      </c>
      <c r="F8" s="12">
        <v>458</v>
      </c>
      <c r="G8" s="13">
        <f t="shared" si="1"/>
        <v>53.567251461988306</v>
      </c>
      <c r="H8" s="14">
        <f t="shared" si="2"/>
        <v>2422</v>
      </c>
      <c r="I8" s="14">
        <f t="shared" si="3"/>
        <v>1193</v>
      </c>
      <c r="J8" s="15">
        <f t="shared" si="4"/>
        <v>49.256812551610238</v>
      </c>
      <c r="K8" s="14">
        <v>2433</v>
      </c>
      <c r="L8" s="14">
        <v>1199</v>
      </c>
      <c r="M8" s="15">
        <f t="shared" si="5"/>
        <v>49.28072338676531</v>
      </c>
      <c r="N8" s="15">
        <v>47</v>
      </c>
      <c r="O8" s="15">
        <v>51</v>
      </c>
    </row>
    <row r="9" spans="1:15" x14ac:dyDescent="0.25">
      <c r="A9" s="28">
        <f t="shared" si="6"/>
        <v>1999</v>
      </c>
      <c r="B9" s="12">
        <v>1528</v>
      </c>
      <c r="C9" s="12">
        <v>756</v>
      </c>
      <c r="D9" s="13">
        <f t="shared" si="0"/>
        <v>49.476439790575917</v>
      </c>
      <c r="E9" s="12">
        <v>840</v>
      </c>
      <c r="F9" s="12">
        <v>436</v>
      </c>
      <c r="G9" s="13">
        <f t="shared" si="1"/>
        <v>51.904761904761912</v>
      </c>
      <c r="H9" s="14">
        <f t="shared" si="2"/>
        <v>2368</v>
      </c>
      <c r="I9" s="14">
        <f t="shared" si="3"/>
        <v>1192</v>
      </c>
      <c r="J9" s="15">
        <f t="shared" si="4"/>
        <v>50.337837837837839</v>
      </c>
      <c r="K9" s="14">
        <v>2379</v>
      </c>
      <c r="L9" s="14">
        <v>1198</v>
      </c>
      <c r="M9" s="15">
        <f t="shared" si="5"/>
        <v>50.357292980243798</v>
      </c>
      <c r="N9" s="15">
        <v>48</v>
      </c>
      <c r="O9" s="15">
        <v>52</v>
      </c>
    </row>
    <row r="10" spans="1:15" x14ac:dyDescent="0.25">
      <c r="A10" s="28">
        <f t="shared" si="6"/>
        <v>2000</v>
      </c>
      <c r="B10" s="12">
        <v>1647</v>
      </c>
      <c r="C10" s="12">
        <v>865</v>
      </c>
      <c r="D10" s="13">
        <f t="shared" si="0"/>
        <v>52.519732847601695</v>
      </c>
      <c r="E10" s="12">
        <v>874</v>
      </c>
      <c r="F10" s="12">
        <v>484</v>
      </c>
      <c r="G10" s="13">
        <f t="shared" si="1"/>
        <v>55.377574370709382</v>
      </c>
      <c r="H10" s="14">
        <f t="shared" si="2"/>
        <v>2521</v>
      </c>
      <c r="I10" s="14">
        <f t="shared" si="3"/>
        <v>1349</v>
      </c>
      <c r="J10" s="15">
        <f t="shared" si="4"/>
        <v>53.510511701705674</v>
      </c>
      <c r="K10" s="14">
        <v>2536</v>
      </c>
      <c r="L10" s="14">
        <v>1357</v>
      </c>
      <c r="M10" s="15">
        <f t="shared" si="5"/>
        <v>53.509463722397477</v>
      </c>
      <c r="N10" s="15">
        <v>52</v>
      </c>
      <c r="O10" s="15">
        <v>55</v>
      </c>
    </row>
    <row r="11" spans="1:15" x14ac:dyDescent="0.25">
      <c r="A11" s="28">
        <f t="shared" si="6"/>
        <v>2001</v>
      </c>
      <c r="B11" s="12">
        <v>1564</v>
      </c>
      <c r="C11" s="12">
        <v>882</v>
      </c>
      <c r="D11" s="13">
        <f t="shared" si="0"/>
        <v>56.393861892583118</v>
      </c>
      <c r="E11" s="12">
        <v>788</v>
      </c>
      <c r="F11" s="12">
        <v>481</v>
      </c>
      <c r="G11" s="13">
        <f t="shared" si="1"/>
        <v>61.040609137055831</v>
      </c>
      <c r="H11" s="14">
        <f t="shared" si="2"/>
        <v>2352</v>
      </c>
      <c r="I11" s="14">
        <f t="shared" si="3"/>
        <v>1363</v>
      </c>
      <c r="J11" s="15">
        <f t="shared" si="4"/>
        <v>57.950680272108848</v>
      </c>
      <c r="K11" s="14">
        <v>2376</v>
      </c>
      <c r="L11" s="14">
        <v>1378</v>
      </c>
      <c r="M11" s="15">
        <f t="shared" si="5"/>
        <v>57.996632996633004</v>
      </c>
      <c r="N11" s="15">
        <v>56</v>
      </c>
      <c r="O11" s="15">
        <v>60</v>
      </c>
    </row>
    <row r="12" spans="1:15" x14ac:dyDescent="0.25">
      <c r="A12" s="28">
        <f t="shared" si="6"/>
        <v>2002</v>
      </c>
      <c r="B12" s="12">
        <v>1554</v>
      </c>
      <c r="C12" s="12">
        <v>845</v>
      </c>
      <c r="D12" s="13">
        <f t="shared" si="0"/>
        <v>54.375804375804371</v>
      </c>
      <c r="E12" s="12">
        <v>784</v>
      </c>
      <c r="F12" s="12">
        <v>434</v>
      </c>
      <c r="G12" s="13">
        <f t="shared" si="1"/>
        <v>55.357142857142861</v>
      </c>
      <c r="H12" s="14">
        <f t="shared" si="2"/>
        <v>2338</v>
      </c>
      <c r="I12" s="14">
        <f t="shared" si="3"/>
        <v>1279</v>
      </c>
      <c r="J12" s="15">
        <f t="shared" si="4"/>
        <v>54.704875962360987</v>
      </c>
      <c r="K12" s="14">
        <v>2359</v>
      </c>
      <c r="L12" s="14">
        <v>1324</v>
      </c>
      <c r="M12" s="15">
        <f t="shared" si="5"/>
        <v>56.125476896990243</v>
      </c>
      <c r="N12" s="15">
        <v>54</v>
      </c>
      <c r="O12" s="15">
        <v>58</v>
      </c>
    </row>
    <row r="13" spans="1:15" x14ac:dyDescent="0.25">
      <c r="A13" s="28">
        <f t="shared" si="6"/>
        <v>2003</v>
      </c>
      <c r="B13" s="12">
        <v>1604</v>
      </c>
      <c r="C13" s="12">
        <v>914</v>
      </c>
      <c r="D13" s="13">
        <f t="shared" si="0"/>
        <v>56.982543640897752</v>
      </c>
      <c r="E13" s="12">
        <v>794</v>
      </c>
      <c r="F13" s="12">
        <v>483</v>
      </c>
      <c r="G13" s="13">
        <f t="shared" si="1"/>
        <v>60.831234256926948</v>
      </c>
      <c r="H13" s="14">
        <f t="shared" si="2"/>
        <v>2398</v>
      </c>
      <c r="I13" s="14">
        <f t="shared" si="3"/>
        <v>1397</v>
      </c>
      <c r="J13" s="15">
        <f t="shared" si="4"/>
        <v>58.256880733944946</v>
      </c>
      <c r="K13" s="14">
        <v>2422</v>
      </c>
      <c r="L13" s="14">
        <v>1412</v>
      </c>
      <c r="M13" s="15">
        <f t="shared" si="5"/>
        <v>58.29892650701899</v>
      </c>
      <c r="N13" s="15">
        <v>56</v>
      </c>
      <c r="O13" s="15">
        <v>60</v>
      </c>
    </row>
    <row r="14" spans="1:15" x14ac:dyDescent="0.25">
      <c r="A14" s="28">
        <f t="shared" si="6"/>
        <v>2004</v>
      </c>
      <c r="B14" s="12">
        <v>1223</v>
      </c>
      <c r="C14" s="12">
        <v>715</v>
      </c>
      <c r="D14" s="13">
        <f t="shared" si="0"/>
        <v>58.462796402289449</v>
      </c>
      <c r="E14" s="12">
        <v>599</v>
      </c>
      <c r="F14" s="12">
        <v>371</v>
      </c>
      <c r="G14" s="13">
        <f t="shared" si="1"/>
        <v>61.936560934891482</v>
      </c>
      <c r="H14" s="14">
        <f t="shared" si="2"/>
        <v>1822</v>
      </c>
      <c r="I14" s="14">
        <f t="shared" si="3"/>
        <v>1086</v>
      </c>
      <c r="J14" s="15">
        <f t="shared" si="4"/>
        <v>59.60482985729967</v>
      </c>
      <c r="K14" s="14">
        <v>1836</v>
      </c>
      <c r="L14" s="14">
        <v>1093</v>
      </c>
      <c r="M14" s="15">
        <f t="shared" si="5"/>
        <v>59.531590413943356</v>
      </c>
      <c r="N14" s="15">
        <v>57</v>
      </c>
      <c r="O14" s="15">
        <v>62</v>
      </c>
    </row>
    <row r="15" spans="1:15" x14ac:dyDescent="0.25">
      <c r="A15" s="28">
        <f t="shared" si="6"/>
        <v>2005</v>
      </c>
      <c r="B15" s="12">
        <v>1076</v>
      </c>
      <c r="C15" s="12">
        <v>657</v>
      </c>
      <c r="D15" s="13">
        <f t="shared" si="0"/>
        <v>61.059479553903351</v>
      </c>
      <c r="E15" s="12">
        <v>609</v>
      </c>
      <c r="F15" s="12">
        <v>377</v>
      </c>
      <c r="G15" s="13">
        <f t="shared" si="1"/>
        <v>61.904761904761905</v>
      </c>
      <c r="H15" s="14">
        <f t="shared" si="2"/>
        <v>1685</v>
      </c>
      <c r="I15" s="14">
        <f t="shared" si="3"/>
        <v>1034</v>
      </c>
      <c r="J15" s="15">
        <f t="shared" si="4"/>
        <v>61.364985163204743</v>
      </c>
      <c r="K15" s="14">
        <v>1694</v>
      </c>
      <c r="L15" s="14">
        <v>1040</v>
      </c>
      <c r="M15" s="15">
        <f t="shared" si="5"/>
        <v>61.393152302243216</v>
      </c>
      <c r="N15" s="15">
        <v>59</v>
      </c>
      <c r="O15" s="15">
        <v>64</v>
      </c>
    </row>
    <row r="16" spans="1:15" x14ac:dyDescent="0.25">
      <c r="A16" s="28">
        <f t="shared" si="6"/>
        <v>2006</v>
      </c>
      <c r="B16" s="12">
        <v>1217</v>
      </c>
      <c r="C16" s="12">
        <v>736</v>
      </c>
      <c r="D16" s="13">
        <f t="shared" si="0"/>
        <v>60.476581758422356</v>
      </c>
      <c r="E16" s="12">
        <v>656</v>
      </c>
      <c r="F16" s="12">
        <v>419</v>
      </c>
      <c r="G16" s="13">
        <f t="shared" si="1"/>
        <v>63.871951219512191</v>
      </c>
      <c r="H16" s="14">
        <f t="shared" si="2"/>
        <v>1873</v>
      </c>
      <c r="I16" s="14">
        <f t="shared" si="3"/>
        <v>1155</v>
      </c>
      <c r="J16" s="15">
        <f t="shared" si="4"/>
        <v>61.66577682861719</v>
      </c>
      <c r="K16" s="14">
        <v>1886</v>
      </c>
      <c r="L16" s="14">
        <v>1162</v>
      </c>
      <c r="M16" s="15">
        <f t="shared" si="5"/>
        <v>61.611876988335098</v>
      </c>
      <c r="N16" s="15">
        <v>59</v>
      </c>
      <c r="O16" s="15">
        <v>64</v>
      </c>
    </row>
    <row r="17" spans="1:15" x14ac:dyDescent="0.25">
      <c r="A17" s="28">
        <f t="shared" si="6"/>
        <v>2007</v>
      </c>
      <c r="B17" s="12">
        <v>1140</v>
      </c>
      <c r="C17" s="12">
        <v>695</v>
      </c>
      <c r="D17" s="13">
        <f t="shared" si="0"/>
        <v>60.964912280701753</v>
      </c>
      <c r="E17" s="12">
        <v>605</v>
      </c>
      <c r="F17" s="12">
        <v>388</v>
      </c>
      <c r="G17" s="13">
        <f t="shared" si="1"/>
        <v>64.132231404958674</v>
      </c>
      <c r="H17" s="14">
        <f t="shared" si="2"/>
        <v>1745</v>
      </c>
      <c r="I17" s="14">
        <f t="shared" si="3"/>
        <v>1083</v>
      </c>
      <c r="J17" s="15">
        <f t="shared" si="4"/>
        <v>62.063037249283667</v>
      </c>
      <c r="K17" s="14">
        <v>1756</v>
      </c>
      <c r="L17" s="14">
        <v>1091</v>
      </c>
      <c r="M17" s="15">
        <f t="shared" si="5"/>
        <v>62.129840546697032</v>
      </c>
      <c r="N17" s="15">
        <v>60</v>
      </c>
      <c r="O17" s="15">
        <v>64</v>
      </c>
    </row>
    <row r="18" spans="1:15" x14ac:dyDescent="0.25">
      <c r="A18" s="28">
        <f t="shared" si="6"/>
        <v>2008</v>
      </c>
      <c r="B18" s="12">
        <v>1352</v>
      </c>
      <c r="C18" s="12">
        <v>852</v>
      </c>
      <c r="D18" s="13">
        <f t="shared" si="0"/>
        <v>63.017751479289942</v>
      </c>
      <c r="E18" s="12">
        <v>737</v>
      </c>
      <c r="F18" s="12">
        <v>453</v>
      </c>
      <c r="G18" s="13">
        <f t="shared" si="1"/>
        <v>61.46540027137042</v>
      </c>
      <c r="H18" s="14">
        <f t="shared" si="2"/>
        <v>2089</v>
      </c>
      <c r="I18" s="14">
        <f t="shared" si="3"/>
        <v>1305</v>
      </c>
      <c r="J18" s="15">
        <f t="shared" si="4"/>
        <v>62.470081378650065</v>
      </c>
      <c r="K18" s="14">
        <v>2099</v>
      </c>
      <c r="L18" s="14">
        <v>1311</v>
      </c>
      <c r="M18" s="15">
        <f t="shared" si="5"/>
        <v>62.45831348261077</v>
      </c>
      <c r="N18" s="15">
        <v>60</v>
      </c>
      <c r="O18" s="15">
        <v>65</v>
      </c>
    </row>
    <row r="19" spans="1:15" x14ac:dyDescent="0.25">
      <c r="A19" s="28">
        <f t="shared" si="6"/>
        <v>2009</v>
      </c>
      <c r="B19" s="12">
        <v>1712</v>
      </c>
      <c r="C19" s="12">
        <v>840</v>
      </c>
      <c r="D19" s="13">
        <f t="shared" si="0"/>
        <v>49.065420560747661</v>
      </c>
      <c r="E19" s="12">
        <v>912</v>
      </c>
      <c r="F19" s="12">
        <v>471</v>
      </c>
      <c r="G19" s="13">
        <f t="shared" si="1"/>
        <v>51.644736842105267</v>
      </c>
      <c r="H19" s="14">
        <f t="shared" si="2"/>
        <v>2624</v>
      </c>
      <c r="I19" s="14">
        <f t="shared" si="3"/>
        <v>1311</v>
      </c>
      <c r="J19" s="15">
        <f t="shared" si="4"/>
        <v>49.961890243902438</v>
      </c>
      <c r="K19" s="14">
        <v>2641</v>
      </c>
      <c r="L19" s="14">
        <v>1318</v>
      </c>
      <c r="M19" s="15">
        <f t="shared" si="5"/>
        <v>49.905338886785309</v>
      </c>
      <c r="N19" s="15">
        <v>48</v>
      </c>
      <c r="O19" s="15">
        <v>52</v>
      </c>
    </row>
    <row r="20" spans="1:15" x14ac:dyDescent="0.25">
      <c r="A20" s="28">
        <f t="shared" si="6"/>
        <v>2010</v>
      </c>
      <c r="B20" s="12">
        <v>1567</v>
      </c>
      <c r="C20" s="12">
        <v>838</v>
      </c>
      <c r="D20" s="13">
        <f t="shared" si="0"/>
        <v>53.47798340778558</v>
      </c>
      <c r="E20" s="12">
        <v>756</v>
      </c>
      <c r="F20" s="12">
        <v>398</v>
      </c>
      <c r="G20" s="13">
        <f t="shared" si="1"/>
        <v>52.645502645502653</v>
      </c>
      <c r="H20" s="14">
        <f t="shared" si="2"/>
        <v>2323</v>
      </c>
      <c r="I20" s="14">
        <f t="shared" si="3"/>
        <v>1236</v>
      </c>
      <c r="J20" s="15">
        <f t="shared" si="4"/>
        <v>53.207059836418424</v>
      </c>
      <c r="K20" s="14">
        <v>2337</v>
      </c>
      <c r="L20" s="14">
        <v>1244</v>
      </c>
      <c r="M20" s="15">
        <f t="shared" si="5"/>
        <v>53.230637569533592</v>
      </c>
      <c r="N20" s="15">
        <v>51</v>
      </c>
      <c r="O20" s="15">
        <v>55</v>
      </c>
    </row>
    <row r="21" spans="1:15" x14ac:dyDescent="0.25">
      <c r="A21" s="28">
        <f t="shared" si="6"/>
        <v>2011</v>
      </c>
      <c r="B21" s="12">
        <v>1530</v>
      </c>
      <c r="C21" s="12">
        <v>826</v>
      </c>
      <c r="D21" s="13">
        <f t="shared" si="0"/>
        <v>53.986928104575163</v>
      </c>
      <c r="E21" s="12">
        <v>748</v>
      </c>
      <c r="F21" s="12">
        <v>386</v>
      </c>
      <c r="G21" s="13">
        <f t="shared" si="1"/>
        <v>51.604278074866308</v>
      </c>
      <c r="H21" s="14">
        <f t="shared" si="2"/>
        <v>2278</v>
      </c>
      <c r="I21" s="14">
        <f t="shared" si="3"/>
        <v>1212</v>
      </c>
      <c r="J21" s="15">
        <f t="shared" si="4"/>
        <v>53.204565408252854</v>
      </c>
      <c r="K21" s="14">
        <v>2290</v>
      </c>
      <c r="L21" s="14">
        <v>1216</v>
      </c>
      <c r="M21" s="15">
        <f t="shared" si="5"/>
        <v>53.100436681222703</v>
      </c>
      <c r="N21" s="15">
        <v>51</v>
      </c>
      <c r="O21" s="15">
        <v>55</v>
      </c>
    </row>
    <row r="22" spans="1:15" x14ac:dyDescent="0.25">
      <c r="A22" s="28">
        <f>A21+1</f>
        <v>2012</v>
      </c>
      <c r="B22" s="12">
        <v>1524</v>
      </c>
      <c r="C22" s="12">
        <v>794</v>
      </c>
      <c r="D22" s="13">
        <f t="shared" si="0"/>
        <v>52.099737532808398</v>
      </c>
      <c r="E22" s="12">
        <v>713</v>
      </c>
      <c r="F22" s="12">
        <v>384</v>
      </c>
      <c r="G22" s="13">
        <f t="shared" si="1"/>
        <v>53.856942496493687</v>
      </c>
      <c r="H22" s="14">
        <f t="shared" si="2"/>
        <v>2237</v>
      </c>
      <c r="I22" s="14">
        <f t="shared" si="3"/>
        <v>1178</v>
      </c>
      <c r="J22" s="15">
        <f t="shared" si="4"/>
        <v>52.659812248547169</v>
      </c>
      <c r="K22" s="14">
        <v>2252</v>
      </c>
      <c r="L22" s="14">
        <v>1184</v>
      </c>
      <c r="M22" s="15">
        <f t="shared" si="5"/>
        <v>52.575488454706928</v>
      </c>
      <c r="N22" s="15">
        <v>50</v>
      </c>
      <c r="O22" s="15">
        <v>55</v>
      </c>
    </row>
    <row r="23" spans="1:15" x14ac:dyDescent="0.25">
      <c r="A23" s="29">
        <f t="shared" si="6"/>
        <v>2013</v>
      </c>
      <c r="B23" s="10">
        <v>1554</v>
      </c>
      <c r="C23" s="10">
        <v>831</v>
      </c>
      <c r="D23" s="11">
        <f t="shared" si="0"/>
        <v>53.474903474903478</v>
      </c>
      <c r="E23" s="10">
        <v>726</v>
      </c>
      <c r="F23" s="10">
        <v>396</v>
      </c>
      <c r="G23" s="27">
        <f t="shared" si="1"/>
        <v>54.54545454545454</v>
      </c>
      <c r="H23" s="14">
        <f t="shared" si="2"/>
        <v>2280</v>
      </c>
      <c r="I23" s="14">
        <f t="shared" si="3"/>
        <v>1227</v>
      </c>
      <c r="J23" s="15">
        <f t="shared" si="4"/>
        <v>53.815789473684205</v>
      </c>
      <c r="K23" s="14">
        <v>2296</v>
      </c>
      <c r="L23" s="14">
        <v>1235</v>
      </c>
      <c r="M23" s="15">
        <f t="shared" si="5"/>
        <v>53.789198606271782</v>
      </c>
      <c r="N23" s="15">
        <v>52</v>
      </c>
      <c r="O23" s="15">
        <v>56</v>
      </c>
    </row>
    <row r="25" spans="1:15" x14ac:dyDescent="0.25">
      <c r="A25" s="35" t="s">
        <v>20</v>
      </c>
    </row>
  </sheetData>
  <mergeCells count="5">
    <mergeCell ref="K3:M3"/>
    <mergeCell ref="E3:G3"/>
    <mergeCell ref="B3:D3"/>
    <mergeCell ref="H3:J3"/>
    <mergeCell ref="N4:O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170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3795" r:id="rId3">
          <objectPr defaultSize="0" autoPict="0" r:id="rId4">
            <anchor moveWithCells="1">
              <from>
                <xdr:col>1</xdr:col>
                <xdr:colOff>19050</xdr:colOff>
                <xdr:row>20</xdr:row>
                <xdr:rowOff>38100</xdr:rowOff>
              </from>
              <to>
                <xdr:col>10</xdr:col>
                <xdr:colOff>295275</xdr:colOff>
                <xdr:row>37</xdr:row>
                <xdr:rowOff>66675</xdr:rowOff>
              </to>
            </anchor>
          </objectPr>
        </oleObject>
      </mc:Choice>
      <mc:Fallback>
        <oleObject progId="Prism6.Document" shapeId="33795" r:id="rId3"/>
      </mc:Fallback>
    </mc:AlternateContent>
    <mc:AlternateContent xmlns:mc="http://schemas.openxmlformats.org/markup-compatibility/2006">
      <mc:Choice Requires="x14">
        <oleObject progId="Prism6.Document" shapeId="33796" r:id="rId5">
          <objectPr defaultSize="0" autoPict="0" r:id="rId6">
            <anchor moveWithCells="1">
              <from>
                <xdr:col>1</xdr:col>
                <xdr:colOff>19050</xdr:colOff>
                <xdr:row>2</xdr:row>
                <xdr:rowOff>19050</xdr:rowOff>
              </from>
              <to>
                <xdr:col>10</xdr:col>
                <xdr:colOff>295275</xdr:colOff>
                <xdr:row>18</xdr:row>
                <xdr:rowOff>171450</xdr:rowOff>
              </to>
            </anchor>
          </objectPr>
        </oleObject>
      </mc:Choice>
      <mc:Fallback>
        <oleObject progId="Prism6.Document" shapeId="33796" r:id="rId5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workbookViewId="0">
      <selection activeCell="D20" sqref="D20"/>
    </sheetView>
  </sheetViews>
  <sheetFormatPr defaultRowHeight="15" x14ac:dyDescent="0.25"/>
  <cols>
    <col min="1" max="1" width="25.28515625" customWidth="1"/>
    <col min="2" max="2" width="9" customWidth="1"/>
    <col min="3" max="3" width="9.140625" customWidth="1"/>
    <col min="4" max="4" width="8.42578125" customWidth="1"/>
    <col min="5" max="5" width="7" customWidth="1"/>
    <col min="6" max="6" width="6.7109375" customWidth="1"/>
    <col min="7" max="7" width="7.28515625" customWidth="1"/>
    <col min="8" max="8" width="8.5703125" customWidth="1"/>
    <col min="9" max="9" width="9.28515625" customWidth="1"/>
    <col min="10" max="10" width="9" customWidth="1"/>
    <col min="11" max="11" width="7.28515625" customWidth="1"/>
    <col min="12" max="12" width="7" customWidth="1"/>
    <col min="13" max="13" width="7.85546875" customWidth="1"/>
    <col min="14" max="14" width="8.42578125" customWidth="1"/>
    <col min="15" max="15" width="9.85546875" customWidth="1"/>
    <col min="16" max="16" width="9.28515625" customWidth="1"/>
    <col min="17" max="17" width="7.140625" customWidth="1"/>
    <col min="18" max="18" width="9.42578125" customWidth="1"/>
    <col min="19" max="19" width="9.28515625" customWidth="1"/>
    <col min="20" max="20" width="8.85546875" customWidth="1"/>
    <col min="21" max="21" width="9.140625" customWidth="1"/>
    <col min="22" max="22" width="9" customWidth="1"/>
    <col min="23" max="23" width="6" customWidth="1"/>
    <col min="24" max="24" width="6.140625" customWidth="1"/>
    <col min="25" max="25" width="7.42578125" customWidth="1"/>
    <col min="26" max="26" width="10" customWidth="1"/>
    <col min="27" max="27" width="9.140625" customWidth="1"/>
    <col min="28" max="28" width="9.42578125" customWidth="1"/>
    <col min="29" max="29" width="6.7109375" customWidth="1"/>
    <col min="30" max="30" width="5.28515625" customWidth="1"/>
    <col min="31" max="31" width="5.42578125" customWidth="1"/>
    <col min="32" max="32" width="7.140625" customWidth="1"/>
    <col min="33" max="33" width="9.85546875" customWidth="1"/>
    <col min="34" max="34" width="8.28515625" customWidth="1"/>
    <col min="35" max="35" width="7.140625" customWidth="1"/>
    <col min="36" max="36" width="6.85546875" customWidth="1"/>
    <col min="37" max="37" width="7" customWidth="1"/>
    <col min="38" max="38" width="7.85546875" customWidth="1"/>
    <col min="39" max="39" width="9.7109375" customWidth="1"/>
    <col min="40" max="40" width="8.140625" customWidth="1"/>
    <col min="41" max="42" width="7" customWidth="1"/>
    <col min="43" max="43" width="7.28515625" customWidth="1"/>
    <col min="44" max="44" width="8.28515625" customWidth="1"/>
    <col min="45" max="45" width="9.5703125" customWidth="1"/>
    <col min="46" max="46" width="7.140625" customWidth="1"/>
    <col min="47" max="47" width="5.140625" customWidth="1"/>
    <col min="48" max="48" width="6.85546875" customWidth="1"/>
    <col min="49" max="49" width="6.140625" customWidth="1"/>
    <col min="50" max="50" width="8" customWidth="1"/>
    <col min="51" max="51" width="9.28515625" customWidth="1"/>
    <col min="52" max="52" width="7.85546875" customWidth="1"/>
    <col min="53" max="53" width="6" customWidth="1"/>
    <col min="54" max="54" width="7.140625" customWidth="1"/>
    <col min="55" max="55" width="6.28515625" customWidth="1"/>
    <col min="56" max="56" width="8" customWidth="1"/>
    <col min="57" max="57" width="10" customWidth="1"/>
    <col min="58" max="58" width="7.42578125" customWidth="1"/>
    <col min="59" max="59" width="6.42578125" customWidth="1"/>
    <col min="60" max="61" width="5.85546875" customWidth="1"/>
  </cols>
  <sheetData>
    <row r="1" spans="1:61" x14ac:dyDescent="0.25">
      <c r="A1" s="3" t="s">
        <v>116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6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33"/>
      <c r="AG2" s="33"/>
      <c r="AH2" s="33"/>
      <c r="AI2" s="33"/>
      <c r="AJ2" s="33"/>
      <c r="AK2" s="33"/>
      <c r="AL2" s="33"/>
    </row>
    <row r="3" spans="1:61" x14ac:dyDescent="0.25">
      <c r="A3" s="200" t="s">
        <v>73</v>
      </c>
      <c r="B3" s="196"/>
      <c r="C3" s="197"/>
      <c r="D3" s="197"/>
      <c r="E3" s="197"/>
      <c r="F3" s="197"/>
      <c r="G3" s="198"/>
      <c r="H3" s="196"/>
      <c r="I3" s="197"/>
      <c r="J3" s="197"/>
      <c r="K3" s="197"/>
      <c r="L3" s="197"/>
      <c r="M3" s="198"/>
      <c r="N3" s="196"/>
      <c r="O3" s="197"/>
      <c r="P3" s="197"/>
      <c r="Q3" s="197"/>
      <c r="R3" s="197"/>
      <c r="S3" s="198"/>
      <c r="T3" s="196"/>
      <c r="U3" s="197"/>
      <c r="V3" s="197"/>
      <c r="W3" s="197"/>
      <c r="X3" s="197"/>
      <c r="Y3" s="198"/>
      <c r="Z3" s="196"/>
      <c r="AA3" s="197"/>
      <c r="AB3" s="197"/>
      <c r="AC3" s="197"/>
      <c r="AD3" s="197"/>
      <c r="AE3" s="198"/>
      <c r="AF3" s="201"/>
      <c r="AG3" s="201"/>
      <c r="AH3" s="201"/>
      <c r="AI3" s="201"/>
      <c r="AJ3" s="201"/>
      <c r="AK3" s="201"/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/>
      <c r="AX3" s="201"/>
      <c r="AY3" s="201"/>
      <c r="AZ3" s="201"/>
      <c r="BA3" s="201"/>
      <c r="BB3" s="201"/>
      <c r="BC3" s="201"/>
      <c r="BD3" s="201"/>
      <c r="BE3" s="201"/>
      <c r="BF3" s="201"/>
      <c r="BG3" s="201"/>
      <c r="BH3" s="201"/>
      <c r="BI3" s="201"/>
    </row>
    <row r="4" spans="1:61" x14ac:dyDescent="0.25">
      <c r="A4" s="200"/>
      <c r="B4" s="193">
        <v>2004</v>
      </c>
      <c r="C4" s="194"/>
      <c r="D4" s="194"/>
      <c r="E4" s="194"/>
      <c r="F4" s="194"/>
      <c r="G4" s="195"/>
      <c r="H4" s="193">
        <v>2005</v>
      </c>
      <c r="I4" s="194"/>
      <c r="J4" s="194"/>
      <c r="K4" s="194"/>
      <c r="L4" s="194"/>
      <c r="M4" s="195"/>
      <c r="N4" s="193">
        <v>2006</v>
      </c>
      <c r="O4" s="194"/>
      <c r="P4" s="194"/>
      <c r="Q4" s="194"/>
      <c r="R4" s="194"/>
      <c r="S4" s="195"/>
      <c r="T4" s="193">
        <v>2007</v>
      </c>
      <c r="U4" s="194"/>
      <c r="V4" s="194"/>
      <c r="W4" s="194"/>
      <c r="X4" s="194"/>
      <c r="Y4" s="195"/>
      <c r="Z4" s="193">
        <v>2008</v>
      </c>
      <c r="AA4" s="194"/>
      <c r="AB4" s="194"/>
      <c r="AC4" s="194"/>
      <c r="AD4" s="194"/>
      <c r="AE4" s="195"/>
      <c r="AF4" s="199">
        <v>2009</v>
      </c>
      <c r="AG4" s="203"/>
      <c r="AH4" s="203"/>
      <c r="AI4" s="204"/>
      <c r="AJ4" s="204"/>
      <c r="AK4" s="177"/>
      <c r="AL4" s="199">
        <v>2010</v>
      </c>
      <c r="AM4" s="203"/>
      <c r="AN4" s="203"/>
      <c r="AO4" s="204"/>
      <c r="AP4" s="204"/>
      <c r="AQ4" s="177"/>
      <c r="AR4" s="199">
        <v>2011</v>
      </c>
      <c r="AS4" s="203"/>
      <c r="AT4" s="203"/>
      <c r="AU4" s="204"/>
      <c r="AV4" s="204"/>
      <c r="AW4" s="177"/>
      <c r="AX4" s="205">
        <v>2012</v>
      </c>
      <c r="AY4" s="206"/>
      <c r="AZ4" s="206"/>
      <c r="BA4" s="204"/>
      <c r="BB4" s="204"/>
      <c r="BC4" s="177"/>
      <c r="BD4" s="202">
        <v>2013</v>
      </c>
      <c r="BE4" s="202"/>
      <c r="BF4" s="202"/>
      <c r="BG4" s="202"/>
      <c r="BH4" s="202"/>
      <c r="BI4" s="202"/>
    </row>
    <row r="5" spans="1:61" ht="17.25" x14ac:dyDescent="0.25">
      <c r="A5" s="200"/>
      <c r="B5" s="80" t="s">
        <v>82</v>
      </c>
      <c r="C5" s="80" t="s">
        <v>83</v>
      </c>
      <c r="D5" s="80" t="s">
        <v>85</v>
      </c>
      <c r="E5" s="80" t="s">
        <v>4</v>
      </c>
      <c r="F5" s="199" t="s">
        <v>7</v>
      </c>
      <c r="G5" s="177"/>
      <c r="H5" s="80" t="s">
        <v>82</v>
      </c>
      <c r="I5" s="80" t="s">
        <v>83</v>
      </c>
      <c r="J5" s="80" t="s">
        <v>85</v>
      </c>
      <c r="K5" s="80" t="s">
        <v>4</v>
      </c>
      <c r="L5" s="199" t="s">
        <v>7</v>
      </c>
      <c r="M5" s="177"/>
      <c r="N5" s="80" t="s">
        <v>82</v>
      </c>
      <c r="O5" s="80" t="s">
        <v>83</v>
      </c>
      <c r="P5" s="80" t="s">
        <v>85</v>
      </c>
      <c r="Q5" s="80" t="s">
        <v>4</v>
      </c>
      <c r="R5" s="199" t="s">
        <v>7</v>
      </c>
      <c r="S5" s="177"/>
      <c r="T5" s="80" t="s">
        <v>82</v>
      </c>
      <c r="U5" s="80" t="s">
        <v>83</v>
      </c>
      <c r="V5" s="80" t="s">
        <v>85</v>
      </c>
      <c r="W5" s="80" t="s">
        <v>4</v>
      </c>
      <c r="X5" s="199" t="s">
        <v>7</v>
      </c>
      <c r="Y5" s="177"/>
      <c r="Z5" s="80" t="s">
        <v>82</v>
      </c>
      <c r="AA5" s="80" t="s">
        <v>83</v>
      </c>
      <c r="AB5" s="80" t="s">
        <v>85</v>
      </c>
      <c r="AC5" s="80" t="s">
        <v>4</v>
      </c>
      <c r="AD5" s="199" t="s">
        <v>7</v>
      </c>
      <c r="AE5" s="177"/>
      <c r="AF5" s="80" t="s">
        <v>82</v>
      </c>
      <c r="AG5" s="80" t="s">
        <v>83</v>
      </c>
      <c r="AH5" s="80" t="s">
        <v>85</v>
      </c>
      <c r="AI5" s="80" t="s">
        <v>4</v>
      </c>
      <c r="AJ5" s="199" t="s">
        <v>7</v>
      </c>
      <c r="AK5" s="177"/>
      <c r="AL5" s="80" t="s">
        <v>82</v>
      </c>
      <c r="AM5" s="80" t="s">
        <v>83</v>
      </c>
      <c r="AN5" s="80" t="s">
        <v>11</v>
      </c>
      <c r="AO5" s="80" t="s">
        <v>4</v>
      </c>
      <c r="AP5" s="199" t="s">
        <v>7</v>
      </c>
      <c r="AQ5" s="177"/>
      <c r="AR5" s="80" t="s">
        <v>82</v>
      </c>
      <c r="AS5" s="80" t="s">
        <v>83</v>
      </c>
      <c r="AT5" s="80" t="s">
        <v>11</v>
      </c>
      <c r="AU5" s="80" t="s">
        <v>4</v>
      </c>
      <c r="AV5" s="199" t="s">
        <v>7</v>
      </c>
      <c r="AW5" s="177"/>
      <c r="AX5" s="80" t="s">
        <v>82</v>
      </c>
      <c r="AY5" s="80" t="s">
        <v>83</v>
      </c>
      <c r="AZ5" s="80" t="s">
        <v>84</v>
      </c>
      <c r="BA5" s="80" t="s">
        <v>4</v>
      </c>
      <c r="BB5" s="199" t="s">
        <v>7</v>
      </c>
      <c r="BC5" s="177"/>
      <c r="BD5" s="80" t="s">
        <v>82</v>
      </c>
      <c r="BE5" s="80" t="s">
        <v>83</v>
      </c>
      <c r="BF5" s="80" t="s">
        <v>84</v>
      </c>
      <c r="BG5" s="80" t="s">
        <v>4</v>
      </c>
      <c r="BH5" s="199" t="s">
        <v>7</v>
      </c>
      <c r="BI5" s="177"/>
    </row>
    <row r="6" spans="1:61" x14ac:dyDescent="0.25">
      <c r="A6" s="81" t="s">
        <v>74</v>
      </c>
      <c r="B6" s="82">
        <v>204</v>
      </c>
      <c r="C6" s="82">
        <v>122</v>
      </c>
      <c r="D6" s="82">
        <v>326</v>
      </c>
      <c r="E6" s="89">
        <f>D6/449*100</f>
        <v>72.605790645879736</v>
      </c>
      <c r="F6" s="82">
        <v>68</v>
      </c>
      <c r="G6" s="82">
        <v>77</v>
      </c>
      <c r="H6" s="82">
        <v>159</v>
      </c>
      <c r="I6" s="82">
        <v>132</v>
      </c>
      <c r="J6" s="82">
        <v>291</v>
      </c>
      <c r="K6" s="89">
        <f>J6/435*100</f>
        <v>66.896551724137936</v>
      </c>
      <c r="L6" s="82">
        <v>62</v>
      </c>
      <c r="M6" s="82">
        <v>71</v>
      </c>
      <c r="N6" s="82">
        <v>187</v>
      </c>
      <c r="O6" s="82">
        <v>108</v>
      </c>
      <c r="P6" s="82">
        <v>295</v>
      </c>
      <c r="Q6" s="89">
        <f>P6/474*100</f>
        <v>62.236286919831215</v>
      </c>
      <c r="R6" s="82">
        <v>58</v>
      </c>
      <c r="S6" s="82">
        <v>67</v>
      </c>
      <c r="T6" s="82">
        <v>135</v>
      </c>
      <c r="U6" s="82">
        <v>71</v>
      </c>
      <c r="V6" s="82">
        <v>207</v>
      </c>
      <c r="W6" s="89">
        <f>207/267*100</f>
        <v>77.528089887640448</v>
      </c>
      <c r="X6" s="82">
        <v>72</v>
      </c>
      <c r="Y6" s="82">
        <v>82</v>
      </c>
      <c r="Z6" s="82">
        <v>81</v>
      </c>
      <c r="AA6" s="82">
        <v>48</v>
      </c>
      <c r="AB6" s="82">
        <v>129</v>
      </c>
      <c r="AC6" s="89">
        <f>AB6/383*100</f>
        <v>33.681462140992167</v>
      </c>
      <c r="AD6" s="82">
        <v>30</v>
      </c>
      <c r="AE6" s="82">
        <v>39</v>
      </c>
      <c r="AF6" s="82">
        <v>167</v>
      </c>
      <c r="AG6" s="82">
        <v>94</v>
      </c>
      <c r="AH6" s="82">
        <v>261</v>
      </c>
      <c r="AI6" s="89">
        <f>AH6/399*100</f>
        <v>65.413533834586474</v>
      </c>
      <c r="AJ6" s="89">
        <v>61</v>
      </c>
      <c r="AK6" s="89">
        <v>70</v>
      </c>
      <c r="AL6" s="82">
        <v>159</v>
      </c>
      <c r="AM6" s="82">
        <v>106</v>
      </c>
      <c r="AN6" s="82">
        <v>265</v>
      </c>
      <c r="AO6" s="89">
        <f>AN6/400*100</f>
        <v>66.25</v>
      </c>
      <c r="AP6" s="89">
        <v>61</v>
      </c>
      <c r="AQ6" s="89">
        <v>71</v>
      </c>
      <c r="AR6" s="82">
        <v>174</v>
      </c>
      <c r="AS6" s="82">
        <v>62</v>
      </c>
      <c r="AT6" s="82">
        <v>236</v>
      </c>
      <c r="AU6" s="97">
        <f>AT6/412*100</f>
        <v>57.28155339805825</v>
      </c>
      <c r="AV6" s="97">
        <v>52</v>
      </c>
      <c r="AW6" s="97">
        <v>62</v>
      </c>
      <c r="AX6" s="82">
        <v>172</v>
      </c>
      <c r="AY6" s="82">
        <v>99</v>
      </c>
      <c r="AZ6" s="82">
        <v>274</v>
      </c>
      <c r="BA6" s="89">
        <f>AZ6/486*100</f>
        <v>56.378600823045268</v>
      </c>
      <c r="BB6" s="89">
        <v>52</v>
      </c>
      <c r="BC6" s="89">
        <v>61</v>
      </c>
      <c r="BD6" s="82">
        <v>205</v>
      </c>
      <c r="BE6" s="82">
        <v>93</v>
      </c>
      <c r="BF6" s="82">
        <v>300</v>
      </c>
      <c r="BG6" s="89">
        <f>BF6/407*100</f>
        <v>73.710073710073715</v>
      </c>
      <c r="BH6" s="89">
        <v>69</v>
      </c>
      <c r="BI6" s="89">
        <v>78</v>
      </c>
    </row>
    <row r="7" spans="1:61" x14ac:dyDescent="0.25">
      <c r="A7" s="81" t="s">
        <v>75</v>
      </c>
      <c r="B7" s="82">
        <v>3</v>
      </c>
      <c r="C7" s="82">
        <v>9</v>
      </c>
      <c r="D7" s="82">
        <v>12</v>
      </c>
      <c r="E7" s="89">
        <f t="shared" ref="E7:E14" si="0">D7/449*100</f>
        <v>2.6726057906458798</v>
      </c>
      <c r="F7" s="82">
        <v>1</v>
      </c>
      <c r="G7" s="82">
        <v>5</v>
      </c>
      <c r="H7" s="82">
        <v>8</v>
      </c>
      <c r="I7" s="82">
        <v>9</v>
      </c>
      <c r="J7" s="82">
        <v>17</v>
      </c>
      <c r="K7" s="89">
        <f t="shared" ref="K7:K14" si="1">J7/435*100</f>
        <v>3.9080459770114944</v>
      </c>
      <c r="L7" s="82">
        <v>2</v>
      </c>
      <c r="M7" s="82">
        <v>6</v>
      </c>
      <c r="N7" s="82">
        <v>11</v>
      </c>
      <c r="O7" s="82">
        <v>15</v>
      </c>
      <c r="P7" s="82">
        <v>26</v>
      </c>
      <c r="Q7" s="89">
        <f t="shared" ref="Q7:Q14" si="2">P7/474*100</f>
        <v>5.485232067510549</v>
      </c>
      <c r="R7" s="82">
        <v>4</v>
      </c>
      <c r="S7" s="82">
        <v>8</v>
      </c>
      <c r="T7" s="82">
        <v>4</v>
      </c>
      <c r="U7" s="82">
        <v>3</v>
      </c>
      <c r="V7" s="82">
        <v>7</v>
      </c>
      <c r="W7" s="89">
        <f>V7/267*100</f>
        <v>2.6217228464419478</v>
      </c>
      <c r="X7" s="82">
        <v>1</v>
      </c>
      <c r="Y7" s="82">
        <v>5</v>
      </c>
      <c r="Z7" s="82">
        <v>10</v>
      </c>
      <c r="AA7" s="82">
        <v>14</v>
      </c>
      <c r="AB7" s="82">
        <v>24</v>
      </c>
      <c r="AC7" s="89">
        <f t="shared" ref="AC7:AC14" si="3">AB7/383*100</f>
        <v>6.2663185378590072</v>
      </c>
      <c r="AD7" s="82">
        <v>4</v>
      </c>
      <c r="AE7" s="82">
        <v>9</v>
      </c>
      <c r="AF7" s="82">
        <v>7</v>
      </c>
      <c r="AG7" s="82">
        <v>8</v>
      </c>
      <c r="AH7" s="82">
        <v>15</v>
      </c>
      <c r="AI7" s="89">
        <f t="shared" ref="AI7:AI14" si="4">AH7/399*100</f>
        <v>3.7593984962406015</v>
      </c>
      <c r="AJ7" s="89">
        <v>2.1</v>
      </c>
      <c r="AK7" s="89">
        <v>6.1</v>
      </c>
      <c r="AL7" s="82">
        <v>7</v>
      </c>
      <c r="AM7" s="82">
        <v>3</v>
      </c>
      <c r="AN7" s="82">
        <v>10</v>
      </c>
      <c r="AO7" s="89">
        <v>1.2</v>
      </c>
      <c r="AP7" s="89">
        <v>1.2</v>
      </c>
      <c r="AQ7" s="89">
        <v>4.5</v>
      </c>
      <c r="AR7" s="82">
        <v>4</v>
      </c>
      <c r="AS7" s="82">
        <v>4</v>
      </c>
      <c r="AT7" s="82">
        <v>8</v>
      </c>
      <c r="AU7" s="97">
        <f t="shared" ref="AU7:AU14" si="5">AT7/412*100</f>
        <v>1.9417475728155338</v>
      </c>
      <c r="AV7" s="97">
        <v>0.8</v>
      </c>
      <c r="AW7" s="97">
        <v>3.7</v>
      </c>
      <c r="AX7" s="82">
        <v>3</v>
      </c>
      <c r="AY7" s="82">
        <v>6</v>
      </c>
      <c r="AZ7" s="82">
        <v>9</v>
      </c>
      <c r="BA7" s="89">
        <f t="shared" ref="BA7:BA14" si="6">AZ7/486*100</f>
        <v>1.8518518518518516</v>
      </c>
      <c r="BB7" s="89">
        <v>0.9</v>
      </c>
      <c r="BC7" s="89">
        <v>3.5</v>
      </c>
      <c r="BD7" s="82">
        <v>12</v>
      </c>
      <c r="BE7" s="82">
        <v>4</v>
      </c>
      <c r="BF7" s="82">
        <v>16</v>
      </c>
      <c r="BG7" s="89">
        <f t="shared" ref="BG7:BG14" si="7">BF7/407*100</f>
        <v>3.9312039312039313</v>
      </c>
      <c r="BH7" s="89">
        <v>2.2999999999999998</v>
      </c>
      <c r="BI7" s="89">
        <v>6.3</v>
      </c>
    </row>
    <row r="8" spans="1:61" x14ac:dyDescent="0.25">
      <c r="A8" s="83" t="s">
        <v>76</v>
      </c>
      <c r="B8" s="84">
        <v>0</v>
      </c>
      <c r="C8" s="84">
        <v>1</v>
      </c>
      <c r="D8" s="84">
        <v>1</v>
      </c>
      <c r="E8" s="90">
        <f t="shared" si="0"/>
        <v>0.22271714922048996</v>
      </c>
      <c r="F8" s="84">
        <v>0</v>
      </c>
      <c r="G8" s="84">
        <v>1</v>
      </c>
      <c r="H8" s="84">
        <v>2</v>
      </c>
      <c r="I8" s="84">
        <v>1</v>
      </c>
      <c r="J8" s="84">
        <v>3</v>
      </c>
      <c r="K8" s="90">
        <f t="shared" si="1"/>
        <v>0.68965517241379315</v>
      </c>
      <c r="L8" s="84">
        <v>0</v>
      </c>
      <c r="M8" s="84">
        <v>2</v>
      </c>
      <c r="N8" s="84">
        <v>1</v>
      </c>
      <c r="O8" s="84">
        <v>1</v>
      </c>
      <c r="P8" s="84">
        <v>2</v>
      </c>
      <c r="Q8" s="90">
        <f t="shared" si="2"/>
        <v>0.42194092827004215</v>
      </c>
      <c r="R8" s="84">
        <v>0</v>
      </c>
      <c r="S8" s="84">
        <v>2</v>
      </c>
      <c r="T8" s="84">
        <v>1</v>
      </c>
      <c r="U8" s="84">
        <v>2</v>
      </c>
      <c r="V8" s="84">
        <v>3</v>
      </c>
      <c r="W8" s="90">
        <f t="shared" ref="W8:W14" si="8">V8/267*100</f>
        <v>1.1235955056179776</v>
      </c>
      <c r="X8" s="84">
        <v>0</v>
      </c>
      <c r="Y8" s="84">
        <v>3</v>
      </c>
      <c r="Z8" s="84">
        <v>0</v>
      </c>
      <c r="AA8" s="84">
        <v>0</v>
      </c>
      <c r="AB8" s="84">
        <v>0</v>
      </c>
      <c r="AC8" s="90">
        <f t="shared" si="3"/>
        <v>0</v>
      </c>
      <c r="AD8" s="84">
        <v>0</v>
      </c>
      <c r="AE8" s="84">
        <v>0</v>
      </c>
      <c r="AF8" s="84">
        <v>0</v>
      </c>
      <c r="AG8" s="84">
        <v>0</v>
      </c>
      <c r="AH8" s="84">
        <v>0</v>
      </c>
      <c r="AI8" s="90">
        <f t="shared" si="4"/>
        <v>0</v>
      </c>
      <c r="AJ8" s="90">
        <v>0</v>
      </c>
      <c r="AK8" s="90">
        <v>0</v>
      </c>
      <c r="AL8" s="84">
        <v>1</v>
      </c>
      <c r="AM8" s="84">
        <v>1</v>
      </c>
      <c r="AN8" s="84">
        <v>2</v>
      </c>
      <c r="AO8" s="90">
        <f t="shared" ref="AO8:AO14" si="9">AN8/400*100</f>
        <v>0.5</v>
      </c>
      <c r="AP8" s="90">
        <v>0</v>
      </c>
      <c r="AQ8" s="90">
        <v>1.4000000000000001</v>
      </c>
      <c r="AR8" s="84">
        <v>0</v>
      </c>
      <c r="AS8" s="84">
        <v>0</v>
      </c>
      <c r="AT8" s="84">
        <v>0</v>
      </c>
      <c r="AU8" s="90">
        <v>0</v>
      </c>
      <c r="AV8" s="90">
        <v>0</v>
      </c>
      <c r="AW8" s="90">
        <v>0</v>
      </c>
      <c r="AX8" s="84">
        <v>0</v>
      </c>
      <c r="AY8" s="84">
        <v>1</v>
      </c>
      <c r="AZ8" s="84">
        <v>1</v>
      </c>
      <c r="BA8" s="90">
        <f t="shared" si="6"/>
        <v>0.20576131687242799</v>
      </c>
      <c r="BB8" s="90">
        <v>0</v>
      </c>
      <c r="BC8" s="90">
        <v>1.1000000000000001</v>
      </c>
      <c r="BD8" s="84">
        <v>2</v>
      </c>
      <c r="BE8" s="84">
        <v>0</v>
      </c>
      <c r="BF8" s="84">
        <v>2</v>
      </c>
      <c r="BG8" s="90">
        <f t="shared" si="7"/>
        <v>0.49140049140049141</v>
      </c>
      <c r="BH8" s="90">
        <v>0</v>
      </c>
      <c r="BI8" s="90">
        <v>1.8</v>
      </c>
    </row>
    <row r="9" spans="1:61" x14ac:dyDescent="0.25">
      <c r="A9" s="81" t="s">
        <v>77</v>
      </c>
      <c r="B9" s="82">
        <v>5</v>
      </c>
      <c r="C9" s="82">
        <v>7</v>
      </c>
      <c r="D9" s="82">
        <v>12</v>
      </c>
      <c r="E9" s="89">
        <f t="shared" si="0"/>
        <v>2.6726057906458798</v>
      </c>
      <c r="F9" s="82">
        <v>1</v>
      </c>
      <c r="G9" s="82">
        <v>5</v>
      </c>
      <c r="H9" s="82">
        <v>6</v>
      </c>
      <c r="I9" s="82">
        <v>4</v>
      </c>
      <c r="J9" s="82">
        <v>10</v>
      </c>
      <c r="K9" s="89">
        <f t="shared" si="1"/>
        <v>2.2988505747126435</v>
      </c>
      <c r="L9" s="82">
        <v>1</v>
      </c>
      <c r="M9" s="82">
        <v>4</v>
      </c>
      <c r="N9" s="82">
        <v>26</v>
      </c>
      <c r="O9" s="82">
        <v>11</v>
      </c>
      <c r="P9" s="82">
        <v>37</v>
      </c>
      <c r="Q9" s="89">
        <f t="shared" si="2"/>
        <v>7.8059071729957807</v>
      </c>
      <c r="R9" s="82">
        <v>6</v>
      </c>
      <c r="S9" s="82">
        <v>11</v>
      </c>
      <c r="T9" s="82">
        <v>2</v>
      </c>
      <c r="U9" s="82">
        <v>2</v>
      </c>
      <c r="V9" s="82">
        <v>4</v>
      </c>
      <c r="W9" s="89">
        <f t="shared" si="8"/>
        <v>1.4981273408239701</v>
      </c>
      <c r="X9" s="82">
        <v>0</v>
      </c>
      <c r="Y9" s="82">
        <v>4</v>
      </c>
      <c r="Z9" s="82">
        <v>21</v>
      </c>
      <c r="AA9" s="82">
        <v>16</v>
      </c>
      <c r="AB9" s="82">
        <v>37</v>
      </c>
      <c r="AC9" s="89">
        <f t="shared" si="3"/>
        <v>9.660574412532636</v>
      </c>
      <c r="AD9" s="82">
        <v>7</v>
      </c>
      <c r="AE9" s="82">
        <v>13</v>
      </c>
      <c r="AF9" s="82">
        <v>4</v>
      </c>
      <c r="AG9" s="82">
        <v>4</v>
      </c>
      <c r="AH9" s="82">
        <v>8</v>
      </c>
      <c r="AI9" s="89">
        <f t="shared" si="4"/>
        <v>2.0050125313283207</v>
      </c>
      <c r="AJ9" s="89">
        <v>0.9</v>
      </c>
      <c r="AK9" s="89">
        <v>3.9</v>
      </c>
      <c r="AL9" s="82">
        <v>5</v>
      </c>
      <c r="AM9" s="82">
        <v>6</v>
      </c>
      <c r="AN9" s="82">
        <v>11</v>
      </c>
      <c r="AO9" s="89">
        <f t="shared" si="9"/>
        <v>2.75</v>
      </c>
      <c r="AP9" s="89">
        <v>1.4</v>
      </c>
      <c r="AQ9" s="89">
        <v>4.9000000000000004</v>
      </c>
      <c r="AR9" s="82">
        <v>13</v>
      </c>
      <c r="AS9" s="82">
        <v>3</v>
      </c>
      <c r="AT9" s="82">
        <v>16</v>
      </c>
      <c r="AU9" s="97">
        <f t="shared" si="5"/>
        <v>3.8834951456310676</v>
      </c>
      <c r="AV9" s="97">
        <v>2.2000000000000002</v>
      </c>
      <c r="AW9" s="97">
        <v>6.2</v>
      </c>
      <c r="AX9" s="82">
        <v>4</v>
      </c>
      <c r="AY9" s="82">
        <v>4</v>
      </c>
      <c r="AZ9" s="82">
        <v>8</v>
      </c>
      <c r="BA9" s="89">
        <f t="shared" si="6"/>
        <v>1.6460905349794239</v>
      </c>
      <c r="BB9" s="89">
        <v>0.7</v>
      </c>
      <c r="BC9" s="89">
        <v>3.2</v>
      </c>
      <c r="BD9" s="82">
        <v>4</v>
      </c>
      <c r="BE9" s="82">
        <v>2</v>
      </c>
      <c r="BF9" s="82">
        <v>6</v>
      </c>
      <c r="BG9" s="89">
        <f t="shared" si="7"/>
        <v>1.4742014742014742</v>
      </c>
      <c r="BH9" s="89">
        <v>0.5</v>
      </c>
      <c r="BI9" s="89">
        <v>3.2</v>
      </c>
    </row>
    <row r="10" spans="1:61" s="108" customFormat="1" x14ac:dyDescent="0.25">
      <c r="A10" s="81" t="s">
        <v>78</v>
      </c>
      <c r="B10" s="82">
        <v>5</v>
      </c>
      <c r="C10" s="82">
        <v>12</v>
      </c>
      <c r="D10" s="82">
        <v>17</v>
      </c>
      <c r="E10" s="89">
        <f t="shared" si="0"/>
        <v>3.7861915367483299</v>
      </c>
      <c r="F10" s="82">
        <v>2</v>
      </c>
      <c r="G10" s="82">
        <v>6</v>
      </c>
      <c r="H10" s="82">
        <v>4</v>
      </c>
      <c r="I10" s="82">
        <v>3</v>
      </c>
      <c r="J10" s="82">
        <v>7</v>
      </c>
      <c r="K10" s="89">
        <f t="shared" si="1"/>
        <v>1.6091954022988506</v>
      </c>
      <c r="L10" s="82">
        <v>1</v>
      </c>
      <c r="M10" s="82">
        <v>3</v>
      </c>
      <c r="N10" s="82">
        <v>5</v>
      </c>
      <c r="O10" s="82">
        <v>7</v>
      </c>
      <c r="P10" s="82">
        <v>12</v>
      </c>
      <c r="Q10" s="89">
        <f t="shared" si="2"/>
        <v>2.5316455696202533</v>
      </c>
      <c r="R10" s="82">
        <v>1</v>
      </c>
      <c r="S10" s="82">
        <v>4</v>
      </c>
      <c r="T10" s="82">
        <v>1</v>
      </c>
      <c r="U10" s="82">
        <v>1</v>
      </c>
      <c r="V10" s="82">
        <v>2</v>
      </c>
      <c r="W10" s="89">
        <f t="shared" si="8"/>
        <v>0.74906367041198507</v>
      </c>
      <c r="X10" s="82">
        <v>0</v>
      </c>
      <c r="Y10" s="82">
        <v>3</v>
      </c>
      <c r="Z10" s="82">
        <v>3</v>
      </c>
      <c r="AA10" s="82">
        <v>0</v>
      </c>
      <c r="AB10" s="82">
        <v>3</v>
      </c>
      <c r="AC10" s="89">
        <f t="shared" si="3"/>
        <v>0.7832898172323759</v>
      </c>
      <c r="AD10" s="82">
        <v>0</v>
      </c>
      <c r="AE10" s="82">
        <v>2</v>
      </c>
      <c r="AF10" s="82">
        <v>2</v>
      </c>
      <c r="AG10" s="82">
        <v>12</v>
      </c>
      <c r="AH10" s="82">
        <v>14</v>
      </c>
      <c r="AI10" s="89">
        <f t="shared" si="4"/>
        <v>3.5087719298245612</v>
      </c>
      <c r="AJ10" s="89">
        <v>1.9</v>
      </c>
      <c r="AK10" s="89">
        <v>5.8</v>
      </c>
      <c r="AL10" s="82">
        <v>4</v>
      </c>
      <c r="AM10" s="82">
        <v>36</v>
      </c>
      <c r="AN10" s="82">
        <v>40</v>
      </c>
      <c r="AO10" s="89">
        <f t="shared" si="9"/>
        <v>10</v>
      </c>
      <c r="AP10" s="89">
        <v>7.2</v>
      </c>
      <c r="AQ10" s="89">
        <v>14.4</v>
      </c>
      <c r="AR10" s="82">
        <v>3</v>
      </c>
      <c r="AS10" s="82">
        <v>7</v>
      </c>
      <c r="AT10" s="82">
        <v>10</v>
      </c>
      <c r="AU10" s="89">
        <f t="shared" si="5"/>
        <v>2.4271844660194173</v>
      </c>
      <c r="AV10" s="89">
        <v>1.2</v>
      </c>
      <c r="AW10" s="89">
        <v>4.4000000000000004</v>
      </c>
      <c r="AX10" s="82">
        <v>1</v>
      </c>
      <c r="AY10" s="82">
        <v>2</v>
      </c>
      <c r="AZ10" s="82">
        <v>3</v>
      </c>
      <c r="BA10" s="89">
        <f t="shared" si="6"/>
        <v>0.61728395061728392</v>
      </c>
      <c r="BB10" s="89">
        <v>0.1</v>
      </c>
      <c r="BC10" s="89">
        <v>1.8</v>
      </c>
      <c r="BD10" s="82">
        <v>4</v>
      </c>
      <c r="BE10" s="82">
        <v>2</v>
      </c>
      <c r="BF10" s="82">
        <v>6</v>
      </c>
      <c r="BG10" s="89">
        <f t="shared" si="7"/>
        <v>1.4742014742014742</v>
      </c>
      <c r="BH10" s="89">
        <v>0.5</v>
      </c>
      <c r="BI10" s="89">
        <v>3.2</v>
      </c>
    </row>
    <row r="11" spans="1:61" s="108" customFormat="1" x14ac:dyDescent="0.25">
      <c r="A11" s="81" t="s">
        <v>79</v>
      </c>
      <c r="B11" s="82">
        <v>1</v>
      </c>
      <c r="C11" s="82">
        <v>1</v>
      </c>
      <c r="D11" s="82">
        <v>2</v>
      </c>
      <c r="E11" s="89">
        <f t="shared" si="0"/>
        <v>0.44543429844097993</v>
      </c>
      <c r="F11" s="82">
        <v>0</v>
      </c>
      <c r="G11" s="82">
        <v>2</v>
      </c>
      <c r="H11" s="82">
        <v>3</v>
      </c>
      <c r="I11" s="82">
        <v>0</v>
      </c>
      <c r="J11" s="82">
        <v>3</v>
      </c>
      <c r="K11" s="89">
        <f t="shared" si="1"/>
        <v>0.68965517241379315</v>
      </c>
      <c r="L11" s="82">
        <v>0</v>
      </c>
      <c r="M11" s="82">
        <v>2</v>
      </c>
      <c r="N11" s="82">
        <v>1</v>
      </c>
      <c r="O11" s="82">
        <v>1</v>
      </c>
      <c r="P11" s="82">
        <v>2</v>
      </c>
      <c r="Q11" s="89">
        <f t="shared" si="2"/>
        <v>0.42194092827004215</v>
      </c>
      <c r="R11" s="82">
        <v>0</v>
      </c>
      <c r="S11" s="82">
        <v>2</v>
      </c>
      <c r="T11" s="82">
        <v>0</v>
      </c>
      <c r="U11" s="82">
        <v>0</v>
      </c>
      <c r="V11" s="82">
        <v>0</v>
      </c>
      <c r="W11" s="89">
        <f t="shared" si="8"/>
        <v>0</v>
      </c>
      <c r="X11" s="82">
        <v>0</v>
      </c>
      <c r="Y11" s="82">
        <v>0</v>
      </c>
      <c r="Z11" s="82">
        <v>2</v>
      </c>
      <c r="AA11" s="82">
        <v>2</v>
      </c>
      <c r="AB11" s="82">
        <v>4</v>
      </c>
      <c r="AC11" s="89">
        <f t="shared" si="3"/>
        <v>1.0443864229765014</v>
      </c>
      <c r="AD11" s="82">
        <v>0</v>
      </c>
      <c r="AE11" s="82">
        <v>3</v>
      </c>
      <c r="AF11" s="82">
        <v>0</v>
      </c>
      <c r="AG11" s="82">
        <v>1</v>
      </c>
      <c r="AH11" s="82">
        <v>1</v>
      </c>
      <c r="AI11" s="89">
        <f t="shared" si="4"/>
        <v>0.25062656641604009</v>
      </c>
      <c r="AJ11" s="89">
        <v>0</v>
      </c>
      <c r="AK11" s="89">
        <v>1.4</v>
      </c>
      <c r="AL11" s="82">
        <v>2</v>
      </c>
      <c r="AM11" s="82">
        <v>1</v>
      </c>
      <c r="AN11" s="82">
        <v>3</v>
      </c>
      <c r="AO11" s="89">
        <f t="shared" si="9"/>
        <v>0.75</v>
      </c>
      <c r="AP11" s="89">
        <v>0.2</v>
      </c>
      <c r="AQ11" s="89">
        <v>2.2000000000000002</v>
      </c>
      <c r="AR11" s="82">
        <v>1</v>
      </c>
      <c r="AS11" s="82">
        <v>1</v>
      </c>
      <c r="AT11" s="82">
        <v>2</v>
      </c>
      <c r="AU11" s="89">
        <f t="shared" si="5"/>
        <v>0.48543689320388345</v>
      </c>
      <c r="AV11" s="89">
        <v>0.06</v>
      </c>
      <c r="AW11" s="89">
        <v>1.7</v>
      </c>
      <c r="AX11" s="82">
        <v>1</v>
      </c>
      <c r="AY11" s="82">
        <v>1</v>
      </c>
      <c r="AZ11" s="82">
        <v>2</v>
      </c>
      <c r="BA11" s="89">
        <f t="shared" si="6"/>
        <v>0.41152263374485598</v>
      </c>
      <c r="BB11" s="89">
        <v>0</v>
      </c>
      <c r="BC11" s="89">
        <v>1.5</v>
      </c>
      <c r="BD11" s="82">
        <v>2</v>
      </c>
      <c r="BE11" s="82">
        <v>1</v>
      </c>
      <c r="BF11" s="82">
        <v>3</v>
      </c>
      <c r="BG11" s="89">
        <f t="shared" si="7"/>
        <v>0.73710073710073709</v>
      </c>
      <c r="BH11" s="89">
        <v>0.2</v>
      </c>
      <c r="BI11" s="89">
        <v>2.1</v>
      </c>
    </row>
    <row r="12" spans="1:61" x14ac:dyDescent="0.25">
      <c r="A12" s="81" t="s">
        <v>8</v>
      </c>
      <c r="B12" s="82">
        <v>9</v>
      </c>
      <c r="C12" s="82">
        <v>5</v>
      </c>
      <c r="D12" s="82">
        <v>14</v>
      </c>
      <c r="E12" s="89">
        <f t="shared" si="0"/>
        <v>3.1180400890868598</v>
      </c>
      <c r="F12" s="82">
        <v>2</v>
      </c>
      <c r="G12" s="82">
        <v>5</v>
      </c>
      <c r="H12" s="82">
        <v>18</v>
      </c>
      <c r="I12" s="82">
        <v>1</v>
      </c>
      <c r="J12" s="82">
        <v>19</v>
      </c>
      <c r="K12" s="89">
        <f t="shared" si="1"/>
        <v>4.3678160919540225</v>
      </c>
      <c r="L12" s="82">
        <v>3</v>
      </c>
      <c r="M12" s="82">
        <v>7</v>
      </c>
      <c r="N12" s="82">
        <v>22</v>
      </c>
      <c r="O12" s="82">
        <v>8</v>
      </c>
      <c r="P12" s="82">
        <v>30</v>
      </c>
      <c r="Q12" s="89">
        <f t="shared" si="2"/>
        <v>6.3291139240506329</v>
      </c>
      <c r="R12" s="82">
        <v>4</v>
      </c>
      <c r="S12" s="82">
        <v>9</v>
      </c>
      <c r="T12" s="82">
        <v>9</v>
      </c>
      <c r="U12" s="82">
        <v>5</v>
      </c>
      <c r="V12" s="82">
        <v>14</v>
      </c>
      <c r="W12" s="89">
        <f t="shared" si="8"/>
        <v>5.2434456928838955</v>
      </c>
      <c r="X12" s="82">
        <v>3</v>
      </c>
      <c r="Y12" s="82">
        <v>9</v>
      </c>
      <c r="Z12" s="82">
        <v>27</v>
      </c>
      <c r="AA12" s="82">
        <v>5</v>
      </c>
      <c r="AB12" s="82">
        <v>32</v>
      </c>
      <c r="AC12" s="89">
        <f t="shared" si="3"/>
        <v>8.3550913838120113</v>
      </c>
      <c r="AD12" s="82">
        <v>6</v>
      </c>
      <c r="AE12" s="82">
        <v>12</v>
      </c>
      <c r="AF12" s="82">
        <v>24</v>
      </c>
      <c r="AG12" s="82">
        <v>11</v>
      </c>
      <c r="AH12" s="82">
        <v>35</v>
      </c>
      <c r="AI12" s="89">
        <f t="shared" si="4"/>
        <v>8.7719298245614024</v>
      </c>
      <c r="AJ12" s="89">
        <v>6.2</v>
      </c>
      <c r="AK12" s="89">
        <v>12</v>
      </c>
      <c r="AL12" s="82">
        <v>21</v>
      </c>
      <c r="AM12" s="82">
        <v>9</v>
      </c>
      <c r="AN12" s="82">
        <v>30</v>
      </c>
      <c r="AO12" s="89">
        <f t="shared" si="9"/>
        <v>7.5</v>
      </c>
      <c r="AP12" s="89">
        <v>5.0999999999999996</v>
      </c>
      <c r="AQ12" s="89">
        <v>10.5</v>
      </c>
      <c r="AR12" s="82">
        <v>21</v>
      </c>
      <c r="AS12" s="82">
        <v>7</v>
      </c>
      <c r="AT12" s="82">
        <v>28</v>
      </c>
      <c r="AU12" s="97">
        <f t="shared" si="5"/>
        <v>6.7961165048543686</v>
      </c>
      <c r="AV12" s="97">
        <v>4.5999999999999996</v>
      </c>
      <c r="AW12" s="97">
        <v>9.6999999999999993</v>
      </c>
      <c r="AX12" s="82">
        <v>24</v>
      </c>
      <c r="AY12" s="82">
        <v>8</v>
      </c>
      <c r="AZ12" s="82">
        <v>32</v>
      </c>
      <c r="BA12" s="89">
        <f t="shared" si="6"/>
        <v>6.5843621399176957</v>
      </c>
      <c r="BB12" s="89">
        <v>4.5</v>
      </c>
      <c r="BC12" s="89">
        <v>9.1999999999999993</v>
      </c>
      <c r="BD12" s="82">
        <v>24</v>
      </c>
      <c r="BE12" s="82">
        <v>9</v>
      </c>
      <c r="BF12" s="82">
        <v>33</v>
      </c>
      <c r="BG12" s="89">
        <f t="shared" si="7"/>
        <v>8.1081081081081088</v>
      </c>
      <c r="BH12" s="89">
        <v>5.6</v>
      </c>
      <c r="BI12" s="89">
        <v>11.2</v>
      </c>
    </row>
    <row r="13" spans="1:61" x14ac:dyDescent="0.25">
      <c r="A13" s="81" t="s">
        <v>80</v>
      </c>
      <c r="B13" s="82">
        <v>36</v>
      </c>
      <c r="C13" s="82">
        <v>29</v>
      </c>
      <c r="D13" s="82">
        <v>65</v>
      </c>
      <c r="E13" s="89">
        <f t="shared" si="0"/>
        <v>14.476614699331849</v>
      </c>
      <c r="F13" s="82">
        <v>11</v>
      </c>
      <c r="G13" s="82">
        <v>18</v>
      </c>
      <c r="H13" s="82">
        <v>43</v>
      </c>
      <c r="I13" s="82">
        <v>42</v>
      </c>
      <c r="J13" s="82">
        <v>85</v>
      </c>
      <c r="K13" s="89">
        <f t="shared" si="1"/>
        <v>19.540229885057471</v>
      </c>
      <c r="L13" s="82">
        <v>16</v>
      </c>
      <c r="M13" s="82">
        <v>24</v>
      </c>
      <c r="N13" s="82">
        <v>42</v>
      </c>
      <c r="O13" s="82">
        <v>28</v>
      </c>
      <c r="P13" s="82">
        <v>70</v>
      </c>
      <c r="Q13" s="89">
        <f t="shared" si="2"/>
        <v>14.767932489451477</v>
      </c>
      <c r="R13" s="82">
        <v>12</v>
      </c>
      <c r="S13" s="82">
        <v>18</v>
      </c>
      <c r="T13" s="82">
        <v>17</v>
      </c>
      <c r="U13" s="82">
        <v>13</v>
      </c>
      <c r="V13" s="82">
        <v>30</v>
      </c>
      <c r="W13" s="89">
        <f t="shared" si="8"/>
        <v>11.235955056179774</v>
      </c>
      <c r="X13" s="82">
        <v>8</v>
      </c>
      <c r="Y13" s="82">
        <v>16</v>
      </c>
      <c r="Z13" s="82">
        <v>84</v>
      </c>
      <c r="AA13" s="82">
        <v>69</v>
      </c>
      <c r="AB13" s="82">
        <v>154</v>
      </c>
      <c r="AC13" s="89">
        <f t="shared" si="3"/>
        <v>40.208877284595303</v>
      </c>
      <c r="AD13" s="82">
        <v>35</v>
      </c>
      <c r="AE13" s="82">
        <v>45</v>
      </c>
      <c r="AF13" s="82">
        <v>40</v>
      </c>
      <c r="AG13" s="82">
        <v>25</v>
      </c>
      <c r="AH13" s="82">
        <v>65</v>
      </c>
      <c r="AI13" s="89">
        <f t="shared" si="4"/>
        <v>16.290726817042607</v>
      </c>
      <c r="AJ13" s="89">
        <v>12.8</v>
      </c>
      <c r="AK13" s="89">
        <v>20.3</v>
      </c>
      <c r="AL13" s="82">
        <v>24</v>
      </c>
      <c r="AM13" s="82">
        <v>15</v>
      </c>
      <c r="AN13" s="82">
        <v>39</v>
      </c>
      <c r="AO13" s="89">
        <f t="shared" si="9"/>
        <v>9.75</v>
      </c>
      <c r="AP13" s="89">
        <v>7</v>
      </c>
      <c r="AQ13" s="89">
        <v>13.1</v>
      </c>
      <c r="AR13" s="82">
        <v>68</v>
      </c>
      <c r="AS13" s="82">
        <v>44</v>
      </c>
      <c r="AT13" s="82">
        <v>112</v>
      </c>
      <c r="AU13" s="97">
        <f t="shared" si="5"/>
        <v>27.184466019417474</v>
      </c>
      <c r="AV13" s="97">
        <v>23</v>
      </c>
      <c r="AW13" s="97">
        <v>32</v>
      </c>
      <c r="AX13" s="82">
        <v>111</v>
      </c>
      <c r="AY13" s="82">
        <v>46</v>
      </c>
      <c r="AZ13" s="82">
        <v>157</v>
      </c>
      <c r="BA13" s="89">
        <f t="shared" si="6"/>
        <v>32.304526748971192</v>
      </c>
      <c r="BB13" s="89">
        <v>28</v>
      </c>
      <c r="BC13" s="89">
        <v>37</v>
      </c>
      <c r="BD13" s="82">
        <v>25</v>
      </c>
      <c r="BE13" s="82">
        <v>16</v>
      </c>
      <c r="BF13" s="82">
        <v>41</v>
      </c>
      <c r="BG13" s="89">
        <f t="shared" si="7"/>
        <v>10.073710073710075</v>
      </c>
      <c r="BH13" s="89">
        <v>7.3</v>
      </c>
      <c r="BI13" s="89">
        <v>13.4</v>
      </c>
    </row>
    <row r="14" spans="1:61" x14ac:dyDescent="0.25">
      <c r="A14" s="81" t="s">
        <v>11</v>
      </c>
      <c r="B14" s="82">
        <v>263</v>
      </c>
      <c r="C14" s="82">
        <v>186</v>
      </c>
      <c r="D14" s="82">
        <v>449</v>
      </c>
      <c r="E14" s="89">
        <f t="shared" si="0"/>
        <v>100</v>
      </c>
      <c r="F14" s="82"/>
      <c r="G14" s="82"/>
      <c r="H14" s="82">
        <v>243</v>
      </c>
      <c r="I14" s="82">
        <v>192</v>
      </c>
      <c r="J14" s="82">
        <v>435</v>
      </c>
      <c r="K14" s="89">
        <f t="shared" si="1"/>
        <v>100</v>
      </c>
      <c r="L14" s="81"/>
      <c r="M14" s="81"/>
      <c r="N14" s="82">
        <f>SUM(N6:N13)</f>
        <v>295</v>
      </c>
      <c r="O14" s="82">
        <f>SUM(O6:O13)</f>
        <v>179</v>
      </c>
      <c r="P14" s="82">
        <f>SUM(P6:P13)</f>
        <v>474</v>
      </c>
      <c r="Q14" s="89">
        <f t="shared" si="2"/>
        <v>100</v>
      </c>
      <c r="R14" s="81"/>
      <c r="S14" s="81"/>
      <c r="T14" s="82">
        <v>169</v>
      </c>
      <c r="U14" s="82">
        <v>97</v>
      </c>
      <c r="V14" s="82">
        <v>267</v>
      </c>
      <c r="W14" s="89">
        <f t="shared" si="8"/>
        <v>100</v>
      </c>
      <c r="X14" s="81"/>
      <c r="Y14" s="81"/>
      <c r="Z14" s="82">
        <v>228</v>
      </c>
      <c r="AA14" s="82">
        <v>154</v>
      </c>
      <c r="AB14" s="82">
        <v>383</v>
      </c>
      <c r="AC14" s="89">
        <f t="shared" si="3"/>
        <v>100</v>
      </c>
      <c r="AD14" s="82"/>
      <c r="AE14" s="82"/>
      <c r="AF14" s="82">
        <v>244</v>
      </c>
      <c r="AG14" s="82">
        <v>155</v>
      </c>
      <c r="AH14" s="82">
        <v>399</v>
      </c>
      <c r="AI14" s="89">
        <f t="shared" si="4"/>
        <v>100</v>
      </c>
      <c r="AJ14" s="82"/>
      <c r="AK14" s="82"/>
      <c r="AL14" s="82">
        <v>223</v>
      </c>
      <c r="AM14" s="82">
        <v>177</v>
      </c>
      <c r="AN14" s="82">
        <v>400</v>
      </c>
      <c r="AO14" s="89">
        <f t="shared" si="9"/>
        <v>100</v>
      </c>
      <c r="AP14" s="82"/>
      <c r="AQ14" s="82"/>
      <c r="AR14" s="85">
        <v>284</v>
      </c>
      <c r="AS14" s="82">
        <v>128</v>
      </c>
      <c r="AT14" s="82">
        <v>412</v>
      </c>
      <c r="AU14" s="89">
        <f t="shared" si="5"/>
        <v>100</v>
      </c>
      <c r="AV14" s="82"/>
      <c r="AW14" s="82"/>
      <c r="AX14" s="85">
        <v>316</v>
      </c>
      <c r="AY14" s="85">
        <v>167</v>
      </c>
      <c r="AZ14" s="85">
        <v>486</v>
      </c>
      <c r="BA14" s="89">
        <f t="shared" si="6"/>
        <v>100</v>
      </c>
      <c r="BB14" s="85"/>
      <c r="BC14" s="85"/>
      <c r="BD14" s="85">
        <v>278</v>
      </c>
      <c r="BE14" s="85">
        <v>127</v>
      </c>
      <c r="BF14" s="85">
        <v>407</v>
      </c>
      <c r="BG14" s="89">
        <f t="shared" si="7"/>
        <v>100</v>
      </c>
      <c r="BH14" s="85"/>
      <c r="BI14" s="85"/>
    </row>
    <row r="15" spans="1:61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</row>
    <row r="16" spans="1:61" x14ac:dyDescent="0.25">
      <c r="A16" s="88" t="s">
        <v>81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</row>
    <row r="17" spans="1:6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 x14ac:dyDescent="0.25">
      <c r="A18" s="35" t="s">
        <v>90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</row>
  </sheetData>
  <mergeCells count="27">
    <mergeCell ref="BH5:BI5"/>
    <mergeCell ref="A3:A5"/>
    <mergeCell ref="AF3:BI3"/>
    <mergeCell ref="BD4:BI4"/>
    <mergeCell ref="AJ5:AK5"/>
    <mergeCell ref="AF4:AK4"/>
    <mergeCell ref="AP5:AQ5"/>
    <mergeCell ref="AL4:AQ4"/>
    <mergeCell ref="AR4:AW4"/>
    <mergeCell ref="AV5:AW5"/>
    <mergeCell ref="BB5:BC5"/>
    <mergeCell ref="AX4:BC4"/>
    <mergeCell ref="AD5:AE5"/>
    <mergeCell ref="Z4:AE4"/>
    <mergeCell ref="Z3:AE3"/>
    <mergeCell ref="T4:Y4"/>
    <mergeCell ref="T3:Y3"/>
    <mergeCell ref="X5:Y5"/>
    <mergeCell ref="N4:S4"/>
    <mergeCell ref="N3:S3"/>
    <mergeCell ref="R5:S5"/>
    <mergeCell ref="H4:M4"/>
    <mergeCell ref="H3:M3"/>
    <mergeCell ref="L5:M5"/>
    <mergeCell ref="F5:G5"/>
    <mergeCell ref="B4:G4"/>
    <mergeCell ref="B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A2" sqref="A2"/>
    </sheetView>
  </sheetViews>
  <sheetFormatPr defaultRowHeight="15" x14ac:dyDescent="0.25"/>
  <sheetData>
    <row r="1" spans="1:11" x14ac:dyDescent="0.25">
      <c r="A1" s="3" t="s">
        <v>171</v>
      </c>
    </row>
    <row r="3" spans="1:11" x14ac:dyDescent="0.25">
      <c r="B3" t="s">
        <v>91</v>
      </c>
      <c r="K3" t="s">
        <v>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4823" r:id="rId3">
          <objectPr defaultSize="0" autoPict="0" r:id="rId4">
            <anchor moveWithCells="1">
              <from>
                <xdr:col>10</xdr:col>
                <xdr:colOff>38100</xdr:colOff>
                <xdr:row>3</xdr:row>
                <xdr:rowOff>28575</xdr:rowOff>
              </from>
              <to>
                <xdr:col>19</xdr:col>
                <xdr:colOff>314325</xdr:colOff>
                <xdr:row>19</xdr:row>
                <xdr:rowOff>95250</xdr:rowOff>
              </to>
            </anchor>
          </objectPr>
        </oleObject>
      </mc:Choice>
      <mc:Fallback>
        <oleObject progId="Prism6.Document" shapeId="34823" r:id="rId3"/>
      </mc:Fallback>
    </mc:AlternateContent>
    <mc:AlternateContent xmlns:mc="http://schemas.openxmlformats.org/markup-compatibility/2006">
      <mc:Choice Requires="x14">
        <oleObject progId="Prism6.Document" shapeId="34825" r:id="rId5">
          <objectPr defaultSize="0" autoPict="0" r:id="rId6">
            <anchor moveWithCells="1">
              <from>
                <xdr:col>1</xdr:col>
                <xdr:colOff>9525</xdr:colOff>
                <xdr:row>3</xdr:row>
                <xdr:rowOff>28575</xdr:rowOff>
              </from>
              <to>
                <xdr:col>9</xdr:col>
                <xdr:colOff>0</xdr:colOff>
                <xdr:row>26</xdr:row>
                <xdr:rowOff>180975</xdr:rowOff>
              </to>
            </anchor>
          </objectPr>
        </oleObject>
      </mc:Choice>
      <mc:Fallback>
        <oleObject progId="Prism6.Document" shapeId="34825" r:id="rId5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A15" sqref="A15"/>
    </sheetView>
  </sheetViews>
  <sheetFormatPr defaultRowHeight="15" x14ac:dyDescent="0.25"/>
  <cols>
    <col min="2" max="2" width="14.5703125" customWidth="1"/>
    <col min="3" max="3" width="6.5703125" customWidth="1"/>
    <col min="4" max="4" width="11.7109375" customWidth="1"/>
    <col min="5" max="5" width="14.140625" customWidth="1"/>
    <col min="6" max="6" width="17.28515625" customWidth="1"/>
    <col min="7" max="7" width="8.28515625" customWidth="1"/>
    <col min="8" max="8" width="15.140625" customWidth="1"/>
    <col min="9" max="9" width="8.5703125" customWidth="1"/>
  </cols>
  <sheetData>
    <row r="1" spans="1:25" x14ac:dyDescent="0.25">
      <c r="A1" s="3" t="s">
        <v>119</v>
      </c>
    </row>
    <row r="2" spans="1:25" x14ac:dyDescent="0.25">
      <c r="A2" s="122"/>
    </row>
    <row r="3" spans="1:25" x14ac:dyDescent="0.25">
      <c r="A3" s="30"/>
      <c r="B3" s="14" t="s">
        <v>16</v>
      </c>
      <c r="C3" s="93" t="s">
        <v>4</v>
      </c>
      <c r="D3" s="181" t="s">
        <v>7</v>
      </c>
      <c r="E3" s="177"/>
      <c r="F3" s="93" t="s">
        <v>117</v>
      </c>
      <c r="G3" s="93" t="s">
        <v>4</v>
      </c>
      <c r="H3" s="112" t="s">
        <v>118</v>
      </c>
      <c r="I3" s="112" t="s">
        <v>4</v>
      </c>
      <c r="J3" s="14" t="s">
        <v>15</v>
      </c>
    </row>
    <row r="4" spans="1:25" x14ac:dyDescent="0.25">
      <c r="A4" s="30">
        <v>2004</v>
      </c>
      <c r="B4" s="14">
        <v>613</v>
      </c>
      <c r="C4" s="102">
        <v>4.7</v>
      </c>
      <c r="D4" s="112">
        <v>4.3</v>
      </c>
      <c r="E4" s="112">
        <v>5.0999999999999996</v>
      </c>
      <c r="F4" s="102">
        <v>3898</v>
      </c>
      <c r="G4" s="102">
        <v>29.9</v>
      </c>
      <c r="H4" s="112">
        <v>8517</v>
      </c>
      <c r="I4" s="112">
        <v>65.400000000000006</v>
      </c>
      <c r="J4" s="14">
        <v>13028</v>
      </c>
    </row>
    <row r="5" spans="1:25" x14ac:dyDescent="0.25">
      <c r="A5" s="30">
        <v>2005</v>
      </c>
      <c r="B5" s="14">
        <v>535</v>
      </c>
      <c r="C5" s="102">
        <v>4.2</v>
      </c>
      <c r="D5" s="112">
        <v>3.9</v>
      </c>
      <c r="E5" s="112">
        <v>4.5999999999999996</v>
      </c>
      <c r="F5" s="102">
        <v>3894</v>
      </c>
      <c r="G5" s="102">
        <v>30.9</v>
      </c>
      <c r="H5" s="112">
        <v>8165</v>
      </c>
      <c r="I5" s="112">
        <v>64.8</v>
      </c>
      <c r="J5" s="14">
        <v>12594</v>
      </c>
    </row>
    <row r="6" spans="1:25" x14ac:dyDescent="0.25">
      <c r="A6" s="30">
        <v>2006</v>
      </c>
      <c r="B6" s="14">
        <v>530</v>
      </c>
      <c r="C6" s="102">
        <v>4.2</v>
      </c>
      <c r="D6" s="112">
        <v>3.9</v>
      </c>
      <c r="E6" s="112">
        <v>4.5999999999999996</v>
      </c>
      <c r="F6" s="102">
        <v>3799</v>
      </c>
      <c r="G6" s="102">
        <v>30.3</v>
      </c>
      <c r="H6" s="112">
        <v>8197</v>
      </c>
      <c r="I6" s="112">
        <v>65.400000000000006</v>
      </c>
      <c r="J6" s="14">
        <v>12526</v>
      </c>
    </row>
    <row r="7" spans="1:25" x14ac:dyDescent="0.25">
      <c r="A7" s="30">
        <v>2007</v>
      </c>
      <c r="B7" s="14">
        <v>535</v>
      </c>
      <c r="C7" s="102">
        <v>4.3</v>
      </c>
      <c r="D7" s="112">
        <v>4</v>
      </c>
      <c r="E7" s="112">
        <v>4.7</v>
      </c>
      <c r="F7" s="102">
        <v>3999</v>
      </c>
      <c r="G7" s="102">
        <v>32.4</v>
      </c>
      <c r="H7" s="112">
        <v>7800</v>
      </c>
      <c r="I7" s="112">
        <v>63.2</v>
      </c>
      <c r="J7" s="14">
        <v>12334</v>
      </c>
    </row>
    <row r="8" spans="1:25" x14ac:dyDescent="0.25">
      <c r="A8" s="30">
        <v>2008</v>
      </c>
      <c r="B8" s="14">
        <v>627</v>
      </c>
      <c r="C8" s="102">
        <v>5.5</v>
      </c>
      <c r="D8" s="112">
        <v>5.0999999999999996</v>
      </c>
      <c r="E8" s="112">
        <v>6</v>
      </c>
      <c r="F8" s="102">
        <v>4115</v>
      </c>
      <c r="G8" s="102">
        <v>36.4</v>
      </c>
      <c r="H8" s="112">
        <v>6561</v>
      </c>
      <c r="I8" s="112">
        <v>58</v>
      </c>
      <c r="J8" s="14">
        <v>11303</v>
      </c>
    </row>
    <row r="9" spans="1:25" x14ac:dyDescent="0.25">
      <c r="A9" s="30">
        <v>2009</v>
      </c>
      <c r="B9" s="14">
        <v>531</v>
      </c>
      <c r="C9" s="76">
        <v>4.5999999999999996</v>
      </c>
      <c r="D9" s="76">
        <v>4.3</v>
      </c>
      <c r="E9" s="76">
        <v>5</v>
      </c>
      <c r="F9" s="93">
        <v>3659</v>
      </c>
      <c r="G9" s="76">
        <v>31.9</v>
      </c>
      <c r="H9" s="76">
        <v>7278</v>
      </c>
      <c r="I9" s="76">
        <v>63.5</v>
      </c>
      <c r="J9" s="14">
        <v>11468</v>
      </c>
    </row>
    <row r="10" spans="1:25" x14ac:dyDescent="0.25">
      <c r="A10" s="30">
        <v>2010</v>
      </c>
      <c r="B10" s="14">
        <v>458</v>
      </c>
      <c r="C10" s="76">
        <v>6</v>
      </c>
      <c r="D10" s="76">
        <v>5.5</v>
      </c>
      <c r="E10" s="76">
        <v>6.6</v>
      </c>
      <c r="F10" s="93">
        <v>3297</v>
      </c>
      <c r="G10" s="76">
        <v>43.3</v>
      </c>
      <c r="H10" s="76">
        <v>3853</v>
      </c>
      <c r="I10" s="76">
        <v>50.6</v>
      </c>
      <c r="J10" s="14">
        <v>7608</v>
      </c>
    </row>
    <row r="11" spans="1:25" x14ac:dyDescent="0.25">
      <c r="A11" s="30">
        <v>2011</v>
      </c>
      <c r="B11" s="14">
        <v>652</v>
      </c>
      <c r="C11" s="76">
        <v>6.4</v>
      </c>
      <c r="D11" s="76">
        <v>5.9</v>
      </c>
      <c r="E11" s="76">
        <v>6.8</v>
      </c>
      <c r="F11" s="93">
        <v>3443</v>
      </c>
      <c r="G11" s="76">
        <v>33.6</v>
      </c>
      <c r="H11" s="76">
        <v>6166</v>
      </c>
      <c r="I11" s="76">
        <v>60.1</v>
      </c>
      <c r="J11" s="14">
        <v>10261</v>
      </c>
    </row>
    <row r="12" spans="1:25" x14ac:dyDescent="0.25">
      <c r="A12" s="30">
        <v>2012</v>
      </c>
      <c r="B12" s="14">
        <v>731</v>
      </c>
      <c r="C12" s="76">
        <v>7.2</v>
      </c>
      <c r="D12" s="76">
        <v>6.7</v>
      </c>
      <c r="E12" s="76">
        <v>7.7</v>
      </c>
      <c r="F12" s="93">
        <v>3444</v>
      </c>
      <c r="G12" s="76">
        <v>34.1</v>
      </c>
      <c r="H12" s="76">
        <v>5939</v>
      </c>
      <c r="I12" s="76">
        <v>58.7</v>
      </c>
      <c r="J12" s="14">
        <v>10114</v>
      </c>
    </row>
    <row r="13" spans="1:25" x14ac:dyDescent="0.25">
      <c r="A13" s="30">
        <v>2013</v>
      </c>
      <c r="B13" s="14">
        <v>796</v>
      </c>
      <c r="C13" s="76">
        <v>7.4</v>
      </c>
      <c r="D13" s="76">
        <v>6.9</v>
      </c>
      <c r="E13" s="76">
        <v>7.9</v>
      </c>
      <c r="F13" s="93">
        <v>3596</v>
      </c>
      <c r="G13" s="76">
        <v>33.6</v>
      </c>
      <c r="H13" s="76">
        <v>6323</v>
      </c>
      <c r="I13" s="76">
        <v>59</v>
      </c>
      <c r="J13" s="14">
        <v>10715</v>
      </c>
    </row>
    <row r="14" spans="1:2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6"/>
      <c r="T14" s="6"/>
      <c r="U14" s="6"/>
      <c r="V14" s="6"/>
      <c r="W14" s="6"/>
      <c r="X14" s="6"/>
      <c r="Y14" s="6"/>
    </row>
    <row r="15" spans="1:25" x14ac:dyDescent="0.25">
      <c r="A15" s="35" t="s">
        <v>90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6"/>
      <c r="B16" s="6"/>
      <c r="C16" s="6"/>
      <c r="D16" s="6"/>
      <c r="E16" s="6"/>
      <c r="F16" s="6"/>
      <c r="G16" s="6"/>
      <c r="H16" s="6"/>
      <c r="I16" s="6"/>
      <c r="J16" s="21"/>
      <c r="K16" s="6"/>
      <c r="L16" s="21"/>
      <c r="M16" s="6"/>
      <c r="N16" s="21"/>
      <c r="O16" s="6"/>
      <c r="P16" s="21"/>
      <c r="Q16" s="6"/>
      <c r="R16" s="21"/>
      <c r="S16" s="6"/>
      <c r="T16" s="6"/>
      <c r="U16" s="6"/>
      <c r="V16" s="6"/>
      <c r="W16" s="6"/>
      <c r="X16" s="6"/>
      <c r="Y16" s="6"/>
    </row>
    <row r="17" spans="1:25" x14ac:dyDescent="0.25">
      <c r="A17" s="6"/>
      <c r="B17" s="6"/>
      <c r="C17" s="6"/>
      <c r="D17" s="6"/>
      <c r="E17" s="6"/>
      <c r="F17" s="6"/>
      <c r="G17" s="6"/>
      <c r="H17" s="6"/>
      <c r="I17" s="6"/>
      <c r="J17" s="21"/>
      <c r="K17" s="6"/>
      <c r="L17" s="21"/>
      <c r="M17" s="6"/>
      <c r="N17" s="21"/>
      <c r="O17" s="6"/>
      <c r="P17" s="21"/>
      <c r="Q17" s="6"/>
      <c r="R17" s="21"/>
      <c r="S17" s="6"/>
      <c r="T17" s="6"/>
      <c r="U17" s="6"/>
      <c r="V17" s="6"/>
      <c r="W17" s="6"/>
      <c r="X17" s="6"/>
      <c r="Y17" s="6"/>
    </row>
    <row r="18" spans="1:25" x14ac:dyDescent="0.25">
      <c r="A18" s="6"/>
      <c r="B18" s="6"/>
      <c r="C18" s="6"/>
      <c r="D18" s="6"/>
      <c r="E18" s="6"/>
      <c r="F18" s="6"/>
      <c r="G18" s="6"/>
      <c r="H18" s="6"/>
      <c r="I18" s="6"/>
      <c r="J18" s="21"/>
      <c r="K18" s="6"/>
      <c r="L18" s="21"/>
      <c r="M18" s="6"/>
      <c r="N18" s="21"/>
      <c r="O18" s="6"/>
      <c r="P18" s="21"/>
      <c r="Q18" s="6"/>
      <c r="R18" s="21"/>
      <c r="S18" s="6"/>
      <c r="T18" s="6"/>
      <c r="U18" s="6"/>
      <c r="V18" s="6"/>
      <c r="W18" s="6"/>
      <c r="X18" s="6"/>
      <c r="Y18" s="6"/>
    </row>
    <row r="19" spans="1:25" x14ac:dyDescent="0.25">
      <c r="A19" s="6"/>
      <c r="B19" s="6"/>
      <c r="C19" s="6"/>
      <c r="D19" s="6"/>
      <c r="E19" s="6"/>
      <c r="F19" s="6"/>
      <c r="G19" s="6"/>
      <c r="H19" s="6"/>
      <c r="I19" s="6"/>
      <c r="J19" s="21"/>
      <c r="K19" s="6"/>
      <c r="L19" s="21"/>
      <c r="M19" s="6"/>
      <c r="N19" s="21"/>
      <c r="O19" s="6"/>
      <c r="P19" s="21"/>
      <c r="Q19" s="6"/>
      <c r="R19" s="21"/>
      <c r="S19" s="6"/>
      <c r="T19" s="6"/>
      <c r="U19" s="6"/>
      <c r="V19" s="6"/>
      <c r="W19" s="6"/>
      <c r="X19" s="6"/>
      <c r="Y19" s="6"/>
    </row>
    <row r="20" spans="1:25" x14ac:dyDescent="0.25">
      <c r="A20" s="6"/>
      <c r="B20" s="6"/>
      <c r="C20" s="6"/>
      <c r="D20" s="6"/>
      <c r="E20" s="6"/>
      <c r="F20" s="6"/>
      <c r="G20" s="6"/>
      <c r="H20" s="6"/>
      <c r="I20" s="6"/>
      <c r="J20" s="21"/>
      <c r="K20" s="6"/>
      <c r="L20" s="21"/>
      <c r="M20" s="6"/>
      <c r="N20" s="21"/>
      <c r="O20" s="6"/>
      <c r="P20" s="21"/>
      <c r="Q20" s="6"/>
      <c r="R20" s="21"/>
      <c r="S20" s="6"/>
      <c r="T20" s="6"/>
      <c r="U20" s="6"/>
      <c r="V20" s="6"/>
      <c r="W20" s="6"/>
      <c r="X20" s="6"/>
      <c r="Y20" s="6"/>
    </row>
    <row r="21" spans="1:25" x14ac:dyDescent="0.25">
      <c r="A21" s="6"/>
      <c r="B21" s="6"/>
      <c r="C21" s="6"/>
      <c r="D21" s="6"/>
      <c r="E21" s="6"/>
      <c r="F21" s="6"/>
      <c r="G21" s="6"/>
      <c r="H21" s="6"/>
      <c r="I21" s="6"/>
      <c r="J21" s="21"/>
      <c r="K21" s="6"/>
      <c r="L21" s="21"/>
      <c r="M21" s="6"/>
      <c r="N21" s="21"/>
      <c r="O21" s="6"/>
      <c r="P21" s="21"/>
      <c r="Q21" s="6"/>
      <c r="R21" s="21"/>
      <c r="S21" s="6"/>
      <c r="T21" s="6"/>
      <c r="U21" s="6"/>
      <c r="V21" s="6"/>
      <c r="W21" s="6"/>
      <c r="X21" s="6"/>
      <c r="Y21" s="6"/>
    </row>
    <row r="22" spans="1:25" x14ac:dyDescent="0.25">
      <c r="A22" s="6"/>
      <c r="B22" s="6"/>
      <c r="C22" s="6"/>
      <c r="D22" s="6"/>
      <c r="E22" s="6"/>
      <c r="F22" s="6"/>
      <c r="G22" s="6"/>
      <c r="H22" s="6"/>
      <c r="I22" s="6"/>
      <c r="J22" s="21"/>
      <c r="K22" s="6"/>
      <c r="L22" s="21"/>
      <c r="M22" s="6"/>
      <c r="N22" s="21"/>
      <c r="O22" s="6"/>
      <c r="P22" s="21"/>
      <c r="Q22" s="6"/>
      <c r="R22" s="21"/>
      <c r="S22" s="6"/>
      <c r="T22" s="6"/>
      <c r="U22" s="6"/>
      <c r="V22" s="6"/>
      <c r="W22" s="6"/>
      <c r="X22" s="6"/>
      <c r="Y22" s="6"/>
    </row>
    <row r="23" spans="1:25" x14ac:dyDescent="0.25">
      <c r="A23" s="6"/>
      <c r="B23" s="6"/>
      <c r="C23" s="6"/>
      <c r="D23" s="6"/>
      <c r="E23" s="6"/>
      <c r="F23" s="6"/>
      <c r="G23" s="6"/>
      <c r="H23" s="6"/>
      <c r="I23" s="6"/>
      <c r="J23" s="21"/>
      <c r="K23" s="6"/>
      <c r="L23" s="21"/>
      <c r="M23" s="6"/>
      <c r="N23" s="21"/>
      <c r="O23" s="6"/>
      <c r="P23" s="21"/>
      <c r="Q23" s="6"/>
      <c r="R23" s="21"/>
      <c r="S23" s="6"/>
      <c r="T23" s="6"/>
      <c r="U23" s="6"/>
      <c r="V23" s="6"/>
      <c r="W23" s="6"/>
      <c r="X23" s="6"/>
      <c r="Y23" s="6"/>
    </row>
    <row r="24" spans="1:25" x14ac:dyDescent="0.25">
      <c r="A24" s="6"/>
      <c r="B24" s="6"/>
      <c r="C24" s="6"/>
      <c r="D24" s="6"/>
      <c r="E24" s="6"/>
      <c r="F24" s="6"/>
      <c r="G24" s="6"/>
      <c r="H24" s="6"/>
      <c r="I24" s="6"/>
      <c r="J24" s="21"/>
      <c r="K24" s="6"/>
      <c r="L24" s="21"/>
      <c r="M24" s="6"/>
      <c r="N24" s="21"/>
      <c r="O24" s="6"/>
      <c r="P24" s="21"/>
      <c r="Q24" s="6"/>
      <c r="R24" s="21"/>
      <c r="S24" s="6"/>
      <c r="T24" s="6"/>
      <c r="U24" s="6"/>
      <c r="V24" s="6"/>
      <c r="W24" s="6"/>
      <c r="X24" s="6"/>
      <c r="Y24" s="6"/>
    </row>
    <row r="25" spans="1:25" x14ac:dyDescent="0.25">
      <c r="A25" s="6"/>
      <c r="B25" s="6"/>
      <c r="C25" s="6"/>
      <c r="D25" s="6"/>
      <c r="E25" s="6"/>
      <c r="F25" s="6"/>
      <c r="G25" s="6"/>
      <c r="H25" s="6"/>
      <c r="I25" s="6"/>
      <c r="J25" s="21"/>
      <c r="K25" s="6"/>
      <c r="L25" s="21"/>
      <c r="M25" s="6"/>
      <c r="N25" s="21"/>
      <c r="O25" s="6"/>
      <c r="P25" s="21"/>
      <c r="Q25" s="6"/>
      <c r="R25" s="21"/>
      <c r="S25" s="6"/>
      <c r="T25" s="6"/>
      <c r="U25" s="6"/>
      <c r="V25" s="6"/>
      <c r="W25" s="6"/>
      <c r="X25" s="6"/>
      <c r="Y25" s="6"/>
    </row>
    <row r="26" spans="1:25" x14ac:dyDescent="0.25">
      <c r="A26" s="6"/>
      <c r="B26" s="6"/>
      <c r="C26" s="6"/>
      <c r="D26" s="6"/>
      <c r="E26" s="6"/>
      <c r="F26" s="6"/>
      <c r="G26" s="6"/>
      <c r="H26" s="6"/>
      <c r="I26" s="6"/>
      <c r="J26" s="21"/>
      <c r="K26" s="6"/>
      <c r="L26" s="21"/>
      <c r="M26" s="6"/>
      <c r="N26" s="21"/>
      <c r="O26" s="6"/>
      <c r="P26" s="21"/>
      <c r="Q26" s="22"/>
      <c r="R26" s="21"/>
      <c r="S26" s="6"/>
      <c r="T26" s="6"/>
      <c r="U26" s="6"/>
      <c r="V26" s="6"/>
      <c r="W26" s="6"/>
      <c r="X26" s="6"/>
      <c r="Y26" s="6"/>
    </row>
    <row r="27" spans="1:25" x14ac:dyDescent="0.25">
      <c r="A27" s="6"/>
      <c r="B27" s="6"/>
      <c r="C27" s="6"/>
      <c r="D27" s="6"/>
      <c r="E27" s="6"/>
      <c r="F27" s="6"/>
      <c r="G27" s="6"/>
      <c r="H27" s="6"/>
      <c r="I27" s="6"/>
      <c r="J27" s="21"/>
      <c r="K27" s="6"/>
      <c r="L27" s="21"/>
      <c r="M27" s="6"/>
      <c r="N27" s="21"/>
      <c r="O27" s="6"/>
      <c r="P27" s="21"/>
      <c r="Q27" s="6"/>
      <c r="R27" s="21"/>
      <c r="S27" s="6"/>
      <c r="T27" s="6"/>
      <c r="U27" s="6"/>
      <c r="V27" s="6"/>
      <c r="W27" s="6"/>
      <c r="X27" s="6"/>
      <c r="Y27" s="6"/>
    </row>
    <row r="28" spans="1:25" x14ac:dyDescent="0.25">
      <c r="A28" s="3"/>
      <c r="B28" s="3"/>
      <c r="C28" s="3"/>
      <c r="D28" s="3"/>
      <c r="E28" s="3"/>
      <c r="F28" s="3"/>
      <c r="G28" s="3"/>
      <c r="H28" s="3"/>
      <c r="I28" s="3"/>
      <c r="J28" s="23"/>
      <c r="K28" s="3"/>
      <c r="L28" s="23"/>
      <c r="M28" s="3"/>
      <c r="N28" s="23"/>
      <c r="O28" s="3"/>
      <c r="P28" s="23"/>
      <c r="Q28" s="3"/>
      <c r="R28" s="23"/>
      <c r="S28" s="3"/>
      <c r="T28" s="6"/>
      <c r="U28" s="6"/>
      <c r="V28" s="6"/>
      <c r="W28" s="6"/>
      <c r="X28" s="6"/>
      <c r="Y28" s="6"/>
    </row>
    <row r="29" spans="1:25" x14ac:dyDescent="0.25">
      <c r="A29" s="3"/>
      <c r="B29" s="3"/>
      <c r="C29" s="3"/>
      <c r="D29" s="3"/>
      <c r="E29" s="3"/>
      <c r="F29" s="24"/>
      <c r="G29" s="24"/>
      <c r="H29" s="24"/>
      <c r="I29" s="24"/>
      <c r="J29" s="23"/>
      <c r="K29" s="24"/>
      <c r="L29" s="23"/>
      <c r="M29" s="24"/>
      <c r="N29" s="23"/>
      <c r="O29" s="24"/>
      <c r="P29" s="23"/>
      <c r="Q29" s="24"/>
      <c r="R29" s="23"/>
      <c r="S29" s="3"/>
      <c r="T29" s="6"/>
      <c r="U29" s="6"/>
      <c r="V29" s="6"/>
      <c r="W29" s="6"/>
      <c r="X29" s="6"/>
      <c r="Y29" s="6"/>
    </row>
    <row r="30" spans="1:2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2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2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2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</sheetData>
  <mergeCells count="1">
    <mergeCell ref="D3:E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172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5847" r:id="rId3">
          <objectPr defaultSize="0" autoPict="0" r:id="rId4">
            <anchor moveWithCells="1">
              <from>
                <xdr:col>0</xdr:col>
                <xdr:colOff>609600</xdr:colOff>
                <xdr:row>1</xdr:row>
                <xdr:rowOff>190500</xdr:rowOff>
              </from>
              <to>
                <xdr:col>10</xdr:col>
                <xdr:colOff>276225</xdr:colOff>
                <xdr:row>19</xdr:row>
                <xdr:rowOff>19050</xdr:rowOff>
              </to>
            </anchor>
          </objectPr>
        </oleObject>
      </mc:Choice>
      <mc:Fallback>
        <oleObject progId="Prism6.Document" shapeId="35847" r:id="rId3"/>
      </mc:Fallback>
    </mc:AlternateContent>
    <mc:AlternateContent xmlns:mc="http://schemas.openxmlformats.org/markup-compatibility/2006">
      <mc:Choice Requires="x14">
        <oleObject progId="Prism6.Document" shapeId="35848" r:id="rId5">
          <objectPr defaultSize="0" autoPict="0" r:id="rId6">
            <anchor moveWithCells="1">
              <from>
                <xdr:col>0</xdr:col>
                <xdr:colOff>600075</xdr:colOff>
                <xdr:row>20</xdr:row>
                <xdr:rowOff>9525</xdr:rowOff>
              </from>
              <to>
                <xdr:col>10</xdr:col>
                <xdr:colOff>266700</xdr:colOff>
                <xdr:row>36</xdr:row>
                <xdr:rowOff>38100</xdr:rowOff>
              </to>
            </anchor>
          </objectPr>
        </oleObject>
      </mc:Choice>
      <mc:Fallback>
        <oleObject progId="Prism6.Document" shapeId="35848" r:id="rId5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A19" workbookViewId="0">
      <selection activeCell="A47" sqref="A47"/>
    </sheetView>
  </sheetViews>
  <sheetFormatPr defaultRowHeight="15" x14ac:dyDescent="0.25"/>
  <cols>
    <col min="1" max="2" width="12" customWidth="1"/>
    <col min="3" max="3" width="26.5703125" customWidth="1"/>
    <col min="4" max="4" width="27.7109375" customWidth="1"/>
    <col min="5" max="5" width="22.85546875" customWidth="1"/>
    <col min="6" max="6" width="28.140625" customWidth="1"/>
    <col min="7" max="7" width="28" customWidth="1"/>
    <col min="8" max="8" width="30.5703125" customWidth="1"/>
    <col min="9" max="9" width="14.140625" customWidth="1"/>
    <col min="10" max="10" width="13.85546875" customWidth="1"/>
    <col min="11" max="11" width="17" customWidth="1"/>
  </cols>
  <sheetData>
    <row r="1" spans="1:28" x14ac:dyDescent="0.25">
      <c r="A1" s="32" t="s">
        <v>18</v>
      </c>
      <c r="B1" s="32"/>
      <c r="C1" s="3"/>
      <c r="D1" s="3"/>
      <c r="E1" s="3"/>
      <c r="F1" s="3"/>
      <c r="G1" s="3"/>
      <c r="H1" s="6"/>
    </row>
    <row r="2" spans="1:28" x14ac:dyDescent="0.25">
      <c r="A2" s="32"/>
      <c r="B2" s="32"/>
      <c r="C2" s="3"/>
      <c r="D2" s="3"/>
      <c r="E2" s="3"/>
      <c r="F2" s="3"/>
      <c r="G2" s="3"/>
      <c r="H2" s="6"/>
    </row>
    <row r="3" spans="1:28" x14ac:dyDescent="0.25">
      <c r="A3" s="210" t="s">
        <v>115</v>
      </c>
      <c r="B3" s="211"/>
      <c r="C3" s="211"/>
      <c r="D3" s="211"/>
      <c r="E3" s="212"/>
      <c r="F3" s="120"/>
      <c r="G3" s="3"/>
      <c r="H3" s="6"/>
    </row>
    <row r="4" spans="1:28" x14ac:dyDescent="0.25">
      <c r="A4" s="119"/>
      <c r="B4" s="51" t="s">
        <v>34</v>
      </c>
      <c r="C4" s="112" t="s">
        <v>96</v>
      </c>
      <c r="D4" s="112" t="s">
        <v>99</v>
      </c>
      <c r="E4" s="112" t="s">
        <v>7</v>
      </c>
      <c r="F4" s="114"/>
      <c r="G4" s="3"/>
      <c r="H4" s="6"/>
    </row>
    <row r="5" spans="1:28" x14ac:dyDescent="0.25">
      <c r="A5" s="119">
        <v>2009</v>
      </c>
      <c r="B5" s="112">
        <v>59</v>
      </c>
      <c r="C5" s="112">
        <v>6</v>
      </c>
      <c r="D5" s="112">
        <v>10.199999999999999</v>
      </c>
      <c r="E5" s="112" t="s">
        <v>101</v>
      </c>
      <c r="F5" s="114"/>
      <c r="G5" s="3"/>
      <c r="H5" s="6"/>
    </row>
    <row r="6" spans="1:28" x14ac:dyDescent="0.25">
      <c r="A6" s="119">
        <v>2010</v>
      </c>
      <c r="B6" s="112">
        <v>88.2</v>
      </c>
      <c r="C6" s="112">
        <v>6</v>
      </c>
      <c r="D6" s="112">
        <v>6.8</v>
      </c>
      <c r="E6" s="112" t="s">
        <v>102</v>
      </c>
      <c r="F6" s="114"/>
      <c r="G6" s="3"/>
      <c r="H6" s="6"/>
    </row>
    <row r="7" spans="1:28" x14ac:dyDescent="0.25">
      <c r="A7" s="119">
        <v>2011</v>
      </c>
      <c r="B7" s="112">
        <v>108</v>
      </c>
      <c r="C7" s="112">
        <v>8</v>
      </c>
      <c r="D7" s="112">
        <v>7.4</v>
      </c>
      <c r="E7" s="112" t="s">
        <v>103</v>
      </c>
      <c r="F7" s="114"/>
      <c r="G7" s="3"/>
      <c r="H7" s="6"/>
    </row>
    <row r="8" spans="1:28" x14ac:dyDescent="0.25">
      <c r="A8" s="119">
        <v>2012</v>
      </c>
      <c r="B8" s="112">
        <v>107.2</v>
      </c>
      <c r="C8" s="112">
        <v>8</v>
      </c>
      <c r="D8" s="112">
        <v>7.5</v>
      </c>
      <c r="E8" s="112" t="s">
        <v>102</v>
      </c>
      <c r="F8" s="114"/>
      <c r="G8" s="3"/>
      <c r="H8" s="6"/>
    </row>
    <row r="9" spans="1:28" x14ac:dyDescent="0.25">
      <c r="A9" s="119">
        <v>2013</v>
      </c>
      <c r="B9" s="112">
        <v>102.2</v>
      </c>
      <c r="C9" s="112">
        <v>4</v>
      </c>
      <c r="D9" s="112">
        <v>3.9</v>
      </c>
      <c r="E9" s="112" t="s">
        <v>104</v>
      </c>
      <c r="F9" s="114"/>
      <c r="G9" s="3"/>
      <c r="H9" s="6"/>
    </row>
    <row r="10" spans="1:28" x14ac:dyDescent="0.25">
      <c r="A10" s="48" t="s">
        <v>100</v>
      </c>
      <c r="B10" s="118"/>
      <c r="C10" s="31"/>
      <c r="D10" s="31"/>
    </row>
    <row r="12" spans="1:28" x14ac:dyDescent="0.25">
      <c r="A12" s="217" t="s">
        <v>17</v>
      </c>
      <c r="B12" s="218"/>
      <c r="C12" s="219"/>
      <c r="D12" s="219"/>
      <c r="E12" s="219"/>
      <c r="F12" s="177"/>
      <c r="G12" s="44"/>
      <c r="H12" s="44"/>
      <c r="I12" s="44"/>
      <c r="J12" s="4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5">
      <c r="A13" s="46"/>
      <c r="B13" s="107" t="s">
        <v>34</v>
      </c>
      <c r="C13" s="51" t="s">
        <v>96</v>
      </c>
      <c r="D13" s="112" t="s">
        <v>95</v>
      </c>
      <c r="E13" s="112" t="s">
        <v>97</v>
      </c>
      <c r="F13" s="51" t="s">
        <v>7</v>
      </c>
      <c r="G13" s="44"/>
      <c r="H13" s="44"/>
      <c r="I13" s="44"/>
      <c r="J13" s="44"/>
      <c r="K13" s="4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25">
      <c r="A14" s="49">
        <v>2005</v>
      </c>
      <c r="B14" s="116">
        <v>2.1636899999999999</v>
      </c>
      <c r="C14" s="51">
        <v>0</v>
      </c>
      <c r="D14" s="117">
        <v>0</v>
      </c>
      <c r="E14" s="76">
        <f>D14*100</f>
        <v>0</v>
      </c>
      <c r="F14" s="51">
        <v>0</v>
      </c>
      <c r="G14" s="44"/>
      <c r="H14" s="44"/>
      <c r="I14" s="44"/>
      <c r="J14" s="44"/>
      <c r="K14" s="4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5">
      <c r="A15" s="49">
        <v>2006</v>
      </c>
      <c r="B15" s="116">
        <v>26.06983</v>
      </c>
      <c r="C15" s="51">
        <v>2</v>
      </c>
      <c r="D15" s="117">
        <v>7.6717030000000005E-2</v>
      </c>
      <c r="E15" s="76">
        <f t="shared" ref="E15:E18" si="0">D15*100</f>
        <v>7.6717030000000008</v>
      </c>
      <c r="F15" s="51" t="s">
        <v>98</v>
      </c>
      <c r="G15" s="44"/>
      <c r="H15" s="44"/>
      <c r="I15" s="44"/>
      <c r="J15" s="44"/>
      <c r="K15" s="4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5">
      <c r="A16" s="49">
        <v>2007</v>
      </c>
      <c r="B16" s="116">
        <v>59.305059999999997</v>
      </c>
      <c r="C16" s="51">
        <v>12</v>
      </c>
      <c r="D16" s="117">
        <v>0.20234361000000001</v>
      </c>
      <c r="E16" s="76">
        <f t="shared" si="0"/>
        <v>20.234361</v>
      </c>
      <c r="F16" s="51" t="s">
        <v>105</v>
      </c>
      <c r="G16" s="44"/>
      <c r="H16" s="44"/>
      <c r="I16" s="44"/>
      <c r="J16" s="44"/>
      <c r="K16" s="4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25">
      <c r="A17" s="49">
        <v>2008</v>
      </c>
      <c r="B17" s="116">
        <v>96.753550000000004</v>
      </c>
      <c r="C17" s="51">
        <v>19</v>
      </c>
      <c r="D17" s="117">
        <v>0.19637521999999999</v>
      </c>
      <c r="E17" s="76">
        <f>D17*100</f>
        <v>19.637522000000001</v>
      </c>
      <c r="F17" s="51" t="s">
        <v>106</v>
      </c>
      <c r="G17" s="44"/>
      <c r="H17" s="44"/>
      <c r="I17" s="44"/>
      <c r="J17" s="44"/>
      <c r="K17" s="4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25">
      <c r="A18" s="109">
        <v>2009</v>
      </c>
      <c r="B18" s="116">
        <v>42.545789999999997</v>
      </c>
      <c r="C18" s="112">
        <v>5</v>
      </c>
      <c r="D18" s="117">
        <v>0.11752044</v>
      </c>
      <c r="E18" s="76">
        <f t="shared" si="0"/>
        <v>11.752044</v>
      </c>
      <c r="F18" s="51" t="s">
        <v>107</v>
      </c>
      <c r="G18" s="8"/>
      <c r="H18" s="8"/>
      <c r="I18" s="8"/>
      <c r="J18" s="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5">
      <c r="A19" s="47" t="s">
        <v>94</v>
      </c>
      <c r="B19" s="47"/>
      <c r="C19" s="8"/>
      <c r="D19" s="8"/>
      <c r="E19" s="8"/>
      <c r="F19" s="8"/>
      <c r="G19" s="8"/>
      <c r="H19" s="8"/>
      <c r="I19" s="8"/>
      <c r="J19" s="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5">
      <c r="A20" s="35"/>
      <c r="B20" s="35"/>
    </row>
    <row r="21" spans="1:28" ht="33" customHeight="1" x14ac:dyDescent="0.25">
      <c r="A21" s="207" t="s">
        <v>113</v>
      </c>
      <c r="B21" s="208"/>
      <c r="C21" s="208"/>
      <c r="D21" s="208"/>
      <c r="E21" s="209"/>
    </row>
    <row r="22" spans="1:28" x14ac:dyDescent="0.25">
      <c r="A22" s="57"/>
      <c r="B22" s="112" t="s">
        <v>34</v>
      </c>
      <c r="C22" s="112" t="s">
        <v>109</v>
      </c>
      <c r="D22" s="112" t="s">
        <v>97</v>
      </c>
      <c r="E22" s="51" t="s">
        <v>7</v>
      </c>
    </row>
    <row r="23" spans="1:28" x14ac:dyDescent="0.25">
      <c r="A23" s="109" t="s">
        <v>108</v>
      </c>
      <c r="B23" s="112">
        <v>71.400000000000006</v>
      </c>
      <c r="C23" s="112">
        <v>19</v>
      </c>
      <c r="D23" s="112">
        <v>26.6</v>
      </c>
      <c r="E23" s="112" t="s">
        <v>110</v>
      </c>
    </row>
    <row r="24" spans="1:28" x14ac:dyDescent="0.25">
      <c r="A24" s="109">
        <v>2001</v>
      </c>
      <c r="B24" s="112">
        <v>126.4</v>
      </c>
      <c r="C24" s="112">
        <v>40</v>
      </c>
      <c r="D24" s="112">
        <v>31.6</v>
      </c>
      <c r="E24" s="112" t="s">
        <v>111</v>
      </c>
    </row>
    <row r="25" spans="1:28" x14ac:dyDescent="0.25">
      <c r="A25" s="109">
        <v>2002</v>
      </c>
      <c r="B25" s="112">
        <v>21.5</v>
      </c>
      <c r="C25" s="112">
        <v>9</v>
      </c>
      <c r="D25" s="112">
        <v>41.9</v>
      </c>
      <c r="E25" s="112" t="s">
        <v>112</v>
      </c>
    </row>
    <row r="26" spans="1:28" x14ac:dyDescent="0.25">
      <c r="A26" s="35" t="s">
        <v>114</v>
      </c>
      <c r="B26" s="35"/>
    </row>
    <row r="27" spans="1:28" x14ac:dyDescent="0.25">
      <c r="A27" s="35"/>
      <c r="B27" s="35"/>
    </row>
    <row r="28" spans="1:28" x14ac:dyDescent="0.25">
      <c r="A28" s="213" t="s">
        <v>19</v>
      </c>
      <c r="B28" s="214"/>
      <c r="C28" s="214"/>
      <c r="D28" s="214"/>
      <c r="E28" s="215"/>
      <c r="F28" s="121"/>
    </row>
    <row r="29" spans="1:28" x14ac:dyDescent="0.25">
      <c r="A29" s="30"/>
      <c r="B29" s="14" t="s">
        <v>34</v>
      </c>
      <c r="C29" s="113" t="s">
        <v>35</v>
      </c>
      <c r="D29" s="216" t="s">
        <v>7</v>
      </c>
      <c r="E29" s="177"/>
      <c r="F29" s="33"/>
    </row>
    <row r="30" spans="1:28" x14ac:dyDescent="0.25">
      <c r="A30" s="30">
        <v>1996</v>
      </c>
      <c r="B30" s="14">
        <v>123.1</v>
      </c>
      <c r="C30" s="113">
        <v>12.2</v>
      </c>
      <c r="D30" s="14">
        <v>7</v>
      </c>
      <c r="E30" s="14">
        <v>19</v>
      </c>
      <c r="F30" s="33"/>
    </row>
    <row r="31" spans="1:28" x14ac:dyDescent="0.25">
      <c r="A31" s="30">
        <v>1997</v>
      </c>
      <c r="B31" s="14">
        <v>118.5</v>
      </c>
      <c r="C31" s="113">
        <v>18.600000000000001</v>
      </c>
      <c r="D31" s="14">
        <v>12</v>
      </c>
      <c r="E31" s="14">
        <v>27</v>
      </c>
      <c r="F31" s="33"/>
    </row>
    <row r="32" spans="1:28" x14ac:dyDescent="0.25">
      <c r="A32" s="30">
        <v>1998</v>
      </c>
      <c r="B32" s="14">
        <v>104.5</v>
      </c>
      <c r="C32" s="113">
        <v>23.9</v>
      </c>
      <c r="D32" s="14">
        <v>16</v>
      </c>
      <c r="E32" s="14">
        <v>33</v>
      </c>
      <c r="F32" s="33"/>
    </row>
    <row r="33" spans="1:6" x14ac:dyDescent="0.25">
      <c r="A33" s="30">
        <v>1999</v>
      </c>
      <c r="B33" s="14">
        <v>106.9</v>
      </c>
      <c r="C33" s="113">
        <v>14</v>
      </c>
      <c r="D33" s="14">
        <v>8</v>
      </c>
      <c r="E33" s="14">
        <v>22</v>
      </c>
      <c r="F33" s="33"/>
    </row>
    <row r="34" spans="1:6" x14ac:dyDescent="0.25">
      <c r="A34" s="30">
        <v>2000</v>
      </c>
      <c r="B34" s="14">
        <v>101.1</v>
      </c>
      <c r="C34" s="113">
        <v>16.8</v>
      </c>
      <c r="D34" s="14">
        <v>10</v>
      </c>
      <c r="E34" s="14">
        <v>26</v>
      </c>
      <c r="F34" s="33"/>
    </row>
    <row r="35" spans="1:6" x14ac:dyDescent="0.25">
      <c r="A35" s="30">
        <v>2001</v>
      </c>
      <c r="B35" s="14">
        <v>86.5</v>
      </c>
      <c r="C35" s="113">
        <v>16.2</v>
      </c>
      <c r="D35" s="14">
        <v>9</v>
      </c>
      <c r="E35" s="14">
        <v>26</v>
      </c>
      <c r="F35" s="33"/>
    </row>
    <row r="36" spans="1:6" x14ac:dyDescent="0.25">
      <c r="A36" s="30">
        <v>2002</v>
      </c>
      <c r="B36" s="14">
        <v>66.400000000000006</v>
      </c>
      <c r="C36" s="113">
        <v>15.1</v>
      </c>
      <c r="D36" s="14">
        <v>8</v>
      </c>
      <c r="E36" s="14">
        <v>26</v>
      </c>
      <c r="F36" s="33"/>
    </row>
    <row r="37" spans="1:6" x14ac:dyDescent="0.25">
      <c r="A37" s="30">
        <v>2003</v>
      </c>
      <c r="B37" s="14">
        <v>50.4</v>
      </c>
      <c r="C37" s="113">
        <v>17.899999999999999</v>
      </c>
      <c r="D37" s="14">
        <v>9</v>
      </c>
      <c r="E37" s="14">
        <v>31</v>
      </c>
      <c r="F37" s="33"/>
    </row>
    <row r="38" spans="1:6" x14ac:dyDescent="0.25">
      <c r="A38" s="30">
        <v>2004</v>
      </c>
      <c r="B38" s="14">
        <v>67.2</v>
      </c>
      <c r="C38" s="113">
        <v>8.9</v>
      </c>
      <c r="D38" s="14">
        <v>3</v>
      </c>
      <c r="E38" s="14">
        <v>18</v>
      </c>
      <c r="F38" s="33"/>
    </row>
    <row r="39" spans="1:6" x14ac:dyDescent="0.25">
      <c r="A39" s="30">
        <v>2005</v>
      </c>
      <c r="B39" s="14">
        <v>69</v>
      </c>
      <c r="C39" s="113">
        <v>10.1</v>
      </c>
      <c r="D39" s="14">
        <v>4</v>
      </c>
      <c r="E39" s="14">
        <v>20</v>
      </c>
      <c r="F39" s="33"/>
    </row>
    <row r="40" spans="1:6" x14ac:dyDescent="0.25">
      <c r="A40" s="30">
        <v>2006</v>
      </c>
      <c r="B40" s="14">
        <v>63.5</v>
      </c>
      <c r="C40" s="113">
        <v>6.3</v>
      </c>
      <c r="D40" s="14">
        <v>2</v>
      </c>
      <c r="E40" s="14">
        <v>15</v>
      </c>
      <c r="F40" s="33"/>
    </row>
    <row r="41" spans="1:6" x14ac:dyDescent="0.25">
      <c r="A41" s="30">
        <v>2007</v>
      </c>
      <c r="B41" s="14">
        <v>46.8</v>
      </c>
      <c r="C41" s="113">
        <v>10.7</v>
      </c>
      <c r="D41" s="14">
        <v>4</v>
      </c>
      <c r="E41" s="14">
        <v>23</v>
      </c>
      <c r="F41" s="33"/>
    </row>
    <row r="42" spans="1:6" x14ac:dyDescent="0.25">
      <c r="A42" s="30">
        <v>2008</v>
      </c>
      <c r="B42" s="14">
        <v>65.7</v>
      </c>
      <c r="C42" s="113">
        <v>9.1</v>
      </c>
      <c r="D42" s="14">
        <v>3</v>
      </c>
      <c r="E42" s="14">
        <v>19</v>
      </c>
      <c r="F42" s="33"/>
    </row>
    <row r="43" spans="1:6" x14ac:dyDescent="0.25">
      <c r="A43" s="30">
        <v>2009</v>
      </c>
      <c r="B43" s="14">
        <v>67.2</v>
      </c>
      <c r="C43" s="113">
        <v>6</v>
      </c>
      <c r="D43" s="14">
        <v>2</v>
      </c>
      <c r="E43" s="14">
        <v>15</v>
      </c>
      <c r="F43" s="33"/>
    </row>
    <row r="44" spans="1:6" x14ac:dyDescent="0.25">
      <c r="A44" s="30">
        <v>2010</v>
      </c>
      <c r="B44" s="14">
        <v>60.7</v>
      </c>
      <c r="C44" s="113">
        <v>9.9</v>
      </c>
      <c r="D44" s="14">
        <v>4</v>
      </c>
      <c r="E44" s="14">
        <v>20</v>
      </c>
      <c r="F44" s="33"/>
    </row>
    <row r="45" spans="1:6" x14ac:dyDescent="0.25">
      <c r="A45" s="30">
        <v>2011</v>
      </c>
      <c r="B45" s="14">
        <v>47.4</v>
      </c>
      <c r="C45" s="113">
        <v>14.8</v>
      </c>
      <c r="D45" s="14">
        <v>6</v>
      </c>
      <c r="E45" s="14">
        <v>28</v>
      </c>
      <c r="F45" s="33"/>
    </row>
    <row r="46" spans="1:6" x14ac:dyDescent="0.25">
      <c r="A46" s="30">
        <v>2012</v>
      </c>
      <c r="B46" s="14">
        <v>27.4</v>
      </c>
      <c r="C46" s="113">
        <v>7.3</v>
      </c>
      <c r="D46" s="14">
        <v>1</v>
      </c>
      <c r="E46" s="14">
        <v>24</v>
      </c>
      <c r="F46" s="33"/>
    </row>
    <row r="47" spans="1:6" x14ac:dyDescent="0.25">
      <c r="A47" s="35" t="s">
        <v>36</v>
      </c>
      <c r="B47" s="35"/>
    </row>
  </sheetData>
  <mergeCells count="5">
    <mergeCell ref="A21:E21"/>
    <mergeCell ref="A3:E3"/>
    <mergeCell ref="A28:E28"/>
    <mergeCell ref="D29:E29"/>
    <mergeCell ref="A12:F1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6867" r:id="rId3">
          <objectPr defaultSize="0" autoPict="0" r:id="rId4">
            <anchor moveWithCells="1">
              <from>
                <xdr:col>1</xdr:col>
                <xdr:colOff>19050</xdr:colOff>
                <xdr:row>2</xdr:row>
                <xdr:rowOff>19050</xdr:rowOff>
              </from>
              <to>
                <xdr:col>10</xdr:col>
                <xdr:colOff>295275</xdr:colOff>
                <xdr:row>19</xdr:row>
                <xdr:rowOff>76200</xdr:rowOff>
              </to>
            </anchor>
          </objectPr>
        </oleObject>
      </mc:Choice>
      <mc:Fallback>
        <oleObject progId="Prism6.Document" shapeId="36867" r:id="rId3"/>
      </mc:Fallback>
    </mc:AlternateContent>
    <mc:AlternateContent xmlns:mc="http://schemas.openxmlformats.org/markup-compatibility/2006">
      <mc:Choice Requires="x14">
        <oleObject progId="Prism6.Document" shapeId="36869" r:id="rId5">
          <objectPr defaultSize="0" autoPict="0" r:id="rId6">
            <anchor moveWithCells="1">
              <from>
                <xdr:col>0</xdr:col>
                <xdr:colOff>600075</xdr:colOff>
                <xdr:row>20</xdr:row>
                <xdr:rowOff>19050</xdr:rowOff>
              </from>
              <to>
                <xdr:col>10</xdr:col>
                <xdr:colOff>323850</xdr:colOff>
                <xdr:row>36</xdr:row>
                <xdr:rowOff>47625</xdr:rowOff>
              </to>
            </anchor>
          </objectPr>
        </oleObject>
      </mc:Choice>
      <mc:Fallback>
        <oleObject progId="Prism6.Document" shapeId="36869" r:id="rId5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G1" workbookViewId="0">
      <selection activeCell="L14" sqref="L14:L18"/>
    </sheetView>
  </sheetViews>
  <sheetFormatPr defaultRowHeight="15" x14ac:dyDescent="0.25"/>
  <cols>
    <col min="5" max="5" width="10" customWidth="1"/>
    <col min="6" max="6" width="12.140625" customWidth="1"/>
    <col min="7" max="7" width="11.28515625" customWidth="1"/>
    <col min="8" max="8" width="11.140625" customWidth="1"/>
    <col min="9" max="9" width="18.85546875" customWidth="1"/>
    <col min="10" max="10" width="35.28515625" customWidth="1"/>
    <col min="11" max="11" width="6.5703125" customWidth="1"/>
    <col min="12" max="12" width="40.5703125" customWidth="1"/>
    <col min="13" max="13" width="6.5703125" customWidth="1"/>
    <col min="14" max="14" width="6.7109375" customWidth="1"/>
  </cols>
  <sheetData>
    <row r="1" spans="1:14" x14ac:dyDescent="0.25">
      <c r="A1" s="32" t="s">
        <v>37</v>
      </c>
      <c r="B1" s="32"/>
      <c r="C1" s="32"/>
      <c r="D1" s="3"/>
      <c r="E1" s="3"/>
      <c r="F1" s="3"/>
      <c r="G1" s="3"/>
      <c r="H1" s="3"/>
      <c r="I1" s="3"/>
    </row>
    <row r="2" spans="1:14" x14ac:dyDescent="0.25">
      <c r="A2" s="32"/>
      <c r="B2" s="32"/>
      <c r="C2" s="32"/>
      <c r="D2" s="3"/>
      <c r="E2" s="3"/>
      <c r="F2" s="3"/>
      <c r="G2" s="3"/>
      <c r="H2" s="3"/>
      <c r="I2" s="3"/>
    </row>
    <row r="3" spans="1:14" x14ac:dyDescent="0.25">
      <c r="A3" s="2"/>
      <c r="B3" s="221" t="s">
        <v>139</v>
      </c>
      <c r="C3" s="221"/>
      <c r="D3" s="221"/>
      <c r="E3" s="221"/>
      <c r="F3" s="221"/>
      <c r="G3" s="221"/>
      <c r="H3" s="221"/>
      <c r="I3" s="216" t="s">
        <v>145</v>
      </c>
      <c r="J3" s="204"/>
      <c r="K3" s="177"/>
      <c r="L3" s="216" t="s">
        <v>146</v>
      </c>
      <c r="M3" s="204"/>
      <c r="N3" s="177"/>
    </row>
    <row r="4" spans="1:14" x14ac:dyDescent="0.25">
      <c r="A4" s="50"/>
      <c r="B4" s="51"/>
      <c r="C4" s="51"/>
      <c r="D4" s="51"/>
      <c r="E4" s="51"/>
      <c r="F4" s="220" t="s">
        <v>38</v>
      </c>
      <c r="G4" s="220"/>
      <c r="H4" s="220"/>
      <c r="I4" s="2"/>
      <c r="J4" s="2"/>
      <c r="K4" s="2"/>
      <c r="L4" s="2"/>
      <c r="M4" s="2"/>
      <c r="N4" s="2"/>
    </row>
    <row r="5" spans="1:14" x14ac:dyDescent="0.25">
      <c r="A5" s="50"/>
      <c r="B5" s="51" t="s">
        <v>13</v>
      </c>
      <c r="C5" s="51" t="s">
        <v>14</v>
      </c>
      <c r="D5" s="51" t="s">
        <v>15</v>
      </c>
      <c r="E5" s="51"/>
      <c r="F5" s="52" t="s">
        <v>39</v>
      </c>
      <c r="G5" s="52" t="s">
        <v>40</v>
      </c>
      <c r="H5" s="52" t="s">
        <v>41</v>
      </c>
      <c r="I5" s="2" t="s">
        <v>141</v>
      </c>
      <c r="J5" s="2" t="s">
        <v>142</v>
      </c>
      <c r="K5" s="14" t="s">
        <v>4</v>
      </c>
      <c r="L5" s="2" t="s">
        <v>144</v>
      </c>
      <c r="M5" s="14" t="s">
        <v>147</v>
      </c>
      <c r="N5" s="14" t="s">
        <v>148</v>
      </c>
    </row>
    <row r="6" spans="1:14" x14ac:dyDescent="0.25">
      <c r="A6" s="16">
        <v>1982</v>
      </c>
      <c r="B6" s="53">
        <v>128</v>
      </c>
      <c r="C6" s="53">
        <v>35</v>
      </c>
      <c r="D6" s="53">
        <v>163</v>
      </c>
      <c r="E6" s="53"/>
      <c r="F6" s="54">
        <v>1.2852339384069436</v>
      </c>
      <c r="G6" s="54">
        <v>0.91365972462402001</v>
      </c>
      <c r="H6" s="54">
        <v>0.98773806992549751</v>
      </c>
      <c r="I6" s="2"/>
      <c r="J6" s="2"/>
      <c r="K6" s="2"/>
      <c r="L6" s="2"/>
      <c r="M6" s="2"/>
      <c r="N6" s="2"/>
    </row>
    <row r="7" spans="1:14" x14ac:dyDescent="0.25">
      <c r="A7" s="16">
        <v>1983</v>
      </c>
      <c r="B7" s="53">
        <v>108</v>
      </c>
      <c r="C7" s="53">
        <v>26</v>
      </c>
      <c r="D7" s="53">
        <v>134</v>
      </c>
      <c r="E7" s="53"/>
      <c r="F7" s="54">
        <v>1.0475461747579029</v>
      </c>
      <c r="G7" s="54">
        <v>0.72749993452903672</v>
      </c>
      <c r="H7" s="54">
        <v>0.79508548977723648</v>
      </c>
      <c r="I7" s="2"/>
      <c r="J7" s="2"/>
      <c r="K7" s="2"/>
      <c r="L7" s="2"/>
      <c r="M7" s="2"/>
      <c r="N7" s="2"/>
    </row>
    <row r="8" spans="1:14" x14ac:dyDescent="0.25">
      <c r="A8" s="16">
        <v>1984</v>
      </c>
      <c r="B8" s="53">
        <v>123</v>
      </c>
      <c r="C8" s="53">
        <v>34</v>
      </c>
      <c r="D8" s="53">
        <v>157</v>
      </c>
      <c r="E8" s="53"/>
      <c r="F8" s="54">
        <v>1.1915130729655212</v>
      </c>
      <c r="G8" s="54">
        <v>0.78109606255022668</v>
      </c>
      <c r="H8" s="54">
        <v>0.87937145693074614</v>
      </c>
      <c r="I8" s="2"/>
      <c r="J8" s="2"/>
      <c r="K8" s="2"/>
      <c r="L8" s="2"/>
      <c r="M8" s="2"/>
      <c r="N8" s="2"/>
    </row>
    <row r="9" spans="1:14" x14ac:dyDescent="0.25">
      <c r="A9" s="16">
        <v>1985</v>
      </c>
      <c r="B9" s="53">
        <v>119</v>
      </c>
      <c r="C9" s="53">
        <v>42</v>
      </c>
      <c r="D9" s="53">
        <v>161</v>
      </c>
      <c r="E9" s="53"/>
      <c r="F9" s="54">
        <v>1.1388931658573558</v>
      </c>
      <c r="G9" s="54">
        <v>0.83725164920281892</v>
      </c>
      <c r="H9" s="54">
        <v>0.9030363477097102</v>
      </c>
      <c r="I9" s="2"/>
      <c r="J9" s="2"/>
      <c r="K9" s="2"/>
      <c r="L9" s="2"/>
      <c r="M9" s="2"/>
      <c r="N9" s="2"/>
    </row>
    <row r="10" spans="1:14" x14ac:dyDescent="0.25">
      <c r="A10" s="16">
        <v>1986</v>
      </c>
      <c r="B10" s="53">
        <v>157</v>
      </c>
      <c r="C10" s="53">
        <v>54</v>
      </c>
      <c r="D10" s="53">
        <v>211</v>
      </c>
      <c r="E10" s="53"/>
      <c r="F10" s="54">
        <v>1.4849361888612234</v>
      </c>
      <c r="G10" s="54">
        <v>1.0734879330097669</v>
      </c>
      <c r="H10" s="54">
        <v>1.1551825653864802</v>
      </c>
      <c r="I10" s="2"/>
      <c r="J10" s="2"/>
      <c r="K10" s="2"/>
      <c r="L10" s="2"/>
      <c r="M10" s="2"/>
      <c r="N10" s="2"/>
    </row>
    <row r="11" spans="1:14" x14ac:dyDescent="0.25">
      <c r="A11" s="16">
        <v>1987</v>
      </c>
      <c r="B11" s="53">
        <v>166</v>
      </c>
      <c r="C11" s="53">
        <v>50</v>
      </c>
      <c r="D11" s="53">
        <v>216</v>
      </c>
      <c r="E11" s="53"/>
      <c r="F11" s="54">
        <v>1.490536329399019</v>
      </c>
      <c r="G11" s="54">
        <v>1.0387879677691372</v>
      </c>
      <c r="H11" s="54">
        <v>1.1396399836248006</v>
      </c>
      <c r="I11" s="2"/>
      <c r="J11" s="2"/>
      <c r="K11" s="2"/>
      <c r="L11" s="2"/>
      <c r="M11" s="2"/>
      <c r="N11" s="2"/>
    </row>
    <row r="12" spans="1:14" x14ac:dyDescent="0.25">
      <c r="A12" s="16">
        <v>1988</v>
      </c>
      <c r="B12" s="53">
        <v>163</v>
      </c>
      <c r="C12" s="53">
        <v>39</v>
      </c>
      <c r="D12" s="53">
        <v>202</v>
      </c>
      <c r="E12" s="53"/>
      <c r="F12" s="54">
        <v>1.3622836552403583</v>
      </c>
      <c r="G12" s="54">
        <v>0.94040797292278033</v>
      </c>
      <c r="H12" s="54">
        <v>1.0337724698098472</v>
      </c>
      <c r="I12" s="2"/>
      <c r="J12" s="2"/>
      <c r="K12" s="2"/>
      <c r="L12" s="2"/>
      <c r="M12" s="2"/>
      <c r="N12" s="2"/>
    </row>
    <row r="13" spans="1:14" x14ac:dyDescent="0.25">
      <c r="A13" s="16">
        <v>1989</v>
      </c>
      <c r="B13" s="53">
        <v>179</v>
      </c>
      <c r="C13" s="53">
        <v>48</v>
      </c>
      <c r="D13" s="53">
        <v>227</v>
      </c>
      <c r="E13" s="53"/>
      <c r="F13" s="54">
        <v>1.4637371475842156</v>
      </c>
      <c r="G13" s="54">
        <v>1.0828738418911348</v>
      </c>
      <c r="H13" s="54">
        <v>1.1538168127821646</v>
      </c>
      <c r="I13" s="2"/>
      <c r="J13" s="2"/>
      <c r="K13" s="2"/>
      <c r="L13" s="2"/>
      <c r="M13" s="2"/>
      <c r="N13" s="2"/>
    </row>
    <row r="14" spans="1:14" x14ac:dyDescent="0.25">
      <c r="A14" s="16">
        <v>1990</v>
      </c>
      <c r="B14" s="53">
        <v>195</v>
      </c>
      <c r="C14" s="53">
        <v>45</v>
      </c>
      <c r="D14" s="53">
        <v>240</v>
      </c>
      <c r="E14" s="225">
        <f>D14+D15+D16+D17+D18</f>
        <v>1530</v>
      </c>
      <c r="F14" s="54">
        <v>1.5683348118867653</v>
      </c>
      <c r="G14" s="54">
        <v>1.1059563592490422</v>
      </c>
      <c r="H14" s="54">
        <v>1.2027410106975596</v>
      </c>
      <c r="I14" s="222">
        <v>629</v>
      </c>
      <c r="J14" s="222">
        <v>39</v>
      </c>
      <c r="K14" s="226">
        <f>J14/I14*100</f>
        <v>6.2003179650238476</v>
      </c>
      <c r="L14" s="232">
        <f>K14*E14/100</f>
        <v>94.86486486486487</v>
      </c>
      <c r="M14" s="229">
        <v>77.265000000000001</v>
      </c>
      <c r="N14" s="229">
        <v>115.36199999999999</v>
      </c>
    </row>
    <row r="15" spans="1:14" x14ac:dyDescent="0.25">
      <c r="A15" s="16">
        <v>1991</v>
      </c>
      <c r="B15" s="53">
        <v>229</v>
      </c>
      <c r="C15" s="53">
        <v>54</v>
      </c>
      <c r="D15" s="53">
        <v>283</v>
      </c>
      <c r="E15" s="223"/>
      <c r="F15" s="54">
        <v>1.7719556892081201</v>
      </c>
      <c r="G15" s="54">
        <v>1.2791800222970524</v>
      </c>
      <c r="H15" s="54">
        <v>1.3815329548459752</v>
      </c>
      <c r="I15" s="223"/>
      <c r="J15" s="223"/>
      <c r="K15" s="227"/>
      <c r="L15" s="232"/>
      <c r="M15" s="230"/>
      <c r="N15" s="230"/>
    </row>
    <row r="16" spans="1:14" x14ac:dyDescent="0.25">
      <c r="A16" s="16">
        <v>1992</v>
      </c>
      <c r="B16" s="53">
        <v>260</v>
      </c>
      <c r="C16" s="53">
        <v>57</v>
      </c>
      <c r="D16" s="53">
        <v>317</v>
      </c>
      <c r="E16" s="223"/>
      <c r="F16" s="54">
        <v>2.0081580019669074</v>
      </c>
      <c r="G16" s="54">
        <v>1.3628865460578456</v>
      </c>
      <c r="H16" s="54">
        <v>1.5070120840151353</v>
      </c>
      <c r="I16" s="223"/>
      <c r="J16" s="223"/>
      <c r="K16" s="227"/>
      <c r="L16" s="232"/>
      <c r="M16" s="230"/>
      <c r="N16" s="230"/>
    </row>
    <row r="17" spans="1:14" x14ac:dyDescent="0.25">
      <c r="A17" s="16">
        <v>1993</v>
      </c>
      <c r="B17" s="53">
        <v>271</v>
      </c>
      <c r="C17" s="53">
        <v>76</v>
      </c>
      <c r="D17" s="53">
        <v>347</v>
      </c>
      <c r="E17" s="223"/>
      <c r="F17" s="54">
        <v>2.1460013305241818</v>
      </c>
      <c r="G17" s="54">
        <v>1.4869874918768227</v>
      </c>
      <c r="H17" s="54">
        <v>1.6289662759227637</v>
      </c>
      <c r="I17" s="223"/>
      <c r="J17" s="223"/>
      <c r="K17" s="227"/>
      <c r="L17" s="232"/>
      <c r="M17" s="230"/>
      <c r="N17" s="230"/>
    </row>
    <row r="18" spans="1:14" x14ac:dyDescent="0.25">
      <c r="A18" s="16">
        <v>1994</v>
      </c>
      <c r="B18" s="53">
        <v>273</v>
      </c>
      <c r="C18" s="53">
        <v>70</v>
      </c>
      <c r="D18" s="53">
        <v>343</v>
      </c>
      <c r="E18" s="224"/>
      <c r="F18" s="54">
        <v>2.0663339650917001</v>
      </c>
      <c r="G18" s="54">
        <v>1.4133753174502606</v>
      </c>
      <c r="H18" s="54">
        <v>1.5540693825615397</v>
      </c>
      <c r="I18" s="224"/>
      <c r="J18" s="224"/>
      <c r="K18" s="228"/>
      <c r="L18" s="232"/>
      <c r="M18" s="231"/>
      <c r="N18" s="231"/>
    </row>
    <row r="19" spans="1:14" x14ac:dyDescent="0.25">
      <c r="A19" s="16">
        <v>1995</v>
      </c>
      <c r="B19" s="53">
        <v>278</v>
      </c>
      <c r="C19" s="53">
        <v>70</v>
      </c>
      <c r="D19" s="53">
        <v>348</v>
      </c>
      <c r="E19" s="225">
        <f>D19+D20+D21+D22+D23</f>
        <v>2023</v>
      </c>
      <c r="F19" s="54">
        <v>2.0797157705725748</v>
      </c>
      <c r="G19" s="54">
        <v>1.4350853542625224</v>
      </c>
      <c r="H19" s="54">
        <v>1.5719352311988648</v>
      </c>
      <c r="I19" s="222">
        <v>829</v>
      </c>
      <c r="J19" s="222">
        <v>149</v>
      </c>
      <c r="K19" s="226">
        <f>J19/I19*100</f>
        <v>17.973462002412546</v>
      </c>
      <c r="L19" s="232">
        <f>K19*E19/100</f>
        <v>363.60313630880586</v>
      </c>
      <c r="M19" s="229">
        <v>330.55799999999999</v>
      </c>
      <c r="N19" s="229">
        <v>399.34019999999998</v>
      </c>
    </row>
    <row r="20" spans="1:14" x14ac:dyDescent="0.25">
      <c r="A20" s="16">
        <v>1996</v>
      </c>
      <c r="B20" s="53">
        <v>309</v>
      </c>
      <c r="C20" s="53">
        <v>76</v>
      </c>
      <c r="D20" s="53">
        <v>385</v>
      </c>
      <c r="E20" s="223"/>
      <c r="F20" s="54">
        <v>2.2203529206121524</v>
      </c>
      <c r="G20" s="54">
        <v>1.5234244705103364</v>
      </c>
      <c r="H20" s="54">
        <v>1.6755899154881095</v>
      </c>
      <c r="I20" s="223"/>
      <c r="J20" s="223"/>
      <c r="K20" s="227"/>
      <c r="L20" s="232"/>
      <c r="M20" s="230"/>
      <c r="N20" s="230"/>
    </row>
    <row r="21" spans="1:14" x14ac:dyDescent="0.25">
      <c r="A21" s="16">
        <v>1997</v>
      </c>
      <c r="B21" s="53">
        <v>338</v>
      </c>
      <c r="C21" s="53">
        <v>88</v>
      </c>
      <c r="D21" s="53">
        <v>426</v>
      </c>
      <c r="E21" s="223"/>
      <c r="F21" s="54">
        <v>2.4160431674417842</v>
      </c>
      <c r="G21" s="54">
        <v>1.6410997919198447</v>
      </c>
      <c r="H21" s="54">
        <v>1.7972168522113523</v>
      </c>
      <c r="I21" s="223"/>
      <c r="J21" s="223"/>
      <c r="K21" s="227"/>
      <c r="L21" s="232"/>
      <c r="M21" s="230"/>
      <c r="N21" s="230"/>
    </row>
    <row r="22" spans="1:14" x14ac:dyDescent="0.25">
      <c r="A22" s="16">
        <v>1998</v>
      </c>
      <c r="B22" s="53">
        <v>333</v>
      </c>
      <c r="C22" s="53">
        <v>83</v>
      </c>
      <c r="D22" s="53">
        <v>416</v>
      </c>
      <c r="E22" s="223"/>
      <c r="F22" s="54">
        <v>2.3082041770649409</v>
      </c>
      <c r="G22" s="54">
        <v>1.6059813005805303</v>
      </c>
      <c r="H22" s="54">
        <v>1.7612275669440518</v>
      </c>
      <c r="I22" s="223"/>
      <c r="J22" s="223"/>
      <c r="K22" s="227"/>
      <c r="L22" s="232"/>
      <c r="M22" s="230"/>
      <c r="N22" s="230"/>
    </row>
    <row r="23" spans="1:14" x14ac:dyDescent="0.25">
      <c r="A23" s="16">
        <v>1999</v>
      </c>
      <c r="B23" s="53">
        <v>365</v>
      </c>
      <c r="C23" s="53">
        <v>83</v>
      </c>
      <c r="D23" s="53">
        <v>448</v>
      </c>
      <c r="E23" s="224"/>
      <c r="F23" s="54">
        <v>2.4338441521877976</v>
      </c>
      <c r="G23" s="54">
        <v>1.6122365012407809</v>
      </c>
      <c r="H23" s="54">
        <v>1.8049561310114635</v>
      </c>
      <c r="I23" s="224"/>
      <c r="J23" s="224"/>
      <c r="K23" s="228"/>
      <c r="L23" s="232"/>
      <c r="M23" s="231"/>
      <c r="N23" s="231"/>
    </row>
    <row r="24" spans="1:14" x14ac:dyDescent="0.25">
      <c r="A24" s="16">
        <v>2000</v>
      </c>
      <c r="B24" s="53">
        <v>410</v>
      </c>
      <c r="C24" s="53">
        <v>98</v>
      </c>
      <c r="D24" s="53">
        <v>508</v>
      </c>
      <c r="E24" s="225">
        <f>D24+D25+D26+D27+D28</f>
        <v>2692</v>
      </c>
      <c r="F24" s="54">
        <v>2.6999375940998953</v>
      </c>
      <c r="G24" s="54">
        <v>1.8109001855129319</v>
      </c>
      <c r="H24" s="54">
        <v>2.0098471645793503</v>
      </c>
      <c r="I24" s="222">
        <v>1135</v>
      </c>
      <c r="J24" s="222">
        <v>265</v>
      </c>
      <c r="K24" s="226">
        <f>J24/I24*100</f>
        <v>23.348017621145374</v>
      </c>
      <c r="L24" s="232">
        <f>K24*E24/100</f>
        <v>628.52863436123346</v>
      </c>
      <c r="M24" s="229">
        <v>586.32000000000005</v>
      </c>
      <c r="N24" s="229">
        <v>673.27</v>
      </c>
    </row>
    <row r="25" spans="1:14" x14ac:dyDescent="0.25">
      <c r="A25" s="16">
        <v>2001</v>
      </c>
      <c r="B25" s="53">
        <v>405</v>
      </c>
      <c r="C25" s="53">
        <v>118</v>
      </c>
      <c r="D25" s="53">
        <v>523</v>
      </c>
      <c r="E25" s="223"/>
      <c r="F25" s="54">
        <v>2.7122155464197211</v>
      </c>
      <c r="G25" s="54">
        <v>1.8077032907944799</v>
      </c>
      <c r="H25" s="54">
        <v>2.0118333093114917</v>
      </c>
      <c r="I25" s="223"/>
      <c r="J25" s="223"/>
      <c r="K25" s="227"/>
      <c r="L25" s="232"/>
      <c r="M25" s="230"/>
      <c r="N25" s="230"/>
    </row>
    <row r="26" spans="1:14" x14ac:dyDescent="0.25">
      <c r="A26" s="16">
        <v>2002</v>
      </c>
      <c r="B26" s="53">
        <v>428</v>
      </c>
      <c r="C26" s="53">
        <v>106</v>
      </c>
      <c r="D26" s="53">
        <v>534</v>
      </c>
      <c r="E26" s="223"/>
      <c r="F26" s="54">
        <v>2.7108673149095535</v>
      </c>
      <c r="G26" s="54">
        <v>1.8385149030406416</v>
      </c>
      <c r="H26" s="54">
        <v>2.0219342182552582</v>
      </c>
      <c r="I26" s="223"/>
      <c r="J26" s="223"/>
      <c r="K26" s="227"/>
      <c r="L26" s="232"/>
      <c r="M26" s="230"/>
      <c r="N26" s="230"/>
    </row>
    <row r="27" spans="1:14" x14ac:dyDescent="0.25">
      <c r="A27" s="16">
        <v>2003</v>
      </c>
      <c r="B27" s="53">
        <v>424</v>
      </c>
      <c r="C27" s="53">
        <v>116</v>
      </c>
      <c r="D27" s="53">
        <v>540</v>
      </c>
      <c r="E27" s="223"/>
      <c r="F27" s="54">
        <v>2.688155340477925</v>
      </c>
      <c r="G27" s="54">
        <v>1.824329322961926</v>
      </c>
      <c r="H27" s="54">
        <v>2.0173488746429538</v>
      </c>
      <c r="I27" s="223"/>
      <c r="J27" s="223"/>
      <c r="K27" s="227"/>
      <c r="L27" s="232"/>
      <c r="M27" s="230"/>
      <c r="N27" s="230"/>
    </row>
    <row r="28" spans="1:14" x14ac:dyDescent="0.25">
      <c r="A28" s="16">
        <v>2004</v>
      </c>
      <c r="B28" s="53">
        <v>459</v>
      </c>
      <c r="C28" s="53">
        <v>128</v>
      </c>
      <c r="D28" s="53">
        <v>587</v>
      </c>
      <c r="E28" s="224"/>
      <c r="F28" s="54">
        <v>2.8626073248076112</v>
      </c>
      <c r="G28" s="54">
        <v>1.9581548583775701</v>
      </c>
      <c r="H28" s="54">
        <v>2.1498491800794213</v>
      </c>
      <c r="I28" s="224"/>
      <c r="J28" s="224"/>
      <c r="K28" s="228"/>
      <c r="L28" s="232"/>
      <c r="M28" s="231"/>
      <c r="N28" s="231"/>
    </row>
    <row r="29" spans="1:14" x14ac:dyDescent="0.25">
      <c r="A29" s="16">
        <v>2005</v>
      </c>
      <c r="B29" s="53">
        <v>513</v>
      </c>
      <c r="C29" s="53">
        <v>132</v>
      </c>
      <c r="D29" s="53">
        <v>645</v>
      </c>
      <c r="E29" s="225">
        <f>D29+D30+D31+D32+D33</f>
        <v>3601.23184395</v>
      </c>
      <c r="F29" s="54">
        <v>3.0734704175466252</v>
      </c>
      <c r="G29" s="54">
        <v>2.0979616817823992</v>
      </c>
      <c r="H29" s="54">
        <v>2.313361000540707</v>
      </c>
      <c r="I29" s="222">
        <v>1526</v>
      </c>
      <c r="J29" s="222">
        <v>203</v>
      </c>
      <c r="K29" s="226">
        <f>J29/I29*100</f>
        <v>13.302752293577983</v>
      </c>
      <c r="L29" s="232">
        <f>K29*E29/100</f>
        <v>479.06295171811928</v>
      </c>
      <c r="M29" s="229">
        <v>439.71</v>
      </c>
      <c r="N29" s="229">
        <v>520.37800000000004</v>
      </c>
    </row>
    <row r="30" spans="1:14" x14ac:dyDescent="0.25">
      <c r="A30" s="16">
        <v>2006</v>
      </c>
      <c r="B30" s="53">
        <v>537</v>
      </c>
      <c r="C30" s="53">
        <v>131</v>
      </c>
      <c r="D30" s="53">
        <v>668</v>
      </c>
      <c r="E30" s="223"/>
      <c r="F30" s="54">
        <v>3.1146667573487639</v>
      </c>
      <c r="G30" s="54">
        <v>2.1023533964551318</v>
      </c>
      <c r="H30" s="54">
        <v>2.3260301959217751</v>
      </c>
      <c r="I30" s="223"/>
      <c r="J30" s="223"/>
      <c r="K30" s="227"/>
      <c r="L30" s="232"/>
      <c r="M30" s="230"/>
      <c r="N30" s="230"/>
    </row>
    <row r="31" spans="1:14" x14ac:dyDescent="0.25">
      <c r="A31" s="16">
        <v>2007</v>
      </c>
      <c r="B31" s="53">
        <v>541</v>
      </c>
      <c r="C31" s="53">
        <v>138</v>
      </c>
      <c r="D31" s="53">
        <v>679</v>
      </c>
      <c r="E31" s="223"/>
      <c r="F31" s="54">
        <v>3.0722250635865049</v>
      </c>
      <c r="G31" s="54">
        <v>2.065803338169502</v>
      </c>
      <c r="H31" s="54">
        <v>2.2872918105156086</v>
      </c>
      <c r="I31" s="223"/>
      <c r="J31" s="223"/>
      <c r="K31" s="227"/>
      <c r="L31" s="232"/>
      <c r="M31" s="230"/>
      <c r="N31" s="230"/>
    </row>
    <row r="32" spans="1:14" x14ac:dyDescent="0.25">
      <c r="A32" s="16">
        <v>2008</v>
      </c>
      <c r="B32" s="53">
        <v>648</v>
      </c>
      <c r="C32" s="53">
        <v>148</v>
      </c>
      <c r="D32" s="53">
        <v>796</v>
      </c>
      <c r="E32" s="223"/>
      <c r="F32" s="54">
        <v>3.5331130956107764</v>
      </c>
      <c r="G32" s="54">
        <v>2.3354747336172452</v>
      </c>
      <c r="H32" s="54">
        <v>2.6234076518668821</v>
      </c>
      <c r="I32" s="223"/>
      <c r="J32" s="223"/>
      <c r="K32" s="227"/>
      <c r="L32" s="232"/>
      <c r="M32" s="230"/>
      <c r="N32" s="230"/>
    </row>
    <row r="33" spans="1:14" x14ac:dyDescent="0.25">
      <c r="A33" s="16">
        <v>2009</v>
      </c>
      <c r="B33" s="53">
        <v>637.57572865999998</v>
      </c>
      <c r="C33" s="53">
        <v>175.65611529</v>
      </c>
      <c r="D33" s="53">
        <v>813.23184394999998</v>
      </c>
      <c r="E33" s="224"/>
      <c r="F33" s="54">
        <v>3.5368903113230372</v>
      </c>
      <c r="G33" s="54">
        <v>2.3436523278858101</v>
      </c>
      <c r="H33" s="54">
        <v>2.6260083639324727</v>
      </c>
      <c r="I33" s="224"/>
      <c r="J33" s="224"/>
      <c r="K33" s="228"/>
      <c r="L33" s="232"/>
      <c r="M33" s="231"/>
      <c r="N33" s="231"/>
    </row>
    <row r="34" spans="1:14" x14ac:dyDescent="0.25">
      <c r="A34" s="16">
        <v>2010</v>
      </c>
      <c r="B34" s="53">
        <v>669.45488630999989</v>
      </c>
      <c r="C34" s="53">
        <v>150.46386877</v>
      </c>
      <c r="D34" s="53">
        <v>819.91875507999987</v>
      </c>
      <c r="E34" s="53"/>
      <c r="F34" s="54">
        <v>3.4538231910353177</v>
      </c>
      <c r="G34" s="54">
        <v>2.3206035978337716</v>
      </c>
      <c r="H34" s="54">
        <v>2.5911683766067872</v>
      </c>
      <c r="I34" s="2"/>
      <c r="J34" s="2"/>
      <c r="K34" s="2"/>
      <c r="L34" s="2"/>
      <c r="M34" s="2"/>
      <c r="N34" s="2"/>
    </row>
    <row r="35" spans="1:14" x14ac:dyDescent="0.25">
      <c r="A35" s="59" t="s">
        <v>62</v>
      </c>
      <c r="B35" s="60"/>
      <c r="C35" s="60"/>
      <c r="D35" s="61"/>
      <c r="E35" s="61"/>
      <c r="F35" s="62"/>
      <c r="G35" s="62"/>
      <c r="H35" s="62"/>
    </row>
    <row r="36" spans="1:14" x14ac:dyDescent="0.25">
      <c r="A36" s="59" t="s">
        <v>143</v>
      </c>
      <c r="B36" s="60"/>
      <c r="C36" s="60"/>
      <c r="D36" s="61"/>
      <c r="E36" s="61"/>
      <c r="F36" s="62"/>
      <c r="G36" s="62"/>
      <c r="H36" s="62"/>
    </row>
    <row r="37" spans="1:14" x14ac:dyDescent="0.25">
      <c r="A37" s="35" t="s">
        <v>140</v>
      </c>
    </row>
  </sheetData>
  <mergeCells count="32">
    <mergeCell ref="L3:N3"/>
    <mergeCell ref="M14:M18"/>
    <mergeCell ref="M19:M23"/>
    <mergeCell ref="M24:M28"/>
    <mergeCell ref="M29:M33"/>
    <mergeCell ref="N14:N18"/>
    <mergeCell ref="N19:N23"/>
    <mergeCell ref="N24:N28"/>
    <mergeCell ref="N29:N33"/>
    <mergeCell ref="L14:L18"/>
    <mergeCell ref="L19:L23"/>
    <mergeCell ref="L24:L28"/>
    <mergeCell ref="L29:L33"/>
    <mergeCell ref="E29:E33"/>
    <mergeCell ref="K14:K18"/>
    <mergeCell ref="K19:K23"/>
    <mergeCell ref="K24:K28"/>
    <mergeCell ref="K29:K33"/>
    <mergeCell ref="I29:I33"/>
    <mergeCell ref="J14:J18"/>
    <mergeCell ref="J19:J23"/>
    <mergeCell ref="J24:J28"/>
    <mergeCell ref="J29:J33"/>
    <mergeCell ref="F4:H4"/>
    <mergeCell ref="B3:H3"/>
    <mergeCell ref="I14:I18"/>
    <mergeCell ref="I19:I23"/>
    <mergeCell ref="I24:I28"/>
    <mergeCell ref="E14:E18"/>
    <mergeCell ref="E19:E23"/>
    <mergeCell ref="E24:E28"/>
    <mergeCell ref="I3:K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7889" r:id="rId3">
          <objectPr defaultSize="0" autoPict="0" r:id="rId4">
            <anchor moveWithCells="1">
              <from>
                <xdr:col>0</xdr:col>
                <xdr:colOff>609600</xdr:colOff>
                <xdr:row>2</xdr:row>
                <xdr:rowOff>0</xdr:rowOff>
              </from>
              <to>
                <xdr:col>10</xdr:col>
                <xdr:colOff>276225</xdr:colOff>
                <xdr:row>18</xdr:row>
                <xdr:rowOff>28575</xdr:rowOff>
              </to>
            </anchor>
          </objectPr>
        </oleObject>
      </mc:Choice>
      <mc:Fallback>
        <oleObject progId="Prism6.Document" shapeId="37889" r:id="rId3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A2" sqref="A2"/>
    </sheetView>
  </sheetViews>
  <sheetFormatPr defaultRowHeight="15" x14ac:dyDescent="0.25"/>
  <cols>
    <col min="1" max="1" width="9.42578125" customWidth="1"/>
    <col min="2" max="2" width="25.28515625" customWidth="1"/>
    <col min="3" max="3" width="22.5703125" customWidth="1"/>
    <col min="4" max="4" width="6" customWidth="1"/>
    <col min="5" max="5" width="12.7109375" customWidth="1"/>
    <col min="6" max="6" width="7.140625" customWidth="1"/>
    <col min="7" max="7" width="12.140625" customWidth="1"/>
    <col min="8" max="8" width="6.42578125" customWidth="1"/>
    <col min="9" max="9" width="28.85546875" customWidth="1"/>
    <col min="10" max="10" width="32.140625" customWidth="1"/>
    <col min="11" max="11" width="28.85546875" customWidth="1"/>
    <col min="12" max="12" width="28.140625" customWidth="1"/>
    <col min="13" max="13" width="8.42578125" customWidth="1"/>
    <col min="14" max="14" width="9.7109375" customWidth="1"/>
    <col min="15" max="15" width="10.85546875" customWidth="1"/>
  </cols>
  <sheetData>
    <row r="1" spans="1:17" x14ac:dyDescent="0.25">
      <c r="A1" s="32" t="s">
        <v>120</v>
      </c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32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0"/>
      <c r="B3" s="14" t="s">
        <v>60</v>
      </c>
      <c r="C3" s="14" t="s">
        <v>126</v>
      </c>
      <c r="D3" s="14" t="s">
        <v>4</v>
      </c>
      <c r="E3" s="14" t="s">
        <v>123</v>
      </c>
      <c r="F3" s="14" t="s">
        <v>4</v>
      </c>
      <c r="G3" s="14" t="s">
        <v>86</v>
      </c>
      <c r="H3" s="96" t="s">
        <v>4</v>
      </c>
      <c r="I3" s="14" t="s">
        <v>59</v>
      </c>
      <c r="J3" s="14" t="s">
        <v>124</v>
      </c>
      <c r="K3" s="14" t="s">
        <v>125</v>
      </c>
      <c r="L3" s="14" t="s">
        <v>87</v>
      </c>
      <c r="M3" s="96" t="s">
        <v>147</v>
      </c>
      <c r="N3" s="136" t="s">
        <v>148</v>
      </c>
      <c r="O3" s="138"/>
      <c r="P3" s="3"/>
      <c r="Q3" s="3"/>
    </row>
    <row r="4" spans="1:17" x14ac:dyDescent="0.25">
      <c r="A4" s="30">
        <v>2000</v>
      </c>
      <c r="B4" s="64">
        <v>7469</v>
      </c>
      <c r="C4" s="64">
        <f>G4-E4</f>
        <v>219</v>
      </c>
      <c r="D4" s="128">
        <f>C4/B4*100</f>
        <v>2.9321194269647877</v>
      </c>
      <c r="E4" s="64">
        <v>32</v>
      </c>
      <c r="F4" s="128">
        <f>E4/B4*100</f>
        <v>0.42843754183960364</v>
      </c>
      <c r="G4" s="78">
        <v>251</v>
      </c>
      <c r="H4" s="96">
        <f>G4/B4*100</f>
        <v>3.3605569688043917</v>
      </c>
      <c r="I4" s="78">
        <v>18612</v>
      </c>
      <c r="J4" s="129">
        <f>D4*I4/100</f>
        <v>545.72606774668634</v>
      </c>
      <c r="K4" s="129">
        <f>F4*I4/100</f>
        <v>79.740795287187026</v>
      </c>
      <c r="L4" s="15">
        <f t="shared" ref="L4:L10" si="0">I4*H4/100</f>
        <v>625.46686303387332</v>
      </c>
      <c r="M4" s="137">
        <v>577.69042320000005</v>
      </c>
      <c r="N4" s="137">
        <v>675.04607279999993</v>
      </c>
      <c r="O4" s="33"/>
    </row>
    <row r="5" spans="1:17" x14ac:dyDescent="0.25">
      <c r="A5" s="30">
        <v>2001</v>
      </c>
      <c r="B5" s="64">
        <v>7051</v>
      </c>
      <c r="C5" s="64">
        <f t="shared" ref="C5:C10" si="1">G5-E5</f>
        <v>280</v>
      </c>
      <c r="D5" s="128">
        <f t="shared" ref="D5:D10" si="2">C5/B5*100</f>
        <v>3.9710679336264363</v>
      </c>
      <c r="E5" s="64">
        <v>49</v>
      </c>
      <c r="F5" s="128">
        <f t="shared" ref="F5:F10" si="3">E5/B5*100</f>
        <v>0.69493688838462631</v>
      </c>
      <c r="G5" s="78">
        <v>329</v>
      </c>
      <c r="H5" s="96">
        <f t="shared" ref="H5:H10" si="4">G5/B5*100</f>
        <v>4.6660048220110619</v>
      </c>
      <c r="I5" s="78">
        <v>17659</v>
      </c>
      <c r="J5" s="129">
        <f t="shared" ref="J5:J10" si="5">D5*I5/100</f>
        <v>701.25088639909245</v>
      </c>
      <c r="K5" s="129">
        <f t="shared" ref="K5:K10" si="6">F5*I5/100</f>
        <v>122.71890511984117</v>
      </c>
      <c r="L5" s="15">
        <f t="shared" si="0"/>
        <v>823.96979151893345</v>
      </c>
      <c r="M5" s="137">
        <v>769.88825249999991</v>
      </c>
      <c r="N5" s="137">
        <v>880.76734759999988</v>
      </c>
      <c r="O5" s="33"/>
    </row>
    <row r="6" spans="1:17" x14ac:dyDescent="0.25">
      <c r="A6" s="30">
        <v>2002</v>
      </c>
      <c r="B6" s="64">
        <v>6064</v>
      </c>
      <c r="C6" s="64">
        <f t="shared" si="1"/>
        <v>281</v>
      </c>
      <c r="D6" s="128">
        <f t="shared" si="2"/>
        <v>4.6339050131926118</v>
      </c>
      <c r="E6" s="64">
        <v>50</v>
      </c>
      <c r="F6" s="128">
        <f t="shared" si="3"/>
        <v>0.82453825857519791</v>
      </c>
      <c r="G6" s="78">
        <v>331</v>
      </c>
      <c r="H6" s="96">
        <f t="shared" si="4"/>
        <v>5.45844327176781</v>
      </c>
      <c r="I6" s="78">
        <v>14962</v>
      </c>
      <c r="J6" s="129">
        <f t="shared" si="5"/>
        <v>693.32486807387863</v>
      </c>
      <c r="K6" s="129">
        <f t="shared" si="6"/>
        <v>123.36741424802111</v>
      </c>
      <c r="L6" s="15">
        <f t="shared" si="0"/>
        <v>816.69228232189971</v>
      </c>
      <c r="M6" s="137">
        <v>763.32832359999998</v>
      </c>
      <c r="N6" s="137">
        <v>873.27957300000014</v>
      </c>
      <c r="O6" s="33"/>
    </row>
    <row r="7" spans="1:17" x14ac:dyDescent="0.25">
      <c r="A7" s="30">
        <v>2003</v>
      </c>
      <c r="B7" s="64">
        <v>4767</v>
      </c>
      <c r="C7" s="64">
        <f t="shared" si="1"/>
        <v>251</v>
      </c>
      <c r="D7" s="128">
        <f t="shared" si="2"/>
        <v>5.2653660583175999</v>
      </c>
      <c r="E7" s="64">
        <v>37</v>
      </c>
      <c r="F7" s="128">
        <f t="shared" si="3"/>
        <v>0.77616949863645901</v>
      </c>
      <c r="G7" s="78">
        <v>288</v>
      </c>
      <c r="H7" s="96">
        <f t="shared" si="4"/>
        <v>6.0415355569540594</v>
      </c>
      <c r="I7" s="78">
        <v>13240</v>
      </c>
      <c r="J7" s="129">
        <f t="shared" si="5"/>
        <v>697.13446612125017</v>
      </c>
      <c r="K7" s="129">
        <f t="shared" si="6"/>
        <v>102.76484161946718</v>
      </c>
      <c r="L7" s="15">
        <f t="shared" si="0"/>
        <v>799.89930774071752</v>
      </c>
      <c r="M7" s="137">
        <v>747.04846399999997</v>
      </c>
      <c r="N7" s="137">
        <v>855.52643200000011</v>
      </c>
      <c r="O7" s="33"/>
    </row>
    <row r="8" spans="1:17" x14ac:dyDescent="0.25">
      <c r="A8" s="30">
        <v>2004</v>
      </c>
      <c r="B8" s="64">
        <v>4422</v>
      </c>
      <c r="C8" s="64">
        <f t="shared" si="1"/>
        <v>273</v>
      </c>
      <c r="D8" s="128">
        <f t="shared" si="2"/>
        <v>6.1736770691994565</v>
      </c>
      <c r="E8" s="64">
        <v>55</v>
      </c>
      <c r="F8" s="128">
        <f t="shared" si="3"/>
        <v>1.2437810945273633</v>
      </c>
      <c r="G8" s="78">
        <v>328</v>
      </c>
      <c r="H8" s="96">
        <f t="shared" si="4"/>
        <v>7.4174581637268204</v>
      </c>
      <c r="I8" s="78">
        <v>12361</v>
      </c>
      <c r="J8" s="129">
        <f t="shared" si="5"/>
        <v>763.12822252374474</v>
      </c>
      <c r="K8" s="129">
        <f t="shared" si="6"/>
        <v>153.74378109452738</v>
      </c>
      <c r="L8" s="15">
        <f t="shared" si="0"/>
        <v>916.87200361827229</v>
      </c>
      <c r="M8" s="137">
        <v>860.63709719999997</v>
      </c>
      <c r="N8" s="137">
        <v>975.85645040000009</v>
      </c>
      <c r="O8" s="33"/>
    </row>
    <row r="9" spans="1:17" x14ac:dyDescent="0.25">
      <c r="A9" s="30">
        <v>2005</v>
      </c>
      <c r="B9" s="64">
        <v>4079</v>
      </c>
      <c r="C9" s="64">
        <f t="shared" si="1"/>
        <v>301</v>
      </c>
      <c r="D9" s="128">
        <f t="shared" si="2"/>
        <v>7.3792596224564839</v>
      </c>
      <c r="E9" s="64">
        <v>50</v>
      </c>
      <c r="F9" s="128">
        <f t="shared" si="3"/>
        <v>1.2257906349595489</v>
      </c>
      <c r="G9" s="78">
        <v>351</v>
      </c>
      <c r="H9" s="96">
        <f t="shared" si="4"/>
        <v>8.6050502574160337</v>
      </c>
      <c r="I9" s="78">
        <v>11682</v>
      </c>
      <c r="J9" s="129">
        <f t="shared" si="5"/>
        <v>862.04510909536646</v>
      </c>
      <c r="K9" s="129">
        <f t="shared" si="6"/>
        <v>143.19686197597449</v>
      </c>
      <c r="L9" s="15">
        <f t="shared" si="0"/>
        <v>1005.2419710713411</v>
      </c>
      <c r="M9" s="137">
        <v>946.30858739999996</v>
      </c>
      <c r="N9" s="137">
        <v>1066.1133384</v>
      </c>
      <c r="O9" s="33"/>
    </row>
    <row r="10" spans="1:17" x14ac:dyDescent="0.25">
      <c r="A10" s="30">
        <v>2006</v>
      </c>
      <c r="B10" s="64">
        <v>4102</v>
      </c>
      <c r="C10" s="64">
        <f t="shared" si="1"/>
        <v>287</v>
      </c>
      <c r="D10" s="128">
        <f t="shared" si="2"/>
        <v>6.9965870307167233</v>
      </c>
      <c r="E10" s="64">
        <v>54</v>
      </c>
      <c r="F10" s="128">
        <f t="shared" si="3"/>
        <v>1.3164310092637739</v>
      </c>
      <c r="G10" s="78">
        <v>341</v>
      </c>
      <c r="H10" s="96">
        <f t="shared" si="4"/>
        <v>8.3130180399804985</v>
      </c>
      <c r="I10" s="78">
        <v>11619</v>
      </c>
      <c r="J10" s="129">
        <f t="shared" si="5"/>
        <v>812.93344709897599</v>
      </c>
      <c r="K10" s="129">
        <f t="shared" si="6"/>
        <v>152.95611896635788</v>
      </c>
      <c r="L10" s="15">
        <f t="shared" si="0"/>
        <v>965.88956606533407</v>
      </c>
      <c r="M10" s="137">
        <v>908.3896866</v>
      </c>
      <c r="N10" s="137">
        <v>1026.0506519999999</v>
      </c>
      <c r="O10" s="33"/>
    </row>
    <row r="11" spans="1:17" x14ac:dyDescent="0.25">
      <c r="A11" s="59" t="s">
        <v>62</v>
      </c>
      <c r="B11" s="33"/>
      <c r="C11" s="33"/>
      <c r="D11" s="33"/>
      <c r="E11" s="127"/>
      <c r="F11" s="33"/>
      <c r="G11" s="33"/>
      <c r="H11" s="33"/>
      <c r="I11" s="33"/>
      <c r="J11" s="33"/>
      <c r="K11" s="33"/>
      <c r="L11" s="98"/>
      <c r="M11" s="33"/>
      <c r="N11" s="33"/>
      <c r="O11" s="33"/>
    </row>
    <row r="12" spans="1:17" x14ac:dyDescent="0.25">
      <c r="A12" t="s">
        <v>61</v>
      </c>
      <c r="E12" s="61"/>
      <c r="G12" s="125"/>
      <c r="N12" s="33"/>
      <c r="O12" s="33"/>
    </row>
    <row r="13" spans="1:17" ht="21.75" customHeight="1" x14ac:dyDescent="0.25">
      <c r="A13" s="123" t="s">
        <v>122</v>
      </c>
    </row>
    <row r="14" spans="1:17" x14ac:dyDescent="0.25">
      <c r="A14" s="233" t="s">
        <v>121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</row>
    <row r="15" spans="1:17" x14ac:dyDescent="0.25">
      <c r="A15" s="124"/>
      <c r="I15" s="7"/>
      <c r="J15" s="7"/>
      <c r="K15" s="7"/>
    </row>
    <row r="16" spans="1:17" x14ac:dyDescent="0.25">
      <c r="A16" s="35" t="s">
        <v>88</v>
      </c>
      <c r="I16" s="7"/>
      <c r="J16" s="7"/>
      <c r="K16" s="7"/>
    </row>
    <row r="17" spans="8:11" x14ac:dyDescent="0.25">
      <c r="I17" s="7"/>
      <c r="J17" s="7"/>
      <c r="K17" s="7"/>
    </row>
    <row r="18" spans="8:11" x14ac:dyDescent="0.25">
      <c r="I18" s="7"/>
      <c r="J18" s="7"/>
      <c r="K18" s="7"/>
    </row>
    <row r="19" spans="8:11" x14ac:dyDescent="0.25">
      <c r="I19" s="7"/>
      <c r="J19" s="7"/>
      <c r="K19" s="7"/>
    </row>
    <row r="20" spans="8:11" x14ac:dyDescent="0.25">
      <c r="I20" s="7"/>
      <c r="J20" s="7"/>
      <c r="K20" s="7"/>
    </row>
    <row r="21" spans="8:11" x14ac:dyDescent="0.25">
      <c r="I21" s="7"/>
      <c r="J21" s="7"/>
      <c r="K21" s="7"/>
    </row>
    <row r="22" spans="8:11" x14ac:dyDescent="0.25">
      <c r="I22" s="7"/>
      <c r="J22" s="7"/>
      <c r="K22" s="7"/>
    </row>
    <row r="23" spans="8:11" x14ac:dyDescent="0.25">
      <c r="I23" s="7"/>
      <c r="J23" s="7"/>
      <c r="K23" s="7"/>
    </row>
    <row r="24" spans="8:11" x14ac:dyDescent="0.25">
      <c r="I24" s="7"/>
      <c r="J24" s="7"/>
      <c r="K24" s="7"/>
    </row>
    <row r="25" spans="8:11" x14ac:dyDescent="0.25">
      <c r="I25" s="7"/>
      <c r="J25" s="7"/>
      <c r="K25" s="7"/>
    </row>
    <row r="26" spans="8:11" x14ac:dyDescent="0.25">
      <c r="I26" s="7"/>
      <c r="J26" s="7"/>
      <c r="K26" s="7"/>
    </row>
    <row r="27" spans="8:11" x14ac:dyDescent="0.25">
      <c r="I27" s="7"/>
      <c r="J27" s="7"/>
      <c r="K27" s="7"/>
    </row>
    <row r="28" spans="8:11" x14ac:dyDescent="0.25">
      <c r="I28" s="7"/>
      <c r="J28" s="7"/>
      <c r="K28" s="7"/>
    </row>
    <row r="29" spans="8:11" x14ac:dyDescent="0.25">
      <c r="I29" s="7"/>
      <c r="J29" s="126"/>
      <c r="K29" s="126"/>
    </row>
    <row r="31" spans="8:11" x14ac:dyDescent="0.25">
      <c r="H31" s="63"/>
      <c r="I31" s="63"/>
    </row>
  </sheetData>
  <mergeCells count="1">
    <mergeCell ref="A14:K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89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16385" r:id="rId3">
          <objectPr defaultSize="0" autoPict="0" r:id="rId4">
            <anchor moveWithCells="1">
              <from>
                <xdr:col>1</xdr:col>
                <xdr:colOff>19050</xdr:colOff>
                <xdr:row>2</xdr:row>
                <xdr:rowOff>47625</xdr:rowOff>
              </from>
              <to>
                <xdr:col>10</xdr:col>
                <xdr:colOff>295275</xdr:colOff>
                <xdr:row>18</xdr:row>
                <xdr:rowOff>114300</xdr:rowOff>
              </to>
            </anchor>
          </objectPr>
        </oleObject>
      </mc:Choice>
      <mc:Fallback>
        <oleObject progId="Prism6.Document" shapeId="16385" r:id="rId3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8920" r:id="rId3">
          <objectPr defaultSize="0" autoPict="0" r:id="rId4">
            <anchor moveWithCells="1">
              <from>
                <xdr:col>0</xdr:col>
                <xdr:colOff>609600</xdr:colOff>
                <xdr:row>1</xdr:row>
                <xdr:rowOff>190500</xdr:rowOff>
              </from>
              <to>
                <xdr:col>10</xdr:col>
                <xdr:colOff>276225</xdr:colOff>
                <xdr:row>18</xdr:row>
                <xdr:rowOff>190500</xdr:rowOff>
              </to>
            </anchor>
          </objectPr>
        </oleObject>
      </mc:Choice>
      <mc:Fallback>
        <oleObject progId="Prism6.Document" shapeId="38920" r:id="rId3"/>
      </mc:Fallback>
    </mc:AlternateContent>
    <mc:AlternateContent xmlns:mc="http://schemas.openxmlformats.org/markup-compatibility/2006">
      <mc:Choice Requires="x14">
        <oleObject progId="Prism6.Document" shapeId="38921" r:id="rId5">
          <objectPr defaultSize="0" autoPict="0" r:id="rId6">
            <anchor moveWithCells="1">
              <from>
                <xdr:col>10</xdr:col>
                <xdr:colOff>428625</xdr:colOff>
                <xdr:row>2</xdr:row>
                <xdr:rowOff>9525</xdr:rowOff>
              </from>
              <to>
                <xdr:col>24</xdr:col>
                <xdr:colOff>514350</xdr:colOff>
                <xdr:row>19</xdr:row>
                <xdr:rowOff>0</xdr:rowOff>
              </to>
            </anchor>
          </objectPr>
        </oleObject>
      </mc:Choice>
      <mc:Fallback>
        <oleObject progId="Prism6.Document" shapeId="38921" r:id="rId5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2" sqref="A2"/>
    </sheetView>
  </sheetViews>
  <sheetFormatPr defaultRowHeight="15" x14ac:dyDescent="0.25"/>
  <cols>
    <col min="1" max="1" width="23.7109375" customWidth="1"/>
    <col min="2" max="2" width="11.5703125" customWidth="1"/>
    <col min="3" max="3" width="11.28515625" customWidth="1"/>
    <col min="4" max="6" width="10.7109375" customWidth="1"/>
    <col min="7" max="7" width="10.28515625" customWidth="1"/>
    <col min="8" max="8" width="10" customWidth="1"/>
    <col min="9" max="9" width="9.7109375" customWidth="1"/>
    <col min="10" max="10" width="10.5703125" customWidth="1"/>
    <col min="11" max="11" width="10.42578125" customWidth="1"/>
    <col min="12" max="12" width="11.140625" customWidth="1"/>
  </cols>
  <sheetData>
    <row r="1" spans="1:16" x14ac:dyDescent="0.25">
      <c r="A1" s="3" t="s">
        <v>127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3"/>
      <c r="M1" s="3"/>
    </row>
    <row r="3" spans="1:16" ht="17.25" x14ac:dyDescent="0.25">
      <c r="A3" s="36" t="s">
        <v>42</v>
      </c>
      <c r="B3" s="115" t="s">
        <v>43</v>
      </c>
      <c r="C3" s="115">
        <v>2004</v>
      </c>
      <c r="D3" s="115">
        <v>2005</v>
      </c>
      <c r="E3" s="115">
        <v>2006</v>
      </c>
      <c r="F3" s="115">
        <v>2007</v>
      </c>
      <c r="G3" s="115">
        <v>2008</v>
      </c>
      <c r="H3" s="115">
        <v>2009</v>
      </c>
      <c r="I3" s="115">
        <v>2010</v>
      </c>
      <c r="J3" s="115">
        <v>2011</v>
      </c>
      <c r="K3" s="115">
        <v>2012</v>
      </c>
      <c r="L3" s="115">
        <v>2013</v>
      </c>
      <c r="M3" s="26" t="s">
        <v>54</v>
      </c>
    </row>
    <row r="4" spans="1:16" x14ac:dyDescent="0.25">
      <c r="A4" s="36"/>
      <c r="B4" s="26" t="s">
        <v>72</v>
      </c>
      <c r="C4" s="70" t="s">
        <v>72</v>
      </c>
      <c r="D4" s="70" t="s">
        <v>72</v>
      </c>
      <c r="E4" s="70" t="s">
        <v>72</v>
      </c>
      <c r="F4" s="70" t="s">
        <v>72</v>
      </c>
      <c r="G4" s="70" t="s">
        <v>72</v>
      </c>
      <c r="H4" s="70" t="s">
        <v>72</v>
      </c>
      <c r="I4" s="70" t="s">
        <v>72</v>
      </c>
      <c r="J4" s="70" t="s">
        <v>72</v>
      </c>
      <c r="K4" s="70" t="s">
        <v>72</v>
      </c>
      <c r="L4" s="70" t="s">
        <v>72</v>
      </c>
      <c r="M4" s="26"/>
      <c r="P4" s="130"/>
    </row>
    <row r="5" spans="1:16" x14ac:dyDescent="0.25">
      <c r="A5" s="36" t="s">
        <v>44</v>
      </c>
      <c r="B5" s="26">
        <v>115</v>
      </c>
      <c r="C5" s="26">
        <v>8</v>
      </c>
      <c r="D5" s="26">
        <v>8</v>
      </c>
      <c r="E5" s="26">
        <v>3</v>
      </c>
      <c r="F5" s="26">
        <v>3</v>
      </c>
      <c r="G5" s="26">
        <v>3</v>
      </c>
      <c r="H5" s="26">
        <v>7</v>
      </c>
      <c r="I5" s="26">
        <v>6</v>
      </c>
      <c r="J5" s="26">
        <v>9</v>
      </c>
      <c r="K5" s="26">
        <v>2</v>
      </c>
      <c r="L5" s="26">
        <v>8</v>
      </c>
      <c r="M5" s="26">
        <v>172</v>
      </c>
      <c r="P5" s="130"/>
    </row>
    <row r="6" spans="1:16" x14ac:dyDescent="0.25">
      <c r="A6" s="3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P6" s="130"/>
    </row>
    <row r="7" spans="1:16" x14ac:dyDescent="0.25">
      <c r="A7" s="99" t="s">
        <v>45</v>
      </c>
      <c r="B7" s="95">
        <v>250</v>
      </c>
      <c r="C7" s="95">
        <v>43</v>
      </c>
      <c r="D7" s="95">
        <v>45</v>
      </c>
      <c r="E7" s="95">
        <v>31</v>
      </c>
      <c r="F7" s="95">
        <v>30</v>
      </c>
      <c r="G7" s="95">
        <v>43</v>
      </c>
      <c r="H7" s="95">
        <v>41</v>
      </c>
      <c r="I7" s="95">
        <v>48</v>
      </c>
      <c r="J7" s="95">
        <v>55</v>
      </c>
      <c r="K7" s="95">
        <v>67</v>
      </c>
      <c r="L7" s="95">
        <v>67</v>
      </c>
      <c r="M7" s="95">
        <v>720</v>
      </c>
      <c r="P7" s="130"/>
    </row>
    <row r="8" spans="1:16" x14ac:dyDescent="0.25">
      <c r="A8" s="3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P8" s="130"/>
    </row>
    <row r="9" spans="1:16" s="108" customFormat="1" x14ac:dyDescent="0.25">
      <c r="A9" s="99" t="s">
        <v>46</v>
      </c>
      <c r="B9" s="103">
        <v>15</v>
      </c>
      <c r="C9" s="103">
        <v>0</v>
      </c>
      <c r="D9" s="103">
        <v>2</v>
      </c>
      <c r="E9" s="103">
        <v>2</v>
      </c>
      <c r="F9" s="103">
        <v>2</v>
      </c>
      <c r="G9" s="103">
        <v>5</v>
      </c>
      <c r="H9" s="103">
        <v>1</v>
      </c>
      <c r="I9" s="103">
        <v>3</v>
      </c>
      <c r="J9" s="103">
        <v>3</v>
      </c>
      <c r="K9" s="103">
        <v>1</v>
      </c>
      <c r="L9" s="103">
        <v>5</v>
      </c>
      <c r="M9" s="103">
        <v>39</v>
      </c>
      <c r="P9" s="130"/>
    </row>
    <row r="10" spans="1:16" x14ac:dyDescent="0.25">
      <c r="A10" s="3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P10" s="130"/>
    </row>
    <row r="11" spans="1:16" x14ac:dyDescent="0.25">
      <c r="A11" s="36" t="s">
        <v>47</v>
      </c>
      <c r="B11" s="26">
        <v>50</v>
      </c>
      <c r="C11" s="26">
        <v>11</v>
      </c>
      <c r="D11" s="26">
        <v>10</v>
      </c>
      <c r="E11" s="26">
        <v>10</v>
      </c>
      <c r="F11" s="26">
        <v>19</v>
      </c>
      <c r="G11" s="26">
        <v>21</v>
      </c>
      <c r="H11" s="26">
        <v>24</v>
      </c>
      <c r="I11" s="26">
        <v>26</v>
      </c>
      <c r="J11" s="26">
        <v>24</v>
      </c>
      <c r="K11" s="26">
        <v>23</v>
      </c>
      <c r="L11" s="26">
        <v>30</v>
      </c>
      <c r="M11" s="26">
        <v>248</v>
      </c>
      <c r="P11" s="130"/>
    </row>
    <row r="12" spans="1:16" x14ac:dyDescent="0.25">
      <c r="A12" s="57" t="s">
        <v>44</v>
      </c>
      <c r="B12" s="58">
        <v>16</v>
      </c>
      <c r="C12" s="58">
        <v>2</v>
      </c>
      <c r="D12" s="58">
        <v>4</v>
      </c>
      <c r="E12" s="58">
        <v>3</v>
      </c>
      <c r="F12" s="58">
        <v>6</v>
      </c>
      <c r="G12" s="58">
        <v>6</v>
      </c>
      <c r="H12" s="58">
        <v>5</v>
      </c>
      <c r="I12" s="58">
        <v>5</v>
      </c>
      <c r="J12" s="58">
        <v>4</v>
      </c>
      <c r="K12" s="58">
        <v>4</v>
      </c>
      <c r="L12" s="58">
        <v>4</v>
      </c>
      <c r="M12" s="58">
        <v>59</v>
      </c>
      <c r="P12" s="130"/>
    </row>
    <row r="13" spans="1:16" x14ac:dyDescent="0.25">
      <c r="A13" s="100" t="s">
        <v>45</v>
      </c>
      <c r="B13" s="101">
        <v>22</v>
      </c>
      <c r="C13" s="101">
        <v>6</v>
      </c>
      <c r="D13" s="101">
        <v>3</v>
      </c>
      <c r="E13" s="101">
        <v>5</v>
      </c>
      <c r="F13" s="101">
        <v>11</v>
      </c>
      <c r="G13" s="101">
        <v>9</v>
      </c>
      <c r="H13" s="101">
        <v>8</v>
      </c>
      <c r="I13" s="101">
        <v>13</v>
      </c>
      <c r="J13" s="101">
        <v>14</v>
      </c>
      <c r="K13" s="101">
        <v>12</v>
      </c>
      <c r="L13" s="101">
        <v>18</v>
      </c>
      <c r="M13" s="101">
        <v>121</v>
      </c>
      <c r="P13" s="130"/>
    </row>
    <row r="14" spans="1:16" s="108" customFormat="1" x14ac:dyDescent="0.25">
      <c r="A14" s="105" t="s">
        <v>46</v>
      </c>
      <c r="B14" s="106">
        <v>1</v>
      </c>
      <c r="C14" s="106">
        <v>1</v>
      </c>
      <c r="D14" s="106">
        <v>0</v>
      </c>
      <c r="E14" s="106">
        <v>0</v>
      </c>
      <c r="F14" s="106">
        <v>0</v>
      </c>
      <c r="G14" s="106">
        <v>1</v>
      </c>
      <c r="H14" s="106">
        <v>0</v>
      </c>
      <c r="I14" s="106">
        <v>0</v>
      </c>
      <c r="J14" s="106">
        <v>0</v>
      </c>
      <c r="K14" s="106">
        <v>1</v>
      </c>
      <c r="L14" s="106">
        <v>1</v>
      </c>
      <c r="M14" s="106">
        <v>5</v>
      </c>
      <c r="P14" s="130"/>
    </row>
    <row r="15" spans="1:16" x14ac:dyDescent="0.25">
      <c r="A15" s="57" t="s">
        <v>48</v>
      </c>
      <c r="B15" s="58">
        <v>11</v>
      </c>
      <c r="C15" s="58">
        <v>2</v>
      </c>
      <c r="D15" s="58">
        <v>3</v>
      </c>
      <c r="E15" s="58">
        <v>2</v>
      </c>
      <c r="F15" s="58">
        <v>2</v>
      </c>
      <c r="G15" s="58">
        <v>5</v>
      </c>
      <c r="H15" s="58">
        <v>11</v>
      </c>
      <c r="I15" s="58">
        <v>8</v>
      </c>
      <c r="J15" s="58">
        <v>6</v>
      </c>
      <c r="K15" s="58">
        <v>6</v>
      </c>
      <c r="L15" s="58">
        <v>7</v>
      </c>
      <c r="M15" s="58">
        <v>63</v>
      </c>
    </row>
    <row r="16" spans="1:16" x14ac:dyDescent="0.25">
      <c r="A16" s="3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7.25" x14ac:dyDescent="0.25">
      <c r="A17" s="36" t="s">
        <v>49</v>
      </c>
      <c r="B17" s="26" t="s">
        <v>70</v>
      </c>
      <c r="C17" s="26">
        <v>85</v>
      </c>
      <c r="D17" s="26">
        <v>67</v>
      </c>
      <c r="E17" s="26">
        <v>84</v>
      </c>
      <c r="F17" s="26">
        <v>65</v>
      </c>
      <c r="G17" s="26">
        <v>83</v>
      </c>
      <c r="H17" s="26">
        <v>73</v>
      </c>
      <c r="I17" s="26">
        <v>109</v>
      </c>
      <c r="J17" s="26">
        <v>103</v>
      </c>
      <c r="K17" s="26">
        <v>109</v>
      </c>
      <c r="L17" s="26">
        <v>112</v>
      </c>
      <c r="M17" s="26" t="s">
        <v>50</v>
      </c>
    </row>
    <row r="18" spans="1:13" x14ac:dyDescent="0.25">
      <c r="A18" s="3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17.25" x14ac:dyDescent="0.25">
      <c r="A19" s="36" t="s">
        <v>55</v>
      </c>
      <c r="B19" s="26" t="s">
        <v>71</v>
      </c>
      <c r="C19" s="26">
        <v>147</v>
      </c>
      <c r="D19" s="26">
        <v>132</v>
      </c>
      <c r="E19" s="26">
        <v>130</v>
      </c>
      <c r="F19" s="26">
        <v>119</v>
      </c>
      <c r="G19" s="26">
        <v>155</v>
      </c>
      <c r="H19" s="26">
        <v>146</v>
      </c>
      <c r="I19" s="26">
        <v>192</v>
      </c>
      <c r="J19" s="26">
        <v>194</v>
      </c>
      <c r="K19" s="26">
        <v>202</v>
      </c>
      <c r="L19" s="26">
        <v>222</v>
      </c>
      <c r="M19" s="26" t="s">
        <v>51</v>
      </c>
    </row>
    <row r="20" spans="1:13" x14ac:dyDescent="0.25">
      <c r="A20" t="s">
        <v>52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x14ac:dyDescent="0.25">
      <c r="A21" t="s">
        <v>53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25">
      <c r="A22" s="35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185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9940" r:id="rId3">
          <objectPr defaultSize="0" autoPict="0" r:id="rId4">
            <anchor moveWithCells="1">
              <from>
                <xdr:col>1</xdr:col>
                <xdr:colOff>0</xdr:colOff>
                <xdr:row>2</xdr:row>
                <xdr:rowOff>9525</xdr:rowOff>
              </from>
              <to>
                <xdr:col>13</xdr:col>
                <xdr:colOff>28575</xdr:colOff>
                <xdr:row>17</xdr:row>
                <xdr:rowOff>180975</xdr:rowOff>
              </to>
            </anchor>
          </objectPr>
        </oleObject>
      </mc:Choice>
      <mc:Fallback>
        <oleObject progId="Prism6.Document" shapeId="39940" r:id="rId3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F7" sqref="F7"/>
    </sheetView>
  </sheetViews>
  <sheetFormatPr defaultRowHeight="15" x14ac:dyDescent="0.25"/>
  <cols>
    <col min="1" max="1" width="19" customWidth="1"/>
    <col min="2" max="2" width="23" customWidth="1"/>
    <col min="3" max="3" width="25.85546875" customWidth="1"/>
    <col min="4" max="4" width="6.140625" customWidth="1"/>
    <col min="5" max="5" width="28.140625" customWidth="1"/>
    <col min="6" max="6" width="41.28515625" customWidth="1"/>
  </cols>
  <sheetData>
    <row r="1" spans="1:8" x14ac:dyDescent="0.25">
      <c r="A1" s="32" t="s">
        <v>63</v>
      </c>
    </row>
    <row r="3" spans="1:8" x14ac:dyDescent="0.25">
      <c r="A3" s="30"/>
      <c r="B3" s="14" t="s">
        <v>60</v>
      </c>
      <c r="C3" s="14" t="s">
        <v>57</v>
      </c>
      <c r="D3" s="14" t="s">
        <v>4</v>
      </c>
      <c r="E3" s="14" t="s">
        <v>59</v>
      </c>
      <c r="F3" s="14" t="s">
        <v>58</v>
      </c>
      <c r="G3" s="14" t="s">
        <v>147</v>
      </c>
      <c r="H3" s="14" t="s">
        <v>148</v>
      </c>
    </row>
    <row r="4" spans="1:8" x14ac:dyDescent="0.25">
      <c r="A4" s="30">
        <v>1992</v>
      </c>
      <c r="B4" s="64">
        <v>3390</v>
      </c>
      <c r="C4" s="78">
        <v>17</v>
      </c>
      <c r="D4" s="14">
        <f>C4/B4*100</f>
        <v>0.50147492625368728</v>
      </c>
      <c r="E4" s="26"/>
      <c r="F4" s="14"/>
      <c r="G4" s="2"/>
      <c r="H4" s="2"/>
    </row>
    <row r="5" spans="1:8" x14ac:dyDescent="0.25">
      <c r="A5" s="30">
        <f>A4+1</f>
        <v>1993</v>
      </c>
      <c r="B5" s="64">
        <v>5591</v>
      </c>
      <c r="C5" s="78">
        <v>25</v>
      </c>
      <c r="D5" s="14">
        <f t="shared" ref="D5:D18" si="0">C5/B5*100</f>
        <v>0.44714720085852261</v>
      </c>
      <c r="E5" s="26"/>
      <c r="F5" s="14"/>
      <c r="G5" s="2"/>
      <c r="H5" s="2"/>
    </row>
    <row r="6" spans="1:8" x14ac:dyDescent="0.25">
      <c r="A6" s="30">
        <f t="shared" ref="A6:A18" si="1">A5+1</f>
        <v>1994</v>
      </c>
      <c r="B6" s="64">
        <v>7531</v>
      </c>
      <c r="C6" s="78">
        <v>38</v>
      </c>
      <c r="D6" s="14">
        <f t="shared" si="0"/>
        <v>0.50458106493161603</v>
      </c>
      <c r="E6" s="26"/>
      <c r="F6" s="14"/>
      <c r="G6" s="2"/>
      <c r="H6" s="2"/>
    </row>
    <row r="7" spans="1:8" x14ac:dyDescent="0.25">
      <c r="A7" s="30">
        <f t="shared" si="1"/>
        <v>1995</v>
      </c>
      <c r="B7" s="64">
        <v>6615</v>
      </c>
      <c r="C7" s="78">
        <v>49</v>
      </c>
      <c r="D7" s="14">
        <f t="shared" si="0"/>
        <v>0.74074074074074081</v>
      </c>
      <c r="E7" s="68">
        <v>15453</v>
      </c>
      <c r="F7" s="15">
        <f>E7*D7/100</f>
        <v>114.46666666666668</v>
      </c>
      <c r="G7" s="15">
        <v>94.093317000000013</v>
      </c>
      <c r="H7" s="15">
        <v>136.84713210000001</v>
      </c>
    </row>
    <row r="8" spans="1:8" x14ac:dyDescent="0.25">
      <c r="A8" s="30">
        <f t="shared" si="1"/>
        <v>1996</v>
      </c>
      <c r="B8" s="64">
        <v>6657</v>
      </c>
      <c r="C8" s="78">
        <v>54</v>
      </c>
      <c r="D8" s="14">
        <f t="shared" si="0"/>
        <v>0.81117620549797198</v>
      </c>
      <c r="E8" s="68">
        <v>16162</v>
      </c>
      <c r="F8" s="15">
        <f t="shared" ref="F8:F18" si="2">E8*D8/100</f>
        <v>131.10229833258222</v>
      </c>
      <c r="G8" s="15">
        <v>109.59775440000001</v>
      </c>
      <c r="H8" s="15">
        <v>155.33298199999999</v>
      </c>
    </row>
    <row r="9" spans="1:8" x14ac:dyDescent="0.25">
      <c r="A9" s="30">
        <f t="shared" si="1"/>
        <v>1997</v>
      </c>
      <c r="B9" s="64">
        <v>6526</v>
      </c>
      <c r="C9" s="78">
        <v>61</v>
      </c>
      <c r="D9" s="14">
        <f t="shared" si="0"/>
        <v>0.93472264787005832</v>
      </c>
      <c r="E9" s="68">
        <v>15028</v>
      </c>
      <c r="F9" s="15">
        <f t="shared" si="2"/>
        <v>140.47011952191235</v>
      </c>
      <c r="G9" s="15">
        <v>117.85408439999999</v>
      </c>
      <c r="H9" s="15">
        <v>165.06604919999998</v>
      </c>
    </row>
    <row r="10" spans="1:8" x14ac:dyDescent="0.25">
      <c r="A10" s="30">
        <f t="shared" si="1"/>
        <v>1998</v>
      </c>
      <c r="B10" s="64">
        <v>6787</v>
      </c>
      <c r="C10" s="78">
        <v>76</v>
      </c>
      <c r="D10" s="14">
        <f t="shared" si="0"/>
        <v>1.1197878296743775</v>
      </c>
      <c r="E10" s="68">
        <v>17326</v>
      </c>
      <c r="F10" s="15">
        <f t="shared" si="2"/>
        <v>194.01443936938264</v>
      </c>
      <c r="G10" s="15">
        <v>167.78325140000001</v>
      </c>
      <c r="H10" s="15">
        <v>223.11383240000004</v>
      </c>
    </row>
    <row r="11" spans="1:8" x14ac:dyDescent="0.25">
      <c r="A11" s="30">
        <f t="shared" si="1"/>
        <v>1999</v>
      </c>
      <c r="B11" s="64">
        <v>7773</v>
      </c>
      <c r="C11" s="78">
        <v>77</v>
      </c>
      <c r="D11" s="14">
        <f t="shared" si="0"/>
        <v>0.9906085166602342</v>
      </c>
      <c r="E11" s="68">
        <v>18858</v>
      </c>
      <c r="F11" s="15">
        <f t="shared" si="2"/>
        <v>186.80895407178699</v>
      </c>
      <c r="G11" s="15">
        <v>161.26418699999999</v>
      </c>
      <c r="H11" s="15">
        <v>215.6431158</v>
      </c>
    </row>
    <row r="12" spans="1:8" x14ac:dyDescent="0.25">
      <c r="A12" s="30">
        <f t="shared" si="1"/>
        <v>2000</v>
      </c>
      <c r="B12" s="64">
        <v>7469</v>
      </c>
      <c r="C12" s="78">
        <v>95</v>
      </c>
      <c r="D12" s="14">
        <f t="shared" si="0"/>
        <v>1.2719239523363235</v>
      </c>
      <c r="E12" s="68">
        <v>18612</v>
      </c>
      <c r="F12" s="15">
        <f t="shared" si="2"/>
        <v>236.73048600883652</v>
      </c>
      <c r="G12" s="15">
        <v>207.94257000000002</v>
      </c>
      <c r="H12" s="15">
        <v>268.93967760000004</v>
      </c>
    </row>
    <row r="13" spans="1:8" x14ac:dyDescent="0.25">
      <c r="A13" s="30">
        <f t="shared" si="1"/>
        <v>2001</v>
      </c>
      <c r="B13" s="64">
        <v>7051</v>
      </c>
      <c r="C13" s="78">
        <v>99</v>
      </c>
      <c r="D13" s="14">
        <f t="shared" si="0"/>
        <v>1.40405616224649</v>
      </c>
      <c r="E13" s="68">
        <v>17659</v>
      </c>
      <c r="F13" s="15">
        <f t="shared" si="2"/>
        <v>247.94227769110768</v>
      </c>
      <c r="G13" s="15">
        <v>218.27230360000001</v>
      </c>
      <c r="H13" s="15">
        <v>280.60151000000002</v>
      </c>
    </row>
    <row r="14" spans="1:8" x14ac:dyDescent="0.25">
      <c r="A14" s="30">
        <f t="shared" si="1"/>
        <v>2002</v>
      </c>
      <c r="B14" s="64">
        <v>6064</v>
      </c>
      <c r="C14" s="78">
        <v>109</v>
      </c>
      <c r="D14" s="14">
        <f t="shared" si="0"/>
        <v>1.7974934036939314</v>
      </c>
      <c r="E14" s="68">
        <v>14962</v>
      </c>
      <c r="F14" s="15">
        <f t="shared" si="2"/>
        <v>268.94096306068599</v>
      </c>
      <c r="G14" s="15">
        <v>238.05290100000002</v>
      </c>
      <c r="H14" s="15">
        <v>302.79497120000002</v>
      </c>
    </row>
    <row r="15" spans="1:8" x14ac:dyDescent="0.25">
      <c r="A15" s="30">
        <f t="shared" si="1"/>
        <v>2003</v>
      </c>
      <c r="B15" s="64">
        <v>4767</v>
      </c>
      <c r="C15" s="78">
        <v>114</v>
      </c>
      <c r="D15" s="14">
        <f t="shared" si="0"/>
        <v>2.391441157960982</v>
      </c>
      <c r="E15" s="68">
        <v>13240</v>
      </c>
      <c r="F15" s="15">
        <f t="shared" si="2"/>
        <v>316.62680931403401</v>
      </c>
      <c r="G15" s="15">
        <v>283.41543999999999</v>
      </c>
      <c r="H15" s="15">
        <v>353.39281199999999</v>
      </c>
    </row>
    <row r="16" spans="1:8" x14ac:dyDescent="0.25">
      <c r="A16" s="30">
        <f t="shared" si="1"/>
        <v>2004</v>
      </c>
      <c r="B16" s="64">
        <v>4422</v>
      </c>
      <c r="C16" s="78">
        <v>119</v>
      </c>
      <c r="D16" s="14">
        <f t="shared" si="0"/>
        <v>2.6910900045228403</v>
      </c>
      <c r="E16" s="68">
        <v>12361</v>
      </c>
      <c r="F16" s="15">
        <f t="shared" si="2"/>
        <v>332.64563545906827</v>
      </c>
      <c r="G16" s="15">
        <v>298.60096870000001</v>
      </c>
      <c r="H16" s="15">
        <v>370.18722799999995</v>
      </c>
    </row>
    <row r="17" spans="1:12" x14ac:dyDescent="0.25">
      <c r="A17" s="30">
        <f t="shared" si="1"/>
        <v>2005</v>
      </c>
      <c r="B17" s="64">
        <v>4079</v>
      </c>
      <c r="C17" s="78">
        <v>154</v>
      </c>
      <c r="D17" s="14">
        <f t="shared" si="0"/>
        <v>3.7754351556754107</v>
      </c>
      <c r="E17" s="68">
        <v>11682</v>
      </c>
      <c r="F17" s="15">
        <f t="shared" si="2"/>
        <v>441.04633488600149</v>
      </c>
      <c r="G17" s="15">
        <v>401.47529400000002</v>
      </c>
      <c r="H17" s="15">
        <v>483.24345299999999</v>
      </c>
    </row>
    <row r="18" spans="1:12" x14ac:dyDescent="0.25">
      <c r="A18" s="30">
        <f t="shared" si="1"/>
        <v>2006</v>
      </c>
      <c r="B18" s="64">
        <v>4102</v>
      </c>
      <c r="C18" s="78">
        <v>152</v>
      </c>
      <c r="D18" s="14">
        <f t="shared" si="0"/>
        <v>3.7055095075572893</v>
      </c>
      <c r="E18" s="68">
        <v>11619</v>
      </c>
      <c r="F18" s="15">
        <f t="shared" si="2"/>
        <v>430.54314968308142</v>
      </c>
      <c r="G18" s="15">
        <v>391.92397469999997</v>
      </c>
      <c r="H18" s="15">
        <v>472.7991861000001</v>
      </c>
    </row>
    <row r="19" spans="1:12" x14ac:dyDescent="0.25">
      <c r="A19" s="59" t="s">
        <v>62</v>
      </c>
      <c r="B19" s="33"/>
      <c r="C19" s="33"/>
      <c r="D19" s="33"/>
      <c r="E19" s="33"/>
      <c r="F19" s="33"/>
    </row>
    <row r="20" spans="1:12" x14ac:dyDescent="0.25">
      <c r="A20" t="s">
        <v>61</v>
      </c>
    </row>
    <row r="21" spans="1:12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 x14ac:dyDescent="0.25">
      <c r="A22" s="111" t="s">
        <v>93</v>
      </c>
      <c r="B22" s="104"/>
      <c r="C22" s="65"/>
      <c r="D22" s="65"/>
      <c r="E22" s="65"/>
      <c r="F22" s="65"/>
      <c r="G22" s="65"/>
      <c r="H22" s="65"/>
      <c r="I22" s="65"/>
      <c r="J22" s="31"/>
      <c r="K22" s="31"/>
      <c r="L22" s="31"/>
    </row>
    <row r="23" spans="1:12" x14ac:dyDescent="0.25">
      <c r="A23" s="110"/>
      <c r="B23" s="67"/>
      <c r="C23" s="67"/>
      <c r="D23" s="67"/>
      <c r="E23" s="67"/>
      <c r="F23" s="67"/>
      <c r="G23" s="67"/>
      <c r="H23" s="67"/>
      <c r="I23" s="67"/>
      <c r="J23" s="67"/>
      <c r="K23" s="31"/>
      <c r="L23" s="31"/>
    </row>
    <row r="24" spans="1:12" x14ac:dyDescent="0.25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31"/>
      <c r="L24" s="31"/>
    </row>
    <row r="25" spans="1:12" x14ac:dyDescent="0.25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31"/>
      <c r="L25" s="31"/>
    </row>
    <row r="26" spans="1:12" x14ac:dyDescent="0.25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31"/>
      <c r="L26" s="31"/>
    </row>
    <row r="27" spans="1:12" x14ac:dyDescent="0.25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31"/>
      <c r="L27" s="31"/>
    </row>
    <row r="28" spans="1:12" x14ac:dyDescent="0.25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31"/>
      <c r="L28" s="31"/>
    </row>
    <row r="29" spans="1:12" x14ac:dyDescent="0.25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31"/>
      <c r="L29" s="31"/>
    </row>
    <row r="30" spans="1:12" x14ac:dyDescent="0.25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31"/>
      <c r="L30" s="31"/>
    </row>
    <row r="31" spans="1:12" x14ac:dyDescent="0.25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31"/>
      <c r="L31" s="31"/>
    </row>
    <row r="32" spans="1:12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31"/>
      <c r="L32" s="31"/>
    </row>
    <row r="33" spans="1:12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31"/>
      <c r="L33" s="31"/>
    </row>
    <row r="34" spans="1:12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31"/>
      <c r="L34" s="31"/>
    </row>
    <row r="35" spans="1:12" x14ac:dyDescent="0.2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31"/>
      <c r="L35" s="31"/>
    </row>
    <row r="36" spans="1:12" x14ac:dyDescent="0.25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31"/>
      <c r="L36" s="31"/>
    </row>
    <row r="37" spans="1:12" x14ac:dyDescent="0.25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31"/>
      <c r="L37" s="31"/>
    </row>
    <row r="38" spans="1:12" x14ac:dyDescent="0.25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31"/>
      <c r="L38" s="31"/>
    </row>
    <row r="39" spans="1:12" x14ac:dyDescent="0.2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31"/>
      <c r="L39" s="31"/>
    </row>
    <row r="40" spans="1:12" x14ac:dyDescent="0.25">
      <c r="A40" s="66"/>
      <c r="B40" s="67"/>
      <c r="C40" s="67"/>
      <c r="D40" s="67"/>
      <c r="E40" s="77"/>
      <c r="F40" s="67"/>
      <c r="G40" s="67"/>
      <c r="H40" s="67"/>
      <c r="I40" s="67"/>
      <c r="J40" s="67"/>
      <c r="K40" s="31"/>
      <c r="L40" s="31"/>
    </row>
    <row r="41" spans="1:12" x14ac:dyDescent="0.25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31"/>
      <c r="L41" s="31"/>
    </row>
    <row r="42" spans="1:12" x14ac:dyDescent="0.25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31"/>
      <c r="L42" s="31"/>
    </row>
    <row r="43" spans="1:12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1:12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1:12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55298" r:id="rId3">
          <objectPr defaultSize="0" autoPict="0" r:id="rId4">
            <anchor moveWithCells="1">
              <from>
                <xdr:col>1</xdr:col>
                <xdr:colOff>28575</xdr:colOff>
                <xdr:row>2</xdr:row>
                <xdr:rowOff>19050</xdr:rowOff>
              </from>
              <to>
                <xdr:col>10</xdr:col>
                <xdr:colOff>304800</xdr:colOff>
                <xdr:row>18</xdr:row>
                <xdr:rowOff>19050</xdr:rowOff>
              </to>
            </anchor>
          </objectPr>
        </oleObject>
      </mc:Choice>
      <mc:Fallback>
        <oleObject progId="Prism6.Document" shapeId="55298" r:id="rId3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" sqref="A2"/>
    </sheetView>
  </sheetViews>
  <sheetFormatPr defaultRowHeight="15" x14ac:dyDescent="0.25"/>
  <cols>
    <col min="1" max="1" width="12" customWidth="1"/>
    <col min="2" max="2" width="24" customWidth="1"/>
    <col min="3" max="3" width="28.140625" customWidth="1"/>
    <col min="4" max="4" width="7.140625" customWidth="1"/>
    <col min="5" max="5" width="29.140625" customWidth="1"/>
    <col min="6" max="6" width="44.140625" customWidth="1"/>
  </cols>
  <sheetData>
    <row r="1" spans="1:8" x14ac:dyDescent="0.25">
      <c r="A1" s="3" t="s">
        <v>64</v>
      </c>
    </row>
    <row r="3" spans="1:8" x14ac:dyDescent="0.25">
      <c r="A3" s="30"/>
      <c r="B3" s="14" t="s">
        <v>60</v>
      </c>
      <c r="C3" s="14" t="s">
        <v>65</v>
      </c>
      <c r="D3" s="14" t="s">
        <v>4</v>
      </c>
      <c r="E3" s="14" t="s">
        <v>59</v>
      </c>
      <c r="F3" s="14" t="s">
        <v>66</v>
      </c>
      <c r="G3" s="14" t="s">
        <v>147</v>
      </c>
      <c r="H3" s="14" t="s">
        <v>148</v>
      </c>
    </row>
    <row r="4" spans="1:8" x14ac:dyDescent="0.25">
      <c r="A4" s="30">
        <v>1992</v>
      </c>
      <c r="B4" s="64">
        <v>3390</v>
      </c>
      <c r="C4" s="64">
        <v>40</v>
      </c>
      <c r="D4" s="69">
        <f>C4/B4*100</f>
        <v>1.1799410029498525</v>
      </c>
      <c r="E4" s="26"/>
      <c r="F4" s="14"/>
      <c r="G4" s="14"/>
      <c r="H4" s="14"/>
    </row>
    <row r="5" spans="1:8" x14ac:dyDescent="0.25">
      <c r="A5" s="30">
        <f>A4+1</f>
        <v>1993</v>
      </c>
      <c r="B5" s="64">
        <v>5591</v>
      </c>
      <c r="C5" s="64">
        <v>94</v>
      </c>
      <c r="D5" s="69">
        <f t="shared" ref="D5:D18" si="0">C5/B5*100</f>
        <v>1.6812734752280449</v>
      </c>
      <c r="E5" s="26"/>
      <c r="F5" s="14"/>
      <c r="G5" s="2"/>
      <c r="H5" s="2"/>
    </row>
    <row r="6" spans="1:8" x14ac:dyDescent="0.25">
      <c r="A6" s="30">
        <f t="shared" ref="A6:A18" si="1">A5+1</f>
        <v>1994</v>
      </c>
      <c r="B6" s="64">
        <v>7531</v>
      </c>
      <c r="C6" s="64">
        <v>182</v>
      </c>
      <c r="D6" s="69">
        <f t="shared" si="0"/>
        <v>2.4166777320408976</v>
      </c>
      <c r="E6" s="26"/>
      <c r="F6" s="14"/>
      <c r="G6" s="2"/>
      <c r="H6" s="2"/>
    </row>
    <row r="7" spans="1:8" x14ac:dyDescent="0.25">
      <c r="A7" s="30">
        <f t="shared" si="1"/>
        <v>1995</v>
      </c>
      <c r="B7" s="64">
        <v>6615</v>
      </c>
      <c r="C7" s="64">
        <v>278</v>
      </c>
      <c r="D7" s="69">
        <f t="shared" si="0"/>
        <v>4.2025699168556319</v>
      </c>
      <c r="E7" s="68">
        <v>15453</v>
      </c>
      <c r="F7" s="15">
        <f>E7*D7/100</f>
        <v>649.42312925170086</v>
      </c>
      <c r="G7" s="15">
        <v>600.96562469999992</v>
      </c>
      <c r="H7" s="15">
        <v>699.7211117999999</v>
      </c>
    </row>
    <row r="8" spans="1:8" x14ac:dyDescent="0.25">
      <c r="A8" s="30">
        <f t="shared" si="1"/>
        <v>1996</v>
      </c>
      <c r="B8" s="64">
        <v>6657</v>
      </c>
      <c r="C8" s="64">
        <v>309</v>
      </c>
      <c r="D8" s="69">
        <f t="shared" si="0"/>
        <v>4.6417305092383954</v>
      </c>
      <c r="E8" s="68">
        <v>16162</v>
      </c>
      <c r="F8" s="15">
        <f t="shared" ref="F8:F18" si="2">E8*D8/100</f>
        <v>750.19648490310954</v>
      </c>
      <c r="G8" s="15">
        <v>698.4085060000001</v>
      </c>
      <c r="H8" s="15">
        <v>804.25021160000006</v>
      </c>
    </row>
    <row r="9" spans="1:8" x14ac:dyDescent="0.25">
      <c r="A9" s="30">
        <f t="shared" si="1"/>
        <v>1997</v>
      </c>
      <c r="B9" s="64">
        <v>6526</v>
      </c>
      <c r="C9" s="64">
        <v>352</v>
      </c>
      <c r="D9" s="69">
        <f t="shared" si="0"/>
        <v>5.3938093778731231</v>
      </c>
      <c r="E9" s="68">
        <v>15028</v>
      </c>
      <c r="F9" s="15">
        <f t="shared" si="2"/>
        <v>810.58167330677304</v>
      </c>
      <c r="G9" s="15">
        <v>757.51339040000005</v>
      </c>
      <c r="H9" s="15">
        <v>867.10057199999994</v>
      </c>
    </row>
    <row r="10" spans="1:8" x14ac:dyDescent="0.25">
      <c r="A10" s="30">
        <f t="shared" si="1"/>
        <v>1998</v>
      </c>
      <c r="B10" s="64">
        <v>6787</v>
      </c>
      <c r="C10" s="64">
        <v>433</v>
      </c>
      <c r="D10" s="69">
        <f t="shared" si="0"/>
        <v>6.3798438190658615</v>
      </c>
      <c r="E10" s="68">
        <v>17326</v>
      </c>
      <c r="F10" s="15">
        <f t="shared" si="2"/>
        <v>1105.3717400913511</v>
      </c>
      <c r="G10" s="15">
        <v>1042.7323906000001</v>
      </c>
      <c r="H10" s="15">
        <v>1169.8186005999999</v>
      </c>
    </row>
    <row r="11" spans="1:8" x14ac:dyDescent="0.25">
      <c r="A11" s="30">
        <f t="shared" si="1"/>
        <v>1999</v>
      </c>
      <c r="B11" s="64">
        <v>7773</v>
      </c>
      <c r="C11" s="64">
        <v>519</v>
      </c>
      <c r="D11" s="69">
        <f t="shared" si="0"/>
        <v>6.6769587032033968</v>
      </c>
      <c r="E11" s="68">
        <v>18858</v>
      </c>
      <c r="F11" s="15">
        <f t="shared" si="2"/>
        <v>1259.1408722500967</v>
      </c>
      <c r="G11" s="15">
        <v>1192.5818057999998</v>
      </c>
      <c r="H11" s="15">
        <v>1327.9520729999997</v>
      </c>
    </row>
    <row r="12" spans="1:8" x14ac:dyDescent="0.25">
      <c r="A12" s="30">
        <f t="shared" si="1"/>
        <v>2000</v>
      </c>
      <c r="B12" s="64">
        <v>7469</v>
      </c>
      <c r="C12" s="64">
        <v>493</v>
      </c>
      <c r="D12" s="69">
        <f t="shared" si="0"/>
        <v>6.6006158789663942</v>
      </c>
      <c r="E12" s="68">
        <v>18612</v>
      </c>
      <c r="F12" s="15">
        <f t="shared" si="2"/>
        <v>1228.5066273932252</v>
      </c>
      <c r="G12" s="15">
        <v>1163.361672</v>
      </c>
      <c r="H12" s="15">
        <v>1297.1745071999999</v>
      </c>
    </row>
    <row r="13" spans="1:8" x14ac:dyDescent="0.25">
      <c r="A13" s="30">
        <f t="shared" si="1"/>
        <v>2001</v>
      </c>
      <c r="B13" s="64">
        <v>7051</v>
      </c>
      <c r="C13" s="64">
        <v>501</v>
      </c>
      <c r="D13" s="69">
        <f t="shared" si="0"/>
        <v>7.1053751240958727</v>
      </c>
      <c r="E13" s="68">
        <v>17659</v>
      </c>
      <c r="F13" s="15">
        <f t="shared" si="2"/>
        <v>1254.7381931640903</v>
      </c>
      <c r="G13" s="15">
        <v>1188.8303685000001</v>
      </c>
      <c r="H13" s="15">
        <v>1323.6762583999998</v>
      </c>
    </row>
    <row r="14" spans="1:8" x14ac:dyDescent="0.25">
      <c r="A14" s="30">
        <f t="shared" si="1"/>
        <v>2002</v>
      </c>
      <c r="B14" s="64">
        <v>6064</v>
      </c>
      <c r="C14" s="64">
        <v>503</v>
      </c>
      <c r="D14" s="69">
        <f t="shared" si="0"/>
        <v>8.29485488126649</v>
      </c>
      <c r="E14" s="68">
        <v>14962</v>
      </c>
      <c r="F14" s="15">
        <f t="shared" si="2"/>
        <v>1241.0761873350923</v>
      </c>
      <c r="G14" s="15">
        <v>1175.5987525999999</v>
      </c>
      <c r="H14" s="15">
        <v>1308.8398511999999</v>
      </c>
    </row>
    <row r="15" spans="1:8" x14ac:dyDescent="0.25">
      <c r="A15" s="30">
        <f t="shared" si="1"/>
        <v>2003</v>
      </c>
      <c r="B15" s="64">
        <v>4767</v>
      </c>
      <c r="C15" s="64">
        <v>501</v>
      </c>
      <c r="D15" s="69">
        <f t="shared" si="0"/>
        <v>10.509754562617998</v>
      </c>
      <c r="E15" s="68">
        <v>13240</v>
      </c>
      <c r="F15" s="15">
        <f t="shared" si="2"/>
        <v>1391.4915040906228</v>
      </c>
      <c r="G15" s="15">
        <v>1322.5025560000001</v>
      </c>
      <c r="H15" s="15">
        <v>1461.8058919999999</v>
      </c>
    </row>
    <row r="16" spans="1:8" x14ac:dyDescent="0.25">
      <c r="A16" s="30">
        <f t="shared" si="1"/>
        <v>2004</v>
      </c>
      <c r="B16" s="64">
        <v>4422</v>
      </c>
      <c r="C16" s="64">
        <v>541</v>
      </c>
      <c r="D16" s="69">
        <f t="shared" si="0"/>
        <v>12.234283129805517</v>
      </c>
      <c r="E16" s="68">
        <v>12361</v>
      </c>
      <c r="F16" s="15">
        <f t="shared" si="2"/>
        <v>1512.2797376752599</v>
      </c>
      <c r="G16" s="15">
        <v>1441.2060730000001</v>
      </c>
      <c r="H16" s="15">
        <v>1585.0003498999999</v>
      </c>
    </row>
    <row r="17" spans="1:8" x14ac:dyDescent="0.25">
      <c r="A17" s="30">
        <f t="shared" si="1"/>
        <v>2005</v>
      </c>
      <c r="B17" s="64">
        <v>4079</v>
      </c>
      <c r="C17" s="64">
        <v>584</v>
      </c>
      <c r="D17" s="69">
        <f t="shared" si="0"/>
        <v>14.317234616327532</v>
      </c>
      <c r="E17" s="68">
        <v>11682</v>
      </c>
      <c r="F17" s="15">
        <f t="shared" si="2"/>
        <v>1672.5393478793821</v>
      </c>
      <c r="G17" s="15">
        <v>1599.3405648000003</v>
      </c>
      <c r="H17" s="15">
        <v>1748.7428310000003</v>
      </c>
    </row>
    <row r="18" spans="1:8" x14ac:dyDescent="0.25">
      <c r="A18" s="30">
        <f t="shared" si="1"/>
        <v>2006</v>
      </c>
      <c r="B18" s="64">
        <v>4102</v>
      </c>
      <c r="C18" s="64">
        <v>609</v>
      </c>
      <c r="D18" s="69">
        <f t="shared" si="0"/>
        <v>14.846416382252558</v>
      </c>
      <c r="E18" s="68">
        <v>11619</v>
      </c>
      <c r="F18" s="15">
        <f t="shared" si="2"/>
        <v>1725.0051194539246</v>
      </c>
      <c r="G18" s="15">
        <v>1650.4115598000001</v>
      </c>
      <c r="H18" s="15">
        <v>1801.6409781</v>
      </c>
    </row>
    <row r="19" spans="1:8" x14ac:dyDescent="0.25">
      <c r="A19" s="59" t="s">
        <v>62</v>
      </c>
      <c r="B19" s="33"/>
      <c r="C19" s="33"/>
      <c r="D19" s="33"/>
      <c r="E19" s="33"/>
      <c r="F19" s="33"/>
    </row>
    <row r="20" spans="1:8" x14ac:dyDescent="0.25">
      <c r="A20" t="s">
        <v>61</v>
      </c>
    </row>
    <row r="22" spans="1:8" x14ac:dyDescent="0.25">
      <c r="A22" s="35" t="s">
        <v>93</v>
      </c>
    </row>
    <row r="24" spans="1:8" x14ac:dyDescent="0.25">
      <c r="B24" s="63"/>
    </row>
    <row r="25" spans="1:8" x14ac:dyDescent="0.25">
      <c r="D25" s="63"/>
      <c r="F25" s="63"/>
    </row>
    <row r="26" spans="1:8" x14ac:dyDescent="0.25">
      <c r="D26" s="63"/>
      <c r="F26" s="63"/>
    </row>
    <row r="27" spans="1:8" x14ac:dyDescent="0.25">
      <c r="D27" s="63"/>
      <c r="F27" s="63"/>
    </row>
    <row r="28" spans="1:8" x14ac:dyDescent="0.25">
      <c r="D28" s="63"/>
      <c r="F28" s="63"/>
    </row>
    <row r="29" spans="1:8" x14ac:dyDescent="0.25">
      <c r="D29" s="63"/>
      <c r="F29" s="63"/>
    </row>
    <row r="30" spans="1:8" x14ac:dyDescent="0.25">
      <c r="D30" s="63"/>
      <c r="F30" s="63"/>
    </row>
    <row r="31" spans="1:8" x14ac:dyDescent="0.25">
      <c r="D31" s="63"/>
      <c r="F31" s="63"/>
    </row>
    <row r="32" spans="1:8" x14ac:dyDescent="0.25">
      <c r="D32" s="63"/>
      <c r="F32" s="63"/>
    </row>
    <row r="33" spans="4:6" x14ac:dyDescent="0.25">
      <c r="D33" s="63"/>
      <c r="F33" s="63"/>
    </row>
    <row r="34" spans="4:6" x14ac:dyDescent="0.25">
      <c r="D34" s="63"/>
      <c r="F34" s="63"/>
    </row>
    <row r="35" spans="4:6" x14ac:dyDescent="0.25">
      <c r="D35" s="63"/>
      <c r="F35" s="63"/>
    </row>
    <row r="36" spans="4:6" x14ac:dyDescent="0.25">
      <c r="D36" s="63"/>
      <c r="F36" s="63"/>
    </row>
    <row r="37" spans="4:6" x14ac:dyDescent="0.25">
      <c r="D37" s="63"/>
      <c r="F37" s="63"/>
    </row>
    <row r="38" spans="4:6" x14ac:dyDescent="0.25">
      <c r="D38" s="63"/>
      <c r="F38" s="63"/>
    </row>
    <row r="39" spans="4:6" x14ac:dyDescent="0.25">
      <c r="D39" s="63"/>
      <c r="F39" s="63"/>
    </row>
    <row r="41" spans="4:6" x14ac:dyDescent="0.25">
      <c r="D41" s="63"/>
      <c r="E41" s="63"/>
      <c r="F41" s="6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177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59394" r:id="rId3">
          <objectPr defaultSize="0" autoPict="0" r:id="rId4">
            <anchor moveWithCells="1">
              <from>
                <xdr:col>1</xdr:col>
                <xdr:colOff>0</xdr:colOff>
                <xdr:row>2</xdr:row>
                <xdr:rowOff>28575</xdr:rowOff>
              </from>
              <to>
                <xdr:col>10</xdr:col>
                <xdr:colOff>276225</xdr:colOff>
                <xdr:row>18</xdr:row>
                <xdr:rowOff>28575</xdr:rowOff>
              </to>
            </anchor>
          </objectPr>
        </oleObject>
      </mc:Choice>
      <mc:Fallback>
        <oleObject progId="Prism6.Document" shapeId="59394" r:id="rId3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workbookViewId="0">
      <selection activeCell="A2" sqref="A2"/>
    </sheetView>
  </sheetViews>
  <sheetFormatPr defaultRowHeight="15" x14ac:dyDescent="0.25"/>
  <cols>
    <col min="1" max="1" width="5.5703125" customWidth="1"/>
    <col min="2" max="2" width="13.7109375" customWidth="1"/>
    <col min="3" max="3" width="11.42578125" customWidth="1"/>
    <col min="4" max="4" width="21.7109375" customWidth="1"/>
    <col min="5" max="5" width="21.140625" customWidth="1"/>
    <col min="6" max="6" width="17.5703125" customWidth="1"/>
    <col min="7" max="7" width="23.42578125" customWidth="1"/>
    <col min="8" max="8" width="7.42578125" customWidth="1"/>
  </cols>
  <sheetData>
    <row r="1" spans="1:29" x14ac:dyDescent="0.25">
      <c r="A1" s="32" t="s">
        <v>128</v>
      </c>
      <c r="B1" s="6"/>
      <c r="C1" s="6"/>
      <c r="D1" s="6"/>
      <c r="E1" s="6"/>
    </row>
    <row r="2" spans="1:29" x14ac:dyDescent="0.25">
      <c r="A2" s="32"/>
      <c r="B2" s="6"/>
      <c r="C2" s="6"/>
      <c r="D2" s="6"/>
      <c r="E2" s="6"/>
    </row>
    <row r="3" spans="1:29" ht="47.25" customHeight="1" x14ac:dyDescent="0.25">
      <c r="A3" s="131"/>
      <c r="B3" s="78" t="s">
        <v>136</v>
      </c>
      <c r="C3" s="78" t="s">
        <v>135</v>
      </c>
      <c r="D3" s="78" t="s">
        <v>131</v>
      </c>
      <c r="E3" s="78" t="s">
        <v>134</v>
      </c>
      <c r="F3" s="132" t="s">
        <v>132</v>
      </c>
      <c r="G3" s="132" t="s">
        <v>133</v>
      </c>
      <c r="H3" s="132" t="s">
        <v>4</v>
      </c>
      <c r="I3" s="216" t="s">
        <v>7</v>
      </c>
      <c r="J3" s="177"/>
    </row>
    <row r="4" spans="1:29" x14ac:dyDescent="0.25">
      <c r="A4" s="109">
        <v>2001</v>
      </c>
      <c r="B4" s="131">
        <v>1391</v>
      </c>
      <c r="C4" s="131">
        <v>2454</v>
      </c>
      <c r="D4" s="131">
        <v>1000</v>
      </c>
      <c r="E4" s="131">
        <v>38</v>
      </c>
      <c r="F4" s="14">
        <v>21</v>
      </c>
      <c r="G4" s="14">
        <f>E4+F4</f>
        <v>59</v>
      </c>
      <c r="H4" s="96">
        <f>G4/D4*100</f>
        <v>5.8999999999999995</v>
      </c>
      <c r="I4" s="96">
        <v>4.5213400000000004</v>
      </c>
      <c r="J4" s="96">
        <v>7.5449100000000007</v>
      </c>
      <c r="K4" s="67"/>
      <c r="L4" s="31"/>
      <c r="M4" s="7"/>
    </row>
    <row r="5" spans="1:29" x14ac:dyDescent="0.25">
      <c r="A5" s="109">
        <v>2002</v>
      </c>
      <c r="B5" s="131">
        <v>1458</v>
      </c>
      <c r="C5" s="131">
        <v>2445</v>
      </c>
      <c r="D5" s="131">
        <v>1072</v>
      </c>
      <c r="E5" s="131">
        <v>44</v>
      </c>
      <c r="F5" s="14">
        <v>10</v>
      </c>
      <c r="G5" s="14">
        <f t="shared" ref="G5:G16" si="0">E5+F5</f>
        <v>54</v>
      </c>
      <c r="H5" s="96">
        <f t="shared" ref="H5:H16" si="1">G5/D5*100</f>
        <v>5.0373134328358207</v>
      </c>
      <c r="I5" s="96">
        <v>3.8065099999999998</v>
      </c>
      <c r="J5" s="96">
        <v>6.5217899999999993</v>
      </c>
      <c r="K5" s="67"/>
      <c r="L5" s="31"/>
    </row>
    <row r="6" spans="1:29" x14ac:dyDescent="0.25">
      <c r="A6" s="109">
        <v>2003</v>
      </c>
      <c r="B6" s="131">
        <v>1142</v>
      </c>
      <c r="C6" s="131">
        <v>2495</v>
      </c>
      <c r="D6" s="131">
        <v>1110</v>
      </c>
      <c r="E6" s="131">
        <v>46</v>
      </c>
      <c r="F6" s="14">
        <v>19</v>
      </c>
      <c r="G6" s="14">
        <f t="shared" si="0"/>
        <v>65</v>
      </c>
      <c r="H6" s="96">
        <f t="shared" si="1"/>
        <v>5.8558558558558556</v>
      </c>
      <c r="I6" s="96">
        <v>4.5481499999999997</v>
      </c>
      <c r="J6" s="96">
        <v>7.403220000000001</v>
      </c>
      <c r="K6" s="67"/>
      <c r="L6" s="31"/>
    </row>
    <row r="7" spans="1:29" x14ac:dyDescent="0.25">
      <c r="A7" s="109">
        <v>2004</v>
      </c>
      <c r="B7" s="131">
        <v>1831</v>
      </c>
      <c r="C7" s="131">
        <v>2035</v>
      </c>
      <c r="D7" s="131">
        <v>931</v>
      </c>
      <c r="E7" s="131">
        <v>51</v>
      </c>
      <c r="F7" s="14">
        <v>21</v>
      </c>
      <c r="G7" s="14">
        <f t="shared" si="0"/>
        <v>72</v>
      </c>
      <c r="H7" s="96">
        <f t="shared" si="1"/>
        <v>7.7336197636949517</v>
      </c>
      <c r="I7" s="96">
        <v>6.09999</v>
      </c>
      <c r="J7" s="96">
        <v>9.6403300000000005</v>
      </c>
      <c r="K7" s="67"/>
      <c r="L7" s="31"/>
    </row>
    <row r="8" spans="1:29" x14ac:dyDescent="0.25">
      <c r="A8" s="109">
        <v>2005</v>
      </c>
      <c r="B8" s="131">
        <v>1847</v>
      </c>
      <c r="C8" s="131">
        <v>1800</v>
      </c>
      <c r="D8" s="131">
        <v>826</v>
      </c>
      <c r="E8" s="131">
        <v>39</v>
      </c>
      <c r="F8" s="14">
        <v>20</v>
      </c>
      <c r="G8" s="14">
        <f t="shared" si="0"/>
        <v>59</v>
      </c>
      <c r="H8" s="96">
        <f t="shared" si="1"/>
        <v>7.1428571428571423</v>
      </c>
      <c r="I8" s="96">
        <v>5.4816099999999999</v>
      </c>
      <c r="J8" s="96">
        <v>9.1173400000000004</v>
      </c>
      <c r="K8" s="67"/>
      <c r="L8" s="31"/>
    </row>
    <row r="9" spans="1:29" x14ac:dyDescent="0.25">
      <c r="A9" s="109">
        <v>2006</v>
      </c>
      <c r="B9" s="131">
        <v>2847</v>
      </c>
      <c r="C9" s="131">
        <v>1961</v>
      </c>
      <c r="D9" s="131">
        <v>894</v>
      </c>
      <c r="E9" s="131">
        <v>50</v>
      </c>
      <c r="F9" s="131">
        <v>21</v>
      </c>
      <c r="G9" s="14">
        <f t="shared" si="0"/>
        <v>71</v>
      </c>
      <c r="H9" s="96">
        <f t="shared" si="1"/>
        <v>7.9418344519015669</v>
      </c>
      <c r="I9" s="133">
        <v>6.2544699999999995</v>
      </c>
      <c r="J9" s="133">
        <v>9.9122500000000002</v>
      </c>
      <c r="K9" s="67"/>
      <c r="L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x14ac:dyDescent="0.25">
      <c r="A10" s="109">
        <v>2007</v>
      </c>
      <c r="B10" s="131">
        <v>3539</v>
      </c>
      <c r="C10" s="131">
        <v>1912</v>
      </c>
      <c r="D10" s="131">
        <v>848</v>
      </c>
      <c r="E10" s="131">
        <v>43</v>
      </c>
      <c r="F10" s="14">
        <v>15</v>
      </c>
      <c r="G10" s="14">
        <f t="shared" si="0"/>
        <v>58</v>
      </c>
      <c r="H10" s="96">
        <f t="shared" si="1"/>
        <v>6.8396226415094334</v>
      </c>
      <c r="I10" s="96">
        <v>5.2342300000000002</v>
      </c>
      <c r="J10" s="96">
        <v>8.7523900000000001</v>
      </c>
      <c r="K10" s="67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x14ac:dyDescent="0.25">
      <c r="A11" s="109">
        <v>2008</v>
      </c>
      <c r="B11" s="131">
        <v>3562</v>
      </c>
      <c r="C11" s="131">
        <v>2270</v>
      </c>
      <c r="D11" s="131">
        <v>1203</v>
      </c>
      <c r="E11" s="131">
        <v>107</v>
      </c>
      <c r="F11" s="14">
        <v>27</v>
      </c>
      <c r="G11" s="14">
        <f t="shared" si="0"/>
        <v>134</v>
      </c>
      <c r="H11" s="96">
        <f t="shared" si="1"/>
        <v>11.138819617622611</v>
      </c>
      <c r="I11" s="96">
        <v>9.4160900000000005</v>
      </c>
      <c r="J11" s="96">
        <v>13.054029999999999</v>
      </c>
      <c r="K11" s="67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x14ac:dyDescent="0.25">
      <c r="A12" s="50">
        <v>2009</v>
      </c>
      <c r="B12" s="131">
        <v>3969</v>
      </c>
      <c r="C12" s="131">
        <v>2697</v>
      </c>
      <c r="D12" s="131">
        <v>1383</v>
      </c>
      <c r="E12" s="131">
        <v>126</v>
      </c>
      <c r="F12" s="14">
        <v>25</v>
      </c>
      <c r="G12" s="14">
        <f t="shared" si="0"/>
        <v>151</v>
      </c>
      <c r="H12" s="96">
        <f t="shared" si="1"/>
        <v>10.918293564714389</v>
      </c>
      <c r="I12" s="96">
        <v>9.3228599999999986</v>
      </c>
      <c r="J12" s="96">
        <v>12.681850000000001</v>
      </c>
      <c r="K12" s="67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x14ac:dyDescent="0.25">
      <c r="A13" s="50">
        <v>2010</v>
      </c>
      <c r="B13" s="131">
        <v>3760</v>
      </c>
      <c r="C13" s="131">
        <v>2396</v>
      </c>
      <c r="D13" s="131">
        <v>1274</v>
      </c>
      <c r="E13" s="131">
        <v>136</v>
      </c>
      <c r="F13" s="14">
        <v>32</v>
      </c>
      <c r="G13" s="14">
        <f t="shared" si="0"/>
        <v>168</v>
      </c>
      <c r="H13" s="96">
        <f t="shared" si="1"/>
        <v>13.186813186813188</v>
      </c>
      <c r="I13" s="96">
        <v>11.376239999999999</v>
      </c>
      <c r="J13" s="96">
        <v>15.169089999999999</v>
      </c>
      <c r="K13" s="67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x14ac:dyDescent="0.25">
      <c r="A14" s="50">
        <v>2011</v>
      </c>
      <c r="B14" s="131">
        <v>2643</v>
      </c>
      <c r="C14" s="131">
        <v>2395</v>
      </c>
      <c r="D14" s="131">
        <v>1267</v>
      </c>
      <c r="E14" s="131">
        <v>121</v>
      </c>
      <c r="F14" s="14">
        <v>36</v>
      </c>
      <c r="G14" s="14">
        <f t="shared" si="0"/>
        <v>157</v>
      </c>
      <c r="H14" s="96">
        <f t="shared" si="1"/>
        <v>12.39147592738753</v>
      </c>
      <c r="I14" s="96">
        <v>10.62665</v>
      </c>
      <c r="J14" s="96">
        <v>14.332819999999998</v>
      </c>
      <c r="K14" s="67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x14ac:dyDescent="0.25">
      <c r="A15" s="50">
        <v>2012</v>
      </c>
      <c r="B15" s="131">
        <v>2360</v>
      </c>
      <c r="C15" s="131">
        <v>2391</v>
      </c>
      <c r="D15" s="131">
        <v>1269</v>
      </c>
      <c r="E15" s="131">
        <v>122</v>
      </c>
      <c r="F15" s="14">
        <v>27</v>
      </c>
      <c r="G15" s="14">
        <f t="shared" si="0"/>
        <v>149</v>
      </c>
      <c r="H15" s="96">
        <f t="shared" si="1"/>
        <v>11.741528762805359</v>
      </c>
      <c r="I15" s="96">
        <v>10.02117</v>
      </c>
      <c r="J15" s="96">
        <v>13.64129</v>
      </c>
      <c r="K15" s="6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x14ac:dyDescent="0.25">
      <c r="A16" s="50">
        <v>2013</v>
      </c>
      <c r="B16" s="131">
        <v>2808</v>
      </c>
      <c r="C16" s="131">
        <v>2407</v>
      </c>
      <c r="D16" s="131">
        <v>1230</v>
      </c>
      <c r="E16" s="131">
        <v>140</v>
      </c>
      <c r="F16" s="14">
        <v>39</v>
      </c>
      <c r="G16" s="14">
        <f t="shared" si="0"/>
        <v>179</v>
      </c>
      <c r="H16" s="96">
        <f t="shared" si="1"/>
        <v>14.552845528455286</v>
      </c>
      <c r="I16" s="96">
        <v>12.62806</v>
      </c>
      <c r="J16" s="96">
        <v>16.648769999999999</v>
      </c>
      <c r="K16" s="67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s="75" customFormat="1" ht="12.75" x14ac:dyDescent="0.2">
      <c r="A17" s="74" t="s">
        <v>129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</row>
    <row r="18" spans="1:29" s="75" customFormat="1" ht="12.75" x14ac:dyDescent="0.2">
      <c r="A18" s="74" t="s">
        <v>130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</row>
    <row r="19" spans="1:29" x14ac:dyDescent="0.25">
      <c r="A19" s="74" t="s">
        <v>138</v>
      </c>
      <c r="B19" s="8"/>
      <c r="C19" s="8"/>
      <c r="D19" s="8"/>
      <c r="E19" s="8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x14ac:dyDescent="0.25">
      <c r="A20" s="134" t="s">
        <v>149</v>
      </c>
      <c r="B20" s="135"/>
      <c r="C20" s="135"/>
      <c r="D20" s="135"/>
      <c r="E20" s="135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x14ac:dyDescent="0.25">
      <c r="A21" s="134" t="s">
        <v>150</v>
      </c>
      <c r="B21" s="135"/>
      <c r="C21" s="135"/>
      <c r="D21" s="135"/>
      <c r="E21" s="135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x14ac:dyDescent="0.25">
      <c r="A22" s="134" t="s">
        <v>151</v>
      </c>
      <c r="B22" s="135"/>
      <c r="C22" s="135"/>
      <c r="D22" s="135"/>
      <c r="E22" s="135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x14ac:dyDescent="0.25">
      <c r="A23" s="134" t="s">
        <v>152</v>
      </c>
      <c r="B23" s="135"/>
      <c r="C23" s="135"/>
      <c r="D23" s="135"/>
      <c r="E23" s="135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x14ac:dyDescent="0.25">
      <c r="A24" s="74"/>
      <c r="B24" s="8"/>
      <c r="C24" s="8"/>
      <c r="D24" s="8"/>
      <c r="E24" s="8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x14ac:dyDescent="0.25">
      <c r="A25" s="35" t="s">
        <v>90</v>
      </c>
      <c r="B25" s="8"/>
      <c r="C25" s="8"/>
      <c r="D25" s="8"/>
      <c r="E25" s="8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x14ac:dyDescent="0.25">
      <c r="A26" s="47" t="s">
        <v>137</v>
      </c>
      <c r="B26" s="8"/>
      <c r="C26" s="8"/>
      <c r="D26" s="8"/>
      <c r="E26" s="8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x14ac:dyDescent="0.25">
      <c r="A27" s="8"/>
      <c r="B27" s="8"/>
      <c r="C27" s="8"/>
      <c r="D27" s="8"/>
      <c r="E27" s="8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x14ac:dyDescent="0.25">
      <c r="A28" s="8"/>
      <c r="B28" s="8"/>
      <c r="C28" s="8"/>
      <c r="D28" s="8"/>
      <c r="E28" s="8"/>
      <c r="F28" s="31"/>
      <c r="G28" s="31"/>
      <c r="H28" s="67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x14ac:dyDescent="0.25">
      <c r="A29" s="8"/>
      <c r="B29" s="8"/>
      <c r="C29" s="8"/>
      <c r="D29" s="8"/>
      <c r="E29" s="8"/>
      <c r="F29" s="31"/>
      <c r="G29" s="31"/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x14ac:dyDescent="0.25">
      <c r="A30" s="8"/>
      <c r="B30" s="8"/>
      <c r="C30" s="8"/>
      <c r="D30" s="8"/>
      <c r="E30" s="8"/>
      <c r="F30" s="31"/>
      <c r="G30" s="31"/>
      <c r="H30" s="66"/>
      <c r="I30" s="67"/>
      <c r="J30" s="67"/>
      <c r="K30" s="67"/>
      <c r="L30" s="67"/>
      <c r="M30" s="67"/>
      <c r="N30" s="67"/>
      <c r="O30" s="67"/>
      <c r="P30" s="67"/>
      <c r="Q30" s="67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x14ac:dyDescent="0.25">
      <c r="A31" s="8"/>
      <c r="B31" s="8"/>
      <c r="C31" s="8"/>
      <c r="D31" s="8"/>
      <c r="E31" s="8"/>
      <c r="F31" s="31"/>
      <c r="G31" s="31"/>
      <c r="H31" s="66"/>
      <c r="I31" s="67"/>
      <c r="J31" s="67"/>
      <c r="K31" s="67"/>
      <c r="L31" s="67"/>
      <c r="M31" s="67"/>
      <c r="N31" s="67"/>
      <c r="O31" s="67"/>
      <c r="P31" s="67"/>
      <c r="Q31" s="67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x14ac:dyDescent="0.25">
      <c r="A32" s="8"/>
      <c r="B32" s="8"/>
      <c r="C32" s="8"/>
      <c r="D32" s="8"/>
      <c r="E32" s="8"/>
      <c r="F32" s="31"/>
      <c r="G32" s="31"/>
      <c r="H32" s="66"/>
      <c r="I32" s="67"/>
      <c r="J32" s="67"/>
      <c r="K32" s="67"/>
      <c r="L32" s="67"/>
      <c r="M32" s="67"/>
      <c r="N32" s="67"/>
      <c r="O32" s="67"/>
      <c r="P32" s="67"/>
      <c r="Q32" s="67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x14ac:dyDescent="0.25">
      <c r="A33" s="8"/>
      <c r="B33" s="8"/>
      <c r="C33" s="8"/>
      <c r="D33" s="8"/>
      <c r="E33" s="8"/>
      <c r="F33" s="31"/>
      <c r="G33" s="31"/>
      <c r="H33" s="66"/>
      <c r="I33" s="67"/>
      <c r="J33" s="67"/>
      <c r="K33" s="67"/>
      <c r="L33" s="67"/>
      <c r="M33" s="67"/>
      <c r="N33" s="67"/>
      <c r="O33" s="67"/>
      <c r="P33" s="67"/>
      <c r="Q33" s="67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x14ac:dyDescent="0.25">
      <c r="A34" s="8"/>
      <c r="B34" s="8"/>
      <c r="C34" s="8"/>
      <c r="D34" s="8"/>
      <c r="E34" s="8"/>
      <c r="F34" s="31"/>
      <c r="G34" s="31"/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x14ac:dyDescent="0.25">
      <c r="A35" s="8"/>
      <c r="B35" s="8"/>
      <c r="C35" s="8"/>
      <c r="D35" s="8"/>
      <c r="E35" s="8"/>
      <c r="F35" s="31"/>
      <c r="G35" s="31"/>
      <c r="H35" s="66"/>
      <c r="I35" s="67"/>
      <c r="J35" s="67"/>
      <c r="K35" s="67"/>
      <c r="L35" s="67"/>
      <c r="M35" s="67"/>
      <c r="N35" s="67"/>
      <c r="O35" s="67"/>
      <c r="P35" s="67"/>
      <c r="Q35" s="67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 x14ac:dyDescent="0.25">
      <c r="A36" s="8"/>
      <c r="B36" s="8"/>
      <c r="C36" s="8"/>
      <c r="D36" s="8"/>
      <c r="E36" s="8"/>
      <c r="F36" s="31"/>
      <c r="G36" s="31"/>
      <c r="H36" s="66"/>
      <c r="I36" s="67"/>
      <c r="J36" s="67"/>
      <c r="K36" s="67"/>
      <c r="L36" s="67"/>
      <c r="M36" s="67"/>
      <c r="N36" s="67"/>
      <c r="O36" s="67"/>
      <c r="P36" s="67"/>
      <c r="Q36" s="67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 spans="1:29" x14ac:dyDescent="0.25">
      <c r="A37" s="8"/>
      <c r="B37" s="8"/>
      <c r="C37" s="8"/>
      <c r="D37" s="8"/>
      <c r="E37" s="8"/>
      <c r="F37" s="31"/>
      <c r="G37" s="31"/>
      <c r="H37" s="66"/>
      <c r="I37" s="67"/>
      <c r="J37" s="67"/>
      <c r="K37" s="67"/>
      <c r="L37" s="67"/>
      <c r="M37" s="67"/>
      <c r="N37" s="67"/>
      <c r="O37" s="67"/>
      <c r="P37" s="67"/>
      <c r="Q37" s="67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 x14ac:dyDescent="0.25">
      <c r="A38" s="8"/>
      <c r="B38" s="8"/>
      <c r="C38" s="8"/>
      <c r="D38" s="8"/>
      <c r="E38" s="8"/>
      <c r="F38" s="31"/>
      <c r="G38" s="31"/>
      <c r="H38" s="66"/>
      <c r="I38" s="67"/>
      <c r="J38" s="67"/>
      <c r="K38" s="67"/>
      <c r="L38" s="67"/>
      <c r="M38" s="67"/>
      <c r="N38" s="67"/>
      <c r="O38" s="67"/>
      <c r="P38" s="67"/>
      <c r="Q38" s="67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x14ac:dyDescent="0.25">
      <c r="A39" s="8"/>
      <c r="B39" s="8"/>
      <c r="C39" s="8"/>
      <c r="D39" s="8"/>
      <c r="E39" s="8"/>
      <c r="F39" s="31"/>
      <c r="G39" s="31"/>
      <c r="H39" s="66"/>
      <c r="I39" s="67"/>
      <c r="J39" s="67"/>
      <c r="K39" s="67"/>
      <c r="L39" s="67"/>
      <c r="M39" s="67"/>
      <c r="N39" s="67"/>
      <c r="O39" s="67"/>
      <c r="P39" s="67"/>
      <c r="Q39" s="67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 spans="1:29" x14ac:dyDescent="0.25">
      <c r="A40" s="8"/>
      <c r="B40" s="8"/>
      <c r="C40" s="8"/>
      <c r="D40" s="8"/>
      <c r="E40" s="8"/>
      <c r="F40" s="31"/>
      <c r="G40" s="31"/>
      <c r="H40" s="66"/>
      <c r="I40" s="67"/>
      <c r="J40" s="67"/>
      <c r="K40" s="67"/>
      <c r="L40" s="67"/>
      <c r="M40" s="67"/>
      <c r="N40" s="67"/>
      <c r="O40" s="67"/>
      <c r="P40" s="67"/>
      <c r="Q40" s="67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1:29" x14ac:dyDescent="0.25">
      <c r="A41" s="8"/>
      <c r="B41" s="8"/>
      <c r="C41" s="8"/>
      <c r="D41" s="8"/>
      <c r="E41" s="8"/>
      <c r="F41" s="31"/>
      <c r="G41" s="31"/>
      <c r="H41" s="66"/>
      <c r="I41" s="67"/>
      <c r="J41" s="67"/>
      <c r="K41" s="67"/>
      <c r="L41" s="67"/>
      <c r="M41" s="67"/>
      <c r="N41" s="67"/>
      <c r="O41" s="67"/>
      <c r="P41" s="67"/>
      <c r="Q41" s="67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 x14ac:dyDescent="0.25">
      <c r="A42" s="8"/>
      <c r="B42" s="8"/>
      <c r="C42" s="8"/>
      <c r="D42" s="8"/>
      <c r="E42" s="8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</row>
    <row r="43" spans="1:29" x14ac:dyDescent="0.25">
      <c r="A43" s="8"/>
      <c r="B43" s="8"/>
      <c r="C43" s="8"/>
      <c r="D43" s="8"/>
      <c r="E43" s="8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</row>
    <row r="44" spans="1:29" x14ac:dyDescent="0.25">
      <c r="A44" s="8"/>
      <c r="B44" s="8"/>
      <c r="C44" s="8"/>
      <c r="D44" s="8"/>
      <c r="E44" s="8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x14ac:dyDescent="0.25">
      <c r="A45" s="8"/>
      <c r="B45" s="8"/>
      <c r="C45" s="8"/>
      <c r="D45" s="8"/>
      <c r="E45" s="8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31"/>
      <c r="Y47" s="31"/>
      <c r="Z47" s="31"/>
      <c r="AA47" s="31"/>
      <c r="AB47" s="31"/>
      <c r="AC47" s="31"/>
    </row>
    <row r="48" spans="1:2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31"/>
      <c r="Y48" s="31"/>
      <c r="Z48" s="31"/>
      <c r="AA48" s="31"/>
      <c r="AB48" s="31"/>
      <c r="AC48" s="31"/>
    </row>
    <row r="49" spans="1:2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31"/>
      <c r="Y49" s="31"/>
      <c r="Z49" s="31"/>
      <c r="AA49" s="31"/>
      <c r="AB49" s="31"/>
      <c r="AC49" s="31"/>
    </row>
    <row r="50" spans="1:2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31"/>
      <c r="Y50" s="31"/>
      <c r="Z50" s="31"/>
      <c r="AA50" s="31"/>
      <c r="AB50" s="31"/>
      <c r="AC50" s="31"/>
    </row>
    <row r="51" spans="1:2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31"/>
      <c r="Y51" s="31"/>
      <c r="Z51" s="31"/>
      <c r="AA51" s="31"/>
      <c r="AB51" s="31"/>
      <c r="AC51" s="31"/>
    </row>
    <row r="52" spans="1:2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31"/>
      <c r="Y52" s="31"/>
      <c r="Z52" s="31"/>
      <c r="AA52" s="31"/>
      <c r="AB52" s="31"/>
      <c r="AC52" s="31"/>
    </row>
    <row r="53" spans="1:29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31"/>
      <c r="Y53" s="31"/>
      <c r="Z53" s="31"/>
      <c r="AA53" s="31"/>
      <c r="AB53" s="31"/>
      <c r="AC53" s="31"/>
    </row>
    <row r="54" spans="1:29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9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</sheetData>
  <mergeCells count="1">
    <mergeCell ref="I3:J3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75779" r:id="rId3">
          <objectPr defaultSize="0" autoPict="0" r:id="rId4">
            <anchor moveWithCells="1">
              <from>
                <xdr:col>1</xdr:col>
                <xdr:colOff>9525</xdr:colOff>
                <xdr:row>1</xdr:row>
                <xdr:rowOff>180975</xdr:rowOff>
              </from>
              <to>
                <xdr:col>10</xdr:col>
                <xdr:colOff>285750</xdr:colOff>
                <xdr:row>18</xdr:row>
                <xdr:rowOff>47625</xdr:rowOff>
              </to>
            </anchor>
          </objectPr>
        </oleObject>
      </mc:Choice>
      <mc:Fallback>
        <oleObject progId="Prism6.Document" shapeId="75779" r:id="rId3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2" sqref="A2"/>
    </sheetView>
  </sheetViews>
  <sheetFormatPr defaultRowHeight="15" x14ac:dyDescent="0.25"/>
  <cols>
    <col min="2" max="2" width="14.42578125" customWidth="1"/>
    <col min="3" max="3" width="21.42578125" customWidth="1"/>
    <col min="4" max="4" width="8.42578125" customWidth="1"/>
    <col min="5" max="5" width="23.7109375" customWidth="1"/>
    <col min="6" max="6" width="7.7109375" customWidth="1"/>
    <col min="7" max="7" width="12.5703125" customWidth="1"/>
    <col min="8" max="8" width="9.140625" customWidth="1"/>
    <col min="9" max="9" width="9.42578125" customWidth="1"/>
  </cols>
  <sheetData>
    <row r="1" spans="1:15" x14ac:dyDescent="0.25">
      <c r="A1" s="32" t="s">
        <v>196</v>
      </c>
      <c r="B1" s="32"/>
      <c r="C1" s="6"/>
      <c r="D1" s="6"/>
      <c r="E1" s="6"/>
      <c r="F1" s="6"/>
    </row>
    <row r="2" spans="1:15" x14ac:dyDescent="0.25">
      <c r="A2" s="32"/>
      <c r="B2" s="32"/>
      <c r="C2" s="6"/>
      <c r="D2" s="6"/>
      <c r="E2" s="6"/>
      <c r="F2" s="6"/>
    </row>
    <row r="3" spans="1:15" ht="30" x14ac:dyDescent="0.25">
      <c r="A3" s="148"/>
      <c r="B3" s="158" t="s">
        <v>197</v>
      </c>
      <c r="C3" s="158" t="s">
        <v>187</v>
      </c>
      <c r="D3" s="158" t="s">
        <v>4</v>
      </c>
      <c r="E3" s="158" t="s">
        <v>188</v>
      </c>
      <c r="F3" s="158" t="s">
        <v>4</v>
      </c>
      <c r="G3" s="132" t="s">
        <v>191</v>
      </c>
      <c r="H3" s="158" t="s">
        <v>189</v>
      </c>
      <c r="I3" s="158" t="s">
        <v>190</v>
      </c>
      <c r="J3" s="158" t="s">
        <v>4</v>
      </c>
      <c r="K3" s="158" t="s">
        <v>189</v>
      </c>
      <c r="L3" s="158" t="s">
        <v>190</v>
      </c>
    </row>
    <row r="4" spans="1:15" x14ac:dyDescent="0.25">
      <c r="A4" s="30">
        <v>1993</v>
      </c>
      <c r="B4" s="64">
        <v>5332</v>
      </c>
      <c r="C4" s="158"/>
      <c r="D4" s="158"/>
      <c r="E4" s="158"/>
      <c r="F4" s="158"/>
      <c r="G4" s="132"/>
      <c r="H4" s="132"/>
      <c r="I4" s="132"/>
      <c r="J4" s="158"/>
      <c r="K4" s="158"/>
      <c r="L4" s="158"/>
    </row>
    <row r="5" spans="1:15" x14ac:dyDescent="0.25">
      <c r="A5" s="159">
        <v>1994</v>
      </c>
      <c r="B5" s="64">
        <v>7044</v>
      </c>
      <c r="C5" s="148">
        <v>21</v>
      </c>
      <c r="D5" s="96">
        <f>C5/B5*100</f>
        <v>0.2981260647359455</v>
      </c>
      <c r="E5" s="2"/>
      <c r="F5" s="2"/>
      <c r="G5" s="166">
        <f t="shared" ref="G5:G24" si="0">C5+E5</f>
        <v>21</v>
      </c>
      <c r="H5" s="165">
        <f>K5*B5/100</f>
        <v>13.006041600000001</v>
      </c>
      <c r="I5" s="165">
        <f>L5*B5/100</f>
        <v>32.075558399999998</v>
      </c>
      <c r="J5" s="96">
        <f>G5/B5*100</f>
        <v>0.2981260647359455</v>
      </c>
      <c r="K5" s="96">
        <v>0.18464</v>
      </c>
      <c r="L5" s="96">
        <v>0.45535999999999999</v>
      </c>
      <c r="M5" s="160"/>
      <c r="N5" s="160"/>
    </row>
    <row r="6" spans="1:15" x14ac:dyDescent="0.25">
      <c r="A6" s="159">
        <f>A5+1</f>
        <v>1995</v>
      </c>
      <c r="B6" s="64">
        <v>6427</v>
      </c>
      <c r="C6" s="148">
        <v>5</v>
      </c>
      <c r="D6" s="96">
        <f t="shared" ref="D6:D20" si="1">C6/B6*100</f>
        <v>7.7796794772055394E-2</v>
      </c>
      <c r="E6" s="2"/>
      <c r="F6" s="2"/>
      <c r="G6" s="148">
        <f t="shared" si="0"/>
        <v>5</v>
      </c>
      <c r="H6" s="165">
        <f t="shared" ref="H6:H23" si="2">K6*B6/100</f>
        <v>1.6241029</v>
      </c>
      <c r="I6" s="165">
        <f t="shared" ref="I6:I23" si="3">L6*B6/100</f>
        <v>11.6624342</v>
      </c>
      <c r="J6" s="96">
        <f t="shared" ref="J6:J23" si="4">G6/B6*100</f>
        <v>7.7796794772055394E-2</v>
      </c>
      <c r="K6" s="96">
        <v>2.5270000000000001E-2</v>
      </c>
      <c r="L6" s="96">
        <v>0.18146000000000001</v>
      </c>
      <c r="M6" s="160"/>
      <c r="N6" s="160"/>
      <c r="O6" s="63"/>
    </row>
    <row r="7" spans="1:15" x14ac:dyDescent="0.25">
      <c r="A7" s="159">
        <f t="shared" ref="A7:A25" si="5">A6+1</f>
        <v>1996</v>
      </c>
      <c r="B7" s="64">
        <v>6765</v>
      </c>
      <c r="C7" s="64">
        <v>23</v>
      </c>
      <c r="D7" s="96">
        <f t="shared" si="1"/>
        <v>0.3399852180339985</v>
      </c>
      <c r="E7" s="2"/>
      <c r="F7" s="2"/>
      <c r="G7" s="148">
        <f t="shared" si="0"/>
        <v>23</v>
      </c>
      <c r="H7" s="165">
        <f t="shared" si="2"/>
        <v>14.588046000000002</v>
      </c>
      <c r="I7" s="165">
        <f t="shared" si="3"/>
        <v>34.4818815</v>
      </c>
      <c r="J7" s="96">
        <f t="shared" si="4"/>
        <v>0.3399852180339985</v>
      </c>
      <c r="K7" s="96">
        <v>0.21564000000000003</v>
      </c>
      <c r="L7" s="96">
        <v>0.50971</v>
      </c>
      <c r="M7" s="160"/>
      <c r="N7" s="160"/>
      <c r="O7" s="63"/>
    </row>
    <row r="8" spans="1:15" x14ac:dyDescent="0.25">
      <c r="A8" s="159">
        <f t="shared" si="5"/>
        <v>1997</v>
      </c>
      <c r="B8" s="64">
        <v>6234</v>
      </c>
      <c r="C8" s="64">
        <v>17</v>
      </c>
      <c r="D8" s="96">
        <f t="shared" si="1"/>
        <v>0.27269810715431508</v>
      </c>
      <c r="E8" s="2"/>
      <c r="F8" s="2"/>
      <c r="G8" s="148">
        <f t="shared" si="0"/>
        <v>17</v>
      </c>
      <c r="H8" s="165">
        <f t="shared" si="2"/>
        <v>9.907696200000002</v>
      </c>
      <c r="I8" s="165">
        <f t="shared" si="3"/>
        <v>27.196448400000005</v>
      </c>
      <c r="J8" s="96">
        <f t="shared" si="4"/>
        <v>0.27269810715431508</v>
      </c>
      <c r="K8" s="96">
        <v>0.15893000000000002</v>
      </c>
      <c r="L8" s="96">
        <v>0.43626000000000004</v>
      </c>
      <c r="M8" s="160"/>
      <c r="N8" s="160"/>
      <c r="O8" s="63"/>
    </row>
    <row r="9" spans="1:15" x14ac:dyDescent="0.25">
      <c r="A9" s="159">
        <f t="shared" si="5"/>
        <v>1998</v>
      </c>
      <c r="B9" s="64">
        <v>6537</v>
      </c>
      <c r="C9" s="64">
        <v>32</v>
      </c>
      <c r="D9" s="96">
        <f t="shared" si="1"/>
        <v>0.48952118708887871</v>
      </c>
      <c r="E9" s="2"/>
      <c r="F9" s="2"/>
      <c r="G9" s="148">
        <f t="shared" si="0"/>
        <v>32</v>
      </c>
      <c r="H9" s="165">
        <f t="shared" si="2"/>
        <v>21.903525899999998</v>
      </c>
      <c r="I9" s="165">
        <f t="shared" si="3"/>
        <v>45.128833200000003</v>
      </c>
      <c r="J9" s="96">
        <f t="shared" si="4"/>
        <v>0.48952118708887871</v>
      </c>
      <c r="K9" s="96">
        <v>0.33506999999999998</v>
      </c>
      <c r="L9" s="96">
        <v>0.69035999999999997</v>
      </c>
      <c r="M9" s="160"/>
      <c r="N9" s="160"/>
      <c r="O9" s="63"/>
    </row>
    <row r="10" spans="1:15" x14ac:dyDescent="0.25">
      <c r="A10" s="159">
        <f t="shared" si="5"/>
        <v>1999</v>
      </c>
      <c r="B10" s="64">
        <v>6661</v>
      </c>
      <c r="C10" s="64">
        <v>25</v>
      </c>
      <c r="D10" s="96">
        <f t="shared" si="1"/>
        <v>0.37531902116799282</v>
      </c>
      <c r="E10" s="2"/>
      <c r="F10" s="2"/>
      <c r="G10" s="148">
        <f t="shared" si="0"/>
        <v>25</v>
      </c>
      <c r="H10" s="165">
        <f t="shared" si="2"/>
        <v>16.188228299999999</v>
      </c>
      <c r="I10" s="165">
        <f t="shared" si="3"/>
        <v>36.871965500000002</v>
      </c>
      <c r="J10" s="96">
        <f t="shared" si="4"/>
        <v>0.37531902116799282</v>
      </c>
      <c r="K10" s="96">
        <v>0.24302999999999997</v>
      </c>
      <c r="L10" s="96">
        <v>0.55354999999999999</v>
      </c>
      <c r="M10" s="160"/>
      <c r="N10" s="160"/>
      <c r="O10" s="63"/>
    </row>
    <row r="11" spans="1:15" x14ac:dyDescent="0.25">
      <c r="A11" s="159">
        <f t="shared" si="5"/>
        <v>2000</v>
      </c>
      <c r="B11" s="64">
        <v>6478</v>
      </c>
      <c r="C11" s="64">
        <v>38</v>
      </c>
      <c r="D11" s="96">
        <f t="shared" si="1"/>
        <v>0.58660080271688786</v>
      </c>
      <c r="E11" s="148">
        <v>21</v>
      </c>
      <c r="F11" s="96">
        <f>E11/B11*100</f>
        <v>0.32417412781722754</v>
      </c>
      <c r="G11" s="148">
        <f t="shared" si="0"/>
        <v>59</v>
      </c>
      <c r="H11" s="165">
        <f t="shared" si="2"/>
        <v>44.959263399999998</v>
      </c>
      <c r="I11" s="165">
        <f t="shared" si="3"/>
        <v>76.005078399999988</v>
      </c>
      <c r="J11" s="96">
        <f t="shared" si="4"/>
        <v>0.91077493053411551</v>
      </c>
      <c r="K11" s="96">
        <v>0.69403000000000004</v>
      </c>
      <c r="L11" s="96">
        <v>1.1732799999999999</v>
      </c>
      <c r="M11" s="160"/>
      <c r="N11" s="160"/>
      <c r="O11" s="63"/>
    </row>
    <row r="12" spans="1:15" x14ac:dyDescent="0.25">
      <c r="A12" s="159">
        <f t="shared" si="5"/>
        <v>2001</v>
      </c>
      <c r="B12" s="64">
        <v>6557</v>
      </c>
      <c r="C12" s="64">
        <v>41</v>
      </c>
      <c r="D12" s="96">
        <f t="shared" si="1"/>
        <v>0.62528595394235165</v>
      </c>
      <c r="E12" s="148">
        <v>52</v>
      </c>
      <c r="F12" s="96">
        <f t="shared" ref="F12:F23" si="6">E12/B12*100</f>
        <v>0.79304560012200698</v>
      </c>
      <c r="G12" s="148">
        <f t="shared" si="0"/>
        <v>93</v>
      </c>
      <c r="H12" s="165">
        <f t="shared" si="2"/>
        <v>75.160268200000004</v>
      </c>
      <c r="I12" s="165">
        <f t="shared" si="3"/>
        <v>113.74886890000002</v>
      </c>
      <c r="J12" s="96">
        <f t="shared" si="4"/>
        <v>1.4183315540643586</v>
      </c>
      <c r="K12" s="96">
        <v>1.1462600000000001</v>
      </c>
      <c r="L12" s="96">
        <v>1.7347700000000001</v>
      </c>
      <c r="M12" s="160"/>
      <c r="N12" s="160"/>
      <c r="O12" s="63"/>
    </row>
    <row r="13" spans="1:15" x14ac:dyDescent="0.25">
      <c r="A13" s="159">
        <f t="shared" si="5"/>
        <v>2002</v>
      </c>
      <c r="B13" s="64">
        <v>5340</v>
      </c>
      <c r="C13" s="64">
        <v>44</v>
      </c>
      <c r="D13" s="96">
        <f t="shared" si="1"/>
        <v>0.82397003745318353</v>
      </c>
      <c r="E13" s="148">
        <v>54</v>
      </c>
      <c r="F13" s="96">
        <f t="shared" si="6"/>
        <v>1.0112359550561798</v>
      </c>
      <c r="G13" s="148">
        <f t="shared" si="0"/>
        <v>98</v>
      </c>
      <c r="H13" s="165">
        <f t="shared" si="2"/>
        <v>79.692024000000004</v>
      </c>
      <c r="I13" s="165">
        <f t="shared" si="3"/>
        <v>119.19040199999999</v>
      </c>
      <c r="J13" s="96">
        <f t="shared" si="4"/>
        <v>1.8352059925093633</v>
      </c>
      <c r="K13" s="96">
        <v>1.4923600000000001</v>
      </c>
      <c r="L13" s="96">
        <v>2.23203</v>
      </c>
      <c r="M13" s="160"/>
      <c r="N13" s="160"/>
      <c r="O13" s="63"/>
    </row>
    <row r="14" spans="1:15" x14ac:dyDescent="0.25">
      <c r="A14" s="159">
        <f t="shared" si="5"/>
        <v>2003</v>
      </c>
      <c r="B14" s="64">
        <v>4004</v>
      </c>
      <c r="C14" s="64">
        <v>49</v>
      </c>
      <c r="D14" s="96">
        <f t="shared" si="1"/>
        <v>1.2237762237762237</v>
      </c>
      <c r="E14" s="148">
        <v>52</v>
      </c>
      <c r="F14" s="96">
        <f t="shared" si="6"/>
        <v>1.2987012987012987</v>
      </c>
      <c r="G14" s="148">
        <f t="shared" si="0"/>
        <v>101</v>
      </c>
      <c r="H14" s="165">
        <f t="shared" si="2"/>
        <v>82.449967599999994</v>
      </c>
      <c r="I14" s="165">
        <f t="shared" si="3"/>
        <v>122.3898676</v>
      </c>
      <c r="J14" s="96">
        <f t="shared" si="4"/>
        <v>2.5224775224775224</v>
      </c>
      <c r="K14" s="96">
        <v>2.0591900000000001</v>
      </c>
      <c r="L14" s="96">
        <v>3.0566900000000001</v>
      </c>
      <c r="M14" s="160"/>
      <c r="N14" s="160"/>
      <c r="O14" s="63"/>
    </row>
    <row r="15" spans="1:15" x14ac:dyDescent="0.25">
      <c r="A15" s="159">
        <f t="shared" si="5"/>
        <v>2004</v>
      </c>
      <c r="B15" s="64">
        <v>3797</v>
      </c>
      <c r="C15" s="64">
        <v>58</v>
      </c>
      <c r="D15" s="96">
        <f t="shared" si="1"/>
        <v>1.527521727679747</v>
      </c>
      <c r="E15" s="148">
        <v>66</v>
      </c>
      <c r="F15" s="96">
        <f t="shared" si="6"/>
        <v>1.7382143797735055</v>
      </c>
      <c r="G15" s="148">
        <f t="shared" si="0"/>
        <v>124</v>
      </c>
      <c r="H15" s="165">
        <f t="shared" si="2"/>
        <v>103.40939649999999</v>
      </c>
      <c r="I15" s="165">
        <f t="shared" si="3"/>
        <v>147.37751739999999</v>
      </c>
      <c r="J15" s="96">
        <f t="shared" si="4"/>
        <v>3.2657361074532529</v>
      </c>
      <c r="K15" s="96">
        <v>2.7234499999999997</v>
      </c>
      <c r="L15" s="96">
        <v>3.8814199999999999</v>
      </c>
      <c r="M15" s="160"/>
      <c r="N15" s="160"/>
      <c r="O15" s="63"/>
    </row>
    <row r="16" spans="1:15" x14ac:dyDescent="0.25">
      <c r="A16" s="159">
        <f t="shared" si="5"/>
        <v>2005</v>
      </c>
      <c r="B16" s="64">
        <v>3520</v>
      </c>
      <c r="C16" s="64">
        <v>66</v>
      </c>
      <c r="D16" s="96">
        <f t="shared" si="1"/>
        <v>1.875</v>
      </c>
      <c r="E16" s="148">
        <v>73</v>
      </c>
      <c r="F16" s="96">
        <f t="shared" si="6"/>
        <v>2.0738636363636367</v>
      </c>
      <c r="G16" s="148">
        <f t="shared" si="0"/>
        <v>139</v>
      </c>
      <c r="H16" s="165">
        <f t="shared" si="2"/>
        <v>117.20896</v>
      </c>
      <c r="I16" s="165">
        <f t="shared" si="3"/>
        <v>163.53286399999999</v>
      </c>
      <c r="J16" s="96">
        <f t="shared" si="4"/>
        <v>3.9488636363636367</v>
      </c>
      <c r="K16" s="96">
        <v>3.3298000000000001</v>
      </c>
      <c r="L16" s="96">
        <v>4.6458199999999996</v>
      </c>
      <c r="M16" s="160"/>
      <c r="N16" s="160"/>
      <c r="O16" s="63"/>
    </row>
    <row r="17" spans="1:16" x14ac:dyDescent="0.25">
      <c r="A17" s="159">
        <f t="shared" si="5"/>
        <v>2006</v>
      </c>
      <c r="B17" s="64">
        <v>3520</v>
      </c>
      <c r="C17" s="64">
        <v>75</v>
      </c>
      <c r="D17" s="96">
        <f t="shared" si="1"/>
        <v>2.1306818181818179</v>
      </c>
      <c r="E17" s="148">
        <v>79</v>
      </c>
      <c r="F17" s="96">
        <f t="shared" si="6"/>
        <v>2.2443181818181817</v>
      </c>
      <c r="G17" s="148">
        <f t="shared" si="0"/>
        <v>154</v>
      </c>
      <c r="H17" s="165">
        <f t="shared" si="2"/>
        <v>131.058752</v>
      </c>
      <c r="I17" s="165">
        <f t="shared" si="3"/>
        <v>179.65411200000003</v>
      </c>
      <c r="J17" s="96">
        <f t="shared" si="4"/>
        <v>4.375</v>
      </c>
      <c r="K17" s="96">
        <v>3.7232599999999998</v>
      </c>
      <c r="L17" s="96">
        <v>5.1038100000000002</v>
      </c>
      <c r="M17" s="160"/>
      <c r="N17" s="160"/>
      <c r="O17" s="63"/>
    </row>
    <row r="18" spans="1:16" x14ac:dyDescent="0.25">
      <c r="A18" s="159">
        <f t="shared" si="5"/>
        <v>2007</v>
      </c>
      <c r="B18" s="64">
        <v>3306</v>
      </c>
      <c r="C18" s="64">
        <v>58</v>
      </c>
      <c r="D18" s="96">
        <f t="shared" si="1"/>
        <v>1.7543859649122806</v>
      </c>
      <c r="E18" s="148">
        <v>70</v>
      </c>
      <c r="F18" s="96">
        <f t="shared" si="6"/>
        <v>2.1173623714458563</v>
      </c>
      <c r="G18" s="148">
        <f t="shared" si="0"/>
        <v>128</v>
      </c>
      <c r="H18" s="165">
        <f t="shared" si="2"/>
        <v>107.117706</v>
      </c>
      <c r="I18" s="165">
        <f t="shared" si="3"/>
        <v>151.63167359999997</v>
      </c>
      <c r="J18" s="96">
        <f t="shared" si="4"/>
        <v>3.8717483363581371</v>
      </c>
      <c r="K18" s="96">
        <v>3.2401</v>
      </c>
      <c r="L18" s="96">
        <v>4.5865599999999995</v>
      </c>
      <c r="M18" s="160"/>
      <c r="N18" s="160"/>
      <c r="O18" s="63"/>
    </row>
    <row r="19" spans="1:16" x14ac:dyDescent="0.25">
      <c r="A19" s="159">
        <f t="shared" si="5"/>
        <v>2008</v>
      </c>
      <c r="B19" s="64">
        <v>2883</v>
      </c>
      <c r="C19" s="64">
        <v>95</v>
      </c>
      <c r="D19" s="96">
        <f t="shared" si="1"/>
        <v>3.2951786333680193</v>
      </c>
      <c r="E19" s="148">
        <v>91</v>
      </c>
      <c r="F19" s="96">
        <f t="shared" si="6"/>
        <v>3.1564342698577872</v>
      </c>
      <c r="G19" s="148">
        <f t="shared" si="0"/>
        <v>186</v>
      </c>
      <c r="H19" s="165">
        <f t="shared" si="2"/>
        <v>160.93107810000001</v>
      </c>
      <c r="I19" s="165">
        <f t="shared" si="3"/>
        <v>213.6524991</v>
      </c>
      <c r="J19" s="96">
        <f t="shared" si="4"/>
        <v>6.4516129032258061</v>
      </c>
      <c r="K19" s="96">
        <v>5.5820699999999999</v>
      </c>
      <c r="L19" s="96">
        <v>7.4107699999999994</v>
      </c>
      <c r="M19" s="160"/>
      <c r="N19" s="160"/>
      <c r="O19" s="63"/>
    </row>
    <row r="20" spans="1:16" x14ac:dyDescent="0.25">
      <c r="A20" s="159">
        <f t="shared" si="5"/>
        <v>2009</v>
      </c>
      <c r="B20" s="64">
        <v>3404</v>
      </c>
      <c r="C20" s="64">
        <v>102</v>
      </c>
      <c r="D20" s="96">
        <f t="shared" si="1"/>
        <v>2.9964747356051706</v>
      </c>
      <c r="E20" s="148">
        <v>107</v>
      </c>
      <c r="F20" s="96">
        <f t="shared" si="6"/>
        <v>3.1433607520564046</v>
      </c>
      <c r="G20" s="148">
        <f t="shared" si="0"/>
        <v>209</v>
      </c>
      <c r="H20" s="165">
        <f t="shared" si="2"/>
        <v>182.34070639999999</v>
      </c>
      <c r="I20" s="165">
        <f t="shared" si="3"/>
        <v>238.25787399999999</v>
      </c>
      <c r="J20" s="96">
        <f t="shared" si="4"/>
        <v>6.1398354876615748</v>
      </c>
      <c r="K20" s="96">
        <v>5.3566599999999998</v>
      </c>
      <c r="L20" s="96">
        <v>6.9993499999999997</v>
      </c>
      <c r="M20" s="160"/>
      <c r="N20" s="160"/>
      <c r="O20" s="63"/>
    </row>
    <row r="21" spans="1:16" x14ac:dyDescent="0.25">
      <c r="A21" s="159">
        <f t="shared" si="5"/>
        <v>2010</v>
      </c>
      <c r="B21" s="64">
        <v>3279</v>
      </c>
      <c r="C21" s="2"/>
      <c r="D21" s="2"/>
      <c r="E21" s="148">
        <v>140</v>
      </c>
      <c r="F21" s="96">
        <f t="shared" si="6"/>
        <v>4.2695943885330889</v>
      </c>
      <c r="G21" s="148">
        <f t="shared" si="0"/>
        <v>140</v>
      </c>
      <c r="H21" s="165">
        <f t="shared" si="2"/>
        <v>118.15679759999999</v>
      </c>
      <c r="I21" s="165">
        <f t="shared" si="3"/>
        <v>164.56546829999999</v>
      </c>
      <c r="J21" s="96">
        <f t="shared" si="4"/>
        <v>4.2695943885330889</v>
      </c>
      <c r="K21" s="96">
        <v>3.60344</v>
      </c>
      <c r="L21" s="96">
        <v>5.01877</v>
      </c>
      <c r="M21" s="160"/>
      <c r="N21" s="160"/>
      <c r="O21" s="63"/>
      <c r="P21" s="63"/>
    </row>
    <row r="22" spans="1:16" x14ac:dyDescent="0.25">
      <c r="A22" s="159">
        <f t="shared" si="5"/>
        <v>2011</v>
      </c>
      <c r="B22" s="64">
        <v>2981</v>
      </c>
      <c r="C22" s="2"/>
      <c r="D22" s="2"/>
      <c r="E22" s="148">
        <v>160</v>
      </c>
      <c r="F22" s="96">
        <f t="shared" si="6"/>
        <v>5.367326400536732</v>
      </c>
      <c r="G22" s="148">
        <f t="shared" si="0"/>
        <v>160</v>
      </c>
      <c r="H22" s="165">
        <f t="shared" si="2"/>
        <v>136.69882270000002</v>
      </c>
      <c r="I22" s="165">
        <f t="shared" si="3"/>
        <v>185.95388570000003</v>
      </c>
      <c r="J22" s="96">
        <f t="shared" si="4"/>
        <v>5.367326400536732</v>
      </c>
      <c r="K22" s="96">
        <v>4.5856700000000004</v>
      </c>
      <c r="L22" s="96">
        <v>6.2379700000000007</v>
      </c>
      <c r="M22" s="160"/>
      <c r="N22" s="160"/>
      <c r="O22" s="63"/>
    </row>
    <row r="23" spans="1:16" x14ac:dyDescent="0.25">
      <c r="A23" s="159">
        <f t="shared" si="5"/>
        <v>2012</v>
      </c>
      <c r="B23" s="64">
        <v>2839</v>
      </c>
      <c r="C23" s="2"/>
      <c r="D23" s="2"/>
      <c r="E23" s="148">
        <v>191</v>
      </c>
      <c r="F23" s="96">
        <f t="shared" si="6"/>
        <v>6.7277210285311719</v>
      </c>
      <c r="G23" s="148">
        <f t="shared" si="0"/>
        <v>191</v>
      </c>
      <c r="H23" s="165">
        <f t="shared" si="2"/>
        <v>165.6167557</v>
      </c>
      <c r="I23" s="165">
        <f t="shared" si="3"/>
        <v>218.94964189999999</v>
      </c>
      <c r="J23" s="96">
        <f t="shared" si="4"/>
        <v>6.7277210285311719</v>
      </c>
      <c r="K23" s="96">
        <v>5.8336300000000003</v>
      </c>
      <c r="L23" s="96">
        <v>7.7122099999999998</v>
      </c>
      <c r="M23" s="160"/>
      <c r="N23" s="160"/>
      <c r="O23" s="63"/>
    </row>
    <row r="24" spans="1:16" x14ac:dyDescent="0.25">
      <c r="A24" s="159">
        <f>A23+1</f>
        <v>2013</v>
      </c>
      <c r="B24" s="2"/>
      <c r="C24" s="2"/>
      <c r="D24" s="2"/>
      <c r="E24" s="148">
        <v>158</v>
      </c>
      <c r="F24" s="2"/>
      <c r="G24" s="148">
        <f t="shared" si="0"/>
        <v>158</v>
      </c>
      <c r="H24" s="164"/>
      <c r="I24" s="164"/>
      <c r="J24" s="2"/>
      <c r="K24" s="2"/>
      <c r="L24" s="2"/>
      <c r="O24" s="63"/>
    </row>
    <row r="25" spans="1:16" x14ac:dyDescent="0.25">
      <c r="A25" s="159">
        <f t="shared" si="5"/>
        <v>2014</v>
      </c>
      <c r="B25" s="2"/>
      <c r="C25" s="2"/>
      <c r="D25" s="2"/>
      <c r="E25" s="148" t="s">
        <v>200</v>
      </c>
      <c r="F25" s="2"/>
      <c r="G25" s="148">
        <v>150</v>
      </c>
      <c r="H25" s="164"/>
      <c r="I25" s="164"/>
      <c r="J25" s="2"/>
      <c r="K25" s="2"/>
      <c r="L25" s="2"/>
      <c r="O25" s="63"/>
    </row>
    <row r="26" spans="1:16" x14ac:dyDescent="0.25">
      <c r="A26" s="59" t="s">
        <v>198</v>
      </c>
    </row>
    <row r="27" spans="1:16" x14ac:dyDescent="0.25">
      <c r="A27" s="59" t="s">
        <v>201</v>
      </c>
    </row>
    <row r="28" spans="1:16" x14ac:dyDescent="0.25">
      <c r="A28" s="35" t="s">
        <v>186</v>
      </c>
      <c r="B28" s="35"/>
      <c r="O2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D4" sqref="D4"/>
    </sheetView>
  </sheetViews>
  <sheetFormatPr defaultRowHeight="15" x14ac:dyDescent="0.25"/>
  <cols>
    <col min="1" max="1" width="12.28515625" customWidth="1"/>
    <col min="2" max="2" width="16.7109375" customWidth="1"/>
    <col min="3" max="3" width="24.28515625" customWidth="1"/>
    <col min="5" max="5" width="24.28515625" customWidth="1"/>
  </cols>
  <sheetData>
    <row r="1" spans="1:24" x14ac:dyDescent="0.25">
      <c r="A1" s="3" t="s">
        <v>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4" x14ac:dyDescent="0.25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4" x14ac:dyDescent="0.25">
      <c r="A3" s="37"/>
      <c r="B3" s="26" t="s">
        <v>28</v>
      </c>
      <c r="C3" s="26" t="s">
        <v>23</v>
      </c>
      <c r="D3" s="26" t="s">
        <v>4</v>
      </c>
      <c r="E3" s="26" t="s">
        <v>24</v>
      </c>
      <c r="F3" s="26" t="s">
        <v>4</v>
      </c>
      <c r="G3" s="181" t="s">
        <v>7</v>
      </c>
      <c r="H3" s="177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4" x14ac:dyDescent="0.25">
      <c r="A4" s="37" t="s">
        <v>22</v>
      </c>
      <c r="B4" s="26">
        <v>1427</v>
      </c>
      <c r="C4" s="26">
        <v>1398</v>
      </c>
      <c r="D4" s="26">
        <v>98</v>
      </c>
      <c r="E4" s="26">
        <v>15</v>
      </c>
      <c r="F4" s="91">
        <v>1.1000000000000001</v>
      </c>
      <c r="G4" s="91">
        <v>0.6</v>
      </c>
      <c r="H4" s="91">
        <v>1.8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24" x14ac:dyDescent="0.25">
      <c r="A5" s="178" t="s">
        <v>25</v>
      </c>
      <c r="B5" s="179"/>
      <c r="C5" s="179"/>
      <c r="D5" s="179"/>
      <c r="E5" s="179"/>
      <c r="F5" s="18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1"/>
      <c r="W5" s="31"/>
      <c r="X5" s="31"/>
    </row>
    <row r="6" spans="1:24" x14ac:dyDescent="0.25">
      <c r="A6" s="38" t="s">
        <v>26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0"/>
      <c r="R6" s="8"/>
      <c r="S6" s="8"/>
      <c r="T6" s="8"/>
      <c r="U6" s="8"/>
      <c r="V6" s="31"/>
      <c r="W6" s="31"/>
      <c r="X6" s="31"/>
    </row>
    <row r="7" spans="1:24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31"/>
    </row>
    <row r="8" spans="1:24" x14ac:dyDescent="0.25">
      <c r="A8" s="35" t="s">
        <v>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2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2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2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2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2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2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</sheetData>
  <mergeCells count="2">
    <mergeCell ref="A5:F5"/>
    <mergeCell ref="G3:H3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121859" r:id="rId3">
          <objectPr defaultSize="0" autoPict="0" r:id="rId4">
            <anchor moveWithCells="1">
              <from>
                <xdr:col>11</xdr:col>
                <xdr:colOff>0</xdr:colOff>
                <xdr:row>1</xdr:row>
                <xdr:rowOff>190500</xdr:rowOff>
              </from>
              <to>
                <xdr:col>20</xdr:col>
                <xdr:colOff>314325</xdr:colOff>
                <xdr:row>19</xdr:row>
                <xdr:rowOff>123825</xdr:rowOff>
              </to>
            </anchor>
          </objectPr>
        </oleObject>
      </mc:Choice>
      <mc:Fallback>
        <oleObject progId="Prism6.Document" shapeId="121859" r:id="rId3"/>
      </mc:Fallback>
    </mc:AlternateContent>
    <mc:AlternateContent xmlns:mc="http://schemas.openxmlformats.org/markup-compatibility/2006">
      <mc:Choice Requires="x14">
        <oleObject progId="Prism6.Document" shapeId="121861" r:id="rId5">
          <objectPr defaultSize="0" autoPict="0" r:id="rId6">
            <anchor moveWithCells="1">
              <from>
                <xdr:col>1</xdr:col>
                <xdr:colOff>9525</xdr:colOff>
                <xdr:row>2</xdr:row>
                <xdr:rowOff>19050</xdr:rowOff>
              </from>
              <to>
                <xdr:col>10</xdr:col>
                <xdr:colOff>323850</xdr:colOff>
                <xdr:row>19</xdr:row>
                <xdr:rowOff>142875</xdr:rowOff>
              </to>
            </anchor>
          </objectPr>
        </oleObject>
      </mc:Choice>
      <mc:Fallback>
        <oleObject progId="Prism6.Document" shapeId="121861" r:id="rId5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A2" sqref="A2"/>
    </sheetView>
  </sheetViews>
  <sheetFormatPr defaultRowHeight="15" x14ac:dyDescent="0.25"/>
  <cols>
    <col min="2" max="2" width="13" customWidth="1"/>
    <col min="3" max="3" width="21.7109375" customWidth="1"/>
    <col min="4" max="5" width="9.85546875" customWidth="1"/>
    <col min="6" max="6" width="8.5703125" customWidth="1"/>
    <col min="7" max="7" width="9.28515625" customWidth="1"/>
    <col min="8" max="8" width="8.28515625" customWidth="1"/>
    <col min="9" max="9" width="18.85546875" customWidth="1"/>
    <col min="10" max="11" width="9.85546875" customWidth="1"/>
    <col min="12" max="12" width="7.42578125" customWidth="1"/>
    <col min="13" max="13" width="9" customWidth="1"/>
    <col min="14" max="14" width="8.5703125" customWidth="1"/>
  </cols>
  <sheetData>
    <row r="1" spans="1:14" x14ac:dyDescent="0.25">
      <c r="A1" s="32" t="s">
        <v>199</v>
      </c>
      <c r="B1" s="32"/>
      <c r="C1" s="6"/>
      <c r="D1" s="6"/>
      <c r="E1" s="6"/>
      <c r="F1" s="6"/>
      <c r="G1" s="6"/>
      <c r="H1" s="6"/>
    </row>
    <row r="2" spans="1:14" x14ac:dyDescent="0.25">
      <c r="A2" s="32"/>
      <c r="B2" s="32"/>
      <c r="C2" s="6"/>
      <c r="D2" s="6"/>
      <c r="E2" s="6"/>
      <c r="F2" s="6"/>
      <c r="G2" s="6"/>
      <c r="H2" s="6"/>
    </row>
    <row r="3" spans="1:14" ht="60" x14ac:dyDescent="0.25">
      <c r="A3" s="148"/>
      <c r="B3" s="158" t="s">
        <v>197</v>
      </c>
      <c r="C3" s="158" t="s">
        <v>193</v>
      </c>
      <c r="D3" s="158" t="s">
        <v>189</v>
      </c>
      <c r="E3" s="158" t="s">
        <v>190</v>
      </c>
      <c r="F3" s="158" t="s">
        <v>195</v>
      </c>
      <c r="G3" s="158" t="s">
        <v>189</v>
      </c>
      <c r="H3" s="158" t="s">
        <v>190</v>
      </c>
      <c r="I3" s="132" t="s">
        <v>194</v>
      </c>
      <c r="J3" s="158" t="s">
        <v>189</v>
      </c>
      <c r="K3" s="158" t="s">
        <v>190</v>
      </c>
      <c r="L3" s="158" t="s">
        <v>195</v>
      </c>
      <c r="M3" s="158" t="s">
        <v>189</v>
      </c>
      <c r="N3" s="158" t="s">
        <v>190</v>
      </c>
    </row>
    <row r="4" spans="1:14" x14ac:dyDescent="0.25">
      <c r="A4" s="30">
        <v>1993</v>
      </c>
      <c r="B4" s="64">
        <v>5332</v>
      </c>
      <c r="C4" s="148">
        <v>57</v>
      </c>
      <c r="D4" s="165">
        <f>G4*B4/100</f>
        <v>43.2233248</v>
      </c>
      <c r="E4" s="165">
        <f>H4*B4/100</f>
        <v>73.7330288</v>
      </c>
      <c r="F4" s="161">
        <f t="shared" ref="F4:F23" si="0">C4/B4*100</f>
        <v>1.0690172543135783</v>
      </c>
      <c r="G4" s="161">
        <v>0.81064000000000003</v>
      </c>
      <c r="H4" s="161">
        <v>1.3828399999999998</v>
      </c>
      <c r="I4" s="148">
        <v>16</v>
      </c>
      <c r="J4" s="165">
        <f>M4*B4/100</f>
        <v>9.1502451999999987</v>
      </c>
      <c r="K4" s="165">
        <f>N4*B4/100</f>
        <v>25.958842000000004</v>
      </c>
      <c r="L4" s="161">
        <f>I4/B4*100</f>
        <v>0.30007501875468867</v>
      </c>
      <c r="M4" s="161">
        <v>0.17160999999999998</v>
      </c>
      <c r="N4" s="96">
        <v>0.48685000000000006</v>
      </c>
    </row>
    <row r="5" spans="1:14" x14ac:dyDescent="0.25">
      <c r="A5" s="159">
        <v>1994</v>
      </c>
      <c r="B5" s="64">
        <v>7044</v>
      </c>
      <c r="C5" s="148">
        <v>140</v>
      </c>
      <c r="D5" s="165">
        <f t="shared" ref="D5:D23" si="1">G5*B5/100</f>
        <v>117.94896239999998</v>
      </c>
      <c r="E5" s="165">
        <f t="shared" ref="E5:E23" si="2">H5*B5/100</f>
        <v>164.90849280000003</v>
      </c>
      <c r="F5" s="161">
        <f t="shared" si="0"/>
        <v>1.9875070982396368</v>
      </c>
      <c r="G5" s="161">
        <v>1.6744599999999998</v>
      </c>
      <c r="H5" s="161">
        <v>2.3411200000000001</v>
      </c>
      <c r="I5" s="148">
        <v>27</v>
      </c>
      <c r="J5" s="165">
        <f t="shared" ref="J5:J18" si="3">M5*B5/100</f>
        <v>17.803709999999999</v>
      </c>
      <c r="K5" s="165">
        <f t="shared" ref="K5:K18" si="4">N5*B5/100</f>
        <v>39.249167999999997</v>
      </c>
      <c r="L5" s="161">
        <f t="shared" ref="L5:L18" si="5">I5/B5*100</f>
        <v>0.38330494037478707</v>
      </c>
      <c r="M5" s="96">
        <v>0.25274999999999997</v>
      </c>
      <c r="N5" s="96">
        <v>0.55719999999999992</v>
      </c>
    </row>
    <row r="6" spans="1:14" x14ac:dyDescent="0.25">
      <c r="A6" s="159">
        <f>A5+1</f>
        <v>1995</v>
      </c>
      <c r="B6" s="64">
        <v>6427</v>
      </c>
      <c r="C6" s="148">
        <v>225</v>
      </c>
      <c r="D6" s="165">
        <f t="shared" si="1"/>
        <v>196.98305110000001</v>
      </c>
      <c r="E6" s="165">
        <f t="shared" si="2"/>
        <v>255.76953470000001</v>
      </c>
      <c r="F6" s="161">
        <f t="shared" si="0"/>
        <v>3.5008557647424929</v>
      </c>
      <c r="G6" s="161">
        <v>3.0649299999999999</v>
      </c>
      <c r="H6" s="161">
        <v>3.9796100000000001</v>
      </c>
      <c r="I6" s="148">
        <v>36</v>
      </c>
      <c r="J6" s="165">
        <f t="shared" si="3"/>
        <v>25.233044700000001</v>
      </c>
      <c r="K6" s="165">
        <f t="shared" si="4"/>
        <v>49.785470100000005</v>
      </c>
      <c r="L6" s="161">
        <f t="shared" si="5"/>
        <v>0.56013692235879886</v>
      </c>
      <c r="M6" s="96">
        <v>0.39261000000000001</v>
      </c>
      <c r="N6" s="96">
        <v>0.77463000000000004</v>
      </c>
    </row>
    <row r="7" spans="1:14" x14ac:dyDescent="0.25">
      <c r="A7" s="159">
        <f t="shared" ref="A7:A25" si="6">A6+1</f>
        <v>1996</v>
      </c>
      <c r="B7" s="64">
        <v>6765</v>
      </c>
      <c r="C7" s="148">
        <v>243</v>
      </c>
      <c r="D7" s="165">
        <f t="shared" si="1"/>
        <v>213.86126849999999</v>
      </c>
      <c r="E7" s="165">
        <f t="shared" si="2"/>
        <v>274.88359800000001</v>
      </c>
      <c r="F7" s="161">
        <f t="shared" si="0"/>
        <v>3.5920177383592016</v>
      </c>
      <c r="G7" s="161">
        <v>3.1612900000000002</v>
      </c>
      <c r="H7" s="161">
        <v>4.06332</v>
      </c>
      <c r="I7" s="148">
        <v>43</v>
      </c>
      <c r="J7" s="165">
        <f t="shared" si="3"/>
        <v>31.144706999999997</v>
      </c>
      <c r="K7" s="165">
        <f t="shared" si="4"/>
        <v>57.856985999999999</v>
      </c>
      <c r="L7" s="161">
        <f t="shared" si="5"/>
        <v>0.63562453806356245</v>
      </c>
      <c r="M7" s="96">
        <v>0.46038000000000001</v>
      </c>
      <c r="N7" s="96">
        <v>0.85524</v>
      </c>
    </row>
    <row r="8" spans="1:14" x14ac:dyDescent="0.25">
      <c r="A8" s="159">
        <f t="shared" si="6"/>
        <v>1997</v>
      </c>
      <c r="B8" s="64">
        <v>6234</v>
      </c>
      <c r="C8" s="148">
        <v>297</v>
      </c>
      <c r="D8" s="165">
        <f t="shared" si="1"/>
        <v>264.86333459999997</v>
      </c>
      <c r="E8" s="165">
        <f t="shared" si="2"/>
        <v>331.80714359999996</v>
      </c>
      <c r="F8" s="161">
        <f t="shared" si="0"/>
        <v>4.7641963426371507</v>
      </c>
      <c r="G8" s="161">
        <v>4.2486899999999999</v>
      </c>
      <c r="H8" s="161">
        <v>5.32254</v>
      </c>
      <c r="I8" s="148">
        <v>46</v>
      </c>
      <c r="J8" s="165">
        <f t="shared" si="3"/>
        <v>33.708484799999994</v>
      </c>
      <c r="K8" s="165">
        <f t="shared" si="4"/>
        <v>61.282090199999999</v>
      </c>
      <c r="L8" s="161">
        <f t="shared" si="5"/>
        <v>0.7378889958293231</v>
      </c>
      <c r="M8" s="96">
        <v>0.54071999999999998</v>
      </c>
      <c r="N8" s="96">
        <v>0.98303000000000007</v>
      </c>
    </row>
    <row r="9" spans="1:14" x14ac:dyDescent="0.25">
      <c r="A9" s="159">
        <f t="shared" si="6"/>
        <v>1998</v>
      </c>
      <c r="B9" s="64">
        <v>6537</v>
      </c>
      <c r="C9" s="148">
        <v>384</v>
      </c>
      <c r="D9" s="165">
        <f t="shared" si="1"/>
        <v>347.5311069</v>
      </c>
      <c r="E9" s="165">
        <f t="shared" si="2"/>
        <v>423.06744929999991</v>
      </c>
      <c r="F9" s="161">
        <f t="shared" si="0"/>
        <v>5.8742542450665445</v>
      </c>
      <c r="G9" s="161">
        <v>5.31637</v>
      </c>
      <c r="H9" s="161">
        <v>6.4718899999999993</v>
      </c>
      <c r="I9" s="148">
        <v>63</v>
      </c>
      <c r="J9" s="165">
        <f t="shared" si="3"/>
        <v>48.461395799999998</v>
      </c>
      <c r="K9" s="165">
        <f t="shared" si="4"/>
        <v>80.495964299999997</v>
      </c>
      <c r="L9" s="161">
        <f t="shared" si="5"/>
        <v>0.96374483708122993</v>
      </c>
      <c r="M9" s="96">
        <v>0.74134</v>
      </c>
      <c r="N9" s="96">
        <v>1.23139</v>
      </c>
    </row>
    <row r="10" spans="1:14" x14ac:dyDescent="0.25">
      <c r="A10" s="159">
        <f t="shared" si="6"/>
        <v>1999</v>
      </c>
      <c r="B10" s="64">
        <v>6661</v>
      </c>
      <c r="C10" s="148">
        <v>454</v>
      </c>
      <c r="D10" s="165">
        <f t="shared" si="1"/>
        <v>414.45274879999999</v>
      </c>
      <c r="E10" s="165">
        <f t="shared" si="2"/>
        <v>496.0873004</v>
      </c>
      <c r="F10" s="161">
        <f t="shared" si="0"/>
        <v>6.8157934244107485</v>
      </c>
      <c r="G10" s="161">
        <v>6.2220800000000001</v>
      </c>
      <c r="H10" s="161">
        <v>7.4476399999999998</v>
      </c>
      <c r="I10" s="148">
        <v>61</v>
      </c>
      <c r="J10" s="165">
        <f t="shared" si="3"/>
        <v>46.706932000000009</v>
      </c>
      <c r="K10" s="165">
        <f t="shared" si="4"/>
        <v>78.254760200000007</v>
      </c>
      <c r="L10" s="161">
        <f t="shared" si="5"/>
        <v>0.91577841164990248</v>
      </c>
      <c r="M10" s="96">
        <v>0.70120000000000005</v>
      </c>
      <c r="N10" s="96">
        <v>1.17482</v>
      </c>
    </row>
    <row r="11" spans="1:14" x14ac:dyDescent="0.25">
      <c r="A11" s="159">
        <f t="shared" si="6"/>
        <v>2000</v>
      </c>
      <c r="B11" s="64">
        <v>6478</v>
      </c>
      <c r="C11" s="148">
        <v>431</v>
      </c>
      <c r="D11" s="165">
        <f t="shared" si="1"/>
        <v>392.4579695999999</v>
      </c>
      <c r="E11" s="165">
        <f t="shared" si="2"/>
        <v>472.09267140000003</v>
      </c>
      <c r="F11" s="161">
        <f t="shared" si="0"/>
        <v>6.6532880518678601</v>
      </c>
      <c r="G11" s="161">
        <v>6.0583199999999993</v>
      </c>
      <c r="H11" s="161">
        <v>7.2876300000000001</v>
      </c>
      <c r="I11" s="148">
        <v>79</v>
      </c>
      <c r="J11" s="165">
        <f t="shared" si="3"/>
        <v>62.620234799999999</v>
      </c>
      <c r="K11" s="165">
        <f t="shared" si="4"/>
        <v>98.309480199999996</v>
      </c>
      <c r="L11" s="161">
        <f t="shared" si="5"/>
        <v>1.2195121951219512</v>
      </c>
      <c r="M11" s="96">
        <v>0.96665999999999996</v>
      </c>
      <c r="N11" s="96">
        <v>1.51759</v>
      </c>
    </row>
    <row r="12" spans="1:14" x14ac:dyDescent="0.25">
      <c r="A12" s="159">
        <f t="shared" si="6"/>
        <v>2001</v>
      </c>
      <c r="B12" s="64">
        <v>6557</v>
      </c>
      <c r="C12" s="148">
        <v>441</v>
      </c>
      <c r="D12" s="165">
        <f t="shared" si="1"/>
        <v>402.01753839999998</v>
      </c>
      <c r="E12" s="165">
        <f t="shared" si="2"/>
        <v>482.52831859999998</v>
      </c>
      <c r="F12" s="161">
        <f t="shared" si="0"/>
        <v>6.7256367241116362</v>
      </c>
      <c r="G12" s="161">
        <v>6.1311200000000001</v>
      </c>
      <c r="H12" s="161">
        <v>7.3589799999999999</v>
      </c>
      <c r="I12" s="148">
        <v>84</v>
      </c>
      <c r="J12" s="165">
        <f t="shared" si="3"/>
        <v>67.084011299999986</v>
      </c>
      <c r="K12" s="165">
        <f t="shared" si="4"/>
        <v>103.83861910000002</v>
      </c>
      <c r="L12" s="161">
        <f t="shared" si="5"/>
        <v>1.2810736617355498</v>
      </c>
      <c r="M12" s="96">
        <v>1.0230899999999998</v>
      </c>
      <c r="N12" s="96">
        <v>1.5836300000000001</v>
      </c>
    </row>
    <row r="13" spans="1:14" x14ac:dyDescent="0.25">
      <c r="A13" s="159">
        <f t="shared" si="6"/>
        <v>2002</v>
      </c>
      <c r="B13" s="64">
        <v>5340</v>
      </c>
      <c r="C13" s="148">
        <v>450</v>
      </c>
      <c r="D13" s="165">
        <f t="shared" si="1"/>
        <v>410.93435999999997</v>
      </c>
      <c r="E13" s="165">
        <f t="shared" si="2"/>
        <v>491.51122199999992</v>
      </c>
      <c r="F13" s="161">
        <f t="shared" si="0"/>
        <v>8.4269662921348321</v>
      </c>
      <c r="G13" s="161">
        <v>7.6953999999999994</v>
      </c>
      <c r="H13" s="161">
        <v>9.2043299999999988</v>
      </c>
      <c r="I13" s="148">
        <v>95</v>
      </c>
      <c r="J13" s="165">
        <f t="shared" si="3"/>
        <v>76.984644000000003</v>
      </c>
      <c r="K13" s="165">
        <f t="shared" si="4"/>
        <v>115.90203000000001</v>
      </c>
      <c r="L13" s="161">
        <f t="shared" si="5"/>
        <v>1.7790262172284643</v>
      </c>
      <c r="M13" s="96">
        <v>1.4416599999999999</v>
      </c>
      <c r="N13" s="96">
        <v>2.1704500000000002</v>
      </c>
    </row>
    <row r="14" spans="1:14" x14ac:dyDescent="0.25">
      <c r="A14" s="159">
        <f t="shared" si="6"/>
        <v>2003</v>
      </c>
      <c r="B14" s="64">
        <v>4004</v>
      </c>
      <c r="C14" s="148">
        <v>450</v>
      </c>
      <c r="D14" s="165">
        <f t="shared" si="1"/>
        <v>411.4718608</v>
      </c>
      <c r="E14" s="165">
        <f t="shared" si="2"/>
        <v>490.80871839999992</v>
      </c>
      <c r="F14" s="161">
        <f t="shared" si="0"/>
        <v>11.238761238761239</v>
      </c>
      <c r="G14" s="161">
        <v>10.27652</v>
      </c>
      <c r="H14" s="161">
        <v>12.257959999999999</v>
      </c>
      <c r="I14" s="148">
        <v>108</v>
      </c>
      <c r="J14" s="165">
        <f t="shared" si="3"/>
        <v>88.799911200000011</v>
      </c>
      <c r="K14" s="165">
        <f t="shared" si="4"/>
        <v>130.02629639999998</v>
      </c>
      <c r="L14" s="161">
        <f t="shared" si="5"/>
        <v>2.697302697302697</v>
      </c>
      <c r="M14" s="96">
        <v>2.2177800000000003</v>
      </c>
      <c r="N14" s="96">
        <v>3.2474099999999999</v>
      </c>
    </row>
    <row r="15" spans="1:14" x14ac:dyDescent="0.25">
      <c r="A15" s="159">
        <f t="shared" si="6"/>
        <v>2004</v>
      </c>
      <c r="B15" s="64">
        <v>3797</v>
      </c>
      <c r="C15" s="148">
        <v>470</v>
      </c>
      <c r="D15" s="165">
        <f t="shared" si="1"/>
        <v>430.83647719999999</v>
      </c>
      <c r="E15" s="165">
        <f t="shared" si="2"/>
        <v>511.37654270000002</v>
      </c>
      <c r="F15" s="161">
        <f t="shared" si="0"/>
        <v>12.378193310508296</v>
      </c>
      <c r="G15" s="161">
        <v>11.34676</v>
      </c>
      <c r="H15" s="161">
        <v>13.46791</v>
      </c>
      <c r="I15" s="148">
        <v>98</v>
      </c>
      <c r="J15" s="165">
        <f t="shared" si="3"/>
        <v>79.745353399999999</v>
      </c>
      <c r="K15" s="165">
        <f t="shared" si="4"/>
        <v>119.09214559999998</v>
      </c>
      <c r="L15" s="161">
        <f t="shared" si="5"/>
        <v>2.5809849881485385</v>
      </c>
      <c r="M15" s="96">
        <v>2.1002199999999998</v>
      </c>
      <c r="N15" s="96">
        <v>3.1364799999999997</v>
      </c>
    </row>
    <row r="16" spans="1:14" x14ac:dyDescent="0.25">
      <c r="A16" s="159">
        <f t="shared" si="6"/>
        <v>2005</v>
      </c>
      <c r="B16" s="64">
        <v>3520</v>
      </c>
      <c r="C16" s="148">
        <v>531</v>
      </c>
      <c r="D16" s="165">
        <f t="shared" si="1"/>
        <v>489.915008</v>
      </c>
      <c r="E16" s="165">
        <f t="shared" si="2"/>
        <v>574.13734399999998</v>
      </c>
      <c r="F16" s="161">
        <f t="shared" si="0"/>
        <v>15.085227272727272</v>
      </c>
      <c r="G16" s="161">
        <v>13.918040000000001</v>
      </c>
      <c r="H16" s="161">
        <v>16.31072</v>
      </c>
      <c r="I16" s="148">
        <v>139</v>
      </c>
      <c r="J16" s="165">
        <f t="shared" si="3"/>
        <v>117.20896</v>
      </c>
      <c r="K16" s="165">
        <f t="shared" si="4"/>
        <v>163.53286399999999</v>
      </c>
      <c r="L16" s="161">
        <f t="shared" si="5"/>
        <v>3.9488636363636367</v>
      </c>
      <c r="M16" s="96">
        <v>3.3298000000000001</v>
      </c>
      <c r="N16" s="96">
        <v>4.6458199999999996</v>
      </c>
    </row>
    <row r="17" spans="1:18" x14ac:dyDescent="0.25">
      <c r="A17" s="159">
        <f t="shared" si="6"/>
        <v>2006</v>
      </c>
      <c r="B17" s="64">
        <v>3520</v>
      </c>
      <c r="C17" s="148">
        <v>578</v>
      </c>
      <c r="D17" s="165">
        <f t="shared" si="1"/>
        <v>535.41628800000001</v>
      </c>
      <c r="E17" s="165">
        <f t="shared" si="2"/>
        <v>622.55635200000006</v>
      </c>
      <c r="F17" s="161">
        <f t="shared" si="0"/>
        <v>16.420454545454547</v>
      </c>
      <c r="G17" s="161">
        <v>15.21069</v>
      </c>
      <c r="H17" s="161">
        <v>17.686260000000001</v>
      </c>
      <c r="I17" s="148">
        <v>145</v>
      </c>
      <c r="J17" s="165">
        <f t="shared" si="3"/>
        <v>122.74063999999998</v>
      </c>
      <c r="K17" s="165">
        <f t="shared" si="4"/>
        <v>169.98924799999998</v>
      </c>
      <c r="L17" s="161">
        <f t="shared" si="5"/>
        <v>4.1193181818181817</v>
      </c>
      <c r="M17" s="96">
        <v>3.4869499999999998</v>
      </c>
      <c r="N17" s="96">
        <v>4.8292399999999995</v>
      </c>
    </row>
    <row r="18" spans="1:18" x14ac:dyDescent="0.25">
      <c r="A18" s="159">
        <f t="shared" si="6"/>
        <v>2007</v>
      </c>
      <c r="B18" s="64">
        <v>3306</v>
      </c>
      <c r="C18" s="148">
        <v>606</v>
      </c>
      <c r="D18" s="165">
        <f t="shared" si="1"/>
        <v>562.83790439999984</v>
      </c>
      <c r="E18" s="165">
        <f t="shared" si="2"/>
        <v>651.02214839999988</v>
      </c>
      <c r="F18" s="161">
        <f t="shared" si="0"/>
        <v>18.330308529945555</v>
      </c>
      <c r="G18" s="161">
        <v>17.024739999999998</v>
      </c>
      <c r="H18" s="161">
        <v>19.692139999999998</v>
      </c>
      <c r="I18" s="148">
        <v>126</v>
      </c>
      <c r="J18" s="165">
        <f t="shared" si="3"/>
        <v>105.28320660000001</v>
      </c>
      <c r="K18" s="165">
        <f t="shared" si="4"/>
        <v>149.47021080000002</v>
      </c>
      <c r="L18" s="161">
        <f t="shared" si="5"/>
        <v>3.8112522686025407</v>
      </c>
      <c r="M18" s="96">
        <v>3.1846100000000002</v>
      </c>
      <c r="N18" s="96">
        <v>4.5211800000000002</v>
      </c>
    </row>
    <row r="19" spans="1:18" x14ac:dyDescent="0.25">
      <c r="A19" s="159">
        <f t="shared" si="6"/>
        <v>2008</v>
      </c>
      <c r="B19" s="64">
        <v>2883</v>
      </c>
      <c r="C19" s="148">
        <v>662</v>
      </c>
      <c r="D19" s="165">
        <f t="shared" si="1"/>
        <v>618.04687289999993</v>
      </c>
      <c r="E19" s="165">
        <f t="shared" si="2"/>
        <v>707.5406706</v>
      </c>
      <c r="F19" s="161">
        <f t="shared" si="0"/>
        <v>22.962192160943463</v>
      </c>
      <c r="G19" s="161">
        <v>21.437629999999999</v>
      </c>
      <c r="H19" s="161">
        <v>24.541820000000001</v>
      </c>
      <c r="I19" s="148"/>
      <c r="J19" s="164"/>
      <c r="K19" s="164"/>
      <c r="L19" s="96"/>
      <c r="M19" s="162"/>
      <c r="N19" s="163"/>
      <c r="R19" s="63"/>
    </row>
    <row r="20" spans="1:18" x14ac:dyDescent="0.25">
      <c r="A20" s="159">
        <f t="shared" si="6"/>
        <v>2009</v>
      </c>
      <c r="B20" s="64">
        <v>3404</v>
      </c>
      <c r="C20" s="148">
        <v>709</v>
      </c>
      <c r="D20" s="165">
        <f t="shared" si="1"/>
        <v>662.93206360000011</v>
      </c>
      <c r="E20" s="165">
        <f t="shared" si="2"/>
        <v>756.7796628000001</v>
      </c>
      <c r="F20" s="161">
        <f t="shared" si="0"/>
        <v>20.828437132784959</v>
      </c>
      <c r="G20" s="161">
        <v>19.475090000000002</v>
      </c>
      <c r="H20" s="161">
        <v>22.23207</v>
      </c>
      <c r="I20" s="148"/>
      <c r="J20" s="164"/>
      <c r="K20" s="164"/>
      <c r="L20" s="96"/>
      <c r="M20" s="162"/>
      <c r="N20" s="163"/>
    </row>
    <row r="21" spans="1:18" x14ac:dyDescent="0.25">
      <c r="A21" s="159">
        <f t="shared" si="6"/>
        <v>2010</v>
      </c>
      <c r="B21" s="64">
        <v>3279</v>
      </c>
      <c r="C21" s="148">
        <v>768</v>
      </c>
      <c r="D21" s="165">
        <f t="shared" si="1"/>
        <v>720.76223640000001</v>
      </c>
      <c r="E21" s="165">
        <f t="shared" si="2"/>
        <v>816.79693259999999</v>
      </c>
      <c r="F21" s="161">
        <f t="shared" si="0"/>
        <v>23.42177493138152</v>
      </c>
      <c r="G21" s="161">
        <v>21.981159999999999</v>
      </c>
      <c r="H21" s="161">
        <v>24.909939999999999</v>
      </c>
      <c r="I21" s="148"/>
      <c r="J21" s="164"/>
      <c r="K21" s="164"/>
      <c r="L21" s="96"/>
      <c r="M21" s="162"/>
      <c r="N21" s="163"/>
      <c r="O21" s="63"/>
    </row>
    <row r="22" spans="1:18" x14ac:dyDescent="0.25">
      <c r="A22" s="159">
        <f t="shared" si="6"/>
        <v>2011</v>
      </c>
      <c r="B22" s="64">
        <v>2981</v>
      </c>
      <c r="C22" s="148">
        <v>918</v>
      </c>
      <c r="D22" s="165">
        <f t="shared" si="1"/>
        <v>868.68039170000009</v>
      </c>
      <c r="E22" s="165">
        <f t="shared" si="2"/>
        <v>968.44551870000009</v>
      </c>
      <c r="F22" s="161">
        <f t="shared" si="0"/>
        <v>30.795035223079502</v>
      </c>
      <c r="G22" s="161">
        <v>29.14057</v>
      </c>
      <c r="H22" s="161">
        <v>32.487270000000002</v>
      </c>
      <c r="I22" s="148"/>
      <c r="J22" s="164"/>
      <c r="K22" s="164"/>
      <c r="L22" s="96"/>
      <c r="M22" s="162"/>
      <c r="N22" s="163"/>
      <c r="O22" s="63"/>
    </row>
    <row r="23" spans="1:18" x14ac:dyDescent="0.25">
      <c r="A23" s="159">
        <f t="shared" si="6"/>
        <v>2012</v>
      </c>
      <c r="B23" s="64">
        <v>2839</v>
      </c>
      <c r="C23" s="148">
        <v>891</v>
      </c>
      <c r="D23" s="165">
        <f t="shared" si="1"/>
        <v>842.60356009999998</v>
      </c>
      <c r="E23" s="165">
        <f t="shared" si="2"/>
        <v>940.48830550000014</v>
      </c>
      <c r="F23" s="161">
        <f t="shared" si="0"/>
        <v>31.384290243043324</v>
      </c>
      <c r="G23" s="161">
        <v>29.679590000000001</v>
      </c>
      <c r="H23" s="161">
        <v>33.127450000000003</v>
      </c>
      <c r="I23" s="148"/>
      <c r="J23" s="164"/>
      <c r="K23" s="164"/>
      <c r="L23" s="96"/>
      <c r="M23" s="162"/>
      <c r="N23" s="163"/>
      <c r="O23" s="63"/>
    </row>
    <row r="24" spans="1:18" x14ac:dyDescent="0.25">
      <c r="A24" s="159">
        <f>A23+1</f>
        <v>2013</v>
      </c>
      <c r="B24" s="2"/>
      <c r="C24" s="148">
        <v>938</v>
      </c>
      <c r="D24" s="164"/>
      <c r="E24" s="164"/>
      <c r="F24" s="148"/>
      <c r="G24" s="96"/>
      <c r="H24" s="96"/>
      <c r="I24" s="148"/>
      <c r="J24" s="164"/>
      <c r="K24" s="164"/>
      <c r="L24" s="2"/>
      <c r="M24" s="163"/>
      <c r="N24" s="163"/>
    </row>
    <row r="25" spans="1:18" x14ac:dyDescent="0.25">
      <c r="A25" s="159">
        <f t="shared" si="6"/>
        <v>2014</v>
      </c>
      <c r="B25" s="2"/>
      <c r="C25" s="148" t="s">
        <v>202</v>
      </c>
      <c r="D25" s="164"/>
      <c r="E25" s="164"/>
      <c r="F25" s="148"/>
      <c r="G25" s="162"/>
      <c r="H25" s="162"/>
      <c r="I25" s="148"/>
      <c r="J25" s="164"/>
      <c r="K25" s="164"/>
      <c r="L25" s="2"/>
      <c r="M25" s="163"/>
      <c r="N25" s="163"/>
    </row>
    <row r="26" spans="1:18" x14ac:dyDescent="0.25">
      <c r="A26" s="59" t="s">
        <v>198</v>
      </c>
      <c r="M26" s="31"/>
      <c r="O26" s="63"/>
      <c r="Q26" s="63"/>
    </row>
    <row r="27" spans="1:18" x14ac:dyDescent="0.25">
      <c r="A27" s="59" t="s">
        <v>203</v>
      </c>
      <c r="M27" s="31"/>
      <c r="O27" s="63"/>
      <c r="Q27" s="63"/>
    </row>
    <row r="28" spans="1:18" x14ac:dyDescent="0.25">
      <c r="A28" s="35" t="s">
        <v>186</v>
      </c>
      <c r="B28" s="35"/>
      <c r="M28" s="31"/>
    </row>
    <row r="29" spans="1:18" x14ac:dyDescent="0.25">
      <c r="M29" s="31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140291" r:id="rId3">
          <objectPr defaultSize="0" autoPict="0" r:id="rId4">
            <anchor moveWithCells="1">
              <from>
                <xdr:col>1</xdr:col>
                <xdr:colOff>19050</xdr:colOff>
                <xdr:row>2</xdr:row>
                <xdr:rowOff>19050</xdr:rowOff>
              </from>
              <to>
                <xdr:col>10</xdr:col>
                <xdr:colOff>333375</xdr:colOff>
                <xdr:row>19</xdr:row>
                <xdr:rowOff>142875</xdr:rowOff>
              </to>
            </anchor>
          </objectPr>
        </oleObject>
      </mc:Choice>
      <mc:Fallback>
        <oleObject progId="Prism6.Document" shapeId="140291" r:id="rId3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4" sqref="B4:B23"/>
    </sheetView>
  </sheetViews>
  <sheetFormatPr defaultRowHeight="15" x14ac:dyDescent="0.25"/>
  <cols>
    <col min="2" max="2" width="16.85546875" customWidth="1"/>
    <col min="3" max="3" width="28" customWidth="1"/>
  </cols>
  <sheetData>
    <row r="1" spans="1:11" x14ac:dyDescent="0.25">
      <c r="A1" s="32" t="s">
        <v>204</v>
      </c>
      <c r="B1" s="32"/>
      <c r="C1" s="6"/>
      <c r="D1" s="6"/>
    </row>
    <row r="2" spans="1:11" x14ac:dyDescent="0.25">
      <c r="A2" s="32"/>
      <c r="B2" s="32"/>
      <c r="C2" s="6"/>
      <c r="D2" s="6"/>
    </row>
    <row r="3" spans="1:11" ht="46.5" customHeight="1" x14ac:dyDescent="0.25">
      <c r="A3" s="167"/>
      <c r="B3" s="158" t="s">
        <v>197</v>
      </c>
      <c r="C3" s="158" t="s">
        <v>205</v>
      </c>
      <c r="D3" s="158" t="s">
        <v>4</v>
      </c>
      <c r="E3" s="158" t="s">
        <v>189</v>
      </c>
      <c r="F3" s="158" t="s">
        <v>190</v>
      </c>
    </row>
    <row r="4" spans="1:11" x14ac:dyDescent="0.25">
      <c r="A4" s="30">
        <v>1993</v>
      </c>
      <c r="B4" s="168">
        <v>5332</v>
      </c>
      <c r="C4" s="169"/>
      <c r="D4" s="169"/>
      <c r="E4" s="169"/>
      <c r="F4" s="169"/>
    </row>
    <row r="5" spans="1:11" x14ac:dyDescent="0.25">
      <c r="A5" s="159">
        <v>1994</v>
      </c>
      <c r="B5" s="168">
        <v>7044</v>
      </c>
      <c r="C5" s="171"/>
      <c r="D5" s="171"/>
      <c r="E5" s="169"/>
      <c r="F5" s="169"/>
    </row>
    <row r="6" spans="1:11" x14ac:dyDescent="0.25">
      <c r="A6" s="159">
        <f>A5+1</f>
        <v>1995</v>
      </c>
      <c r="B6" s="168">
        <v>6427</v>
      </c>
      <c r="C6" s="171"/>
      <c r="D6" s="171"/>
      <c r="E6" s="169"/>
      <c r="F6" s="169"/>
    </row>
    <row r="7" spans="1:11" x14ac:dyDescent="0.25">
      <c r="A7" s="159">
        <f t="shared" ref="A7:A25" si="0">A6+1</f>
        <v>1996</v>
      </c>
      <c r="B7" s="168">
        <v>6765</v>
      </c>
      <c r="C7" s="171"/>
      <c r="D7" s="171"/>
      <c r="E7" s="169"/>
      <c r="F7" s="169"/>
    </row>
    <row r="8" spans="1:11" x14ac:dyDescent="0.25">
      <c r="A8" s="159">
        <f t="shared" si="0"/>
        <v>1997</v>
      </c>
      <c r="B8" s="168">
        <v>6234</v>
      </c>
      <c r="C8" s="171"/>
      <c r="D8" s="171"/>
      <c r="E8" s="169"/>
      <c r="F8" s="169"/>
    </row>
    <row r="9" spans="1:11" x14ac:dyDescent="0.25">
      <c r="A9" s="159">
        <f t="shared" si="0"/>
        <v>1998</v>
      </c>
      <c r="B9" s="168">
        <v>6537</v>
      </c>
      <c r="C9" s="171"/>
      <c r="D9" s="171"/>
      <c r="E9" s="169"/>
      <c r="F9" s="169"/>
    </row>
    <row r="10" spans="1:11" x14ac:dyDescent="0.25">
      <c r="A10" s="159">
        <f t="shared" si="0"/>
        <v>1999</v>
      </c>
      <c r="B10" s="168">
        <v>6661</v>
      </c>
      <c r="C10" s="171"/>
      <c r="D10" s="171"/>
      <c r="E10" s="169"/>
      <c r="F10" s="169"/>
      <c r="K10" s="63"/>
    </row>
    <row r="11" spans="1:11" x14ac:dyDescent="0.25">
      <c r="A11" s="159">
        <f t="shared" si="0"/>
        <v>2000</v>
      </c>
      <c r="B11" s="168">
        <v>6478</v>
      </c>
      <c r="C11" s="171">
        <v>317</v>
      </c>
      <c r="D11" s="170">
        <f t="shared" ref="D11:D23" si="1">C11/B11*100</f>
        <v>4.8934856437171961</v>
      </c>
      <c r="E11" s="169">
        <v>0.04</v>
      </c>
      <c r="F11" s="169">
        <v>0.05</v>
      </c>
      <c r="G11" s="108"/>
      <c r="K11" s="63"/>
    </row>
    <row r="12" spans="1:11" x14ac:dyDescent="0.25">
      <c r="A12" s="159">
        <f t="shared" si="0"/>
        <v>2001</v>
      </c>
      <c r="B12" s="168">
        <v>6557</v>
      </c>
      <c r="C12" s="171">
        <v>630</v>
      </c>
      <c r="D12" s="170">
        <f t="shared" si="1"/>
        <v>9.6080524630166231</v>
      </c>
      <c r="E12" s="169">
        <v>0.08</v>
      </c>
      <c r="F12" s="169">
        <v>0.1</v>
      </c>
      <c r="G12" s="108"/>
      <c r="K12" s="63"/>
    </row>
    <row r="13" spans="1:11" x14ac:dyDescent="0.25">
      <c r="A13" s="159">
        <f t="shared" si="0"/>
        <v>2002</v>
      </c>
      <c r="B13" s="168">
        <v>5340</v>
      </c>
      <c r="C13" s="171">
        <v>748</v>
      </c>
      <c r="D13" s="170">
        <f t="shared" si="1"/>
        <v>14.007490636704119</v>
      </c>
      <c r="E13" s="169">
        <v>0.13</v>
      </c>
      <c r="F13" s="169">
        <v>0.15</v>
      </c>
      <c r="G13" s="108"/>
      <c r="K13" s="63"/>
    </row>
    <row r="14" spans="1:11" x14ac:dyDescent="0.25">
      <c r="A14" s="159">
        <f t="shared" si="0"/>
        <v>2003</v>
      </c>
      <c r="B14" s="168">
        <v>4004</v>
      </c>
      <c r="C14" s="171">
        <v>895</v>
      </c>
      <c r="D14" s="170">
        <f t="shared" si="1"/>
        <v>22.352647352647352</v>
      </c>
      <c r="E14" s="169">
        <v>0.21</v>
      </c>
      <c r="F14" s="169">
        <v>0.23</v>
      </c>
      <c r="G14" s="108"/>
      <c r="K14" s="63"/>
    </row>
    <row r="15" spans="1:11" x14ac:dyDescent="0.25">
      <c r="A15" s="159">
        <f t="shared" si="0"/>
        <v>2004</v>
      </c>
      <c r="B15" s="168">
        <v>3797</v>
      </c>
      <c r="C15" s="171">
        <v>1017</v>
      </c>
      <c r="D15" s="170">
        <f t="shared" si="1"/>
        <v>26.784303397419013</v>
      </c>
      <c r="E15" s="169">
        <v>0.25</v>
      </c>
      <c r="F15" s="169">
        <v>0.28000000000000003</v>
      </c>
      <c r="G15" s="172"/>
      <c r="K15" s="63"/>
    </row>
    <row r="16" spans="1:11" x14ac:dyDescent="0.25">
      <c r="A16" s="159">
        <f t="shared" si="0"/>
        <v>2005</v>
      </c>
      <c r="B16" s="168">
        <v>3520</v>
      </c>
      <c r="C16" s="171">
        <v>1243</v>
      </c>
      <c r="D16" s="170">
        <f t="shared" si="1"/>
        <v>35.3125</v>
      </c>
      <c r="E16" s="169">
        <v>0.33</v>
      </c>
      <c r="F16" s="169">
        <v>0.37</v>
      </c>
      <c r="G16" s="172"/>
      <c r="K16" s="63"/>
    </row>
    <row r="17" spans="1:11" x14ac:dyDescent="0.25">
      <c r="A17" s="159">
        <f t="shared" si="0"/>
        <v>2006</v>
      </c>
      <c r="B17" s="168">
        <v>3520</v>
      </c>
      <c r="C17" s="171">
        <v>1193</v>
      </c>
      <c r="D17" s="170">
        <f t="shared" si="1"/>
        <v>33.892045454545453</v>
      </c>
      <c r="E17" s="169">
        <v>0.32</v>
      </c>
      <c r="F17" s="169">
        <v>0.36</v>
      </c>
      <c r="G17" s="172"/>
      <c r="K17" s="63"/>
    </row>
    <row r="18" spans="1:11" x14ac:dyDescent="0.25">
      <c r="A18" s="159">
        <f t="shared" si="0"/>
        <v>2007</v>
      </c>
      <c r="B18" s="168">
        <v>3306</v>
      </c>
      <c r="C18" s="171">
        <v>1234</v>
      </c>
      <c r="D18" s="170">
        <f t="shared" si="1"/>
        <v>37.326073805202661</v>
      </c>
      <c r="E18" s="169">
        <v>0.35</v>
      </c>
      <c r="F18" s="169">
        <v>0.39</v>
      </c>
      <c r="G18" s="172"/>
      <c r="K18" s="63"/>
    </row>
    <row r="19" spans="1:11" x14ac:dyDescent="0.25">
      <c r="A19" s="159">
        <f t="shared" si="0"/>
        <v>2008</v>
      </c>
      <c r="B19" s="168">
        <v>2883</v>
      </c>
      <c r="C19" s="171">
        <v>1209</v>
      </c>
      <c r="D19" s="170">
        <f t="shared" si="1"/>
        <v>41.935483870967744</v>
      </c>
      <c r="E19" s="169">
        <v>0.39</v>
      </c>
      <c r="F19" s="169">
        <v>0.44</v>
      </c>
      <c r="G19" s="172"/>
      <c r="K19" s="63"/>
    </row>
    <row r="20" spans="1:11" x14ac:dyDescent="0.25">
      <c r="A20" s="159">
        <f t="shared" si="0"/>
        <v>2009</v>
      </c>
      <c r="B20" s="168">
        <v>3404</v>
      </c>
      <c r="C20" s="171">
        <v>1309</v>
      </c>
      <c r="D20" s="170">
        <f t="shared" si="1"/>
        <v>38.454759106933018</v>
      </c>
      <c r="E20" s="169">
        <v>0.36</v>
      </c>
      <c r="F20" s="169">
        <v>0.41</v>
      </c>
      <c r="G20" s="172"/>
    </row>
    <row r="21" spans="1:11" x14ac:dyDescent="0.25">
      <c r="A21" s="159">
        <f t="shared" si="0"/>
        <v>2010</v>
      </c>
      <c r="B21" s="168">
        <v>3279</v>
      </c>
      <c r="C21" s="171">
        <v>1389</v>
      </c>
      <c r="D21" s="170">
        <f t="shared" si="1"/>
        <v>42.360475754803296</v>
      </c>
      <c r="E21" s="169">
        <v>0.4</v>
      </c>
      <c r="F21" s="169">
        <v>0.45</v>
      </c>
      <c r="G21" s="172"/>
    </row>
    <row r="22" spans="1:11" x14ac:dyDescent="0.25">
      <c r="A22" s="159">
        <f t="shared" si="0"/>
        <v>2011</v>
      </c>
      <c r="B22" s="168">
        <v>2981</v>
      </c>
      <c r="C22" s="171">
        <v>1386</v>
      </c>
      <c r="D22" s="170">
        <f t="shared" si="1"/>
        <v>46.494464944649444</v>
      </c>
      <c r="E22" s="169">
        <v>0.44</v>
      </c>
      <c r="F22" s="169">
        <v>0.49</v>
      </c>
      <c r="G22" s="172"/>
      <c r="K22" s="63"/>
    </row>
    <row r="23" spans="1:11" x14ac:dyDescent="0.25">
      <c r="A23" s="159">
        <f t="shared" si="0"/>
        <v>2012</v>
      </c>
      <c r="B23" s="168">
        <v>2839</v>
      </c>
      <c r="C23" s="171">
        <v>1613</v>
      </c>
      <c r="D23" s="170">
        <f t="shared" si="1"/>
        <v>56.815780204297283</v>
      </c>
      <c r="E23" s="169">
        <v>0.54</v>
      </c>
      <c r="F23" s="169">
        <v>0.59</v>
      </c>
      <c r="G23" s="172"/>
    </row>
    <row r="24" spans="1:11" x14ac:dyDescent="0.25">
      <c r="A24" s="159">
        <f>A23+1</f>
        <v>2013</v>
      </c>
      <c r="B24" s="171"/>
      <c r="C24" s="171">
        <v>1640</v>
      </c>
      <c r="D24" s="171"/>
      <c r="E24" s="171"/>
      <c r="F24" s="171"/>
      <c r="G24" s="172"/>
    </row>
    <row r="25" spans="1:11" x14ac:dyDescent="0.25">
      <c r="A25" s="159">
        <f t="shared" si="0"/>
        <v>2014</v>
      </c>
      <c r="B25" s="171"/>
      <c r="C25" s="171">
        <v>1486</v>
      </c>
      <c r="D25" s="171"/>
      <c r="E25" s="171"/>
      <c r="F25" s="171"/>
      <c r="G25" s="108"/>
    </row>
    <row r="26" spans="1:11" x14ac:dyDescent="0.25">
      <c r="A26" s="59" t="s">
        <v>198</v>
      </c>
    </row>
    <row r="27" spans="1:11" x14ac:dyDescent="0.25">
      <c r="A27" s="59" t="s">
        <v>206</v>
      </c>
    </row>
    <row r="28" spans="1:11" x14ac:dyDescent="0.25">
      <c r="A28" s="35" t="s">
        <v>186</v>
      </c>
      <c r="B28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A8" sqref="A8"/>
    </sheetView>
  </sheetViews>
  <sheetFormatPr defaultRowHeight="15" x14ac:dyDescent="0.25"/>
  <cols>
    <col min="1" max="1" width="11.42578125" customWidth="1"/>
    <col min="2" max="2" width="23.28515625" customWidth="1"/>
    <col min="3" max="3" width="27.28515625" customWidth="1"/>
    <col min="4" max="4" width="6.5703125" customWidth="1"/>
    <col min="5" max="5" width="23.5703125" customWidth="1"/>
  </cols>
  <sheetData>
    <row r="1" spans="1:20" x14ac:dyDescent="0.25">
      <c r="A1" s="3" t="s">
        <v>32</v>
      </c>
      <c r="B1" s="3"/>
      <c r="C1" s="3"/>
      <c r="D1" s="3"/>
      <c r="E1" s="3"/>
      <c r="F1" s="3"/>
      <c r="G1" s="3"/>
      <c r="H1" s="3"/>
      <c r="I1" s="6"/>
      <c r="J1" s="6"/>
      <c r="K1" s="6"/>
      <c r="L1" s="6"/>
      <c r="M1" s="6"/>
      <c r="N1" s="6"/>
    </row>
    <row r="2" spans="1:20" x14ac:dyDescent="0.25">
      <c r="A2" s="3"/>
      <c r="B2" s="3"/>
      <c r="C2" s="3"/>
      <c r="D2" s="3"/>
      <c r="E2" s="3"/>
      <c r="F2" s="3"/>
      <c r="G2" s="3"/>
      <c r="H2" s="3"/>
      <c r="I2" s="6"/>
      <c r="J2" s="6"/>
      <c r="K2" s="6"/>
      <c r="L2" s="6"/>
      <c r="M2" s="6"/>
      <c r="N2" s="6"/>
    </row>
    <row r="3" spans="1:20" x14ac:dyDescent="0.25">
      <c r="A3" s="36"/>
      <c r="B3" s="26" t="s">
        <v>29</v>
      </c>
      <c r="C3" s="26" t="s">
        <v>23</v>
      </c>
      <c r="D3" s="26" t="s">
        <v>4</v>
      </c>
      <c r="E3" s="26" t="s">
        <v>24</v>
      </c>
      <c r="F3" s="26" t="s">
        <v>4</v>
      </c>
      <c r="G3" s="181" t="s">
        <v>7</v>
      </c>
      <c r="H3" s="177"/>
      <c r="I3" s="6"/>
      <c r="J3" s="6"/>
      <c r="K3" s="6"/>
      <c r="L3" s="6"/>
      <c r="M3" s="6"/>
      <c r="N3" s="6"/>
    </row>
    <row r="4" spans="1:20" x14ac:dyDescent="0.25">
      <c r="A4" s="41" t="s">
        <v>27</v>
      </c>
      <c r="B4" s="42">
        <v>308</v>
      </c>
      <c r="C4" s="42">
        <v>245</v>
      </c>
      <c r="D4" s="42">
        <v>79.5</v>
      </c>
      <c r="E4" s="42">
        <v>23</v>
      </c>
      <c r="F4" s="92">
        <v>9.4</v>
      </c>
      <c r="G4" s="91">
        <v>6</v>
      </c>
      <c r="H4" s="91">
        <v>13.8</v>
      </c>
      <c r="I4" s="6"/>
      <c r="J4" s="6"/>
      <c r="K4" s="6"/>
      <c r="L4" s="6"/>
      <c r="M4" s="6"/>
      <c r="N4" s="6"/>
    </row>
    <row r="5" spans="1:20" x14ac:dyDescent="0.25">
      <c r="A5" s="182" t="s">
        <v>31</v>
      </c>
      <c r="B5" s="183"/>
      <c r="C5" s="183"/>
      <c r="D5" s="183"/>
      <c r="E5" s="183"/>
      <c r="F5" s="18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s="75" customFormat="1" ht="13.9" x14ac:dyDescent="0.3">
      <c r="A6" s="71" t="s">
        <v>30</v>
      </c>
      <c r="B6" s="72"/>
      <c r="C6" s="72"/>
      <c r="D6" s="72"/>
      <c r="E6" s="72"/>
      <c r="F6" s="72"/>
      <c r="G6" s="72"/>
      <c r="H6" s="72"/>
      <c r="I6" s="73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20" x14ac:dyDescent="0.25">
      <c r="A8" s="35" t="s">
        <v>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2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2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2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2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</sheetData>
  <mergeCells count="2">
    <mergeCell ref="A5:F5"/>
    <mergeCell ref="G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2" sqref="A2"/>
    </sheetView>
  </sheetViews>
  <sheetFormatPr defaultRowHeight="15" x14ac:dyDescent="0.25"/>
  <cols>
    <col min="1" max="1" width="17.85546875" customWidth="1"/>
    <col min="3" max="5" width="7.5703125" customWidth="1"/>
    <col min="6" max="6" width="9.42578125" customWidth="1"/>
    <col min="7" max="9" width="7.7109375" customWidth="1"/>
    <col min="10" max="10" width="8" customWidth="1"/>
    <col min="11" max="13" width="7.85546875" customWidth="1"/>
    <col min="14" max="14" width="9.42578125" customWidth="1"/>
    <col min="15" max="17" width="8.85546875" customWidth="1"/>
    <col min="19" max="19" width="8.42578125" customWidth="1"/>
    <col min="20" max="20" width="6.7109375" customWidth="1"/>
    <col min="21" max="21" width="7.85546875" customWidth="1"/>
    <col min="24" max="24" width="10.85546875" customWidth="1"/>
    <col min="25" max="25" width="2.5703125" customWidth="1"/>
    <col min="28" max="28" width="14.140625" customWidth="1"/>
    <col min="29" max="29" width="2.7109375" customWidth="1"/>
    <col min="32" max="32" width="14.42578125" customWidth="1"/>
  </cols>
  <sheetData>
    <row r="1" spans="1:32" s="6" customFormat="1" x14ac:dyDescent="0.25">
      <c r="A1" s="3" t="s">
        <v>183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3"/>
      <c r="AC1" s="3"/>
      <c r="AD1" s="3"/>
      <c r="AE1" s="3"/>
      <c r="AF1" s="3"/>
    </row>
    <row r="2" spans="1:32" s="6" customFormat="1" x14ac:dyDescent="0.25">
      <c r="A2" s="45"/>
      <c r="B2" s="45"/>
    </row>
    <row r="3" spans="1:32" s="6" customFormat="1" x14ac:dyDescent="0.25">
      <c r="A3" s="141"/>
      <c r="B3" s="186" t="s">
        <v>11</v>
      </c>
      <c r="C3" s="186"/>
      <c r="D3" s="146"/>
      <c r="E3" s="146"/>
      <c r="F3" s="186" t="s">
        <v>162</v>
      </c>
      <c r="G3" s="186"/>
      <c r="H3" s="146"/>
      <c r="I3" s="146"/>
      <c r="J3" s="186" t="s">
        <v>163</v>
      </c>
      <c r="K3" s="186"/>
      <c r="L3" s="146"/>
      <c r="M3" s="146"/>
      <c r="N3" s="186" t="s">
        <v>164</v>
      </c>
      <c r="O3" s="186"/>
      <c r="P3" s="146"/>
      <c r="Q3" s="146"/>
      <c r="R3" s="186" t="s">
        <v>165</v>
      </c>
      <c r="S3" s="186"/>
      <c r="T3" s="147"/>
      <c r="U3" s="147"/>
    </row>
    <row r="4" spans="1:32" s="6" customFormat="1" x14ac:dyDescent="0.25">
      <c r="A4" s="49"/>
      <c r="B4" s="46" t="s">
        <v>153</v>
      </c>
      <c r="C4" s="46" t="s">
        <v>4</v>
      </c>
      <c r="D4" s="184" t="s">
        <v>7</v>
      </c>
      <c r="E4" s="177"/>
      <c r="F4" s="46" t="s">
        <v>153</v>
      </c>
      <c r="G4" s="46" t="s">
        <v>4</v>
      </c>
      <c r="H4" s="184" t="s">
        <v>7</v>
      </c>
      <c r="I4" s="177"/>
      <c r="J4" s="46" t="s">
        <v>153</v>
      </c>
      <c r="K4" s="46" t="s">
        <v>4</v>
      </c>
      <c r="L4" s="184" t="s">
        <v>7</v>
      </c>
      <c r="M4" s="177"/>
      <c r="N4" s="46" t="s">
        <v>153</v>
      </c>
      <c r="O4" s="46" t="s">
        <v>4</v>
      </c>
      <c r="P4" s="184" t="s">
        <v>7</v>
      </c>
      <c r="Q4" s="177"/>
      <c r="R4" s="46" t="s">
        <v>153</v>
      </c>
      <c r="S4" s="46" t="s">
        <v>4</v>
      </c>
      <c r="T4" s="184" t="s">
        <v>7</v>
      </c>
      <c r="U4" s="177"/>
    </row>
    <row r="5" spans="1:32" s="6" customFormat="1" x14ac:dyDescent="0.25">
      <c r="A5" s="49" t="s">
        <v>154</v>
      </c>
      <c r="B5" s="46">
        <v>197</v>
      </c>
      <c r="C5" s="149">
        <v>11</v>
      </c>
      <c r="D5" s="149">
        <v>9.2440200000000008</v>
      </c>
      <c r="E5" s="149">
        <v>12.098780000000001</v>
      </c>
      <c r="F5" s="149">
        <v>124</v>
      </c>
      <c r="G5" s="149">
        <v>8</v>
      </c>
      <c r="H5" s="149">
        <v>7.0358799999999997</v>
      </c>
      <c r="I5" s="149">
        <v>9.9343699999999995</v>
      </c>
      <c r="J5" s="149">
        <v>18</v>
      </c>
      <c r="K5" s="149">
        <v>7</v>
      </c>
      <c r="L5" s="149">
        <v>4.4304800000000002</v>
      </c>
      <c r="M5" s="149">
        <v>11.408480000000001</v>
      </c>
      <c r="N5" s="149">
        <v>48</v>
      </c>
      <c r="O5" s="149">
        <v>57</v>
      </c>
      <c r="P5" s="149">
        <v>45.875100000000003</v>
      </c>
      <c r="Q5" s="149">
        <v>67.892110000000002</v>
      </c>
      <c r="R5" s="149">
        <v>7</v>
      </c>
      <c r="S5" s="149">
        <v>13</v>
      </c>
      <c r="T5" s="91">
        <v>5.4790099999999997</v>
      </c>
      <c r="U5" s="91">
        <v>25.336819999999999</v>
      </c>
    </row>
    <row r="6" spans="1:32" s="6" customFormat="1" x14ac:dyDescent="0.25">
      <c r="A6" s="49" t="s">
        <v>155</v>
      </c>
      <c r="B6" s="46">
        <v>1660</v>
      </c>
      <c r="C6" s="149">
        <v>89</v>
      </c>
      <c r="D6" s="149">
        <v>87.901219999999995</v>
      </c>
      <c r="E6" s="149">
        <v>90.755980000000008</v>
      </c>
      <c r="F6" s="149">
        <v>1352</v>
      </c>
      <c r="G6" s="149">
        <v>92</v>
      </c>
      <c r="H6" s="149">
        <v>90.065629999999999</v>
      </c>
      <c r="I6" s="149">
        <v>92.964119999999994</v>
      </c>
      <c r="J6" s="149">
        <v>226</v>
      </c>
      <c r="K6" s="149">
        <v>93</v>
      </c>
      <c r="L6" s="149">
        <v>88.591520000000003</v>
      </c>
      <c r="M6" s="149">
        <v>95.569519999999997</v>
      </c>
      <c r="N6" s="149">
        <v>36</v>
      </c>
      <c r="O6" s="149">
        <v>43</v>
      </c>
      <c r="P6" s="149">
        <v>32.107889999999998</v>
      </c>
      <c r="Q6" s="149">
        <v>54.124899999999997</v>
      </c>
      <c r="R6" s="149">
        <v>46</v>
      </c>
      <c r="S6" s="149">
        <v>87</v>
      </c>
      <c r="T6" s="91">
        <v>74.663179999999997</v>
      </c>
      <c r="U6" s="91">
        <v>94.520990000000012</v>
      </c>
    </row>
    <row r="7" spans="1:32" s="6" customFormat="1" x14ac:dyDescent="0.25">
      <c r="A7" s="49" t="s">
        <v>156</v>
      </c>
      <c r="B7" s="46">
        <v>169</v>
      </c>
      <c r="C7" s="149" t="s">
        <v>157</v>
      </c>
      <c r="D7" s="149"/>
      <c r="E7" s="149"/>
      <c r="F7" s="149">
        <v>92</v>
      </c>
      <c r="G7" s="149" t="s">
        <v>157</v>
      </c>
      <c r="H7" s="149"/>
      <c r="I7" s="149"/>
      <c r="J7" s="149">
        <v>72</v>
      </c>
      <c r="K7" s="149" t="s">
        <v>157</v>
      </c>
      <c r="L7" s="149"/>
      <c r="M7" s="149"/>
      <c r="N7" s="149">
        <v>4</v>
      </c>
      <c r="O7" s="149" t="s">
        <v>157</v>
      </c>
      <c r="P7" s="149"/>
      <c r="Q7" s="149"/>
      <c r="R7" s="149">
        <v>1</v>
      </c>
      <c r="S7" s="149" t="s">
        <v>157</v>
      </c>
      <c r="T7" s="91"/>
      <c r="U7" s="91"/>
    </row>
    <row r="8" spans="1:32" s="6" customFormat="1" x14ac:dyDescent="0.25">
      <c r="A8" s="142" t="s">
        <v>11</v>
      </c>
      <c r="B8" s="143">
        <v>2026</v>
      </c>
      <c r="C8" s="144"/>
      <c r="D8" s="144"/>
      <c r="E8" s="144"/>
      <c r="F8" s="143">
        <v>1568</v>
      </c>
      <c r="G8" s="144"/>
      <c r="H8" s="46"/>
      <c r="I8" s="46"/>
      <c r="J8" s="143">
        <v>316</v>
      </c>
      <c r="K8" s="144"/>
      <c r="L8" s="46"/>
      <c r="M8" s="46"/>
      <c r="N8" s="143">
        <v>88</v>
      </c>
      <c r="O8" s="144"/>
      <c r="P8" s="46"/>
      <c r="Q8" s="46"/>
      <c r="R8" s="143">
        <v>54</v>
      </c>
      <c r="S8" s="144"/>
      <c r="T8" s="147"/>
      <c r="U8" s="147"/>
    </row>
    <row r="9" spans="1:32" s="6" customFormat="1" x14ac:dyDescent="0.25">
      <c r="A9" s="141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7"/>
      <c r="U9" s="147"/>
    </row>
    <row r="10" spans="1:32" s="6" customFormat="1" x14ac:dyDescent="0.25">
      <c r="A10" s="185" t="s">
        <v>158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47"/>
      <c r="U10" s="147"/>
    </row>
    <row r="11" spans="1:32" s="6" customFormat="1" x14ac:dyDescent="0.25">
      <c r="A11" s="145"/>
      <c r="B11" s="46" t="s">
        <v>153</v>
      </c>
      <c r="C11" s="46" t="s">
        <v>4</v>
      </c>
      <c r="D11" s="184" t="s">
        <v>7</v>
      </c>
      <c r="E11" s="177"/>
      <c r="F11" s="46" t="s">
        <v>153</v>
      </c>
      <c r="G11" s="46" t="s">
        <v>4</v>
      </c>
      <c r="H11" s="184" t="s">
        <v>7</v>
      </c>
      <c r="I11" s="177"/>
      <c r="J11" s="46" t="s">
        <v>153</v>
      </c>
      <c r="K11" s="46" t="s">
        <v>4</v>
      </c>
      <c r="L11" s="184" t="s">
        <v>7</v>
      </c>
      <c r="M11" s="177"/>
      <c r="N11" s="46" t="s">
        <v>153</v>
      </c>
      <c r="O11" s="46" t="s">
        <v>4</v>
      </c>
      <c r="P11" s="184" t="s">
        <v>7</v>
      </c>
      <c r="Q11" s="177"/>
      <c r="R11" s="46" t="s">
        <v>153</v>
      </c>
      <c r="S11" s="46" t="s">
        <v>4</v>
      </c>
      <c r="T11" s="184" t="s">
        <v>7</v>
      </c>
      <c r="U11" s="177"/>
    </row>
    <row r="12" spans="1:32" s="154" customFormat="1" x14ac:dyDescent="0.25">
      <c r="A12" s="157" t="s">
        <v>159</v>
      </c>
      <c r="B12" s="149">
        <v>407</v>
      </c>
      <c r="C12" s="149">
        <v>25</v>
      </c>
      <c r="D12" s="149">
        <v>22.465</v>
      </c>
      <c r="E12" s="149">
        <v>26.661620000000003</v>
      </c>
      <c r="F12" s="149">
        <v>354</v>
      </c>
      <c r="G12" s="149">
        <v>26</v>
      </c>
      <c r="H12" s="149">
        <v>23.856870000000001</v>
      </c>
      <c r="I12" s="149">
        <v>28.613980000000002</v>
      </c>
      <c r="J12" s="149">
        <v>44</v>
      </c>
      <c r="K12" s="149">
        <v>19</v>
      </c>
      <c r="L12" s="149">
        <v>14.517070000000002</v>
      </c>
      <c r="M12" s="149">
        <v>25.240940000000002</v>
      </c>
      <c r="N12" s="149">
        <v>5</v>
      </c>
      <c r="O12" s="149">
        <v>14</v>
      </c>
      <c r="P12" s="149">
        <v>4.66777</v>
      </c>
      <c r="Q12" s="149">
        <v>29.497489999999999</v>
      </c>
      <c r="R12" s="149">
        <v>4</v>
      </c>
      <c r="S12" s="149">
        <v>9</v>
      </c>
      <c r="T12" s="91">
        <v>2.4203100000000002</v>
      </c>
      <c r="U12" s="91">
        <v>20.791730000000001</v>
      </c>
    </row>
    <row r="13" spans="1:32" s="154" customFormat="1" x14ac:dyDescent="0.25">
      <c r="A13" s="157" t="s">
        <v>160</v>
      </c>
      <c r="B13" s="149">
        <v>179</v>
      </c>
      <c r="C13" s="149">
        <v>11</v>
      </c>
      <c r="D13" s="149">
        <v>9.33127</v>
      </c>
      <c r="E13" s="149">
        <v>12.37524</v>
      </c>
      <c r="F13" s="149">
        <v>148</v>
      </c>
      <c r="G13" s="149">
        <v>11</v>
      </c>
      <c r="H13" s="149">
        <v>9.3317499999999995</v>
      </c>
      <c r="I13" s="149">
        <v>12.733630000000002</v>
      </c>
      <c r="J13" s="149">
        <v>24</v>
      </c>
      <c r="K13" s="149">
        <v>11</v>
      </c>
      <c r="L13" s="149">
        <v>6.9235699999999998</v>
      </c>
      <c r="M13" s="149">
        <v>15.38808</v>
      </c>
      <c r="N13" s="149">
        <v>2</v>
      </c>
      <c r="O13" s="149">
        <v>6</v>
      </c>
      <c r="P13" s="149">
        <v>6.3720100000000004</v>
      </c>
      <c r="Q13" s="149">
        <v>32.811590000000002</v>
      </c>
      <c r="R13" s="149">
        <v>5</v>
      </c>
      <c r="S13" s="149">
        <v>11</v>
      </c>
      <c r="T13" s="91">
        <v>3.6248399999999998</v>
      </c>
      <c r="U13" s="91">
        <v>23.569599999999998</v>
      </c>
    </row>
    <row r="14" spans="1:32" s="154" customFormat="1" x14ac:dyDescent="0.25">
      <c r="A14" s="157" t="s">
        <v>161</v>
      </c>
      <c r="B14" s="149">
        <v>1074</v>
      </c>
      <c r="C14" s="149">
        <v>64</v>
      </c>
      <c r="D14" s="149">
        <v>62.345280000000002</v>
      </c>
      <c r="E14" s="149">
        <v>67.00021000000001</v>
      </c>
      <c r="F14" s="149">
        <v>850</v>
      </c>
      <c r="G14" s="149">
        <v>63</v>
      </c>
      <c r="H14" s="149">
        <v>60.231699999999996</v>
      </c>
      <c r="I14" s="149">
        <v>65.451859999999996</v>
      </c>
      <c r="J14" s="149">
        <v>158</v>
      </c>
      <c r="K14" s="149">
        <v>70</v>
      </c>
      <c r="L14" s="149">
        <v>63.47672</v>
      </c>
      <c r="M14" s="149">
        <v>75.815239999999989</v>
      </c>
      <c r="N14" s="149">
        <v>29</v>
      </c>
      <c r="O14" s="149">
        <v>80</v>
      </c>
      <c r="P14" s="149">
        <v>63.975200000000001</v>
      </c>
      <c r="Q14" s="149">
        <v>91.805639999999997</v>
      </c>
      <c r="R14" s="149">
        <v>37</v>
      </c>
      <c r="S14" s="149">
        <v>80</v>
      </c>
      <c r="T14" s="91">
        <v>66.085239999999999</v>
      </c>
      <c r="U14" s="91">
        <v>90.64242999999999</v>
      </c>
    </row>
    <row r="15" spans="1:32" s="6" customFormat="1" x14ac:dyDescent="0.25"/>
    <row r="16" spans="1:32" s="6" customFormat="1" x14ac:dyDescent="0.25">
      <c r="A16" s="140" t="s">
        <v>166</v>
      </c>
    </row>
    <row r="17" spans="1:1" s="6" customFormat="1" x14ac:dyDescent="0.25">
      <c r="A17" s="139" t="s">
        <v>167</v>
      </c>
    </row>
    <row r="18" spans="1:1" s="6" customFormat="1" x14ac:dyDescent="0.25">
      <c r="A18" s="139" t="s">
        <v>168</v>
      </c>
    </row>
  </sheetData>
  <mergeCells count="16">
    <mergeCell ref="B3:C3"/>
    <mergeCell ref="F3:G3"/>
    <mergeCell ref="J3:K3"/>
    <mergeCell ref="N3:O3"/>
    <mergeCell ref="R3:S3"/>
    <mergeCell ref="T4:U4"/>
    <mergeCell ref="P4:Q4"/>
    <mergeCell ref="L4:M4"/>
    <mergeCell ref="H4:I4"/>
    <mergeCell ref="D11:E11"/>
    <mergeCell ref="H11:I11"/>
    <mergeCell ref="L11:M11"/>
    <mergeCell ref="P11:Q11"/>
    <mergeCell ref="T11:U11"/>
    <mergeCell ref="A10:S10"/>
    <mergeCell ref="D4:E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9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182</v>
      </c>
    </row>
    <row r="19" spans="1:1" x14ac:dyDescent="0.25">
      <c r="A19" t="s">
        <v>181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93188" r:id="rId3">
          <objectPr defaultSize="0" autoPict="0" r:id="rId4">
            <anchor moveWithCells="1">
              <from>
                <xdr:col>1</xdr:col>
                <xdr:colOff>28575</xdr:colOff>
                <xdr:row>2</xdr:row>
                <xdr:rowOff>0</xdr:rowOff>
              </from>
              <to>
                <xdr:col>11</xdr:col>
                <xdr:colOff>9525</xdr:colOff>
                <xdr:row>16</xdr:row>
                <xdr:rowOff>161925</xdr:rowOff>
              </to>
            </anchor>
          </objectPr>
        </oleObject>
      </mc:Choice>
      <mc:Fallback>
        <oleObject progId="Prism6.Document" shapeId="93188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A2" sqref="A2"/>
    </sheetView>
  </sheetViews>
  <sheetFormatPr defaultRowHeight="15" x14ac:dyDescent="0.25"/>
  <cols>
    <col min="1" max="1" width="14.85546875" customWidth="1"/>
    <col min="4" max="4" width="6.7109375" customWidth="1"/>
    <col min="5" max="5" width="6.42578125" customWidth="1"/>
    <col min="6" max="6" width="9" customWidth="1"/>
    <col min="7" max="7" width="8.140625" customWidth="1"/>
    <col min="8" max="8" width="6.85546875" customWidth="1"/>
    <col min="9" max="9" width="6.28515625" customWidth="1"/>
    <col min="10" max="10" width="8.28515625" customWidth="1"/>
    <col min="11" max="11" width="7.85546875" customWidth="1"/>
    <col min="12" max="12" width="6.42578125" customWidth="1"/>
    <col min="13" max="13" width="6.28515625" customWidth="1"/>
    <col min="14" max="14" width="7.85546875" customWidth="1"/>
    <col min="15" max="16" width="7" customWidth="1"/>
    <col min="17" max="17" width="6.5703125" customWidth="1"/>
    <col min="19" max="19" width="7.5703125" customWidth="1"/>
    <col min="20" max="20" width="6.140625" customWidth="1"/>
    <col min="21" max="21" width="6.28515625" customWidth="1"/>
    <col min="22" max="22" width="12.5703125" customWidth="1"/>
    <col min="24" max="24" width="15.7109375" customWidth="1"/>
    <col min="25" max="25" width="2.85546875" customWidth="1"/>
    <col min="28" max="28" width="15.140625" customWidth="1"/>
    <col min="29" max="29" width="3.140625" customWidth="1"/>
    <col min="32" max="32" width="14.7109375" customWidth="1"/>
  </cols>
  <sheetData>
    <row r="1" spans="1:33" x14ac:dyDescent="0.25">
      <c r="A1" s="3" t="s">
        <v>180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3"/>
      <c r="AC1" s="6"/>
      <c r="AD1" s="6"/>
      <c r="AE1" s="6"/>
      <c r="AF1" s="6"/>
      <c r="AG1" s="6"/>
    </row>
    <row r="2" spans="1:33" x14ac:dyDescent="0.25">
      <c r="A2" s="108"/>
      <c r="B2" s="108"/>
    </row>
    <row r="3" spans="1:33" s="154" customFormat="1" x14ac:dyDescent="0.25">
      <c r="A3" s="91"/>
      <c r="B3" s="190" t="s">
        <v>11</v>
      </c>
      <c r="C3" s="190"/>
      <c r="D3" s="150"/>
      <c r="E3" s="150"/>
      <c r="F3" s="191" t="s">
        <v>162</v>
      </c>
      <c r="G3" s="191"/>
      <c r="H3" s="151"/>
      <c r="I3" s="151"/>
      <c r="J3" s="191" t="s">
        <v>163</v>
      </c>
      <c r="K3" s="191"/>
      <c r="L3" s="151"/>
      <c r="M3" s="151"/>
      <c r="N3" s="191" t="s">
        <v>164</v>
      </c>
      <c r="O3" s="191"/>
      <c r="P3" s="151"/>
      <c r="Q3" s="151"/>
      <c r="R3" s="191" t="s">
        <v>165</v>
      </c>
      <c r="S3" s="191"/>
      <c r="T3" s="91"/>
      <c r="U3" s="91"/>
    </row>
    <row r="4" spans="1:33" s="154" customFormat="1" x14ac:dyDescent="0.25">
      <c r="A4" s="155"/>
      <c r="B4" s="149" t="s">
        <v>153</v>
      </c>
      <c r="C4" s="149" t="s">
        <v>4</v>
      </c>
      <c r="D4" s="189" t="s">
        <v>7</v>
      </c>
      <c r="E4" s="177"/>
      <c r="F4" s="152" t="s">
        <v>153</v>
      </c>
      <c r="G4" s="152" t="s">
        <v>4</v>
      </c>
      <c r="H4" s="188" t="s">
        <v>7</v>
      </c>
      <c r="I4" s="177"/>
      <c r="J4" s="152" t="s">
        <v>153</v>
      </c>
      <c r="K4" s="152" t="s">
        <v>4</v>
      </c>
      <c r="L4" s="188" t="s">
        <v>7</v>
      </c>
      <c r="M4" s="177"/>
      <c r="N4" s="152" t="s">
        <v>153</v>
      </c>
      <c r="O4" s="152" t="s">
        <v>4</v>
      </c>
      <c r="P4" s="188" t="s">
        <v>7</v>
      </c>
      <c r="Q4" s="177"/>
      <c r="R4" s="152" t="s">
        <v>153</v>
      </c>
      <c r="S4" s="152" t="s">
        <v>4</v>
      </c>
      <c r="T4" s="187" t="s">
        <v>7</v>
      </c>
      <c r="U4" s="177"/>
    </row>
    <row r="5" spans="1:33" s="154" customFormat="1" x14ac:dyDescent="0.25">
      <c r="A5" s="155" t="s">
        <v>169</v>
      </c>
      <c r="B5" s="149">
        <v>45</v>
      </c>
      <c r="C5" s="149">
        <v>27</v>
      </c>
      <c r="D5" s="149">
        <v>20.383100000000002</v>
      </c>
      <c r="E5" s="149">
        <v>34.346730000000001</v>
      </c>
      <c r="F5" s="152">
        <v>29</v>
      </c>
      <c r="G5" s="152">
        <v>28</v>
      </c>
      <c r="H5" s="152">
        <v>19.535520000000002</v>
      </c>
      <c r="I5" s="152">
        <v>37.533999999999999</v>
      </c>
      <c r="J5" s="152">
        <v>5</v>
      </c>
      <c r="K5" s="152">
        <v>36</v>
      </c>
      <c r="L5" s="152">
        <v>12.759840000000001</v>
      </c>
      <c r="M5" s="152">
        <v>64.861990000000006</v>
      </c>
      <c r="N5" s="152">
        <v>10</v>
      </c>
      <c r="O5" s="152">
        <v>23</v>
      </c>
      <c r="P5" s="152">
        <v>11.47335</v>
      </c>
      <c r="Q5" s="152">
        <v>37.844290000000001</v>
      </c>
      <c r="R5" s="152">
        <v>1</v>
      </c>
      <c r="S5" s="152">
        <v>20</v>
      </c>
      <c r="T5" s="91">
        <v>0.50507999999999997</v>
      </c>
      <c r="U5" s="91">
        <v>71.64179</v>
      </c>
    </row>
    <row r="6" spans="1:33" s="154" customFormat="1" x14ac:dyDescent="0.25">
      <c r="A6" s="155" t="s">
        <v>179</v>
      </c>
      <c r="B6" s="149">
        <v>122</v>
      </c>
      <c r="C6" s="149">
        <v>73</v>
      </c>
      <c r="D6" s="149">
        <v>36.062579999999997</v>
      </c>
      <c r="E6" s="149">
        <v>51.589750000000002</v>
      </c>
      <c r="F6" s="152">
        <v>75</v>
      </c>
      <c r="G6" s="152">
        <v>72</v>
      </c>
      <c r="H6" s="152">
        <v>62.466000000000001</v>
      </c>
      <c r="I6" s="152">
        <v>80.464480000000009</v>
      </c>
      <c r="J6" s="152">
        <v>9</v>
      </c>
      <c r="K6" s="152">
        <v>64</v>
      </c>
      <c r="L6" s="152">
        <v>35.138009999999994</v>
      </c>
      <c r="M6" s="152">
        <v>87.240160000000003</v>
      </c>
      <c r="N6" s="152">
        <v>34</v>
      </c>
      <c r="O6" s="152">
        <v>77</v>
      </c>
      <c r="P6" s="152">
        <v>62.155709999999999</v>
      </c>
      <c r="Q6" s="152">
        <v>88.526649999999989</v>
      </c>
      <c r="R6" s="152">
        <v>4</v>
      </c>
      <c r="S6" s="152">
        <v>80</v>
      </c>
      <c r="T6" s="91">
        <v>28.35821</v>
      </c>
      <c r="U6" s="91">
        <v>99.494919999999993</v>
      </c>
    </row>
    <row r="7" spans="1:33" s="154" customFormat="1" x14ac:dyDescent="0.25">
      <c r="A7" s="155" t="s">
        <v>156</v>
      </c>
      <c r="B7" s="149">
        <v>30</v>
      </c>
      <c r="C7" s="149" t="s">
        <v>157</v>
      </c>
      <c r="D7" s="149"/>
      <c r="E7" s="149"/>
      <c r="F7" s="152">
        <v>20</v>
      </c>
      <c r="G7" s="152" t="s">
        <v>157</v>
      </c>
      <c r="H7" s="152"/>
      <c r="I7" s="152"/>
      <c r="J7" s="152">
        <v>4</v>
      </c>
      <c r="K7" s="152" t="s">
        <v>157</v>
      </c>
      <c r="L7" s="152"/>
      <c r="M7" s="152"/>
      <c r="N7" s="152">
        <v>4</v>
      </c>
      <c r="O7" s="152" t="s">
        <v>157</v>
      </c>
      <c r="P7" s="152"/>
      <c r="Q7" s="152"/>
      <c r="R7" s="152">
        <v>2</v>
      </c>
      <c r="S7" s="152" t="s">
        <v>157</v>
      </c>
      <c r="T7" s="91"/>
      <c r="U7" s="91"/>
    </row>
    <row r="8" spans="1:33" s="154" customFormat="1" x14ac:dyDescent="0.25">
      <c r="A8" s="156" t="s">
        <v>11</v>
      </c>
      <c r="B8" s="150">
        <v>197</v>
      </c>
      <c r="C8" s="153"/>
      <c r="D8" s="149"/>
      <c r="E8" s="149"/>
      <c r="F8" s="151">
        <v>124</v>
      </c>
      <c r="G8" s="91"/>
      <c r="H8" s="152"/>
      <c r="I8" s="152"/>
      <c r="J8" s="151">
        <v>18</v>
      </c>
      <c r="K8" s="91"/>
      <c r="L8" s="152"/>
      <c r="M8" s="152"/>
      <c r="N8" s="151">
        <v>48</v>
      </c>
      <c r="O8" s="91"/>
      <c r="P8" s="152"/>
      <c r="Q8" s="152"/>
      <c r="R8" s="151">
        <v>7</v>
      </c>
      <c r="S8" s="91"/>
      <c r="T8" s="91"/>
      <c r="U8" s="91"/>
    </row>
    <row r="10" spans="1:33" s="6" customFormat="1" x14ac:dyDescent="0.25">
      <c r="A10" s="140" t="s">
        <v>166</v>
      </c>
    </row>
    <row r="11" spans="1:33" s="6" customFormat="1" x14ac:dyDescent="0.25">
      <c r="A11" s="139" t="s">
        <v>167</v>
      </c>
    </row>
    <row r="12" spans="1:33" s="6" customFormat="1" x14ac:dyDescent="0.25">
      <c r="A12" s="139" t="s">
        <v>168</v>
      </c>
    </row>
  </sheetData>
  <mergeCells count="10">
    <mergeCell ref="B3:C3"/>
    <mergeCell ref="F3:G3"/>
    <mergeCell ref="J3:K3"/>
    <mergeCell ref="N3:O3"/>
    <mergeCell ref="R3:S3"/>
    <mergeCell ref="T4:U4"/>
    <mergeCell ref="P4:Q4"/>
    <mergeCell ref="L4:M4"/>
    <mergeCell ref="H4:I4"/>
    <mergeCell ref="D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9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184</v>
      </c>
    </row>
    <row r="19" spans="1:1" x14ac:dyDescent="0.25">
      <c r="A19" t="s">
        <v>181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94209" r:id="rId3">
          <objectPr defaultSize="0" autoPict="0" r:id="rId4">
            <anchor moveWithCells="1">
              <from>
                <xdr:col>0</xdr:col>
                <xdr:colOff>609600</xdr:colOff>
                <xdr:row>2</xdr:row>
                <xdr:rowOff>19050</xdr:rowOff>
              </from>
              <to>
                <xdr:col>11</xdr:col>
                <xdr:colOff>295275</xdr:colOff>
                <xdr:row>16</xdr:row>
                <xdr:rowOff>180975</xdr:rowOff>
              </to>
            </anchor>
          </objectPr>
        </oleObject>
      </mc:Choice>
      <mc:Fallback>
        <oleObject progId="Prism6.Document" shapeId="94209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2" sqref="A2"/>
    </sheetView>
  </sheetViews>
  <sheetFormatPr defaultRowHeight="15" x14ac:dyDescent="0.25"/>
  <cols>
    <col min="1" max="2" width="10.85546875" customWidth="1"/>
    <col min="3" max="3" width="10.7109375" customWidth="1"/>
    <col min="4" max="4" width="7.5703125" customWidth="1"/>
    <col min="6" max="6" width="11.28515625" customWidth="1"/>
    <col min="9" max="9" width="12.140625" customWidth="1"/>
  </cols>
  <sheetData>
    <row r="1" spans="1:12" x14ac:dyDescent="0.25">
      <c r="A1" s="3" t="s">
        <v>69</v>
      </c>
      <c r="B1" s="3"/>
      <c r="C1" s="3"/>
      <c r="D1" s="3"/>
      <c r="E1" s="3"/>
      <c r="F1" s="3"/>
      <c r="G1" s="3"/>
      <c r="H1" s="3"/>
    </row>
    <row r="2" spans="1:12" x14ac:dyDescent="0.25">
      <c r="A2" s="3"/>
      <c r="B2" s="3"/>
      <c r="C2" s="3"/>
      <c r="D2" s="3"/>
      <c r="E2" s="3"/>
      <c r="F2" s="3"/>
      <c r="G2" s="3"/>
      <c r="H2" s="3"/>
    </row>
    <row r="3" spans="1:12" x14ac:dyDescent="0.25">
      <c r="A3" s="2"/>
      <c r="B3" s="192" t="s">
        <v>2</v>
      </c>
      <c r="C3" s="192"/>
      <c r="D3" s="192"/>
      <c r="E3" s="192" t="s">
        <v>3</v>
      </c>
      <c r="F3" s="192"/>
      <c r="G3" s="192"/>
      <c r="H3" s="192" t="s">
        <v>12</v>
      </c>
      <c r="I3" s="192"/>
      <c r="J3" s="192"/>
    </row>
    <row r="4" spans="1:12" x14ac:dyDescent="0.25">
      <c r="A4" s="19"/>
      <c r="B4" s="17" t="s">
        <v>0</v>
      </c>
      <c r="C4" s="17" t="s">
        <v>1</v>
      </c>
      <c r="D4" s="18" t="s">
        <v>4</v>
      </c>
      <c r="E4" s="17" t="s">
        <v>0</v>
      </c>
      <c r="F4" s="17" t="s">
        <v>1</v>
      </c>
      <c r="G4" s="18" t="s">
        <v>4</v>
      </c>
      <c r="H4" s="17" t="s">
        <v>0</v>
      </c>
      <c r="I4" s="17" t="s">
        <v>1</v>
      </c>
      <c r="J4" s="18" t="s">
        <v>4</v>
      </c>
      <c r="K4" s="176" t="s">
        <v>7</v>
      </c>
      <c r="L4" s="177"/>
    </row>
    <row r="5" spans="1:12" x14ac:dyDescent="0.25">
      <c r="A5" s="20">
        <v>2004</v>
      </c>
      <c r="B5" s="17"/>
      <c r="C5" s="17"/>
      <c r="D5" s="18"/>
      <c r="E5" s="17"/>
      <c r="F5" s="17"/>
      <c r="G5" s="18"/>
      <c r="H5" s="17"/>
      <c r="I5" s="17"/>
      <c r="J5" s="18"/>
      <c r="K5" s="79"/>
      <c r="L5" s="79"/>
    </row>
    <row r="6" spans="1:12" x14ac:dyDescent="0.25">
      <c r="A6" s="16" t="s">
        <v>9</v>
      </c>
      <c r="B6" s="17">
        <v>242</v>
      </c>
      <c r="C6" s="17">
        <v>130</v>
      </c>
      <c r="D6" s="18">
        <f>C6/B6*100</f>
        <v>53.719008264462808</v>
      </c>
      <c r="E6" s="17">
        <v>23</v>
      </c>
      <c r="F6" s="17">
        <v>19</v>
      </c>
      <c r="G6" s="18">
        <f>F6/E6*100</f>
        <v>82.608695652173907</v>
      </c>
      <c r="H6" s="17">
        <f>B6+E6</f>
        <v>265</v>
      </c>
      <c r="I6" s="17">
        <f>C6+F6</f>
        <v>149</v>
      </c>
      <c r="J6" s="18">
        <f>I6/H6*100</f>
        <v>56.226415094339622</v>
      </c>
      <c r="K6" s="18">
        <v>50</v>
      </c>
      <c r="L6" s="18">
        <v>62</v>
      </c>
    </row>
    <row r="7" spans="1:12" x14ac:dyDescent="0.25">
      <c r="A7" s="16" t="s">
        <v>10</v>
      </c>
      <c r="B7" s="17">
        <v>174</v>
      </c>
      <c r="C7" s="17">
        <v>7</v>
      </c>
      <c r="D7" s="18">
        <f>C7/B7*100</f>
        <v>4.0229885057471266</v>
      </c>
      <c r="E7" s="17">
        <v>12</v>
      </c>
      <c r="F7" s="17">
        <v>0</v>
      </c>
      <c r="G7" s="18">
        <f t="shared" ref="G7:G8" si="0">F7/E7*100</f>
        <v>0</v>
      </c>
      <c r="H7" s="17">
        <f t="shared" ref="H7:H8" si="1">B7+E7</f>
        <v>186</v>
      </c>
      <c r="I7" s="17">
        <f t="shared" ref="I7:I8" si="2">C7+F7</f>
        <v>7</v>
      </c>
      <c r="J7" s="18">
        <f t="shared" ref="J7:J8" si="3">I7/H7*100</f>
        <v>3.763440860215054</v>
      </c>
      <c r="K7" s="18">
        <v>2</v>
      </c>
      <c r="L7" s="18">
        <v>8</v>
      </c>
    </row>
    <row r="8" spans="1:12" x14ac:dyDescent="0.25">
      <c r="A8" s="16" t="s">
        <v>11</v>
      </c>
      <c r="B8" s="17">
        <f>B6+B7</f>
        <v>416</v>
      </c>
      <c r="C8" s="17">
        <f>C6+C7</f>
        <v>137</v>
      </c>
      <c r="D8" s="18">
        <f>C8/B8*100</f>
        <v>32.932692307692307</v>
      </c>
      <c r="E8" s="17">
        <f>E6+E7</f>
        <v>35</v>
      </c>
      <c r="F8" s="17">
        <f>F6+F7</f>
        <v>19</v>
      </c>
      <c r="G8" s="18">
        <f t="shared" si="0"/>
        <v>54.285714285714285</v>
      </c>
      <c r="H8" s="17">
        <f t="shared" si="1"/>
        <v>451</v>
      </c>
      <c r="I8" s="17">
        <f t="shared" si="2"/>
        <v>156</v>
      </c>
      <c r="J8" s="18">
        <f t="shared" si="3"/>
        <v>34.589800443458977</v>
      </c>
      <c r="K8" s="18">
        <v>30</v>
      </c>
      <c r="L8" s="18">
        <v>39</v>
      </c>
    </row>
    <row r="9" spans="1:12" x14ac:dyDescent="0.25">
      <c r="A9" s="20">
        <v>2007</v>
      </c>
      <c r="B9" s="17"/>
      <c r="C9" s="17"/>
      <c r="D9" s="18"/>
      <c r="E9" s="17"/>
      <c r="F9" s="17"/>
      <c r="G9" s="18"/>
      <c r="H9" s="17"/>
      <c r="I9" s="17"/>
      <c r="J9" s="18"/>
      <c r="K9" s="18"/>
      <c r="L9" s="18"/>
    </row>
    <row r="10" spans="1:12" x14ac:dyDescent="0.25">
      <c r="A10" s="16" t="s">
        <v>9</v>
      </c>
      <c r="B10" s="17">
        <v>287</v>
      </c>
      <c r="C10" s="17">
        <v>166</v>
      </c>
      <c r="D10" s="18">
        <f>C10/B10*100</f>
        <v>57.839721254355403</v>
      </c>
      <c r="E10" s="17">
        <v>40</v>
      </c>
      <c r="F10" s="17">
        <v>31</v>
      </c>
      <c r="G10" s="18">
        <f>F10/E10*100</f>
        <v>77.5</v>
      </c>
      <c r="H10" s="94">
        <f>B10+E10</f>
        <v>327</v>
      </c>
      <c r="I10" s="94">
        <f>C10+F10</f>
        <v>197</v>
      </c>
      <c r="J10" s="18">
        <f>I10/H10*100</f>
        <v>60.244648318042813</v>
      </c>
      <c r="K10" s="18">
        <v>55.000000000000007</v>
      </c>
      <c r="L10" s="18">
        <v>66</v>
      </c>
    </row>
    <row r="11" spans="1:12" x14ac:dyDescent="0.25">
      <c r="A11" s="16" t="s">
        <v>10</v>
      </c>
      <c r="B11" s="17">
        <v>247</v>
      </c>
      <c r="C11" s="17">
        <v>9</v>
      </c>
      <c r="D11" s="18">
        <f t="shared" ref="D11:D12" si="4">C11/B11*100</f>
        <v>3.6437246963562751</v>
      </c>
      <c r="E11" s="17">
        <v>15</v>
      </c>
      <c r="F11" s="17">
        <v>2</v>
      </c>
      <c r="G11" s="18">
        <f t="shared" ref="G11:G12" si="5">F11/E11*100</f>
        <v>13.333333333333334</v>
      </c>
      <c r="H11" s="94">
        <f t="shared" ref="H11:H12" si="6">B11+E11</f>
        <v>262</v>
      </c>
      <c r="I11" s="94">
        <f t="shared" ref="I11:I12" si="7">C11+F11</f>
        <v>11</v>
      </c>
      <c r="J11" s="18">
        <f t="shared" ref="J11:J12" si="8">I11/H11*100</f>
        <v>4.1984732824427482</v>
      </c>
      <c r="K11" s="18">
        <v>2</v>
      </c>
      <c r="L11" s="18">
        <v>7.0000000000000009</v>
      </c>
    </row>
    <row r="12" spans="1:12" x14ac:dyDescent="0.25">
      <c r="A12" s="16" t="s">
        <v>11</v>
      </c>
      <c r="B12" s="17">
        <f>B10+B11</f>
        <v>534</v>
      </c>
      <c r="C12" s="17">
        <f>C10+C11</f>
        <v>175</v>
      </c>
      <c r="D12" s="18">
        <f t="shared" si="4"/>
        <v>32.771535580524343</v>
      </c>
      <c r="E12" s="17">
        <f>E10+E11</f>
        <v>55</v>
      </c>
      <c r="F12" s="17">
        <f>F10+F11</f>
        <v>33</v>
      </c>
      <c r="G12" s="18">
        <f t="shared" si="5"/>
        <v>60</v>
      </c>
      <c r="H12" s="94">
        <f t="shared" si="6"/>
        <v>589</v>
      </c>
      <c r="I12" s="94">
        <f t="shared" si="7"/>
        <v>208</v>
      </c>
      <c r="J12" s="18">
        <f t="shared" si="8"/>
        <v>35.31409168081494</v>
      </c>
      <c r="K12" s="18">
        <v>31</v>
      </c>
      <c r="L12" s="18">
        <v>39</v>
      </c>
    </row>
    <row r="13" spans="1:12" x14ac:dyDescent="0.25">
      <c r="A13" s="20">
        <v>2010</v>
      </c>
      <c r="B13" s="17"/>
      <c r="C13" s="17"/>
      <c r="D13" s="18"/>
      <c r="E13" s="17"/>
      <c r="F13" s="17"/>
      <c r="G13" s="18"/>
      <c r="H13" s="94"/>
      <c r="I13" s="94"/>
      <c r="J13" s="18"/>
      <c r="K13" s="18"/>
      <c r="L13" s="18"/>
    </row>
    <row r="14" spans="1:12" x14ac:dyDescent="0.25">
      <c r="A14" s="16" t="s">
        <v>9</v>
      </c>
      <c r="B14" s="17">
        <v>239</v>
      </c>
      <c r="C14" s="17">
        <v>118</v>
      </c>
      <c r="D14" s="18">
        <f>C14/B14*100</f>
        <v>49.372384937238493</v>
      </c>
      <c r="E14" s="17">
        <v>28</v>
      </c>
      <c r="F14" s="17">
        <v>19</v>
      </c>
      <c r="G14" s="18">
        <f>F14/E14*100</f>
        <v>67.857142857142861</v>
      </c>
      <c r="H14" s="94">
        <f>B14+E14</f>
        <v>267</v>
      </c>
      <c r="I14" s="94">
        <f>C14+F14</f>
        <v>137</v>
      </c>
      <c r="J14" s="18">
        <f>I14/H14*100</f>
        <v>51.310861423220977</v>
      </c>
      <c r="K14" s="18">
        <v>45</v>
      </c>
      <c r="L14" s="18">
        <v>56.999999999999993</v>
      </c>
    </row>
    <row r="15" spans="1:12" x14ac:dyDescent="0.25">
      <c r="A15" s="16" t="s">
        <v>10</v>
      </c>
      <c r="B15" s="17">
        <v>356</v>
      </c>
      <c r="C15" s="17">
        <v>4</v>
      </c>
      <c r="D15" s="18">
        <f t="shared" ref="D15:D16" si="9">C15/B15*100</f>
        <v>1.1235955056179776</v>
      </c>
      <c r="E15" s="17">
        <v>28</v>
      </c>
      <c r="F15" s="17">
        <v>0</v>
      </c>
      <c r="G15" s="18">
        <f t="shared" ref="G15:G16" si="10">F15/E15*100</f>
        <v>0</v>
      </c>
      <c r="H15" s="94">
        <f t="shared" ref="H15:H16" si="11">B15+E15</f>
        <v>384</v>
      </c>
      <c r="I15" s="94">
        <f t="shared" ref="I15:I16" si="12">C15+F15</f>
        <v>4</v>
      </c>
      <c r="J15" s="18">
        <f t="shared" ref="J15:J16" si="13">I15/H15*100</f>
        <v>1.0416666666666665</v>
      </c>
      <c r="K15" s="18">
        <v>0</v>
      </c>
      <c r="L15" s="18">
        <v>3</v>
      </c>
    </row>
    <row r="16" spans="1:12" x14ac:dyDescent="0.25">
      <c r="A16" s="16" t="s">
        <v>11</v>
      </c>
      <c r="B16" s="17">
        <f>B14+B15</f>
        <v>595</v>
      </c>
      <c r="C16" s="17">
        <f>C14+C15</f>
        <v>122</v>
      </c>
      <c r="D16" s="18">
        <f t="shared" si="9"/>
        <v>20.504201680672267</v>
      </c>
      <c r="E16" s="17">
        <f>E14+E15</f>
        <v>56</v>
      </c>
      <c r="F16" s="17">
        <f>F14+F15</f>
        <v>19</v>
      </c>
      <c r="G16" s="18">
        <f t="shared" si="10"/>
        <v>33.928571428571431</v>
      </c>
      <c r="H16" s="94">
        <f t="shared" si="11"/>
        <v>651</v>
      </c>
      <c r="I16" s="94">
        <f t="shared" si="12"/>
        <v>141</v>
      </c>
      <c r="J16" s="18">
        <f t="shared" si="13"/>
        <v>21.658986175115206</v>
      </c>
      <c r="K16" s="18">
        <v>19</v>
      </c>
      <c r="L16" s="18">
        <v>25</v>
      </c>
    </row>
    <row r="17" spans="1:10" x14ac:dyDescent="0.25">
      <c r="D17" s="1"/>
      <c r="G17" s="1"/>
      <c r="J17" s="1"/>
    </row>
    <row r="18" spans="1:10" x14ac:dyDescent="0.25">
      <c r="A18" s="43" t="s">
        <v>33</v>
      </c>
      <c r="D18" s="1"/>
      <c r="G18" s="1"/>
    </row>
    <row r="19" spans="1:10" x14ac:dyDescent="0.25">
      <c r="G19" s="1"/>
    </row>
  </sheetData>
  <mergeCells count="4">
    <mergeCell ref="B3:D3"/>
    <mergeCell ref="E3:G3"/>
    <mergeCell ref="H3:J3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Table 1</vt:lpstr>
      <vt:lpstr>Figure 1</vt:lpstr>
      <vt:lpstr>Table 2</vt:lpstr>
      <vt:lpstr>Table 3</vt:lpstr>
      <vt:lpstr>Table 4</vt:lpstr>
      <vt:lpstr>Figure 2</vt:lpstr>
      <vt:lpstr>Table 5</vt:lpstr>
      <vt:lpstr>Figure 3</vt:lpstr>
      <vt:lpstr>Table 6</vt:lpstr>
      <vt:lpstr>Figure 4 </vt:lpstr>
      <vt:lpstr>Table 7</vt:lpstr>
      <vt:lpstr>Figure 5</vt:lpstr>
      <vt:lpstr>Table 8</vt:lpstr>
      <vt:lpstr>Figure 6</vt:lpstr>
      <vt:lpstr>Table 9</vt:lpstr>
      <vt:lpstr>Figure 7</vt:lpstr>
      <vt:lpstr>Table 10</vt:lpstr>
      <vt:lpstr>Figure 8</vt:lpstr>
      <vt:lpstr>Table 11</vt:lpstr>
      <vt:lpstr>Figure 9</vt:lpstr>
      <vt:lpstr>Table 12</vt:lpstr>
      <vt:lpstr>Figure 10</vt:lpstr>
      <vt:lpstr>Table 13</vt:lpstr>
      <vt:lpstr>Figure 11</vt:lpstr>
      <vt:lpstr>Table 14</vt:lpstr>
      <vt:lpstr>Figure 12</vt:lpstr>
      <vt:lpstr>Table 15</vt:lpstr>
      <vt:lpstr>Figure 13</vt:lpstr>
      <vt:lpstr>Table 16</vt:lpstr>
      <vt:lpstr>Figure 14</vt:lpstr>
      <vt:lpstr>Table 17</vt:lpstr>
      <vt:lpstr>Figure 15</vt:lpstr>
      <vt:lpstr>Table 18</vt:lpstr>
      <vt:lpstr>Figure 16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Salehialavi</dc:creator>
  <cp:lastModifiedBy>James Jansson</cp:lastModifiedBy>
  <dcterms:created xsi:type="dcterms:W3CDTF">2014-10-20T04:50:34Z</dcterms:created>
  <dcterms:modified xsi:type="dcterms:W3CDTF">2015-04-20T05:00:16Z</dcterms:modified>
</cp:coreProperties>
</file>