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9" i="1" l="1"/>
  <c r="D29" i="1"/>
  <c r="B31" i="1"/>
  <c r="L33" i="1"/>
  <c r="J27" i="1"/>
  <c r="E39" i="1"/>
  <c r="F39" i="1"/>
  <c r="D39" i="1"/>
  <c r="F21" i="1"/>
  <c r="P35" i="1" s="1"/>
  <c r="E21" i="1"/>
  <c r="L27" i="1" s="1"/>
  <c r="D21" i="1"/>
  <c r="F28" i="1" s="1"/>
  <c r="B30" i="1" l="1"/>
  <c r="D30" i="1"/>
  <c r="F30" i="1"/>
  <c r="L29" i="1"/>
  <c r="B29" i="1"/>
  <c r="D31" i="1"/>
  <c r="F31" i="1"/>
  <c r="K29" i="1"/>
  <c r="B28" i="1"/>
  <c r="D32" i="1"/>
  <c r="F32" i="1"/>
  <c r="L28" i="1"/>
  <c r="B27" i="1"/>
  <c r="D33" i="1"/>
  <c r="U33" i="1" s="1"/>
  <c r="F33" i="1"/>
  <c r="B26" i="1"/>
  <c r="T26" i="1" s="1"/>
  <c r="D26" i="1"/>
  <c r="F26" i="1"/>
  <c r="G35" i="1"/>
  <c r="B33" i="1"/>
  <c r="D27" i="1"/>
  <c r="F27" i="1"/>
  <c r="V27" i="1" s="1"/>
  <c r="J28" i="1"/>
  <c r="T28" i="1" s="1"/>
  <c r="B32" i="1"/>
  <c r="D28" i="1"/>
  <c r="J26" i="1"/>
  <c r="K33" i="1"/>
  <c r="K27" i="1"/>
  <c r="E35" i="1"/>
  <c r="J33" i="1"/>
  <c r="L32" i="1"/>
  <c r="L26" i="1"/>
  <c r="V26" i="1" s="1"/>
  <c r="J32" i="1"/>
  <c r="K31" i="1"/>
  <c r="K26" i="1"/>
  <c r="J31" i="1"/>
  <c r="T31" i="1" s="1"/>
  <c r="L30" i="1"/>
  <c r="J35" i="1"/>
  <c r="J29" i="1"/>
  <c r="K30" i="1"/>
  <c r="K35" i="1"/>
  <c r="P28" i="1"/>
  <c r="Q31" i="1"/>
  <c r="O29" i="1"/>
  <c r="P27" i="1"/>
  <c r="O28" i="1"/>
  <c r="C28" i="1" s="1"/>
  <c r="Q26" i="1"/>
  <c r="O27" i="1"/>
  <c r="C27" i="1" s="1"/>
  <c r="P30" i="1"/>
  <c r="E30" i="1" s="1"/>
  <c r="K32" i="1"/>
  <c r="K28" i="1"/>
  <c r="O33" i="1"/>
  <c r="Q33" i="1"/>
  <c r="V33" i="1" s="1"/>
  <c r="Q29" i="1"/>
  <c r="G29" i="1" s="1"/>
  <c r="O35" i="1"/>
  <c r="Q32" i="1"/>
  <c r="Q28" i="1"/>
  <c r="O31" i="1"/>
  <c r="P32" i="1"/>
  <c r="O30" i="1"/>
  <c r="Q27" i="1"/>
  <c r="G27" i="1" s="1"/>
  <c r="P31" i="1"/>
  <c r="E31" i="1" s="1"/>
  <c r="Q30" i="1"/>
  <c r="O26" i="1"/>
  <c r="C26" i="1" s="1"/>
  <c r="P26" i="1"/>
  <c r="U30" i="1"/>
  <c r="J30" i="1"/>
  <c r="L31" i="1"/>
  <c r="G31" i="1" s="1"/>
  <c r="O32" i="1"/>
  <c r="P33" i="1"/>
  <c r="P29" i="1"/>
  <c r="C33" i="1"/>
  <c r="U26" i="1"/>
  <c r="E13" i="1"/>
  <c r="C13" i="1"/>
  <c r="G13" i="1"/>
  <c r="G11" i="1"/>
  <c r="G5" i="1"/>
  <c r="G6" i="1"/>
  <c r="G7" i="1"/>
  <c r="G8" i="1"/>
  <c r="G9" i="1"/>
  <c r="G10" i="1"/>
  <c r="E5" i="1"/>
  <c r="E6" i="1"/>
  <c r="E7" i="1"/>
  <c r="E8" i="1"/>
  <c r="E9" i="1"/>
  <c r="E10" i="1"/>
  <c r="E11" i="1"/>
  <c r="C5" i="1"/>
  <c r="C6" i="1"/>
  <c r="C7" i="1"/>
  <c r="C8" i="1"/>
  <c r="C9" i="1"/>
  <c r="C10" i="1"/>
  <c r="C11" i="1"/>
  <c r="G4" i="1"/>
  <c r="E4" i="1"/>
  <c r="C4" i="1"/>
  <c r="T5" i="1"/>
  <c r="T4" i="1"/>
  <c r="E32" i="1" l="1"/>
  <c r="T33" i="1"/>
  <c r="T30" i="1"/>
  <c r="U27" i="1"/>
  <c r="G28" i="1"/>
  <c r="E28" i="1"/>
  <c r="E33" i="1"/>
  <c r="G32" i="1"/>
  <c r="E29" i="1"/>
  <c r="V30" i="1"/>
  <c r="U29" i="1"/>
  <c r="C35" i="1"/>
  <c r="T32" i="1"/>
  <c r="V32" i="1"/>
  <c r="T27" i="1"/>
  <c r="G33" i="1"/>
  <c r="G26" i="1"/>
  <c r="C31" i="1"/>
  <c r="E27" i="1"/>
  <c r="U32" i="1"/>
  <c r="E26" i="1"/>
  <c r="V29" i="1"/>
  <c r="C29" i="1"/>
  <c r="D35" i="1"/>
  <c r="U35" i="1" s="1"/>
  <c r="V28" i="1"/>
  <c r="F35" i="1"/>
  <c r="V35" i="1" s="1"/>
  <c r="T29" i="1"/>
  <c r="C32" i="1"/>
  <c r="B35" i="1"/>
  <c r="T35" i="1" s="1"/>
  <c r="G30" i="1"/>
  <c r="C30" i="1"/>
  <c r="U31" i="1"/>
  <c r="U28" i="1"/>
  <c r="V31" i="1"/>
  <c r="F13" i="1"/>
  <c r="U4" i="1"/>
  <c r="V4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D13" i="1" l="1"/>
  <c r="B13" i="1"/>
</calcChain>
</file>

<file path=xl/sharedStrings.xml><?xml version="1.0" encoding="utf-8"?>
<sst xmlns="http://schemas.openxmlformats.org/spreadsheetml/2006/main" count="124" uniqueCount="24">
  <si>
    <t>Male</t>
  </si>
  <si>
    <t>Female</t>
  </si>
  <si>
    <t>State</t>
  </si>
  <si>
    <t>NSW</t>
  </si>
  <si>
    <t>VIC</t>
  </si>
  <si>
    <t>QLD</t>
  </si>
  <si>
    <t>SA</t>
  </si>
  <si>
    <t>WA</t>
  </si>
  <si>
    <t>TAS</t>
  </si>
  <si>
    <t>NT</t>
  </si>
  <si>
    <t>ACT</t>
  </si>
  <si>
    <t>Total</t>
  </si>
  <si>
    <t>Lower 95%CI</t>
  </si>
  <si>
    <t>Median</t>
  </si>
  <si>
    <t>Upper 95%CI</t>
  </si>
  <si>
    <t>Actual uncertainty in total</t>
  </si>
  <si>
    <t>Lower CI</t>
  </si>
  <si>
    <t>Upper CI</t>
  </si>
  <si>
    <t>Estimated undiagnosed</t>
  </si>
  <si>
    <t>Lower</t>
  </si>
  <si>
    <t>Upper</t>
  </si>
  <si>
    <t>Deduplicated currently diagnosed and living with HIV results</t>
  </si>
  <si>
    <t>Multiplier</t>
  </si>
  <si>
    <t>With undiagnosed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</si>
</sst>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2" fillId="3" borderId="1" xfId="2"/>
    <xf numFmtId="0" fontId="1" fillId="2" borderId="1" xfId="1" applyBorder="1"/>
    <xf numFmtId="0" fontId="3" fillId="0" borderId="0" xfId="0" applyFont="1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workbookViewId="0">
      <selection activeCell="S25" sqref="S25:V35"/>
    </sheetView>
  </sheetViews>
  <sheetFormatPr defaultRowHeight="15" x14ac:dyDescent="0.25"/>
  <cols>
    <col min="3" max="3" width="13.42578125" customWidth="1"/>
    <col min="5" max="5" width="11.28515625" customWidth="1"/>
    <col min="7" max="7" width="13.42578125" customWidth="1"/>
    <col min="20" max="20" width="20" customWidth="1"/>
    <col min="21" max="21" width="17.28515625" customWidth="1"/>
    <col min="22" max="22" width="20.28515625" customWidth="1"/>
  </cols>
  <sheetData>
    <row r="1" spans="1:22" x14ac:dyDescent="0.25">
      <c r="A1" s="3" t="s">
        <v>21</v>
      </c>
    </row>
    <row r="2" spans="1:22" x14ac:dyDescent="0.25">
      <c r="A2" t="s">
        <v>13</v>
      </c>
      <c r="I2" t="s">
        <v>12</v>
      </c>
      <c r="N2" t="s">
        <v>14</v>
      </c>
    </row>
    <row r="3" spans="1:22" x14ac:dyDescent="0.25">
      <c r="A3" s="2" t="s">
        <v>2</v>
      </c>
      <c r="B3" s="2" t="s">
        <v>0</v>
      </c>
      <c r="C3" s="2"/>
      <c r="D3" s="2" t="s">
        <v>1</v>
      </c>
      <c r="E3" s="2"/>
      <c r="F3" s="2" t="s">
        <v>11</v>
      </c>
      <c r="G3" s="2"/>
      <c r="I3" s="2" t="s">
        <v>2</v>
      </c>
      <c r="J3" s="2" t="s">
        <v>0</v>
      </c>
      <c r="K3" s="2" t="s">
        <v>1</v>
      </c>
      <c r="L3" s="2" t="s">
        <v>11</v>
      </c>
      <c r="N3" s="2" t="s">
        <v>2</v>
      </c>
      <c r="O3" s="2" t="s">
        <v>0</v>
      </c>
      <c r="P3" s="2" t="s">
        <v>1</v>
      </c>
      <c r="Q3" s="2" t="s">
        <v>11</v>
      </c>
      <c r="S3" s="2" t="s">
        <v>2</v>
      </c>
      <c r="T3" s="2" t="s">
        <v>0</v>
      </c>
      <c r="U3" s="2" t="s">
        <v>1</v>
      </c>
      <c r="V3" s="2" t="s">
        <v>11</v>
      </c>
    </row>
    <row r="4" spans="1:22" x14ac:dyDescent="0.25">
      <c r="A4" s="2" t="s">
        <v>10</v>
      </c>
      <c r="B4">
        <v>231</v>
      </c>
      <c r="C4" s="1" t="str">
        <f>CONCATENATE("(", J4, "-", O4, ")")</f>
        <v>(218-243)</v>
      </c>
      <c r="D4">
        <v>40</v>
      </c>
      <c r="E4" s="1" t="str">
        <f>CONCATENATE("(", K4, "-", P4, ")")</f>
        <v>(38-42)</v>
      </c>
      <c r="F4">
        <v>271</v>
      </c>
      <c r="G4" s="1" t="str">
        <f>CONCATENATE("(", L4, "-", Q4, ")")</f>
        <v>(257-283)</v>
      </c>
      <c r="I4" s="2" t="s">
        <v>10</v>
      </c>
      <c r="J4">
        <v>218</v>
      </c>
      <c r="K4">
        <v>38</v>
      </c>
      <c r="L4">
        <v>257</v>
      </c>
      <c r="N4" s="2" t="s">
        <v>10</v>
      </c>
      <c r="O4">
        <v>243</v>
      </c>
      <c r="P4">
        <v>42</v>
      </c>
      <c r="Q4">
        <v>283</v>
      </c>
      <c r="S4" s="2" t="s">
        <v>10</v>
      </c>
      <c r="T4" s="1" t="str">
        <f>CONCATENATE(B4, " (", J4, "-", O4, ")")</f>
        <v>231 (218-243)</v>
      </c>
      <c r="U4" s="1" t="str">
        <f>CONCATENATE(D4, " (", K4, "-", P4, ")")</f>
        <v>40 (38-42)</v>
      </c>
      <c r="V4" s="1" t="str">
        <f>CONCATENATE(F4, " (", L4, "-", Q4, ")")</f>
        <v>271 (257-283)</v>
      </c>
    </row>
    <row r="5" spans="1:22" x14ac:dyDescent="0.25">
      <c r="A5" s="2" t="s">
        <v>3</v>
      </c>
      <c r="B5">
        <v>10754</v>
      </c>
      <c r="C5" s="1" t="str">
        <f t="shared" ref="C5:C13" si="0">CONCATENATE("(", J5, "-", O5, ")")</f>
        <v>(10624-10849)</v>
      </c>
      <c r="D5">
        <v>1097</v>
      </c>
      <c r="E5" s="1" t="str">
        <f t="shared" ref="E5:E13" si="1">CONCATENATE("(", K5, "-", P5, ")")</f>
        <v>(1073-1117)</v>
      </c>
      <c r="F5">
        <v>11850</v>
      </c>
      <c r="G5" s="1" t="str">
        <f t="shared" ref="G5:G10" si="2">CONCATENATE("(", L5, "-", Q5, ")")</f>
        <v>(11723-11947)</v>
      </c>
      <c r="I5" s="2" t="s">
        <v>3</v>
      </c>
      <c r="J5">
        <v>10624</v>
      </c>
      <c r="K5">
        <v>1073</v>
      </c>
      <c r="L5">
        <v>11723</v>
      </c>
      <c r="N5" s="2" t="s">
        <v>3</v>
      </c>
      <c r="O5">
        <v>10849</v>
      </c>
      <c r="P5">
        <v>1117</v>
      </c>
      <c r="Q5">
        <v>11947</v>
      </c>
      <c r="S5" s="2" t="s">
        <v>3</v>
      </c>
      <c r="T5" s="1" t="str">
        <f t="shared" ref="T5:T11" si="3">CONCATENATE(B5, " (", J5, "-", O5, ")")</f>
        <v>10754 (10624-10849)</v>
      </c>
      <c r="U5" s="1" t="str">
        <f t="shared" ref="U5:U11" si="4">CONCATENATE(D5, " (", K5, "-", P5, ")")</f>
        <v>1097 (1073-1117)</v>
      </c>
      <c r="V5" s="1" t="str">
        <f t="shared" ref="V5:V11" si="5">CONCATENATE(F5, " (", L5, "-", Q5, ")")</f>
        <v>11850 (11723-11947)</v>
      </c>
    </row>
    <row r="6" spans="1:22" x14ac:dyDescent="0.25">
      <c r="A6" s="2" t="s">
        <v>9</v>
      </c>
      <c r="B6">
        <v>150</v>
      </c>
      <c r="C6" s="1" t="str">
        <f t="shared" si="0"/>
        <v>(143-159)</v>
      </c>
      <c r="D6">
        <v>46</v>
      </c>
      <c r="E6" s="1" t="str">
        <f t="shared" si="1"/>
        <v>(44-47)</v>
      </c>
      <c r="F6">
        <v>196</v>
      </c>
      <c r="G6" s="1" t="str">
        <f t="shared" si="2"/>
        <v>(189-205)</v>
      </c>
      <c r="I6" s="2" t="s">
        <v>9</v>
      </c>
      <c r="J6">
        <v>143</v>
      </c>
      <c r="K6">
        <v>44</v>
      </c>
      <c r="L6">
        <v>189</v>
      </c>
      <c r="N6" s="2" t="s">
        <v>9</v>
      </c>
      <c r="O6">
        <v>159</v>
      </c>
      <c r="P6">
        <v>47</v>
      </c>
      <c r="Q6">
        <v>205</v>
      </c>
      <c r="S6" s="2" t="s">
        <v>9</v>
      </c>
      <c r="T6" s="1" t="str">
        <f t="shared" si="3"/>
        <v>150 (143-159)</v>
      </c>
      <c r="U6" s="1" t="str">
        <f t="shared" si="4"/>
        <v>46 (44-47)</v>
      </c>
      <c r="V6" s="1" t="str">
        <f t="shared" si="5"/>
        <v>196 (189-205)</v>
      </c>
    </row>
    <row r="7" spans="1:22" x14ac:dyDescent="0.25">
      <c r="A7" s="2" t="s">
        <v>5</v>
      </c>
      <c r="B7">
        <v>3076</v>
      </c>
      <c r="C7" s="1" t="str">
        <f t="shared" si="0"/>
        <v>(3038-3104)</v>
      </c>
      <c r="D7">
        <v>452</v>
      </c>
      <c r="E7" s="1" t="str">
        <f t="shared" si="1"/>
        <v>(442-458)</v>
      </c>
      <c r="F7">
        <v>3529</v>
      </c>
      <c r="G7" s="1" t="str">
        <f t="shared" si="2"/>
        <v>(3489-3559)</v>
      </c>
      <c r="I7" s="2" t="s">
        <v>5</v>
      </c>
      <c r="J7">
        <v>3038</v>
      </c>
      <c r="K7">
        <v>442</v>
      </c>
      <c r="L7">
        <v>3489</v>
      </c>
      <c r="N7" s="2" t="s">
        <v>5</v>
      </c>
      <c r="O7">
        <v>3104</v>
      </c>
      <c r="P7">
        <v>458</v>
      </c>
      <c r="Q7">
        <v>3559</v>
      </c>
      <c r="S7" s="2" t="s">
        <v>5</v>
      </c>
      <c r="T7" s="1" t="str">
        <f t="shared" si="3"/>
        <v>3076 (3038-3104)</v>
      </c>
      <c r="U7" s="1" t="str">
        <f t="shared" si="4"/>
        <v>452 (442-458)</v>
      </c>
      <c r="V7" s="1" t="str">
        <f t="shared" si="5"/>
        <v>3529 (3489-3559)</v>
      </c>
    </row>
    <row r="8" spans="1:22" x14ac:dyDescent="0.25">
      <c r="A8" s="2" t="s">
        <v>6</v>
      </c>
      <c r="B8">
        <v>898</v>
      </c>
      <c r="C8" s="1" t="str">
        <f t="shared" si="0"/>
        <v>(879-921)</v>
      </c>
      <c r="D8">
        <v>154</v>
      </c>
      <c r="E8" s="1" t="str">
        <f t="shared" si="1"/>
        <v>(148-158)</v>
      </c>
      <c r="F8">
        <v>1051</v>
      </c>
      <c r="G8" s="1" t="str">
        <f t="shared" si="2"/>
        <v>(1033-1073)</v>
      </c>
      <c r="I8" s="2" t="s">
        <v>6</v>
      </c>
      <c r="J8">
        <v>879</v>
      </c>
      <c r="K8">
        <v>148</v>
      </c>
      <c r="L8">
        <v>1033</v>
      </c>
      <c r="N8" s="2" t="s">
        <v>6</v>
      </c>
      <c r="O8">
        <v>921</v>
      </c>
      <c r="P8">
        <v>158</v>
      </c>
      <c r="Q8">
        <v>1073</v>
      </c>
      <c r="S8" s="2" t="s">
        <v>6</v>
      </c>
      <c r="T8" s="1" t="str">
        <f t="shared" si="3"/>
        <v>898 (879-921)</v>
      </c>
      <c r="U8" s="1" t="str">
        <f t="shared" si="4"/>
        <v>154 (148-158)</v>
      </c>
      <c r="V8" s="1" t="str">
        <f t="shared" si="5"/>
        <v>1051 (1033-1073)</v>
      </c>
    </row>
    <row r="9" spans="1:22" x14ac:dyDescent="0.25">
      <c r="A9" s="2" t="s">
        <v>8</v>
      </c>
      <c r="B9">
        <v>131</v>
      </c>
      <c r="C9" s="1" t="str">
        <f t="shared" si="0"/>
        <v>(124-136)</v>
      </c>
      <c r="D9">
        <v>25</v>
      </c>
      <c r="E9" s="1" t="str">
        <f t="shared" si="1"/>
        <v>(24-26)</v>
      </c>
      <c r="F9">
        <v>156</v>
      </c>
      <c r="G9" s="1" t="str">
        <f t="shared" si="2"/>
        <v>(149-162)</v>
      </c>
      <c r="I9" s="2" t="s">
        <v>8</v>
      </c>
      <c r="J9">
        <v>124</v>
      </c>
      <c r="K9">
        <v>24</v>
      </c>
      <c r="L9">
        <v>149</v>
      </c>
      <c r="N9" s="2" t="s">
        <v>8</v>
      </c>
      <c r="O9">
        <v>136</v>
      </c>
      <c r="P9">
        <v>26</v>
      </c>
      <c r="Q9">
        <v>162</v>
      </c>
      <c r="S9" s="2" t="s">
        <v>8</v>
      </c>
      <c r="T9" s="1" t="str">
        <f t="shared" si="3"/>
        <v>131 (124-136)</v>
      </c>
      <c r="U9" s="1" t="str">
        <f t="shared" si="4"/>
        <v>25 (24-26)</v>
      </c>
      <c r="V9" s="1" t="str">
        <f t="shared" si="5"/>
        <v>156 (149-162)</v>
      </c>
    </row>
    <row r="10" spans="1:22" x14ac:dyDescent="0.25">
      <c r="A10" s="2" t="s">
        <v>4</v>
      </c>
      <c r="B10">
        <v>5143</v>
      </c>
      <c r="C10" s="1" t="str">
        <f t="shared" si="0"/>
        <v>(5093-5195)</v>
      </c>
      <c r="D10">
        <v>549</v>
      </c>
      <c r="E10" s="1" t="str">
        <f t="shared" si="1"/>
        <v>(539-560)</v>
      </c>
      <c r="F10">
        <v>5690</v>
      </c>
      <c r="G10" s="1" t="str">
        <f t="shared" si="2"/>
        <v>(5642-5746)</v>
      </c>
      <c r="I10" s="2" t="s">
        <v>4</v>
      </c>
      <c r="J10">
        <v>5093</v>
      </c>
      <c r="K10">
        <v>539</v>
      </c>
      <c r="L10">
        <v>5642</v>
      </c>
      <c r="N10" s="2" t="s">
        <v>4</v>
      </c>
      <c r="O10">
        <v>5195</v>
      </c>
      <c r="P10">
        <v>560</v>
      </c>
      <c r="Q10">
        <v>5746</v>
      </c>
      <c r="S10" s="2" t="s">
        <v>4</v>
      </c>
      <c r="T10" s="1" t="str">
        <f t="shared" si="3"/>
        <v>5143 (5093-5195)</v>
      </c>
      <c r="U10" s="1" t="str">
        <f t="shared" si="4"/>
        <v>549 (539-560)</v>
      </c>
      <c r="V10" s="1" t="str">
        <f t="shared" si="5"/>
        <v>5690 (5642-5746)</v>
      </c>
    </row>
    <row r="11" spans="1:22" x14ac:dyDescent="0.25">
      <c r="A11" s="2" t="s">
        <v>7</v>
      </c>
      <c r="B11">
        <v>1253</v>
      </c>
      <c r="C11" s="1" t="str">
        <f t="shared" si="0"/>
        <v>(1222-1277)</v>
      </c>
      <c r="D11">
        <v>360</v>
      </c>
      <c r="E11" s="1" t="str">
        <f t="shared" si="1"/>
        <v>(354-367)</v>
      </c>
      <c r="F11">
        <v>1613</v>
      </c>
      <c r="G11" s="1" t="str">
        <f>CONCATENATE("(", L11, "-", Q11, ")")</f>
        <v>(1581-1637)</v>
      </c>
      <c r="I11" s="2" t="s">
        <v>7</v>
      </c>
      <c r="J11">
        <v>1222</v>
      </c>
      <c r="K11">
        <v>354</v>
      </c>
      <c r="L11">
        <v>1581</v>
      </c>
      <c r="N11" s="2" t="s">
        <v>7</v>
      </c>
      <c r="O11">
        <v>1277</v>
      </c>
      <c r="P11">
        <v>367</v>
      </c>
      <c r="Q11">
        <v>1637</v>
      </c>
      <c r="S11" s="2" t="s">
        <v>7</v>
      </c>
      <c r="T11" s="1" t="str">
        <f t="shared" si="3"/>
        <v>1253 (1222-1277)</v>
      </c>
      <c r="U11" s="1" t="str">
        <f t="shared" si="4"/>
        <v>360 (354-367)</v>
      </c>
      <c r="V11" s="1" t="str">
        <f t="shared" si="5"/>
        <v>1613 (1581-1637)</v>
      </c>
    </row>
    <row r="12" spans="1:22" x14ac:dyDescent="0.25">
      <c r="A12" s="2"/>
      <c r="B12" s="1"/>
      <c r="C12" s="1"/>
      <c r="D12" s="1"/>
      <c r="E12" s="1"/>
      <c r="F12" s="1"/>
      <c r="G12" s="1"/>
      <c r="I12" s="2"/>
      <c r="J12" s="1"/>
      <c r="K12" s="1"/>
      <c r="L12" s="1"/>
      <c r="N12" s="2"/>
      <c r="O12" s="1"/>
      <c r="P12" s="1"/>
      <c r="Q12" s="1"/>
    </row>
    <row r="13" spans="1:22" x14ac:dyDescent="0.25">
      <c r="A13" s="2" t="s">
        <v>11</v>
      </c>
      <c r="B13" s="1">
        <f>SUM(B4:B11)</f>
        <v>21636</v>
      </c>
      <c r="C13" s="1" t="str">
        <f t="shared" si="0"/>
        <v>(21481-21781)</v>
      </c>
      <c r="D13" s="1">
        <f>SUM(D4:D11)</f>
        <v>2723</v>
      </c>
      <c r="E13" s="1" t="str">
        <f t="shared" si="1"/>
        <v>(2695-2750)</v>
      </c>
      <c r="F13" s="1">
        <f>SUM(F4:F11)</f>
        <v>24356</v>
      </c>
      <c r="G13" s="1" t="str">
        <f>CONCATENATE("(", E17, "-",F17, ")")</f>
        <v>(24202-24516)</v>
      </c>
      <c r="I13" s="2" t="s">
        <v>11</v>
      </c>
      <c r="J13" s="1">
        <v>21481</v>
      </c>
      <c r="K13" s="1">
        <v>2695</v>
      </c>
      <c r="L13" s="1"/>
      <c r="N13" s="2" t="s">
        <v>11</v>
      </c>
      <c r="O13" s="1">
        <v>21781</v>
      </c>
      <c r="P13" s="1">
        <v>2750</v>
      </c>
      <c r="Q13" s="1"/>
    </row>
    <row r="15" spans="1:22" x14ac:dyDescent="0.25">
      <c r="D15" s="2" t="s">
        <v>15</v>
      </c>
      <c r="E15" s="2"/>
      <c r="F15" s="2"/>
    </row>
    <row r="16" spans="1:22" x14ac:dyDescent="0.25">
      <c r="D16" s="2" t="s">
        <v>13</v>
      </c>
      <c r="E16" s="2" t="s">
        <v>16</v>
      </c>
      <c r="F16" s="2" t="s">
        <v>17</v>
      </c>
    </row>
    <row r="17" spans="1:22" x14ac:dyDescent="0.25">
      <c r="D17" s="2">
        <v>24359</v>
      </c>
      <c r="E17" s="2">
        <v>24202</v>
      </c>
      <c r="F17" s="2">
        <v>24516</v>
      </c>
    </row>
    <row r="19" spans="1:22" x14ac:dyDescent="0.25">
      <c r="D19" t="s">
        <v>13</v>
      </c>
      <c r="E19" t="s">
        <v>19</v>
      </c>
      <c r="F19" t="s">
        <v>20</v>
      </c>
    </row>
    <row r="20" spans="1:22" x14ac:dyDescent="0.25">
      <c r="A20" t="s">
        <v>18</v>
      </c>
      <c r="D20">
        <v>3377</v>
      </c>
      <c r="E20">
        <v>2985</v>
      </c>
      <c r="F20">
        <v>4183</v>
      </c>
    </row>
    <row r="21" spans="1:22" x14ac:dyDescent="0.25">
      <c r="A21" t="s">
        <v>22</v>
      </c>
      <c r="D21">
        <f>(D20+D17)/D17</f>
        <v>1.138634590910957</v>
      </c>
      <c r="E21">
        <f>(E20+E17)/E17</f>
        <v>1.123336914304603</v>
      </c>
      <c r="F21">
        <f>(F20+F17)/F17</f>
        <v>1.1706232664382443</v>
      </c>
    </row>
    <row r="23" spans="1:22" x14ac:dyDescent="0.25">
      <c r="A23" s="3" t="s">
        <v>23</v>
      </c>
    </row>
    <row r="24" spans="1:22" x14ac:dyDescent="0.25">
      <c r="A24" t="s">
        <v>13</v>
      </c>
      <c r="I24" t="s">
        <v>12</v>
      </c>
      <c r="N24" t="s">
        <v>14</v>
      </c>
    </row>
    <row r="25" spans="1:22" x14ac:dyDescent="0.25">
      <c r="A25" s="2" t="s">
        <v>2</v>
      </c>
      <c r="B25" s="2" t="s">
        <v>0</v>
      </c>
      <c r="C25" s="2"/>
      <c r="D25" s="2" t="s">
        <v>1</v>
      </c>
      <c r="E25" s="2"/>
      <c r="F25" s="2" t="s">
        <v>11</v>
      </c>
      <c r="G25" s="2"/>
      <c r="I25" s="2" t="s">
        <v>2</v>
      </c>
      <c r="J25" s="2" t="s">
        <v>0</v>
      </c>
      <c r="K25" s="2" t="s">
        <v>1</v>
      </c>
      <c r="L25" s="2" t="s">
        <v>11</v>
      </c>
      <c r="N25" s="2" t="s">
        <v>2</v>
      </c>
      <c r="O25" s="2" t="s">
        <v>0</v>
      </c>
      <c r="P25" s="2" t="s">
        <v>1</v>
      </c>
      <c r="Q25" s="2" t="s">
        <v>11</v>
      </c>
      <c r="S25" s="2" t="s">
        <v>2</v>
      </c>
      <c r="T25" s="2" t="s">
        <v>0</v>
      </c>
      <c r="U25" s="2" t="s">
        <v>1</v>
      </c>
      <c r="V25" s="2" t="s">
        <v>11</v>
      </c>
    </row>
    <row r="26" spans="1:22" x14ac:dyDescent="0.25">
      <c r="A26" s="2" t="s">
        <v>10</v>
      </c>
      <c r="B26">
        <f>ROUND(B4*$D$21, 0)</f>
        <v>263</v>
      </c>
      <c r="C26" s="1" t="str">
        <f>CONCATENATE("(", J26, "-", O26, ")")</f>
        <v>(245-284)</v>
      </c>
      <c r="D26">
        <f>ROUND(D4*$D$21, 0)</f>
        <v>46</v>
      </c>
      <c r="E26" s="1" t="str">
        <f>CONCATENATE("(", K26, "-", P26, ")")</f>
        <v>(43-49)</v>
      </c>
      <c r="F26">
        <f>ROUND(F4*$D$21, 0)</f>
        <v>309</v>
      </c>
      <c r="G26" s="1" t="str">
        <f>CONCATENATE("(", L26, "-", Q26, ")")</f>
        <v>(289-331)</v>
      </c>
      <c r="I26" s="2" t="s">
        <v>10</v>
      </c>
      <c r="J26">
        <f>ROUND(J4*$E$21, 0)</f>
        <v>245</v>
      </c>
      <c r="K26">
        <f t="shared" ref="K26:L26" si="6">ROUND(K4*$E$21, 0)</f>
        <v>43</v>
      </c>
      <c r="L26">
        <f t="shared" si="6"/>
        <v>289</v>
      </c>
      <c r="N26" s="2" t="s">
        <v>10</v>
      </c>
      <c r="O26">
        <f>ROUND(O4*$F$21, 0)</f>
        <v>284</v>
      </c>
      <c r="P26">
        <f t="shared" ref="P26:Q26" si="7">ROUND(P4*$F$21, 0)</f>
        <v>49</v>
      </c>
      <c r="Q26">
        <f t="shared" si="7"/>
        <v>331</v>
      </c>
      <c r="S26" s="2" t="s">
        <v>10</v>
      </c>
      <c r="T26" s="1" t="str">
        <f>CONCATENATE(B26, " (", J26, "-", O26, ")")</f>
        <v>263 (245-284)</v>
      </c>
      <c r="U26" s="1" t="str">
        <f>CONCATENATE(D26, " (", K26, "-", P26, ")")</f>
        <v>46 (43-49)</v>
      </c>
      <c r="V26" s="1" t="str">
        <f>CONCATENATE(F26, " (", L26, "-", Q26, ")")</f>
        <v>309 (289-331)</v>
      </c>
    </row>
    <row r="27" spans="1:22" x14ac:dyDescent="0.25">
      <c r="A27" s="2" t="s">
        <v>3</v>
      </c>
      <c r="B27">
        <f t="shared" ref="B27:D33" si="8">ROUND(B5*$D$21, 0)</f>
        <v>12245</v>
      </c>
      <c r="C27" s="1" t="str">
        <f t="shared" ref="C27:C35" si="9">CONCATENATE("(", J27, "-", O27, ")")</f>
        <v>(11934-12700)</v>
      </c>
      <c r="D27">
        <f t="shared" si="8"/>
        <v>1249</v>
      </c>
      <c r="E27" s="1" t="str">
        <f t="shared" ref="E27:E35" si="10">CONCATENATE("(", K27, "-", P27, ")")</f>
        <v>(1205-1308)</v>
      </c>
      <c r="F27">
        <f t="shared" ref="F27" si="11">ROUND(F5*$D$21, 0)</f>
        <v>13493</v>
      </c>
      <c r="G27" s="1" t="str">
        <f t="shared" ref="G27:G32" si="12">CONCATENATE("(", L27, "-", Q27, ")")</f>
        <v>(13169-13985)</v>
      </c>
      <c r="I27" s="2" t="s">
        <v>3</v>
      </c>
      <c r="J27">
        <f t="shared" ref="J27:L33" si="13">ROUND(J5*$E$21, 0)</f>
        <v>11934</v>
      </c>
      <c r="K27">
        <f t="shared" si="13"/>
        <v>1205</v>
      </c>
      <c r="L27">
        <f t="shared" si="13"/>
        <v>13169</v>
      </c>
      <c r="N27" s="2" t="s">
        <v>3</v>
      </c>
      <c r="O27">
        <f t="shared" ref="O27:Q35" si="14">ROUND(O5*$F$21, 0)</f>
        <v>12700</v>
      </c>
      <c r="P27">
        <f t="shared" si="14"/>
        <v>1308</v>
      </c>
      <c r="Q27">
        <f t="shared" si="14"/>
        <v>13985</v>
      </c>
      <c r="S27" s="2" t="s">
        <v>3</v>
      </c>
      <c r="T27" s="1" t="str">
        <f t="shared" ref="T27:T32" si="15">CONCATENATE(B27, " (", J27, "-", O27, ")")</f>
        <v>12245 (11934-12700)</v>
      </c>
      <c r="U27" s="1" t="str">
        <f t="shared" ref="U27:U35" si="16">CONCATENATE(D27, " (", K27, "-", P27, ")")</f>
        <v>1249 (1205-1308)</v>
      </c>
      <c r="V27" s="1" t="str">
        <f t="shared" ref="V27:V33" si="17">CONCATENATE(F27, " (", L27, "-", Q27, ")")</f>
        <v>13493 (13169-13985)</v>
      </c>
    </row>
    <row r="28" spans="1:22" x14ac:dyDescent="0.25">
      <c r="A28" s="2" t="s">
        <v>9</v>
      </c>
      <c r="B28">
        <f t="shared" si="8"/>
        <v>171</v>
      </c>
      <c r="C28" s="1" t="str">
        <f t="shared" si="9"/>
        <v>(161-186)</v>
      </c>
      <c r="D28">
        <f t="shared" si="8"/>
        <v>52</v>
      </c>
      <c r="E28" s="1" t="str">
        <f t="shared" si="10"/>
        <v>(49-55)</v>
      </c>
      <c r="F28">
        <f t="shared" ref="F28" si="18">ROUND(F6*$D$21, 0)</f>
        <v>223</v>
      </c>
      <c r="G28" s="1" t="str">
        <f t="shared" si="12"/>
        <v>(212-240)</v>
      </c>
      <c r="I28" s="2" t="s">
        <v>9</v>
      </c>
      <c r="J28">
        <f t="shared" si="13"/>
        <v>161</v>
      </c>
      <c r="K28">
        <f t="shared" si="13"/>
        <v>49</v>
      </c>
      <c r="L28">
        <f t="shared" si="13"/>
        <v>212</v>
      </c>
      <c r="N28" s="2" t="s">
        <v>9</v>
      </c>
      <c r="O28">
        <f t="shared" si="14"/>
        <v>186</v>
      </c>
      <c r="P28">
        <f t="shared" si="14"/>
        <v>55</v>
      </c>
      <c r="Q28">
        <f t="shared" si="14"/>
        <v>240</v>
      </c>
      <c r="S28" s="2" t="s">
        <v>9</v>
      </c>
      <c r="T28" s="1" t="str">
        <f t="shared" si="15"/>
        <v>171 (161-186)</v>
      </c>
      <c r="U28" s="1" t="str">
        <f t="shared" si="16"/>
        <v>52 (49-55)</v>
      </c>
      <c r="V28" s="1" t="str">
        <f t="shared" si="17"/>
        <v>223 (212-240)</v>
      </c>
    </row>
    <row r="29" spans="1:22" x14ac:dyDescent="0.25">
      <c r="A29" s="2" t="s">
        <v>5</v>
      </c>
      <c r="B29">
        <f t="shared" si="8"/>
        <v>3502</v>
      </c>
      <c r="C29" s="1" t="str">
        <f t="shared" si="9"/>
        <v>(3413-3634)</v>
      </c>
      <c r="D29">
        <f t="shared" si="8"/>
        <v>515</v>
      </c>
      <c r="E29" s="1" t="str">
        <f t="shared" si="10"/>
        <v>(497-536)</v>
      </c>
      <c r="F29">
        <f t="shared" ref="F29" si="19">ROUND(F7*$D$21, 0)</f>
        <v>4018</v>
      </c>
      <c r="G29" s="1" t="str">
        <f t="shared" si="12"/>
        <v>(3919-4166)</v>
      </c>
      <c r="I29" s="2" t="s">
        <v>5</v>
      </c>
      <c r="J29">
        <f t="shared" si="13"/>
        <v>3413</v>
      </c>
      <c r="K29">
        <f t="shared" si="13"/>
        <v>497</v>
      </c>
      <c r="L29">
        <f t="shared" si="13"/>
        <v>3919</v>
      </c>
      <c r="N29" s="2" t="s">
        <v>5</v>
      </c>
      <c r="O29">
        <f t="shared" si="14"/>
        <v>3634</v>
      </c>
      <c r="P29">
        <f t="shared" si="14"/>
        <v>536</v>
      </c>
      <c r="Q29">
        <f t="shared" si="14"/>
        <v>4166</v>
      </c>
      <c r="S29" s="2" t="s">
        <v>5</v>
      </c>
      <c r="T29" s="1" t="str">
        <f t="shared" si="15"/>
        <v>3502 (3413-3634)</v>
      </c>
      <c r="U29" s="1" t="str">
        <f t="shared" si="16"/>
        <v>515 (497-536)</v>
      </c>
      <c r="V29" s="1" t="str">
        <f t="shared" si="17"/>
        <v>4018 (3919-4166)</v>
      </c>
    </row>
    <row r="30" spans="1:22" x14ac:dyDescent="0.25">
      <c r="A30" s="2" t="s">
        <v>6</v>
      </c>
      <c r="B30">
        <f t="shared" si="8"/>
        <v>1022</v>
      </c>
      <c r="C30" s="1" t="str">
        <f t="shared" si="9"/>
        <v>(987-1078)</v>
      </c>
      <c r="D30">
        <f t="shared" si="8"/>
        <v>175</v>
      </c>
      <c r="E30" s="1" t="str">
        <f t="shared" si="10"/>
        <v>(166-185)</v>
      </c>
      <c r="F30">
        <f t="shared" ref="F30" si="20">ROUND(F8*$D$21, 0)</f>
        <v>1197</v>
      </c>
      <c r="G30" s="1" t="str">
        <f t="shared" si="12"/>
        <v>(1160-1256)</v>
      </c>
      <c r="I30" s="2" t="s">
        <v>6</v>
      </c>
      <c r="J30">
        <f t="shared" si="13"/>
        <v>987</v>
      </c>
      <c r="K30">
        <f t="shared" si="13"/>
        <v>166</v>
      </c>
      <c r="L30">
        <f t="shared" si="13"/>
        <v>1160</v>
      </c>
      <c r="N30" s="2" t="s">
        <v>6</v>
      </c>
      <c r="O30">
        <f t="shared" si="14"/>
        <v>1078</v>
      </c>
      <c r="P30">
        <f t="shared" si="14"/>
        <v>185</v>
      </c>
      <c r="Q30">
        <f t="shared" si="14"/>
        <v>1256</v>
      </c>
      <c r="S30" s="2" t="s">
        <v>6</v>
      </c>
      <c r="T30" s="1" t="str">
        <f t="shared" si="15"/>
        <v>1022 (987-1078)</v>
      </c>
      <c r="U30" s="1" t="str">
        <f t="shared" si="16"/>
        <v>175 (166-185)</v>
      </c>
      <c r="V30" s="1" t="str">
        <f t="shared" si="17"/>
        <v>1197 (1160-1256)</v>
      </c>
    </row>
    <row r="31" spans="1:22" x14ac:dyDescent="0.25">
      <c r="A31" s="2" t="s">
        <v>8</v>
      </c>
      <c r="B31">
        <f t="shared" si="8"/>
        <v>149</v>
      </c>
      <c r="C31" s="1" t="str">
        <f t="shared" si="9"/>
        <v>(139-159)</v>
      </c>
      <c r="D31">
        <f t="shared" si="8"/>
        <v>28</v>
      </c>
      <c r="E31" s="1" t="str">
        <f t="shared" si="10"/>
        <v>(27-30)</v>
      </c>
      <c r="F31">
        <f t="shared" ref="F31" si="21">ROUND(F9*$D$21, 0)</f>
        <v>178</v>
      </c>
      <c r="G31" s="1" t="str">
        <f t="shared" si="12"/>
        <v>(167-190)</v>
      </c>
      <c r="I31" s="2" t="s">
        <v>8</v>
      </c>
      <c r="J31">
        <f t="shared" si="13"/>
        <v>139</v>
      </c>
      <c r="K31">
        <f t="shared" si="13"/>
        <v>27</v>
      </c>
      <c r="L31">
        <f t="shared" si="13"/>
        <v>167</v>
      </c>
      <c r="N31" s="2" t="s">
        <v>8</v>
      </c>
      <c r="O31">
        <f t="shared" si="14"/>
        <v>159</v>
      </c>
      <c r="P31">
        <f t="shared" si="14"/>
        <v>30</v>
      </c>
      <c r="Q31">
        <f t="shared" si="14"/>
        <v>190</v>
      </c>
      <c r="S31" s="2" t="s">
        <v>8</v>
      </c>
      <c r="T31" s="1" t="str">
        <f t="shared" si="15"/>
        <v>149 (139-159)</v>
      </c>
      <c r="U31" s="1" t="str">
        <f t="shared" si="16"/>
        <v>28 (27-30)</v>
      </c>
      <c r="V31" s="1" t="str">
        <f t="shared" si="17"/>
        <v>178 (167-190)</v>
      </c>
    </row>
    <row r="32" spans="1:22" x14ac:dyDescent="0.25">
      <c r="A32" s="2" t="s">
        <v>4</v>
      </c>
      <c r="B32">
        <f t="shared" si="8"/>
        <v>5856</v>
      </c>
      <c r="C32" s="1" t="str">
        <f t="shared" si="9"/>
        <v>(5721-6081)</v>
      </c>
      <c r="D32">
        <f t="shared" si="8"/>
        <v>625</v>
      </c>
      <c r="E32" s="1" t="str">
        <f t="shared" si="10"/>
        <v>(605-656)</v>
      </c>
      <c r="F32">
        <f t="shared" ref="F32" si="22">ROUND(F10*$D$21, 0)</f>
        <v>6479</v>
      </c>
      <c r="G32" s="1" t="str">
        <f t="shared" si="12"/>
        <v>(6338-6726)</v>
      </c>
      <c r="I32" s="2" t="s">
        <v>4</v>
      </c>
      <c r="J32">
        <f t="shared" si="13"/>
        <v>5721</v>
      </c>
      <c r="K32">
        <f t="shared" si="13"/>
        <v>605</v>
      </c>
      <c r="L32">
        <f t="shared" si="13"/>
        <v>6338</v>
      </c>
      <c r="N32" s="2" t="s">
        <v>4</v>
      </c>
      <c r="O32">
        <f t="shared" si="14"/>
        <v>6081</v>
      </c>
      <c r="P32">
        <f t="shared" si="14"/>
        <v>656</v>
      </c>
      <c r="Q32">
        <f t="shared" si="14"/>
        <v>6726</v>
      </c>
      <c r="S32" s="2" t="s">
        <v>4</v>
      </c>
      <c r="T32" s="1" t="str">
        <f t="shared" si="15"/>
        <v>5856 (5721-6081)</v>
      </c>
      <c r="U32" s="1" t="str">
        <f t="shared" si="16"/>
        <v>625 (605-656)</v>
      </c>
      <c r="V32" s="1" t="str">
        <f t="shared" si="17"/>
        <v>6479 (6338-6726)</v>
      </c>
    </row>
    <row r="33" spans="1:22" x14ac:dyDescent="0.25">
      <c r="A33" s="2" t="s">
        <v>7</v>
      </c>
      <c r="B33">
        <f t="shared" si="8"/>
        <v>1427</v>
      </c>
      <c r="C33" s="1" t="str">
        <f t="shared" si="9"/>
        <v>(1373-1495)</v>
      </c>
      <c r="D33">
        <f t="shared" si="8"/>
        <v>410</v>
      </c>
      <c r="E33" s="1" t="str">
        <f t="shared" si="10"/>
        <v>(398-430)</v>
      </c>
      <c r="F33">
        <f t="shared" ref="F33" si="23">ROUND(F11*$D$21, 0)</f>
        <v>1837</v>
      </c>
      <c r="G33" s="1" t="str">
        <f>CONCATENATE("(", L33, "-", Q33, ")")</f>
        <v>(1776-1916)</v>
      </c>
      <c r="I33" s="2" t="s">
        <v>7</v>
      </c>
      <c r="J33">
        <f t="shared" si="13"/>
        <v>1373</v>
      </c>
      <c r="K33">
        <f t="shared" si="13"/>
        <v>398</v>
      </c>
      <c r="L33">
        <f t="shared" si="13"/>
        <v>1776</v>
      </c>
      <c r="N33" s="2" t="s">
        <v>7</v>
      </c>
      <c r="O33">
        <f t="shared" si="14"/>
        <v>1495</v>
      </c>
      <c r="P33">
        <f t="shared" si="14"/>
        <v>430</v>
      </c>
      <c r="Q33">
        <f t="shared" si="14"/>
        <v>1916</v>
      </c>
      <c r="S33" s="2" t="s">
        <v>7</v>
      </c>
      <c r="T33" s="1" t="str">
        <f>CONCATENATE(B33, " (", J33, "-", O33, ")")</f>
        <v>1427 (1373-1495)</v>
      </c>
      <c r="U33" s="1" t="str">
        <f t="shared" si="16"/>
        <v>410 (398-430)</v>
      </c>
      <c r="V33" s="1" t="str">
        <f t="shared" si="17"/>
        <v>1837 (1776-1916)</v>
      </c>
    </row>
    <row r="34" spans="1:22" x14ac:dyDescent="0.25">
      <c r="A34" s="2"/>
      <c r="B34" s="1"/>
      <c r="C34" s="1"/>
      <c r="D34" s="1"/>
      <c r="E34" s="1"/>
      <c r="F34" s="1"/>
      <c r="G34" s="1"/>
      <c r="I34" s="2"/>
      <c r="J34" s="1"/>
      <c r="K34" s="1"/>
      <c r="L34" s="1"/>
      <c r="N34" s="2"/>
      <c r="O34" s="1"/>
      <c r="P34" s="1"/>
      <c r="Q34" s="1"/>
    </row>
    <row r="35" spans="1:22" x14ac:dyDescent="0.25">
      <c r="A35" s="2" t="s">
        <v>11</v>
      </c>
      <c r="B35" s="1">
        <f>SUM(B26:B33)</f>
        <v>24635</v>
      </c>
      <c r="C35" s="1" t="str">
        <f t="shared" ref="C35" si="24">CONCATENATE("(", J35, "-", O35, ")")</f>
        <v>(24130-25497)</v>
      </c>
      <c r="D35" s="1">
        <f>SUM(D26:D33)</f>
        <v>3100</v>
      </c>
      <c r="E35" s="1" t="str">
        <f t="shared" ref="E35" si="25">CONCATENATE("(", K35, "-", P35, ")")</f>
        <v>(3027-3219)</v>
      </c>
      <c r="F35" s="1">
        <f>SUM(F26:F33)</f>
        <v>27734</v>
      </c>
      <c r="G35" s="1" t="str">
        <f>CONCATENATE("(", E39, "-",F39, ")")</f>
        <v>(27187-28699)</v>
      </c>
      <c r="I35" s="2" t="s">
        <v>11</v>
      </c>
      <c r="J35">
        <f>ROUND(J13*$E$21, 0)</f>
        <v>24130</v>
      </c>
      <c r="K35">
        <f>ROUND(K13*$E$21, 0)</f>
        <v>3027</v>
      </c>
      <c r="L35" s="1"/>
      <c r="N35" s="2" t="s">
        <v>11</v>
      </c>
      <c r="O35">
        <f t="shared" si="14"/>
        <v>25497</v>
      </c>
      <c r="P35">
        <f t="shared" si="14"/>
        <v>3219</v>
      </c>
      <c r="Q35" s="1"/>
      <c r="S35" s="2" t="s">
        <v>11</v>
      </c>
      <c r="T35" s="1" t="str">
        <f>CONCATENATE(B35, " (", J35, "-", O35, ")")</f>
        <v>24635 (24130-25497)</v>
      </c>
      <c r="U35" s="1" t="str">
        <f t="shared" si="16"/>
        <v>3100 (3027-3219)</v>
      </c>
      <c r="V35" s="1" t="str">
        <f>CONCATENATE(F35, " (", E39, "-", F39, ")")</f>
        <v>27734 (27187-28699)</v>
      </c>
    </row>
    <row r="37" spans="1:22" x14ac:dyDescent="0.25">
      <c r="D37" s="2" t="s">
        <v>15</v>
      </c>
      <c r="E37" s="2"/>
      <c r="F37" s="2"/>
    </row>
    <row r="38" spans="1:22" x14ac:dyDescent="0.25">
      <c r="D38" s="2" t="s">
        <v>13</v>
      </c>
      <c r="E38" s="2" t="s">
        <v>16</v>
      </c>
      <c r="F38" s="2" t="s">
        <v>17</v>
      </c>
    </row>
    <row r="39" spans="1:22" x14ac:dyDescent="0.25">
      <c r="D39" s="2">
        <f>D17+D20</f>
        <v>27736</v>
      </c>
      <c r="E39" s="2">
        <f t="shared" ref="E39:F39" si="26">E17+E20</f>
        <v>27187</v>
      </c>
      <c r="F39" s="2">
        <f t="shared" si="26"/>
        <v>28699</v>
      </c>
    </row>
  </sheetData>
  <sortState ref="N27:Q34">
    <sortCondition ref="N27:N34"/>
  </sortState>
  <pageMargins left="0.7" right="0.7" top="0.75" bottom="0.75" header="0.3" footer="0.3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Jansson</dc:creator>
  <cp:lastModifiedBy>James Jansson</cp:lastModifiedBy>
  <dcterms:created xsi:type="dcterms:W3CDTF">2014-06-23T11:32:43Z</dcterms:created>
  <dcterms:modified xsi:type="dcterms:W3CDTF">2014-08-16T19:06:41Z</dcterms:modified>
</cp:coreProperties>
</file>