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Research\Metabolic Dependencies\Dependency GSEA\Media_Differences\"/>
    </mc:Choice>
  </mc:AlternateContent>
  <xr:revisionPtr revIDLastSave="0" documentId="13_ncr:1_{920F83DD-F5FA-4299-8BAA-19B3B4EB39BF}" xr6:coauthVersionLast="45" xr6:coauthVersionMax="45" xr10:uidLastSave="{00000000-0000-0000-0000-000000000000}"/>
  <bookViews>
    <workbookView xWindow="-120" yWindow="-120" windowWidth="29040" windowHeight="15840" xr2:uid="{ABEAF296-7026-4350-9C50-36858883A28B}"/>
  </bookViews>
  <sheets>
    <sheet name="Weighted Mean NES for DMEM and " sheetId="4" r:id="rId1"/>
    <sheet name="Recipes" sheetId="1" r:id="rId2"/>
    <sheet name="Comparison" sheetId="2" r:id="rId3"/>
    <sheet name="Results" sheetId="3" r:id="rId4"/>
  </sheets>
  <definedNames>
    <definedName name="_xlnm._FilterDatabase" localSheetId="2" hidden="1">Comparison!$A$3:$I$3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2" l="1"/>
  <c r="H43" i="2" s="1"/>
  <c r="I43" i="2"/>
  <c r="D48" i="4" s="1"/>
  <c r="F43" i="2"/>
  <c r="F42" i="2"/>
  <c r="H42" i="2" s="1"/>
  <c r="G42" i="2"/>
  <c r="G41" i="2"/>
  <c r="F41" i="2"/>
  <c r="F39" i="2"/>
  <c r="G39" i="2"/>
  <c r="F40" i="2"/>
  <c r="H40" i="2" s="1"/>
  <c r="G40" i="2"/>
  <c r="I40" i="2" s="1"/>
  <c r="F38" i="2"/>
  <c r="G38" i="2"/>
  <c r="I38" i="2" s="1"/>
  <c r="D22" i="4" s="1"/>
  <c r="I37" i="2"/>
  <c r="F37" i="2"/>
  <c r="H37" i="2" s="1"/>
  <c r="G37" i="2"/>
  <c r="D50" i="4"/>
  <c r="D13" i="4"/>
  <c r="D26" i="4"/>
  <c r="H41" i="2" l="1"/>
  <c r="I39" i="2"/>
  <c r="I42" i="2"/>
  <c r="D58" i="4" s="1"/>
  <c r="I41" i="2"/>
  <c r="D56" i="4" s="1"/>
  <c r="H39" i="2"/>
  <c r="H38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G14" i="2"/>
  <c r="G4" i="2"/>
  <c r="G5" i="2"/>
  <c r="G15" i="2"/>
  <c r="G6" i="2"/>
  <c r="G20" i="2"/>
  <c r="G25" i="2"/>
  <c r="G9" i="2"/>
  <c r="G7" i="2"/>
  <c r="G23" i="2"/>
  <c r="G24" i="2"/>
  <c r="G36" i="2"/>
  <c r="G22" i="2"/>
  <c r="G32" i="2"/>
  <c r="G8" i="2"/>
  <c r="G19" i="2"/>
  <c r="G34" i="2"/>
  <c r="G26" i="2"/>
  <c r="G31" i="2"/>
  <c r="G33" i="2"/>
  <c r="G17" i="2"/>
  <c r="G11" i="2"/>
  <c r="G18" i="2"/>
  <c r="G27" i="2"/>
  <c r="G13" i="2"/>
  <c r="G28" i="2"/>
  <c r="G10" i="2"/>
  <c r="G35" i="2"/>
  <c r="G29" i="2"/>
  <c r="G21" i="2"/>
  <c r="G30" i="2"/>
  <c r="G12" i="2"/>
  <c r="G16" i="2"/>
  <c r="F16" i="2"/>
  <c r="I16" i="2" s="1"/>
  <c r="C14" i="2"/>
  <c r="C4" i="2"/>
  <c r="C5" i="2"/>
  <c r="C15" i="2"/>
  <c r="C6" i="2"/>
  <c r="C20" i="2"/>
  <c r="C25" i="2"/>
  <c r="C9" i="2"/>
  <c r="C7" i="2"/>
  <c r="C23" i="2"/>
  <c r="C24" i="2"/>
  <c r="C36" i="2"/>
  <c r="C22" i="2"/>
  <c r="C32" i="2"/>
  <c r="C8" i="2"/>
  <c r="C19" i="2"/>
  <c r="C34" i="2"/>
  <c r="C26" i="2"/>
  <c r="C31" i="2"/>
  <c r="C33" i="2"/>
  <c r="C17" i="2"/>
  <c r="C11" i="2"/>
  <c r="C18" i="2"/>
  <c r="C27" i="2"/>
  <c r="C13" i="2"/>
  <c r="C28" i="2"/>
  <c r="C10" i="2"/>
  <c r="C35" i="2"/>
  <c r="C29" i="2"/>
  <c r="C21" i="2"/>
  <c r="C30" i="2"/>
  <c r="C12" i="2"/>
  <c r="C16" i="2"/>
  <c r="B14" i="2"/>
  <c r="F14" i="2" s="1"/>
  <c r="I14" i="2" s="1"/>
  <c r="B4" i="2"/>
  <c r="F4" i="2" s="1"/>
  <c r="B5" i="2"/>
  <c r="F5" i="2" s="1"/>
  <c r="B15" i="2"/>
  <c r="F15" i="2" s="1"/>
  <c r="B6" i="2"/>
  <c r="F6" i="2" s="1"/>
  <c r="I6" i="2" s="1"/>
  <c r="B20" i="2"/>
  <c r="F20" i="2" s="1"/>
  <c r="B25" i="2"/>
  <c r="F25" i="2" s="1"/>
  <c r="B9" i="2"/>
  <c r="F9" i="2" s="1"/>
  <c r="B7" i="2"/>
  <c r="F7" i="2" s="1"/>
  <c r="I7" i="2" s="1"/>
  <c r="B23" i="2"/>
  <c r="F23" i="2" s="1"/>
  <c r="B24" i="2"/>
  <c r="F24" i="2" s="1"/>
  <c r="B36" i="2"/>
  <c r="F36" i="2" s="1"/>
  <c r="B22" i="2"/>
  <c r="F22" i="2" s="1"/>
  <c r="I22" i="2" s="1"/>
  <c r="B32" i="2"/>
  <c r="F32" i="2" s="1"/>
  <c r="B8" i="2"/>
  <c r="F8" i="2" s="1"/>
  <c r="B19" i="2"/>
  <c r="F19" i="2" s="1"/>
  <c r="B34" i="2"/>
  <c r="F34" i="2" s="1"/>
  <c r="I34" i="2" s="1"/>
  <c r="B26" i="2"/>
  <c r="F26" i="2" s="1"/>
  <c r="B31" i="2"/>
  <c r="F31" i="2" s="1"/>
  <c r="B33" i="2"/>
  <c r="F33" i="2" s="1"/>
  <c r="B17" i="2"/>
  <c r="F17" i="2" s="1"/>
  <c r="I17" i="2" s="1"/>
  <c r="B11" i="2"/>
  <c r="F11" i="2" s="1"/>
  <c r="B18" i="2"/>
  <c r="F18" i="2" s="1"/>
  <c r="B27" i="2"/>
  <c r="F27" i="2" s="1"/>
  <c r="B13" i="2"/>
  <c r="F13" i="2" s="1"/>
  <c r="I13" i="2" s="1"/>
  <c r="B28" i="2"/>
  <c r="F28" i="2" s="1"/>
  <c r="B10" i="2"/>
  <c r="F10" i="2" s="1"/>
  <c r="B35" i="2"/>
  <c r="F35" i="2" s="1"/>
  <c r="B29" i="2"/>
  <c r="F29" i="2" s="1"/>
  <c r="I29" i="2" s="1"/>
  <c r="B21" i="2"/>
  <c r="F21" i="2" s="1"/>
  <c r="B30" i="2"/>
  <c r="F30" i="2" s="1"/>
  <c r="B12" i="2"/>
  <c r="F12" i="2" s="1"/>
  <c r="H9" i="2" l="1"/>
  <c r="I9" i="2"/>
  <c r="D36" i="4" s="1"/>
  <c r="H15" i="2"/>
  <c r="I15" i="2"/>
  <c r="D14" i="4" s="1"/>
  <c r="H12" i="2"/>
  <c r="I12" i="2"/>
  <c r="H27" i="2"/>
  <c r="I27" i="2"/>
  <c r="H19" i="2"/>
  <c r="I19" i="2"/>
  <c r="H18" i="2"/>
  <c r="I18" i="2"/>
  <c r="H35" i="2"/>
  <c r="I35" i="2"/>
  <c r="H33" i="2"/>
  <c r="I33" i="2"/>
  <c r="H36" i="2"/>
  <c r="I36" i="2"/>
  <c r="D39" i="4" s="1"/>
  <c r="I30" i="2"/>
  <c r="H30" i="2"/>
  <c r="H10" i="2"/>
  <c r="I10" i="2"/>
  <c r="H31" i="2"/>
  <c r="I31" i="2"/>
  <c r="D68" i="4" s="1"/>
  <c r="I8" i="2"/>
  <c r="D7" i="4" s="1"/>
  <c r="H8" i="2"/>
  <c r="H24" i="2"/>
  <c r="I24" i="2"/>
  <c r="I25" i="2"/>
  <c r="H25" i="2"/>
  <c r="H5" i="2"/>
  <c r="I5" i="2"/>
  <c r="D2" i="4" s="1"/>
  <c r="I21" i="2"/>
  <c r="H21" i="2"/>
  <c r="I28" i="2"/>
  <c r="H28" i="2"/>
  <c r="I11" i="2"/>
  <c r="H11" i="2"/>
  <c r="I26" i="2"/>
  <c r="D67" i="4" s="1"/>
  <c r="H26" i="2"/>
  <c r="I32" i="2"/>
  <c r="D51" i="4" s="1"/>
  <c r="H32" i="2"/>
  <c r="I23" i="2"/>
  <c r="H23" i="2"/>
  <c r="I20" i="2"/>
  <c r="H20" i="2"/>
  <c r="I4" i="2"/>
  <c r="H4" i="2"/>
  <c r="H16" i="2"/>
  <c r="H29" i="2"/>
  <c r="H13" i="2"/>
  <c r="H17" i="2"/>
  <c r="H34" i="2"/>
  <c r="H22" i="2"/>
  <c r="H7" i="2"/>
  <c r="H6" i="2"/>
  <c r="H14" i="2"/>
  <c r="D69" i="4" l="1"/>
  <c r="D45" i="4"/>
  <c r="D19" i="4"/>
  <c r="D47" i="4"/>
  <c r="D12" i="4"/>
  <c r="D25" i="4"/>
</calcChain>
</file>

<file path=xl/sharedStrings.xml><?xml version="1.0" encoding="utf-8"?>
<sst xmlns="http://schemas.openxmlformats.org/spreadsheetml/2006/main" count="252" uniqueCount="146">
  <si>
    <t>Magnesium Sulfate (anhydrous)</t>
  </si>
  <si>
    <t>Potassium Chloride</t>
  </si>
  <si>
    <t>Sodium Bicarbonate</t>
  </si>
  <si>
    <t>—</t>
  </si>
  <si>
    <t>Sodium Chloride</t>
  </si>
  <si>
    <t>Sodium Phosphate Dibasic (anhydrous)</t>
  </si>
  <si>
    <t>Amino Acids</t>
  </si>
  <si>
    <t>L-Alanyl-L-Glutamine</t>
  </si>
  <si>
    <t>L-Arginine</t>
  </si>
  <si>
    <t>L-Asparagine (anhydrous)</t>
  </si>
  <si>
    <t>L-Aspartic Acid</t>
  </si>
  <si>
    <t>L-Cystine • 2HCl</t>
  </si>
  <si>
    <t>L-Glutamic Acid</t>
  </si>
  <si>
    <t>L-Glutamine</t>
  </si>
  <si>
    <t>Glycine</t>
  </si>
  <si>
    <t>L-Histidine</t>
  </si>
  <si>
    <t>Hydroxy-L-Proline</t>
  </si>
  <si>
    <t>L-Isoleucine</t>
  </si>
  <si>
    <t>L-Leucine</t>
  </si>
  <si>
    <t>L-Lysine • HCl</t>
  </si>
  <si>
    <t>L-Methionine</t>
  </si>
  <si>
    <t>L-Phenylalanine</t>
  </si>
  <si>
    <t>L-Proline</t>
  </si>
  <si>
    <t>L-Serine</t>
  </si>
  <si>
    <t>L-Threonine</t>
  </si>
  <si>
    <t>L-Tryptophan</t>
  </si>
  <si>
    <t>L-Valine</t>
  </si>
  <si>
    <t>Vitamins</t>
  </si>
  <si>
    <t>D-Biotin</t>
  </si>
  <si>
    <t>Choline Chloride</t>
  </si>
  <si>
    <t>Folic Acid</t>
  </si>
  <si>
    <t>Niacinamide</t>
  </si>
  <si>
    <t>D-Pantothenic Acid (hemicalcium)</t>
  </si>
  <si>
    <t>Pyridoxine • HCl</t>
  </si>
  <si>
    <t>Riboflavin</t>
  </si>
  <si>
    <t>Thiamine • HCl</t>
  </si>
  <si>
    <t>Other</t>
  </si>
  <si>
    <t>D-Glucose</t>
  </si>
  <si>
    <t>Glutathione (reduced)</t>
  </si>
  <si>
    <t>Phenol Red • Na</t>
  </si>
  <si>
    <t>Inorganic Salts</t>
  </si>
  <si>
    <t>Calcium Nitrate • 4H2O</t>
  </si>
  <si>
    <t>L-Tyrosine • 2Na • 2H2O</t>
  </si>
  <si>
    <t>myo-Inositol</t>
  </si>
  <si>
    <t>p-Aminobenzoic Acid</t>
  </si>
  <si>
    <t>Vitamin B12</t>
  </si>
  <si>
    <t>RPMI</t>
  </si>
  <si>
    <t>Calcium Chloride</t>
  </si>
  <si>
    <t>Ferric Nitrate • 9H2O</t>
  </si>
  <si>
    <t>Sodium Phosphate Monobasic (anhydrous)</t>
  </si>
  <si>
    <t>L-Arginine • HCl</t>
  </si>
  <si>
    <t>L-Histidine • HCl • H2O</t>
  </si>
  <si>
    <t>L-Tyrosine • 2Na •2H2O</t>
  </si>
  <si>
    <t>Pyridoxal • HCl</t>
  </si>
  <si>
    <t>Pyruvic Acid • Na</t>
  </si>
  <si>
    <t>DMEM</t>
  </si>
  <si>
    <t>Manual Fix for DMEM</t>
  </si>
  <si>
    <t>DMEM Final</t>
  </si>
  <si>
    <t>RPMI - DMEM</t>
  </si>
  <si>
    <t>RPMI / DMEM</t>
  </si>
  <si>
    <t>Values are in g / L</t>
  </si>
  <si>
    <t>Convert to mg / L and add 0.001 to add 1 ug / L to avoid division by 0</t>
  </si>
  <si>
    <t>RPMI adjusted</t>
  </si>
  <si>
    <t>DMEM adjusted</t>
  </si>
  <si>
    <t>Note: Really high fold changes reflect a binary "present" vs "not present" component</t>
  </si>
  <si>
    <t>Component</t>
  </si>
  <si>
    <t>Log2(RPMI / DMEM)</t>
  </si>
  <si>
    <t>Pathway</t>
  </si>
  <si>
    <t>Weighted.Mean.NES.Adherent.RPMI</t>
  </si>
  <si>
    <t>Weighted.Mean.NES.Adherent.DMEM</t>
  </si>
  <si>
    <t>Log2(RPMI/DMEM) Recipe</t>
  </si>
  <si>
    <t>Glycolysis Gluconeogenesis</t>
  </si>
  <si>
    <t>Core Glycolysis.gluconeogenesis</t>
  </si>
  <si>
    <t>Citrate Cycle Tca Cycle</t>
  </si>
  <si>
    <t>Pentose Phosphate Pathway</t>
  </si>
  <si>
    <t>Pentose And Glucuronate Interconversions</t>
  </si>
  <si>
    <t>Fructose And Mannose Metabolism</t>
  </si>
  <si>
    <t>Galactose Metabolism</t>
  </si>
  <si>
    <t>Ascorbate And Aldarate Metabolism</t>
  </si>
  <si>
    <t>Fatty Acid Metabolism</t>
  </si>
  <si>
    <t>Steroid Biosynthesis</t>
  </si>
  <si>
    <t>Primary Bile Acid Biosynthesis</t>
  </si>
  <si>
    <t>Steroid Hormone Biosynthesis</t>
  </si>
  <si>
    <t>Pyrimidine Metabolism</t>
  </si>
  <si>
    <t>Alanine Aspartate And Glutamate Metabolism</t>
  </si>
  <si>
    <t>Glycine Serine And Threonine Metabolism</t>
  </si>
  <si>
    <t>Cysteine And Methionine Metabolism</t>
  </si>
  <si>
    <t>Valine Leucine And Isoleucine Degradation</t>
  </si>
  <si>
    <t>Valine Leucine And Isoleucine Biosynthesis</t>
  </si>
  <si>
    <t>Lysine Degradation</t>
  </si>
  <si>
    <t>Arginine And Proline Metabolism</t>
  </si>
  <si>
    <t>Histidine Metabolism</t>
  </si>
  <si>
    <t>Tyrosine Metabolism</t>
  </si>
  <si>
    <t>Phenylalanine Metabolism</t>
  </si>
  <si>
    <t>Tryptophan Metabolism</t>
  </si>
  <si>
    <t>Beta Alanine Metabolism</t>
  </si>
  <si>
    <t>Taurine And Hypotaurine Metabolism</t>
  </si>
  <si>
    <t>Selenoamino Acid Metabolism</t>
  </si>
  <si>
    <t>Glutathione Metabolism</t>
  </si>
  <si>
    <t>Starch And Sucrose Metabolism</t>
  </si>
  <si>
    <t>N Glycan Biosynthesis</t>
  </si>
  <si>
    <t>Other Glycan Degradation</t>
  </si>
  <si>
    <t>O Glycan Biosynthesis</t>
  </si>
  <si>
    <t>Amino Sugar And Nucleotide Sugar Metabolism</t>
  </si>
  <si>
    <t>Glycosaminoglycan Degradation</t>
  </si>
  <si>
    <t>Glycosaminoglycan Biosynthesis Chondroitin Sulfate</t>
  </si>
  <si>
    <t>Glycosaminoglycan Biosynthesis Keratan Sulfate</t>
  </si>
  <si>
    <t>Glycosaminoglycan Biosynthesis Heparan Sulfate</t>
  </si>
  <si>
    <t>Glycerolipid Metabolism</t>
  </si>
  <si>
    <t>Inositol Phosphate Metabolism</t>
  </si>
  <si>
    <t>Glycosylphosphatidylinositol Gpi Anchor Biosynthesis</t>
  </si>
  <si>
    <t>Glycerophospholipid Metabolism</t>
  </si>
  <si>
    <t>Ether Lipid Metabolism</t>
  </si>
  <si>
    <t>Arachidonic Acid Metabolism</t>
  </si>
  <si>
    <t>Linoleic Acid Metabolism</t>
  </si>
  <si>
    <t>Alpha Linolenic Acid Metabolism</t>
  </si>
  <si>
    <t>Sphingolipid Metabolism</t>
  </si>
  <si>
    <t>Glycosphingolipid Biosynthesis Lacto And Neolacto Series</t>
  </si>
  <si>
    <t>Glycosphingolipid Biosynthesis Globo Series</t>
  </si>
  <si>
    <t>Glycosphingolipid Biosynthesis Ganglio Series</t>
  </si>
  <si>
    <t>Pyruvate Metabolism</t>
  </si>
  <si>
    <t>Glyoxylate And Dicarboxylate Metabolism</t>
  </si>
  <si>
    <t>Propanoate Metabolism</t>
  </si>
  <si>
    <t>Butanoate Metabolism</t>
  </si>
  <si>
    <t>One Carbon Pool By Folate</t>
  </si>
  <si>
    <t>Riboflavin Metabolism</t>
  </si>
  <si>
    <t>Nicotinate And Nicotinamide Metabolism</t>
  </si>
  <si>
    <t>Pantothenate And Coa Biosynthesis</t>
  </si>
  <si>
    <t>Folate Biosynthesis</t>
  </si>
  <si>
    <t>Retinol Metabolism</t>
  </si>
  <si>
    <t>Porphyrin And Chlorophyll Metabolism</t>
  </si>
  <si>
    <t>Terpenoid Backbone Biosynthesis</t>
  </si>
  <si>
    <t>Nitrogen Metabolism</t>
  </si>
  <si>
    <t>Sulfur Metabolism</t>
  </si>
  <si>
    <t>Aminoacyl Trna Biosynthesis</t>
  </si>
  <si>
    <t>Metabolism Of Xenobiotics By Cytochrome P450</t>
  </si>
  <si>
    <t>Drug Metabolism Cytochrome P450</t>
  </si>
  <si>
    <t>Drug Metabolism Other Enzymes</t>
  </si>
  <si>
    <t>Biosynthesis Of Unsaturated Fatty Acids</t>
  </si>
  <si>
    <t>Oxidative Phosphorylation</t>
  </si>
  <si>
    <t>Glucose</t>
  </si>
  <si>
    <t>avg(Glutamine +  Glucose FCs)</t>
  </si>
  <si>
    <t>avg(Alanine Aspartate Glutamate FCs)</t>
  </si>
  <si>
    <t>avg(Serine + Glycine + Threonine FCs)</t>
  </si>
  <si>
    <t>avg(Cys  + Met FCs)</t>
  </si>
  <si>
    <t>avg(Val + Iso + Leu FCs)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</si>
</sst>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AA23-7634-4AA4-907A-5CB64E1DE3A0}">
  <dimension ref="A1:K70"/>
  <sheetViews>
    <sheetView tabSelected="1" workbookViewId="0">
      <selection activeCell="A24" sqref="A24"/>
    </sheetView>
  </sheetViews>
  <sheetFormatPr defaultRowHeight="15" x14ac:dyDescent="0.25"/>
  <cols>
    <col min="1" max="1" width="53.140625" style="2" bestFit="1" customWidth="1"/>
    <col min="2" max="2" width="34.28515625" style="2" bestFit="1" customWidth="1"/>
    <col min="3" max="3" width="35.42578125" style="2" bestFit="1" customWidth="1"/>
    <col min="4" max="4" width="24.42578125" style="2" bestFit="1" customWidth="1"/>
    <col min="5" max="5" width="34.28515625" style="2" bestFit="1" customWidth="1"/>
  </cols>
  <sheetData>
    <row r="1" spans="1:11" x14ac:dyDescent="0.25">
      <c r="A1" s="6" t="s">
        <v>67</v>
      </c>
      <c r="B1" s="6" t="s">
        <v>68</v>
      </c>
      <c r="C1" s="6" t="s">
        <v>69</v>
      </c>
      <c r="D1" s="6" t="s">
        <v>70</v>
      </c>
    </row>
    <row r="2" spans="1:11" x14ac:dyDescent="0.25">
      <c r="A2" s="7" t="s">
        <v>84</v>
      </c>
      <c r="B2" s="10">
        <v>-0.38382697199999999</v>
      </c>
      <c r="C2" s="10">
        <v>0.204988696</v>
      </c>
      <c r="D2" s="8">
        <f>LOG(AVERAGE(Comparison!I16,Comparison!I5,Comparison!I6),2)</f>
        <v>13.702858076898982</v>
      </c>
      <c r="E2" s="2" t="s">
        <v>142</v>
      </c>
    </row>
    <row r="3" spans="1:11" x14ac:dyDescent="0.25">
      <c r="A3" s="7" t="s">
        <v>115</v>
      </c>
      <c r="B3" s="10">
        <v>-0.148345215</v>
      </c>
      <c r="C3" s="10">
        <v>0.28552508700000001</v>
      </c>
      <c r="D3" s="8">
        <v>0</v>
      </c>
    </row>
    <row r="4" spans="1:11" x14ac:dyDescent="0.25">
      <c r="A4" s="7" t="s">
        <v>103</v>
      </c>
      <c r="B4" s="10">
        <v>4.8037258999999999E-2</v>
      </c>
      <c r="C4" s="10">
        <v>-0.15348482199999999</v>
      </c>
      <c r="D4" s="8">
        <v>0</v>
      </c>
    </row>
    <row r="5" spans="1:11" x14ac:dyDescent="0.25">
      <c r="A5" s="7" t="s">
        <v>134</v>
      </c>
      <c r="B5" s="10">
        <v>0.16259510999999999</v>
      </c>
      <c r="C5" s="10">
        <v>-0.23300005100000001</v>
      </c>
      <c r="D5" s="8">
        <v>0</v>
      </c>
    </row>
    <row r="6" spans="1:11" x14ac:dyDescent="0.25">
      <c r="A6" s="7" t="s">
        <v>113</v>
      </c>
      <c r="B6" s="10">
        <v>-0.27671044900000002</v>
      </c>
      <c r="C6" s="10">
        <v>1.3433245999999999E-2</v>
      </c>
      <c r="D6" s="8">
        <v>0</v>
      </c>
    </row>
    <row r="7" spans="1:11" x14ac:dyDescent="0.25">
      <c r="A7" s="7" t="s">
        <v>90</v>
      </c>
      <c r="B7" s="10">
        <v>-1.9143034E-2</v>
      </c>
      <c r="C7" s="10">
        <v>0.10949549</v>
      </c>
      <c r="D7" s="8">
        <f>LOG(AVERAGE(Comparison!I14,Comparison!I8),2)</f>
        <v>13.287956241913752</v>
      </c>
    </row>
    <row r="8" spans="1:11" x14ac:dyDescent="0.25">
      <c r="A8" s="7" t="s">
        <v>78</v>
      </c>
      <c r="B8" s="10">
        <v>-0.122450215</v>
      </c>
      <c r="C8" s="10">
        <v>-9.7912420999999999E-2</v>
      </c>
      <c r="D8" s="8">
        <v>0</v>
      </c>
    </row>
    <row r="9" spans="1:11" x14ac:dyDescent="0.25">
      <c r="A9" s="7" t="s">
        <v>95</v>
      </c>
      <c r="B9" s="10">
        <v>-6.0393466E-2</v>
      </c>
      <c r="C9" s="10">
        <v>-0.151629296</v>
      </c>
      <c r="D9" s="8">
        <v>0</v>
      </c>
    </row>
    <row r="10" spans="1:11" x14ac:dyDescent="0.25">
      <c r="A10" s="7" t="s">
        <v>138</v>
      </c>
      <c r="B10" s="10">
        <v>0.59265765599999998</v>
      </c>
      <c r="C10" s="10">
        <v>0.89848784299999995</v>
      </c>
      <c r="D10" s="8">
        <v>0</v>
      </c>
    </row>
    <row r="11" spans="1:11" x14ac:dyDescent="0.25">
      <c r="A11" s="7" t="s">
        <v>123</v>
      </c>
      <c r="B11" s="10">
        <v>-0.17637223199999999</v>
      </c>
      <c r="C11" s="10">
        <v>0.209164929</v>
      </c>
      <c r="D11" s="8">
        <v>0</v>
      </c>
    </row>
    <row r="12" spans="1:11" x14ac:dyDescent="0.25">
      <c r="A12" s="7" t="s">
        <v>73</v>
      </c>
      <c r="B12" s="10">
        <v>-0.45477304400000002</v>
      </c>
      <c r="C12" s="10">
        <v>0.190584324</v>
      </c>
      <c r="D12" s="8">
        <f>LOG(AVERAGE(Comparison!I37,Comparison!I20),2)</f>
        <v>-1.0616855528901845</v>
      </c>
      <c r="E12" s="2" t="s">
        <v>141</v>
      </c>
    </row>
    <row r="13" spans="1:11" x14ac:dyDescent="0.25">
      <c r="A13" s="7" t="s">
        <v>72</v>
      </c>
      <c r="B13" s="10">
        <v>-6.8057370000000001E-3</v>
      </c>
      <c r="C13" s="10">
        <v>-0.12990601199999999</v>
      </c>
      <c r="D13" s="8">
        <f>LOG(2/4.5,2)</f>
        <v>-1.1699250014423124</v>
      </c>
    </row>
    <row r="14" spans="1:11" x14ac:dyDescent="0.25">
      <c r="A14" s="7" t="s">
        <v>86</v>
      </c>
      <c r="B14" s="10">
        <v>-0.31462318500000003</v>
      </c>
      <c r="C14" s="10">
        <v>6.7007575999999999E-2</v>
      </c>
      <c r="D14" s="8">
        <f>LOG(AVERAGE(Comparison!I22,Comparison!I15),2)</f>
        <v>-0.37561873825004288</v>
      </c>
      <c r="E14" s="2" t="s">
        <v>144</v>
      </c>
    </row>
    <row r="15" spans="1:11" x14ac:dyDescent="0.25">
      <c r="A15" s="7" t="s">
        <v>136</v>
      </c>
      <c r="B15" s="10">
        <v>-0.122724634</v>
      </c>
      <c r="C15" s="10">
        <v>2.2998617999999998E-2</v>
      </c>
      <c r="D15" s="8">
        <v>0</v>
      </c>
    </row>
    <row r="16" spans="1:11" x14ac:dyDescent="0.25">
      <c r="A16" s="7" t="s">
        <v>137</v>
      </c>
      <c r="B16" s="10">
        <v>-0.118814315</v>
      </c>
      <c r="C16" s="10">
        <v>1.9165531E-2</v>
      </c>
      <c r="D16" s="8">
        <v>0</v>
      </c>
      <c r="K16" s="9"/>
    </row>
    <row r="17" spans="1:5" x14ac:dyDescent="0.25">
      <c r="A17" s="7" t="s">
        <v>112</v>
      </c>
      <c r="B17" s="10">
        <v>-0.18350505</v>
      </c>
      <c r="C17" s="10">
        <v>0.14679657800000001</v>
      </c>
      <c r="D17" s="8">
        <v>0</v>
      </c>
    </row>
    <row r="18" spans="1:5" x14ac:dyDescent="0.25">
      <c r="A18" s="7" t="s">
        <v>79</v>
      </c>
      <c r="B18" s="10">
        <v>3.1176915999999999E-2</v>
      </c>
      <c r="C18" s="10">
        <v>0.142182797</v>
      </c>
      <c r="D18" s="8">
        <v>0</v>
      </c>
    </row>
    <row r="19" spans="1:5" x14ac:dyDescent="0.25">
      <c r="A19" s="7" t="s">
        <v>128</v>
      </c>
      <c r="B19" s="10">
        <v>0.29212952599999997</v>
      </c>
      <c r="C19" s="10">
        <v>1.7935205999999999E-2</v>
      </c>
      <c r="D19" s="8">
        <f>LOG(Comparison!I27,2)</f>
        <v>-1.9989186545096089</v>
      </c>
    </row>
    <row r="20" spans="1:5" x14ac:dyDescent="0.25">
      <c r="A20" s="7" t="s">
        <v>76</v>
      </c>
      <c r="B20" s="10">
        <v>6.0943300999999998E-2</v>
      </c>
      <c r="C20" s="10">
        <v>0.17937888499999999</v>
      </c>
      <c r="D20" s="8">
        <v>0</v>
      </c>
    </row>
    <row r="21" spans="1:5" x14ac:dyDescent="0.25">
      <c r="A21" s="7" t="s">
        <v>77</v>
      </c>
      <c r="B21" s="10">
        <v>9.4441068000000003E-2</v>
      </c>
      <c r="C21" s="10">
        <v>-6.4539363000000002E-2</v>
      </c>
      <c r="D21" s="8">
        <v>0</v>
      </c>
    </row>
    <row r="22" spans="1:5" x14ac:dyDescent="0.25">
      <c r="A22" s="7" t="s">
        <v>98</v>
      </c>
      <c r="B22" s="10">
        <v>-9.5008002999999994E-2</v>
      </c>
      <c r="C22" s="10">
        <v>-0.165900143</v>
      </c>
      <c r="D22" s="8">
        <f>LOG(Comparison!I38,2)</f>
        <v>9.9672262588359928</v>
      </c>
    </row>
    <row r="23" spans="1:5" x14ac:dyDescent="0.25">
      <c r="A23" s="7" t="s">
        <v>108</v>
      </c>
      <c r="B23" s="10">
        <v>-0.17553028400000001</v>
      </c>
      <c r="C23" s="10">
        <v>0.14750270900000001</v>
      </c>
      <c r="D23" s="8">
        <v>0</v>
      </c>
    </row>
    <row r="24" spans="1:5" x14ac:dyDescent="0.25">
      <c r="A24" s="7" t="s">
        <v>111</v>
      </c>
      <c r="B24" s="10">
        <v>1.9574594000000001E-2</v>
      </c>
      <c r="C24" s="10">
        <v>6.8154720000000004E-3</v>
      </c>
      <c r="D24" s="8">
        <v>0</v>
      </c>
    </row>
    <row r="25" spans="1:5" x14ac:dyDescent="0.25">
      <c r="A25" s="7" t="s">
        <v>85</v>
      </c>
      <c r="B25" s="10">
        <v>9.5603109000000006E-2</v>
      </c>
      <c r="C25" s="10">
        <v>0.192233451</v>
      </c>
      <c r="D25" s="8">
        <f>LOG(AVERAGE(Comparison!I19,Comparison!I25,Comparison!I34),2)</f>
        <v>-1.2536210730987543</v>
      </c>
      <c r="E25" s="2" t="s">
        <v>143</v>
      </c>
    </row>
    <row r="26" spans="1:5" x14ac:dyDescent="0.25">
      <c r="A26" s="7" t="s">
        <v>71</v>
      </c>
      <c r="B26" s="10">
        <v>-0.13494487599999999</v>
      </c>
      <c r="C26" s="10">
        <v>-3.2314730999999999E-2</v>
      </c>
      <c r="D26" s="8">
        <f>LOG(2/4.5,2)</f>
        <v>-1.1699250014423124</v>
      </c>
    </row>
    <row r="27" spans="1:5" x14ac:dyDescent="0.25">
      <c r="A27" s="7" t="s">
        <v>105</v>
      </c>
      <c r="B27" s="10">
        <v>-0.15481767399999999</v>
      </c>
      <c r="C27" s="10">
        <v>-7.6617615E-2</v>
      </c>
      <c r="D27" s="8">
        <v>0</v>
      </c>
    </row>
    <row r="28" spans="1:5" x14ac:dyDescent="0.25">
      <c r="A28" s="7" t="s">
        <v>107</v>
      </c>
      <c r="B28" s="10">
        <v>-0.24152952499999999</v>
      </c>
      <c r="C28" s="10">
        <v>0.26226675999999999</v>
      </c>
      <c r="D28" s="8">
        <v>0</v>
      </c>
    </row>
    <row r="29" spans="1:5" x14ac:dyDescent="0.25">
      <c r="A29" s="7" t="s">
        <v>106</v>
      </c>
      <c r="B29" s="10">
        <v>-0.70788535900000005</v>
      </c>
      <c r="C29" s="10">
        <v>0.429816384</v>
      </c>
      <c r="D29" s="8">
        <v>0</v>
      </c>
    </row>
    <row r="30" spans="1:5" x14ac:dyDescent="0.25">
      <c r="A30" s="7" t="s">
        <v>104</v>
      </c>
      <c r="B30" s="10">
        <v>-9.4245978999999994E-2</v>
      </c>
      <c r="C30" s="10">
        <v>-0.188038078</v>
      </c>
      <c r="D30" s="8">
        <v>0</v>
      </c>
    </row>
    <row r="31" spans="1:5" x14ac:dyDescent="0.25">
      <c r="A31" s="7" t="s">
        <v>119</v>
      </c>
      <c r="B31" s="10">
        <v>-1.2045151E-2</v>
      </c>
      <c r="C31" s="10">
        <v>0.12671228100000001</v>
      </c>
      <c r="D31" s="8">
        <v>0</v>
      </c>
    </row>
    <row r="32" spans="1:5" x14ac:dyDescent="0.25">
      <c r="A32" s="7" t="s">
        <v>118</v>
      </c>
      <c r="B32" s="10">
        <v>-0.41512856300000001</v>
      </c>
      <c r="C32" s="10">
        <v>0.89213640900000002</v>
      </c>
      <c r="D32" s="8">
        <v>0</v>
      </c>
    </row>
    <row r="33" spans="1:4" x14ac:dyDescent="0.25">
      <c r="A33" s="7" t="s">
        <v>117</v>
      </c>
      <c r="B33" s="10">
        <v>-0.18174173399999999</v>
      </c>
      <c r="C33" s="10">
        <v>6.0541734999999999E-2</v>
      </c>
      <c r="D33" s="8">
        <v>0</v>
      </c>
    </row>
    <row r="34" spans="1:4" x14ac:dyDescent="0.25">
      <c r="A34" s="7" t="s">
        <v>110</v>
      </c>
      <c r="B34" s="10">
        <v>-2.1791392999999999E-2</v>
      </c>
      <c r="C34" s="10">
        <v>0.31638777200000001</v>
      </c>
      <c r="D34" s="8">
        <v>0</v>
      </c>
    </row>
    <row r="35" spans="1:4" x14ac:dyDescent="0.25">
      <c r="A35" s="7" t="s">
        <v>121</v>
      </c>
      <c r="B35" s="10">
        <v>0.21146077899999999</v>
      </c>
      <c r="C35" s="10">
        <v>-4.9017165000000001E-2</v>
      </c>
      <c r="D35" s="8">
        <v>0</v>
      </c>
    </row>
    <row r="36" spans="1:4" x14ac:dyDescent="0.25">
      <c r="A36" s="7" t="s">
        <v>91</v>
      </c>
      <c r="B36" s="10">
        <v>-6.8520412000000003E-2</v>
      </c>
      <c r="C36" s="10">
        <v>-0.32345347200000002</v>
      </c>
      <c r="D36" s="8">
        <f>LOG(Comparison!I9,2)</f>
        <v>13.872771056734152</v>
      </c>
    </row>
    <row r="37" spans="1:4" x14ac:dyDescent="0.25">
      <c r="A37" s="7" t="s">
        <v>109</v>
      </c>
      <c r="B37" s="10">
        <v>1.7674519E-2</v>
      </c>
      <c r="C37" s="10">
        <v>4.2422874999999999E-2</v>
      </c>
      <c r="D37" s="8">
        <v>0</v>
      </c>
    </row>
    <row r="38" spans="1:4" x14ac:dyDescent="0.25">
      <c r="A38" s="7" t="s">
        <v>114</v>
      </c>
      <c r="B38" s="10">
        <v>-0.56643276799999998</v>
      </c>
      <c r="C38" s="10">
        <v>0.19955466599999999</v>
      </c>
      <c r="D38" s="8">
        <v>0</v>
      </c>
    </row>
    <row r="39" spans="1:4" x14ac:dyDescent="0.25">
      <c r="A39" s="7" t="s">
        <v>89</v>
      </c>
      <c r="B39" s="10">
        <v>0.10632933999999999</v>
      </c>
      <c r="C39" s="10">
        <v>0.20025436199999999</v>
      </c>
      <c r="D39" s="8">
        <f>LOG(Comparison!I36,2)</f>
        <v>-5.1897894801017799</v>
      </c>
    </row>
    <row r="40" spans="1:4" x14ac:dyDescent="0.25">
      <c r="A40" s="7" t="s">
        <v>135</v>
      </c>
      <c r="B40" s="10">
        <v>-0.120792604</v>
      </c>
      <c r="C40" s="10">
        <v>4.4835330999999999E-2</v>
      </c>
      <c r="D40" s="8">
        <v>0</v>
      </c>
    </row>
    <row r="41" spans="1:4" x14ac:dyDescent="0.25">
      <c r="A41" s="7" t="s">
        <v>100</v>
      </c>
      <c r="B41" s="10">
        <v>-5.6834629999999997E-3</v>
      </c>
      <c r="C41" s="10">
        <v>4.9492558999999998E-2</v>
      </c>
      <c r="D41" s="8">
        <v>0</v>
      </c>
    </row>
    <row r="42" spans="1:4" x14ac:dyDescent="0.25">
      <c r="A42" s="7" t="s">
        <v>126</v>
      </c>
      <c r="B42" s="10">
        <v>0.174431901</v>
      </c>
      <c r="C42" s="10">
        <v>2.6299349E-2</v>
      </c>
      <c r="D42" s="8">
        <v>0</v>
      </c>
    </row>
    <row r="43" spans="1:4" x14ac:dyDescent="0.25">
      <c r="A43" s="7" t="s">
        <v>132</v>
      </c>
      <c r="B43" s="10">
        <v>-2.5863965999999999E-2</v>
      </c>
      <c r="C43" s="10">
        <v>0.17938014099999999</v>
      </c>
      <c r="D43" s="8">
        <v>0</v>
      </c>
    </row>
    <row r="44" spans="1:4" x14ac:dyDescent="0.25">
      <c r="A44" s="7" t="s">
        <v>102</v>
      </c>
      <c r="B44" s="10">
        <v>-0.167204674</v>
      </c>
      <c r="C44" s="10">
        <v>0.32207450599999998</v>
      </c>
      <c r="D44" s="8">
        <v>0</v>
      </c>
    </row>
    <row r="45" spans="1:4" x14ac:dyDescent="0.25">
      <c r="A45" s="7" t="s">
        <v>124</v>
      </c>
      <c r="B45" s="10">
        <v>-7.6707441000000001E-2</v>
      </c>
      <c r="C45" s="10">
        <v>0.62020555399999999</v>
      </c>
      <c r="D45" s="8">
        <f>LOG(1/Comparison!I27,2)</f>
        <v>1.9989186545096089</v>
      </c>
    </row>
    <row r="46" spans="1:4" x14ac:dyDescent="0.25">
      <c r="A46" s="7" t="s">
        <v>101</v>
      </c>
      <c r="B46" s="10">
        <v>0.30264677499999998</v>
      </c>
      <c r="C46" s="10">
        <v>-5.8799806000000003E-2</v>
      </c>
      <c r="D46" s="8">
        <v>0</v>
      </c>
    </row>
    <row r="47" spans="1:4" x14ac:dyDescent="0.25">
      <c r="A47" s="7" t="s">
        <v>139</v>
      </c>
      <c r="B47" s="10">
        <v>-0.44414285100000001</v>
      </c>
      <c r="C47" s="10">
        <v>-6.4702884000000002E-2</v>
      </c>
      <c r="D47" s="8">
        <f>LOG(AVERAGE(Comparison!I37,Comparison!I20),2)</f>
        <v>-1.0616855528901845</v>
      </c>
    </row>
    <row r="48" spans="1:4" x14ac:dyDescent="0.25">
      <c r="A48" s="7" t="s">
        <v>127</v>
      </c>
      <c r="B48" s="10">
        <v>-0.30562503200000002</v>
      </c>
      <c r="C48" s="10">
        <v>0.161840712</v>
      </c>
      <c r="D48" s="8">
        <f>LOG(Comparison!I43,2)</f>
        <v>-11.966144913345603</v>
      </c>
    </row>
    <row r="49" spans="1:4" x14ac:dyDescent="0.25">
      <c r="A49" s="7" t="s">
        <v>75</v>
      </c>
      <c r="B49" s="10">
        <v>-0.18627070600000001</v>
      </c>
      <c r="C49" s="10">
        <v>3.5144379999999999E-3</v>
      </c>
      <c r="D49" s="8">
        <v>0</v>
      </c>
    </row>
    <row r="50" spans="1:4" x14ac:dyDescent="0.25">
      <c r="A50" s="7" t="s">
        <v>74</v>
      </c>
      <c r="B50" s="10">
        <v>6.241997E-3</v>
      </c>
      <c r="C50" s="10">
        <v>0.198245953</v>
      </c>
      <c r="D50" s="8">
        <f>LOG(2/4.5,2)</f>
        <v>-1.1699250014423124</v>
      </c>
    </row>
    <row r="51" spans="1:4" x14ac:dyDescent="0.25">
      <c r="A51" s="7" t="s">
        <v>93</v>
      </c>
      <c r="B51" s="10">
        <v>-0.38887888199999998</v>
      </c>
      <c r="C51" s="10">
        <v>-0.275251943</v>
      </c>
      <c r="D51" s="8">
        <f>LOG(Comparison!I32,2)</f>
        <v>-2.137429206136563</v>
      </c>
    </row>
    <row r="52" spans="1:4" x14ac:dyDescent="0.25">
      <c r="A52" s="7" t="s">
        <v>130</v>
      </c>
      <c r="B52" s="10">
        <v>-0.14453832899999999</v>
      </c>
      <c r="C52" s="10">
        <v>8.0021426000000007E-2</v>
      </c>
      <c r="D52" s="8">
        <v>0</v>
      </c>
    </row>
    <row r="53" spans="1:4" x14ac:dyDescent="0.25">
      <c r="A53" s="7" t="s">
        <v>81</v>
      </c>
      <c r="B53" s="10">
        <v>-0.35080847399999998</v>
      </c>
      <c r="C53" s="10">
        <v>3.4290271999999997E-2</v>
      </c>
      <c r="D53" s="8">
        <v>0</v>
      </c>
    </row>
    <row r="54" spans="1:4" x14ac:dyDescent="0.25">
      <c r="A54" s="7" t="s">
        <v>122</v>
      </c>
      <c r="B54" s="10">
        <v>2.74465E-4</v>
      </c>
      <c r="C54" s="10">
        <v>-9.2356613000000004E-2</v>
      </c>
      <c r="D54" s="8">
        <v>0</v>
      </c>
    </row>
    <row r="55" spans="1:4" x14ac:dyDescent="0.25">
      <c r="A55" s="7" t="s">
        <v>83</v>
      </c>
      <c r="B55" s="10">
        <v>-2.1208443E-2</v>
      </c>
      <c r="C55" s="10">
        <v>3.2239627999999999E-2</v>
      </c>
      <c r="D55" s="8">
        <v>0</v>
      </c>
    </row>
    <row r="56" spans="1:4" x14ac:dyDescent="0.25">
      <c r="A56" s="7" t="s">
        <v>120</v>
      </c>
      <c r="B56" s="10">
        <v>-0.37024438199999998</v>
      </c>
      <c r="C56" s="10">
        <v>9.0334349999999994E-2</v>
      </c>
      <c r="D56" s="8">
        <f>LOG(Comparison!I41,2)</f>
        <v>-16.747157113536595</v>
      </c>
    </row>
    <row r="57" spans="1:4" x14ac:dyDescent="0.25">
      <c r="A57" s="7" t="s">
        <v>129</v>
      </c>
      <c r="B57" s="10">
        <v>-8.9001776000000005E-2</v>
      </c>
      <c r="C57" s="10">
        <v>0.108401821</v>
      </c>
      <c r="D57" s="8">
        <v>0</v>
      </c>
    </row>
    <row r="58" spans="1:4" x14ac:dyDescent="0.25">
      <c r="A58" s="7" t="s">
        <v>125</v>
      </c>
      <c r="B58" s="10">
        <v>-0.26688093400000001</v>
      </c>
      <c r="C58" s="10">
        <v>0.23913404899999999</v>
      </c>
      <c r="D58" s="8">
        <f>LOG(Comparison!I42,2)</f>
        <v>-0.99640673527599177</v>
      </c>
    </row>
    <row r="59" spans="1:4" x14ac:dyDescent="0.25">
      <c r="A59" s="7" t="s">
        <v>97</v>
      </c>
      <c r="B59" s="10">
        <v>-0.33368376199999999</v>
      </c>
      <c r="C59" s="10">
        <v>-0.27875108500000001</v>
      </c>
      <c r="D59" s="8">
        <v>0</v>
      </c>
    </row>
    <row r="60" spans="1:4" x14ac:dyDescent="0.25">
      <c r="A60" s="7" t="s">
        <v>116</v>
      </c>
      <c r="B60" s="10">
        <v>-8.0043162000000001E-2</v>
      </c>
      <c r="C60" s="10">
        <v>1.8410343999999999E-2</v>
      </c>
      <c r="D60" s="8">
        <v>0</v>
      </c>
    </row>
    <row r="61" spans="1:4" x14ac:dyDescent="0.25">
      <c r="A61" s="7" t="s">
        <v>99</v>
      </c>
      <c r="B61" s="10">
        <v>-4.1704997000000001E-2</v>
      </c>
      <c r="C61" s="10">
        <v>-0.198595365</v>
      </c>
      <c r="D61" s="8">
        <v>0</v>
      </c>
    </row>
    <row r="62" spans="1:4" x14ac:dyDescent="0.25">
      <c r="A62" s="7" t="s">
        <v>80</v>
      </c>
      <c r="B62" s="10">
        <v>-0.53885116499999997</v>
      </c>
      <c r="C62" s="10">
        <v>0.312118862</v>
      </c>
      <c r="D62" s="8">
        <v>0</v>
      </c>
    </row>
    <row r="63" spans="1:4" x14ac:dyDescent="0.25">
      <c r="A63" s="7" t="s">
        <v>82</v>
      </c>
      <c r="B63" s="10">
        <v>-0.169372781</v>
      </c>
      <c r="C63" s="10">
        <v>0.147926381</v>
      </c>
      <c r="D63" s="8">
        <v>0</v>
      </c>
    </row>
    <row r="64" spans="1:4" x14ac:dyDescent="0.25">
      <c r="A64" s="7" t="s">
        <v>133</v>
      </c>
      <c r="B64" s="10">
        <v>-3.0603146000000001E-2</v>
      </c>
      <c r="C64" s="10">
        <v>0.14134727899999999</v>
      </c>
      <c r="D64" s="8">
        <v>0</v>
      </c>
    </row>
    <row r="65" spans="1:5" x14ac:dyDescent="0.25">
      <c r="A65" s="7" t="s">
        <v>96</v>
      </c>
      <c r="B65" s="10">
        <v>-0.55961299499999995</v>
      </c>
      <c r="C65" s="10">
        <v>-0.19177455099999999</v>
      </c>
      <c r="D65" s="8">
        <v>0</v>
      </c>
    </row>
    <row r="66" spans="1:5" x14ac:dyDescent="0.25">
      <c r="A66" s="7" t="s">
        <v>131</v>
      </c>
      <c r="B66" s="10">
        <v>4.6087046E-2</v>
      </c>
      <c r="C66" s="10">
        <v>0.34127618500000001</v>
      </c>
      <c r="D66" s="8">
        <v>0</v>
      </c>
    </row>
    <row r="67" spans="1:5" x14ac:dyDescent="0.25">
      <c r="A67" s="7" t="s">
        <v>94</v>
      </c>
      <c r="B67" s="10">
        <v>0.13708831499999999</v>
      </c>
      <c r="C67" s="10">
        <v>-9.7642200000000001E-4</v>
      </c>
      <c r="D67" s="8">
        <f>LOG(Comparison!I26,2)</f>
        <v>-1.6778735605769235</v>
      </c>
    </row>
    <row r="68" spans="1:5" x14ac:dyDescent="0.25">
      <c r="A68" s="7" t="s">
        <v>92</v>
      </c>
      <c r="B68" s="10">
        <v>-0.272219606</v>
      </c>
      <c r="C68" s="10">
        <v>-9.2875030000000008E-3</v>
      </c>
      <c r="D68" s="8">
        <f>LOG(Comparison!I31,2)</f>
        <v>-2.0617950747211755</v>
      </c>
    </row>
    <row r="69" spans="1:5" x14ac:dyDescent="0.25">
      <c r="A69" s="7" t="s">
        <v>88</v>
      </c>
      <c r="B69" s="10">
        <v>0.327845793</v>
      </c>
      <c r="C69" s="10">
        <v>-9.0157092999999994E-2</v>
      </c>
      <c r="D69" s="8">
        <f>LOG(AVERAGE(Comparison!I33,Comparison!I23,Comparison!I24),2)</f>
        <v>-1.3644279059553681</v>
      </c>
      <c r="E69" s="2" t="s">
        <v>145</v>
      </c>
    </row>
    <row r="70" spans="1:5" x14ac:dyDescent="0.25">
      <c r="A70" s="7" t="s">
        <v>87</v>
      </c>
      <c r="B70" s="10">
        <v>0.25082352499999999</v>
      </c>
      <c r="C70" s="10">
        <v>0.20859034400000001</v>
      </c>
      <c r="D70" s="8">
        <v>1.36</v>
      </c>
    </row>
  </sheetData>
  <sortState xmlns:xlrd2="http://schemas.microsoft.com/office/spreadsheetml/2017/richdata2" ref="A2:E70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01DF-C799-427B-BDE8-6FE1AD766EC1}">
  <dimension ref="A1:G45"/>
  <sheetViews>
    <sheetView topLeftCell="A19" workbookViewId="0">
      <selection activeCell="F30" sqref="F30:G30"/>
    </sheetView>
  </sheetViews>
  <sheetFormatPr defaultRowHeight="15" x14ac:dyDescent="0.25"/>
  <cols>
    <col min="1" max="1" width="36.28515625" bestFit="1" customWidth="1"/>
    <col min="6" max="6" width="39.7109375" bestFit="1" customWidth="1"/>
  </cols>
  <sheetData>
    <row r="1" spans="1:7" x14ac:dyDescent="0.25">
      <c r="A1" s="1" t="s">
        <v>40</v>
      </c>
      <c r="B1" t="s">
        <v>46</v>
      </c>
      <c r="F1" s="1" t="s">
        <v>40</v>
      </c>
    </row>
    <row r="2" spans="1:7" x14ac:dyDescent="0.25">
      <c r="A2" t="s">
        <v>41</v>
      </c>
      <c r="B2">
        <v>0.1</v>
      </c>
      <c r="F2" t="s">
        <v>47</v>
      </c>
      <c r="G2">
        <v>0.2</v>
      </c>
    </row>
    <row r="3" spans="1:7" x14ac:dyDescent="0.25">
      <c r="A3" t="s">
        <v>0</v>
      </c>
      <c r="B3">
        <v>4.8840000000000001E-2</v>
      </c>
      <c r="F3" t="s">
        <v>48</v>
      </c>
      <c r="G3">
        <v>1E-4</v>
      </c>
    </row>
    <row r="4" spans="1:7" x14ac:dyDescent="0.25">
      <c r="A4" t="s">
        <v>1</v>
      </c>
      <c r="B4">
        <v>0.4</v>
      </c>
      <c r="F4" t="s">
        <v>0</v>
      </c>
      <c r="G4">
        <v>9.7670000000000007E-2</v>
      </c>
    </row>
    <row r="5" spans="1:7" x14ac:dyDescent="0.25">
      <c r="A5" t="s">
        <v>2</v>
      </c>
      <c r="B5">
        <v>2</v>
      </c>
      <c r="F5" t="s">
        <v>1</v>
      </c>
      <c r="G5">
        <v>0.4</v>
      </c>
    </row>
    <row r="6" spans="1:7" x14ac:dyDescent="0.25">
      <c r="A6" t="s">
        <v>4</v>
      </c>
      <c r="B6">
        <v>6</v>
      </c>
      <c r="F6" t="s">
        <v>2</v>
      </c>
      <c r="G6">
        <v>3.7</v>
      </c>
    </row>
    <row r="7" spans="1:7" x14ac:dyDescent="0.25">
      <c r="A7" t="s">
        <v>5</v>
      </c>
      <c r="B7">
        <v>0.8</v>
      </c>
      <c r="F7" t="s">
        <v>4</v>
      </c>
      <c r="G7">
        <v>6.4</v>
      </c>
    </row>
    <row r="8" spans="1:7" x14ac:dyDescent="0.25">
      <c r="A8" s="1" t="s">
        <v>6</v>
      </c>
      <c r="F8" t="s">
        <v>49</v>
      </c>
      <c r="G8">
        <v>0.109</v>
      </c>
    </row>
    <row r="9" spans="1:7" x14ac:dyDescent="0.25">
      <c r="A9" t="s">
        <v>7</v>
      </c>
      <c r="B9" t="s">
        <v>3</v>
      </c>
      <c r="F9" s="1" t="s">
        <v>6</v>
      </c>
    </row>
    <row r="10" spans="1:7" x14ac:dyDescent="0.25">
      <c r="A10" t="s">
        <v>8</v>
      </c>
      <c r="B10">
        <v>0.2</v>
      </c>
      <c r="F10" t="s">
        <v>50</v>
      </c>
      <c r="G10">
        <v>8.4000000000000005E-2</v>
      </c>
    </row>
    <row r="11" spans="1:7" x14ac:dyDescent="0.25">
      <c r="A11" t="s">
        <v>9</v>
      </c>
      <c r="B11">
        <v>0.05</v>
      </c>
      <c r="F11" t="s">
        <v>11</v>
      </c>
      <c r="G11">
        <v>6.2600000000000003E-2</v>
      </c>
    </row>
    <row r="12" spans="1:7" x14ac:dyDescent="0.25">
      <c r="A12" t="s">
        <v>10</v>
      </c>
      <c r="B12">
        <v>0.02</v>
      </c>
      <c r="F12" t="s">
        <v>14</v>
      </c>
      <c r="G12">
        <v>0.03</v>
      </c>
    </row>
    <row r="13" spans="1:7" x14ac:dyDescent="0.25">
      <c r="A13" t="s">
        <v>11</v>
      </c>
      <c r="B13">
        <v>6.5199999999999994E-2</v>
      </c>
      <c r="F13" t="s">
        <v>51</v>
      </c>
      <c r="G13">
        <v>4.2000000000000003E-2</v>
      </c>
    </row>
    <row r="14" spans="1:7" x14ac:dyDescent="0.25">
      <c r="A14" t="s">
        <v>12</v>
      </c>
      <c r="B14">
        <v>0.02</v>
      </c>
      <c r="F14" t="s">
        <v>17</v>
      </c>
      <c r="G14">
        <v>0.105</v>
      </c>
    </row>
    <row r="15" spans="1:7" x14ac:dyDescent="0.25">
      <c r="A15" t="s">
        <v>13</v>
      </c>
      <c r="B15">
        <v>0.3</v>
      </c>
      <c r="F15" t="s">
        <v>18</v>
      </c>
      <c r="G15">
        <v>0.105</v>
      </c>
    </row>
    <row r="16" spans="1:7" x14ac:dyDescent="0.25">
      <c r="A16" t="s">
        <v>14</v>
      </c>
      <c r="B16">
        <v>0.01</v>
      </c>
      <c r="F16" t="s">
        <v>19</v>
      </c>
      <c r="G16">
        <v>1.46</v>
      </c>
    </row>
    <row r="17" spans="1:7" x14ac:dyDescent="0.25">
      <c r="A17" t="s">
        <v>15</v>
      </c>
      <c r="B17">
        <v>1.4999999999999999E-2</v>
      </c>
      <c r="F17" t="s">
        <v>20</v>
      </c>
      <c r="G17">
        <v>0.03</v>
      </c>
    </row>
    <row r="18" spans="1:7" x14ac:dyDescent="0.25">
      <c r="A18" t="s">
        <v>16</v>
      </c>
      <c r="B18">
        <v>0.02</v>
      </c>
      <c r="F18" t="s">
        <v>13</v>
      </c>
      <c r="G18">
        <v>0.58399999999999996</v>
      </c>
    </row>
    <row r="19" spans="1:7" x14ac:dyDescent="0.25">
      <c r="A19" t="s">
        <v>17</v>
      </c>
      <c r="B19">
        <v>0.05</v>
      </c>
      <c r="F19" t="s">
        <v>21</v>
      </c>
      <c r="G19">
        <v>6.6000000000000003E-2</v>
      </c>
    </row>
    <row r="20" spans="1:7" x14ac:dyDescent="0.25">
      <c r="A20" t="s">
        <v>18</v>
      </c>
      <c r="B20">
        <v>0.05</v>
      </c>
      <c r="F20" t="s">
        <v>23</v>
      </c>
      <c r="G20">
        <v>4.2000000000000003E-2</v>
      </c>
    </row>
    <row r="21" spans="1:7" x14ac:dyDescent="0.25">
      <c r="A21" t="s">
        <v>19</v>
      </c>
      <c r="B21">
        <v>0.04</v>
      </c>
      <c r="F21" t="s">
        <v>24</v>
      </c>
      <c r="G21">
        <v>9.5000000000000001E-2</v>
      </c>
    </row>
    <row r="22" spans="1:7" x14ac:dyDescent="0.25">
      <c r="A22" t="s">
        <v>20</v>
      </c>
      <c r="B22">
        <v>1.4999999999999999E-2</v>
      </c>
      <c r="F22" t="s">
        <v>25</v>
      </c>
      <c r="G22">
        <v>1.6E-2</v>
      </c>
    </row>
    <row r="23" spans="1:7" x14ac:dyDescent="0.25">
      <c r="A23" t="s">
        <v>21</v>
      </c>
      <c r="B23">
        <v>1.4999999999999999E-2</v>
      </c>
      <c r="F23" t="s">
        <v>52</v>
      </c>
    </row>
    <row r="24" spans="1:7" x14ac:dyDescent="0.25">
      <c r="A24" t="s">
        <v>22</v>
      </c>
      <c r="B24">
        <v>0.02</v>
      </c>
      <c r="F24" t="s">
        <v>26</v>
      </c>
      <c r="G24">
        <v>9.4E-2</v>
      </c>
    </row>
    <row r="25" spans="1:7" x14ac:dyDescent="0.25">
      <c r="A25" t="s">
        <v>23</v>
      </c>
      <c r="B25">
        <v>0.03</v>
      </c>
      <c r="F25" s="1" t="s">
        <v>27</v>
      </c>
    </row>
    <row r="26" spans="1:7" x14ac:dyDescent="0.25">
      <c r="A26" t="s">
        <v>24</v>
      </c>
      <c r="B26">
        <v>0.02</v>
      </c>
      <c r="F26" t="s">
        <v>29</v>
      </c>
      <c r="G26">
        <v>4.0000000000000001E-3</v>
      </c>
    </row>
    <row r="27" spans="1:7" x14ac:dyDescent="0.25">
      <c r="A27" t="s">
        <v>25</v>
      </c>
      <c r="B27">
        <v>5.0000000000000001E-3</v>
      </c>
      <c r="F27" t="s">
        <v>30</v>
      </c>
      <c r="G27">
        <v>4.0000000000000001E-3</v>
      </c>
    </row>
    <row r="28" spans="1:7" x14ac:dyDescent="0.25">
      <c r="A28" t="s">
        <v>42</v>
      </c>
      <c r="B28">
        <v>2.8830000000000001E-2</v>
      </c>
      <c r="F28" t="s">
        <v>43</v>
      </c>
      <c r="G28">
        <v>7.1999999999999998E-3</v>
      </c>
    </row>
    <row r="29" spans="1:7" x14ac:dyDescent="0.25">
      <c r="A29" t="s">
        <v>26</v>
      </c>
      <c r="B29">
        <v>0.02</v>
      </c>
      <c r="F29" t="s">
        <v>31</v>
      </c>
      <c r="G29">
        <v>4.0000000000000001E-3</v>
      </c>
    </row>
    <row r="30" spans="1:7" x14ac:dyDescent="0.25">
      <c r="A30" s="1" t="s">
        <v>27</v>
      </c>
      <c r="F30" t="s">
        <v>32</v>
      </c>
      <c r="G30">
        <v>4.0000000000000001E-3</v>
      </c>
    </row>
    <row r="31" spans="1:7" x14ac:dyDescent="0.25">
      <c r="A31" t="s">
        <v>28</v>
      </c>
      <c r="B31">
        <v>2.0000000000000001E-4</v>
      </c>
      <c r="F31" t="s">
        <v>53</v>
      </c>
      <c r="G31" t="s">
        <v>3</v>
      </c>
    </row>
    <row r="32" spans="1:7" x14ac:dyDescent="0.25">
      <c r="A32" t="s">
        <v>29</v>
      </c>
      <c r="B32">
        <v>3.0000000000000001E-3</v>
      </c>
      <c r="F32" t="s">
        <v>33</v>
      </c>
      <c r="G32">
        <v>4.0000000000000001E-3</v>
      </c>
    </row>
    <row r="33" spans="1:7" x14ac:dyDescent="0.25">
      <c r="A33" t="s">
        <v>30</v>
      </c>
      <c r="B33">
        <v>1E-3</v>
      </c>
      <c r="F33" t="s">
        <v>34</v>
      </c>
      <c r="G33">
        <v>4.0000000000000002E-4</v>
      </c>
    </row>
    <row r="34" spans="1:7" x14ac:dyDescent="0.25">
      <c r="A34" t="s">
        <v>43</v>
      </c>
      <c r="B34">
        <v>3.5000000000000003E-2</v>
      </c>
      <c r="F34" t="s">
        <v>35</v>
      </c>
      <c r="G34">
        <v>4.0000000000000001E-3</v>
      </c>
    </row>
    <row r="35" spans="1:7" x14ac:dyDescent="0.25">
      <c r="A35" t="s">
        <v>31</v>
      </c>
      <c r="B35">
        <v>1E-3</v>
      </c>
      <c r="F35" s="1" t="s">
        <v>36</v>
      </c>
    </row>
    <row r="36" spans="1:7" x14ac:dyDescent="0.25">
      <c r="A36" t="s">
        <v>44</v>
      </c>
      <c r="B36">
        <v>1E-3</v>
      </c>
      <c r="F36" t="s">
        <v>37</v>
      </c>
      <c r="G36">
        <v>4.5</v>
      </c>
    </row>
    <row r="37" spans="1:7" x14ac:dyDescent="0.25">
      <c r="A37" t="s">
        <v>32</v>
      </c>
      <c r="B37">
        <v>2.5000000000000001E-4</v>
      </c>
      <c r="F37" t="s">
        <v>39</v>
      </c>
      <c r="G37">
        <v>1.5900000000000001E-2</v>
      </c>
    </row>
    <row r="38" spans="1:7" x14ac:dyDescent="0.25">
      <c r="A38" t="s">
        <v>33</v>
      </c>
      <c r="B38">
        <v>1E-3</v>
      </c>
      <c r="F38" t="s">
        <v>54</v>
      </c>
      <c r="G38">
        <v>0.11</v>
      </c>
    </row>
    <row r="39" spans="1:7" x14ac:dyDescent="0.25">
      <c r="A39" t="s">
        <v>34</v>
      </c>
      <c r="B39">
        <v>2.0000000000000001E-4</v>
      </c>
    </row>
    <row r="40" spans="1:7" x14ac:dyDescent="0.25">
      <c r="A40" t="s">
        <v>35</v>
      </c>
      <c r="B40">
        <v>1E-3</v>
      </c>
    </row>
    <row r="41" spans="1:7" x14ac:dyDescent="0.25">
      <c r="A41" t="s">
        <v>45</v>
      </c>
      <c r="B41">
        <v>5.0000000000000004E-6</v>
      </c>
    </row>
    <row r="42" spans="1:7" x14ac:dyDescent="0.25">
      <c r="A42" s="1" t="s">
        <v>36</v>
      </c>
    </row>
    <row r="43" spans="1:7" x14ac:dyDescent="0.25">
      <c r="A43" t="s">
        <v>37</v>
      </c>
      <c r="B43">
        <v>2</v>
      </c>
    </row>
    <row r="44" spans="1:7" x14ac:dyDescent="0.25">
      <c r="A44" t="s">
        <v>38</v>
      </c>
      <c r="B44">
        <v>1E-3</v>
      </c>
    </row>
    <row r="45" spans="1:7" x14ac:dyDescent="0.25">
      <c r="A45" t="s">
        <v>39</v>
      </c>
      <c r="B45">
        <v>5.3E-3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A4EA-6A92-4B21-9083-F14CFE0201CC}">
  <dimension ref="A1:I43"/>
  <sheetViews>
    <sheetView topLeftCell="A13" zoomScale="70" zoomScaleNormal="70" workbookViewId="0">
      <selection activeCell="C33" sqref="C33"/>
    </sheetView>
  </sheetViews>
  <sheetFormatPr defaultRowHeight="15" x14ac:dyDescent="0.25"/>
  <cols>
    <col min="1" max="3" width="20.5703125" style="3" customWidth="1"/>
    <col min="4" max="4" width="20.42578125" style="3" bestFit="1" customWidth="1"/>
    <col min="5" max="5" width="11.7109375" style="3" bestFit="1" customWidth="1"/>
    <col min="6" max="6" width="14" style="3" bestFit="1" customWidth="1"/>
    <col min="7" max="7" width="15.28515625" style="3" bestFit="1" customWidth="1"/>
    <col min="8" max="8" width="13.42578125" style="3" bestFit="1" customWidth="1"/>
    <col min="9" max="9" width="13.5703125" style="3" bestFit="1" customWidth="1"/>
  </cols>
  <sheetData>
    <row r="1" spans="1:9" x14ac:dyDescent="0.25">
      <c r="B1" s="11" t="s">
        <v>60</v>
      </c>
      <c r="C1" s="11"/>
      <c r="F1" s="11" t="s">
        <v>61</v>
      </c>
      <c r="G1" s="11"/>
    </row>
    <row r="2" spans="1:9" ht="45" customHeight="1" x14ac:dyDescent="0.25">
      <c r="B2" s="11"/>
      <c r="C2" s="11"/>
      <c r="F2" s="11"/>
      <c r="G2" s="11"/>
    </row>
    <row r="3" spans="1:9" x14ac:dyDescent="0.25">
      <c r="A3" s="4" t="s">
        <v>6</v>
      </c>
      <c r="B3" s="4" t="s">
        <v>46</v>
      </c>
      <c r="C3" s="4" t="s">
        <v>55</v>
      </c>
      <c r="D3" s="4" t="s">
        <v>56</v>
      </c>
      <c r="E3" s="4" t="s">
        <v>57</v>
      </c>
      <c r="F3" s="4" t="s">
        <v>62</v>
      </c>
      <c r="G3" s="4" t="s">
        <v>63</v>
      </c>
      <c r="H3" s="4" t="s">
        <v>58</v>
      </c>
      <c r="I3" s="4" t="s">
        <v>59</v>
      </c>
    </row>
    <row r="4" spans="1:9" ht="30" x14ac:dyDescent="0.25">
      <c r="A4" s="3" t="s">
        <v>9</v>
      </c>
      <c r="B4" s="3">
        <f>VLOOKUP(A4,Recipes!A:B,2,FALSE)</f>
        <v>0.05</v>
      </c>
      <c r="C4" s="3" t="e">
        <f>VLOOKUP(A4,Recipes!F:G,2,FALSE)</f>
        <v>#N/A</v>
      </c>
      <c r="D4" s="3">
        <v>0</v>
      </c>
      <c r="E4" s="3">
        <v>0</v>
      </c>
      <c r="F4" s="3">
        <f t="shared" ref="F4:F37" si="0">B4*1000 + 0.001</f>
        <v>50.000999999999998</v>
      </c>
      <c r="G4" s="3">
        <f t="shared" ref="G4:G37" si="1">E4*1000 + 0.001</f>
        <v>1E-3</v>
      </c>
      <c r="H4" s="3">
        <f t="shared" ref="H4:H36" si="2">F4-G4</f>
        <v>50</v>
      </c>
      <c r="I4" s="5">
        <f t="shared" ref="I4:I36" si="3">F4/G4</f>
        <v>50001</v>
      </c>
    </row>
    <row r="5" spans="1:9" x14ac:dyDescent="0.25">
      <c r="A5" s="3" t="s">
        <v>10</v>
      </c>
      <c r="B5" s="3">
        <f>VLOOKUP(A5,Recipes!A:B,2,FALSE)</f>
        <v>0.02</v>
      </c>
      <c r="C5" s="3" t="e">
        <f>VLOOKUP(A5,Recipes!F:G,2,FALSE)</f>
        <v>#N/A</v>
      </c>
      <c r="D5" s="3">
        <v>0</v>
      </c>
      <c r="E5" s="3">
        <v>0</v>
      </c>
      <c r="F5" s="3">
        <f t="shared" si="0"/>
        <v>20.001000000000001</v>
      </c>
      <c r="G5" s="3">
        <f t="shared" si="1"/>
        <v>1E-3</v>
      </c>
      <c r="H5" s="3">
        <f t="shared" si="2"/>
        <v>20</v>
      </c>
      <c r="I5" s="5">
        <f t="shared" si="3"/>
        <v>20001</v>
      </c>
    </row>
    <row r="6" spans="1:9" x14ac:dyDescent="0.25">
      <c r="A6" s="3" t="s">
        <v>12</v>
      </c>
      <c r="B6" s="3">
        <f>VLOOKUP(A6,Recipes!A:B,2,FALSE)</f>
        <v>0.02</v>
      </c>
      <c r="C6" s="3" t="e">
        <f>VLOOKUP(A6,Recipes!F:G,2,FALSE)</f>
        <v>#N/A</v>
      </c>
      <c r="D6" s="3">
        <v>0</v>
      </c>
      <c r="E6" s="3">
        <v>0</v>
      </c>
      <c r="F6" s="3">
        <f t="shared" si="0"/>
        <v>20.001000000000001</v>
      </c>
      <c r="G6" s="3">
        <f t="shared" si="1"/>
        <v>1E-3</v>
      </c>
      <c r="H6" s="3">
        <f t="shared" si="2"/>
        <v>20</v>
      </c>
      <c r="I6" s="5">
        <f t="shared" si="3"/>
        <v>20001</v>
      </c>
    </row>
    <row r="7" spans="1:9" x14ac:dyDescent="0.25">
      <c r="A7" s="3" t="s">
        <v>16</v>
      </c>
      <c r="B7" s="3">
        <f>VLOOKUP(A7,Recipes!A:B,2,FALSE)</f>
        <v>0.02</v>
      </c>
      <c r="C7" s="3" t="e">
        <f>VLOOKUP(A7,Recipes!F:G,2,FALSE)</f>
        <v>#N/A</v>
      </c>
      <c r="D7" s="3">
        <v>0</v>
      </c>
      <c r="E7" s="3">
        <v>0</v>
      </c>
      <c r="F7" s="3">
        <f t="shared" si="0"/>
        <v>20.001000000000001</v>
      </c>
      <c r="G7" s="3">
        <f t="shared" si="1"/>
        <v>1E-3</v>
      </c>
      <c r="H7" s="3">
        <f t="shared" si="2"/>
        <v>20</v>
      </c>
      <c r="I7" s="5">
        <f t="shared" si="3"/>
        <v>20001</v>
      </c>
    </row>
    <row r="8" spans="1:9" x14ac:dyDescent="0.25">
      <c r="A8" s="3" t="s">
        <v>22</v>
      </c>
      <c r="B8" s="3">
        <f>VLOOKUP(A8,Recipes!A:B,2,FALSE)</f>
        <v>0.02</v>
      </c>
      <c r="C8" s="3" t="e">
        <f>VLOOKUP(A8,Recipes!F:G,2,FALSE)</f>
        <v>#N/A</v>
      </c>
      <c r="D8" s="3">
        <v>0</v>
      </c>
      <c r="E8" s="3">
        <v>0</v>
      </c>
      <c r="F8" s="3">
        <f t="shared" si="0"/>
        <v>20.001000000000001</v>
      </c>
      <c r="G8" s="3">
        <f t="shared" si="1"/>
        <v>1E-3</v>
      </c>
      <c r="H8" s="3">
        <f t="shared" si="2"/>
        <v>20</v>
      </c>
      <c r="I8" s="5">
        <f t="shared" si="3"/>
        <v>20001</v>
      </c>
    </row>
    <row r="9" spans="1:9" x14ac:dyDescent="0.25">
      <c r="A9" s="3" t="s">
        <v>15</v>
      </c>
      <c r="B9" s="3">
        <f>VLOOKUP(A9,Recipes!A:B,2,FALSE)</f>
        <v>1.4999999999999999E-2</v>
      </c>
      <c r="C9" s="3" t="e">
        <f>VLOOKUP(A9,Recipes!F:G,2,FALSE)</f>
        <v>#N/A</v>
      </c>
      <c r="D9" s="3">
        <v>0</v>
      </c>
      <c r="E9" s="3">
        <v>0</v>
      </c>
      <c r="F9" s="3">
        <f t="shared" si="0"/>
        <v>15.000999999999999</v>
      </c>
      <c r="G9" s="3">
        <f t="shared" si="1"/>
        <v>1E-3</v>
      </c>
      <c r="H9" s="3">
        <f t="shared" si="2"/>
        <v>15</v>
      </c>
      <c r="I9" s="5">
        <f t="shared" si="3"/>
        <v>15001</v>
      </c>
    </row>
    <row r="10" spans="1:9" x14ac:dyDescent="0.25">
      <c r="A10" s="3" t="s">
        <v>44</v>
      </c>
      <c r="B10" s="3">
        <f>VLOOKUP(A10,Recipes!A:B,2,FALSE)</f>
        <v>1E-3</v>
      </c>
      <c r="C10" s="3" t="e">
        <f>VLOOKUP(A10,Recipes!F:G,2,FALSE)</f>
        <v>#N/A</v>
      </c>
      <c r="D10" s="3">
        <v>0</v>
      </c>
      <c r="E10" s="3">
        <v>0</v>
      </c>
      <c r="F10" s="3">
        <f t="shared" si="0"/>
        <v>1.0009999999999999</v>
      </c>
      <c r="G10" s="3">
        <f t="shared" si="1"/>
        <v>1E-3</v>
      </c>
      <c r="H10" s="3">
        <f t="shared" si="2"/>
        <v>0.99999999999999989</v>
      </c>
      <c r="I10" s="5">
        <f t="shared" si="3"/>
        <v>1000.9999999999999</v>
      </c>
    </row>
    <row r="11" spans="1:9" x14ac:dyDescent="0.25">
      <c r="A11" s="3" t="s">
        <v>28</v>
      </c>
      <c r="B11" s="3">
        <f>VLOOKUP(A11,Recipes!A:B,2,FALSE)</f>
        <v>2.0000000000000001E-4</v>
      </c>
      <c r="C11" s="3" t="e">
        <f>VLOOKUP(A11,Recipes!F:G,2,FALSE)</f>
        <v>#N/A</v>
      </c>
      <c r="D11" s="3">
        <v>0</v>
      </c>
      <c r="E11" s="3">
        <v>0</v>
      </c>
      <c r="F11" s="3">
        <f t="shared" si="0"/>
        <v>0.20100000000000001</v>
      </c>
      <c r="G11" s="3">
        <f t="shared" si="1"/>
        <v>1E-3</v>
      </c>
      <c r="H11" s="3">
        <f t="shared" si="2"/>
        <v>0.2</v>
      </c>
      <c r="I11" s="5">
        <f t="shared" si="3"/>
        <v>201</v>
      </c>
    </row>
    <row r="12" spans="1:9" x14ac:dyDescent="0.25">
      <c r="A12" s="3" t="s">
        <v>45</v>
      </c>
      <c r="B12" s="3">
        <f>VLOOKUP(A12,Recipes!A:B,2,FALSE)</f>
        <v>5.0000000000000004E-6</v>
      </c>
      <c r="C12" s="3" t="e">
        <f>VLOOKUP(A12,Recipes!F:G,2,FALSE)</f>
        <v>#N/A</v>
      </c>
      <c r="D12" s="3">
        <v>0</v>
      </c>
      <c r="E12" s="3">
        <v>0</v>
      </c>
      <c r="F12" s="3">
        <f t="shared" si="0"/>
        <v>6.0000000000000001E-3</v>
      </c>
      <c r="G12" s="3">
        <f t="shared" si="1"/>
        <v>1E-3</v>
      </c>
      <c r="H12" s="3">
        <f t="shared" si="2"/>
        <v>5.0000000000000001E-3</v>
      </c>
      <c r="I12" s="5">
        <f t="shared" si="3"/>
        <v>6</v>
      </c>
    </row>
    <row r="13" spans="1:9" x14ac:dyDescent="0.25">
      <c r="A13" s="3" t="s">
        <v>43</v>
      </c>
      <c r="B13" s="3">
        <f>VLOOKUP(A13,Recipes!A:B,2,FALSE)</f>
        <v>3.5000000000000003E-2</v>
      </c>
      <c r="C13" s="3">
        <f>VLOOKUP(A13,Recipes!F:G,2,FALSE)</f>
        <v>7.1999999999999998E-3</v>
      </c>
      <c r="E13" s="3">
        <v>7.1999999999999998E-3</v>
      </c>
      <c r="F13" s="3">
        <f t="shared" si="0"/>
        <v>35.000999999999998</v>
      </c>
      <c r="G13" s="3">
        <f t="shared" si="1"/>
        <v>7.2010000000000005</v>
      </c>
      <c r="H13" s="3">
        <f t="shared" si="2"/>
        <v>27.799999999999997</v>
      </c>
      <c r="I13" s="5">
        <f t="shared" si="3"/>
        <v>4.8605749201499782</v>
      </c>
    </row>
    <row r="14" spans="1:9" x14ac:dyDescent="0.25">
      <c r="A14" s="3" t="s">
        <v>8</v>
      </c>
      <c r="B14" s="3">
        <f>VLOOKUP(A14,Recipes!A:B,2,FALSE)</f>
        <v>0.2</v>
      </c>
      <c r="C14" s="3" t="e">
        <f>VLOOKUP(A14,Recipes!F:G,2,FALSE)</f>
        <v>#N/A</v>
      </c>
      <c r="D14" s="3">
        <v>8.4000000000000005E-2</v>
      </c>
      <c r="E14" s="3">
        <v>8.4000000000000005E-2</v>
      </c>
      <c r="F14" s="3">
        <f t="shared" si="0"/>
        <v>200.001</v>
      </c>
      <c r="G14" s="3">
        <f t="shared" si="1"/>
        <v>84.001000000000005</v>
      </c>
      <c r="H14" s="3">
        <f t="shared" si="2"/>
        <v>116</v>
      </c>
      <c r="I14" s="5">
        <f t="shared" si="3"/>
        <v>2.3809359412387945</v>
      </c>
    </row>
    <row r="15" spans="1:9" x14ac:dyDescent="0.25">
      <c r="A15" s="3" t="s">
        <v>11</v>
      </c>
      <c r="B15" s="3">
        <f>VLOOKUP(A15,Recipes!A:B,2,FALSE)</f>
        <v>6.5199999999999994E-2</v>
      </c>
      <c r="C15" s="3">
        <f>VLOOKUP(A15,Recipes!F:G,2,FALSE)</f>
        <v>6.2600000000000003E-2</v>
      </c>
      <c r="E15" s="3">
        <v>6.2600000000000003E-2</v>
      </c>
      <c r="F15" s="3">
        <f t="shared" si="0"/>
        <v>65.200999999999993</v>
      </c>
      <c r="G15" s="3">
        <f t="shared" si="1"/>
        <v>62.600999999999999</v>
      </c>
      <c r="H15" s="3">
        <f t="shared" si="2"/>
        <v>2.5999999999999943</v>
      </c>
      <c r="I15" s="5">
        <f t="shared" si="3"/>
        <v>1.041532882861296</v>
      </c>
    </row>
    <row r="16" spans="1:9" x14ac:dyDescent="0.25">
      <c r="A16" s="3" t="s">
        <v>7</v>
      </c>
      <c r="B16" s="3">
        <v>0</v>
      </c>
      <c r="C16" s="3" t="e">
        <f>VLOOKUP(A16,Recipes!F:G,2,FALSE)</f>
        <v>#N/A</v>
      </c>
      <c r="D16" s="3">
        <v>0</v>
      </c>
      <c r="E16" s="3">
        <v>0</v>
      </c>
      <c r="F16" s="3">
        <f t="shared" si="0"/>
        <v>1E-3</v>
      </c>
      <c r="G16" s="3">
        <f t="shared" si="1"/>
        <v>1E-3</v>
      </c>
      <c r="H16" s="3">
        <f t="shared" si="2"/>
        <v>0</v>
      </c>
      <c r="I16" s="5">
        <f t="shared" si="3"/>
        <v>1</v>
      </c>
    </row>
    <row r="17" spans="1:9" x14ac:dyDescent="0.25">
      <c r="A17" s="4" t="s">
        <v>27</v>
      </c>
      <c r="B17" s="3">
        <f>VLOOKUP(A17,Recipes!A:B,2,FALSE)</f>
        <v>0</v>
      </c>
      <c r="C17" s="3">
        <f>VLOOKUP(A17,Recipes!F:G,2,FALSE)</f>
        <v>0</v>
      </c>
      <c r="E17" s="3">
        <v>0</v>
      </c>
      <c r="F17" s="3">
        <f t="shared" si="0"/>
        <v>1E-3</v>
      </c>
      <c r="G17" s="3">
        <f t="shared" si="1"/>
        <v>1E-3</v>
      </c>
      <c r="H17" s="3">
        <f t="shared" si="2"/>
        <v>0</v>
      </c>
      <c r="I17" s="5">
        <f t="shared" si="3"/>
        <v>1</v>
      </c>
    </row>
    <row r="18" spans="1:9" x14ac:dyDescent="0.25">
      <c r="A18" s="3" t="s">
        <v>29</v>
      </c>
      <c r="B18" s="3">
        <f>VLOOKUP(A18,Recipes!A:B,2,FALSE)</f>
        <v>3.0000000000000001E-3</v>
      </c>
      <c r="C18" s="3">
        <f>VLOOKUP(A18,Recipes!F:G,2,FALSE)</f>
        <v>4.0000000000000001E-3</v>
      </c>
      <c r="E18" s="3">
        <v>4.0000000000000001E-3</v>
      </c>
      <c r="F18" s="3">
        <f t="shared" si="0"/>
        <v>3.0009999999999999</v>
      </c>
      <c r="G18" s="3">
        <f t="shared" si="1"/>
        <v>4.0010000000000003</v>
      </c>
      <c r="H18" s="3">
        <f t="shared" si="2"/>
        <v>-1.0000000000000004</v>
      </c>
      <c r="I18" s="5">
        <f t="shared" si="3"/>
        <v>0.75006248437890521</v>
      </c>
    </row>
    <row r="19" spans="1:9" x14ac:dyDescent="0.25">
      <c r="A19" s="3" t="s">
        <v>23</v>
      </c>
      <c r="B19" s="3">
        <f>VLOOKUP(A19,Recipes!A:B,2,FALSE)</f>
        <v>0.03</v>
      </c>
      <c r="C19" s="3">
        <f>VLOOKUP(A19,Recipes!F:G,2,FALSE)</f>
        <v>4.2000000000000003E-2</v>
      </c>
      <c r="E19" s="3">
        <v>4.2000000000000003E-2</v>
      </c>
      <c r="F19" s="3">
        <f t="shared" si="0"/>
        <v>30.001000000000001</v>
      </c>
      <c r="G19" s="3">
        <f t="shared" si="1"/>
        <v>42.000999999999998</v>
      </c>
      <c r="H19" s="3">
        <f t="shared" si="2"/>
        <v>-11.999999999999996</v>
      </c>
      <c r="I19" s="5">
        <f t="shared" si="3"/>
        <v>0.71429251684483708</v>
      </c>
    </row>
    <row r="20" spans="1:9" x14ac:dyDescent="0.25">
      <c r="A20" s="3" t="s">
        <v>13</v>
      </c>
      <c r="B20" s="3">
        <f>VLOOKUP(A20,Recipes!A:B,2,FALSE)</f>
        <v>0.3</v>
      </c>
      <c r="C20" s="3">
        <f>VLOOKUP(A20,Recipes!F:G,2,FALSE)</f>
        <v>0.58399999999999996</v>
      </c>
      <c r="E20" s="3">
        <v>0.58399999999999996</v>
      </c>
      <c r="F20" s="3">
        <f t="shared" si="0"/>
        <v>300.00099999999998</v>
      </c>
      <c r="G20" s="3">
        <f t="shared" si="1"/>
        <v>584.00099999999998</v>
      </c>
      <c r="H20" s="3">
        <f t="shared" si="2"/>
        <v>-284</v>
      </c>
      <c r="I20" s="5">
        <f t="shared" si="3"/>
        <v>0.51369946284338552</v>
      </c>
    </row>
    <row r="21" spans="1:9" x14ac:dyDescent="0.25">
      <c r="A21" s="3" t="s">
        <v>34</v>
      </c>
      <c r="B21" s="3">
        <f>VLOOKUP(A21,Recipes!A:B,2,FALSE)</f>
        <v>2.0000000000000001E-4</v>
      </c>
      <c r="C21" s="3">
        <f>VLOOKUP(A21,Recipes!F:G,2,FALSE)</f>
        <v>4.0000000000000002E-4</v>
      </c>
      <c r="E21" s="3">
        <v>4.0000000000000002E-4</v>
      </c>
      <c r="F21" s="3">
        <f t="shared" si="0"/>
        <v>0.20100000000000001</v>
      </c>
      <c r="G21" s="3">
        <f t="shared" si="1"/>
        <v>0.40100000000000002</v>
      </c>
      <c r="H21" s="3">
        <f t="shared" si="2"/>
        <v>-0.2</v>
      </c>
      <c r="I21" s="5">
        <f t="shared" si="3"/>
        <v>0.50124688279301743</v>
      </c>
    </row>
    <row r="22" spans="1:9" x14ac:dyDescent="0.25">
      <c r="A22" s="3" t="s">
        <v>20</v>
      </c>
      <c r="B22" s="3">
        <f>VLOOKUP(A22,Recipes!A:B,2,FALSE)</f>
        <v>1.4999999999999999E-2</v>
      </c>
      <c r="C22" s="3">
        <f>VLOOKUP(A22,Recipes!F:G,2,FALSE)</f>
        <v>0.03</v>
      </c>
      <c r="E22" s="3">
        <v>0.03</v>
      </c>
      <c r="F22" s="3">
        <f t="shared" si="0"/>
        <v>15.000999999999999</v>
      </c>
      <c r="G22" s="3">
        <f t="shared" si="1"/>
        <v>30.001000000000001</v>
      </c>
      <c r="H22" s="3">
        <f t="shared" si="2"/>
        <v>-15.000000000000002</v>
      </c>
      <c r="I22" s="5">
        <f t="shared" si="3"/>
        <v>0.5000166661111296</v>
      </c>
    </row>
    <row r="23" spans="1:9" x14ac:dyDescent="0.25">
      <c r="A23" s="3" t="s">
        <v>17</v>
      </c>
      <c r="B23" s="3">
        <f>VLOOKUP(A23,Recipes!A:B,2,FALSE)</f>
        <v>0.05</v>
      </c>
      <c r="C23" s="3">
        <f>VLOOKUP(A23,Recipes!F:G,2,FALSE)</f>
        <v>0.105</v>
      </c>
      <c r="E23" s="3">
        <v>0.105</v>
      </c>
      <c r="F23" s="3">
        <f t="shared" si="0"/>
        <v>50.000999999999998</v>
      </c>
      <c r="G23" s="3">
        <f t="shared" si="1"/>
        <v>105.001</v>
      </c>
      <c r="H23" s="3">
        <f t="shared" si="2"/>
        <v>-55.000000000000007</v>
      </c>
      <c r="I23" s="5">
        <f t="shared" si="3"/>
        <v>0.47619546480509706</v>
      </c>
    </row>
    <row r="24" spans="1:9" x14ac:dyDescent="0.25">
      <c r="A24" s="3" t="s">
        <v>18</v>
      </c>
      <c r="B24" s="3">
        <f>VLOOKUP(A24,Recipes!A:B,2,FALSE)</f>
        <v>0.05</v>
      </c>
      <c r="C24" s="3">
        <f>VLOOKUP(A24,Recipes!F:G,2,FALSE)</f>
        <v>0.105</v>
      </c>
      <c r="E24" s="3">
        <v>0.105</v>
      </c>
      <c r="F24" s="3">
        <f t="shared" si="0"/>
        <v>50.000999999999998</v>
      </c>
      <c r="G24" s="3">
        <f t="shared" si="1"/>
        <v>105.001</v>
      </c>
      <c r="H24" s="3">
        <f t="shared" si="2"/>
        <v>-55.000000000000007</v>
      </c>
      <c r="I24" s="5">
        <f t="shared" si="3"/>
        <v>0.47619546480509706</v>
      </c>
    </row>
    <row r="25" spans="1:9" x14ac:dyDescent="0.25">
      <c r="A25" s="3" t="s">
        <v>14</v>
      </c>
      <c r="B25" s="3">
        <f>VLOOKUP(A25,Recipes!A:B,2,FALSE)</f>
        <v>0.01</v>
      </c>
      <c r="C25" s="3">
        <f>VLOOKUP(A25,Recipes!F:G,2,FALSE)</f>
        <v>0.03</v>
      </c>
      <c r="E25" s="3">
        <v>0.03</v>
      </c>
      <c r="F25" s="3">
        <f t="shared" si="0"/>
        <v>10.000999999999999</v>
      </c>
      <c r="G25" s="3">
        <f t="shared" si="1"/>
        <v>30.001000000000001</v>
      </c>
      <c r="H25" s="3">
        <f t="shared" si="2"/>
        <v>-20</v>
      </c>
      <c r="I25" s="5">
        <f t="shared" si="3"/>
        <v>0.33335555481483947</v>
      </c>
    </row>
    <row r="26" spans="1:9" x14ac:dyDescent="0.25">
      <c r="A26" s="3" t="s">
        <v>25</v>
      </c>
      <c r="B26" s="3">
        <f>VLOOKUP(A26,Recipes!A:B,2,FALSE)</f>
        <v>5.0000000000000001E-3</v>
      </c>
      <c r="C26" s="3">
        <f>VLOOKUP(A26,Recipes!F:G,2,FALSE)</f>
        <v>1.6E-2</v>
      </c>
      <c r="E26" s="3">
        <v>1.6E-2</v>
      </c>
      <c r="F26" s="3">
        <f t="shared" si="0"/>
        <v>5.0010000000000003</v>
      </c>
      <c r="G26" s="3">
        <f t="shared" si="1"/>
        <v>16.001000000000001</v>
      </c>
      <c r="H26" s="3">
        <f t="shared" si="2"/>
        <v>-11</v>
      </c>
      <c r="I26" s="5">
        <f t="shared" si="3"/>
        <v>0.31254296606462095</v>
      </c>
    </row>
    <row r="27" spans="1:9" x14ac:dyDescent="0.25">
      <c r="A27" s="3" t="s">
        <v>30</v>
      </c>
      <c r="B27" s="3">
        <f>VLOOKUP(A27,Recipes!A:B,2,FALSE)</f>
        <v>1E-3</v>
      </c>
      <c r="C27" s="3">
        <f>VLOOKUP(A27,Recipes!F:G,2,FALSE)</f>
        <v>4.0000000000000001E-3</v>
      </c>
      <c r="E27" s="3">
        <v>4.0000000000000001E-3</v>
      </c>
      <c r="F27" s="3">
        <f t="shared" si="0"/>
        <v>1.0009999999999999</v>
      </c>
      <c r="G27" s="3">
        <f t="shared" si="1"/>
        <v>4.0010000000000003</v>
      </c>
      <c r="H27" s="3">
        <f t="shared" si="2"/>
        <v>-3.0000000000000004</v>
      </c>
      <c r="I27" s="5">
        <f t="shared" si="3"/>
        <v>0.25018745313671575</v>
      </c>
    </row>
    <row r="28" spans="1:9" x14ac:dyDescent="0.25">
      <c r="A28" s="3" t="s">
        <v>31</v>
      </c>
      <c r="B28" s="3">
        <f>VLOOKUP(A28,Recipes!A:B,2,FALSE)</f>
        <v>1E-3</v>
      </c>
      <c r="C28" s="3">
        <f>VLOOKUP(A28,Recipes!F:G,2,FALSE)</f>
        <v>4.0000000000000001E-3</v>
      </c>
      <c r="E28" s="3">
        <v>4.0000000000000001E-3</v>
      </c>
      <c r="F28" s="3">
        <f t="shared" si="0"/>
        <v>1.0009999999999999</v>
      </c>
      <c r="G28" s="3">
        <f t="shared" si="1"/>
        <v>4.0010000000000003</v>
      </c>
      <c r="H28" s="3">
        <f t="shared" si="2"/>
        <v>-3.0000000000000004</v>
      </c>
      <c r="I28" s="5">
        <f t="shared" si="3"/>
        <v>0.25018745313671575</v>
      </c>
    </row>
    <row r="29" spans="1:9" x14ac:dyDescent="0.25">
      <c r="A29" s="3" t="s">
        <v>33</v>
      </c>
      <c r="B29" s="3">
        <f>VLOOKUP(A29,Recipes!A:B,2,FALSE)</f>
        <v>1E-3</v>
      </c>
      <c r="C29" s="3">
        <f>VLOOKUP(A29,Recipes!F:G,2,FALSE)</f>
        <v>4.0000000000000001E-3</v>
      </c>
      <c r="E29" s="3">
        <v>4.0000000000000001E-3</v>
      </c>
      <c r="F29" s="3">
        <f t="shared" si="0"/>
        <v>1.0009999999999999</v>
      </c>
      <c r="G29" s="3">
        <f t="shared" si="1"/>
        <v>4.0010000000000003</v>
      </c>
      <c r="H29" s="3">
        <f t="shared" si="2"/>
        <v>-3.0000000000000004</v>
      </c>
      <c r="I29" s="5">
        <f t="shared" si="3"/>
        <v>0.25018745313671575</v>
      </c>
    </row>
    <row r="30" spans="1:9" x14ac:dyDescent="0.25">
      <c r="A30" s="3" t="s">
        <v>35</v>
      </c>
      <c r="B30" s="3">
        <f>VLOOKUP(A30,Recipes!A:B,2,FALSE)</f>
        <v>1E-3</v>
      </c>
      <c r="C30" s="3">
        <f>VLOOKUP(A30,Recipes!F:G,2,FALSE)</f>
        <v>4.0000000000000001E-3</v>
      </c>
      <c r="E30" s="3">
        <v>4.0000000000000001E-3</v>
      </c>
      <c r="F30" s="3">
        <f t="shared" si="0"/>
        <v>1.0009999999999999</v>
      </c>
      <c r="G30" s="3">
        <f t="shared" si="1"/>
        <v>4.0010000000000003</v>
      </c>
      <c r="H30" s="3">
        <f t="shared" si="2"/>
        <v>-3.0000000000000004</v>
      </c>
      <c r="I30" s="5">
        <f t="shared" si="3"/>
        <v>0.25018745313671575</v>
      </c>
    </row>
    <row r="31" spans="1:9" ht="30" x14ac:dyDescent="0.25">
      <c r="A31" s="3" t="s">
        <v>42</v>
      </c>
      <c r="B31" s="3">
        <f>VLOOKUP(A31,Recipes!A:B,2,FALSE)</f>
        <v>2.8830000000000001E-2</v>
      </c>
      <c r="C31" s="3" t="e">
        <f>VLOOKUP(A31,Recipes!F:G,2,FALSE)</f>
        <v>#N/A</v>
      </c>
      <c r="D31" s="3">
        <v>0.12037</v>
      </c>
      <c r="E31" s="3">
        <v>0.12037</v>
      </c>
      <c r="F31" s="3">
        <f t="shared" si="0"/>
        <v>28.831000000000003</v>
      </c>
      <c r="G31" s="3">
        <f t="shared" si="1"/>
        <v>120.37100000000001</v>
      </c>
      <c r="H31" s="3">
        <f t="shared" si="2"/>
        <v>-91.54</v>
      </c>
      <c r="I31" s="5">
        <f t="shared" si="3"/>
        <v>0.23951782406061262</v>
      </c>
    </row>
    <row r="32" spans="1:9" x14ac:dyDescent="0.25">
      <c r="A32" s="3" t="s">
        <v>21</v>
      </c>
      <c r="B32" s="3">
        <f>VLOOKUP(A32,Recipes!A:B,2,FALSE)</f>
        <v>1.4999999999999999E-2</v>
      </c>
      <c r="C32" s="3">
        <f>VLOOKUP(A32,Recipes!F:G,2,FALSE)</f>
        <v>6.6000000000000003E-2</v>
      </c>
      <c r="E32" s="3">
        <v>6.6000000000000003E-2</v>
      </c>
      <c r="F32" s="3">
        <f t="shared" si="0"/>
        <v>15.000999999999999</v>
      </c>
      <c r="G32" s="3">
        <f t="shared" si="1"/>
        <v>66.001000000000005</v>
      </c>
      <c r="H32" s="3">
        <f t="shared" si="2"/>
        <v>-51.000000000000007</v>
      </c>
      <c r="I32" s="5">
        <f t="shared" si="3"/>
        <v>0.22728443508431687</v>
      </c>
    </row>
    <row r="33" spans="1:9" x14ac:dyDescent="0.25">
      <c r="A33" s="3" t="s">
        <v>26</v>
      </c>
      <c r="B33" s="3">
        <f>VLOOKUP(A33,Recipes!A:B,2,FALSE)</f>
        <v>0.02</v>
      </c>
      <c r="C33" s="3">
        <f>VLOOKUP(A33,Recipes!F:G,2,FALSE)</f>
        <v>9.4E-2</v>
      </c>
      <c r="E33" s="3">
        <v>9.4E-2</v>
      </c>
      <c r="F33" s="3">
        <f t="shared" si="0"/>
        <v>20.001000000000001</v>
      </c>
      <c r="G33" s="3">
        <f t="shared" si="1"/>
        <v>94.001000000000005</v>
      </c>
      <c r="H33" s="3">
        <f t="shared" si="2"/>
        <v>-74</v>
      </c>
      <c r="I33" s="5">
        <f t="shared" si="3"/>
        <v>0.21277433218795544</v>
      </c>
    </row>
    <row r="34" spans="1:9" x14ac:dyDescent="0.25">
      <c r="A34" s="3" t="s">
        <v>24</v>
      </c>
      <c r="B34" s="3">
        <f>VLOOKUP(A34,Recipes!A:B,2,FALSE)</f>
        <v>0.02</v>
      </c>
      <c r="C34" s="3">
        <f>VLOOKUP(A34,Recipes!F:G,2,FALSE)</f>
        <v>9.5000000000000001E-2</v>
      </c>
      <c r="E34" s="3">
        <v>9.5000000000000001E-2</v>
      </c>
      <c r="F34" s="3">
        <f t="shared" si="0"/>
        <v>20.001000000000001</v>
      </c>
      <c r="G34" s="3">
        <f t="shared" si="1"/>
        <v>95.001000000000005</v>
      </c>
      <c r="H34" s="3">
        <f t="shared" si="2"/>
        <v>-75</v>
      </c>
      <c r="I34" s="5">
        <f t="shared" si="3"/>
        <v>0.21053462595130579</v>
      </c>
    </row>
    <row r="35" spans="1:9" ht="30" x14ac:dyDescent="0.25">
      <c r="A35" s="3" t="s">
        <v>32</v>
      </c>
      <c r="B35" s="3">
        <f>VLOOKUP(A35,Recipes!A:B,2,FALSE)</f>
        <v>2.5000000000000001E-4</v>
      </c>
      <c r="C35" s="3">
        <f>VLOOKUP(A35,Recipes!F:G,2,FALSE)</f>
        <v>4.0000000000000001E-3</v>
      </c>
      <c r="E35" s="3">
        <v>4.0000000000000001E-3</v>
      </c>
      <c r="F35" s="3">
        <f t="shared" si="0"/>
        <v>0.251</v>
      </c>
      <c r="G35" s="3">
        <f t="shared" si="1"/>
        <v>4.0010000000000003</v>
      </c>
      <c r="H35" s="3">
        <f t="shared" si="2"/>
        <v>-3.7500000000000004</v>
      </c>
      <c r="I35" s="5">
        <f t="shared" si="3"/>
        <v>6.2734316420894776E-2</v>
      </c>
    </row>
    <row r="36" spans="1:9" x14ac:dyDescent="0.25">
      <c r="A36" s="3" t="s">
        <v>19</v>
      </c>
      <c r="B36" s="3">
        <f>VLOOKUP(A36,Recipes!A:B,2,FALSE)</f>
        <v>0.04</v>
      </c>
      <c r="C36" s="3">
        <f>VLOOKUP(A36,Recipes!F:G,2,FALSE)</f>
        <v>1.46</v>
      </c>
      <c r="E36" s="3">
        <v>1.46</v>
      </c>
      <c r="F36" s="3">
        <f t="shared" si="0"/>
        <v>40.000999999999998</v>
      </c>
      <c r="G36" s="3">
        <f t="shared" si="1"/>
        <v>1460.001</v>
      </c>
      <c r="H36" s="3">
        <f t="shared" si="2"/>
        <v>-1420</v>
      </c>
      <c r="I36" s="5">
        <f t="shared" si="3"/>
        <v>2.7397926439776409E-2</v>
      </c>
    </row>
    <row r="37" spans="1:9" x14ac:dyDescent="0.25">
      <c r="A37" s="3" t="s">
        <v>140</v>
      </c>
      <c r="B37" s="3">
        <v>2</v>
      </c>
      <c r="C37" s="3">
        <v>4.5</v>
      </c>
      <c r="E37" s="3">
        <v>4.5</v>
      </c>
      <c r="F37" s="3">
        <f t="shared" si="0"/>
        <v>2000.001</v>
      </c>
      <c r="G37" s="3">
        <f t="shared" si="1"/>
        <v>4500.0010000000002</v>
      </c>
      <c r="H37" s="3">
        <f t="shared" ref="H37" si="4">F37-G37</f>
        <v>-2500</v>
      </c>
      <c r="I37" s="5">
        <f t="shared" ref="I37" si="5">F37/G37</f>
        <v>0.44444456790120712</v>
      </c>
    </row>
    <row r="38" spans="1:9" x14ac:dyDescent="0.25">
      <c r="A38" t="s">
        <v>38</v>
      </c>
      <c r="B38">
        <v>1E-3</v>
      </c>
      <c r="C38" s="3">
        <v>0</v>
      </c>
      <c r="E38" s="3">
        <v>0</v>
      </c>
      <c r="F38" s="3">
        <f t="shared" ref="F38" si="6">B38*1000 + 0.001</f>
        <v>1.0009999999999999</v>
      </c>
      <c r="G38" s="3">
        <f t="shared" ref="G38" si="7">E38*1000 + 0.001</f>
        <v>1E-3</v>
      </c>
      <c r="H38" s="3">
        <f t="shared" ref="H38" si="8">F38-G38</f>
        <v>0.99999999999999989</v>
      </c>
      <c r="I38" s="5">
        <f t="shared" ref="I38" si="9">F38/G38</f>
        <v>1000.9999999999999</v>
      </c>
    </row>
    <row r="39" spans="1:9" x14ac:dyDescent="0.25">
      <c r="A39" t="s">
        <v>43</v>
      </c>
      <c r="B39">
        <v>3.5000000000000003E-2</v>
      </c>
      <c r="C39">
        <v>7.1999999999999998E-3</v>
      </c>
      <c r="E39">
        <v>7.1999999999999998E-3</v>
      </c>
      <c r="F39" s="3">
        <f t="shared" ref="F39:F41" si="10">B39*1000 + 0.001</f>
        <v>35.000999999999998</v>
      </c>
      <c r="G39" s="3">
        <f t="shared" ref="G39:G40" si="11">E39*1000 + 0.001</f>
        <v>7.2010000000000005</v>
      </c>
      <c r="H39" s="3">
        <f t="shared" ref="H39:H40" si="12">F39-G39</f>
        <v>27.799999999999997</v>
      </c>
      <c r="I39" s="5">
        <f t="shared" ref="I39:I40" si="13">F39/G39</f>
        <v>4.8605749201499782</v>
      </c>
    </row>
    <row r="40" spans="1:9" x14ac:dyDescent="0.25">
      <c r="A40" t="s">
        <v>35</v>
      </c>
      <c r="B40">
        <v>1E-3</v>
      </c>
      <c r="C40">
        <v>4.0000000000000001E-3</v>
      </c>
      <c r="E40">
        <v>4.0000000000000001E-3</v>
      </c>
      <c r="F40" s="3">
        <f t="shared" si="10"/>
        <v>1.0009999999999999</v>
      </c>
      <c r="G40" s="3">
        <f t="shared" si="11"/>
        <v>4.0010000000000003</v>
      </c>
      <c r="H40" s="3">
        <f t="shared" si="12"/>
        <v>-3.0000000000000004</v>
      </c>
      <c r="I40" s="5">
        <f t="shared" si="13"/>
        <v>0.25018745313671575</v>
      </c>
    </row>
    <row r="41" spans="1:9" x14ac:dyDescent="0.25">
      <c r="A41" t="s">
        <v>54</v>
      </c>
      <c r="B41" s="3">
        <v>0</v>
      </c>
      <c r="C41">
        <v>0.11</v>
      </c>
      <c r="E41">
        <v>0.11</v>
      </c>
      <c r="F41" s="3">
        <f t="shared" si="10"/>
        <v>1E-3</v>
      </c>
      <c r="G41" s="3">
        <f t="shared" ref="G41" si="14">E41*1000 + 0.001</f>
        <v>110.001</v>
      </c>
      <c r="H41" s="3">
        <f t="shared" ref="H41" si="15">F41-G41</f>
        <v>-110</v>
      </c>
      <c r="I41" s="5">
        <f t="shared" ref="I41" si="16">F41/G41</f>
        <v>9.0908264470322992E-6</v>
      </c>
    </row>
    <row r="42" spans="1:9" x14ac:dyDescent="0.25">
      <c r="A42" t="s">
        <v>34</v>
      </c>
      <c r="B42">
        <v>2.0000000000000001E-4</v>
      </c>
      <c r="C42">
        <v>4.0000000000000002E-4</v>
      </c>
      <c r="E42">
        <v>4.0000000000000002E-4</v>
      </c>
      <c r="F42" s="3">
        <f t="shared" ref="F42:F43" si="17">B42*1000 + 0.001</f>
        <v>0.20100000000000001</v>
      </c>
      <c r="G42" s="3">
        <f t="shared" ref="G42" si="18">E42*1000 + 0.001</f>
        <v>0.40100000000000002</v>
      </c>
      <c r="H42" s="3">
        <f t="shared" ref="H42" si="19">F42-G42</f>
        <v>-0.2</v>
      </c>
      <c r="I42" s="5">
        <f t="shared" ref="I42" si="20">F42/G42</f>
        <v>0.50124688279301743</v>
      </c>
    </row>
    <row r="43" spans="1:9" x14ac:dyDescent="0.25">
      <c r="A43" t="s">
        <v>32</v>
      </c>
      <c r="B43" s="3">
        <v>0</v>
      </c>
      <c r="C43">
        <v>4.0000000000000001E-3</v>
      </c>
      <c r="E43">
        <v>4.0000000000000001E-3</v>
      </c>
      <c r="F43" s="3">
        <f t="shared" si="17"/>
        <v>1E-3</v>
      </c>
      <c r="G43" s="3">
        <f t="shared" ref="G43" si="21">E43*1000 + 0.001</f>
        <v>4.0010000000000003</v>
      </c>
      <c r="H43" s="3">
        <f t="shared" ref="H43" si="22">F43-G43</f>
        <v>-4</v>
      </c>
      <c r="I43" s="5">
        <f t="shared" ref="I43" si="23">F43/G43</f>
        <v>2.4993751562109469E-4</v>
      </c>
    </row>
  </sheetData>
  <autoFilter ref="A3:I3" xr:uid="{7B31AEB3-E392-4A30-B0C3-E435CDA100FA}">
    <sortState xmlns:xlrd2="http://schemas.microsoft.com/office/spreadsheetml/2017/richdata2" ref="A4:I36">
      <sortCondition descending="1" ref="I3"/>
    </sortState>
  </autoFilter>
  <mergeCells count="2">
    <mergeCell ref="B1:C2"/>
    <mergeCell ref="F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087F-C725-4FFA-A687-3AE271CCB903}">
  <dimension ref="A1:J33"/>
  <sheetViews>
    <sheetView zoomScale="62" zoomScaleNormal="62" workbookViewId="0">
      <selection activeCell="C16" sqref="C16"/>
    </sheetView>
  </sheetViews>
  <sheetFormatPr defaultRowHeight="15" x14ac:dyDescent="0.25"/>
  <cols>
    <col min="1" max="1" width="31.85546875" style="2" bestFit="1" customWidth="1"/>
    <col min="2" max="2" width="19.28515625" style="2" bestFit="1" customWidth="1"/>
    <col min="3" max="3" width="27.28515625" style="2" bestFit="1" customWidth="1"/>
    <col min="4" max="4" width="27.28515625" bestFit="1" customWidth="1"/>
  </cols>
  <sheetData>
    <row r="1" spans="1:10" x14ac:dyDescent="0.25">
      <c r="A1" s="6" t="s">
        <v>65</v>
      </c>
      <c r="B1" s="6" t="s">
        <v>58</v>
      </c>
      <c r="C1" s="6" t="s">
        <v>59</v>
      </c>
      <c r="D1" s="6" t="s">
        <v>66</v>
      </c>
      <c r="F1" s="12" t="s">
        <v>64</v>
      </c>
      <c r="G1" s="12"/>
      <c r="H1" s="12"/>
      <c r="I1" s="12"/>
      <c r="J1" s="12"/>
    </row>
    <row r="2" spans="1:10" x14ac:dyDescent="0.25">
      <c r="A2" s="7" t="s">
        <v>9</v>
      </c>
      <c r="B2" s="7">
        <v>50</v>
      </c>
      <c r="C2" s="8">
        <v>50001</v>
      </c>
      <c r="D2" s="8">
        <f>LOG(C2,2)</f>
        <v>15.609669328049096</v>
      </c>
      <c r="F2" s="12"/>
      <c r="G2" s="12"/>
      <c r="H2" s="12"/>
      <c r="I2" s="12"/>
      <c r="J2" s="12"/>
    </row>
    <row r="3" spans="1:10" x14ac:dyDescent="0.25">
      <c r="A3" s="7" t="s">
        <v>10</v>
      </c>
      <c r="B3" s="7">
        <v>20</v>
      </c>
      <c r="C3" s="8">
        <v>20001</v>
      </c>
      <c r="D3" s="8">
        <f t="shared" ref="D3:D33" si="0">LOG(C3,2)</f>
        <v>14.287784512498186</v>
      </c>
      <c r="F3" s="12"/>
      <c r="G3" s="12"/>
      <c r="H3" s="12"/>
      <c r="I3" s="12"/>
      <c r="J3" s="12"/>
    </row>
    <row r="4" spans="1:10" x14ac:dyDescent="0.25">
      <c r="A4" s="7" t="s">
        <v>12</v>
      </c>
      <c r="B4" s="7">
        <v>20</v>
      </c>
      <c r="C4" s="8">
        <v>20001</v>
      </c>
      <c r="D4" s="8">
        <f t="shared" si="0"/>
        <v>14.287784512498186</v>
      </c>
    </row>
    <row r="5" spans="1:10" x14ac:dyDescent="0.25">
      <c r="A5" s="7" t="s">
        <v>16</v>
      </c>
      <c r="B5" s="7">
        <v>20</v>
      </c>
      <c r="C5" s="8">
        <v>20001</v>
      </c>
      <c r="D5" s="8">
        <f t="shared" si="0"/>
        <v>14.287784512498186</v>
      </c>
    </row>
    <row r="6" spans="1:10" x14ac:dyDescent="0.25">
      <c r="A6" s="7" t="s">
        <v>22</v>
      </c>
      <c r="B6" s="7">
        <v>20</v>
      </c>
      <c r="C6" s="8">
        <v>20001</v>
      </c>
      <c r="D6" s="8">
        <f t="shared" si="0"/>
        <v>14.287784512498186</v>
      </c>
    </row>
    <row r="7" spans="1:10" x14ac:dyDescent="0.25">
      <c r="A7" s="7" t="s">
        <v>15</v>
      </c>
      <c r="B7" s="7">
        <v>15</v>
      </c>
      <c r="C7" s="8">
        <v>15001</v>
      </c>
      <c r="D7" s="8">
        <f t="shared" si="0"/>
        <v>13.872771056734152</v>
      </c>
    </row>
    <row r="8" spans="1:10" x14ac:dyDescent="0.25">
      <c r="A8" s="7" t="s">
        <v>44</v>
      </c>
      <c r="B8" s="7">
        <v>0.99999999999999989</v>
      </c>
      <c r="C8" s="8">
        <v>1000.9999999999999</v>
      </c>
      <c r="D8" s="8">
        <f t="shared" si="0"/>
        <v>9.9672262588359928</v>
      </c>
    </row>
    <row r="9" spans="1:10" x14ac:dyDescent="0.25">
      <c r="A9" s="7" t="s">
        <v>28</v>
      </c>
      <c r="B9" s="7">
        <v>0.2</v>
      </c>
      <c r="C9" s="8">
        <v>201</v>
      </c>
      <c r="D9" s="8">
        <f t="shared" si="0"/>
        <v>7.651051691178929</v>
      </c>
    </row>
    <row r="10" spans="1:10" x14ac:dyDescent="0.25">
      <c r="A10" s="7" t="s">
        <v>45</v>
      </c>
      <c r="B10" s="7">
        <v>5.0000000000000001E-3</v>
      </c>
      <c r="C10" s="8">
        <v>6</v>
      </c>
      <c r="D10" s="8">
        <f t="shared" si="0"/>
        <v>2.5849625007211561</v>
      </c>
    </row>
    <row r="11" spans="1:10" x14ac:dyDescent="0.25">
      <c r="A11" s="7" t="s">
        <v>43</v>
      </c>
      <c r="B11" s="7">
        <v>27.799999999999997</v>
      </c>
      <c r="C11" s="8">
        <v>4.8605749201499782</v>
      </c>
      <c r="D11" s="8">
        <f t="shared" si="0"/>
        <v>2.2811269692618432</v>
      </c>
    </row>
    <row r="12" spans="1:10" x14ac:dyDescent="0.25">
      <c r="A12" s="7" t="s">
        <v>8</v>
      </c>
      <c r="B12" s="7">
        <v>116</v>
      </c>
      <c r="C12" s="8">
        <v>2.3809359412387945</v>
      </c>
      <c r="D12" s="8">
        <f t="shared" si="0"/>
        <v>1.2515288056144032</v>
      </c>
    </row>
    <row r="13" spans="1:10" x14ac:dyDescent="0.25">
      <c r="A13" s="7" t="s">
        <v>11</v>
      </c>
      <c r="B13" s="7">
        <v>2.5999999999999943</v>
      </c>
      <c r="C13" s="8">
        <v>1.041532882861296</v>
      </c>
      <c r="D13" s="8">
        <f t="shared" si="0"/>
        <v>5.8708388290740848E-2</v>
      </c>
    </row>
    <row r="14" spans="1:10" x14ac:dyDescent="0.25">
      <c r="A14" s="7" t="s">
        <v>7</v>
      </c>
      <c r="B14" s="7">
        <v>0</v>
      </c>
      <c r="C14" s="8">
        <v>1</v>
      </c>
      <c r="D14" s="8">
        <f t="shared" si="0"/>
        <v>0</v>
      </c>
    </row>
    <row r="15" spans="1:10" x14ac:dyDescent="0.25">
      <c r="A15" s="7" t="s">
        <v>29</v>
      </c>
      <c r="B15" s="7">
        <v>-1.0000000000000004</v>
      </c>
      <c r="C15" s="8">
        <v>0.75006248437890521</v>
      </c>
      <c r="D15" s="8">
        <f t="shared" si="0"/>
        <v>-0.41491730974731372</v>
      </c>
    </row>
    <row r="16" spans="1:10" x14ac:dyDescent="0.25">
      <c r="A16" s="7" t="s">
        <v>23</v>
      </c>
      <c r="B16" s="7">
        <v>-11.999999999999996</v>
      </c>
      <c r="C16" s="8">
        <v>0.71429251684483708</v>
      </c>
      <c r="D16" s="8">
        <f t="shared" si="0"/>
        <v>-0.48541308761003005</v>
      </c>
    </row>
    <row r="17" spans="1:4" x14ac:dyDescent="0.25">
      <c r="A17" s="7" t="s">
        <v>13</v>
      </c>
      <c r="B17" s="7">
        <v>-284</v>
      </c>
      <c r="C17" s="8">
        <v>0.51369946284338552</v>
      </c>
      <c r="D17" s="8">
        <f t="shared" si="0"/>
        <v>-0.96100352977478753</v>
      </c>
    </row>
    <row r="18" spans="1:4" x14ac:dyDescent="0.25">
      <c r="A18" s="7" t="s">
        <v>34</v>
      </c>
      <c r="B18" s="7">
        <v>-0.2</v>
      </c>
      <c r="C18" s="8">
        <v>0.50124688279301743</v>
      </c>
      <c r="D18" s="8">
        <f t="shared" si="0"/>
        <v>-0.99640673527599177</v>
      </c>
    </row>
    <row r="19" spans="1:4" x14ac:dyDescent="0.25">
      <c r="A19" s="7" t="s">
        <v>20</v>
      </c>
      <c r="B19" s="7">
        <v>-15.000000000000002</v>
      </c>
      <c r="C19" s="8">
        <v>0.5000166661111296</v>
      </c>
      <c r="D19" s="8">
        <f t="shared" si="0"/>
        <v>-0.99995191256967086</v>
      </c>
    </row>
    <row r="20" spans="1:4" x14ac:dyDescent="0.25">
      <c r="A20" s="7" t="s">
        <v>17</v>
      </c>
      <c r="B20" s="7">
        <v>-55.000000000000007</v>
      </c>
      <c r="C20" s="8">
        <v>0.47619546480509706</v>
      </c>
      <c r="D20" s="8">
        <f t="shared" si="0"/>
        <v>-1.0703742141664578</v>
      </c>
    </row>
    <row r="21" spans="1:4" x14ac:dyDescent="0.25">
      <c r="A21" s="7" t="s">
        <v>18</v>
      </c>
      <c r="B21" s="7">
        <v>-55.000000000000007</v>
      </c>
      <c r="C21" s="8">
        <v>0.47619546480509706</v>
      </c>
      <c r="D21" s="8">
        <f t="shared" si="0"/>
        <v>-1.0703742141664578</v>
      </c>
    </row>
    <row r="22" spans="1:4" x14ac:dyDescent="0.25">
      <c r="A22" s="7" t="s">
        <v>14</v>
      </c>
      <c r="B22" s="7">
        <v>-20</v>
      </c>
      <c r="C22" s="8">
        <v>0.33335555481483947</v>
      </c>
      <c r="D22" s="8">
        <f t="shared" si="0"/>
        <v>-1.5848663274632788</v>
      </c>
    </row>
    <row r="23" spans="1:4" x14ac:dyDescent="0.25">
      <c r="A23" s="7" t="s">
        <v>25</v>
      </c>
      <c r="B23" s="7">
        <v>-11</v>
      </c>
      <c r="C23" s="8">
        <v>0.31254296606462095</v>
      </c>
      <c r="D23" s="8">
        <f t="shared" si="0"/>
        <v>-1.6778735605769235</v>
      </c>
    </row>
    <row r="24" spans="1:4" x14ac:dyDescent="0.25">
      <c r="A24" s="7" t="s">
        <v>30</v>
      </c>
      <c r="B24" s="7">
        <v>-3.0000000000000004</v>
      </c>
      <c r="C24" s="8">
        <v>0.25018745313671575</v>
      </c>
      <c r="D24" s="8">
        <f t="shared" si="0"/>
        <v>-1.9989186545096089</v>
      </c>
    </row>
    <row r="25" spans="1:4" x14ac:dyDescent="0.25">
      <c r="A25" s="7" t="s">
        <v>31</v>
      </c>
      <c r="B25" s="7">
        <v>-3.0000000000000004</v>
      </c>
      <c r="C25" s="8">
        <v>0.25018745313671575</v>
      </c>
      <c r="D25" s="8">
        <f t="shared" si="0"/>
        <v>-1.9989186545096089</v>
      </c>
    </row>
    <row r="26" spans="1:4" x14ac:dyDescent="0.25">
      <c r="A26" s="7" t="s">
        <v>33</v>
      </c>
      <c r="B26" s="7">
        <v>-3.0000000000000004</v>
      </c>
      <c r="C26" s="8">
        <v>0.25018745313671575</v>
      </c>
      <c r="D26" s="8">
        <f t="shared" si="0"/>
        <v>-1.9989186545096089</v>
      </c>
    </row>
    <row r="27" spans="1:4" x14ac:dyDescent="0.25">
      <c r="A27" s="7" t="s">
        <v>35</v>
      </c>
      <c r="B27" s="7">
        <v>-3.0000000000000004</v>
      </c>
      <c r="C27" s="8">
        <v>0.25018745313671575</v>
      </c>
      <c r="D27" s="8">
        <f t="shared" si="0"/>
        <v>-1.9989186545096089</v>
      </c>
    </row>
    <row r="28" spans="1:4" x14ac:dyDescent="0.25">
      <c r="A28" s="7" t="s">
        <v>42</v>
      </c>
      <c r="B28" s="7">
        <v>-91.54</v>
      </c>
      <c r="C28" s="8">
        <v>0.23951782406061262</v>
      </c>
      <c r="D28" s="8">
        <f t="shared" si="0"/>
        <v>-2.0617950747211755</v>
      </c>
    </row>
    <row r="29" spans="1:4" x14ac:dyDescent="0.25">
      <c r="A29" s="7" t="s">
        <v>21</v>
      </c>
      <c r="B29" s="7">
        <v>-51.000000000000007</v>
      </c>
      <c r="C29" s="8">
        <v>0.22728443508431687</v>
      </c>
      <c r="D29" s="8">
        <f t="shared" si="0"/>
        <v>-2.137429206136563</v>
      </c>
    </row>
    <row r="30" spans="1:4" x14ac:dyDescent="0.25">
      <c r="A30" s="7" t="s">
        <v>26</v>
      </c>
      <c r="B30" s="7">
        <v>-74</v>
      </c>
      <c r="C30" s="8">
        <v>0.21277433218795544</v>
      </c>
      <c r="D30" s="8">
        <f t="shared" si="0"/>
        <v>-2.2326039715794868</v>
      </c>
    </row>
    <row r="31" spans="1:4" x14ac:dyDescent="0.25">
      <c r="A31" s="7" t="s">
        <v>24</v>
      </c>
      <c r="B31" s="7">
        <v>-75</v>
      </c>
      <c r="C31" s="8">
        <v>0.21053462595130579</v>
      </c>
      <c r="D31" s="8">
        <f t="shared" si="0"/>
        <v>-2.247870566678511</v>
      </c>
    </row>
    <row r="32" spans="1:4" x14ac:dyDescent="0.25">
      <c r="A32" s="7" t="s">
        <v>32</v>
      </c>
      <c r="B32" s="7">
        <v>-3.7500000000000004</v>
      </c>
      <c r="C32" s="8">
        <v>6.2734316420894776E-2</v>
      </c>
      <c r="D32" s="8">
        <f t="shared" si="0"/>
        <v>-3.9946013593948297</v>
      </c>
    </row>
    <row r="33" spans="1:4" x14ac:dyDescent="0.25">
      <c r="A33" s="7" t="s">
        <v>19</v>
      </c>
      <c r="B33" s="7">
        <v>-1420</v>
      </c>
      <c r="C33" s="8">
        <v>2.7397926439776399E-2</v>
      </c>
      <c r="D33" s="8">
        <f t="shared" si="0"/>
        <v>-5.1897894801017808</v>
      </c>
    </row>
  </sheetData>
  <mergeCells count="1">
    <mergeCell ref="F1:J3"/>
  </mergeCells>
  <conditionalFormatting sqref="D2:D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Weighted Mean NES for DMEM and </vt:lpstr>
      <vt:lpstr>Recipes</vt:lpstr>
      <vt:lpstr>Comparison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2020-04-08T18:13:25Z</dcterms:created>
  <dcterms:modified xsi:type="dcterms:W3CDTF">2020-08-03T17:04:13Z</dcterms:modified>
</cp:coreProperties>
</file>