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Jz/Documents/Class/CS513/HomeWork/Homework 5/"/>
    </mc:Choice>
  </mc:AlternateContent>
  <bookViews>
    <workbookView xWindow="0" yWindow="440" windowWidth="25600" windowHeight="14780" tabRatio="500"/>
  </bookViews>
  <sheets>
    <sheet name="Sheet1" sheetId="1" r:id="rId1"/>
  </sheets>
  <definedNames>
    <definedName name="_xlnm._FilterDatabase" localSheetId="0" hidden="1">Sheet1!$I$7:$N$18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1" l="1"/>
  <c r="D54" i="1"/>
  <c r="E54" i="1"/>
  <c r="C55" i="1"/>
  <c r="D55" i="1"/>
  <c r="E55" i="1"/>
  <c r="C56" i="1"/>
  <c r="D56" i="1"/>
  <c r="E56" i="1"/>
  <c r="C57" i="1"/>
  <c r="D57" i="1"/>
  <c r="E57" i="1"/>
  <c r="E58" i="1"/>
  <c r="G71" i="1"/>
  <c r="H71" i="1"/>
  <c r="J71" i="1"/>
  <c r="K71" i="1"/>
  <c r="L71" i="1"/>
  <c r="M71" i="1"/>
  <c r="N71" i="1"/>
  <c r="O71" i="1"/>
  <c r="P71" i="1"/>
  <c r="Q71" i="1"/>
  <c r="R71" i="1"/>
  <c r="S71" i="1"/>
  <c r="C84" i="1"/>
  <c r="E84" i="1"/>
  <c r="D84" i="1"/>
  <c r="G70" i="1"/>
  <c r="H70" i="1"/>
  <c r="J70" i="1"/>
  <c r="K70" i="1"/>
  <c r="L70" i="1"/>
  <c r="M70" i="1"/>
  <c r="N70" i="1"/>
  <c r="O70" i="1"/>
  <c r="P70" i="1"/>
  <c r="Q70" i="1"/>
  <c r="R70" i="1"/>
  <c r="S70" i="1"/>
  <c r="C83" i="1"/>
  <c r="E83" i="1"/>
  <c r="D83" i="1"/>
  <c r="G69" i="1"/>
  <c r="H69" i="1"/>
  <c r="I69" i="1"/>
  <c r="J69" i="1"/>
  <c r="K69" i="1"/>
  <c r="L69" i="1"/>
  <c r="M69" i="1"/>
  <c r="N69" i="1"/>
  <c r="O69" i="1"/>
  <c r="P69" i="1"/>
  <c r="Q69" i="1"/>
  <c r="S69" i="1"/>
  <c r="C82" i="1"/>
  <c r="E82" i="1"/>
  <c r="F82" i="1"/>
  <c r="D82" i="1"/>
  <c r="G68" i="1"/>
  <c r="H68" i="1"/>
  <c r="I68" i="1"/>
  <c r="J68" i="1"/>
  <c r="K68" i="1"/>
  <c r="L68" i="1"/>
  <c r="M68" i="1"/>
  <c r="N68" i="1"/>
  <c r="O68" i="1"/>
  <c r="P68" i="1"/>
  <c r="Q68" i="1"/>
  <c r="S68" i="1"/>
  <c r="C81" i="1"/>
  <c r="E81" i="1"/>
  <c r="D81" i="1"/>
  <c r="G67" i="1"/>
  <c r="H67" i="1"/>
  <c r="J67" i="1"/>
  <c r="K67" i="1"/>
  <c r="L67" i="1"/>
  <c r="M67" i="1"/>
  <c r="N67" i="1"/>
  <c r="O67" i="1"/>
  <c r="P67" i="1"/>
  <c r="Q67" i="1"/>
  <c r="R67" i="1"/>
  <c r="S67" i="1"/>
  <c r="C80" i="1"/>
  <c r="E80" i="1"/>
  <c r="F80" i="1"/>
  <c r="D80" i="1"/>
  <c r="G66" i="1"/>
  <c r="H66" i="1"/>
  <c r="I66" i="1"/>
  <c r="J66" i="1"/>
  <c r="K66" i="1"/>
  <c r="L66" i="1"/>
  <c r="M66" i="1"/>
  <c r="N66" i="1"/>
  <c r="P66" i="1"/>
  <c r="Q66" i="1"/>
  <c r="S66" i="1"/>
  <c r="C79" i="1"/>
  <c r="E79" i="1"/>
  <c r="D79" i="1"/>
  <c r="G65" i="1"/>
  <c r="H65" i="1"/>
  <c r="J65" i="1"/>
  <c r="K65" i="1"/>
  <c r="L65" i="1"/>
  <c r="M65" i="1"/>
  <c r="N65" i="1"/>
  <c r="O65" i="1"/>
  <c r="P65" i="1"/>
  <c r="Q65" i="1"/>
  <c r="S65" i="1"/>
  <c r="C78" i="1"/>
  <c r="E78" i="1"/>
  <c r="D78" i="1"/>
  <c r="G64" i="1"/>
  <c r="H64" i="1"/>
  <c r="J64" i="1"/>
  <c r="K64" i="1"/>
  <c r="M64" i="1"/>
  <c r="N64" i="1"/>
  <c r="O64" i="1"/>
  <c r="P64" i="1"/>
  <c r="Q64" i="1"/>
  <c r="R64" i="1"/>
  <c r="S64" i="1"/>
  <c r="C77" i="1"/>
  <c r="E77" i="1"/>
  <c r="D77" i="1"/>
  <c r="G63" i="1"/>
  <c r="H63" i="1"/>
  <c r="I63" i="1"/>
  <c r="J63" i="1"/>
  <c r="K63" i="1"/>
  <c r="L63" i="1"/>
  <c r="M63" i="1"/>
  <c r="N63" i="1"/>
  <c r="O63" i="1"/>
  <c r="P63" i="1"/>
  <c r="Q63" i="1"/>
  <c r="S63" i="1"/>
  <c r="C76" i="1"/>
  <c r="E76" i="1"/>
  <c r="F76" i="1"/>
  <c r="D76" i="1"/>
  <c r="E28" i="1"/>
  <c r="F28" i="1"/>
  <c r="G28" i="1"/>
  <c r="E29" i="1"/>
  <c r="F29" i="1"/>
  <c r="G29" i="1"/>
  <c r="E30" i="1"/>
  <c r="F30" i="1"/>
  <c r="G30" i="1"/>
  <c r="E31" i="1"/>
  <c r="F31" i="1"/>
  <c r="G31" i="1"/>
  <c r="G32" i="1"/>
</calcChain>
</file>

<file path=xl/sharedStrings.xml><?xml version="1.0" encoding="utf-8"?>
<sst xmlns="http://schemas.openxmlformats.org/spreadsheetml/2006/main" count="155" uniqueCount="67">
  <si>
    <t>Original Data</t>
  </si>
  <si>
    <t>Occupation</t>
  </si>
  <si>
    <t>Gender</t>
  </si>
  <si>
    <t>Age</t>
  </si>
  <si>
    <t>Salary</t>
  </si>
  <si>
    <t>Change to Categories</t>
  </si>
  <si>
    <t>Salary Level</t>
  </si>
  <si>
    <t>Service</t>
  </si>
  <si>
    <t>Female</t>
  </si>
  <si>
    <t>Male</t>
  </si>
  <si>
    <t>Management</t>
  </si>
  <si>
    <t>Sales</t>
  </si>
  <si>
    <t>Staff</t>
  </si>
  <si>
    <t>Candidate Split</t>
  </si>
  <si>
    <t>Child Nodes</t>
  </si>
  <si>
    <t>Gender = Female                   Gender = Male</t>
  </si>
  <si>
    <t>Age Level = 1            Age Level = 2           Age Level = 3</t>
  </si>
  <si>
    <t>Occupation = Service         Occupation = Management        Occupation = Sales       Occupatio = Staff</t>
  </si>
  <si>
    <t>&gt;40</t>
  </si>
  <si>
    <t>&lt;=30</t>
  </si>
  <si>
    <t>&gt;=31-40</t>
  </si>
  <si>
    <t>pj</t>
  </si>
  <si>
    <t>log2(pj)</t>
  </si>
  <si>
    <t>-pj*log2(pj)</t>
  </si>
  <si>
    <t>Level1</t>
  </si>
  <si>
    <t>Level2</t>
  </si>
  <si>
    <t>Level3</t>
  </si>
  <si>
    <t>Level4</t>
  </si>
  <si>
    <t>Enthropy</t>
  </si>
  <si>
    <t>H(T)</t>
  </si>
  <si>
    <t xml:space="preserve">Since we are going to classify the salary level, so there will be four level accroding to our definition, so </t>
  </si>
  <si>
    <t xml:space="preserve">Salary Level </t>
  </si>
  <si>
    <t xml:space="preserve"> # of records   2    3   4    2</t>
  </si>
  <si>
    <t>So entroph before spliting  H(T) = -2/11*log2(2/11)-3/11*log2(3/11)-4/11*log2(4/11)-2/11*log2(2/11)= 1.936260</t>
  </si>
  <si>
    <t>Salary Levels</t>
  </si>
  <si>
    <t>Level 1</t>
  </si>
  <si>
    <t>Level 2</t>
  </si>
  <si>
    <t>Level 3</t>
  </si>
  <si>
    <t>Level 4</t>
  </si>
  <si>
    <t>Child nodes</t>
  </si>
  <si>
    <t>L1</t>
  </si>
  <si>
    <t>L2</t>
  </si>
  <si>
    <t>L3</t>
  </si>
  <si>
    <t>L4</t>
  </si>
  <si>
    <t>Total</t>
  </si>
  <si>
    <t>Ocupation:</t>
  </si>
  <si>
    <t>Gender:</t>
  </si>
  <si>
    <t>Age:</t>
  </si>
  <si>
    <t>0-30</t>
  </si>
  <si>
    <t>31-40</t>
  </si>
  <si>
    <t>40+</t>
  </si>
  <si>
    <t>Entropy Reduction:</t>
  </si>
  <si>
    <t>∑-pj*log2(pj)</t>
  </si>
  <si>
    <t>PCT</t>
  </si>
  <si>
    <t>Information Gain</t>
  </si>
  <si>
    <t>service</t>
  </si>
  <si>
    <t>management</t>
  </si>
  <si>
    <t>sales</t>
  </si>
  <si>
    <t>staff</t>
  </si>
  <si>
    <t>Total:</t>
  </si>
  <si>
    <t>Pj</t>
  </si>
  <si>
    <t>log(Pj)</t>
  </si>
  <si>
    <t>-Pj*log(Pj)</t>
  </si>
  <si>
    <t>Entropy:</t>
  </si>
  <si>
    <t>Zhiyuan(James) Zhang   ID 10399976</t>
  </si>
  <si>
    <t>I pledge my honor that I have abided by the Stevens Honor System ------ James</t>
  </si>
  <si>
    <t>Nov 13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</si>
</sst>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ejaVu Sans Mono"/>
    </font>
    <font>
      <sz val="12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0" fillId="0" borderId="2" xfId="0" applyBorder="1"/>
    <xf numFmtId="0" fontId="6" fillId="0" borderId="2" xfId="0" applyFont="1" applyBorder="1"/>
    <xf numFmtId="6" fontId="0" fillId="0" borderId="2" xfId="0" applyNumberFormat="1" applyBorder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4" fillId="7" borderId="12" xfId="6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3" xfId="0" applyBorder="1"/>
    <xf numFmtId="0" fontId="0" fillId="0" borderId="12" xfId="0" applyBorder="1"/>
    <xf numFmtId="0" fontId="0" fillId="0" borderId="11" xfId="0" applyBorder="1" applyAlignment="1">
      <alignment horizontal="right"/>
    </xf>
    <xf numFmtId="0" fontId="0" fillId="0" borderId="21" xfId="0" applyBorder="1"/>
    <xf numFmtId="0" fontId="0" fillId="0" borderId="22" xfId="0" applyBorder="1" applyAlignment="1">
      <alignment horizontal="right"/>
    </xf>
    <xf numFmtId="0" fontId="4" fillId="2" borderId="11" xfId="1" applyBorder="1" applyAlignment="1">
      <alignment horizontal="left"/>
    </xf>
    <xf numFmtId="0" fontId="4" fillId="2" borderId="12" xfId="1" applyBorder="1"/>
    <xf numFmtId="0" fontId="4" fillId="2" borderId="11" xfId="1" applyBorder="1"/>
    <xf numFmtId="0" fontId="4" fillId="2" borderId="0" xfId="1" applyBorder="1"/>
    <xf numFmtId="0" fontId="4" fillId="2" borderId="0" xfId="1" quotePrefix="1" applyBorder="1"/>
    <xf numFmtId="0" fontId="4" fillId="2" borderId="13" xfId="1" quotePrefix="1" applyBorder="1"/>
    <xf numFmtId="0" fontId="4" fillId="7" borderId="23" xfId="6" applyBorder="1"/>
    <xf numFmtId="0" fontId="4" fillId="7" borderId="12" xfId="6" applyBorder="1" applyAlignment="1">
      <alignment horizontal="center"/>
    </xf>
    <xf numFmtId="0" fontId="0" fillId="0" borderId="0" xfId="0" applyFill="1" applyBorder="1"/>
    <xf numFmtId="0" fontId="8" fillId="0" borderId="0" xfId="0" applyFont="1"/>
    <xf numFmtId="0" fontId="1" fillId="4" borderId="7" xfId="3" applyBorder="1"/>
    <xf numFmtId="0" fontId="1" fillId="4" borderId="3" xfId="3" applyBorder="1"/>
    <xf numFmtId="0" fontId="1" fillId="4" borderId="21" xfId="3" applyBorder="1"/>
    <xf numFmtId="0" fontId="1" fillId="4" borderId="17" xfId="3" applyBorder="1"/>
    <xf numFmtId="0" fontId="1" fillId="4" borderId="19" xfId="3" applyBorder="1"/>
    <xf numFmtId="0" fontId="1" fillId="4" borderId="13" xfId="3" applyBorder="1"/>
    <xf numFmtId="0" fontId="4" fillId="3" borderId="10" xfId="2" applyBorder="1"/>
    <xf numFmtId="0" fontId="4" fillId="3" borderId="23" xfId="2" applyBorder="1"/>
    <xf numFmtId="0" fontId="4" fillId="3" borderId="6" xfId="2" applyBorder="1"/>
    <xf numFmtId="0" fontId="1" fillId="6" borderId="1" xfId="5" applyBorder="1"/>
    <xf numFmtId="0" fontId="1" fillId="6" borderId="1" xfId="5" applyBorder="1" applyAlignment="1">
      <alignment horizontal="center"/>
    </xf>
    <xf numFmtId="0" fontId="1" fillId="6" borderId="1" xfId="5" quotePrefix="1" applyBorder="1"/>
    <xf numFmtId="0" fontId="4" fillId="5" borderId="1" xfId="4" applyBorder="1"/>
    <xf numFmtId="6" fontId="0" fillId="0" borderId="0" xfId="0" applyNumberForma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4" fillId="3" borderId="6" xfId="2" applyBorder="1"/>
    <xf numFmtId="0" fontId="4" fillId="3" borderId="17" xfId="2" applyBorder="1"/>
    <xf numFmtId="0" fontId="0" fillId="0" borderId="10" xfId="0" applyBorder="1"/>
    <xf numFmtId="0" fontId="0" fillId="0" borderId="19" xfId="0" applyBorder="1"/>
    <xf numFmtId="0" fontId="0" fillId="0" borderId="23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4" fillId="3" borderId="10" xfId="2" applyBorder="1"/>
    <xf numFmtId="0" fontId="4" fillId="3" borderId="19" xfId="2" applyBorder="1"/>
    <xf numFmtId="0" fontId="4" fillId="7" borderId="12" xfId="6" applyBorder="1" applyAlignment="1">
      <alignment horizontal="center"/>
    </xf>
    <xf numFmtId="0" fontId="4" fillId="7" borderId="13" xfId="6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9">
    <cellStyle name="40% - Accent4" xfId="5" builtinId="43"/>
    <cellStyle name="60% - Accent3" xfId="3" builtinId="40"/>
    <cellStyle name="Accent1" xfId="1" builtinId="29"/>
    <cellStyle name="Accent2" xfId="2" builtinId="33"/>
    <cellStyle name="Accent4" xfId="4" builtinId="41"/>
    <cellStyle name="Accent6" xfId="6" builtinId="49"/>
    <cellStyle name="Followed Hyperlink" xfId="8" builtinId="9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706120</xdr:colOff>
      <xdr:row>10</xdr:row>
      <xdr:rowOff>12700</xdr:rowOff>
    </xdr:from>
    <xdr:to>
      <xdr:col>7</xdr:col>
      <xdr:colOff>12700</xdr:colOff>
      <xdr:row>13</xdr:row>
      <xdr:rowOff>119380</xdr:rowOff>
    </xdr:to>
    <xdr:sp macro="" textlink="">
      <xdr:nvSpPr>
        <xdr:cNvPr id="2" name="Right Arrow 1"/>
        <xdr:cNvSpPr/>
      </xdr:nvSpPr>
      <xdr:spPr>
        <a:xfrm>
          <a:off x="4960620" y="825500"/>
          <a:ext cx="957580" cy="716280"/>
        </a:xfrm>
        <a:prstGeom prst="right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203200</xdr:colOff>
      <xdr:row>26</xdr:row>
      <xdr:rowOff>152400</xdr:rowOff>
    </xdr:from>
    <xdr:to>
      <xdr:col>1</xdr:col>
      <xdr:colOff>271780</xdr:colOff>
      <xdr:row>32</xdr:row>
      <xdr:rowOff>55880</xdr:rowOff>
    </xdr:to>
    <xdr:sp macro="" textlink="">
      <xdr:nvSpPr>
        <xdr:cNvPr id="3" name="Right Arrow 2"/>
        <xdr:cNvSpPr/>
      </xdr:nvSpPr>
      <xdr:spPr>
        <a:xfrm>
          <a:off x="203200" y="5029200"/>
          <a:ext cx="957580" cy="1122680"/>
        </a:xfrm>
        <a:prstGeom prst="right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622300</xdr:colOff>
      <xdr:row>85</xdr:row>
      <xdr:rowOff>38100</xdr:rowOff>
    </xdr:from>
    <xdr:to>
      <xdr:col>5</xdr:col>
      <xdr:colOff>63500</xdr:colOff>
      <xdr:row>90</xdr:row>
      <xdr:rowOff>152400</xdr:rowOff>
    </xdr:to>
    <xdr:sp macro="" textlink="">
      <xdr:nvSpPr>
        <xdr:cNvPr id="5" name="Oval 4"/>
        <xdr:cNvSpPr/>
      </xdr:nvSpPr>
      <xdr:spPr>
        <a:xfrm>
          <a:off x="2425700" y="30035500"/>
          <a:ext cx="1917700" cy="1130300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Root</a:t>
          </a:r>
          <a:r>
            <a:rPr lang="en-US" sz="1100" baseline="0"/>
            <a:t> node (All reconds)</a:t>
          </a:r>
          <a:endParaRPr lang="en-US" sz="1100"/>
        </a:p>
      </xdr:txBody>
    </xdr:sp>
    <xdr:clientData/>
  </xdr:twoCellAnchor>
  <xdr:twoCellAnchor>
    <xdr:from>
      <xdr:col>0</xdr:col>
      <xdr:colOff>584200</xdr:colOff>
      <xdr:row>96</xdr:row>
      <xdr:rowOff>50800</xdr:rowOff>
    </xdr:from>
    <xdr:to>
      <xdr:col>2</xdr:col>
      <xdr:colOff>596900</xdr:colOff>
      <xdr:row>102</xdr:row>
      <xdr:rowOff>12700</xdr:rowOff>
    </xdr:to>
    <xdr:sp macro="" textlink="">
      <xdr:nvSpPr>
        <xdr:cNvPr id="9" name="Rectangle 8"/>
        <xdr:cNvSpPr/>
      </xdr:nvSpPr>
      <xdr:spPr>
        <a:xfrm>
          <a:off x="584200" y="288290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#2</a:t>
          </a:r>
        </a:p>
        <a:p>
          <a:pPr algn="l"/>
          <a:r>
            <a:rPr lang="en-US" sz="1100" baseline="0"/>
            <a:t>2                         #3</a:t>
          </a:r>
        </a:p>
        <a:p>
          <a:pPr algn="l"/>
          <a:r>
            <a:rPr lang="en-US" sz="1100" baseline="0"/>
            <a:t>3                         #1</a:t>
          </a:r>
        </a:p>
        <a:p>
          <a:pPr algn="l"/>
          <a:r>
            <a:rPr lang="en-US" sz="1100" baseline="0"/>
            <a:t>4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96</xdr:row>
      <xdr:rowOff>50800</xdr:rowOff>
    </xdr:from>
    <xdr:to>
      <xdr:col>5</xdr:col>
      <xdr:colOff>177800</xdr:colOff>
      <xdr:row>102</xdr:row>
      <xdr:rowOff>12700</xdr:rowOff>
    </xdr:to>
    <xdr:sp macro="" textlink="">
      <xdr:nvSpPr>
        <xdr:cNvPr id="10" name="Rectangle 9"/>
        <xdr:cNvSpPr/>
      </xdr:nvSpPr>
      <xdr:spPr>
        <a:xfrm>
          <a:off x="2641600" y="288290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</a:t>
          </a:r>
        </a:p>
        <a:p>
          <a:pPr algn="l"/>
          <a:r>
            <a:rPr lang="en-US" sz="1100" baseline="0"/>
            <a:t>2                         </a:t>
          </a:r>
        </a:p>
        <a:p>
          <a:pPr algn="l"/>
          <a:r>
            <a:rPr lang="en-US" sz="1100" baseline="0"/>
            <a:t>3                         #4,#6</a:t>
          </a:r>
        </a:p>
        <a:p>
          <a:pPr algn="l"/>
          <a:r>
            <a:rPr lang="en-US" sz="1100" baseline="0"/>
            <a:t>4                         #5,#7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444500</xdr:colOff>
      <xdr:row>96</xdr:row>
      <xdr:rowOff>38100</xdr:rowOff>
    </xdr:from>
    <xdr:to>
      <xdr:col>7</xdr:col>
      <xdr:colOff>609600</xdr:colOff>
      <xdr:row>102</xdr:row>
      <xdr:rowOff>0</xdr:rowOff>
    </xdr:to>
    <xdr:sp macro="" textlink="">
      <xdr:nvSpPr>
        <xdr:cNvPr id="11" name="Rectangle 10"/>
        <xdr:cNvSpPr/>
      </xdr:nvSpPr>
      <xdr:spPr>
        <a:xfrm>
          <a:off x="4724400" y="288163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</a:t>
          </a:r>
        </a:p>
        <a:p>
          <a:pPr algn="l"/>
          <a:r>
            <a:rPr lang="en-US" sz="1100" baseline="0"/>
            <a:t>2                         #9</a:t>
          </a:r>
        </a:p>
        <a:p>
          <a:pPr algn="l"/>
          <a:r>
            <a:rPr lang="en-US" sz="1100" baseline="0"/>
            <a:t>3                         #8</a:t>
          </a:r>
        </a:p>
        <a:p>
          <a:pPr algn="l"/>
          <a:r>
            <a:rPr lang="en-US" sz="1100" baseline="0"/>
            <a:t>4                         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88</xdr:row>
      <xdr:rowOff>127000</xdr:rowOff>
    </xdr:from>
    <xdr:to>
      <xdr:col>10</xdr:col>
      <xdr:colOff>76200</xdr:colOff>
      <xdr:row>94</xdr:row>
      <xdr:rowOff>88900</xdr:rowOff>
    </xdr:to>
    <xdr:sp macro="" textlink="">
      <xdr:nvSpPr>
        <xdr:cNvPr id="12" name="Rectangle 11"/>
        <xdr:cNvSpPr/>
      </xdr:nvSpPr>
      <xdr:spPr>
        <a:xfrm>
          <a:off x="6756400" y="272796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#11</a:t>
          </a:r>
        </a:p>
        <a:p>
          <a:pPr algn="l"/>
          <a:r>
            <a:rPr lang="en-US" sz="1100" baseline="0"/>
            <a:t>2                         #10</a:t>
          </a:r>
        </a:p>
        <a:p>
          <a:pPr algn="l"/>
          <a:r>
            <a:rPr lang="en-US" sz="1100" baseline="0"/>
            <a:t>3                         </a:t>
          </a:r>
        </a:p>
        <a:p>
          <a:pPr algn="l"/>
          <a:r>
            <a:rPr lang="en-US" sz="1100" baseline="0"/>
            <a:t>4                         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101600</xdr:colOff>
      <xdr:row>90</xdr:row>
      <xdr:rowOff>152400</xdr:rowOff>
    </xdr:from>
    <xdr:to>
      <xdr:col>3</xdr:col>
      <xdr:colOff>304800</xdr:colOff>
      <xdr:row>95</xdr:row>
      <xdr:rowOff>190500</xdr:rowOff>
    </xdr:to>
    <xdr:cxnSp macro="">
      <xdr:nvCxnSpPr>
        <xdr:cNvPr id="13" name="Straight Arrow Connector 12"/>
        <xdr:cNvCxnSpPr/>
      </xdr:nvCxnSpPr>
      <xdr:spPr>
        <a:xfrm flipH="1">
          <a:off x="990600" y="19964400"/>
          <a:ext cx="1943100" cy="1054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90</xdr:row>
      <xdr:rowOff>177800</xdr:rowOff>
    </xdr:from>
    <xdr:to>
      <xdr:col>4</xdr:col>
      <xdr:colOff>266700</xdr:colOff>
      <xdr:row>95</xdr:row>
      <xdr:rowOff>177800</xdr:rowOff>
    </xdr:to>
    <xdr:cxnSp macro="">
      <xdr:nvCxnSpPr>
        <xdr:cNvPr id="15" name="Straight Arrow Connector 14"/>
        <xdr:cNvCxnSpPr/>
      </xdr:nvCxnSpPr>
      <xdr:spPr>
        <a:xfrm flipH="1">
          <a:off x="3340100" y="27736800"/>
          <a:ext cx="381000" cy="1016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89</xdr:row>
      <xdr:rowOff>101600</xdr:rowOff>
    </xdr:from>
    <xdr:to>
      <xdr:col>6</xdr:col>
      <xdr:colOff>330200</xdr:colOff>
      <xdr:row>95</xdr:row>
      <xdr:rowOff>152400</xdr:rowOff>
    </xdr:to>
    <xdr:cxnSp macro="">
      <xdr:nvCxnSpPr>
        <xdr:cNvPr id="17" name="Straight Arrow Connector 16"/>
        <xdr:cNvCxnSpPr/>
      </xdr:nvCxnSpPr>
      <xdr:spPr>
        <a:xfrm>
          <a:off x="4368800" y="27457400"/>
          <a:ext cx="1066800" cy="1270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89</xdr:row>
      <xdr:rowOff>0</xdr:rowOff>
    </xdr:from>
    <xdr:to>
      <xdr:col>7</xdr:col>
      <xdr:colOff>749300</xdr:colOff>
      <xdr:row>90</xdr:row>
      <xdr:rowOff>63500</xdr:rowOff>
    </xdr:to>
    <xdr:cxnSp macro="">
      <xdr:nvCxnSpPr>
        <xdr:cNvPr id="20" name="Straight Arrow Connector 19"/>
        <xdr:cNvCxnSpPr/>
      </xdr:nvCxnSpPr>
      <xdr:spPr>
        <a:xfrm>
          <a:off x="4470400" y="30810200"/>
          <a:ext cx="2209800" cy="266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75" workbookViewId="0">
      <selection activeCell="F44" sqref="F44"/>
    </sheetView>
  </sheetViews>
  <sheetFormatPr baseColWidth="10" defaultRowHeight="16" x14ac:dyDescent="0.2"/>
  <cols>
    <col min="1" max="1" width="11.6640625" bestFit="1" customWidth="1"/>
    <col min="2" max="2" width="12" bestFit="1" customWidth="1"/>
    <col min="9" max="9" width="12" bestFit="1" customWidth="1"/>
  </cols>
  <sheetData>
    <row r="1" spans="1:14" x14ac:dyDescent="0.2">
      <c r="A1" s="54" t="s">
        <v>64</v>
      </c>
      <c r="B1" s="54"/>
      <c r="C1" s="54"/>
      <c r="D1" s="54"/>
      <c r="E1" s="54"/>
      <c r="F1" s="54"/>
      <c r="G1" s="54"/>
      <c r="H1" s="54"/>
      <c r="I1" s="54"/>
    </row>
    <row r="2" spans="1:14" x14ac:dyDescent="0.2">
      <c r="A2" s="54" t="s">
        <v>66</v>
      </c>
      <c r="B2" s="54"/>
      <c r="C2" s="54"/>
      <c r="D2" s="54"/>
      <c r="E2" s="54"/>
      <c r="F2" s="54"/>
      <c r="G2" s="54"/>
      <c r="H2" s="54"/>
      <c r="I2" s="54"/>
    </row>
    <row r="3" spans="1:14" x14ac:dyDescent="0.2">
      <c r="A3" s="54" t="s">
        <v>65</v>
      </c>
      <c r="B3" s="54"/>
      <c r="C3" s="54"/>
      <c r="D3" s="54"/>
      <c r="E3" s="54"/>
      <c r="F3" s="54"/>
      <c r="G3" s="54"/>
      <c r="H3" s="54"/>
      <c r="I3" s="54"/>
    </row>
    <row r="4" spans="1:14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14" x14ac:dyDescent="0.2">
      <c r="A5" s="44"/>
      <c r="B5" s="44"/>
      <c r="C5" s="44"/>
      <c r="D5" s="44"/>
      <c r="E5" s="44"/>
      <c r="F5" s="44"/>
      <c r="G5" s="44"/>
      <c r="H5" s="44"/>
      <c r="I5" s="44"/>
    </row>
    <row r="7" spans="1:14" x14ac:dyDescent="0.2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G7" s="63" t="s">
        <v>5</v>
      </c>
      <c r="H7" s="64"/>
      <c r="I7" s="3" t="s">
        <v>1</v>
      </c>
      <c r="J7" s="3" t="s">
        <v>2</v>
      </c>
      <c r="K7" s="3" t="s">
        <v>3</v>
      </c>
      <c r="L7" s="3" t="s">
        <v>4</v>
      </c>
      <c r="M7" s="3" t="s">
        <v>6</v>
      </c>
      <c r="N7" s="3" t="s">
        <v>3</v>
      </c>
    </row>
    <row r="8" spans="1:14" x14ac:dyDescent="0.2">
      <c r="B8" s="2" t="s">
        <v>7</v>
      </c>
      <c r="C8" s="2" t="s">
        <v>8</v>
      </c>
      <c r="D8" s="2">
        <v>45</v>
      </c>
      <c r="E8" s="2">
        <v>48000</v>
      </c>
      <c r="I8" s="2" t="s">
        <v>7</v>
      </c>
      <c r="J8" s="2" t="s">
        <v>8</v>
      </c>
      <c r="K8" s="2">
        <v>45</v>
      </c>
      <c r="L8" s="4">
        <v>48000</v>
      </c>
      <c r="M8" s="2">
        <v>3</v>
      </c>
      <c r="N8" s="2" t="s">
        <v>18</v>
      </c>
    </row>
    <row r="9" spans="1:14" x14ac:dyDescent="0.2">
      <c r="B9" s="2" t="s">
        <v>7</v>
      </c>
      <c r="C9" s="2" t="s">
        <v>9</v>
      </c>
      <c r="D9" s="2">
        <v>25</v>
      </c>
      <c r="E9" s="2">
        <v>25000</v>
      </c>
      <c r="I9" s="2" t="s">
        <v>7</v>
      </c>
      <c r="J9" s="2" t="s">
        <v>9</v>
      </c>
      <c r="K9" s="2">
        <v>25</v>
      </c>
      <c r="L9" s="4">
        <v>25000</v>
      </c>
      <c r="M9" s="2">
        <v>1</v>
      </c>
      <c r="N9" s="2" t="s">
        <v>19</v>
      </c>
    </row>
    <row r="10" spans="1:14" x14ac:dyDescent="0.2">
      <c r="B10" s="2" t="s">
        <v>7</v>
      </c>
      <c r="C10" s="2" t="s">
        <v>9</v>
      </c>
      <c r="D10" s="2">
        <v>33</v>
      </c>
      <c r="E10" s="2">
        <v>35000</v>
      </c>
      <c r="I10" s="2" t="s">
        <v>7</v>
      </c>
      <c r="J10" s="2" t="s">
        <v>9</v>
      </c>
      <c r="K10" s="2">
        <v>33</v>
      </c>
      <c r="L10" s="4">
        <v>35000</v>
      </c>
      <c r="M10" s="2">
        <v>2</v>
      </c>
      <c r="N10" s="2" t="s">
        <v>20</v>
      </c>
    </row>
    <row r="11" spans="1:14" x14ac:dyDescent="0.2">
      <c r="B11" s="2" t="s">
        <v>10</v>
      </c>
      <c r="C11" s="2" t="s">
        <v>9</v>
      </c>
      <c r="D11" s="2">
        <v>25</v>
      </c>
      <c r="E11" s="2">
        <v>45000</v>
      </c>
      <c r="I11" s="2" t="s">
        <v>10</v>
      </c>
      <c r="J11" s="2" t="s">
        <v>9</v>
      </c>
      <c r="K11" s="2">
        <v>25</v>
      </c>
      <c r="L11" s="4">
        <v>45000</v>
      </c>
      <c r="M11" s="2">
        <v>3</v>
      </c>
      <c r="N11" s="2" t="s">
        <v>19</v>
      </c>
    </row>
    <row r="12" spans="1:14" x14ac:dyDescent="0.2">
      <c r="B12" s="2" t="s">
        <v>10</v>
      </c>
      <c r="C12" s="2" t="s">
        <v>8</v>
      </c>
      <c r="D12" s="2">
        <v>35</v>
      </c>
      <c r="E12" s="2">
        <v>65000</v>
      </c>
      <c r="I12" s="2" t="s">
        <v>10</v>
      </c>
      <c r="J12" s="2" t="s">
        <v>8</v>
      </c>
      <c r="K12" s="2">
        <v>35</v>
      </c>
      <c r="L12" s="4">
        <v>65000</v>
      </c>
      <c r="M12" s="2">
        <v>4</v>
      </c>
      <c r="N12" s="2" t="s">
        <v>20</v>
      </c>
    </row>
    <row r="13" spans="1:14" x14ac:dyDescent="0.2">
      <c r="B13" s="2" t="s">
        <v>10</v>
      </c>
      <c r="C13" s="2" t="s">
        <v>9</v>
      </c>
      <c r="D13" s="2">
        <v>26</v>
      </c>
      <c r="E13" s="2">
        <v>45000</v>
      </c>
      <c r="I13" s="2" t="s">
        <v>10</v>
      </c>
      <c r="J13" s="2" t="s">
        <v>9</v>
      </c>
      <c r="K13" s="2">
        <v>26</v>
      </c>
      <c r="L13" s="4">
        <v>45000</v>
      </c>
      <c r="M13" s="2">
        <v>3</v>
      </c>
      <c r="N13" s="2" t="s">
        <v>19</v>
      </c>
    </row>
    <row r="14" spans="1:14" x14ac:dyDescent="0.2">
      <c r="B14" s="2" t="s">
        <v>10</v>
      </c>
      <c r="C14" s="2" t="s">
        <v>8</v>
      </c>
      <c r="D14" s="2">
        <v>45</v>
      </c>
      <c r="E14" s="2">
        <v>70000</v>
      </c>
      <c r="I14" s="2" t="s">
        <v>10</v>
      </c>
      <c r="J14" s="2" t="s">
        <v>8</v>
      </c>
      <c r="K14" s="2">
        <v>45</v>
      </c>
      <c r="L14" s="4">
        <v>70000</v>
      </c>
      <c r="M14" s="2">
        <v>4</v>
      </c>
      <c r="N14" s="2" t="s">
        <v>18</v>
      </c>
    </row>
    <row r="15" spans="1:14" x14ac:dyDescent="0.2">
      <c r="B15" s="2" t="s">
        <v>11</v>
      </c>
      <c r="C15" s="2" t="s">
        <v>8</v>
      </c>
      <c r="D15" s="2">
        <v>40</v>
      </c>
      <c r="E15" s="2">
        <v>50000</v>
      </c>
      <c r="I15" s="2" t="s">
        <v>11</v>
      </c>
      <c r="J15" s="2" t="s">
        <v>8</v>
      </c>
      <c r="K15" s="2">
        <v>40</v>
      </c>
      <c r="L15" s="4">
        <v>50000</v>
      </c>
      <c r="M15" s="2">
        <v>3</v>
      </c>
      <c r="N15" s="2" t="s">
        <v>20</v>
      </c>
    </row>
    <row r="16" spans="1:14" x14ac:dyDescent="0.2">
      <c r="B16" s="2" t="s">
        <v>11</v>
      </c>
      <c r="C16" s="2" t="s">
        <v>9</v>
      </c>
      <c r="D16" s="2">
        <v>30</v>
      </c>
      <c r="E16" s="2">
        <v>40000</v>
      </c>
      <c r="I16" s="2" t="s">
        <v>11</v>
      </c>
      <c r="J16" s="2" t="s">
        <v>9</v>
      </c>
      <c r="K16" s="2">
        <v>30</v>
      </c>
      <c r="L16" s="4">
        <v>40000</v>
      </c>
      <c r="M16" s="2">
        <v>2</v>
      </c>
      <c r="N16" s="2" t="s">
        <v>19</v>
      </c>
    </row>
    <row r="17" spans="2:14" x14ac:dyDescent="0.2">
      <c r="B17" s="2" t="s">
        <v>12</v>
      </c>
      <c r="C17" s="2" t="s">
        <v>8</v>
      </c>
      <c r="D17" s="2">
        <v>50</v>
      </c>
      <c r="E17" s="2">
        <v>40000</v>
      </c>
      <c r="I17" s="2" t="s">
        <v>12</v>
      </c>
      <c r="J17" s="2" t="s">
        <v>8</v>
      </c>
      <c r="K17" s="2">
        <v>50</v>
      </c>
      <c r="L17" s="4">
        <v>40000</v>
      </c>
      <c r="M17" s="2">
        <v>2</v>
      </c>
      <c r="N17" s="2" t="s">
        <v>18</v>
      </c>
    </row>
    <row r="18" spans="2:14" x14ac:dyDescent="0.2">
      <c r="B18" s="2" t="s">
        <v>12</v>
      </c>
      <c r="C18" s="2" t="s">
        <v>9</v>
      </c>
      <c r="D18" s="2">
        <v>25</v>
      </c>
      <c r="E18" s="2">
        <v>25000</v>
      </c>
      <c r="I18" s="2" t="s">
        <v>12</v>
      </c>
      <c r="J18" s="2" t="s">
        <v>9</v>
      </c>
      <c r="K18" s="2">
        <v>25</v>
      </c>
      <c r="L18" s="4">
        <v>25000</v>
      </c>
      <c r="M18" s="2">
        <v>1</v>
      </c>
      <c r="N18" s="2" t="s">
        <v>19</v>
      </c>
    </row>
    <row r="19" spans="2:14" x14ac:dyDescent="0.2">
      <c r="B19" s="11"/>
      <c r="C19" s="11"/>
      <c r="D19" s="11"/>
      <c r="E19" s="11"/>
      <c r="I19" s="11"/>
      <c r="J19" s="11"/>
      <c r="K19" s="11"/>
      <c r="L19" s="43"/>
      <c r="M19" s="11"/>
    </row>
    <row r="20" spans="2:14" x14ac:dyDescent="0.2">
      <c r="B20" s="11"/>
      <c r="C20" s="11"/>
      <c r="D20" s="11"/>
      <c r="E20" s="11"/>
      <c r="I20" s="11"/>
      <c r="J20" s="11"/>
      <c r="K20" s="11"/>
      <c r="L20" s="43"/>
      <c r="M20" s="11"/>
    </row>
    <row r="21" spans="2:14" x14ac:dyDescent="0.2">
      <c r="B21" t="s">
        <v>30</v>
      </c>
    </row>
    <row r="22" spans="2:14" x14ac:dyDescent="0.2">
      <c r="B22" t="s">
        <v>31</v>
      </c>
      <c r="C22">
        <v>1</v>
      </c>
      <c r="D22">
        <v>2</v>
      </c>
      <c r="E22">
        <v>3</v>
      </c>
      <c r="F22">
        <v>4</v>
      </c>
    </row>
    <row r="23" spans="2:14" x14ac:dyDescent="0.2">
      <c r="B23" t="s">
        <v>32</v>
      </c>
      <c r="C23">
        <v>2</v>
      </c>
      <c r="D23">
        <v>3</v>
      </c>
      <c r="E23">
        <v>4</v>
      </c>
      <c r="F23">
        <v>2</v>
      </c>
    </row>
    <row r="24" spans="2:14" x14ac:dyDescent="0.2">
      <c r="B24" t="s">
        <v>33</v>
      </c>
      <c r="J24" s="7"/>
    </row>
    <row r="25" spans="2:14" x14ac:dyDescent="0.2">
      <c r="J25" s="7"/>
    </row>
    <row r="26" spans="2:14" x14ac:dyDescent="0.2">
      <c r="J26" s="7"/>
    </row>
    <row r="27" spans="2:14" x14ac:dyDescent="0.2">
      <c r="C27" s="5"/>
      <c r="E27" t="s">
        <v>21</v>
      </c>
      <c r="F27" t="s">
        <v>22</v>
      </c>
      <c r="G27" s="6" t="s">
        <v>23</v>
      </c>
    </row>
    <row r="28" spans="2:14" x14ac:dyDescent="0.2">
      <c r="C28" s="2" t="s">
        <v>24</v>
      </c>
      <c r="D28" s="2">
        <v>2</v>
      </c>
      <c r="E28" s="2">
        <f>D28/11</f>
        <v>0.18181818181818182</v>
      </c>
      <c r="F28" s="2">
        <f>LOG(E28,2)</f>
        <v>-2.4594316186372973</v>
      </c>
      <c r="G28" s="2">
        <f>-E28*F28</f>
        <v>0.44716938520678134</v>
      </c>
    </row>
    <row r="29" spans="2:14" x14ac:dyDescent="0.2">
      <c r="C29" s="2" t="s">
        <v>25</v>
      </c>
      <c r="D29" s="2">
        <v>3</v>
      </c>
      <c r="E29" s="2">
        <f t="shared" ref="E29:E31" si="0">D29/11</f>
        <v>0.27272727272727271</v>
      </c>
      <c r="F29" s="2">
        <f t="shared" ref="F29:F31" si="1">LOG(E29,2)</f>
        <v>-1.8744691179161412</v>
      </c>
      <c r="G29" s="2">
        <f t="shared" ref="G29:G31" si="2">-E29*F29</f>
        <v>0.51121885034076575</v>
      </c>
    </row>
    <row r="30" spans="2:14" x14ac:dyDescent="0.2">
      <c r="C30" s="2" t="s">
        <v>26</v>
      </c>
      <c r="D30" s="2">
        <v>4</v>
      </c>
      <c r="E30" s="2">
        <f t="shared" si="0"/>
        <v>0.36363636363636365</v>
      </c>
      <c r="F30" s="2">
        <f t="shared" si="1"/>
        <v>-1.4594316186372973</v>
      </c>
      <c r="G30" s="2">
        <f t="shared" si="2"/>
        <v>0.53070240677719904</v>
      </c>
      <c r="I30" s="54"/>
      <c r="J30" s="54"/>
      <c r="K30" s="54"/>
      <c r="L30" s="54"/>
    </row>
    <row r="31" spans="2:14" x14ac:dyDescent="0.2">
      <c r="C31" s="2" t="s">
        <v>27</v>
      </c>
      <c r="D31" s="2">
        <v>2</v>
      </c>
      <c r="E31" s="2">
        <f t="shared" si="0"/>
        <v>0.18181818181818182</v>
      </c>
      <c r="F31" s="2">
        <f t="shared" si="1"/>
        <v>-2.4594316186372973</v>
      </c>
      <c r="G31" s="2">
        <f t="shared" si="2"/>
        <v>0.44716938520678134</v>
      </c>
    </row>
    <row r="32" spans="2:14" x14ac:dyDescent="0.2">
      <c r="E32" t="s">
        <v>28</v>
      </c>
      <c r="F32" t="s">
        <v>29</v>
      </c>
      <c r="G32" s="5">
        <f>SUM(G28:G31)</f>
        <v>1.9362600275315274</v>
      </c>
    </row>
    <row r="36" spans="1:12" x14ac:dyDescent="0.2">
      <c r="A36" s="65" t="s">
        <v>13</v>
      </c>
      <c r="B36" s="65"/>
      <c r="C36" s="65"/>
      <c r="D36" s="67" t="s">
        <v>14</v>
      </c>
      <c r="E36" s="67"/>
      <c r="F36" s="67"/>
      <c r="G36" s="67"/>
      <c r="H36" s="67"/>
      <c r="I36" s="67"/>
      <c r="J36" s="67"/>
      <c r="K36" s="67"/>
      <c r="L36" s="67"/>
    </row>
    <row r="37" spans="1:12" x14ac:dyDescent="0.2">
      <c r="A37" s="66"/>
      <c r="B37" s="66"/>
      <c r="C37" s="66"/>
      <c r="D37" s="68"/>
      <c r="E37" s="68"/>
      <c r="F37" s="68"/>
      <c r="G37" s="68"/>
      <c r="H37" s="68"/>
      <c r="I37" s="68"/>
      <c r="J37" s="68"/>
      <c r="K37" s="68"/>
      <c r="L37" s="68"/>
    </row>
    <row r="38" spans="1:12" x14ac:dyDescent="0.2">
      <c r="A38" s="69">
        <v>1</v>
      </c>
      <c r="B38" s="69"/>
      <c r="C38" s="69"/>
      <c r="D38" s="70" t="s">
        <v>15</v>
      </c>
      <c r="E38" s="70"/>
      <c r="F38" s="70"/>
      <c r="G38" s="70"/>
      <c r="H38" s="70"/>
      <c r="I38" s="70"/>
      <c r="J38" s="70"/>
      <c r="K38" s="70"/>
      <c r="L38" s="70"/>
    </row>
    <row r="39" spans="1:12" x14ac:dyDescent="0.2">
      <c r="A39" s="55">
        <v>2</v>
      </c>
      <c r="B39" s="55"/>
      <c r="C39" s="55"/>
      <c r="D39" s="56" t="s">
        <v>16</v>
      </c>
      <c r="E39" s="56"/>
      <c r="F39" s="56"/>
      <c r="G39" s="56"/>
      <c r="H39" s="56"/>
      <c r="I39" s="56"/>
      <c r="J39" s="56"/>
      <c r="K39" s="56"/>
      <c r="L39" s="56"/>
    </row>
    <row r="40" spans="1:12" x14ac:dyDescent="0.2">
      <c r="A40" s="61">
        <v>3</v>
      </c>
      <c r="B40" s="61"/>
      <c r="C40" s="61"/>
      <c r="D40" s="62" t="s">
        <v>17</v>
      </c>
      <c r="E40" s="62"/>
      <c r="F40" s="62"/>
      <c r="G40" s="62"/>
      <c r="H40" s="62"/>
      <c r="I40" s="62"/>
      <c r="J40" s="62"/>
      <c r="K40" s="62"/>
      <c r="L40" s="62"/>
    </row>
    <row r="53" spans="1:19" x14ac:dyDescent="0.2">
      <c r="A53" s="39" t="s">
        <v>6</v>
      </c>
      <c r="B53" s="39" t="s">
        <v>59</v>
      </c>
      <c r="C53" s="39" t="s">
        <v>60</v>
      </c>
      <c r="D53" s="40" t="s">
        <v>61</v>
      </c>
      <c r="E53" s="41" t="s">
        <v>62</v>
      </c>
    </row>
    <row r="54" spans="1:19" x14ac:dyDescent="0.2">
      <c r="A54" s="39" t="s">
        <v>35</v>
      </c>
      <c r="B54" s="39">
        <v>2</v>
      </c>
      <c r="C54" s="39">
        <f>B54/11</f>
        <v>0.18181818181818182</v>
      </c>
      <c r="D54" s="40">
        <f>LOG(C54, 2)</f>
        <v>-2.4594316186372973</v>
      </c>
      <c r="E54" s="39">
        <f>-C54*D54</f>
        <v>0.44716938520678134</v>
      </c>
    </row>
    <row r="55" spans="1:19" x14ac:dyDescent="0.2">
      <c r="A55" s="39" t="s">
        <v>36</v>
      </c>
      <c r="B55" s="39">
        <v>3</v>
      </c>
      <c r="C55" s="39">
        <f t="shared" ref="C55:C57" si="3">B55/11</f>
        <v>0.27272727272727271</v>
      </c>
      <c r="D55" s="40">
        <f t="shared" ref="D55:D57" si="4">LOG(C55, 2)</f>
        <v>-1.8744691179161412</v>
      </c>
      <c r="E55" s="39">
        <f t="shared" ref="E55:E57" si="5">-C55*D55</f>
        <v>0.51121885034076575</v>
      </c>
    </row>
    <row r="56" spans="1:19" x14ac:dyDescent="0.2">
      <c r="A56" s="39" t="s">
        <v>37</v>
      </c>
      <c r="B56" s="39">
        <v>4</v>
      </c>
      <c r="C56" s="39">
        <f t="shared" si="3"/>
        <v>0.36363636363636365</v>
      </c>
      <c r="D56" s="40">
        <f t="shared" si="4"/>
        <v>-1.4594316186372973</v>
      </c>
      <c r="E56" s="39">
        <f t="shared" si="5"/>
        <v>0.53070240677719904</v>
      </c>
    </row>
    <row r="57" spans="1:19" x14ac:dyDescent="0.2">
      <c r="A57" s="39" t="s">
        <v>38</v>
      </c>
      <c r="B57" s="39">
        <v>2</v>
      </c>
      <c r="C57" s="39">
        <f t="shared" si="3"/>
        <v>0.18181818181818182</v>
      </c>
      <c r="D57" s="40">
        <f t="shared" si="4"/>
        <v>-2.4594316186372973</v>
      </c>
      <c r="E57" s="39">
        <f t="shared" si="5"/>
        <v>0.44716938520678134</v>
      </c>
    </row>
    <row r="58" spans="1:19" x14ac:dyDescent="0.2">
      <c r="A58" s="39"/>
      <c r="B58" s="39"/>
      <c r="C58" s="40"/>
      <c r="D58" s="42" t="s">
        <v>63</v>
      </c>
      <c r="E58" s="42">
        <f>SUM(E54:E57)</f>
        <v>1.9362600275315274</v>
      </c>
    </row>
    <row r="60" spans="1:19" ht="17" thickBot="1" x14ac:dyDescent="0.25"/>
    <row r="61" spans="1:19" x14ac:dyDescent="0.2">
      <c r="A61" s="8" t="s">
        <v>13</v>
      </c>
      <c r="B61" s="9"/>
      <c r="C61" s="71" t="s">
        <v>34</v>
      </c>
      <c r="D61" s="71"/>
      <c r="E61" s="71"/>
      <c r="F61" s="71"/>
      <c r="G61" s="71"/>
      <c r="H61" s="71" t="s">
        <v>35</v>
      </c>
      <c r="I61" s="71"/>
      <c r="J61" s="71"/>
      <c r="K61" s="71" t="s">
        <v>36</v>
      </c>
      <c r="L61" s="71"/>
      <c r="M61" s="71"/>
      <c r="N61" s="71" t="s">
        <v>37</v>
      </c>
      <c r="O61" s="71"/>
      <c r="P61" s="71"/>
      <c r="Q61" s="71" t="s">
        <v>38</v>
      </c>
      <c r="R61" s="71"/>
      <c r="S61" s="72"/>
    </row>
    <row r="62" spans="1:19" ht="17" thickBot="1" x14ac:dyDescent="0.25">
      <c r="A62" s="10"/>
      <c r="B62" s="11" t="s">
        <v>39</v>
      </c>
      <c r="C62" s="20" t="s">
        <v>40</v>
      </c>
      <c r="D62" s="21" t="s">
        <v>41</v>
      </c>
      <c r="E62" s="21" t="s">
        <v>42</v>
      </c>
      <c r="F62" s="21" t="s">
        <v>43</v>
      </c>
      <c r="G62" s="21" t="s">
        <v>44</v>
      </c>
      <c r="H62" s="22" t="s">
        <v>21</v>
      </c>
      <c r="I62" s="23" t="s">
        <v>22</v>
      </c>
      <c r="J62" s="24" t="s">
        <v>23</v>
      </c>
      <c r="K62" s="22" t="s">
        <v>21</v>
      </c>
      <c r="L62" s="23" t="s">
        <v>22</v>
      </c>
      <c r="M62" s="24" t="s">
        <v>23</v>
      </c>
      <c r="N62" s="22" t="s">
        <v>21</v>
      </c>
      <c r="O62" s="23" t="s">
        <v>22</v>
      </c>
      <c r="P62" s="24" t="s">
        <v>23</v>
      </c>
      <c r="Q62" s="22" t="s">
        <v>21</v>
      </c>
      <c r="R62" s="23" t="s">
        <v>22</v>
      </c>
      <c r="S62" s="25" t="s">
        <v>23</v>
      </c>
    </row>
    <row r="63" spans="1:19" x14ac:dyDescent="0.2">
      <c r="A63" s="45" t="s">
        <v>45</v>
      </c>
      <c r="B63" s="13" t="s">
        <v>7</v>
      </c>
      <c r="C63" s="14">
        <v>1</v>
      </c>
      <c r="D63" s="11">
        <v>1</v>
      </c>
      <c r="E63" s="11">
        <v>1</v>
      </c>
      <c r="F63" s="11">
        <v>0</v>
      </c>
      <c r="G63" s="15">
        <f>SUM(C63:F63)</f>
        <v>3</v>
      </c>
      <c r="H63" s="13">
        <f>C63/G63</f>
        <v>0.33333333333333331</v>
      </c>
      <c r="I63" s="13">
        <f>-LOG(H63,2)</f>
        <v>1.5849625007211563</v>
      </c>
      <c r="J63" s="30">
        <f>H63*I63</f>
        <v>0.52832083357371873</v>
      </c>
      <c r="K63" s="13">
        <f>D63/G63</f>
        <v>0.33333333333333331</v>
      </c>
      <c r="L63" s="13">
        <f>-LOG(K63,2)</f>
        <v>1.5849625007211563</v>
      </c>
      <c r="M63" s="30">
        <f>K63*L63</f>
        <v>0.52832083357371873</v>
      </c>
      <c r="N63" s="13">
        <f>E63/G63</f>
        <v>0.33333333333333331</v>
      </c>
      <c r="O63" s="13">
        <f>-LOG(N63,2)</f>
        <v>1.5849625007211563</v>
      </c>
      <c r="P63" s="30">
        <f>N63*O63</f>
        <v>0.52832083357371873</v>
      </c>
      <c r="Q63" s="13">
        <f>F63/G63</f>
        <v>0</v>
      </c>
      <c r="R63" s="13">
        <v>0</v>
      </c>
      <c r="S63" s="33">
        <f>Q63*R63</f>
        <v>0</v>
      </c>
    </row>
    <row r="64" spans="1:19" x14ac:dyDescent="0.2">
      <c r="A64" s="46"/>
      <c r="B64" s="11" t="s">
        <v>10</v>
      </c>
      <c r="C64" s="14">
        <v>0</v>
      </c>
      <c r="D64" s="11">
        <v>0</v>
      </c>
      <c r="E64" s="11">
        <v>2</v>
      </c>
      <c r="F64" s="11">
        <v>2</v>
      </c>
      <c r="G64" s="15">
        <f t="shared" ref="G64:G71" si="6">SUM(C64:F64)</f>
        <v>4</v>
      </c>
      <c r="H64" s="11">
        <f t="shared" ref="H64:H71" si="7">C64/G64</f>
        <v>0</v>
      </c>
      <c r="I64" s="11">
        <v>0</v>
      </c>
      <c r="J64" s="31">
        <f t="shared" ref="J64:J71" si="8">H64*I64</f>
        <v>0</v>
      </c>
      <c r="K64" s="11">
        <f t="shared" ref="K64:K71" si="9">D64/G64</f>
        <v>0</v>
      </c>
      <c r="L64" s="11">
        <v>0</v>
      </c>
      <c r="M64" s="31">
        <f t="shared" ref="M64:M71" si="10">K64*L64</f>
        <v>0</v>
      </c>
      <c r="N64" s="11">
        <f t="shared" ref="N64:N71" si="11">E64/G64</f>
        <v>0.5</v>
      </c>
      <c r="O64" s="11">
        <f t="shared" ref="O64:O71" si="12">-LOG(N64,2)</f>
        <v>1</v>
      </c>
      <c r="P64" s="31">
        <f t="shared" ref="P64:P71" si="13">N64*O64</f>
        <v>0.5</v>
      </c>
      <c r="Q64" s="11">
        <f t="shared" ref="Q64:Q71" si="14">F64/G64</f>
        <v>0.5</v>
      </c>
      <c r="R64" s="11">
        <f t="shared" ref="R64:R71" si="15">-LOG(Q64,2)</f>
        <v>1</v>
      </c>
      <c r="S64" s="34">
        <f t="shared" ref="S64:S71" si="16">Q64*R64</f>
        <v>0.5</v>
      </c>
    </row>
    <row r="65" spans="1:19" x14ac:dyDescent="0.2">
      <c r="A65" s="46"/>
      <c r="B65" s="11" t="s">
        <v>11</v>
      </c>
      <c r="C65" s="14">
        <v>0</v>
      </c>
      <c r="D65" s="11">
        <v>1</v>
      </c>
      <c r="E65" s="11">
        <v>1</v>
      </c>
      <c r="F65" s="11">
        <v>0</v>
      </c>
      <c r="G65" s="15">
        <f t="shared" si="6"/>
        <v>2</v>
      </c>
      <c r="H65" s="11">
        <f t="shared" si="7"/>
        <v>0</v>
      </c>
      <c r="I65" s="11">
        <v>0</v>
      </c>
      <c r="J65" s="31">
        <f t="shared" si="8"/>
        <v>0</v>
      </c>
      <c r="K65" s="11">
        <f t="shared" si="9"/>
        <v>0.5</v>
      </c>
      <c r="L65" s="11">
        <f t="shared" ref="L65:L71" si="17">-LOG(K65,2)</f>
        <v>1</v>
      </c>
      <c r="M65" s="31">
        <f t="shared" si="10"/>
        <v>0.5</v>
      </c>
      <c r="N65" s="11">
        <f t="shared" si="11"/>
        <v>0.5</v>
      </c>
      <c r="O65" s="11">
        <f t="shared" si="12"/>
        <v>1</v>
      </c>
      <c r="P65" s="31">
        <f t="shared" si="13"/>
        <v>0.5</v>
      </c>
      <c r="Q65" s="11">
        <f t="shared" si="14"/>
        <v>0</v>
      </c>
      <c r="R65" s="11">
        <v>0</v>
      </c>
      <c r="S65" s="34">
        <f t="shared" si="16"/>
        <v>0</v>
      </c>
    </row>
    <row r="66" spans="1:19" ht="17" thickBot="1" x14ac:dyDescent="0.25">
      <c r="A66" s="47"/>
      <c r="B66" s="16" t="s">
        <v>12</v>
      </c>
      <c r="C66" s="17">
        <v>1</v>
      </c>
      <c r="D66" s="16">
        <v>1</v>
      </c>
      <c r="E66" s="16">
        <v>0</v>
      </c>
      <c r="F66" s="16">
        <v>0</v>
      </c>
      <c r="G66" s="18">
        <f t="shared" si="6"/>
        <v>2</v>
      </c>
      <c r="H66" s="16">
        <f t="shared" si="7"/>
        <v>0.5</v>
      </c>
      <c r="I66" s="16">
        <f t="shared" ref="I66:I69" si="18">-LOG(H66,2)</f>
        <v>1</v>
      </c>
      <c r="J66" s="32">
        <f t="shared" si="8"/>
        <v>0.5</v>
      </c>
      <c r="K66" s="16">
        <f t="shared" si="9"/>
        <v>0.5</v>
      </c>
      <c r="L66" s="16">
        <f t="shared" si="17"/>
        <v>1</v>
      </c>
      <c r="M66" s="32">
        <f t="shared" si="10"/>
        <v>0.5</v>
      </c>
      <c r="N66" s="16">
        <f t="shared" si="11"/>
        <v>0</v>
      </c>
      <c r="O66" s="16">
        <v>0</v>
      </c>
      <c r="P66" s="32">
        <f t="shared" si="13"/>
        <v>0</v>
      </c>
      <c r="Q66" s="16">
        <f t="shared" si="14"/>
        <v>0</v>
      </c>
      <c r="R66" s="16">
        <v>0</v>
      </c>
      <c r="S66" s="35">
        <f t="shared" si="16"/>
        <v>0</v>
      </c>
    </row>
    <row r="67" spans="1:19" x14ac:dyDescent="0.2">
      <c r="A67" s="45" t="s">
        <v>46</v>
      </c>
      <c r="B67" s="13" t="s">
        <v>8</v>
      </c>
      <c r="C67" s="19">
        <v>0</v>
      </c>
      <c r="D67" s="13">
        <v>1</v>
      </c>
      <c r="E67" s="13">
        <v>2</v>
      </c>
      <c r="F67" s="13">
        <v>2</v>
      </c>
      <c r="G67" s="9">
        <f t="shared" si="6"/>
        <v>5</v>
      </c>
      <c r="H67" s="13">
        <f t="shared" si="7"/>
        <v>0</v>
      </c>
      <c r="I67" s="13">
        <v>0</v>
      </c>
      <c r="J67" s="30">
        <f t="shared" si="8"/>
        <v>0</v>
      </c>
      <c r="K67" s="13">
        <f t="shared" si="9"/>
        <v>0.2</v>
      </c>
      <c r="L67" s="13">
        <f t="shared" si="17"/>
        <v>2.3219280948873622</v>
      </c>
      <c r="M67" s="30">
        <f t="shared" si="10"/>
        <v>0.46438561897747244</v>
      </c>
      <c r="N67" s="13">
        <f t="shared" si="11"/>
        <v>0.4</v>
      </c>
      <c r="O67" s="13">
        <f t="shared" si="12"/>
        <v>1.3219280948873622</v>
      </c>
      <c r="P67" s="30">
        <f t="shared" si="13"/>
        <v>0.52877123795494485</v>
      </c>
      <c r="Q67" s="13">
        <f t="shared" si="14"/>
        <v>0.4</v>
      </c>
      <c r="R67" s="13">
        <f t="shared" si="15"/>
        <v>1.3219280948873622</v>
      </c>
      <c r="S67" s="33">
        <f t="shared" si="16"/>
        <v>0.52877123795494485</v>
      </c>
    </row>
    <row r="68" spans="1:19" ht="17" thickBot="1" x14ac:dyDescent="0.25">
      <c r="A68" s="47"/>
      <c r="B68" s="16" t="s">
        <v>9</v>
      </c>
      <c r="C68" s="17">
        <v>2</v>
      </c>
      <c r="D68" s="16">
        <v>2</v>
      </c>
      <c r="E68" s="16">
        <v>2</v>
      </c>
      <c r="F68" s="16">
        <v>0</v>
      </c>
      <c r="G68" s="18">
        <f t="shared" si="6"/>
        <v>6</v>
      </c>
      <c r="H68" s="16">
        <f t="shared" si="7"/>
        <v>0.33333333333333331</v>
      </c>
      <c r="I68" s="16">
        <f t="shared" si="18"/>
        <v>1.5849625007211563</v>
      </c>
      <c r="J68" s="32">
        <f t="shared" si="8"/>
        <v>0.52832083357371873</v>
      </c>
      <c r="K68" s="16">
        <f t="shared" si="9"/>
        <v>0.33333333333333331</v>
      </c>
      <c r="L68" s="16">
        <f t="shared" si="17"/>
        <v>1.5849625007211563</v>
      </c>
      <c r="M68" s="32">
        <f t="shared" si="10"/>
        <v>0.52832083357371873</v>
      </c>
      <c r="N68" s="16">
        <f t="shared" si="11"/>
        <v>0.33333333333333331</v>
      </c>
      <c r="O68" s="16">
        <f t="shared" si="12"/>
        <v>1.5849625007211563</v>
      </c>
      <c r="P68" s="32">
        <f t="shared" si="13"/>
        <v>0.52832083357371873</v>
      </c>
      <c r="Q68" s="16">
        <f t="shared" si="14"/>
        <v>0</v>
      </c>
      <c r="R68" s="16">
        <v>0</v>
      </c>
      <c r="S68" s="35">
        <f t="shared" si="16"/>
        <v>0</v>
      </c>
    </row>
    <row r="69" spans="1:19" x14ac:dyDescent="0.2">
      <c r="A69" s="45" t="s">
        <v>47</v>
      </c>
      <c r="B69" s="11" t="s">
        <v>48</v>
      </c>
      <c r="C69" s="14">
        <v>2</v>
      </c>
      <c r="D69" s="11">
        <v>1</v>
      </c>
      <c r="E69" s="11">
        <v>2</v>
      </c>
      <c r="F69" s="11">
        <v>0</v>
      </c>
      <c r="G69" s="15">
        <f t="shared" si="6"/>
        <v>5</v>
      </c>
      <c r="H69" s="11">
        <f t="shared" si="7"/>
        <v>0.4</v>
      </c>
      <c r="I69" s="11">
        <f t="shared" si="18"/>
        <v>1.3219280948873622</v>
      </c>
      <c r="J69" s="31">
        <f t="shared" si="8"/>
        <v>0.52877123795494485</v>
      </c>
      <c r="K69" s="11">
        <f t="shared" si="9"/>
        <v>0.2</v>
      </c>
      <c r="L69" s="11">
        <f t="shared" si="17"/>
        <v>2.3219280948873622</v>
      </c>
      <c r="M69" s="31">
        <f t="shared" si="10"/>
        <v>0.46438561897747244</v>
      </c>
      <c r="N69" s="11">
        <f t="shared" si="11"/>
        <v>0.4</v>
      </c>
      <c r="O69" s="11">
        <f t="shared" si="12"/>
        <v>1.3219280948873622</v>
      </c>
      <c r="P69" s="31">
        <f t="shared" si="13"/>
        <v>0.52877123795494485</v>
      </c>
      <c r="Q69" s="11">
        <f t="shared" si="14"/>
        <v>0</v>
      </c>
      <c r="R69" s="11">
        <v>0</v>
      </c>
      <c r="S69" s="34">
        <f t="shared" si="16"/>
        <v>0</v>
      </c>
    </row>
    <row r="70" spans="1:19" x14ac:dyDescent="0.2">
      <c r="A70" s="46"/>
      <c r="B70" s="11" t="s">
        <v>49</v>
      </c>
      <c r="C70" s="14">
        <v>0</v>
      </c>
      <c r="D70" s="11">
        <v>1</v>
      </c>
      <c r="E70" s="11">
        <v>1</v>
      </c>
      <c r="F70" s="11">
        <v>1</v>
      </c>
      <c r="G70" s="15">
        <f t="shared" si="6"/>
        <v>3</v>
      </c>
      <c r="H70" s="11">
        <f t="shared" si="7"/>
        <v>0</v>
      </c>
      <c r="I70" s="11">
        <v>0</v>
      </c>
      <c r="J70" s="31">
        <f t="shared" si="8"/>
        <v>0</v>
      </c>
      <c r="K70" s="11">
        <f t="shared" si="9"/>
        <v>0.33333333333333331</v>
      </c>
      <c r="L70" s="11">
        <f t="shared" si="17"/>
        <v>1.5849625007211563</v>
      </c>
      <c r="M70" s="31">
        <f t="shared" si="10"/>
        <v>0.52832083357371873</v>
      </c>
      <c r="N70" s="11">
        <f t="shared" si="11"/>
        <v>0.33333333333333331</v>
      </c>
      <c r="O70" s="11">
        <f t="shared" si="12"/>
        <v>1.5849625007211563</v>
      </c>
      <c r="P70" s="31">
        <f t="shared" si="13"/>
        <v>0.52832083357371873</v>
      </c>
      <c r="Q70" s="11">
        <f t="shared" si="14"/>
        <v>0.33333333333333331</v>
      </c>
      <c r="R70" s="11">
        <f t="shared" si="15"/>
        <v>1.5849625007211563</v>
      </c>
      <c r="S70" s="34">
        <f t="shared" si="16"/>
        <v>0.52832083357371873</v>
      </c>
    </row>
    <row r="71" spans="1:19" ht="17" thickBot="1" x14ac:dyDescent="0.25">
      <c r="A71" s="47"/>
      <c r="B71" s="16" t="s">
        <v>50</v>
      </c>
      <c r="C71" s="17">
        <v>0</v>
      </c>
      <c r="D71" s="16">
        <v>1</v>
      </c>
      <c r="E71" s="16">
        <v>1</v>
      </c>
      <c r="F71" s="16">
        <v>1</v>
      </c>
      <c r="G71" s="18">
        <f t="shared" si="6"/>
        <v>3</v>
      </c>
      <c r="H71" s="16">
        <f t="shared" si="7"/>
        <v>0</v>
      </c>
      <c r="I71" s="16">
        <v>0</v>
      </c>
      <c r="J71" s="32">
        <f t="shared" si="8"/>
        <v>0</v>
      </c>
      <c r="K71" s="16">
        <f t="shared" si="9"/>
        <v>0.33333333333333331</v>
      </c>
      <c r="L71" s="16">
        <f t="shared" si="17"/>
        <v>1.5849625007211563</v>
      </c>
      <c r="M71" s="32">
        <f t="shared" si="10"/>
        <v>0.52832083357371873</v>
      </c>
      <c r="N71" s="16">
        <f t="shared" si="11"/>
        <v>0.33333333333333331</v>
      </c>
      <c r="O71" s="16">
        <f t="shared" si="12"/>
        <v>1.5849625007211563</v>
      </c>
      <c r="P71" s="32">
        <f t="shared" si="13"/>
        <v>0.52832083357371873</v>
      </c>
      <c r="Q71" s="16">
        <f t="shared" si="14"/>
        <v>0.33333333333333331</v>
      </c>
      <c r="R71" s="16">
        <f t="shared" si="15"/>
        <v>1.5849625007211563</v>
      </c>
      <c r="S71" s="35">
        <f t="shared" si="16"/>
        <v>0.52832083357371873</v>
      </c>
    </row>
    <row r="73" spans="1:19" ht="17" thickBot="1" x14ac:dyDescent="0.25"/>
    <row r="74" spans="1:19" x14ac:dyDescent="0.2">
      <c r="C74" s="73" t="s">
        <v>51</v>
      </c>
      <c r="D74" s="74"/>
      <c r="E74" s="74"/>
      <c r="F74" s="74"/>
      <c r="G74" s="75"/>
    </row>
    <row r="75" spans="1:19" ht="17" thickBot="1" x14ac:dyDescent="0.25">
      <c r="C75" s="26" t="s">
        <v>52</v>
      </c>
      <c r="D75" s="27" t="s">
        <v>53</v>
      </c>
      <c r="E75" s="12" t="s">
        <v>29</v>
      </c>
      <c r="F75" s="59" t="s">
        <v>54</v>
      </c>
      <c r="G75" s="60"/>
    </row>
    <row r="76" spans="1:19" x14ac:dyDescent="0.2">
      <c r="A76" s="45" t="s">
        <v>45</v>
      </c>
      <c r="B76" s="13" t="s">
        <v>7</v>
      </c>
      <c r="C76" s="36">
        <f t="shared" ref="C76:C84" si="19">SUM(J63+M63+P63+S63)</f>
        <v>1.5849625007211561</v>
      </c>
      <c r="D76" s="11">
        <f t="shared" ref="D76:D84" si="20">(G63/11)</f>
        <v>0.27272727272727271</v>
      </c>
      <c r="E76" s="11">
        <f t="shared" ref="E76:E84" si="21">G63/11*C76</f>
        <v>0.43226250019667889</v>
      </c>
      <c r="F76" s="57">
        <f>E58-(SUM(E76:E79))</f>
        <v>0.77672480006212119</v>
      </c>
      <c r="G76" s="58"/>
      <c r="I76" s="28"/>
    </row>
    <row r="77" spans="1:19" x14ac:dyDescent="0.2">
      <c r="A77" s="46"/>
      <c r="B77" s="11" t="s">
        <v>10</v>
      </c>
      <c r="C77" s="36">
        <f t="shared" si="19"/>
        <v>1</v>
      </c>
      <c r="D77" s="11">
        <f t="shared" si="20"/>
        <v>0.36363636363636365</v>
      </c>
      <c r="E77" s="11">
        <f t="shared" si="21"/>
        <v>0.36363636363636365</v>
      </c>
      <c r="F77" s="50"/>
      <c r="G77" s="51"/>
      <c r="I77" s="28"/>
    </row>
    <row r="78" spans="1:19" x14ac:dyDescent="0.2">
      <c r="A78" s="46"/>
      <c r="B78" s="11" t="s">
        <v>11</v>
      </c>
      <c r="C78" s="36">
        <f t="shared" si="19"/>
        <v>1</v>
      </c>
      <c r="D78" s="11">
        <f t="shared" si="20"/>
        <v>0.18181818181818182</v>
      </c>
      <c r="E78" s="11">
        <f t="shared" si="21"/>
        <v>0.18181818181818182</v>
      </c>
      <c r="F78" s="50"/>
      <c r="G78" s="51"/>
      <c r="I78" s="28"/>
    </row>
    <row r="79" spans="1:19" ht="17" thickBot="1" x14ac:dyDescent="0.25">
      <c r="A79" s="47"/>
      <c r="B79" s="16" t="s">
        <v>12</v>
      </c>
      <c r="C79" s="37">
        <f t="shared" si="19"/>
        <v>1</v>
      </c>
      <c r="D79" s="16">
        <f t="shared" si="20"/>
        <v>0.18181818181818182</v>
      </c>
      <c r="E79" s="16">
        <f t="shared" si="21"/>
        <v>0.18181818181818182</v>
      </c>
      <c r="F79" s="52"/>
      <c r="G79" s="53"/>
      <c r="I79" s="28"/>
    </row>
    <row r="80" spans="1:19" x14ac:dyDescent="0.2">
      <c r="A80" s="45" t="s">
        <v>46</v>
      </c>
      <c r="B80" s="13" t="s">
        <v>8</v>
      </c>
      <c r="C80" s="38">
        <f t="shared" si="19"/>
        <v>1.5219280948873621</v>
      </c>
      <c r="D80" s="13">
        <f t="shared" si="20"/>
        <v>0.45454545454545453</v>
      </c>
      <c r="E80" s="13">
        <f t="shared" si="21"/>
        <v>0.69178549767607367</v>
      </c>
      <c r="F80" s="48">
        <f>E58-(SUM(E80:E81))</f>
        <v>0.37994952946209604</v>
      </c>
      <c r="G80" s="49"/>
      <c r="I80" s="28"/>
      <c r="L80" s="29"/>
    </row>
    <row r="81" spans="1:8" ht="17" thickBot="1" x14ac:dyDescent="0.25">
      <c r="A81" s="47"/>
      <c r="B81" s="16" t="s">
        <v>9</v>
      </c>
      <c r="C81" s="37">
        <f t="shared" si="19"/>
        <v>1.5849625007211561</v>
      </c>
      <c r="D81" s="16">
        <f t="shared" si="20"/>
        <v>0.54545454545454541</v>
      </c>
      <c r="E81" s="16">
        <f t="shared" si="21"/>
        <v>0.86452500039335778</v>
      </c>
      <c r="F81" s="52"/>
      <c r="G81" s="53"/>
    </row>
    <row r="82" spans="1:8" x14ac:dyDescent="0.2">
      <c r="A82" s="45" t="s">
        <v>47</v>
      </c>
      <c r="B82" s="11" t="s">
        <v>48</v>
      </c>
      <c r="C82" s="36">
        <f t="shared" si="19"/>
        <v>1.5219280948873621</v>
      </c>
      <c r="D82" s="11">
        <f t="shared" si="20"/>
        <v>0.45454545454545453</v>
      </c>
      <c r="E82" s="11">
        <f t="shared" si="21"/>
        <v>0.69178549767607367</v>
      </c>
      <c r="F82" s="48">
        <f>E58-(SUM(E82:E84))</f>
        <v>0.37994952946209604</v>
      </c>
      <c r="G82" s="49"/>
    </row>
    <row r="83" spans="1:8" x14ac:dyDescent="0.2">
      <c r="A83" s="46"/>
      <c r="B83" s="11" t="s">
        <v>49</v>
      </c>
      <c r="C83" s="36">
        <f t="shared" si="19"/>
        <v>1.5849625007211561</v>
      </c>
      <c r="D83" s="11">
        <f t="shared" si="20"/>
        <v>0.27272727272727271</v>
      </c>
      <c r="E83" s="11">
        <f t="shared" si="21"/>
        <v>0.43226250019667889</v>
      </c>
      <c r="F83" s="50"/>
      <c r="G83" s="51"/>
    </row>
    <row r="84" spans="1:8" ht="17" thickBot="1" x14ac:dyDescent="0.25">
      <c r="A84" s="47"/>
      <c r="B84" s="16" t="s">
        <v>50</v>
      </c>
      <c r="C84" s="37">
        <f t="shared" si="19"/>
        <v>1.5849625007211561</v>
      </c>
      <c r="D84" s="16">
        <f t="shared" si="20"/>
        <v>0.27272727272727271</v>
      </c>
      <c r="E84" s="16">
        <f t="shared" si="21"/>
        <v>0.43226250019667889</v>
      </c>
      <c r="F84" s="52"/>
      <c r="G84" s="53"/>
    </row>
    <row r="92" spans="1:8" x14ac:dyDescent="0.2">
      <c r="H92" t="s">
        <v>58</v>
      </c>
    </row>
    <row r="94" spans="1:8" x14ac:dyDescent="0.2">
      <c r="B94" t="s">
        <v>55</v>
      </c>
      <c r="D94" t="s">
        <v>56</v>
      </c>
    </row>
    <row r="95" spans="1:8" x14ac:dyDescent="0.2">
      <c r="F95" t="s">
        <v>57</v>
      </c>
    </row>
  </sheetData>
  <autoFilter ref="I7:N18"/>
  <mergeCells count="35">
    <mergeCell ref="Q61:S61"/>
    <mergeCell ref="A63:A66"/>
    <mergeCell ref="A67:A68"/>
    <mergeCell ref="A69:A71"/>
    <mergeCell ref="C74:G74"/>
    <mergeCell ref="C61:G61"/>
    <mergeCell ref="H61:J61"/>
    <mergeCell ref="K61:M61"/>
    <mergeCell ref="N61:P61"/>
    <mergeCell ref="A1:I1"/>
    <mergeCell ref="A2:I2"/>
    <mergeCell ref="A3:I3"/>
    <mergeCell ref="A76:A79"/>
    <mergeCell ref="F76:G76"/>
    <mergeCell ref="F77:G77"/>
    <mergeCell ref="F78:G78"/>
    <mergeCell ref="F79:G79"/>
    <mergeCell ref="F75:G75"/>
    <mergeCell ref="A40:C40"/>
    <mergeCell ref="D40:L40"/>
    <mergeCell ref="G7:H7"/>
    <mergeCell ref="A36:C37"/>
    <mergeCell ref="D36:L37"/>
    <mergeCell ref="A38:C38"/>
    <mergeCell ref="D38:L38"/>
    <mergeCell ref="A82:A84"/>
    <mergeCell ref="F82:G82"/>
    <mergeCell ref="F83:G83"/>
    <mergeCell ref="F84:G84"/>
    <mergeCell ref="I30:L30"/>
    <mergeCell ref="A80:A81"/>
    <mergeCell ref="F80:G80"/>
    <mergeCell ref="F81:G81"/>
    <mergeCell ref="A39:C39"/>
    <mergeCell ref="D39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Zhang</dc:creator>
  <cp:lastModifiedBy>Zhiyuan Zhang</cp:lastModifiedBy>
  <dcterms:created xsi:type="dcterms:W3CDTF">2017-10-21T02:18:30Z</dcterms:created>
  <dcterms:modified xsi:type="dcterms:W3CDTF">2017-11-14T16:56:19Z</dcterms:modified>
</cp:coreProperties>
</file>