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600" windowHeight="10290"/>
  </bookViews>
  <sheets>
    <sheet name="BlackFormula" sheetId="1" r:id="rId1"/>
  </sheets>
  <definedNames>
    <definedName name="accrueEndDate">BlackFormula!$C$11</definedName>
    <definedName name="accrueStartDate">BlackFormula!$C$10</definedName>
    <definedName name="exerciseDate">BlackFormula!$C$8</definedName>
    <definedName name="settlementDate">BlackFormula!$C$9</definedName>
    <definedName name="valueDate">BlackFormula!$C$2</definedName>
    <definedName name="zarCurve">BlackFormula!$H$7</definedName>
  </definedNames>
  <calcPr calcId="145621" calcMode="manual" calcOnSave="0"/>
</workbook>
</file>

<file path=xl/calcChain.xml><?xml version="1.0" encoding="utf-8"?>
<calcChain xmlns="http://schemas.openxmlformats.org/spreadsheetml/2006/main">
  <c r="C8" i="1" l="1"/>
  <c r="C9" i="1" s="1"/>
  <c r="C16" i="1"/>
  <c r="C11" i="1" l="1"/>
  <c r="G3" i="1"/>
  <c r="G4" i="1" s="1"/>
  <c r="G5" i="1" s="1"/>
  <c r="C10" i="1"/>
  <c r="C21" i="1"/>
  <c r="H7" i="1" l="1"/>
  <c r="C17" i="1"/>
  <c r="C19" i="1"/>
  <c r="C15" i="1"/>
  <c r="C23" i="1"/>
</calcChain>
</file>

<file path=xl/comments1.xml><?xml version="1.0" encoding="utf-8"?>
<comments xmlns="http://schemas.openxmlformats.org/spreadsheetml/2006/main">
  <authors>
    <author>James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Assume that the forward rate that fixes on the exercise date has the same accrue start date as the product.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Assume that the forward rate that fixes on the exercise date has the same accrue end date as the product.</t>
        </r>
      </text>
    </comment>
  </commentList>
</comments>
</file>

<file path=xl/sharedStrings.xml><?xml version="1.0" encoding="utf-8"?>
<sst xmlns="http://schemas.openxmlformats.org/spreadsheetml/2006/main" count="21" uniqueCount="20">
  <si>
    <t>QSA.FormulaBlack</t>
  </si>
  <si>
    <t>Caplet</t>
  </si>
  <si>
    <t>callOrPut</t>
  </si>
  <si>
    <t>Call</t>
  </si>
  <si>
    <t>exerciseDate</t>
  </si>
  <si>
    <t>settlementDate</t>
  </si>
  <si>
    <t>notional</t>
  </si>
  <si>
    <t>accrueStartDate</t>
  </si>
  <si>
    <t>valueDate</t>
  </si>
  <si>
    <t>strike</t>
  </si>
  <si>
    <t>timeToExercise</t>
  </si>
  <si>
    <t>forward</t>
  </si>
  <si>
    <t>vol</t>
  </si>
  <si>
    <t>discountFactor</t>
  </si>
  <si>
    <t>Dates</t>
  </si>
  <si>
    <t>Continuous Rates</t>
  </si>
  <si>
    <t>zarCurve</t>
  </si>
  <si>
    <t>accrueEndDate</t>
  </si>
  <si>
    <t>accrualFraction</t>
  </si>
  <si>
    <t>caplet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</si>
</sst>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0" fontId="0" fillId="4" borderId="0" xfId="0" applyFill="1"/>
    <xf numFmtId="10" fontId="0" fillId="2" borderId="0" xfId="0" applyNumberFormat="1" applyFill="1"/>
    <xf numFmtId="15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0" fontId="0" fillId="5" borderId="0" xfId="0" applyFill="1"/>
    <xf numFmtId="0" fontId="5" fillId="3" borderId="0" xfId="0" applyFont="1" applyFill="1"/>
    <xf numFmtId="10" fontId="0" fillId="6" borderId="0" xfId="1" applyNumberFormat="1" applyFont="1" applyFill="1"/>
    <xf numFmtId="165" fontId="0" fillId="6" borderId="0" xfId="0" applyNumberFormat="1" applyFill="1"/>
    <xf numFmtId="9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3"/>
  <sheetViews>
    <sheetView tabSelected="1" topLeftCell="A8" workbookViewId="0">
      <selection activeCell="C23" sqref="C23"/>
    </sheetView>
  </sheetViews>
  <sheetFormatPr defaultRowHeight="15" x14ac:dyDescent="0.25"/>
  <cols>
    <col min="2" max="2" width="75.42578125" bestFit="1" customWidth="1"/>
    <col min="3" max="3" width="9.5703125" bestFit="1" customWidth="1"/>
    <col min="7" max="7" width="9.7109375" bestFit="1" customWidth="1"/>
    <col min="8" max="8" width="17.7109375" bestFit="1" customWidth="1"/>
  </cols>
  <sheetData>
    <row r="2" spans="2:8" ht="14.45" x14ac:dyDescent="0.3">
      <c r="B2" s="3" t="s">
        <v>8</v>
      </c>
      <c r="C2" s="5">
        <v>43308</v>
      </c>
      <c r="G2" s="3" t="s">
        <v>14</v>
      </c>
      <c r="H2" s="3" t="s">
        <v>15</v>
      </c>
    </row>
    <row r="3" spans="2:8" ht="14.45" x14ac:dyDescent="0.3">
      <c r="G3" s="5">
        <f>valueDate</f>
        <v>43308</v>
      </c>
      <c r="H3" s="6">
        <v>7.0000000000000007E-2</v>
      </c>
    </row>
    <row r="4" spans="2:8" ht="21" x14ac:dyDescent="0.4">
      <c r="B4" s="1" t="s">
        <v>1</v>
      </c>
      <c r="G4" s="5">
        <f>EDATE(G3,12)</f>
        <v>43673</v>
      </c>
      <c r="H4" s="7">
        <v>7.0999999999999994E-2</v>
      </c>
    </row>
    <row r="5" spans="2:8" ht="14.45" x14ac:dyDescent="0.3">
      <c r="B5" s="3" t="s">
        <v>2</v>
      </c>
      <c r="C5" s="2" t="s">
        <v>3</v>
      </c>
      <c r="G5" s="5">
        <f>EDATE(G4,48)</f>
        <v>45134</v>
      </c>
      <c r="H5" s="7">
        <v>7.1999999999999995E-2</v>
      </c>
    </row>
    <row r="6" spans="2:8" ht="14.45" x14ac:dyDescent="0.3">
      <c r="B6" s="3" t="s">
        <v>9</v>
      </c>
      <c r="C6" s="4">
        <v>7.0000000000000007E-2</v>
      </c>
    </row>
    <row r="7" spans="2:8" ht="14.45" x14ac:dyDescent="0.3">
      <c r="B7" s="3" t="s">
        <v>6</v>
      </c>
      <c r="C7" s="2">
        <v>1000000</v>
      </c>
      <c r="G7" s="8" t="s">
        <v>16</v>
      </c>
      <c r="H7" s="9" t="str">
        <f>_xll.QSA.CreateDatesAndRatesCurve(G7,G3:G5,H3:H5)</f>
        <v>zarCurve.11:20:31-17</v>
      </c>
    </row>
    <row r="8" spans="2:8" ht="14.45" x14ac:dyDescent="0.3">
      <c r="B8" s="3" t="s">
        <v>4</v>
      </c>
      <c r="C8" s="5">
        <f>EDATE(valueDate,3)</f>
        <v>43400</v>
      </c>
    </row>
    <row r="9" spans="2:8" ht="14.45" x14ac:dyDescent="0.3">
      <c r="B9" s="3" t="s">
        <v>5</v>
      </c>
      <c r="C9" s="5">
        <f>exerciseDate</f>
        <v>43400</v>
      </c>
    </row>
    <row r="10" spans="2:8" ht="14.45" x14ac:dyDescent="0.3">
      <c r="B10" s="3" t="s">
        <v>7</v>
      </c>
      <c r="C10" s="5">
        <f>settlementDate</f>
        <v>43400</v>
      </c>
    </row>
    <row r="11" spans="2:8" ht="14.45" x14ac:dyDescent="0.3">
      <c r="B11" s="3" t="s">
        <v>17</v>
      </c>
      <c r="C11" s="5">
        <f>EDATE(settlementDate,3)</f>
        <v>43492</v>
      </c>
    </row>
    <row r="14" spans="2:8" ht="21" x14ac:dyDescent="0.4">
      <c r="B14" s="1" t="s">
        <v>0</v>
      </c>
    </row>
    <row r="15" spans="2:8" ht="14.45" x14ac:dyDescent="0.3">
      <c r="B15" s="3" t="s">
        <v>9</v>
      </c>
      <c r="C15" s="4">
        <f>C17</f>
        <v>7.1390879979974453E-2</v>
      </c>
    </row>
    <row r="16" spans="2:8" ht="14.45" x14ac:dyDescent="0.3">
      <c r="B16" s="3" t="s">
        <v>10</v>
      </c>
      <c r="C16" s="11">
        <f>_xll.QSA.GetYearFraction(valueDate,settlementDate,"ACT365")</f>
        <v>0.25205479452054796</v>
      </c>
    </row>
    <row r="17" spans="2:3" ht="14.45" x14ac:dyDescent="0.3">
      <c r="B17" s="3" t="s">
        <v>11</v>
      </c>
      <c r="C17" s="10">
        <f>_xll.QSA.GetSimpleForward(zarCurve,accrueStartDate,accrueEndDate)</f>
        <v>7.1390879979974453E-2</v>
      </c>
    </row>
    <row r="18" spans="2:3" ht="14.45" x14ac:dyDescent="0.3">
      <c r="B18" s="3" t="s">
        <v>12</v>
      </c>
      <c r="C18" s="12">
        <v>0.15</v>
      </c>
    </row>
    <row r="19" spans="2:3" ht="14.45" x14ac:dyDescent="0.3">
      <c r="B19" s="3" t="s">
        <v>13</v>
      </c>
      <c r="C19" s="11">
        <f>_xll.QSA.GetDF(zarCurve,settlementDate)</f>
        <v>0.98244848691327069</v>
      </c>
    </row>
    <row r="21" spans="2:3" ht="14.45" x14ac:dyDescent="0.3">
      <c r="B21" s="3" t="s">
        <v>18</v>
      </c>
      <c r="C21" s="11">
        <f>_xll.QSA.GetYearFraction(accrueStartDate,accrueEndDate)</f>
        <v>0.25205479452054796</v>
      </c>
    </row>
    <row r="23" spans="2:3" ht="14.45" x14ac:dyDescent="0.3">
      <c r="B23" s="3" t="s">
        <v>19</v>
      </c>
      <c r="C23" s="9">
        <f>1000000*C21*_xll.QSA.FormulaBlack("call",C15,C16,C17,C18,C19)</f>
        <v>527.69625154243909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BlackFormula</vt:lpstr>
      <vt:lpstr>accrueEndDate</vt:lpstr>
      <vt:lpstr>accrueStartDate</vt:lpstr>
      <vt:lpstr>exerciseDate</vt:lpstr>
      <vt:lpstr>settlementDate</vt:lpstr>
      <vt:lpstr>valueDate</vt:lpstr>
      <vt:lpstr>zarCurve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2018-07-27T09:28:48Z</dcterms:modified>
</cp:coreProperties>
</file>