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PFE" sheetId="5" r:id="rId1"/>
    <sheet name="Trades" sheetId="1" r:id="rId2"/>
    <sheet name="Whole Model" sheetId="2" r:id="rId3"/>
    <sheet name="HW Models" sheetId="3" r:id="rId4"/>
  </sheets>
  <calcPr calcId="145621" calcMode="manual" calcCompleted="0" calcOnSave="0"/>
</workbook>
</file>

<file path=xl/calcChain.xml><?xml version="1.0" encoding="utf-8"?>
<calcChain xmlns="http://schemas.openxmlformats.org/spreadsheetml/2006/main">
  <c r="I18" i="1" l="1"/>
  <c r="H19" i="1" s="1"/>
  <c r="I19" i="1" s="1"/>
  <c r="C18" i="1"/>
  <c r="B19" i="1" s="1"/>
  <c r="C19" i="1" s="1"/>
  <c r="C7" i="5"/>
  <c r="B14" i="5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C13" i="5" a="1"/>
  <c r="F14" i="5" l="1"/>
  <c r="F16" i="5"/>
  <c r="F18" i="5"/>
  <c r="F20" i="5"/>
  <c r="F22" i="5"/>
  <c r="F24" i="5"/>
  <c r="F26" i="5"/>
  <c r="F28" i="5"/>
  <c r="F30" i="5"/>
  <c r="F32" i="5"/>
  <c r="F34" i="5"/>
  <c r="F36" i="5"/>
  <c r="F38" i="5"/>
  <c r="F40" i="5"/>
  <c r="F42" i="5"/>
  <c r="F44" i="5"/>
  <c r="F46" i="5"/>
  <c r="F48" i="5"/>
  <c r="F50" i="5"/>
  <c r="F52" i="5"/>
  <c r="F54" i="5"/>
  <c r="F56" i="5"/>
  <c r="F58" i="5"/>
  <c r="F60" i="5"/>
  <c r="F62" i="5"/>
  <c r="F64" i="5"/>
  <c r="F66" i="5"/>
  <c r="F68" i="5"/>
  <c r="F70" i="5"/>
  <c r="F72" i="5"/>
  <c r="F74" i="5"/>
  <c r="F76" i="5"/>
  <c r="F78" i="5"/>
  <c r="F80" i="5"/>
  <c r="F82" i="5"/>
  <c r="F84" i="5"/>
  <c r="F86" i="5"/>
  <c r="F88" i="5"/>
  <c r="F90" i="5"/>
  <c r="F92" i="5"/>
  <c r="C13" i="5"/>
  <c r="C15" i="5"/>
  <c r="C17" i="5"/>
  <c r="C19" i="5"/>
  <c r="C21" i="5"/>
  <c r="C23" i="5"/>
  <c r="C25" i="5"/>
  <c r="C27" i="5"/>
  <c r="C29" i="5"/>
  <c r="C31" i="5"/>
  <c r="C33" i="5"/>
  <c r="C35" i="5"/>
  <c r="C37" i="5"/>
  <c r="C39" i="5"/>
  <c r="C41" i="5"/>
  <c r="C43" i="5"/>
  <c r="C45" i="5"/>
  <c r="C47" i="5"/>
  <c r="C49" i="5"/>
  <c r="C51" i="5"/>
  <c r="C53" i="5"/>
  <c r="C55" i="5"/>
  <c r="C57" i="5"/>
  <c r="C59" i="5"/>
  <c r="C61" i="5"/>
  <c r="C63" i="5"/>
  <c r="C65" i="5"/>
  <c r="C67" i="5"/>
  <c r="C69" i="5"/>
  <c r="C71" i="5"/>
  <c r="C73" i="5"/>
  <c r="C75" i="5"/>
  <c r="C77" i="5"/>
  <c r="C79" i="5"/>
  <c r="C81" i="5"/>
  <c r="C83" i="5"/>
  <c r="C85" i="5"/>
  <c r="C87" i="5"/>
  <c r="C89" i="5"/>
  <c r="C91" i="5"/>
  <c r="C93" i="5"/>
  <c r="E15" i="5"/>
  <c r="E19" i="5"/>
  <c r="E23" i="5"/>
  <c r="E27" i="5"/>
  <c r="E31" i="5"/>
  <c r="E35" i="5"/>
  <c r="E39" i="5"/>
  <c r="E43" i="5"/>
  <c r="E47" i="5"/>
  <c r="E51" i="5"/>
  <c r="E55" i="5"/>
  <c r="E59" i="5"/>
  <c r="E63" i="5"/>
  <c r="E67" i="5"/>
  <c r="E71" i="5"/>
  <c r="E75" i="5"/>
  <c r="E79" i="5"/>
  <c r="E83" i="5"/>
  <c r="E87" i="5"/>
  <c r="E91" i="5"/>
  <c r="F15" i="5"/>
  <c r="F23" i="5"/>
  <c r="F29" i="5"/>
  <c r="F35" i="5"/>
  <c r="F39" i="5"/>
  <c r="F45" i="5"/>
  <c r="F49" i="5"/>
  <c r="F55" i="5"/>
  <c r="F61" i="5"/>
  <c r="F69" i="5"/>
  <c r="F73" i="5"/>
  <c r="F79" i="5"/>
  <c r="F83" i="5"/>
  <c r="F89" i="5"/>
  <c r="F93" i="5"/>
  <c r="D40" i="5"/>
  <c r="D52" i="5"/>
  <c r="D62" i="5"/>
  <c r="D70" i="5"/>
  <c r="D78" i="5"/>
  <c r="D86" i="5"/>
  <c r="E20" i="5"/>
  <c r="E28" i="5"/>
  <c r="D13" i="5"/>
  <c r="D15" i="5"/>
  <c r="D17" i="5"/>
  <c r="D19" i="5"/>
  <c r="D21" i="5"/>
  <c r="D23" i="5"/>
  <c r="D25" i="5"/>
  <c r="D27" i="5"/>
  <c r="D29" i="5"/>
  <c r="D31" i="5"/>
  <c r="D33" i="5"/>
  <c r="D35" i="5"/>
  <c r="D37" i="5"/>
  <c r="D39" i="5"/>
  <c r="D41" i="5"/>
  <c r="D43" i="5"/>
  <c r="D45" i="5"/>
  <c r="D47" i="5"/>
  <c r="D49" i="5"/>
  <c r="D51" i="5"/>
  <c r="D53" i="5"/>
  <c r="D55" i="5"/>
  <c r="D57" i="5"/>
  <c r="D59" i="5"/>
  <c r="D61" i="5"/>
  <c r="D63" i="5"/>
  <c r="D65" i="5"/>
  <c r="D67" i="5"/>
  <c r="D69" i="5"/>
  <c r="D71" i="5"/>
  <c r="D73" i="5"/>
  <c r="D75" i="5"/>
  <c r="D77" i="5"/>
  <c r="D79" i="5"/>
  <c r="D81" i="5"/>
  <c r="D83" i="5"/>
  <c r="D85" i="5"/>
  <c r="D87" i="5"/>
  <c r="D89" i="5"/>
  <c r="D91" i="5"/>
  <c r="D93" i="5"/>
  <c r="E13" i="5"/>
  <c r="E17" i="5"/>
  <c r="E21" i="5"/>
  <c r="E25" i="5"/>
  <c r="E29" i="5"/>
  <c r="E33" i="5"/>
  <c r="E37" i="5"/>
  <c r="E41" i="5"/>
  <c r="E45" i="5"/>
  <c r="E49" i="5"/>
  <c r="E53" i="5"/>
  <c r="E57" i="5"/>
  <c r="E61" i="5"/>
  <c r="E65" i="5"/>
  <c r="E69" i="5"/>
  <c r="E73" i="5"/>
  <c r="E77" i="5"/>
  <c r="E81" i="5"/>
  <c r="E85" i="5"/>
  <c r="E89" i="5"/>
  <c r="E93" i="5"/>
  <c r="F17" i="5"/>
  <c r="F25" i="5"/>
  <c r="F31" i="5"/>
  <c r="F37" i="5"/>
  <c r="F41" i="5"/>
  <c r="F47" i="5"/>
  <c r="F51" i="5"/>
  <c r="F57" i="5"/>
  <c r="F63" i="5"/>
  <c r="F67" i="5"/>
  <c r="F71" i="5"/>
  <c r="F77" i="5"/>
  <c r="F81" i="5"/>
  <c r="F85" i="5"/>
  <c r="F91" i="5"/>
  <c r="D34" i="5"/>
  <c r="D48" i="5"/>
  <c r="D58" i="5"/>
  <c r="D66" i="5"/>
  <c r="D74" i="5"/>
  <c r="D82" i="5"/>
  <c r="D90" i="5"/>
  <c r="E16" i="5"/>
  <c r="F13" i="5"/>
  <c r="F19" i="5"/>
  <c r="F21" i="5"/>
  <c r="F27" i="5"/>
  <c r="F33" i="5"/>
  <c r="F43" i="5"/>
  <c r="F53" i="5"/>
  <c r="F59" i="5"/>
  <c r="F65" i="5"/>
  <c r="F75" i="5"/>
  <c r="F87" i="5"/>
  <c r="D38" i="5"/>
  <c r="D50" i="5"/>
  <c r="D60" i="5"/>
  <c r="D68" i="5"/>
  <c r="D76" i="5"/>
  <c r="D84" i="5"/>
  <c r="D92" i="5"/>
  <c r="E18" i="5"/>
  <c r="E26" i="5"/>
  <c r="E32" i="5"/>
  <c r="C14" i="5"/>
  <c r="C16" i="5"/>
  <c r="C18" i="5"/>
  <c r="C20" i="5"/>
  <c r="C22" i="5"/>
  <c r="C24" i="5"/>
  <c r="C26" i="5"/>
  <c r="C28" i="5"/>
  <c r="C30" i="5"/>
  <c r="C32" i="5"/>
  <c r="C34" i="5"/>
  <c r="C36" i="5"/>
  <c r="C38" i="5"/>
  <c r="C40" i="5"/>
  <c r="C42" i="5"/>
  <c r="C44" i="5"/>
  <c r="C46" i="5"/>
  <c r="C48" i="5"/>
  <c r="C50" i="5"/>
  <c r="C52" i="5"/>
  <c r="C54" i="5"/>
  <c r="C56" i="5"/>
  <c r="C58" i="5"/>
  <c r="C60" i="5"/>
  <c r="C62" i="5"/>
  <c r="C64" i="5"/>
  <c r="C66" i="5"/>
  <c r="C68" i="5"/>
  <c r="C70" i="5"/>
  <c r="C72" i="5"/>
  <c r="C74" i="5"/>
  <c r="C76" i="5"/>
  <c r="C78" i="5"/>
  <c r="C80" i="5"/>
  <c r="C82" i="5"/>
  <c r="C84" i="5"/>
  <c r="C86" i="5"/>
  <c r="C88" i="5"/>
  <c r="C90" i="5"/>
  <c r="C92" i="5"/>
  <c r="D14" i="5"/>
  <c r="D16" i="5"/>
  <c r="D18" i="5"/>
  <c r="D20" i="5"/>
  <c r="D22" i="5"/>
  <c r="D24" i="5"/>
  <c r="D26" i="5"/>
  <c r="D28" i="5"/>
  <c r="D30" i="5"/>
  <c r="D32" i="5"/>
  <c r="D36" i="5"/>
  <c r="D42" i="5"/>
  <c r="D44" i="5"/>
  <c r="D46" i="5"/>
  <c r="D54" i="5"/>
  <c r="D56" i="5"/>
  <c r="D64" i="5"/>
  <c r="D72" i="5"/>
  <c r="D80" i="5"/>
  <c r="D88" i="5"/>
  <c r="E14" i="5"/>
  <c r="E24" i="5"/>
  <c r="E22" i="5"/>
  <c r="E46" i="5"/>
  <c r="E62" i="5"/>
  <c r="E78" i="5"/>
  <c r="E30" i="5"/>
  <c r="E48" i="5"/>
  <c r="E64" i="5"/>
  <c r="E80" i="5"/>
  <c r="E34" i="5"/>
  <c r="E50" i="5"/>
  <c r="E66" i="5"/>
  <c r="E82" i="5"/>
  <c r="E36" i="5"/>
  <c r="E52" i="5"/>
  <c r="E68" i="5"/>
  <c r="E84" i="5"/>
  <c r="E38" i="5"/>
  <c r="E54" i="5"/>
  <c r="E70" i="5"/>
  <c r="E86" i="5"/>
  <c r="E40" i="5"/>
  <c r="E56" i="5"/>
  <c r="E72" i="5"/>
  <c r="E88" i="5"/>
  <c r="E42" i="5"/>
  <c r="E74" i="5"/>
  <c r="E90" i="5"/>
  <c r="E44" i="5"/>
  <c r="E60" i="5"/>
  <c r="E92" i="5"/>
  <c r="E58" i="5"/>
  <c r="E76" i="5"/>
  <c r="H20" i="1"/>
  <c r="L19" i="1"/>
  <c r="L18" i="1"/>
  <c r="B20" i="1"/>
  <c r="F19" i="1"/>
  <c r="F18" i="1"/>
  <c r="B10" i="1"/>
  <c r="I20" i="1" l="1"/>
  <c r="C20" i="1"/>
  <c r="C3" i="5"/>
  <c r="L20" i="1" l="1"/>
  <c r="H21" i="1"/>
  <c r="B21" i="1"/>
  <c r="F20" i="1"/>
  <c r="I21" i="1" l="1"/>
  <c r="C21" i="1"/>
  <c r="H22" i="1" l="1"/>
  <c r="L21" i="1"/>
  <c r="B22" i="1"/>
  <c r="F21" i="1"/>
  <c r="I22" i="1" l="1"/>
  <c r="C22" i="1"/>
  <c r="H23" i="1" l="1"/>
  <c r="L22" i="1"/>
  <c r="F22" i="1"/>
  <c r="B23" i="1"/>
  <c r="I23" i="1" l="1"/>
  <c r="C23" i="1"/>
  <c r="H24" i="1" l="1"/>
  <c r="L23" i="1"/>
  <c r="B24" i="1"/>
  <c r="F23" i="1"/>
  <c r="I24" i="1" l="1"/>
  <c r="C24" i="1"/>
  <c r="H25" i="1" l="1"/>
  <c r="L24" i="1"/>
  <c r="B25" i="1"/>
  <c r="F24" i="1"/>
  <c r="I25" i="1" l="1"/>
  <c r="C25" i="1"/>
  <c r="L25" i="1" l="1"/>
  <c r="F25" i="1"/>
  <c r="B28" i="1"/>
  <c r="H28" i="1"/>
  <c r="C5" i="5" l="1"/>
  <c r="C4" i="5"/>
  <c r="G19" i="3" l="1"/>
  <c r="G9" i="3"/>
  <c r="G29" i="3"/>
  <c r="C25" i="3" l="1"/>
  <c r="C5" i="3"/>
  <c r="C15" i="3"/>
  <c r="B9" i="3"/>
  <c r="B19" i="3"/>
  <c r="B29" i="3"/>
  <c r="C7" i="2" l="1"/>
  <c r="C6" i="2"/>
  <c r="C5" i="2"/>
  <c r="B11" i="2"/>
  <c r="C8" i="5"/>
</calcChain>
</file>

<file path=xl/sharedStrings.xml><?xml version="1.0" encoding="utf-8"?>
<sst xmlns="http://schemas.openxmlformats.org/spreadsheetml/2006/main" count="99" uniqueCount="56">
  <si>
    <t>name</t>
  </si>
  <si>
    <t>meanReversion</t>
  </si>
  <si>
    <t>currency</t>
  </si>
  <si>
    <t>ZAR</t>
  </si>
  <si>
    <t>flatVol</t>
  </si>
  <si>
    <t>baseCurve</t>
  </si>
  <si>
    <t>dates</t>
  </si>
  <si>
    <t>rates</t>
  </si>
  <si>
    <t>forecastIndices</t>
  </si>
  <si>
    <t>JIBAR3M</t>
  </si>
  <si>
    <t>QSA.CreateHWModelDemo</t>
  </si>
  <si>
    <t>HWZAR</t>
  </si>
  <si>
    <t>HWUSD</t>
  </si>
  <si>
    <t>LIBOR3M</t>
  </si>
  <si>
    <t>HWEUR</t>
  </si>
  <si>
    <t>USDSwapCurve</t>
  </si>
  <si>
    <t>ZARSwapCurve</t>
  </si>
  <si>
    <t>EURSwapCurve</t>
  </si>
  <si>
    <t>anchorDate</t>
  </si>
  <si>
    <t>numeraireCcy</t>
  </si>
  <si>
    <t>rateSimulators</t>
  </si>
  <si>
    <t>currencyPairs</t>
  </si>
  <si>
    <t>spots</t>
  </si>
  <si>
    <t>vols</t>
  </si>
  <si>
    <t>correlations</t>
  </si>
  <si>
    <t>USD</t>
  </si>
  <si>
    <t>EUR</t>
  </si>
  <si>
    <t>fxAndRateModel</t>
  </si>
  <si>
    <t>QSA.CreateMultiHWAndFXToy</t>
  </si>
  <si>
    <t>startDate</t>
  </si>
  <si>
    <t>tenor</t>
  </si>
  <si>
    <t>5y</t>
  </si>
  <si>
    <t>rate</t>
  </si>
  <si>
    <t>payFixed</t>
  </si>
  <si>
    <t>notional</t>
  </si>
  <si>
    <t>QSA.CreateZARSwap</t>
  </si>
  <si>
    <t>ZARSwap0001</t>
  </si>
  <si>
    <t>SwapsEPE</t>
  </si>
  <si>
    <t>products</t>
  </si>
  <si>
    <t>valueDate</t>
  </si>
  <si>
    <t>model</t>
  </si>
  <si>
    <t>nSims</t>
  </si>
  <si>
    <t>percentiles</t>
  </si>
  <si>
    <t>Percentile05</t>
  </si>
  <si>
    <t>Percentile10</t>
  </si>
  <si>
    <t>Percentile90</t>
  </si>
  <si>
    <t>Percentile95</t>
  </si>
  <si>
    <t>floatingIndex</t>
  </si>
  <si>
    <t>resetDates</t>
  </si>
  <si>
    <t>paymentDates</t>
  </si>
  <si>
    <t>notionals</t>
  </si>
  <si>
    <t>spreads</t>
  </si>
  <si>
    <t>accrualFractions</t>
  </si>
  <si>
    <t>QSA.CreateFloatLeg</t>
  </si>
  <si>
    <t>CCIRS001_USD</t>
  </si>
  <si>
    <t>CCIRS001_ZAR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</si>
</sst>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1" applyNumberFormat="1" applyFont="1" applyFill="1"/>
    <xf numFmtId="0" fontId="0" fillId="5" borderId="0" xfId="0" applyFill="1"/>
    <xf numFmtId="15" fontId="0" fillId="4" borderId="0" xfId="0" applyNumberFormat="1" applyFill="1"/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1" applyNumberFormat="1" applyFont="1" applyFill="1"/>
    <xf numFmtId="0" fontId="0" fillId="5" borderId="0" xfId="0" applyFill="1"/>
    <xf numFmtId="15" fontId="0" fillId="4" borderId="0" xfId="0" applyNumberFormat="1" applyFill="1"/>
    <xf numFmtId="10" fontId="0" fillId="4" borderId="0" xfId="0" applyNumberFormat="1" applyFill="1"/>
    <xf numFmtId="4" fontId="0" fillId="4" borderId="0" xfId="0" applyNumberFormat="1" applyFill="1"/>
    <xf numFmtId="15" fontId="0" fillId="5" borderId="0" xfId="0" applyNumberFormat="1" applyFill="1"/>
    <xf numFmtId="15" fontId="0" fillId="0" borderId="0" xfId="0" applyNumberFormat="1"/>
    <xf numFmtId="4" fontId="0" fillId="0" borderId="0" xfId="0" applyNumberFormat="1"/>
    <xf numFmtId="164" fontId="0" fillId="4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PFE!$C$12</c:f>
              <c:strCache>
                <c:ptCount val="1"/>
                <c:pt idx="0">
                  <c:v>Percentile05</c:v>
                </c:pt>
              </c:strCache>
            </c:strRef>
          </c:tx>
          <c:marker>
            <c:symbol val="none"/>
          </c:marker>
          <c:val>
            <c:numRef>
              <c:f>PFE!$C$13:$C$93</c:f>
              <c:numCache>
                <c:formatCode>#,##0.00</c:formatCode>
                <c:ptCount val="81"/>
                <c:pt idx="0">
                  <c:v>812470.45115541469</c:v>
                </c:pt>
                <c:pt idx="1">
                  <c:v>676406.4111330345</c:v>
                </c:pt>
                <c:pt idx="2">
                  <c:v>620389.56361578591</c:v>
                </c:pt>
                <c:pt idx="3">
                  <c:v>459865.79414842813</c:v>
                </c:pt>
                <c:pt idx="4">
                  <c:v>411310.11213500251</c:v>
                </c:pt>
                <c:pt idx="5">
                  <c:v>364460.67104505212</c:v>
                </c:pt>
                <c:pt idx="6">
                  <c:v>190673.20965152877</c:v>
                </c:pt>
                <c:pt idx="7">
                  <c:v>164680.76883644651</c:v>
                </c:pt>
                <c:pt idx="8">
                  <c:v>138866.68670247047</c:v>
                </c:pt>
                <c:pt idx="9">
                  <c:v>1279.0000000000045</c:v>
                </c:pt>
                <c:pt idx="10">
                  <c:v>-31042.368421052615</c:v>
                </c:pt>
                <c:pt idx="11">
                  <c:v>-46673.843501326228</c:v>
                </c:pt>
                <c:pt idx="12">
                  <c:v>-141500.73586471617</c:v>
                </c:pt>
                <c:pt idx="13">
                  <c:v>-178245.3009782834</c:v>
                </c:pt>
                <c:pt idx="14">
                  <c:v>-183448.68626744513</c:v>
                </c:pt>
                <c:pt idx="15">
                  <c:v>-271967.90977072308</c:v>
                </c:pt>
                <c:pt idx="16">
                  <c:v>-296362.26340326335</c:v>
                </c:pt>
                <c:pt idx="17">
                  <c:v>-332667.60055266361</c:v>
                </c:pt>
                <c:pt idx="18">
                  <c:v>-436111.12446587841</c:v>
                </c:pt>
                <c:pt idx="19">
                  <c:v>-440278.25362886902</c:v>
                </c:pt>
                <c:pt idx="20">
                  <c:v>-456459.13649451657</c:v>
                </c:pt>
                <c:pt idx="21">
                  <c:v>-551454.58569402201</c:v>
                </c:pt>
                <c:pt idx="22">
                  <c:v>-577314.05205376178</c:v>
                </c:pt>
                <c:pt idx="23">
                  <c:v>-578446.80718722788</c:v>
                </c:pt>
                <c:pt idx="24">
                  <c:v>-674250.50030317425</c:v>
                </c:pt>
                <c:pt idx="25">
                  <c:v>-675210.76000435161</c:v>
                </c:pt>
                <c:pt idx="26">
                  <c:v>-692286.05387205374</c:v>
                </c:pt>
                <c:pt idx="27">
                  <c:v>-644866.29610467085</c:v>
                </c:pt>
                <c:pt idx="28">
                  <c:v>-653586.25492047111</c:v>
                </c:pt>
                <c:pt idx="29">
                  <c:v>-656309.7843193817</c:v>
                </c:pt>
                <c:pt idx="30">
                  <c:v>-605627.97315663821</c:v>
                </c:pt>
                <c:pt idx="31">
                  <c:v>-617098.22014314949</c:v>
                </c:pt>
                <c:pt idx="32">
                  <c:v>-626940.31131729193</c:v>
                </c:pt>
                <c:pt idx="33">
                  <c:v>-564454.7201861724</c:v>
                </c:pt>
                <c:pt idx="34">
                  <c:v>-572852.27246676874</c:v>
                </c:pt>
                <c:pt idx="35">
                  <c:v>-576670.50935391826</c:v>
                </c:pt>
                <c:pt idx="36">
                  <c:v>-513214.83669638581</c:v>
                </c:pt>
                <c:pt idx="37">
                  <c:v>-526920.14285714272</c:v>
                </c:pt>
                <c:pt idx="38">
                  <c:v>-527642.44319999998</c:v>
                </c:pt>
                <c:pt idx="39">
                  <c:v>-465274.15268909821</c:v>
                </c:pt>
                <c:pt idx="40">
                  <c:v>-478935.38542940898</c:v>
                </c:pt>
                <c:pt idx="41">
                  <c:v>-477186.66181852255</c:v>
                </c:pt>
                <c:pt idx="42">
                  <c:v>-419563.9195186568</c:v>
                </c:pt>
                <c:pt idx="43">
                  <c:v>-424923.07333910582</c:v>
                </c:pt>
                <c:pt idx="44">
                  <c:v>-428340.67348981148</c:v>
                </c:pt>
                <c:pt idx="45">
                  <c:v>-358842.44217666012</c:v>
                </c:pt>
                <c:pt idx="46">
                  <c:v>-364292.90247603314</c:v>
                </c:pt>
                <c:pt idx="47">
                  <c:v>-365948.18823681655</c:v>
                </c:pt>
                <c:pt idx="48">
                  <c:v>-293583.96626550553</c:v>
                </c:pt>
                <c:pt idx="49">
                  <c:v>-295862.78577439836</c:v>
                </c:pt>
                <c:pt idx="50">
                  <c:v>-297513.85286427505</c:v>
                </c:pt>
                <c:pt idx="51">
                  <c:v>-223735.58247721026</c:v>
                </c:pt>
                <c:pt idx="52">
                  <c:v>-225971.80432163455</c:v>
                </c:pt>
                <c:pt idx="53">
                  <c:v>-229053.23194979099</c:v>
                </c:pt>
                <c:pt idx="54">
                  <c:v>-156069.23842164961</c:v>
                </c:pt>
                <c:pt idx="55">
                  <c:v>-156229.94641308603</c:v>
                </c:pt>
                <c:pt idx="56">
                  <c:v>-156367.11548394861</c:v>
                </c:pt>
                <c:pt idx="57">
                  <c:v>-79077.099851947438</c:v>
                </c:pt>
                <c:pt idx="58">
                  <c:v>-78297.658772058916</c:v>
                </c:pt>
                <c:pt idx="59">
                  <c:v>-77820.849008331352</c:v>
                </c:pt>
                <c:pt idx="60">
                  <c:v>-9.0599060058593746E-7</c:v>
                </c:pt>
                <c:pt idx="61">
                  <c:v>-9.0599060058593746E-7</c:v>
                </c:pt>
                <c:pt idx="62">
                  <c:v>-9.0599060058593746E-7</c:v>
                </c:pt>
                <c:pt idx="63">
                  <c:v>-9.0599060058593746E-7</c:v>
                </c:pt>
                <c:pt idx="64">
                  <c:v>-9.0599060058593746E-7</c:v>
                </c:pt>
                <c:pt idx="65">
                  <c:v>-9.0599060058593746E-7</c:v>
                </c:pt>
                <c:pt idx="66">
                  <c:v>-9.0599060058593746E-7</c:v>
                </c:pt>
                <c:pt idx="67">
                  <c:v>-9.0599060058593746E-7</c:v>
                </c:pt>
                <c:pt idx="68">
                  <c:v>-9.0599060058593746E-7</c:v>
                </c:pt>
                <c:pt idx="69">
                  <c:v>-9.0599060058593746E-7</c:v>
                </c:pt>
                <c:pt idx="70">
                  <c:v>-9.0599060058593746E-7</c:v>
                </c:pt>
                <c:pt idx="71">
                  <c:v>-9.0599060058593746E-7</c:v>
                </c:pt>
                <c:pt idx="72">
                  <c:v>-9.0599060058593746E-7</c:v>
                </c:pt>
                <c:pt idx="73">
                  <c:v>-9.0599060058593746E-7</c:v>
                </c:pt>
                <c:pt idx="74">
                  <c:v>-9.0599060058593746E-7</c:v>
                </c:pt>
                <c:pt idx="75">
                  <c:v>-9.0599060058593746E-7</c:v>
                </c:pt>
                <c:pt idx="76">
                  <c:v>-9.0599060058593746E-7</c:v>
                </c:pt>
                <c:pt idx="77">
                  <c:v>-9.0599060058593746E-7</c:v>
                </c:pt>
                <c:pt idx="78">
                  <c:v>-9.0599060058593746E-7</c:v>
                </c:pt>
                <c:pt idx="79">
                  <c:v>-9.0599060058593746E-7</c:v>
                </c:pt>
                <c:pt idx="80">
                  <c:v>-9.0599060058593746E-7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PFE!$D$12</c:f>
              <c:strCache>
                <c:ptCount val="1"/>
                <c:pt idx="0">
                  <c:v>Percentile10</c:v>
                </c:pt>
              </c:strCache>
            </c:strRef>
          </c:tx>
          <c:marker>
            <c:symbol val="none"/>
          </c:marker>
          <c:val>
            <c:numRef>
              <c:f>PFE!$D$13:$D$93</c:f>
              <c:numCache>
                <c:formatCode>#,##0.00</c:formatCode>
                <c:ptCount val="81"/>
                <c:pt idx="0">
                  <c:v>840924.38212357298</c:v>
                </c:pt>
                <c:pt idx="1">
                  <c:v>739914.41555537097</c:v>
                </c:pt>
                <c:pt idx="2">
                  <c:v>699428.29493415158</c:v>
                </c:pt>
                <c:pt idx="3">
                  <c:v>537891.50449329009</c:v>
                </c:pt>
                <c:pt idx="4">
                  <c:v>502699.86259906972</c:v>
                </c:pt>
                <c:pt idx="5">
                  <c:v>458181.1792499203</c:v>
                </c:pt>
                <c:pt idx="6">
                  <c:v>317789.96412191913</c:v>
                </c:pt>
                <c:pt idx="7">
                  <c:v>283016.41191086266</c:v>
                </c:pt>
                <c:pt idx="8">
                  <c:v>281636.52563408908</c:v>
                </c:pt>
                <c:pt idx="9">
                  <c:v>142859.10810810816</c:v>
                </c:pt>
                <c:pt idx="10">
                  <c:v>147307.24089798299</c:v>
                </c:pt>
                <c:pt idx="11">
                  <c:v>104955.15037593985</c:v>
                </c:pt>
                <c:pt idx="12">
                  <c:v>9411.2105263158228</c:v>
                </c:pt>
                <c:pt idx="13">
                  <c:v>-5827.9230769230571</c:v>
                </c:pt>
                <c:pt idx="14">
                  <c:v>-5850.4285714285625</c:v>
                </c:pt>
                <c:pt idx="15">
                  <c:v>-115529.04077856451</c:v>
                </c:pt>
                <c:pt idx="16">
                  <c:v>-119505.05527101042</c:v>
                </c:pt>
                <c:pt idx="17">
                  <c:v>-161695.86178581673</c:v>
                </c:pt>
                <c:pt idx="18">
                  <c:v>-253233.53071895419</c:v>
                </c:pt>
                <c:pt idx="19">
                  <c:v>-275539.27756858524</c:v>
                </c:pt>
                <c:pt idx="20">
                  <c:v>-288598.41570716613</c:v>
                </c:pt>
                <c:pt idx="21">
                  <c:v>-377124.46341463417</c:v>
                </c:pt>
                <c:pt idx="22">
                  <c:v>-416329.66712708597</c:v>
                </c:pt>
                <c:pt idx="23">
                  <c:v>-416083.53868259361</c:v>
                </c:pt>
                <c:pt idx="24">
                  <c:v>-512580.96529889002</c:v>
                </c:pt>
                <c:pt idx="25">
                  <c:v>-508290.96532195847</c:v>
                </c:pt>
                <c:pt idx="26">
                  <c:v>-508409.61052631569</c:v>
                </c:pt>
                <c:pt idx="27">
                  <c:v>-482065.46627780289</c:v>
                </c:pt>
                <c:pt idx="28">
                  <c:v>-481190.51747543679</c:v>
                </c:pt>
                <c:pt idx="29">
                  <c:v>-478211.71938894264</c:v>
                </c:pt>
                <c:pt idx="30">
                  <c:v>-451317.79383169982</c:v>
                </c:pt>
                <c:pt idx="31">
                  <c:v>-466465.00304666389</c:v>
                </c:pt>
                <c:pt idx="32">
                  <c:v>-470148.71755331615</c:v>
                </c:pt>
                <c:pt idx="33">
                  <c:v>-423127.51605499501</c:v>
                </c:pt>
                <c:pt idx="34">
                  <c:v>-426452.48612561723</c:v>
                </c:pt>
                <c:pt idx="35">
                  <c:v>-441014.12248771562</c:v>
                </c:pt>
                <c:pt idx="36">
                  <c:v>-392767.43581798801</c:v>
                </c:pt>
                <c:pt idx="37">
                  <c:v>-402126.16935147333</c:v>
                </c:pt>
                <c:pt idx="38">
                  <c:v>-403731.38446724153</c:v>
                </c:pt>
                <c:pt idx="39">
                  <c:v>-360665.14036341087</c:v>
                </c:pt>
                <c:pt idx="40">
                  <c:v>-365428.52531425148</c:v>
                </c:pt>
                <c:pt idx="41">
                  <c:v>-370669.38595327636</c:v>
                </c:pt>
                <c:pt idx="42">
                  <c:v>-323186.72205706756</c:v>
                </c:pt>
                <c:pt idx="43">
                  <c:v>-322722.56516407721</c:v>
                </c:pt>
                <c:pt idx="44">
                  <c:v>-325484.13509920478</c:v>
                </c:pt>
                <c:pt idx="45">
                  <c:v>-274515.95226858585</c:v>
                </c:pt>
                <c:pt idx="46">
                  <c:v>-277401.00822464231</c:v>
                </c:pt>
                <c:pt idx="47">
                  <c:v>-280486.2456519971</c:v>
                </c:pt>
                <c:pt idx="48">
                  <c:v>-226288.61963605581</c:v>
                </c:pt>
                <c:pt idx="49">
                  <c:v>-225771.7186991323</c:v>
                </c:pt>
                <c:pt idx="50">
                  <c:v>-226040.04420882842</c:v>
                </c:pt>
                <c:pt idx="51">
                  <c:v>-169862.14692181698</c:v>
                </c:pt>
                <c:pt idx="52">
                  <c:v>-173050.0674084631</c:v>
                </c:pt>
                <c:pt idx="53">
                  <c:v>-172943.31580858704</c:v>
                </c:pt>
                <c:pt idx="54">
                  <c:v>-116261.46376054977</c:v>
                </c:pt>
                <c:pt idx="55">
                  <c:v>-116607.48258555957</c:v>
                </c:pt>
                <c:pt idx="56">
                  <c:v>-116820.97899351713</c:v>
                </c:pt>
                <c:pt idx="57">
                  <c:v>-58899.797859627593</c:v>
                </c:pt>
                <c:pt idx="58">
                  <c:v>-59149.137977818515</c:v>
                </c:pt>
                <c:pt idx="59">
                  <c:v>-58620.131202674951</c:v>
                </c:pt>
                <c:pt idx="60">
                  <c:v>-8.5830688476562502E-7</c:v>
                </c:pt>
                <c:pt idx="61">
                  <c:v>-8.5830688476562502E-7</c:v>
                </c:pt>
                <c:pt idx="62">
                  <c:v>-8.5830688476562502E-7</c:v>
                </c:pt>
                <c:pt idx="63">
                  <c:v>-8.5830688476562502E-7</c:v>
                </c:pt>
                <c:pt idx="64">
                  <c:v>-8.5830688476562502E-7</c:v>
                </c:pt>
                <c:pt idx="65">
                  <c:v>-8.5830688476562502E-7</c:v>
                </c:pt>
                <c:pt idx="66">
                  <c:v>-8.5830688476562502E-7</c:v>
                </c:pt>
                <c:pt idx="67">
                  <c:v>-8.5830688476562502E-7</c:v>
                </c:pt>
                <c:pt idx="68">
                  <c:v>-8.5830688476562502E-7</c:v>
                </c:pt>
                <c:pt idx="69">
                  <c:v>-8.5830688476562502E-7</c:v>
                </c:pt>
                <c:pt idx="70">
                  <c:v>-8.5830688476562502E-7</c:v>
                </c:pt>
                <c:pt idx="71">
                  <c:v>-8.5830688476562502E-7</c:v>
                </c:pt>
                <c:pt idx="72">
                  <c:v>-8.5830688476562502E-7</c:v>
                </c:pt>
                <c:pt idx="73">
                  <c:v>-8.5830688476562502E-7</c:v>
                </c:pt>
                <c:pt idx="74">
                  <c:v>-8.5830688476562502E-7</c:v>
                </c:pt>
                <c:pt idx="75">
                  <c:v>-8.5830688476562502E-7</c:v>
                </c:pt>
                <c:pt idx="76">
                  <c:v>-8.5830688476562502E-7</c:v>
                </c:pt>
                <c:pt idx="77">
                  <c:v>-8.5830688476562502E-7</c:v>
                </c:pt>
                <c:pt idx="78">
                  <c:v>-8.5830688476562502E-7</c:v>
                </c:pt>
                <c:pt idx="79">
                  <c:v>-8.5830688476562502E-7</c:v>
                </c:pt>
                <c:pt idx="80">
                  <c:v>-8.5830688476562502E-7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PFE!$E$12</c:f>
              <c:strCache>
                <c:ptCount val="1"/>
                <c:pt idx="0">
                  <c:v>Percentile90</c:v>
                </c:pt>
              </c:strCache>
            </c:strRef>
          </c:tx>
          <c:marker>
            <c:symbol val="none"/>
          </c:marker>
          <c:val>
            <c:numRef>
              <c:f>PFE!$E$13:$E$93</c:f>
              <c:numCache>
                <c:formatCode>#,##0.00</c:formatCode>
                <c:ptCount val="81"/>
                <c:pt idx="0">
                  <c:v>1038956.976802166</c:v>
                </c:pt>
                <c:pt idx="1">
                  <c:v>1126390.069304869</c:v>
                </c:pt>
                <c:pt idx="2">
                  <c:v>1168506.7974617232</c:v>
                </c:pt>
                <c:pt idx="3">
                  <c:v>1104841.3477910031</c:v>
                </c:pt>
                <c:pt idx="4">
                  <c:v>1126449.092516646</c:v>
                </c:pt>
                <c:pt idx="5">
                  <c:v>1172833.393323235</c:v>
                </c:pt>
                <c:pt idx="6">
                  <c:v>1064064.2448842255</c:v>
                </c:pt>
                <c:pt idx="7">
                  <c:v>1102233.8144639777</c:v>
                </c:pt>
                <c:pt idx="8">
                  <c:v>1106532.4348232956</c:v>
                </c:pt>
                <c:pt idx="9">
                  <c:v>1005412.5734108672</c:v>
                </c:pt>
                <c:pt idx="10">
                  <c:v>1033530.6850703455</c:v>
                </c:pt>
                <c:pt idx="11">
                  <c:v>1049294.4570858283</c:v>
                </c:pt>
                <c:pt idx="12">
                  <c:v>928535.65751721873</c:v>
                </c:pt>
                <c:pt idx="13">
                  <c:v>931434.88820600521</c:v>
                </c:pt>
                <c:pt idx="14">
                  <c:v>947783.77084090386</c:v>
                </c:pt>
                <c:pt idx="15">
                  <c:v>820350.98218042171</c:v>
                </c:pt>
                <c:pt idx="16">
                  <c:v>838431.36850625626</c:v>
                </c:pt>
                <c:pt idx="17">
                  <c:v>860113.98099408508</c:v>
                </c:pt>
                <c:pt idx="18">
                  <c:v>739437.45989397948</c:v>
                </c:pt>
                <c:pt idx="19">
                  <c:v>733643.76394354552</c:v>
                </c:pt>
                <c:pt idx="20">
                  <c:v>754132.1629776737</c:v>
                </c:pt>
                <c:pt idx="21">
                  <c:v>626726.11599060567</c:v>
                </c:pt>
                <c:pt idx="22">
                  <c:v>649318.36739099026</c:v>
                </c:pt>
                <c:pt idx="23">
                  <c:v>661357.07371007383</c:v>
                </c:pt>
                <c:pt idx="24">
                  <c:v>517660.79779311235</c:v>
                </c:pt>
                <c:pt idx="25">
                  <c:v>527484.09197979083</c:v>
                </c:pt>
                <c:pt idx="26">
                  <c:v>544618.18013292085</c:v>
                </c:pt>
                <c:pt idx="27">
                  <c:v>504862.83348840295</c:v>
                </c:pt>
                <c:pt idx="28">
                  <c:v>511731.0398608151</c:v>
                </c:pt>
                <c:pt idx="29">
                  <c:v>519625.16944087821</c:v>
                </c:pt>
                <c:pt idx="30">
                  <c:v>487484.36020991579</c:v>
                </c:pt>
                <c:pt idx="31">
                  <c:v>495957.24211420794</c:v>
                </c:pt>
                <c:pt idx="32">
                  <c:v>504184.53535353555</c:v>
                </c:pt>
                <c:pt idx="33">
                  <c:v>448541.49445160746</c:v>
                </c:pt>
                <c:pt idx="34">
                  <c:v>456159.47380619089</c:v>
                </c:pt>
                <c:pt idx="35">
                  <c:v>465507.88678652374</c:v>
                </c:pt>
                <c:pt idx="36">
                  <c:v>412883.73234966345</c:v>
                </c:pt>
                <c:pt idx="37">
                  <c:v>412863.0723327414</c:v>
                </c:pt>
                <c:pt idx="38">
                  <c:v>418324.23552235152</c:v>
                </c:pt>
                <c:pt idx="39">
                  <c:v>375385.49981050246</c:v>
                </c:pt>
                <c:pt idx="40">
                  <c:v>376412.75229356857</c:v>
                </c:pt>
                <c:pt idx="41">
                  <c:v>379499.48769969417</c:v>
                </c:pt>
                <c:pt idx="42">
                  <c:v>325320.27229233511</c:v>
                </c:pt>
                <c:pt idx="43">
                  <c:v>326818.79119199753</c:v>
                </c:pt>
                <c:pt idx="44">
                  <c:v>335078.45678911702</c:v>
                </c:pt>
                <c:pt idx="45">
                  <c:v>279095.89458434808</c:v>
                </c:pt>
                <c:pt idx="46">
                  <c:v>276561.5847123721</c:v>
                </c:pt>
                <c:pt idx="47">
                  <c:v>279200.47323393961</c:v>
                </c:pt>
                <c:pt idx="48">
                  <c:v>226682.88887811842</c:v>
                </c:pt>
                <c:pt idx="49">
                  <c:v>229443.84698843717</c:v>
                </c:pt>
                <c:pt idx="50">
                  <c:v>231605.42571368814</c:v>
                </c:pt>
                <c:pt idx="51">
                  <c:v>174827.99434760681</c:v>
                </c:pt>
                <c:pt idx="52">
                  <c:v>174797.32077038143</c:v>
                </c:pt>
                <c:pt idx="53">
                  <c:v>175046.58172475666</c:v>
                </c:pt>
                <c:pt idx="54">
                  <c:v>119492.44052253169</c:v>
                </c:pt>
                <c:pt idx="55">
                  <c:v>120247.33514695955</c:v>
                </c:pt>
                <c:pt idx="56">
                  <c:v>118784.3791641854</c:v>
                </c:pt>
                <c:pt idx="57">
                  <c:v>59898.547642976991</c:v>
                </c:pt>
                <c:pt idx="58">
                  <c:v>59810.893342545322</c:v>
                </c:pt>
                <c:pt idx="59">
                  <c:v>59917.543758596563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PFE!$F$12</c:f>
              <c:strCache>
                <c:ptCount val="1"/>
                <c:pt idx="0">
                  <c:v>Percentile95</c:v>
                </c:pt>
              </c:strCache>
            </c:strRef>
          </c:tx>
          <c:marker>
            <c:symbol val="none"/>
          </c:marker>
          <c:val>
            <c:numRef>
              <c:f>PFE!$F$13:$F$93</c:f>
              <c:numCache>
                <c:formatCode>#,##0.00</c:formatCode>
                <c:ptCount val="81"/>
                <c:pt idx="0">
                  <c:v>1067795.7542391585</c:v>
                </c:pt>
                <c:pt idx="1">
                  <c:v>1172528.5844982974</c:v>
                </c:pt>
                <c:pt idx="2">
                  <c:v>1223025.3810966988</c:v>
                </c:pt>
                <c:pt idx="3">
                  <c:v>1178235.5011371688</c:v>
                </c:pt>
                <c:pt idx="4">
                  <c:v>1211401.5173159167</c:v>
                </c:pt>
                <c:pt idx="5">
                  <c:v>1261603.2394010345</c:v>
                </c:pt>
                <c:pt idx="6">
                  <c:v>1170569.2573791135</c:v>
                </c:pt>
                <c:pt idx="7">
                  <c:v>1214025.9992790096</c:v>
                </c:pt>
                <c:pt idx="8">
                  <c:v>1214593.4856366054</c:v>
                </c:pt>
                <c:pt idx="9">
                  <c:v>1118808.1964869264</c:v>
                </c:pt>
                <c:pt idx="10">
                  <c:v>1144615.777746751</c:v>
                </c:pt>
                <c:pt idx="11">
                  <c:v>1172342.9939541661</c:v>
                </c:pt>
                <c:pt idx="12">
                  <c:v>1043505.4338252763</c:v>
                </c:pt>
                <c:pt idx="13">
                  <c:v>1069824.6793536129</c:v>
                </c:pt>
                <c:pt idx="14">
                  <c:v>1095349.0441493019</c:v>
                </c:pt>
                <c:pt idx="15">
                  <c:v>963874.97229360591</c:v>
                </c:pt>
                <c:pt idx="16">
                  <c:v>985612.51450215222</c:v>
                </c:pt>
                <c:pt idx="17">
                  <c:v>995010.32435368933</c:v>
                </c:pt>
                <c:pt idx="18">
                  <c:v>859184.46693424275</c:v>
                </c:pt>
                <c:pt idx="19">
                  <c:v>871150.23780549364</c:v>
                </c:pt>
                <c:pt idx="20">
                  <c:v>892518.4986841575</c:v>
                </c:pt>
                <c:pt idx="21">
                  <c:v>752828.03123287554</c:v>
                </c:pt>
                <c:pt idx="22">
                  <c:v>777782.23656385962</c:v>
                </c:pt>
                <c:pt idx="23">
                  <c:v>785378.65865252609</c:v>
                </c:pt>
                <c:pt idx="24">
                  <c:v>656890.82197117945</c:v>
                </c:pt>
                <c:pt idx="25">
                  <c:v>664213.87762483081</c:v>
                </c:pt>
                <c:pt idx="26">
                  <c:v>680351.5588631758</c:v>
                </c:pt>
                <c:pt idx="27">
                  <c:v>626465.58528132236</c:v>
                </c:pt>
                <c:pt idx="28">
                  <c:v>641921.00339979515</c:v>
                </c:pt>
                <c:pt idx="29">
                  <c:v>646631.98560679774</c:v>
                </c:pt>
                <c:pt idx="30">
                  <c:v>595007.1477973474</c:v>
                </c:pt>
                <c:pt idx="31">
                  <c:v>602718.25814372662</c:v>
                </c:pt>
                <c:pt idx="32">
                  <c:v>613075.05706625606</c:v>
                </c:pt>
                <c:pt idx="33">
                  <c:v>552124.45290344558</c:v>
                </c:pt>
                <c:pt idx="34">
                  <c:v>560100.56286919757</c:v>
                </c:pt>
                <c:pt idx="35">
                  <c:v>558843.37669481244</c:v>
                </c:pt>
                <c:pt idx="36">
                  <c:v>501217.83958918613</c:v>
                </c:pt>
                <c:pt idx="37">
                  <c:v>504107.47870384034</c:v>
                </c:pt>
                <c:pt idx="38">
                  <c:v>511147.85042880772</c:v>
                </c:pt>
                <c:pt idx="39">
                  <c:v>452270.01099709212</c:v>
                </c:pt>
                <c:pt idx="40">
                  <c:v>461248.55436285364</c:v>
                </c:pt>
                <c:pt idx="41">
                  <c:v>468375.7957679836</c:v>
                </c:pt>
                <c:pt idx="42">
                  <c:v>405314.81119832519</c:v>
                </c:pt>
                <c:pt idx="43">
                  <c:v>407677.15810445178</c:v>
                </c:pt>
                <c:pt idx="44">
                  <c:v>408733.89008042862</c:v>
                </c:pt>
                <c:pt idx="45">
                  <c:v>343327.08354240132</c:v>
                </c:pt>
                <c:pt idx="46">
                  <c:v>348386.80670417967</c:v>
                </c:pt>
                <c:pt idx="47">
                  <c:v>350225.13716598589</c:v>
                </c:pt>
                <c:pt idx="48">
                  <c:v>277713.239865045</c:v>
                </c:pt>
                <c:pt idx="49">
                  <c:v>279983.5071716152</c:v>
                </c:pt>
                <c:pt idx="50">
                  <c:v>282672.91713673802</c:v>
                </c:pt>
                <c:pt idx="51">
                  <c:v>213909.32087979192</c:v>
                </c:pt>
                <c:pt idx="52">
                  <c:v>216490.30133699434</c:v>
                </c:pt>
                <c:pt idx="53">
                  <c:v>218433.44247666642</c:v>
                </c:pt>
                <c:pt idx="54">
                  <c:v>149530.16793565382</c:v>
                </c:pt>
                <c:pt idx="55">
                  <c:v>148414.60598762767</c:v>
                </c:pt>
                <c:pt idx="56">
                  <c:v>150604.8187686828</c:v>
                </c:pt>
                <c:pt idx="57">
                  <c:v>75653.498129823725</c:v>
                </c:pt>
                <c:pt idx="58">
                  <c:v>74780.478372810248</c:v>
                </c:pt>
                <c:pt idx="59">
                  <c:v>73946.816400460651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811136"/>
        <c:axId val="164812672"/>
      </c:lineChart>
      <c:catAx>
        <c:axId val="164811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64812672"/>
        <c:crosses val="autoZero"/>
        <c:auto val="1"/>
        <c:lblAlgn val="ctr"/>
        <c:lblOffset val="100"/>
        <c:noMultiLvlLbl val="0"/>
      </c:catAx>
      <c:valAx>
        <c:axId val="164812672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64811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3"/>
  <sheetViews>
    <sheetView tabSelected="1" workbookViewId="0">
      <selection activeCell="H19" sqref="H19"/>
    </sheetView>
  </sheetViews>
  <sheetFormatPr defaultRowHeight="15" x14ac:dyDescent="0.25"/>
  <cols>
    <col min="2" max="2" width="11" bestFit="1" customWidth="1"/>
    <col min="3" max="3" width="27" bestFit="1" customWidth="1"/>
    <col min="4" max="6" width="12.140625" bestFit="1" customWidth="1"/>
  </cols>
  <sheetData>
    <row r="2" spans="2:6" x14ac:dyDescent="0.25">
      <c r="B2" s="11" t="s">
        <v>0</v>
      </c>
      <c r="C2" s="13" t="s">
        <v>37</v>
      </c>
    </row>
    <row r="3" spans="2:6" x14ac:dyDescent="0.25">
      <c r="B3" s="11" t="s">
        <v>38</v>
      </c>
      <c r="C3" s="15" t="str">
        <f>Trades!B10</f>
        <v>ZARSwap0001.20:17:41-54</v>
      </c>
    </row>
    <row r="4" spans="2:6" x14ac:dyDescent="0.25">
      <c r="B4" s="9"/>
      <c r="C4" s="15" t="str">
        <f>Trades!B28</f>
        <v>CCIRS001_ZAR.20:17:41-55</v>
      </c>
    </row>
    <row r="5" spans="2:6" x14ac:dyDescent="0.25">
      <c r="B5" s="9"/>
      <c r="C5" s="15" t="str">
        <f>Trades!H28</f>
        <v>CCIRS001_USD.20:17:41-56</v>
      </c>
    </row>
    <row r="6" spans="2:6" s="9" customFormat="1" x14ac:dyDescent="0.25"/>
    <row r="7" spans="2:6" x14ac:dyDescent="0.25">
      <c r="B7" s="11" t="s">
        <v>39</v>
      </c>
      <c r="C7" s="19">
        <f>'Whole Model'!C3</f>
        <v>42675</v>
      </c>
    </row>
    <row r="8" spans="2:6" x14ac:dyDescent="0.25">
      <c r="B8" s="11" t="s">
        <v>40</v>
      </c>
      <c r="C8" s="15" t="str">
        <f>'Whole Model'!B11</f>
        <v>fxAndRateModel.20:17:41-63</v>
      </c>
    </row>
    <row r="9" spans="2:6" x14ac:dyDescent="0.25">
      <c r="B9" s="11" t="s">
        <v>41</v>
      </c>
      <c r="C9" s="13">
        <v>5000</v>
      </c>
    </row>
    <row r="10" spans="2:6" x14ac:dyDescent="0.25">
      <c r="B10" s="11" t="s">
        <v>42</v>
      </c>
      <c r="C10" s="13">
        <v>0.05</v>
      </c>
      <c r="D10" s="13">
        <v>0.1</v>
      </c>
      <c r="E10" s="13">
        <v>0.9</v>
      </c>
      <c r="F10" s="13">
        <v>0.95</v>
      </c>
    </row>
    <row r="11" spans="2:6" s="9" customFormat="1" x14ac:dyDescent="0.25"/>
    <row r="12" spans="2:6" x14ac:dyDescent="0.25">
      <c r="C12" t="s">
        <v>43</v>
      </c>
      <c r="D12" t="s">
        <v>44</v>
      </c>
      <c r="E12" t="s">
        <v>45</v>
      </c>
      <c r="F12" s="9" t="s">
        <v>46</v>
      </c>
    </row>
    <row r="13" spans="2:6" x14ac:dyDescent="0.25">
      <c r="B13" s="20">
        <v>42676</v>
      </c>
      <c r="C13" s="21">
        <f t="array" aca="1" ref="C13:F93" ca="1">_xll.QSA.PFE(C3:C5,C7,B13:B93,C10:F10,C8,C9)</f>
        <v>812470.45115541469</v>
      </c>
      <c r="D13" s="21">
        <f ca="1"/>
        <v>840924.38212357298</v>
      </c>
      <c r="E13" s="21">
        <f ca="1"/>
        <v>1038956.976802166</v>
      </c>
      <c r="F13" s="21">
        <f ca="1"/>
        <v>1067795.7542391585</v>
      </c>
    </row>
    <row r="14" spans="2:6" x14ac:dyDescent="0.25">
      <c r="B14" s="20">
        <f>EDATE(B13,1)</f>
        <v>42706</v>
      </c>
      <c r="C14" s="21">
        <f ca="1"/>
        <v>676406.4111330345</v>
      </c>
      <c r="D14" s="21">
        <f ca="1"/>
        <v>739914.41555537097</v>
      </c>
      <c r="E14" s="21">
        <f ca="1"/>
        <v>1126390.069304869</v>
      </c>
      <c r="F14" s="21">
        <f ca="1"/>
        <v>1172528.5844982974</v>
      </c>
    </row>
    <row r="15" spans="2:6" x14ac:dyDescent="0.25">
      <c r="B15" s="20">
        <f t="shared" ref="B15:B78" si="0">EDATE(B14,1)</f>
        <v>42737</v>
      </c>
      <c r="C15" s="21">
        <f ca="1"/>
        <v>620389.56361578591</v>
      </c>
      <c r="D15" s="21">
        <f ca="1"/>
        <v>699428.29493415158</v>
      </c>
      <c r="E15" s="21">
        <f ca="1"/>
        <v>1168506.7974617232</v>
      </c>
      <c r="F15" s="21">
        <f ca="1"/>
        <v>1223025.3810966988</v>
      </c>
    </row>
    <row r="16" spans="2:6" x14ac:dyDescent="0.25">
      <c r="B16" s="20">
        <f t="shared" si="0"/>
        <v>42768</v>
      </c>
      <c r="C16" s="21">
        <f ca="1"/>
        <v>459865.79414842813</v>
      </c>
      <c r="D16" s="21">
        <f ca="1"/>
        <v>537891.50449329009</v>
      </c>
      <c r="E16" s="21">
        <f ca="1"/>
        <v>1104841.3477910031</v>
      </c>
      <c r="F16" s="21">
        <f ca="1"/>
        <v>1178235.5011371688</v>
      </c>
    </row>
    <row r="17" spans="2:6" x14ac:dyDescent="0.25">
      <c r="B17" s="20">
        <f t="shared" si="0"/>
        <v>42796</v>
      </c>
      <c r="C17" s="21">
        <f ca="1"/>
        <v>411310.11213500251</v>
      </c>
      <c r="D17" s="21">
        <f ca="1"/>
        <v>502699.86259906972</v>
      </c>
      <c r="E17" s="21">
        <f ca="1"/>
        <v>1126449.092516646</v>
      </c>
      <c r="F17" s="21">
        <f ca="1"/>
        <v>1211401.5173159167</v>
      </c>
    </row>
    <row r="18" spans="2:6" x14ac:dyDescent="0.25">
      <c r="B18" s="20">
        <f t="shared" si="0"/>
        <v>42827</v>
      </c>
      <c r="C18" s="21">
        <f ca="1"/>
        <v>364460.67104505212</v>
      </c>
      <c r="D18" s="21">
        <f ca="1"/>
        <v>458181.1792499203</v>
      </c>
      <c r="E18" s="21">
        <f ca="1"/>
        <v>1172833.393323235</v>
      </c>
      <c r="F18" s="21">
        <f ca="1"/>
        <v>1261603.2394010345</v>
      </c>
    </row>
    <row r="19" spans="2:6" x14ac:dyDescent="0.25">
      <c r="B19" s="20">
        <f t="shared" si="0"/>
        <v>42857</v>
      </c>
      <c r="C19" s="21">
        <f ca="1"/>
        <v>190673.20965152877</v>
      </c>
      <c r="D19" s="21">
        <f ca="1"/>
        <v>317789.96412191913</v>
      </c>
      <c r="E19" s="21">
        <f ca="1"/>
        <v>1064064.2448842255</v>
      </c>
      <c r="F19" s="21">
        <f ca="1"/>
        <v>1170569.2573791135</v>
      </c>
    </row>
    <row r="20" spans="2:6" x14ac:dyDescent="0.25">
      <c r="B20" s="20">
        <f t="shared" si="0"/>
        <v>42888</v>
      </c>
      <c r="C20" s="21">
        <f ca="1"/>
        <v>164680.76883644651</v>
      </c>
      <c r="D20" s="21">
        <f ca="1"/>
        <v>283016.41191086266</v>
      </c>
      <c r="E20" s="21">
        <f ca="1"/>
        <v>1102233.8144639777</v>
      </c>
      <c r="F20" s="21">
        <f ca="1"/>
        <v>1214025.9992790096</v>
      </c>
    </row>
    <row r="21" spans="2:6" x14ac:dyDescent="0.25">
      <c r="B21" s="20">
        <f t="shared" si="0"/>
        <v>42918</v>
      </c>
      <c r="C21" s="21">
        <f ca="1"/>
        <v>138866.68670247047</v>
      </c>
      <c r="D21" s="21">
        <f ca="1"/>
        <v>281636.52563408908</v>
      </c>
      <c r="E21" s="21">
        <f ca="1"/>
        <v>1106532.4348232956</v>
      </c>
      <c r="F21" s="21">
        <f ca="1"/>
        <v>1214593.4856366054</v>
      </c>
    </row>
    <row r="22" spans="2:6" x14ac:dyDescent="0.25">
      <c r="B22" s="20">
        <f t="shared" si="0"/>
        <v>42949</v>
      </c>
      <c r="C22" s="21">
        <f ca="1"/>
        <v>1279.0000000000045</v>
      </c>
      <c r="D22" s="21">
        <f ca="1"/>
        <v>142859.10810810816</v>
      </c>
      <c r="E22" s="21">
        <f ca="1"/>
        <v>1005412.5734108672</v>
      </c>
      <c r="F22" s="21">
        <f ca="1"/>
        <v>1118808.1964869264</v>
      </c>
    </row>
    <row r="23" spans="2:6" x14ac:dyDescent="0.25">
      <c r="B23" s="20">
        <f t="shared" si="0"/>
        <v>42980</v>
      </c>
      <c r="C23" s="21">
        <f ca="1"/>
        <v>-31042.368421052615</v>
      </c>
      <c r="D23" s="21">
        <f ca="1"/>
        <v>147307.24089798299</v>
      </c>
      <c r="E23" s="21">
        <f ca="1"/>
        <v>1033530.6850703455</v>
      </c>
      <c r="F23" s="21">
        <f ca="1"/>
        <v>1144615.777746751</v>
      </c>
    </row>
    <row r="24" spans="2:6" x14ac:dyDescent="0.25">
      <c r="B24" s="20">
        <f t="shared" si="0"/>
        <v>43010</v>
      </c>
      <c r="C24" s="21">
        <f ca="1"/>
        <v>-46673.843501326228</v>
      </c>
      <c r="D24" s="21">
        <f ca="1"/>
        <v>104955.15037593985</v>
      </c>
      <c r="E24" s="21">
        <f ca="1"/>
        <v>1049294.4570858283</v>
      </c>
      <c r="F24" s="21">
        <f ca="1"/>
        <v>1172342.9939541661</v>
      </c>
    </row>
    <row r="25" spans="2:6" x14ac:dyDescent="0.25">
      <c r="B25" s="20">
        <f t="shared" si="0"/>
        <v>43041</v>
      </c>
      <c r="C25" s="21">
        <f ca="1"/>
        <v>-141500.73586471617</v>
      </c>
      <c r="D25" s="21">
        <f ca="1"/>
        <v>9411.2105263158228</v>
      </c>
      <c r="E25" s="21">
        <f ca="1"/>
        <v>928535.65751721873</v>
      </c>
      <c r="F25" s="21">
        <f ca="1"/>
        <v>1043505.4338252763</v>
      </c>
    </row>
    <row r="26" spans="2:6" x14ac:dyDescent="0.25">
      <c r="B26" s="20">
        <f t="shared" si="0"/>
        <v>43071</v>
      </c>
      <c r="C26" s="21">
        <f ca="1"/>
        <v>-178245.3009782834</v>
      </c>
      <c r="D26" s="21">
        <f ca="1"/>
        <v>-5827.9230769230571</v>
      </c>
      <c r="E26" s="21">
        <f ca="1"/>
        <v>931434.88820600521</v>
      </c>
      <c r="F26" s="21">
        <f ca="1"/>
        <v>1069824.6793536129</v>
      </c>
    </row>
    <row r="27" spans="2:6" x14ac:dyDescent="0.25">
      <c r="B27" s="20">
        <f t="shared" si="0"/>
        <v>43102</v>
      </c>
      <c r="C27" s="21">
        <f ca="1"/>
        <v>-183448.68626744513</v>
      </c>
      <c r="D27" s="21">
        <f ca="1"/>
        <v>-5850.4285714285625</v>
      </c>
      <c r="E27" s="21">
        <f ca="1"/>
        <v>947783.77084090386</v>
      </c>
      <c r="F27" s="21">
        <f ca="1"/>
        <v>1095349.0441493019</v>
      </c>
    </row>
    <row r="28" spans="2:6" x14ac:dyDescent="0.25">
      <c r="B28" s="20">
        <f t="shared" si="0"/>
        <v>43133</v>
      </c>
      <c r="C28" s="21">
        <f ca="1"/>
        <v>-271967.90977072308</v>
      </c>
      <c r="D28" s="21">
        <f ca="1"/>
        <v>-115529.04077856451</v>
      </c>
      <c r="E28" s="21">
        <f ca="1"/>
        <v>820350.98218042171</v>
      </c>
      <c r="F28" s="21">
        <f ca="1"/>
        <v>963874.97229360591</v>
      </c>
    </row>
    <row r="29" spans="2:6" x14ac:dyDescent="0.25">
      <c r="B29" s="20">
        <f t="shared" si="0"/>
        <v>43161</v>
      </c>
      <c r="C29" s="21">
        <f ca="1"/>
        <v>-296362.26340326335</v>
      </c>
      <c r="D29" s="21">
        <f ca="1"/>
        <v>-119505.05527101042</v>
      </c>
      <c r="E29" s="21">
        <f ca="1"/>
        <v>838431.36850625626</v>
      </c>
      <c r="F29" s="21">
        <f ca="1"/>
        <v>985612.51450215222</v>
      </c>
    </row>
    <row r="30" spans="2:6" x14ac:dyDescent="0.25">
      <c r="B30" s="20">
        <f t="shared" si="0"/>
        <v>43192</v>
      </c>
      <c r="C30" s="21">
        <f ca="1"/>
        <v>-332667.60055266361</v>
      </c>
      <c r="D30" s="21">
        <f ca="1"/>
        <v>-161695.86178581673</v>
      </c>
      <c r="E30" s="21">
        <f ca="1"/>
        <v>860113.98099408508</v>
      </c>
      <c r="F30" s="21">
        <f ca="1"/>
        <v>995010.32435368933</v>
      </c>
    </row>
    <row r="31" spans="2:6" x14ac:dyDescent="0.25">
      <c r="B31" s="20">
        <f t="shared" si="0"/>
        <v>43222</v>
      </c>
      <c r="C31" s="21">
        <f ca="1"/>
        <v>-436111.12446587841</v>
      </c>
      <c r="D31" s="21">
        <f ca="1"/>
        <v>-253233.53071895419</v>
      </c>
      <c r="E31" s="21">
        <f ca="1"/>
        <v>739437.45989397948</v>
      </c>
      <c r="F31" s="21">
        <f ca="1"/>
        <v>859184.46693424275</v>
      </c>
    </row>
    <row r="32" spans="2:6" x14ac:dyDescent="0.25">
      <c r="B32" s="20">
        <f t="shared" si="0"/>
        <v>43253</v>
      </c>
      <c r="C32" s="21">
        <f ca="1"/>
        <v>-440278.25362886902</v>
      </c>
      <c r="D32" s="21">
        <f ca="1"/>
        <v>-275539.27756858524</v>
      </c>
      <c r="E32" s="21">
        <f ca="1"/>
        <v>733643.76394354552</v>
      </c>
      <c r="F32" s="21">
        <f ca="1"/>
        <v>871150.23780549364</v>
      </c>
    </row>
    <row r="33" spans="2:6" x14ac:dyDescent="0.25">
      <c r="B33" s="20">
        <f t="shared" si="0"/>
        <v>43283</v>
      </c>
      <c r="C33" s="21">
        <f ca="1"/>
        <v>-456459.13649451657</v>
      </c>
      <c r="D33" s="21">
        <f ca="1"/>
        <v>-288598.41570716613</v>
      </c>
      <c r="E33" s="21">
        <f ca="1"/>
        <v>754132.1629776737</v>
      </c>
      <c r="F33" s="21">
        <f ca="1"/>
        <v>892518.4986841575</v>
      </c>
    </row>
    <row r="34" spans="2:6" x14ac:dyDescent="0.25">
      <c r="B34" s="20">
        <f t="shared" si="0"/>
        <v>43314</v>
      </c>
      <c r="C34" s="21">
        <f ca="1"/>
        <v>-551454.58569402201</v>
      </c>
      <c r="D34" s="21">
        <f ca="1"/>
        <v>-377124.46341463417</v>
      </c>
      <c r="E34" s="21">
        <f ca="1"/>
        <v>626726.11599060567</v>
      </c>
      <c r="F34" s="21">
        <f ca="1"/>
        <v>752828.03123287554</v>
      </c>
    </row>
    <row r="35" spans="2:6" x14ac:dyDescent="0.25">
      <c r="B35" s="20">
        <f t="shared" si="0"/>
        <v>43345</v>
      </c>
      <c r="C35" s="21">
        <f ca="1"/>
        <v>-577314.05205376178</v>
      </c>
      <c r="D35" s="21">
        <f ca="1"/>
        <v>-416329.66712708597</v>
      </c>
      <c r="E35" s="21">
        <f ca="1"/>
        <v>649318.36739099026</v>
      </c>
      <c r="F35" s="21">
        <f ca="1"/>
        <v>777782.23656385962</v>
      </c>
    </row>
    <row r="36" spans="2:6" x14ac:dyDescent="0.25">
      <c r="B36" s="20">
        <f t="shared" si="0"/>
        <v>43375</v>
      </c>
      <c r="C36" s="21">
        <f ca="1"/>
        <v>-578446.80718722788</v>
      </c>
      <c r="D36" s="21">
        <f ca="1"/>
        <v>-416083.53868259361</v>
      </c>
      <c r="E36" s="21">
        <f ca="1"/>
        <v>661357.07371007383</v>
      </c>
      <c r="F36" s="21">
        <f ca="1"/>
        <v>785378.65865252609</v>
      </c>
    </row>
    <row r="37" spans="2:6" x14ac:dyDescent="0.25">
      <c r="B37" s="20">
        <f t="shared" si="0"/>
        <v>43406</v>
      </c>
      <c r="C37" s="21">
        <f ca="1"/>
        <v>-674250.50030317425</v>
      </c>
      <c r="D37" s="21">
        <f ca="1"/>
        <v>-512580.96529889002</v>
      </c>
      <c r="E37" s="21">
        <f ca="1"/>
        <v>517660.79779311235</v>
      </c>
      <c r="F37" s="21">
        <f ca="1"/>
        <v>656890.82197117945</v>
      </c>
    </row>
    <row r="38" spans="2:6" x14ac:dyDescent="0.25">
      <c r="B38" s="20">
        <f t="shared" si="0"/>
        <v>43436</v>
      </c>
      <c r="C38" s="21">
        <f ca="1"/>
        <v>-675210.76000435161</v>
      </c>
      <c r="D38" s="21">
        <f ca="1"/>
        <v>-508290.96532195847</v>
      </c>
      <c r="E38" s="21">
        <f ca="1"/>
        <v>527484.09197979083</v>
      </c>
      <c r="F38" s="21">
        <f ca="1"/>
        <v>664213.87762483081</v>
      </c>
    </row>
    <row r="39" spans="2:6" x14ac:dyDescent="0.25">
      <c r="B39" s="20">
        <f t="shared" si="0"/>
        <v>43467</v>
      </c>
      <c r="C39" s="21">
        <f ca="1"/>
        <v>-692286.05387205374</v>
      </c>
      <c r="D39" s="21">
        <f ca="1"/>
        <v>-508409.61052631569</v>
      </c>
      <c r="E39" s="21">
        <f ca="1"/>
        <v>544618.18013292085</v>
      </c>
      <c r="F39" s="21">
        <f ca="1"/>
        <v>680351.5588631758</v>
      </c>
    </row>
    <row r="40" spans="2:6" x14ac:dyDescent="0.25">
      <c r="B40" s="20">
        <f t="shared" si="0"/>
        <v>43498</v>
      </c>
      <c r="C40" s="21">
        <f ca="1"/>
        <v>-644866.29610467085</v>
      </c>
      <c r="D40" s="21">
        <f ca="1"/>
        <v>-482065.46627780289</v>
      </c>
      <c r="E40" s="21">
        <f ca="1"/>
        <v>504862.83348840295</v>
      </c>
      <c r="F40" s="21">
        <f ca="1"/>
        <v>626465.58528132236</v>
      </c>
    </row>
    <row r="41" spans="2:6" x14ac:dyDescent="0.25">
      <c r="B41" s="20">
        <f t="shared" si="0"/>
        <v>43526</v>
      </c>
      <c r="C41" s="21">
        <f ca="1"/>
        <v>-653586.25492047111</v>
      </c>
      <c r="D41" s="21">
        <f ca="1"/>
        <v>-481190.51747543679</v>
      </c>
      <c r="E41" s="21">
        <f ca="1"/>
        <v>511731.0398608151</v>
      </c>
      <c r="F41" s="21">
        <f ca="1"/>
        <v>641921.00339979515</v>
      </c>
    </row>
    <row r="42" spans="2:6" x14ac:dyDescent="0.25">
      <c r="B42" s="20">
        <f t="shared" si="0"/>
        <v>43557</v>
      </c>
      <c r="C42" s="21">
        <f ca="1"/>
        <v>-656309.7843193817</v>
      </c>
      <c r="D42" s="21">
        <f ca="1"/>
        <v>-478211.71938894264</v>
      </c>
      <c r="E42" s="21">
        <f ca="1"/>
        <v>519625.16944087821</v>
      </c>
      <c r="F42" s="21">
        <f ca="1"/>
        <v>646631.98560679774</v>
      </c>
    </row>
    <row r="43" spans="2:6" x14ac:dyDescent="0.25">
      <c r="B43" s="20">
        <f t="shared" si="0"/>
        <v>43587</v>
      </c>
      <c r="C43" s="21">
        <f ca="1"/>
        <v>-605627.97315663821</v>
      </c>
      <c r="D43" s="21">
        <f ca="1"/>
        <v>-451317.79383169982</v>
      </c>
      <c r="E43" s="21">
        <f ca="1"/>
        <v>487484.36020991579</v>
      </c>
      <c r="F43" s="21">
        <f ca="1"/>
        <v>595007.1477973474</v>
      </c>
    </row>
    <row r="44" spans="2:6" x14ac:dyDescent="0.25">
      <c r="B44" s="20">
        <f t="shared" si="0"/>
        <v>43618</v>
      </c>
      <c r="C44" s="21">
        <f ca="1"/>
        <v>-617098.22014314949</v>
      </c>
      <c r="D44" s="21">
        <f ca="1"/>
        <v>-466465.00304666389</v>
      </c>
      <c r="E44" s="21">
        <f ca="1"/>
        <v>495957.24211420794</v>
      </c>
      <c r="F44" s="21">
        <f ca="1"/>
        <v>602718.25814372662</v>
      </c>
    </row>
    <row r="45" spans="2:6" x14ac:dyDescent="0.25">
      <c r="B45" s="20">
        <f t="shared" si="0"/>
        <v>43648</v>
      </c>
      <c r="C45" s="21">
        <f ca="1"/>
        <v>-626940.31131729193</v>
      </c>
      <c r="D45" s="21">
        <f ca="1"/>
        <v>-470148.71755331615</v>
      </c>
      <c r="E45" s="21">
        <f ca="1"/>
        <v>504184.53535353555</v>
      </c>
      <c r="F45" s="21">
        <f ca="1"/>
        <v>613075.05706625606</v>
      </c>
    </row>
    <row r="46" spans="2:6" x14ac:dyDescent="0.25">
      <c r="B46" s="20">
        <f t="shared" si="0"/>
        <v>43679</v>
      </c>
      <c r="C46" s="21">
        <f ca="1"/>
        <v>-564454.7201861724</v>
      </c>
      <c r="D46" s="21">
        <f ca="1"/>
        <v>-423127.51605499501</v>
      </c>
      <c r="E46" s="21">
        <f ca="1"/>
        <v>448541.49445160746</v>
      </c>
      <c r="F46" s="21">
        <f ca="1"/>
        <v>552124.45290344558</v>
      </c>
    </row>
    <row r="47" spans="2:6" x14ac:dyDescent="0.25">
      <c r="B47" s="20">
        <f t="shared" si="0"/>
        <v>43710</v>
      </c>
      <c r="C47" s="21">
        <f ca="1"/>
        <v>-572852.27246676874</v>
      </c>
      <c r="D47" s="21">
        <f ca="1"/>
        <v>-426452.48612561723</v>
      </c>
      <c r="E47" s="21">
        <f ca="1"/>
        <v>456159.47380619089</v>
      </c>
      <c r="F47" s="21">
        <f ca="1"/>
        <v>560100.56286919757</v>
      </c>
    </row>
    <row r="48" spans="2:6" x14ac:dyDescent="0.25">
      <c r="B48" s="20">
        <f t="shared" si="0"/>
        <v>43740</v>
      </c>
      <c r="C48" s="21">
        <f ca="1"/>
        <v>-576670.50935391826</v>
      </c>
      <c r="D48" s="21">
        <f ca="1"/>
        <v>-441014.12248771562</v>
      </c>
      <c r="E48" s="21">
        <f ca="1"/>
        <v>465507.88678652374</v>
      </c>
      <c r="F48" s="21">
        <f ca="1"/>
        <v>558843.37669481244</v>
      </c>
    </row>
    <row r="49" spans="2:6" x14ac:dyDescent="0.25">
      <c r="B49" s="20">
        <f t="shared" si="0"/>
        <v>43771</v>
      </c>
      <c r="C49" s="21">
        <f ca="1"/>
        <v>-513214.83669638581</v>
      </c>
      <c r="D49" s="21">
        <f ca="1"/>
        <v>-392767.43581798801</v>
      </c>
      <c r="E49" s="21">
        <f ca="1"/>
        <v>412883.73234966345</v>
      </c>
      <c r="F49" s="21">
        <f ca="1"/>
        <v>501217.83958918613</v>
      </c>
    </row>
    <row r="50" spans="2:6" x14ac:dyDescent="0.25">
      <c r="B50" s="20">
        <f t="shared" si="0"/>
        <v>43801</v>
      </c>
      <c r="C50" s="21">
        <f ca="1"/>
        <v>-526920.14285714272</v>
      </c>
      <c r="D50" s="21">
        <f ca="1"/>
        <v>-402126.16935147333</v>
      </c>
      <c r="E50" s="21">
        <f ca="1"/>
        <v>412863.0723327414</v>
      </c>
      <c r="F50" s="21">
        <f ca="1"/>
        <v>504107.47870384034</v>
      </c>
    </row>
    <row r="51" spans="2:6" x14ac:dyDescent="0.25">
      <c r="B51" s="20">
        <f t="shared" si="0"/>
        <v>43832</v>
      </c>
      <c r="C51" s="21">
        <f ca="1"/>
        <v>-527642.44319999998</v>
      </c>
      <c r="D51" s="21">
        <f ca="1"/>
        <v>-403731.38446724153</v>
      </c>
      <c r="E51" s="21">
        <f ca="1"/>
        <v>418324.23552235152</v>
      </c>
      <c r="F51" s="21">
        <f ca="1"/>
        <v>511147.85042880772</v>
      </c>
    </row>
    <row r="52" spans="2:6" x14ac:dyDescent="0.25">
      <c r="B52" s="20">
        <f t="shared" si="0"/>
        <v>43863</v>
      </c>
      <c r="C52" s="21">
        <f ca="1"/>
        <v>-465274.15268909821</v>
      </c>
      <c r="D52" s="21">
        <f ca="1"/>
        <v>-360665.14036341087</v>
      </c>
      <c r="E52" s="21">
        <f ca="1"/>
        <v>375385.49981050246</v>
      </c>
      <c r="F52" s="21">
        <f ca="1"/>
        <v>452270.01099709212</v>
      </c>
    </row>
    <row r="53" spans="2:6" x14ac:dyDescent="0.25">
      <c r="B53" s="20">
        <f t="shared" si="0"/>
        <v>43892</v>
      </c>
      <c r="C53" s="21">
        <f ca="1"/>
        <v>-478935.38542940898</v>
      </c>
      <c r="D53" s="21">
        <f ca="1"/>
        <v>-365428.52531425148</v>
      </c>
      <c r="E53" s="21">
        <f ca="1"/>
        <v>376412.75229356857</v>
      </c>
      <c r="F53" s="21">
        <f ca="1"/>
        <v>461248.55436285364</v>
      </c>
    </row>
    <row r="54" spans="2:6" x14ac:dyDescent="0.25">
      <c r="B54" s="20">
        <f t="shared" si="0"/>
        <v>43923</v>
      </c>
      <c r="C54" s="21">
        <f ca="1"/>
        <v>-477186.66181852255</v>
      </c>
      <c r="D54" s="21">
        <f ca="1"/>
        <v>-370669.38595327636</v>
      </c>
      <c r="E54" s="21">
        <f ca="1"/>
        <v>379499.48769969417</v>
      </c>
      <c r="F54" s="21">
        <f ca="1"/>
        <v>468375.7957679836</v>
      </c>
    </row>
    <row r="55" spans="2:6" x14ac:dyDescent="0.25">
      <c r="B55" s="20">
        <f t="shared" si="0"/>
        <v>43953</v>
      </c>
      <c r="C55" s="21">
        <f ca="1"/>
        <v>-419563.9195186568</v>
      </c>
      <c r="D55" s="21">
        <f ca="1"/>
        <v>-323186.72205706756</v>
      </c>
      <c r="E55" s="21">
        <f ca="1"/>
        <v>325320.27229233511</v>
      </c>
      <c r="F55" s="21">
        <f ca="1"/>
        <v>405314.81119832519</v>
      </c>
    </row>
    <row r="56" spans="2:6" x14ac:dyDescent="0.25">
      <c r="B56" s="20">
        <f t="shared" si="0"/>
        <v>43984</v>
      </c>
      <c r="C56" s="21">
        <f ca="1"/>
        <v>-424923.07333910582</v>
      </c>
      <c r="D56" s="21">
        <f ca="1"/>
        <v>-322722.56516407721</v>
      </c>
      <c r="E56" s="21">
        <f ca="1"/>
        <v>326818.79119199753</v>
      </c>
      <c r="F56" s="21">
        <f ca="1"/>
        <v>407677.15810445178</v>
      </c>
    </row>
    <row r="57" spans="2:6" x14ac:dyDescent="0.25">
      <c r="B57" s="20">
        <f t="shared" si="0"/>
        <v>44014</v>
      </c>
      <c r="C57" s="21">
        <f ca="1"/>
        <v>-428340.67348981148</v>
      </c>
      <c r="D57" s="21">
        <f ca="1"/>
        <v>-325484.13509920478</v>
      </c>
      <c r="E57" s="21">
        <f ca="1"/>
        <v>335078.45678911702</v>
      </c>
      <c r="F57" s="21">
        <f ca="1"/>
        <v>408733.89008042862</v>
      </c>
    </row>
    <row r="58" spans="2:6" x14ac:dyDescent="0.25">
      <c r="B58" s="20">
        <f t="shared" si="0"/>
        <v>44045</v>
      </c>
      <c r="C58" s="21">
        <f ca="1"/>
        <v>-358842.44217666012</v>
      </c>
      <c r="D58" s="21">
        <f ca="1"/>
        <v>-274515.95226858585</v>
      </c>
      <c r="E58" s="21">
        <f ca="1"/>
        <v>279095.89458434808</v>
      </c>
      <c r="F58" s="21">
        <f ca="1"/>
        <v>343327.08354240132</v>
      </c>
    </row>
    <row r="59" spans="2:6" x14ac:dyDescent="0.25">
      <c r="B59" s="20">
        <f t="shared" si="0"/>
        <v>44076</v>
      </c>
      <c r="C59" s="21">
        <f ca="1"/>
        <v>-364292.90247603314</v>
      </c>
      <c r="D59" s="21">
        <f ca="1"/>
        <v>-277401.00822464231</v>
      </c>
      <c r="E59" s="21">
        <f ca="1"/>
        <v>276561.5847123721</v>
      </c>
      <c r="F59" s="21">
        <f ca="1"/>
        <v>348386.80670417967</v>
      </c>
    </row>
    <row r="60" spans="2:6" x14ac:dyDescent="0.25">
      <c r="B60" s="20">
        <f t="shared" si="0"/>
        <v>44106</v>
      </c>
      <c r="C60" s="21">
        <f ca="1"/>
        <v>-365948.18823681655</v>
      </c>
      <c r="D60" s="21">
        <f ca="1"/>
        <v>-280486.2456519971</v>
      </c>
      <c r="E60" s="21">
        <f ca="1"/>
        <v>279200.47323393961</v>
      </c>
      <c r="F60" s="21">
        <f ca="1"/>
        <v>350225.13716598589</v>
      </c>
    </row>
    <row r="61" spans="2:6" x14ac:dyDescent="0.25">
      <c r="B61" s="20">
        <f t="shared" si="0"/>
        <v>44137</v>
      </c>
      <c r="C61" s="21">
        <f ca="1"/>
        <v>-293583.96626550553</v>
      </c>
      <c r="D61" s="21">
        <f ca="1"/>
        <v>-226288.61963605581</v>
      </c>
      <c r="E61" s="21">
        <f ca="1"/>
        <v>226682.88887811842</v>
      </c>
      <c r="F61" s="21">
        <f ca="1"/>
        <v>277713.239865045</v>
      </c>
    </row>
    <row r="62" spans="2:6" x14ac:dyDescent="0.25">
      <c r="B62" s="20">
        <f t="shared" si="0"/>
        <v>44167</v>
      </c>
      <c r="C62" s="21">
        <f ca="1"/>
        <v>-295862.78577439836</v>
      </c>
      <c r="D62" s="21">
        <f ca="1"/>
        <v>-225771.7186991323</v>
      </c>
      <c r="E62" s="21">
        <f ca="1"/>
        <v>229443.84698843717</v>
      </c>
      <c r="F62" s="21">
        <f ca="1"/>
        <v>279983.5071716152</v>
      </c>
    </row>
    <row r="63" spans="2:6" x14ac:dyDescent="0.25">
      <c r="B63" s="20">
        <f t="shared" si="0"/>
        <v>44198</v>
      </c>
      <c r="C63" s="21">
        <f ca="1"/>
        <v>-297513.85286427505</v>
      </c>
      <c r="D63" s="21">
        <f ca="1"/>
        <v>-226040.04420882842</v>
      </c>
      <c r="E63" s="21">
        <f ca="1"/>
        <v>231605.42571368814</v>
      </c>
      <c r="F63" s="21">
        <f ca="1"/>
        <v>282672.91713673802</v>
      </c>
    </row>
    <row r="64" spans="2:6" x14ac:dyDescent="0.25">
      <c r="B64" s="20">
        <f t="shared" si="0"/>
        <v>44229</v>
      </c>
      <c r="C64" s="21">
        <f ca="1"/>
        <v>-223735.58247721026</v>
      </c>
      <c r="D64" s="21">
        <f ca="1"/>
        <v>-169862.14692181698</v>
      </c>
      <c r="E64" s="21">
        <f ca="1"/>
        <v>174827.99434760681</v>
      </c>
      <c r="F64" s="21">
        <f ca="1"/>
        <v>213909.32087979192</v>
      </c>
    </row>
    <row r="65" spans="2:6" x14ac:dyDescent="0.25">
      <c r="B65" s="20">
        <f t="shared" si="0"/>
        <v>44257</v>
      </c>
      <c r="C65" s="21">
        <f ca="1"/>
        <v>-225971.80432163455</v>
      </c>
      <c r="D65" s="21">
        <f ca="1"/>
        <v>-173050.0674084631</v>
      </c>
      <c r="E65" s="21">
        <f ca="1"/>
        <v>174797.32077038143</v>
      </c>
      <c r="F65" s="21">
        <f ca="1"/>
        <v>216490.30133699434</v>
      </c>
    </row>
    <row r="66" spans="2:6" x14ac:dyDescent="0.25">
      <c r="B66" s="20">
        <f t="shared" si="0"/>
        <v>44288</v>
      </c>
      <c r="C66" s="21">
        <f ca="1"/>
        <v>-229053.23194979099</v>
      </c>
      <c r="D66" s="21">
        <f ca="1"/>
        <v>-172943.31580858704</v>
      </c>
      <c r="E66" s="21">
        <f ca="1"/>
        <v>175046.58172475666</v>
      </c>
      <c r="F66" s="21">
        <f ca="1"/>
        <v>218433.44247666642</v>
      </c>
    </row>
    <row r="67" spans="2:6" x14ac:dyDescent="0.25">
      <c r="B67" s="20">
        <f t="shared" si="0"/>
        <v>44318</v>
      </c>
      <c r="C67" s="21">
        <f ca="1"/>
        <v>-156069.23842164961</v>
      </c>
      <c r="D67" s="21">
        <f ca="1"/>
        <v>-116261.46376054977</v>
      </c>
      <c r="E67" s="21">
        <f ca="1"/>
        <v>119492.44052253169</v>
      </c>
      <c r="F67" s="21">
        <f ca="1"/>
        <v>149530.16793565382</v>
      </c>
    </row>
    <row r="68" spans="2:6" x14ac:dyDescent="0.25">
      <c r="B68" s="20">
        <f t="shared" si="0"/>
        <v>44349</v>
      </c>
      <c r="C68" s="21">
        <f ca="1"/>
        <v>-156229.94641308603</v>
      </c>
      <c r="D68" s="21">
        <f ca="1"/>
        <v>-116607.48258555957</v>
      </c>
      <c r="E68" s="21">
        <f ca="1"/>
        <v>120247.33514695955</v>
      </c>
      <c r="F68" s="21">
        <f ca="1"/>
        <v>148414.60598762767</v>
      </c>
    </row>
    <row r="69" spans="2:6" x14ac:dyDescent="0.25">
      <c r="B69" s="20">
        <f t="shared" si="0"/>
        <v>44379</v>
      </c>
      <c r="C69" s="21">
        <f ca="1"/>
        <v>-156367.11548394861</v>
      </c>
      <c r="D69" s="21">
        <f ca="1"/>
        <v>-116820.97899351713</v>
      </c>
      <c r="E69" s="21">
        <f ca="1"/>
        <v>118784.3791641854</v>
      </c>
      <c r="F69" s="21">
        <f ca="1"/>
        <v>150604.8187686828</v>
      </c>
    </row>
    <row r="70" spans="2:6" x14ac:dyDescent="0.25">
      <c r="B70" s="20">
        <f t="shared" si="0"/>
        <v>44410</v>
      </c>
      <c r="C70" s="21">
        <f ca="1"/>
        <v>-79077.099851947438</v>
      </c>
      <c r="D70" s="21">
        <f ca="1"/>
        <v>-58899.797859627593</v>
      </c>
      <c r="E70" s="21">
        <f ca="1"/>
        <v>59898.547642976991</v>
      </c>
      <c r="F70" s="21">
        <f ca="1"/>
        <v>75653.498129823725</v>
      </c>
    </row>
    <row r="71" spans="2:6" x14ac:dyDescent="0.25">
      <c r="B71" s="20">
        <f t="shared" si="0"/>
        <v>44441</v>
      </c>
      <c r="C71" s="21">
        <f ca="1"/>
        <v>-78297.658772058916</v>
      </c>
      <c r="D71" s="21">
        <f ca="1"/>
        <v>-59149.137977818515</v>
      </c>
      <c r="E71" s="21">
        <f ca="1"/>
        <v>59810.893342545322</v>
      </c>
      <c r="F71" s="21">
        <f ca="1"/>
        <v>74780.478372810248</v>
      </c>
    </row>
    <row r="72" spans="2:6" x14ac:dyDescent="0.25">
      <c r="B72" s="20">
        <f t="shared" si="0"/>
        <v>44471</v>
      </c>
      <c r="C72" s="21">
        <f ca="1"/>
        <v>-77820.849008331352</v>
      </c>
      <c r="D72" s="21">
        <f ca="1"/>
        <v>-58620.131202674951</v>
      </c>
      <c r="E72" s="21">
        <f ca="1"/>
        <v>59917.543758596563</v>
      </c>
      <c r="F72" s="21">
        <f ca="1"/>
        <v>73946.816400460651</v>
      </c>
    </row>
    <row r="73" spans="2:6" x14ac:dyDescent="0.25">
      <c r="B73" s="20">
        <f t="shared" si="0"/>
        <v>44502</v>
      </c>
      <c r="C73" s="21">
        <f ca="1"/>
        <v>-9.0599060058593746E-7</v>
      </c>
      <c r="D73" s="21">
        <f ca="1"/>
        <v>-8.5830688476562502E-7</v>
      </c>
      <c r="E73" s="21">
        <f ca="1"/>
        <v>0</v>
      </c>
      <c r="F73" s="21">
        <f ca="1"/>
        <v>0</v>
      </c>
    </row>
    <row r="74" spans="2:6" x14ac:dyDescent="0.25">
      <c r="B74" s="20">
        <f t="shared" si="0"/>
        <v>44532</v>
      </c>
      <c r="C74" s="21">
        <f ca="1"/>
        <v>-9.0599060058593746E-7</v>
      </c>
      <c r="D74" s="21">
        <f ca="1"/>
        <v>-8.5830688476562502E-7</v>
      </c>
      <c r="E74" s="21">
        <f ca="1"/>
        <v>0</v>
      </c>
      <c r="F74" s="21">
        <f ca="1"/>
        <v>0</v>
      </c>
    </row>
    <row r="75" spans="2:6" x14ac:dyDescent="0.25">
      <c r="B75" s="20">
        <f t="shared" si="0"/>
        <v>44563</v>
      </c>
      <c r="C75" s="21">
        <f ca="1"/>
        <v>-9.0599060058593746E-7</v>
      </c>
      <c r="D75" s="21">
        <f ca="1"/>
        <v>-8.5830688476562502E-7</v>
      </c>
      <c r="E75" s="21">
        <f ca="1"/>
        <v>0</v>
      </c>
      <c r="F75" s="21">
        <f ca="1"/>
        <v>0</v>
      </c>
    </row>
    <row r="76" spans="2:6" x14ac:dyDescent="0.25">
      <c r="B76" s="20">
        <f t="shared" si="0"/>
        <v>44594</v>
      </c>
      <c r="C76" s="21">
        <f ca="1"/>
        <v>-9.0599060058593746E-7</v>
      </c>
      <c r="D76" s="21">
        <f ca="1"/>
        <v>-8.5830688476562502E-7</v>
      </c>
      <c r="E76" s="21">
        <f ca="1"/>
        <v>0</v>
      </c>
      <c r="F76" s="21">
        <f ca="1"/>
        <v>0</v>
      </c>
    </row>
    <row r="77" spans="2:6" x14ac:dyDescent="0.25">
      <c r="B77" s="20">
        <f t="shared" si="0"/>
        <v>44622</v>
      </c>
      <c r="C77" s="21">
        <f ca="1"/>
        <v>-9.0599060058593746E-7</v>
      </c>
      <c r="D77" s="21">
        <f ca="1"/>
        <v>-8.5830688476562502E-7</v>
      </c>
      <c r="E77" s="21">
        <f ca="1"/>
        <v>0</v>
      </c>
      <c r="F77" s="21">
        <f ca="1"/>
        <v>0</v>
      </c>
    </row>
    <row r="78" spans="2:6" x14ac:dyDescent="0.25">
      <c r="B78" s="20">
        <f t="shared" si="0"/>
        <v>44653</v>
      </c>
      <c r="C78" s="21">
        <f ca="1"/>
        <v>-9.0599060058593746E-7</v>
      </c>
      <c r="D78" s="21">
        <f ca="1"/>
        <v>-8.5830688476562502E-7</v>
      </c>
      <c r="E78" s="21">
        <f ca="1"/>
        <v>0</v>
      </c>
      <c r="F78" s="21">
        <f ca="1"/>
        <v>0</v>
      </c>
    </row>
    <row r="79" spans="2:6" x14ac:dyDescent="0.25">
      <c r="B79" s="20">
        <f t="shared" ref="B79:B93" si="1">EDATE(B78,1)</f>
        <v>44683</v>
      </c>
      <c r="C79" s="21">
        <f ca="1"/>
        <v>-9.0599060058593746E-7</v>
      </c>
      <c r="D79" s="21">
        <f ca="1"/>
        <v>-8.5830688476562502E-7</v>
      </c>
      <c r="E79" s="21">
        <f ca="1"/>
        <v>0</v>
      </c>
      <c r="F79" s="21">
        <f ca="1"/>
        <v>0</v>
      </c>
    </row>
    <row r="80" spans="2:6" x14ac:dyDescent="0.25">
      <c r="B80" s="20">
        <f t="shared" si="1"/>
        <v>44714</v>
      </c>
      <c r="C80" s="21">
        <f ca="1"/>
        <v>-9.0599060058593746E-7</v>
      </c>
      <c r="D80" s="21">
        <f ca="1"/>
        <v>-8.5830688476562502E-7</v>
      </c>
      <c r="E80" s="21">
        <f ca="1"/>
        <v>0</v>
      </c>
      <c r="F80" s="21">
        <f ca="1"/>
        <v>0</v>
      </c>
    </row>
    <row r="81" spans="2:6" x14ac:dyDescent="0.25">
      <c r="B81" s="20">
        <f t="shared" si="1"/>
        <v>44744</v>
      </c>
      <c r="C81" s="21">
        <f ca="1"/>
        <v>-9.0599060058593746E-7</v>
      </c>
      <c r="D81" s="21">
        <f ca="1"/>
        <v>-8.5830688476562502E-7</v>
      </c>
      <c r="E81" s="21">
        <f ca="1"/>
        <v>0</v>
      </c>
      <c r="F81" s="21">
        <f ca="1"/>
        <v>0</v>
      </c>
    </row>
    <row r="82" spans="2:6" x14ac:dyDescent="0.25">
      <c r="B82" s="20">
        <f t="shared" si="1"/>
        <v>44775</v>
      </c>
      <c r="C82" s="21">
        <f ca="1"/>
        <v>-9.0599060058593746E-7</v>
      </c>
      <c r="D82" s="21">
        <f ca="1"/>
        <v>-8.5830688476562502E-7</v>
      </c>
      <c r="E82" s="21">
        <f ca="1"/>
        <v>0</v>
      </c>
      <c r="F82" s="21">
        <f ca="1"/>
        <v>0</v>
      </c>
    </row>
    <row r="83" spans="2:6" x14ac:dyDescent="0.25">
      <c r="B83" s="20">
        <f t="shared" si="1"/>
        <v>44806</v>
      </c>
      <c r="C83" s="21">
        <f ca="1"/>
        <v>-9.0599060058593746E-7</v>
      </c>
      <c r="D83" s="21">
        <f ca="1"/>
        <v>-8.5830688476562502E-7</v>
      </c>
      <c r="E83" s="21">
        <f ca="1"/>
        <v>0</v>
      </c>
      <c r="F83" s="21">
        <f ca="1"/>
        <v>0</v>
      </c>
    </row>
    <row r="84" spans="2:6" x14ac:dyDescent="0.25">
      <c r="B84" s="20">
        <f t="shared" si="1"/>
        <v>44836</v>
      </c>
      <c r="C84" s="21">
        <f ca="1"/>
        <v>-9.0599060058593746E-7</v>
      </c>
      <c r="D84" s="21">
        <f ca="1"/>
        <v>-8.5830688476562502E-7</v>
      </c>
      <c r="E84" s="21">
        <f ca="1"/>
        <v>0</v>
      </c>
      <c r="F84" s="21">
        <f ca="1"/>
        <v>0</v>
      </c>
    </row>
    <row r="85" spans="2:6" x14ac:dyDescent="0.25">
      <c r="B85" s="20">
        <f t="shared" si="1"/>
        <v>44867</v>
      </c>
      <c r="C85" s="21">
        <f ca="1"/>
        <v>-9.0599060058593746E-7</v>
      </c>
      <c r="D85" s="21">
        <f ca="1"/>
        <v>-8.5830688476562502E-7</v>
      </c>
      <c r="E85" s="21">
        <f ca="1"/>
        <v>0</v>
      </c>
      <c r="F85" s="21">
        <f ca="1"/>
        <v>0</v>
      </c>
    </row>
    <row r="86" spans="2:6" x14ac:dyDescent="0.25">
      <c r="B86" s="20">
        <f t="shared" si="1"/>
        <v>44897</v>
      </c>
      <c r="C86" s="21">
        <f ca="1"/>
        <v>-9.0599060058593746E-7</v>
      </c>
      <c r="D86" s="21">
        <f ca="1"/>
        <v>-8.5830688476562502E-7</v>
      </c>
      <c r="E86" s="21">
        <f ca="1"/>
        <v>0</v>
      </c>
      <c r="F86" s="21">
        <f ca="1"/>
        <v>0</v>
      </c>
    </row>
    <row r="87" spans="2:6" x14ac:dyDescent="0.25">
      <c r="B87" s="20">
        <f t="shared" si="1"/>
        <v>44928</v>
      </c>
      <c r="C87" s="21">
        <f ca="1"/>
        <v>-9.0599060058593746E-7</v>
      </c>
      <c r="D87" s="21">
        <f ca="1"/>
        <v>-8.5830688476562502E-7</v>
      </c>
      <c r="E87" s="21">
        <f ca="1"/>
        <v>0</v>
      </c>
      <c r="F87" s="21">
        <f ca="1"/>
        <v>0</v>
      </c>
    </row>
    <row r="88" spans="2:6" x14ac:dyDescent="0.25">
      <c r="B88" s="20">
        <f t="shared" si="1"/>
        <v>44959</v>
      </c>
      <c r="C88" s="21">
        <f ca="1"/>
        <v>-9.0599060058593746E-7</v>
      </c>
      <c r="D88" s="21">
        <f ca="1"/>
        <v>-8.5830688476562502E-7</v>
      </c>
      <c r="E88" s="21">
        <f ca="1"/>
        <v>0</v>
      </c>
      <c r="F88" s="21">
        <f ca="1"/>
        <v>0</v>
      </c>
    </row>
    <row r="89" spans="2:6" x14ac:dyDescent="0.25">
      <c r="B89" s="20">
        <f t="shared" si="1"/>
        <v>44987</v>
      </c>
      <c r="C89" s="21">
        <f ca="1"/>
        <v>-9.0599060058593746E-7</v>
      </c>
      <c r="D89" s="21">
        <f ca="1"/>
        <v>-8.5830688476562502E-7</v>
      </c>
      <c r="E89" s="21">
        <f ca="1"/>
        <v>0</v>
      </c>
      <c r="F89" s="21">
        <f ca="1"/>
        <v>0</v>
      </c>
    </row>
    <row r="90" spans="2:6" x14ac:dyDescent="0.25">
      <c r="B90" s="20">
        <f t="shared" si="1"/>
        <v>45018</v>
      </c>
      <c r="C90" s="21">
        <f ca="1"/>
        <v>-9.0599060058593746E-7</v>
      </c>
      <c r="D90" s="21">
        <f ca="1"/>
        <v>-8.5830688476562502E-7</v>
      </c>
      <c r="E90" s="21">
        <f ca="1"/>
        <v>0</v>
      </c>
      <c r="F90" s="21">
        <f ca="1"/>
        <v>0</v>
      </c>
    </row>
    <row r="91" spans="2:6" x14ac:dyDescent="0.25">
      <c r="B91" s="20">
        <f t="shared" si="1"/>
        <v>45048</v>
      </c>
      <c r="C91" s="21">
        <f ca="1"/>
        <v>-9.0599060058593746E-7</v>
      </c>
      <c r="D91" s="21">
        <f ca="1"/>
        <v>-8.5830688476562502E-7</v>
      </c>
      <c r="E91" s="21">
        <f ca="1"/>
        <v>0</v>
      </c>
      <c r="F91" s="21">
        <f ca="1"/>
        <v>0</v>
      </c>
    </row>
    <row r="92" spans="2:6" x14ac:dyDescent="0.25">
      <c r="B92" s="20">
        <f t="shared" si="1"/>
        <v>45079</v>
      </c>
      <c r="C92" s="21">
        <f ca="1"/>
        <v>-9.0599060058593746E-7</v>
      </c>
      <c r="D92" s="21">
        <f ca="1"/>
        <v>-8.5830688476562502E-7</v>
      </c>
      <c r="E92" s="21">
        <f ca="1"/>
        <v>0</v>
      </c>
      <c r="F92" s="21">
        <f ca="1"/>
        <v>0</v>
      </c>
    </row>
    <row r="93" spans="2:6" x14ac:dyDescent="0.25">
      <c r="B93" s="20">
        <f t="shared" si="1"/>
        <v>45109</v>
      </c>
      <c r="C93" s="21">
        <f ca="1"/>
        <v>-9.0599060058593746E-7</v>
      </c>
      <c r="D93" s="21">
        <f ca="1"/>
        <v>-8.5830688476562502E-7</v>
      </c>
      <c r="E93" s="21">
        <f ca="1"/>
        <v>0</v>
      </c>
      <c r="F93" s="21">
        <f ca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workbookViewId="0">
      <selection activeCell="C27" sqref="C27"/>
    </sheetView>
  </sheetViews>
  <sheetFormatPr defaultRowHeight="15" x14ac:dyDescent="0.25"/>
  <cols>
    <col min="2" max="2" width="26.85546875" bestFit="1" customWidth="1"/>
    <col min="3" max="3" width="14" bestFit="1" customWidth="1"/>
    <col min="4" max="4" width="12.7109375" bestFit="1" customWidth="1"/>
    <col min="5" max="5" width="7.85546875" bestFit="1" customWidth="1"/>
    <col min="6" max="6" width="15.28515625" bestFit="1" customWidth="1"/>
    <col min="8" max="8" width="25.85546875" bestFit="1" customWidth="1"/>
    <col min="9" max="9" width="14" bestFit="1" customWidth="1"/>
    <col min="10" max="10" width="12.42578125" bestFit="1" customWidth="1"/>
    <col min="11" max="11" width="7.85546875" bestFit="1" customWidth="1"/>
    <col min="12" max="12" width="15.28515625" bestFit="1" customWidth="1"/>
  </cols>
  <sheetData>
    <row r="2" spans="2:12" x14ac:dyDescent="0.25">
      <c r="B2" s="11" t="s">
        <v>0</v>
      </c>
      <c r="C2" s="13" t="s">
        <v>36</v>
      </c>
    </row>
    <row r="3" spans="2:12" x14ac:dyDescent="0.25">
      <c r="B3" s="11" t="s">
        <v>29</v>
      </c>
      <c r="C3" s="16">
        <v>42675</v>
      </c>
    </row>
    <row r="4" spans="2:12" x14ac:dyDescent="0.25">
      <c r="B4" s="11" t="s">
        <v>30</v>
      </c>
      <c r="C4" s="13" t="s">
        <v>31</v>
      </c>
    </row>
    <row r="5" spans="2:12" x14ac:dyDescent="0.25">
      <c r="B5" s="11" t="s">
        <v>32</v>
      </c>
      <c r="C5" s="17">
        <v>7.0000000000000007E-2</v>
      </c>
    </row>
    <row r="6" spans="2:12" x14ac:dyDescent="0.25">
      <c r="B6" s="11" t="s">
        <v>33</v>
      </c>
      <c r="C6" s="13" t="b">
        <v>1</v>
      </c>
    </row>
    <row r="7" spans="2:12" x14ac:dyDescent="0.25">
      <c r="B7" s="11" t="s">
        <v>34</v>
      </c>
      <c r="C7" s="18">
        <v>15000000</v>
      </c>
    </row>
    <row r="8" spans="2:12" x14ac:dyDescent="0.25">
      <c r="B8" s="9"/>
      <c r="C8" s="9"/>
    </row>
    <row r="9" spans="2:12" ht="21" x14ac:dyDescent="0.35">
      <c r="B9" s="10" t="s">
        <v>35</v>
      </c>
      <c r="C9" s="9"/>
    </row>
    <row r="10" spans="2:12" x14ac:dyDescent="0.25">
      <c r="B10" s="12" t="str">
        <f>_xll.QSA.CreateZARSwap(C2,C3,C4,C5,C6,C7)</f>
        <v>ZARSwap0001.20:17:41-54</v>
      </c>
      <c r="C10" s="9"/>
    </row>
    <row r="13" spans="2:12" x14ac:dyDescent="0.25">
      <c r="B13" s="11" t="s">
        <v>0</v>
      </c>
      <c r="C13" s="13" t="s">
        <v>55</v>
      </c>
      <c r="D13" s="9"/>
      <c r="E13" s="9"/>
      <c r="F13" s="9"/>
      <c r="H13" s="11" t="s">
        <v>0</v>
      </c>
      <c r="I13" s="13" t="s">
        <v>54</v>
      </c>
      <c r="J13" s="9"/>
      <c r="K13" s="9"/>
      <c r="L13" s="9"/>
    </row>
    <row r="14" spans="2:12" x14ac:dyDescent="0.25">
      <c r="B14" s="11" t="s">
        <v>2</v>
      </c>
      <c r="C14" s="13" t="s">
        <v>3</v>
      </c>
      <c r="D14" s="9"/>
      <c r="E14" s="9"/>
      <c r="F14" s="9"/>
      <c r="H14" s="11" t="s">
        <v>2</v>
      </c>
      <c r="I14" s="13" t="s">
        <v>25</v>
      </c>
      <c r="J14" s="9"/>
      <c r="K14" s="9"/>
      <c r="L14" s="9"/>
    </row>
    <row r="15" spans="2:12" x14ac:dyDescent="0.25">
      <c r="B15" s="11" t="s">
        <v>47</v>
      </c>
      <c r="C15" s="13" t="s">
        <v>9</v>
      </c>
      <c r="D15" s="9"/>
      <c r="E15" s="9"/>
      <c r="F15" s="9"/>
      <c r="H15" s="11" t="s">
        <v>47</v>
      </c>
      <c r="I15" s="13" t="s">
        <v>13</v>
      </c>
      <c r="J15" s="9"/>
      <c r="K15" s="9"/>
      <c r="L15" s="9"/>
    </row>
    <row r="16" spans="2:12" x14ac:dyDescent="0.25">
      <c r="B16" s="9"/>
      <c r="C16" s="9"/>
      <c r="D16" s="9"/>
      <c r="E16" s="9"/>
      <c r="F16" s="9"/>
      <c r="H16" s="9"/>
      <c r="I16" s="9"/>
      <c r="J16" s="9"/>
      <c r="K16" s="9"/>
      <c r="L16" s="9"/>
    </row>
    <row r="17" spans="2:12" x14ac:dyDescent="0.25">
      <c r="B17" s="11" t="s">
        <v>48</v>
      </c>
      <c r="C17" s="11" t="s">
        <v>49</v>
      </c>
      <c r="D17" s="11" t="s">
        <v>50</v>
      </c>
      <c r="E17" s="11" t="s">
        <v>51</v>
      </c>
      <c r="F17" s="11" t="s">
        <v>52</v>
      </c>
      <c r="H17" s="11" t="s">
        <v>48</v>
      </c>
      <c r="I17" s="11" t="s">
        <v>49</v>
      </c>
      <c r="J17" s="11" t="s">
        <v>50</v>
      </c>
      <c r="K17" s="11" t="s">
        <v>51</v>
      </c>
      <c r="L17" s="11" t="s">
        <v>52</v>
      </c>
    </row>
    <row r="18" spans="2:12" x14ac:dyDescent="0.25">
      <c r="B18" s="16">
        <v>42675</v>
      </c>
      <c r="C18" s="16">
        <f>EDATE(B18,3)</f>
        <v>42767</v>
      </c>
      <c r="D18" s="18">
        <v>10000000</v>
      </c>
      <c r="E18" s="14">
        <v>0</v>
      </c>
      <c r="F18" s="22">
        <f>(C18-B18)/365</f>
        <v>0.25205479452054796</v>
      </c>
      <c r="H18" s="16">
        <v>42675</v>
      </c>
      <c r="I18" s="16">
        <f>EDATE(H18,3)</f>
        <v>42767</v>
      </c>
      <c r="J18" s="18">
        <v>-1000000</v>
      </c>
      <c r="K18" s="14">
        <v>0</v>
      </c>
      <c r="L18" s="22">
        <f>(I18-H18)/365</f>
        <v>0.25205479452054796</v>
      </c>
    </row>
    <row r="19" spans="2:12" x14ac:dyDescent="0.25">
      <c r="B19" s="16">
        <f>C18</f>
        <v>42767</v>
      </c>
      <c r="C19" s="16">
        <f t="shared" ref="C19:C25" si="0">EDATE(B19,3)</f>
        <v>42856</v>
      </c>
      <c r="D19" s="18">
        <v>10000000</v>
      </c>
      <c r="E19" s="14">
        <v>0</v>
      </c>
      <c r="F19" s="22">
        <f t="shared" ref="F19:F25" si="1">(C19-B19)/365</f>
        <v>0.24383561643835616</v>
      </c>
      <c r="H19" s="16">
        <f>I18</f>
        <v>42767</v>
      </c>
      <c r="I19" s="16">
        <f t="shared" ref="I19:I25" si="2">EDATE(H19,3)</f>
        <v>42856</v>
      </c>
      <c r="J19" s="18">
        <v>-1000000</v>
      </c>
      <c r="K19" s="14">
        <v>0</v>
      </c>
      <c r="L19" s="22">
        <f t="shared" ref="L19:L25" si="3">(I19-H19)/365</f>
        <v>0.24383561643835616</v>
      </c>
    </row>
    <row r="20" spans="2:12" x14ac:dyDescent="0.25">
      <c r="B20" s="16">
        <f t="shared" ref="B20:B25" si="4">C19</f>
        <v>42856</v>
      </c>
      <c r="C20" s="16">
        <f t="shared" si="0"/>
        <v>42948</v>
      </c>
      <c r="D20" s="18">
        <v>10000000</v>
      </c>
      <c r="E20" s="14">
        <v>0</v>
      </c>
      <c r="F20" s="22">
        <f t="shared" si="1"/>
        <v>0.25205479452054796</v>
      </c>
      <c r="H20" s="16">
        <f t="shared" ref="H20:H25" si="5">I19</f>
        <v>42856</v>
      </c>
      <c r="I20" s="16">
        <f t="shared" si="2"/>
        <v>42948</v>
      </c>
      <c r="J20" s="18">
        <v>-1000000</v>
      </c>
      <c r="K20" s="14">
        <v>0</v>
      </c>
      <c r="L20" s="22">
        <f t="shared" si="3"/>
        <v>0.25205479452054796</v>
      </c>
    </row>
    <row r="21" spans="2:12" x14ac:dyDescent="0.25">
      <c r="B21" s="16">
        <f t="shared" si="4"/>
        <v>42948</v>
      </c>
      <c r="C21" s="16">
        <f t="shared" si="0"/>
        <v>43040</v>
      </c>
      <c r="D21" s="18">
        <v>10000000</v>
      </c>
      <c r="E21" s="14">
        <v>0</v>
      </c>
      <c r="F21" s="22">
        <f t="shared" si="1"/>
        <v>0.25205479452054796</v>
      </c>
      <c r="H21" s="16">
        <f t="shared" si="5"/>
        <v>42948</v>
      </c>
      <c r="I21" s="16">
        <f t="shared" si="2"/>
        <v>43040</v>
      </c>
      <c r="J21" s="18">
        <v>-1000000</v>
      </c>
      <c r="K21" s="14">
        <v>0</v>
      </c>
      <c r="L21" s="22">
        <f t="shared" si="3"/>
        <v>0.25205479452054796</v>
      </c>
    </row>
    <row r="22" spans="2:12" x14ac:dyDescent="0.25">
      <c r="B22" s="16">
        <f t="shared" si="4"/>
        <v>43040</v>
      </c>
      <c r="C22" s="16">
        <f t="shared" si="0"/>
        <v>43132</v>
      </c>
      <c r="D22" s="18">
        <v>10000000</v>
      </c>
      <c r="E22" s="14">
        <v>0</v>
      </c>
      <c r="F22" s="22">
        <f t="shared" si="1"/>
        <v>0.25205479452054796</v>
      </c>
      <c r="H22" s="16">
        <f t="shared" si="5"/>
        <v>43040</v>
      </c>
      <c r="I22" s="16">
        <f t="shared" si="2"/>
        <v>43132</v>
      </c>
      <c r="J22" s="18">
        <v>-1000000</v>
      </c>
      <c r="K22" s="14">
        <v>0</v>
      </c>
      <c r="L22" s="22">
        <f t="shared" si="3"/>
        <v>0.25205479452054796</v>
      </c>
    </row>
    <row r="23" spans="2:12" x14ac:dyDescent="0.25">
      <c r="B23" s="16">
        <f t="shared" si="4"/>
        <v>43132</v>
      </c>
      <c r="C23" s="16">
        <f t="shared" si="0"/>
        <v>43221</v>
      </c>
      <c r="D23" s="18">
        <v>10000000</v>
      </c>
      <c r="E23" s="14">
        <v>0</v>
      </c>
      <c r="F23" s="22">
        <f t="shared" si="1"/>
        <v>0.24383561643835616</v>
      </c>
      <c r="H23" s="16">
        <f t="shared" si="5"/>
        <v>43132</v>
      </c>
      <c r="I23" s="16">
        <f t="shared" si="2"/>
        <v>43221</v>
      </c>
      <c r="J23" s="18">
        <v>-1000000</v>
      </c>
      <c r="K23" s="14">
        <v>0</v>
      </c>
      <c r="L23" s="22">
        <f t="shared" si="3"/>
        <v>0.24383561643835616</v>
      </c>
    </row>
    <row r="24" spans="2:12" x14ac:dyDescent="0.25">
      <c r="B24" s="16">
        <f t="shared" si="4"/>
        <v>43221</v>
      </c>
      <c r="C24" s="16">
        <f t="shared" si="0"/>
        <v>43313</v>
      </c>
      <c r="D24" s="18">
        <v>10000000</v>
      </c>
      <c r="E24" s="14">
        <v>0</v>
      </c>
      <c r="F24" s="22">
        <f t="shared" si="1"/>
        <v>0.25205479452054796</v>
      </c>
      <c r="H24" s="16">
        <f t="shared" si="5"/>
        <v>43221</v>
      </c>
      <c r="I24" s="16">
        <f t="shared" si="2"/>
        <v>43313</v>
      </c>
      <c r="J24" s="18">
        <v>-1000000</v>
      </c>
      <c r="K24" s="14">
        <v>0</v>
      </c>
      <c r="L24" s="22">
        <f t="shared" si="3"/>
        <v>0.25205479452054796</v>
      </c>
    </row>
    <row r="25" spans="2:12" x14ac:dyDescent="0.25">
      <c r="B25" s="16">
        <f t="shared" si="4"/>
        <v>43313</v>
      </c>
      <c r="C25" s="16">
        <f t="shared" si="0"/>
        <v>43405</v>
      </c>
      <c r="D25" s="18">
        <v>10000000</v>
      </c>
      <c r="E25" s="14">
        <v>0</v>
      </c>
      <c r="F25" s="22">
        <f t="shared" si="1"/>
        <v>0.25205479452054796</v>
      </c>
      <c r="H25" s="16">
        <f t="shared" si="5"/>
        <v>43313</v>
      </c>
      <c r="I25" s="16">
        <f t="shared" si="2"/>
        <v>43405</v>
      </c>
      <c r="J25" s="18">
        <v>-1000000</v>
      </c>
      <c r="K25" s="14">
        <v>0</v>
      </c>
      <c r="L25" s="22">
        <f t="shared" si="3"/>
        <v>0.25205479452054796</v>
      </c>
    </row>
    <row r="26" spans="2:12" x14ac:dyDescent="0.25">
      <c r="B26" s="20"/>
      <c r="C26" s="20"/>
      <c r="D26" s="9"/>
      <c r="E26" s="9"/>
      <c r="F26" s="9"/>
      <c r="H26" s="20"/>
      <c r="I26" s="20"/>
      <c r="J26" s="9"/>
      <c r="K26" s="9"/>
      <c r="L26" s="9"/>
    </row>
    <row r="27" spans="2:12" ht="21" x14ac:dyDescent="0.35">
      <c r="B27" s="10" t="s">
        <v>53</v>
      </c>
      <c r="C27" s="9"/>
      <c r="D27" s="9"/>
      <c r="E27" s="9"/>
      <c r="F27" s="9"/>
      <c r="H27" s="10" t="s">
        <v>53</v>
      </c>
      <c r="I27" s="9"/>
      <c r="J27" s="9"/>
      <c r="K27" s="9"/>
      <c r="L27" s="9"/>
    </row>
    <row r="28" spans="2:12" x14ac:dyDescent="0.25">
      <c r="B28" s="12" t="str">
        <f>_xll.QSA.CreateFloatLeg(C13,C14,C15,B18:B25,C18:C25,D18:D25,E18:E25,F18:F25)</f>
        <v>CCIRS001_ZAR.20:17:41-55</v>
      </c>
      <c r="C28" s="9"/>
      <c r="D28" s="9"/>
      <c r="E28" s="9"/>
      <c r="F28" s="9"/>
      <c r="H28" s="12" t="str">
        <f>_xll.QSA.CreateFloatLeg(I13,I14,I15,H18:H25,I18:I25,J18:J25,K18:K25,L18:L25)</f>
        <v>CCIRS001_USD.20:17:41-56</v>
      </c>
      <c r="I28" s="9"/>
      <c r="J28" s="9"/>
      <c r="K28" s="9"/>
      <c r="L2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workbookViewId="0">
      <selection activeCell="B19" sqref="B19"/>
    </sheetView>
  </sheetViews>
  <sheetFormatPr defaultRowHeight="15" x14ac:dyDescent="0.25"/>
  <cols>
    <col min="2" max="2" width="39.42578125" bestFit="1" customWidth="1"/>
    <col min="3" max="3" width="16.140625" bestFit="1" customWidth="1"/>
    <col min="5" max="5" width="12.85546875" bestFit="1" customWidth="1"/>
    <col min="6" max="6" width="5.7109375" bestFit="1" customWidth="1"/>
  </cols>
  <sheetData>
    <row r="1" spans="2:10" x14ac:dyDescent="0.25">
      <c r="E1" s="9"/>
      <c r="F1" s="9"/>
      <c r="G1" s="9"/>
      <c r="H1" s="9"/>
      <c r="I1" s="9"/>
    </row>
    <row r="2" spans="2:10" x14ac:dyDescent="0.25">
      <c r="B2" s="11" t="s">
        <v>0</v>
      </c>
      <c r="C2" s="16" t="s">
        <v>27</v>
      </c>
      <c r="E2" s="11" t="s">
        <v>21</v>
      </c>
      <c r="F2" s="11" t="s">
        <v>22</v>
      </c>
      <c r="G2" s="11" t="s">
        <v>23</v>
      </c>
      <c r="I2" s="11" t="s">
        <v>24</v>
      </c>
      <c r="J2" s="11"/>
    </row>
    <row r="3" spans="2:10" x14ac:dyDescent="0.25">
      <c r="B3" s="11" t="s">
        <v>18</v>
      </c>
      <c r="C3" s="16">
        <v>42675</v>
      </c>
      <c r="E3" s="13" t="s">
        <v>25</v>
      </c>
      <c r="F3" s="13">
        <v>13.6</v>
      </c>
      <c r="G3" s="13">
        <v>0.15</v>
      </c>
      <c r="I3" s="13">
        <v>1</v>
      </c>
      <c r="J3" s="13">
        <v>0</v>
      </c>
    </row>
    <row r="4" spans="2:10" x14ac:dyDescent="0.25">
      <c r="B4" s="11" t="s">
        <v>19</v>
      </c>
      <c r="C4" s="16" t="s">
        <v>3</v>
      </c>
      <c r="E4" s="13" t="s">
        <v>26</v>
      </c>
      <c r="F4" s="13">
        <v>15</v>
      </c>
      <c r="G4" s="13">
        <v>0.15</v>
      </c>
      <c r="I4" s="13">
        <v>0</v>
      </c>
      <c r="J4" s="13">
        <v>1</v>
      </c>
    </row>
    <row r="5" spans="2:10" x14ac:dyDescent="0.25">
      <c r="B5" s="11" t="s">
        <v>20</v>
      </c>
      <c r="C5" s="15" t="str">
        <f>'HW Models'!B9</f>
        <v>HWZAR.20:17:41-60</v>
      </c>
    </row>
    <row r="6" spans="2:10" x14ac:dyDescent="0.25">
      <c r="C6" s="15" t="str">
        <f>'HW Models'!B19</f>
        <v>HWUSD.20:17:41-61</v>
      </c>
    </row>
    <row r="7" spans="2:10" x14ac:dyDescent="0.25">
      <c r="C7" s="15" t="str">
        <f>'HW Models'!B29</f>
        <v>HWEUR.20:17:41-62</v>
      </c>
    </row>
    <row r="10" spans="2:10" ht="21" x14ac:dyDescent="0.35">
      <c r="B10" s="10" t="s">
        <v>28</v>
      </c>
    </row>
    <row r="11" spans="2:10" x14ac:dyDescent="0.25">
      <c r="B11" s="12" t="str">
        <f>_xll.QSA.CreateMultiHWAndFXToy(C2,C3,C4,C5:C7,E3:E4,F3:F4,G3:G4,I3:J4)</f>
        <v>fxAndRateModel.20:17:41-63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workbookViewId="0">
      <selection activeCell="G24" sqref="G24"/>
    </sheetView>
  </sheetViews>
  <sheetFormatPr defaultRowHeight="15" x14ac:dyDescent="0.25"/>
  <cols>
    <col min="2" max="2" width="35.5703125" bestFit="1" customWidth="1"/>
    <col min="3" max="3" width="18.85546875" bestFit="1" customWidth="1"/>
    <col min="6" max="6" width="9" bestFit="1" customWidth="1"/>
    <col min="7" max="7" width="18.85546875" bestFit="1" customWidth="1"/>
  </cols>
  <sheetData>
    <row r="2" spans="2:7" x14ac:dyDescent="0.25">
      <c r="B2" s="3" t="s">
        <v>0</v>
      </c>
      <c r="C2" s="5" t="s">
        <v>11</v>
      </c>
      <c r="D2" s="1"/>
      <c r="E2" s="1"/>
      <c r="F2" s="3" t="s">
        <v>0</v>
      </c>
      <c r="G2" s="5" t="s">
        <v>16</v>
      </c>
    </row>
    <row r="3" spans="2:7" x14ac:dyDescent="0.25">
      <c r="B3" s="3" t="s">
        <v>1</v>
      </c>
      <c r="C3" s="6">
        <v>0.05</v>
      </c>
      <c r="D3" s="1"/>
      <c r="E3" s="1"/>
      <c r="F3" s="3" t="s">
        <v>2</v>
      </c>
      <c r="G3" s="5" t="s">
        <v>3</v>
      </c>
    </row>
    <row r="4" spans="2:7" x14ac:dyDescent="0.25">
      <c r="B4" s="3" t="s">
        <v>4</v>
      </c>
      <c r="C4" s="6">
        <v>8.9999999999999993E-3</v>
      </c>
      <c r="D4" s="1"/>
      <c r="E4" s="1"/>
      <c r="F4" s="1"/>
      <c r="G4" s="1"/>
    </row>
    <row r="5" spans="2:7" x14ac:dyDescent="0.25">
      <c r="B5" s="3" t="s">
        <v>5</v>
      </c>
      <c r="C5" s="7" t="str">
        <f>G9</f>
        <v>ZARSwapCurve.20:17:41-58</v>
      </c>
      <c r="D5" s="1"/>
      <c r="E5" s="1"/>
      <c r="F5" s="3" t="s">
        <v>6</v>
      </c>
      <c r="G5" s="3" t="s">
        <v>7</v>
      </c>
    </row>
    <row r="6" spans="2:7" x14ac:dyDescent="0.25">
      <c r="B6" s="3" t="s">
        <v>8</v>
      </c>
      <c r="C6" s="5" t="s">
        <v>9</v>
      </c>
      <c r="D6" s="1"/>
      <c r="E6" s="1"/>
      <c r="F6" s="8">
        <v>42675</v>
      </c>
      <c r="G6" s="6">
        <v>7.0000000000000007E-2</v>
      </c>
    </row>
    <row r="7" spans="2:7" x14ac:dyDescent="0.25">
      <c r="B7" s="1"/>
      <c r="C7" s="1"/>
      <c r="D7" s="1"/>
      <c r="E7" s="1"/>
      <c r="F7" s="8">
        <v>46327</v>
      </c>
      <c r="G7" s="6">
        <v>7.0000000000000007E-2</v>
      </c>
    </row>
    <row r="8" spans="2:7" ht="21" x14ac:dyDescent="0.35">
      <c r="B8" s="2" t="s">
        <v>10</v>
      </c>
      <c r="C8" s="1"/>
      <c r="D8" s="1"/>
      <c r="E8" s="1"/>
      <c r="F8" s="1"/>
      <c r="G8" s="1"/>
    </row>
    <row r="9" spans="2:7" x14ac:dyDescent="0.25">
      <c r="B9" s="4" t="str">
        <f>_xll.QSA.CreateHWModelDemo(C2,C3,C4,C5,C6)</f>
        <v>HWZAR.20:17:41-60</v>
      </c>
      <c r="C9" s="1"/>
      <c r="D9" s="1"/>
      <c r="E9" s="1"/>
      <c r="F9" s="1"/>
      <c r="G9" s="4" t="str">
        <f>_xll.QSA.CreateDatesAndRatesCurve(G2,F6:F7,G6:G7,G3)</f>
        <v>ZARSwapCurve.20:17:41-58</v>
      </c>
    </row>
    <row r="12" spans="2:7" x14ac:dyDescent="0.25">
      <c r="B12" s="11" t="s">
        <v>0</v>
      </c>
      <c r="C12" s="13" t="s">
        <v>12</v>
      </c>
      <c r="D12" s="9"/>
      <c r="E12" s="9"/>
      <c r="F12" s="11" t="s">
        <v>0</v>
      </c>
      <c r="G12" s="13" t="s">
        <v>15</v>
      </c>
    </row>
    <row r="13" spans="2:7" x14ac:dyDescent="0.25">
      <c r="B13" s="11" t="s">
        <v>1</v>
      </c>
      <c r="C13" s="14">
        <v>0.05</v>
      </c>
      <c r="D13" s="9"/>
      <c r="E13" s="9"/>
      <c r="F13" s="11" t="s">
        <v>2</v>
      </c>
      <c r="G13" s="13" t="s">
        <v>25</v>
      </c>
    </row>
    <row r="14" spans="2:7" x14ac:dyDescent="0.25">
      <c r="B14" s="11" t="s">
        <v>4</v>
      </c>
      <c r="C14" s="14">
        <v>8.9999999999999993E-3</v>
      </c>
      <c r="D14" s="9"/>
      <c r="E14" s="9"/>
      <c r="F14" s="9"/>
      <c r="G14" s="9"/>
    </row>
    <row r="15" spans="2:7" x14ac:dyDescent="0.25">
      <c r="B15" s="11" t="s">
        <v>5</v>
      </c>
      <c r="C15" s="15" t="str">
        <f>G19</f>
        <v>USDSwapCurve.20:17:41-57</v>
      </c>
      <c r="D15" s="9"/>
      <c r="E15" s="9"/>
      <c r="F15" s="11" t="s">
        <v>6</v>
      </c>
      <c r="G15" s="11" t="s">
        <v>7</v>
      </c>
    </row>
    <row r="16" spans="2:7" x14ac:dyDescent="0.25">
      <c r="B16" s="11" t="s">
        <v>8</v>
      </c>
      <c r="C16" s="13" t="s">
        <v>13</v>
      </c>
      <c r="D16" s="9"/>
      <c r="E16" s="9"/>
      <c r="F16" s="16">
        <v>42675</v>
      </c>
      <c r="G16" s="14">
        <v>1.4999999999999999E-2</v>
      </c>
    </row>
    <row r="17" spans="2:7" x14ac:dyDescent="0.25">
      <c r="B17" s="9"/>
      <c r="C17" s="9"/>
      <c r="D17" s="9"/>
      <c r="E17" s="9"/>
      <c r="F17" s="16">
        <v>46327</v>
      </c>
      <c r="G17" s="14">
        <v>1.4999999999999999E-2</v>
      </c>
    </row>
    <row r="18" spans="2:7" ht="21" x14ac:dyDescent="0.35">
      <c r="B18" s="10" t="s">
        <v>10</v>
      </c>
      <c r="C18" s="9"/>
      <c r="D18" s="9"/>
      <c r="E18" s="9"/>
      <c r="F18" s="9"/>
      <c r="G18" s="9"/>
    </row>
    <row r="19" spans="2:7" x14ac:dyDescent="0.25">
      <c r="B19" s="12" t="str">
        <f>_xll.QSA.CreateHWModelDemo(C12,C13,C14,C15,C16)</f>
        <v>HWUSD.20:17:41-61</v>
      </c>
      <c r="C19" s="9"/>
      <c r="D19" s="9"/>
      <c r="E19" s="9"/>
      <c r="F19" s="9"/>
      <c r="G19" s="12" t="str">
        <f>_xll.QSA.CreateDatesAndRatesCurve(G12,F16:F17,G16:G17,G13)</f>
        <v>USDSwapCurve.20:17:41-57</v>
      </c>
    </row>
    <row r="22" spans="2:7" x14ac:dyDescent="0.25">
      <c r="B22" s="11" t="s">
        <v>0</v>
      </c>
      <c r="C22" s="13" t="s">
        <v>14</v>
      </c>
      <c r="D22" s="9"/>
      <c r="E22" s="9"/>
      <c r="F22" s="11" t="s">
        <v>0</v>
      </c>
      <c r="G22" s="13" t="s">
        <v>17</v>
      </c>
    </row>
    <row r="23" spans="2:7" x14ac:dyDescent="0.25">
      <c r="B23" s="11" t="s">
        <v>1</v>
      </c>
      <c r="C23" s="14">
        <v>0.05</v>
      </c>
      <c r="D23" s="9"/>
      <c r="E23" s="9"/>
      <c r="F23" s="11" t="s">
        <v>2</v>
      </c>
      <c r="G23" s="13" t="s">
        <v>26</v>
      </c>
    </row>
    <row r="24" spans="2:7" x14ac:dyDescent="0.25">
      <c r="B24" s="11" t="s">
        <v>4</v>
      </c>
      <c r="C24" s="14">
        <v>8.9999999999999993E-3</v>
      </c>
      <c r="D24" s="9"/>
      <c r="E24" s="9"/>
      <c r="F24" s="9"/>
      <c r="G24" s="9"/>
    </row>
    <row r="25" spans="2:7" x14ac:dyDescent="0.25">
      <c r="B25" s="11" t="s">
        <v>5</v>
      </c>
      <c r="C25" s="15" t="str">
        <f>G29</f>
        <v>EURSwapCurve.20:17:41-59</v>
      </c>
      <c r="D25" s="9"/>
      <c r="E25" s="9"/>
      <c r="F25" s="11" t="s">
        <v>6</v>
      </c>
      <c r="G25" s="11" t="s">
        <v>7</v>
      </c>
    </row>
    <row r="26" spans="2:7" x14ac:dyDescent="0.25">
      <c r="B26" s="11" t="s">
        <v>8</v>
      </c>
      <c r="C26" s="13" t="s">
        <v>13</v>
      </c>
      <c r="D26" s="9"/>
      <c r="E26" s="9"/>
      <c r="F26" s="16">
        <v>42675</v>
      </c>
      <c r="G26" s="14">
        <v>0.01</v>
      </c>
    </row>
    <row r="27" spans="2:7" x14ac:dyDescent="0.25">
      <c r="B27" s="9"/>
      <c r="C27" s="9"/>
      <c r="D27" s="9"/>
      <c r="E27" s="9"/>
      <c r="F27" s="16">
        <v>46327</v>
      </c>
      <c r="G27" s="14">
        <v>0.01</v>
      </c>
    </row>
    <row r="28" spans="2:7" ht="21" x14ac:dyDescent="0.35">
      <c r="B28" s="10" t="s">
        <v>10</v>
      </c>
      <c r="C28" s="9"/>
      <c r="D28" s="9"/>
      <c r="E28" s="9"/>
      <c r="F28" s="9"/>
      <c r="G28" s="9"/>
    </row>
    <row r="29" spans="2:7" x14ac:dyDescent="0.25">
      <c r="B29" s="12" t="str">
        <f>_xll.QSA.CreateHWModelDemo(C22,C23,C24,C25,C26)</f>
        <v>HWEUR.20:17:41-62</v>
      </c>
      <c r="C29" s="9"/>
      <c r="D29" s="9"/>
      <c r="E29" s="9"/>
      <c r="F29" s="9"/>
      <c r="G29" s="12" t="str">
        <f>_xll.QSA.CreateDatesAndRatesCurve(G22,F26:F27,G26:G27,G23)</f>
        <v>EURSwapCurve.20:17:41-59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PFE</vt:lpstr>
      <vt:lpstr>Trades</vt:lpstr>
      <vt:lpstr>Whole Model</vt:lpstr>
      <vt:lpstr>HW Models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2017-01-15T18:21:26Z</dcterms:modified>
</cp:coreProperties>
</file>