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PFE" sheetId="5" r:id="rId1"/>
    <sheet name="Trades" sheetId="1" r:id="rId2"/>
    <sheet name="Whole Model" sheetId="2" r:id="rId3"/>
    <sheet name="HW Models" sheetId="3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B14" i="5" l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O17" i="1" l="1"/>
  <c r="O16" i="1"/>
  <c r="I18" i="1" l="1"/>
  <c r="H19" i="1" s="1"/>
  <c r="I19" i="1" s="1"/>
  <c r="C18" i="1"/>
  <c r="B19" i="1" s="1"/>
  <c r="C19" i="1" s="1"/>
  <c r="C7" i="5"/>
  <c r="H20" i="1" l="1"/>
  <c r="L19" i="1"/>
  <c r="L18" i="1"/>
  <c r="B20" i="1"/>
  <c r="F19" i="1"/>
  <c r="F18" i="1"/>
  <c r="B10" i="1"/>
  <c r="I20" i="1" l="1"/>
  <c r="C20" i="1"/>
  <c r="C3" i="5"/>
  <c r="L20" i="1" l="1"/>
  <c r="H21" i="1"/>
  <c r="B21" i="1"/>
  <c r="F20" i="1"/>
  <c r="I21" i="1" l="1"/>
  <c r="C21" i="1"/>
  <c r="H22" i="1" l="1"/>
  <c r="L21" i="1"/>
  <c r="B22" i="1"/>
  <c r="F21" i="1"/>
  <c r="I22" i="1" l="1"/>
  <c r="C22" i="1"/>
  <c r="H23" i="1" l="1"/>
  <c r="L22" i="1"/>
  <c r="F22" i="1"/>
  <c r="B23" i="1"/>
  <c r="I23" i="1" l="1"/>
  <c r="C23" i="1"/>
  <c r="H24" i="1" l="1"/>
  <c r="L23" i="1"/>
  <c r="B24" i="1"/>
  <c r="F23" i="1"/>
  <c r="I24" i="1" l="1"/>
  <c r="C24" i="1"/>
  <c r="H25" i="1" l="1"/>
  <c r="L24" i="1"/>
  <c r="B25" i="1"/>
  <c r="F24" i="1"/>
  <c r="I25" i="1" l="1"/>
  <c r="N17" i="1" s="1"/>
  <c r="C25" i="1"/>
  <c r="N16" i="1" s="1"/>
  <c r="L25" i="1" l="1"/>
  <c r="F25" i="1"/>
  <c r="H28" i="1"/>
  <c r="B28" i="1"/>
  <c r="C5" i="5" l="1"/>
  <c r="C4" i="5"/>
  <c r="G29" i="3" l="1"/>
  <c r="G9" i="3"/>
  <c r="G19" i="3"/>
  <c r="C15" i="3" l="1"/>
  <c r="C5" i="3"/>
  <c r="C25" i="3"/>
  <c r="B19" i="3"/>
  <c r="B9" i="3"/>
  <c r="B29" i="3"/>
  <c r="C7" i="2" l="1"/>
  <c r="C5" i="2"/>
  <c r="C6" i="2"/>
  <c r="N23" i="1"/>
  <c r="C6" i="5"/>
  <c r="B11" i="2"/>
  <c r="C8" i="5"/>
  <c r="C13" i="5" a="1"/>
  <c r="D13" i="5" l="1"/>
  <c r="D15" i="5"/>
  <c r="D17" i="5"/>
  <c r="D19" i="5"/>
  <c r="D21" i="5"/>
  <c r="D23" i="5"/>
  <c r="D25" i="5"/>
  <c r="D27" i="5"/>
  <c r="D29" i="5"/>
  <c r="D31" i="5"/>
  <c r="D33" i="5"/>
  <c r="D35" i="5"/>
  <c r="D37" i="5"/>
  <c r="D39" i="5"/>
  <c r="D41" i="5"/>
  <c r="D43" i="5"/>
  <c r="D45" i="5"/>
  <c r="D47" i="5"/>
  <c r="D49" i="5"/>
  <c r="D51" i="5"/>
  <c r="D53" i="5"/>
  <c r="D55" i="5"/>
  <c r="D57" i="5"/>
  <c r="D59" i="5"/>
  <c r="D61" i="5"/>
  <c r="D63" i="5"/>
  <c r="D65" i="5"/>
  <c r="D67" i="5"/>
  <c r="D69" i="5"/>
  <c r="D71" i="5"/>
  <c r="D73" i="5"/>
  <c r="D75" i="5"/>
  <c r="D77" i="5"/>
  <c r="D79" i="5"/>
  <c r="D81" i="5"/>
  <c r="D83" i="5"/>
  <c r="D85" i="5"/>
  <c r="D87" i="5"/>
  <c r="D89" i="5"/>
  <c r="D91" i="5"/>
  <c r="D93" i="5"/>
  <c r="E13" i="5"/>
  <c r="E15" i="5"/>
  <c r="E17" i="5"/>
  <c r="E19" i="5"/>
  <c r="E21" i="5"/>
  <c r="E23" i="5"/>
  <c r="E25" i="5"/>
  <c r="E27" i="5"/>
  <c r="E29" i="5"/>
  <c r="E31" i="5"/>
  <c r="E33" i="5"/>
  <c r="E35" i="5"/>
  <c r="E37" i="5"/>
  <c r="E39" i="5"/>
  <c r="E41" i="5"/>
  <c r="E43" i="5"/>
  <c r="E45" i="5"/>
  <c r="E47" i="5"/>
  <c r="E49" i="5"/>
  <c r="E51" i="5"/>
  <c r="E53" i="5"/>
  <c r="E55" i="5"/>
  <c r="E57" i="5"/>
  <c r="E59" i="5"/>
  <c r="E61" i="5"/>
  <c r="E63" i="5"/>
  <c r="E65" i="5"/>
  <c r="E67" i="5"/>
  <c r="E69" i="5"/>
  <c r="E71" i="5"/>
  <c r="E73" i="5"/>
  <c r="E75" i="5"/>
  <c r="E77" i="5"/>
  <c r="E79" i="5"/>
  <c r="E81" i="5"/>
  <c r="E83" i="5"/>
  <c r="E85" i="5"/>
  <c r="E87" i="5"/>
  <c r="E89" i="5"/>
  <c r="E91" i="5"/>
  <c r="E93" i="5"/>
  <c r="F13" i="5"/>
  <c r="F15" i="5"/>
  <c r="F17" i="5"/>
  <c r="C75" i="5"/>
  <c r="F19" i="5"/>
  <c r="F40" i="5"/>
  <c r="F51" i="5"/>
  <c r="D62" i="5"/>
  <c r="F72" i="5"/>
  <c r="C14" i="5"/>
  <c r="F16" i="5"/>
  <c r="C20" i="5"/>
  <c r="E22" i="5"/>
  <c r="C25" i="5"/>
  <c r="C28" i="5"/>
  <c r="E30" i="5"/>
  <c r="C33" i="5"/>
  <c r="C36" i="5"/>
  <c r="E38" i="5"/>
  <c r="C41" i="5"/>
  <c r="C44" i="5"/>
  <c r="E46" i="5"/>
  <c r="C49" i="5"/>
  <c r="C52" i="5"/>
  <c r="E54" i="5"/>
  <c r="C57" i="5"/>
  <c r="C60" i="5"/>
  <c r="E62" i="5"/>
  <c r="C65" i="5"/>
  <c r="C68" i="5"/>
  <c r="E70" i="5"/>
  <c r="C73" i="5"/>
  <c r="C76" i="5"/>
  <c r="E78" i="5"/>
  <c r="C81" i="5"/>
  <c r="C84" i="5"/>
  <c r="E86" i="5"/>
  <c r="C89" i="5"/>
  <c r="C92" i="5"/>
  <c r="E14" i="5"/>
  <c r="E20" i="5"/>
  <c r="C26" i="5"/>
  <c r="C31" i="5"/>
  <c r="E36" i="5"/>
  <c r="E44" i="5"/>
  <c r="C50" i="5"/>
  <c r="C58" i="5"/>
  <c r="C63" i="5"/>
  <c r="C71" i="5"/>
  <c r="E76" i="5"/>
  <c r="C82" i="5"/>
  <c r="C87" i="5"/>
  <c r="F14" i="5"/>
  <c r="F23" i="5"/>
  <c r="F28" i="5"/>
  <c r="D34" i="5"/>
  <c r="F39" i="5"/>
  <c r="F44" i="5"/>
  <c r="D50" i="5"/>
  <c r="F55" i="5"/>
  <c r="F60" i="5"/>
  <c r="D66" i="5"/>
  <c r="D74" i="5"/>
  <c r="F79" i="5"/>
  <c r="F84" i="5"/>
  <c r="D90" i="5"/>
  <c r="F82" i="5"/>
  <c r="F90" i="5"/>
  <c r="C22" i="5"/>
  <c r="C27" i="5"/>
  <c r="C35" i="5"/>
  <c r="C43" i="5"/>
  <c r="C54" i="5"/>
  <c r="E64" i="5"/>
  <c r="E72" i="5"/>
  <c r="C83" i="5"/>
  <c r="C91" i="5"/>
  <c r="E16" i="5"/>
  <c r="F24" i="5"/>
  <c r="D30" i="5"/>
  <c r="D38" i="5"/>
  <c r="D46" i="5"/>
  <c r="F56" i="5"/>
  <c r="F64" i="5"/>
  <c r="F75" i="5"/>
  <c r="D14" i="5"/>
  <c r="C17" i="5"/>
  <c r="D20" i="5"/>
  <c r="F22" i="5"/>
  <c r="F25" i="5"/>
  <c r="D28" i="5"/>
  <c r="F30" i="5"/>
  <c r="F33" i="5"/>
  <c r="D36" i="5"/>
  <c r="F38" i="5"/>
  <c r="F41" i="5"/>
  <c r="D44" i="5"/>
  <c r="F46" i="5"/>
  <c r="F49" i="5"/>
  <c r="D52" i="5"/>
  <c r="F54" i="5"/>
  <c r="F57" i="5"/>
  <c r="D60" i="5"/>
  <c r="F62" i="5"/>
  <c r="F65" i="5"/>
  <c r="D68" i="5"/>
  <c r="F70" i="5"/>
  <c r="F73" i="5"/>
  <c r="D76" i="5"/>
  <c r="F78" i="5"/>
  <c r="F81" i="5"/>
  <c r="D84" i="5"/>
  <c r="F86" i="5"/>
  <c r="F89" i="5"/>
  <c r="D92" i="5"/>
  <c r="C18" i="5"/>
  <c r="C23" i="5"/>
  <c r="E28" i="5"/>
  <c r="C34" i="5"/>
  <c r="C39" i="5"/>
  <c r="C42" i="5"/>
  <c r="C47" i="5"/>
  <c r="E52" i="5"/>
  <c r="C55" i="5"/>
  <c r="E60" i="5"/>
  <c r="C66" i="5"/>
  <c r="E68" i="5"/>
  <c r="C74" i="5"/>
  <c r="C79" i="5"/>
  <c r="E84" i="5"/>
  <c r="C90" i="5"/>
  <c r="E92" i="5"/>
  <c r="D18" i="5"/>
  <c r="F20" i="5"/>
  <c r="D26" i="5"/>
  <c r="F31" i="5"/>
  <c r="F36" i="5"/>
  <c r="D42" i="5"/>
  <c r="F47" i="5"/>
  <c r="F52" i="5"/>
  <c r="D58" i="5"/>
  <c r="F63" i="5"/>
  <c r="F68" i="5"/>
  <c r="F71" i="5"/>
  <c r="F76" i="5"/>
  <c r="D82" i="5"/>
  <c r="F87" i="5"/>
  <c r="F92" i="5"/>
  <c r="F77" i="5"/>
  <c r="F85" i="5"/>
  <c r="F93" i="5"/>
  <c r="C19" i="5"/>
  <c r="E24" i="5"/>
  <c r="E32" i="5"/>
  <c r="C38" i="5"/>
  <c r="C46" i="5"/>
  <c r="C51" i="5"/>
  <c r="E56" i="5"/>
  <c r="C62" i="5"/>
  <c r="C70" i="5"/>
  <c r="E80" i="5"/>
  <c r="E88" i="5"/>
  <c r="C13" i="5"/>
  <c r="D22" i="5"/>
  <c r="F27" i="5"/>
  <c r="F32" i="5"/>
  <c r="F43" i="5"/>
  <c r="F48" i="5"/>
  <c r="F59" i="5"/>
  <c r="F67" i="5"/>
  <c r="C15" i="5"/>
  <c r="E18" i="5"/>
  <c r="C21" i="5"/>
  <c r="C24" i="5"/>
  <c r="E26" i="5"/>
  <c r="C29" i="5"/>
  <c r="C32" i="5"/>
  <c r="E34" i="5"/>
  <c r="C37" i="5"/>
  <c r="C40" i="5"/>
  <c r="E42" i="5"/>
  <c r="C45" i="5"/>
  <c r="C48" i="5"/>
  <c r="E50" i="5"/>
  <c r="C53" i="5"/>
  <c r="C56" i="5"/>
  <c r="E58" i="5"/>
  <c r="C61" i="5"/>
  <c r="C64" i="5"/>
  <c r="E66" i="5"/>
  <c r="C69" i="5"/>
  <c r="C72" i="5"/>
  <c r="E74" i="5"/>
  <c r="C77" i="5"/>
  <c r="C80" i="5"/>
  <c r="E82" i="5"/>
  <c r="C85" i="5"/>
  <c r="C88" i="5"/>
  <c r="E90" i="5"/>
  <c r="C93" i="5"/>
  <c r="C16" i="5"/>
  <c r="F18" i="5"/>
  <c r="F21" i="5"/>
  <c r="D24" i="5"/>
  <c r="F26" i="5"/>
  <c r="F29" i="5"/>
  <c r="D32" i="5"/>
  <c r="F34" i="5"/>
  <c r="F37" i="5"/>
  <c r="D40" i="5"/>
  <c r="F42" i="5"/>
  <c r="F45" i="5"/>
  <c r="D48" i="5"/>
  <c r="F50" i="5"/>
  <c r="F53" i="5"/>
  <c r="D56" i="5"/>
  <c r="F58" i="5"/>
  <c r="F61" i="5"/>
  <c r="D64" i="5"/>
  <c r="F66" i="5"/>
  <c r="F69" i="5"/>
  <c r="D72" i="5"/>
  <c r="F74" i="5"/>
  <c r="D80" i="5"/>
  <c r="D88" i="5"/>
  <c r="D16" i="5"/>
  <c r="C30" i="5"/>
  <c r="E40" i="5"/>
  <c r="E48" i="5"/>
  <c r="C59" i="5"/>
  <c r="C67" i="5"/>
  <c r="C78" i="5"/>
  <c r="C86" i="5"/>
  <c r="F35" i="5"/>
  <c r="D54" i="5"/>
  <c r="D70" i="5"/>
  <c r="D78" i="5"/>
  <c r="F80" i="5"/>
  <c r="F83" i="5"/>
  <c r="D86" i="5"/>
  <c r="F88" i="5"/>
  <c r="F91" i="5"/>
</calcChain>
</file>

<file path=xl/sharedStrings.xml><?xml version="1.0" encoding="utf-8"?>
<sst xmlns="http://schemas.openxmlformats.org/spreadsheetml/2006/main" count="107" uniqueCount="60">
  <si>
    <t>name</t>
  </si>
  <si>
    <t>meanReversion</t>
  </si>
  <si>
    <t>currency</t>
  </si>
  <si>
    <t>ZAR</t>
  </si>
  <si>
    <t>flatVol</t>
  </si>
  <si>
    <t>baseCurve</t>
  </si>
  <si>
    <t>dates</t>
  </si>
  <si>
    <t>rates</t>
  </si>
  <si>
    <t>forecastIndices</t>
  </si>
  <si>
    <t>JIBAR3M</t>
  </si>
  <si>
    <t>QSA.CreateHWModelDemo</t>
  </si>
  <si>
    <t>HWZAR</t>
  </si>
  <si>
    <t>HWUSD</t>
  </si>
  <si>
    <t>LIBOR3M</t>
  </si>
  <si>
    <t>HWEUR</t>
  </si>
  <si>
    <t>USDSwapCurve</t>
  </si>
  <si>
    <t>ZARSwapCurve</t>
  </si>
  <si>
    <t>EURSwapCurve</t>
  </si>
  <si>
    <t>anchorDate</t>
  </si>
  <si>
    <t>numeraireCcy</t>
  </si>
  <si>
    <t>rateSimulators</t>
  </si>
  <si>
    <t>currencyPairs</t>
  </si>
  <si>
    <t>spots</t>
  </si>
  <si>
    <t>vols</t>
  </si>
  <si>
    <t>correlations</t>
  </si>
  <si>
    <t>USD</t>
  </si>
  <si>
    <t>EUR</t>
  </si>
  <si>
    <t>fxAndRateModel</t>
  </si>
  <si>
    <t>QSA.CreateMultiHWAndFXToy</t>
  </si>
  <si>
    <t>startDate</t>
  </si>
  <si>
    <t>tenor</t>
  </si>
  <si>
    <t>5y</t>
  </si>
  <si>
    <t>rate</t>
  </si>
  <si>
    <t>payFixed</t>
  </si>
  <si>
    <t>notional</t>
  </si>
  <si>
    <t>QSA.CreateZARSwap</t>
  </si>
  <si>
    <t>ZARSwap0001</t>
  </si>
  <si>
    <t>SwapsEPE</t>
  </si>
  <si>
    <t>products</t>
  </si>
  <si>
    <t>valueDate</t>
  </si>
  <si>
    <t>model</t>
  </si>
  <si>
    <t>nSims</t>
  </si>
  <si>
    <t>percentiles</t>
  </si>
  <si>
    <t>Percentile05</t>
  </si>
  <si>
    <t>Percentile10</t>
  </si>
  <si>
    <t>Percentile90</t>
  </si>
  <si>
    <t>Percentile95</t>
  </si>
  <si>
    <t>floatingIndex</t>
  </si>
  <si>
    <t>resetDates</t>
  </si>
  <si>
    <t>paymentDates</t>
  </si>
  <si>
    <t>notionals</t>
  </si>
  <si>
    <t>spreads</t>
  </si>
  <si>
    <t>accrualFractions</t>
  </si>
  <si>
    <t>QSA.CreateFloatLeg</t>
  </si>
  <si>
    <t>CCIRS001_USD</t>
  </si>
  <si>
    <t>CCIRS001_ZAR</t>
  </si>
  <si>
    <t>amounts</t>
  </si>
  <si>
    <t>currencies</t>
  </si>
  <si>
    <t>QSA.CreateCashLeg</t>
  </si>
  <si>
    <t>CCIRS001_NOTIONALS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</si>
</sst>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15" fontId="0" fillId="0" borderId="0" xfId="0" applyNumberFormat="1"/>
    <xf numFmtId="4" fontId="0" fillId="0" borderId="0" xfId="0" applyNumberFormat="1"/>
    <xf numFmtId="16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PFE!$C$12</c:f>
              <c:strCache>
                <c:ptCount val="1"/>
                <c:pt idx="0">
                  <c:v>Percentile05</c:v>
                </c:pt>
              </c:strCache>
            </c:strRef>
          </c:tx>
          <c:marker>
            <c:symbol val="none"/>
          </c:marker>
          <c:val>
            <c:numRef>
              <c:f>PFE!$C$13:$C$93</c:f>
              <c:numCache>
                <c:formatCode>#,##0.00</c:formatCode>
                <c:ptCount val="81"/>
                <c:pt idx="0">
                  <c:v>-247510.45287915369</c:v>
                </c:pt>
                <c:pt idx="1">
                  <c:v>-322473.29444627627</c:v>
                </c:pt>
                <c:pt idx="2">
                  <c:v>-387054.01198156684</c:v>
                </c:pt>
                <c:pt idx="3">
                  <c:v>-376984.88783765247</c:v>
                </c:pt>
                <c:pt idx="4">
                  <c:v>-480581.8007061893</c:v>
                </c:pt>
                <c:pt idx="5">
                  <c:v>-572811.02681570232</c:v>
                </c:pt>
                <c:pt idx="6">
                  <c:v>-543401.66666666663</c:v>
                </c:pt>
                <c:pt idx="7">
                  <c:v>-584240.6430738708</c:v>
                </c:pt>
                <c:pt idx="8">
                  <c:v>-598812.65742714994</c:v>
                </c:pt>
                <c:pt idx="9">
                  <c:v>-622771.48850902182</c:v>
                </c:pt>
                <c:pt idx="10">
                  <c:v>-656188.8322253878</c:v>
                </c:pt>
                <c:pt idx="11">
                  <c:v>-690455.39728226094</c:v>
                </c:pt>
                <c:pt idx="12">
                  <c:v>-696746.01690814632</c:v>
                </c:pt>
                <c:pt idx="13">
                  <c:v>-724705.45668946649</c:v>
                </c:pt>
                <c:pt idx="14">
                  <c:v>-719197.22705397895</c:v>
                </c:pt>
                <c:pt idx="15">
                  <c:v>-659995.45555201767</c:v>
                </c:pt>
                <c:pt idx="16">
                  <c:v>-649526.56303837488</c:v>
                </c:pt>
                <c:pt idx="17">
                  <c:v>-765543.52428099944</c:v>
                </c:pt>
                <c:pt idx="18">
                  <c:v>-742740.33333333337</c:v>
                </c:pt>
                <c:pt idx="19">
                  <c:v>-720974.4375757575</c:v>
                </c:pt>
                <c:pt idx="20">
                  <c:v>-748377.83870967734</c:v>
                </c:pt>
                <c:pt idx="21">
                  <c:v>-719905.62801932346</c:v>
                </c:pt>
                <c:pt idx="22">
                  <c:v>-715179.97297297278</c:v>
                </c:pt>
                <c:pt idx="23">
                  <c:v>-719739.34285714279</c:v>
                </c:pt>
                <c:pt idx="24">
                  <c:v>-698344.97849462368</c:v>
                </c:pt>
                <c:pt idx="25">
                  <c:v>-669571.62650602404</c:v>
                </c:pt>
                <c:pt idx="26">
                  <c:v>-671691.86440414109</c:v>
                </c:pt>
                <c:pt idx="27">
                  <c:v>-612526.43666061712</c:v>
                </c:pt>
                <c:pt idx="28">
                  <c:v>-667483.16</c:v>
                </c:pt>
                <c:pt idx="29">
                  <c:v>-687457.72352038196</c:v>
                </c:pt>
                <c:pt idx="30">
                  <c:v>-614718.38599714218</c:v>
                </c:pt>
                <c:pt idx="31">
                  <c:v>-612279.82463755272</c:v>
                </c:pt>
                <c:pt idx="32">
                  <c:v>-614780.57819544151</c:v>
                </c:pt>
                <c:pt idx="33">
                  <c:v>-559750.20346320339</c:v>
                </c:pt>
                <c:pt idx="34">
                  <c:v>-565354.99246704334</c:v>
                </c:pt>
                <c:pt idx="35">
                  <c:v>-569595.83950617281</c:v>
                </c:pt>
                <c:pt idx="36">
                  <c:v>-532853.79738562088</c:v>
                </c:pt>
                <c:pt idx="37">
                  <c:v>-524287</c:v>
                </c:pt>
                <c:pt idx="38">
                  <c:v>-526857.03921568627</c:v>
                </c:pt>
                <c:pt idx="39">
                  <c:v>-462804.59393691941</c:v>
                </c:pt>
                <c:pt idx="40">
                  <c:v>-471225.13827592233</c:v>
                </c:pt>
                <c:pt idx="41">
                  <c:v>-482109.02276422753</c:v>
                </c:pt>
                <c:pt idx="42">
                  <c:v>-414343.89739928889</c:v>
                </c:pt>
                <c:pt idx="43">
                  <c:v>-418850.08205484261</c:v>
                </c:pt>
                <c:pt idx="44">
                  <c:v>-408746.70176820882</c:v>
                </c:pt>
                <c:pt idx="45">
                  <c:v>-348599.66313932976</c:v>
                </c:pt>
                <c:pt idx="46">
                  <c:v>-356955.59042033233</c:v>
                </c:pt>
                <c:pt idx="47">
                  <c:v>-359289.74099547509</c:v>
                </c:pt>
                <c:pt idx="48">
                  <c:v>-291529.07404137921</c:v>
                </c:pt>
                <c:pt idx="49">
                  <c:v>-295212.2078654347</c:v>
                </c:pt>
                <c:pt idx="50">
                  <c:v>-290668.1651085756</c:v>
                </c:pt>
                <c:pt idx="51">
                  <c:v>-219998.63728891971</c:v>
                </c:pt>
                <c:pt idx="52">
                  <c:v>-219895.24359913589</c:v>
                </c:pt>
                <c:pt idx="53">
                  <c:v>-216544.73288571008</c:v>
                </c:pt>
                <c:pt idx="54">
                  <c:v>-149251.55111111113</c:v>
                </c:pt>
                <c:pt idx="55">
                  <c:v>-149750.44328767122</c:v>
                </c:pt>
                <c:pt idx="56">
                  <c:v>-143549.17483412873</c:v>
                </c:pt>
                <c:pt idx="57">
                  <c:v>-78142.390966194202</c:v>
                </c:pt>
                <c:pt idx="58">
                  <c:v>-76427.744430900246</c:v>
                </c:pt>
                <c:pt idx="59">
                  <c:v>-77336.809574410392</c:v>
                </c:pt>
                <c:pt idx="60">
                  <c:v>-9.0599060058593746E-7</c:v>
                </c:pt>
                <c:pt idx="61">
                  <c:v>-9.0599060058593746E-7</c:v>
                </c:pt>
                <c:pt idx="62">
                  <c:v>-9.0599060058593746E-7</c:v>
                </c:pt>
                <c:pt idx="63">
                  <c:v>-9.0599060058593746E-7</c:v>
                </c:pt>
                <c:pt idx="64">
                  <c:v>-9.0599060058593746E-7</c:v>
                </c:pt>
                <c:pt idx="65">
                  <c:v>-9.0599060058593746E-7</c:v>
                </c:pt>
                <c:pt idx="66">
                  <c:v>-9.0599060058593746E-7</c:v>
                </c:pt>
                <c:pt idx="67">
                  <c:v>-9.0599060058593746E-7</c:v>
                </c:pt>
                <c:pt idx="68">
                  <c:v>-9.0599060058593746E-7</c:v>
                </c:pt>
                <c:pt idx="69">
                  <c:v>-9.0599060058593746E-7</c:v>
                </c:pt>
                <c:pt idx="70">
                  <c:v>-9.0599060058593746E-7</c:v>
                </c:pt>
                <c:pt idx="71">
                  <c:v>-9.0599060058593746E-7</c:v>
                </c:pt>
                <c:pt idx="72">
                  <c:v>-9.0599060058593746E-7</c:v>
                </c:pt>
                <c:pt idx="73">
                  <c:v>-9.0599060058593746E-7</c:v>
                </c:pt>
                <c:pt idx="74">
                  <c:v>-9.0599060058593746E-7</c:v>
                </c:pt>
                <c:pt idx="75">
                  <c:v>-9.0599060058593746E-7</c:v>
                </c:pt>
                <c:pt idx="76">
                  <c:v>-9.0599060058593746E-7</c:v>
                </c:pt>
                <c:pt idx="77">
                  <c:v>-9.0599060058593746E-7</c:v>
                </c:pt>
                <c:pt idx="78">
                  <c:v>-9.0599060058593746E-7</c:v>
                </c:pt>
                <c:pt idx="79">
                  <c:v>-9.0599060058593746E-7</c:v>
                </c:pt>
                <c:pt idx="80">
                  <c:v>-9.0599060058593746E-7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PFE!$D$12</c:f>
              <c:strCache>
                <c:ptCount val="1"/>
                <c:pt idx="0">
                  <c:v>Percentile10</c:v>
                </c:pt>
              </c:strCache>
            </c:strRef>
          </c:tx>
          <c:marker>
            <c:symbol val="none"/>
          </c:marker>
          <c:val>
            <c:numRef>
              <c:f>PFE!$D$13:$D$93</c:f>
              <c:numCache>
                <c:formatCode>#,##0.00</c:formatCode>
                <c:ptCount val="81"/>
                <c:pt idx="0">
                  <c:v>-187932.51406398907</c:v>
                </c:pt>
                <c:pt idx="1">
                  <c:v>-242672.15942028986</c:v>
                </c:pt>
                <c:pt idx="2">
                  <c:v>-285397.70967741928</c:v>
                </c:pt>
                <c:pt idx="3">
                  <c:v>-286812.92338482745</c:v>
                </c:pt>
                <c:pt idx="4">
                  <c:v>-379488.23276050546</c:v>
                </c:pt>
                <c:pt idx="5">
                  <c:v>-424573.91597773292</c:v>
                </c:pt>
                <c:pt idx="6">
                  <c:v>-434232.52619483724</c:v>
                </c:pt>
                <c:pt idx="7">
                  <c:v>-447860.29263655003</c:v>
                </c:pt>
                <c:pt idx="8">
                  <c:v>-471316.72608890885</c:v>
                </c:pt>
                <c:pt idx="9">
                  <c:v>-450999.14035087713</c:v>
                </c:pt>
                <c:pt idx="10">
                  <c:v>-471929.92202462378</c:v>
                </c:pt>
                <c:pt idx="11">
                  <c:v>-520765.59974259976</c:v>
                </c:pt>
                <c:pt idx="12">
                  <c:v>-500455.72727272724</c:v>
                </c:pt>
                <c:pt idx="13">
                  <c:v>-483486.76567195763</c:v>
                </c:pt>
                <c:pt idx="14">
                  <c:v>-495711.33628023352</c:v>
                </c:pt>
                <c:pt idx="15">
                  <c:v>-496533.62140198977</c:v>
                </c:pt>
                <c:pt idx="16">
                  <c:v>-527146.75272727269</c:v>
                </c:pt>
                <c:pt idx="17">
                  <c:v>-568523.09470512264</c:v>
                </c:pt>
                <c:pt idx="18">
                  <c:v>-524287</c:v>
                </c:pt>
                <c:pt idx="19">
                  <c:v>-517709.76923076925</c:v>
                </c:pt>
                <c:pt idx="20">
                  <c:v>-549182.31182795693</c:v>
                </c:pt>
                <c:pt idx="21">
                  <c:v>-528086.18840579712</c:v>
                </c:pt>
                <c:pt idx="22">
                  <c:v>-560100.01525658811</c:v>
                </c:pt>
                <c:pt idx="23">
                  <c:v>-559903.92033057846</c:v>
                </c:pt>
                <c:pt idx="24">
                  <c:v>-528045.33691756264</c:v>
                </c:pt>
                <c:pt idx="25">
                  <c:v>-510823.80197530863</c:v>
                </c:pt>
                <c:pt idx="26">
                  <c:v>-494019.80878431373</c:v>
                </c:pt>
                <c:pt idx="27">
                  <c:v>-486670.17441364605</c:v>
                </c:pt>
                <c:pt idx="28">
                  <c:v>-496332.37853107345</c:v>
                </c:pt>
                <c:pt idx="29">
                  <c:v>-490397.7349824236</c:v>
                </c:pt>
                <c:pt idx="30">
                  <c:v>-465713.76838777662</c:v>
                </c:pt>
                <c:pt idx="31">
                  <c:v>-472333.02686792449</c:v>
                </c:pt>
                <c:pt idx="32">
                  <c:v>-483631.91315136477</c:v>
                </c:pt>
                <c:pt idx="33">
                  <c:v>-415899.45123958169</c:v>
                </c:pt>
                <c:pt idx="34">
                  <c:v>-417172.53067517275</c:v>
                </c:pt>
                <c:pt idx="35">
                  <c:v>-441554.43314368639</c:v>
                </c:pt>
                <c:pt idx="36">
                  <c:v>-382837.6080877115</c:v>
                </c:pt>
                <c:pt idx="37">
                  <c:v>-379132.53499115095</c:v>
                </c:pt>
                <c:pt idx="38">
                  <c:v>-408039.53454099665</c:v>
                </c:pt>
                <c:pt idx="39">
                  <c:v>-366351.09217502235</c:v>
                </c:pt>
                <c:pt idx="40">
                  <c:v>-354618.38767310086</c:v>
                </c:pt>
                <c:pt idx="41">
                  <c:v>-351807.78601397556</c:v>
                </c:pt>
                <c:pt idx="42">
                  <c:v>-311630.33186813188</c:v>
                </c:pt>
                <c:pt idx="43">
                  <c:v>-313257.04484226136</c:v>
                </c:pt>
                <c:pt idx="44">
                  <c:v>-321443.82350282476</c:v>
                </c:pt>
                <c:pt idx="45">
                  <c:v>-274180.22448979586</c:v>
                </c:pt>
                <c:pt idx="46">
                  <c:v>-275382.59595959593</c:v>
                </c:pt>
                <c:pt idx="47">
                  <c:v>-274600.08287999994</c:v>
                </c:pt>
                <c:pt idx="48">
                  <c:v>-220332.36105763057</c:v>
                </c:pt>
                <c:pt idx="49">
                  <c:v>-218341.63314870396</c:v>
                </c:pt>
                <c:pt idx="50">
                  <c:v>-220581.85535351199</c:v>
                </c:pt>
                <c:pt idx="51">
                  <c:v>-167099.70174132992</c:v>
                </c:pt>
                <c:pt idx="52">
                  <c:v>-171895.2090516552</c:v>
                </c:pt>
                <c:pt idx="53">
                  <c:v>-170139.46859083191</c:v>
                </c:pt>
                <c:pt idx="54">
                  <c:v>-116688.55913495259</c:v>
                </c:pt>
                <c:pt idx="55">
                  <c:v>-115133.26848880966</c:v>
                </c:pt>
                <c:pt idx="56">
                  <c:v>-116115.59317815838</c:v>
                </c:pt>
                <c:pt idx="57">
                  <c:v>-59196.581550430674</c:v>
                </c:pt>
                <c:pt idx="58">
                  <c:v>-58132.551835105682</c:v>
                </c:pt>
                <c:pt idx="59">
                  <c:v>-58329.421335658742</c:v>
                </c:pt>
                <c:pt idx="60">
                  <c:v>-8.5830688476562502E-7</c:v>
                </c:pt>
                <c:pt idx="61">
                  <c:v>-8.5830688476562502E-7</c:v>
                </c:pt>
                <c:pt idx="62">
                  <c:v>-8.5830688476562502E-7</c:v>
                </c:pt>
                <c:pt idx="63">
                  <c:v>-8.5830688476562502E-7</c:v>
                </c:pt>
                <c:pt idx="64">
                  <c:v>-8.5830688476562502E-7</c:v>
                </c:pt>
                <c:pt idx="65">
                  <c:v>-8.5830688476562502E-7</c:v>
                </c:pt>
                <c:pt idx="66">
                  <c:v>-8.5830688476562502E-7</c:v>
                </c:pt>
                <c:pt idx="67">
                  <c:v>-8.5830688476562502E-7</c:v>
                </c:pt>
                <c:pt idx="68">
                  <c:v>-8.5830688476562502E-7</c:v>
                </c:pt>
                <c:pt idx="69">
                  <c:v>-8.5830688476562502E-7</c:v>
                </c:pt>
                <c:pt idx="70">
                  <c:v>-8.5830688476562502E-7</c:v>
                </c:pt>
                <c:pt idx="71">
                  <c:v>-8.5830688476562502E-7</c:v>
                </c:pt>
                <c:pt idx="72">
                  <c:v>-8.5830688476562502E-7</c:v>
                </c:pt>
                <c:pt idx="73">
                  <c:v>-8.5830688476562502E-7</c:v>
                </c:pt>
                <c:pt idx="74">
                  <c:v>-8.5830688476562502E-7</c:v>
                </c:pt>
                <c:pt idx="75">
                  <c:v>-8.5830688476562502E-7</c:v>
                </c:pt>
                <c:pt idx="76">
                  <c:v>-8.5830688476562502E-7</c:v>
                </c:pt>
                <c:pt idx="77">
                  <c:v>-8.5830688476562502E-7</c:v>
                </c:pt>
                <c:pt idx="78">
                  <c:v>-8.5830688476562502E-7</c:v>
                </c:pt>
                <c:pt idx="79">
                  <c:v>-8.5830688476562502E-7</c:v>
                </c:pt>
                <c:pt idx="80">
                  <c:v>-8.5830688476562502E-7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PFE!$E$12</c:f>
              <c:strCache>
                <c:ptCount val="1"/>
                <c:pt idx="0">
                  <c:v>Percentile90</c:v>
                </c:pt>
              </c:strCache>
            </c:strRef>
          </c:tx>
          <c:marker>
            <c:symbol val="none"/>
          </c:marker>
          <c:val>
            <c:numRef>
              <c:f>PFE!$E$13:$E$93</c:f>
              <c:numCache>
                <c:formatCode>#,##0.00</c:formatCode>
                <c:ptCount val="81"/>
                <c:pt idx="0">
                  <c:v>223192.90458982016</c:v>
                </c:pt>
                <c:pt idx="1">
                  <c:v>293234.93147343886</c:v>
                </c:pt>
                <c:pt idx="2">
                  <c:v>307015.6274160833</c:v>
                </c:pt>
                <c:pt idx="3">
                  <c:v>322990.56183255359</c:v>
                </c:pt>
                <c:pt idx="4">
                  <c:v>353039.05280528055</c:v>
                </c:pt>
                <c:pt idx="5">
                  <c:v>411969.20023818978</c:v>
                </c:pt>
                <c:pt idx="6">
                  <c:v>413149.19403462228</c:v>
                </c:pt>
                <c:pt idx="7">
                  <c:v>480905.42174482171</c:v>
                </c:pt>
                <c:pt idx="8">
                  <c:v>447737.05256279942</c:v>
                </c:pt>
                <c:pt idx="9">
                  <c:v>497959.04976967996</c:v>
                </c:pt>
                <c:pt idx="10">
                  <c:v>498492.70256410254</c:v>
                </c:pt>
                <c:pt idx="11">
                  <c:v>498672.83707233134</c:v>
                </c:pt>
                <c:pt idx="12">
                  <c:v>500134.97779591836</c:v>
                </c:pt>
                <c:pt idx="13">
                  <c:v>536691.00871459697</c:v>
                </c:pt>
                <c:pt idx="14">
                  <c:v>558126.37267670606</c:v>
                </c:pt>
                <c:pt idx="15">
                  <c:v>541588.17976499698</c:v>
                </c:pt>
                <c:pt idx="16">
                  <c:v>570196.05757648614</c:v>
                </c:pt>
                <c:pt idx="17">
                  <c:v>572040.71034482773</c:v>
                </c:pt>
                <c:pt idx="18">
                  <c:v>550447.90122448979</c:v>
                </c:pt>
                <c:pt idx="19">
                  <c:v>529891.63362487848</c:v>
                </c:pt>
                <c:pt idx="20">
                  <c:v>551250.38285714295</c:v>
                </c:pt>
                <c:pt idx="21">
                  <c:v>515546.49314138253</c:v>
                </c:pt>
                <c:pt idx="22">
                  <c:v>537264.42574257427</c:v>
                </c:pt>
                <c:pt idx="23">
                  <c:v>547190.3694207028</c:v>
                </c:pt>
                <c:pt idx="24">
                  <c:v>519262.78862135095</c:v>
                </c:pt>
                <c:pt idx="25">
                  <c:v>508642.02691710211</c:v>
                </c:pt>
                <c:pt idx="26">
                  <c:v>542128.23076923063</c:v>
                </c:pt>
                <c:pt idx="27">
                  <c:v>496250.20855614974</c:v>
                </c:pt>
                <c:pt idx="28">
                  <c:v>493188.3073724095</c:v>
                </c:pt>
                <c:pt idx="29">
                  <c:v>496917.22229241795</c:v>
                </c:pt>
                <c:pt idx="30">
                  <c:v>463029.16941187275</c:v>
                </c:pt>
                <c:pt idx="31">
                  <c:v>463805.72428987018</c:v>
                </c:pt>
                <c:pt idx="32">
                  <c:v>480443.51675075572</c:v>
                </c:pt>
                <c:pt idx="33">
                  <c:v>428184.94306763256</c:v>
                </c:pt>
                <c:pt idx="34">
                  <c:v>426617.78678959043</c:v>
                </c:pt>
                <c:pt idx="35">
                  <c:v>431772.26560977229</c:v>
                </c:pt>
                <c:pt idx="36">
                  <c:v>412595.80626341864</c:v>
                </c:pt>
                <c:pt idx="37">
                  <c:v>404922.13135709817</c:v>
                </c:pt>
                <c:pt idx="38">
                  <c:v>428218.2114628409</c:v>
                </c:pt>
                <c:pt idx="39">
                  <c:v>380714.99629554438</c:v>
                </c:pt>
                <c:pt idx="40">
                  <c:v>391131.89142857149</c:v>
                </c:pt>
                <c:pt idx="41">
                  <c:v>399181.59614896105</c:v>
                </c:pt>
                <c:pt idx="42">
                  <c:v>333495.33671836747</c:v>
                </c:pt>
                <c:pt idx="43">
                  <c:v>334342.57798861491</c:v>
                </c:pt>
                <c:pt idx="44">
                  <c:v>350042.86067491584</c:v>
                </c:pt>
                <c:pt idx="45">
                  <c:v>287541.97753613204</c:v>
                </c:pt>
                <c:pt idx="46">
                  <c:v>286786.30043076928</c:v>
                </c:pt>
                <c:pt idx="47">
                  <c:v>277645.78605604917</c:v>
                </c:pt>
                <c:pt idx="48">
                  <c:v>233705.81323924186</c:v>
                </c:pt>
                <c:pt idx="49">
                  <c:v>241290.66421692376</c:v>
                </c:pt>
                <c:pt idx="50">
                  <c:v>236545.43571543644</c:v>
                </c:pt>
                <c:pt idx="51">
                  <c:v>183336.3855584416</c:v>
                </c:pt>
                <c:pt idx="52">
                  <c:v>180778.47319893009</c:v>
                </c:pt>
                <c:pt idx="53">
                  <c:v>181591.96504820333</c:v>
                </c:pt>
                <c:pt idx="54">
                  <c:v>121201.97491787438</c:v>
                </c:pt>
                <c:pt idx="55">
                  <c:v>120272.55846514797</c:v>
                </c:pt>
                <c:pt idx="56">
                  <c:v>122696.49642707019</c:v>
                </c:pt>
                <c:pt idx="57">
                  <c:v>60716.905674653215</c:v>
                </c:pt>
                <c:pt idx="58">
                  <c:v>60989.619384388861</c:v>
                </c:pt>
                <c:pt idx="59">
                  <c:v>62993.262140094543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PFE!$F$12</c:f>
              <c:strCache>
                <c:ptCount val="1"/>
                <c:pt idx="0">
                  <c:v>Percentile95</c:v>
                </c:pt>
              </c:strCache>
            </c:strRef>
          </c:tx>
          <c:marker>
            <c:symbol val="none"/>
          </c:marker>
          <c:val>
            <c:numRef>
              <c:f>PFE!$F$13:$F$93</c:f>
              <c:numCache>
                <c:formatCode>#,##0.00</c:formatCode>
                <c:ptCount val="81"/>
                <c:pt idx="0">
                  <c:v>280744.15968218364</c:v>
                </c:pt>
                <c:pt idx="1">
                  <c:v>355083.8798336797</c:v>
                </c:pt>
                <c:pt idx="2">
                  <c:v>364454.62983003812</c:v>
                </c:pt>
                <c:pt idx="3">
                  <c:v>390877.7842293905</c:v>
                </c:pt>
                <c:pt idx="4">
                  <c:v>435165.55633708154</c:v>
                </c:pt>
                <c:pt idx="5">
                  <c:v>475473.07464480028</c:v>
                </c:pt>
                <c:pt idx="6">
                  <c:v>489093.82960413082</c:v>
                </c:pt>
                <c:pt idx="7">
                  <c:v>578001.40254636726</c:v>
                </c:pt>
                <c:pt idx="8">
                  <c:v>589284.55130851059</c:v>
                </c:pt>
                <c:pt idx="9">
                  <c:v>601743.86287260195</c:v>
                </c:pt>
                <c:pt idx="10">
                  <c:v>630209.20689655142</c:v>
                </c:pt>
                <c:pt idx="11">
                  <c:v>658952.28573268419</c:v>
                </c:pt>
                <c:pt idx="12">
                  <c:v>622522.57473897806</c:v>
                </c:pt>
                <c:pt idx="13">
                  <c:v>676372.3275503749</c:v>
                </c:pt>
                <c:pt idx="14">
                  <c:v>666258.75509011396</c:v>
                </c:pt>
                <c:pt idx="15">
                  <c:v>649103.69228696311</c:v>
                </c:pt>
                <c:pt idx="16">
                  <c:v>682177.90119674522</c:v>
                </c:pt>
                <c:pt idx="17">
                  <c:v>687978.62521769409</c:v>
                </c:pt>
                <c:pt idx="18">
                  <c:v>661115.22153731994</c:v>
                </c:pt>
                <c:pt idx="19">
                  <c:v>666531.20597981242</c:v>
                </c:pt>
                <c:pt idx="20">
                  <c:v>671586.96190476185</c:v>
                </c:pt>
                <c:pt idx="21">
                  <c:v>645134.62280492764</c:v>
                </c:pt>
                <c:pt idx="22">
                  <c:v>667038.68316831673</c:v>
                </c:pt>
                <c:pt idx="23">
                  <c:v>646514.76689976687</c:v>
                </c:pt>
                <c:pt idx="24">
                  <c:v>633512.35244606074</c:v>
                </c:pt>
                <c:pt idx="25">
                  <c:v>657051.73513559182</c:v>
                </c:pt>
                <c:pt idx="26">
                  <c:v>670015.91168091143</c:v>
                </c:pt>
                <c:pt idx="27">
                  <c:v>613975.6645284947</c:v>
                </c:pt>
                <c:pt idx="28">
                  <c:v>624574.24841915048</c:v>
                </c:pt>
                <c:pt idx="29">
                  <c:v>622327.7424508261</c:v>
                </c:pt>
                <c:pt idx="30">
                  <c:v>560155.10980392131</c:v>
                </c:pt>
                <c:pt idx="31">
                  <c:v>562575.22509462223</c:v>
                </c:pt>
                <c:pt idx="32">
                  <c:v>593952.6657534244</c:v>
                </c:pt>
                <c:pt idx="33">
                  <c:v>534849.57875457872</c:v>
                </c:pt>
                <c:pt idx="34">
                  <c:v>542093.00754716981</c:v>
                </c:pt>
                <c:pt idx="35">
                  <c:v>535857.62146892655</c:v>
                </c:pt>
                <c:pt idx="36">
                  <c:v>502973.74854202394</c:v>
                </c:pt>
                <c:pt idx="37">
                  <c:v>510332.01253283297</c:v>
                </c:pt>
                <c:pt idx="38">
                  <c:v>513524.66931147856</c:v>
                </c:pt>
                <c:pt idx="39">
                  <c:v>454660.73362136004</c:v>
                </c:pt>
                <c:pt idx="40">
                  <c:v>463838.59088761895</c:v>
                </c:pt>
                <c:pt idx="41">
                  <c:v>466452.74027613114</c:v>
                </c:pt>
                <c:pt idx="42">
                  <c:v>412236.78684807243</c:v>
                </c:pt>
                <c:pt idx="43">
                  <c:v>409510.39888087485</c:v>
                </c:pt>
                <c:pt idx="44">
                  <c:v>409657.39429743175</c:v>
                </c:pt>
                <c:pt idx="45">
                  <c:v>346161.77685950405</c:v>
                </c:pt>
                <c:pt idx="46">
                  <c:v>348458.28106666659</c:v>
                </c:pt>
                <c:pt idx="47">
                  <c:v>347016.08939014195</c:v>
                </c:pt>
                <c:pt idx="48">
                  <c:v>281059.11025447201</c:v>
                </c:pt>
                <c:pt idx="49">
                  <c:v>285183.31412373477</c:v>
                </c:pt>
                <c:pt idx="50">
                  <c:v>289787.05424754717</c:v>
                </c:pt>
                <c:pt idx="51">
                  <c:v>223348.1965550239</c:v>
                </c:pt>
                <c:pt idx="52">
                  <c:v>225003.78241170608</c:v>
                </c:pt>
                <c:pt idx="53">
                  <c:v>219433.71767280236</c:v>
                </c:pt>
                <c:pt idx="54">
                  <c:v>153501.87058823518</c:v>
                </c:pt>
                <c:pt idx="55">
                  <c:v>154421.58672283357</c:v>
                </c:pt>
                <c:pt idx="56">
                  <c:v>153118.79240037061</c:v>
                </c:pt>
                <c:pt idx="57">
                  <c:v>78212.777777777737</c:v>
                </c:pt>
                <c:pt idx="58">
                  <c:v>78512.653430253471</c:v>
                </c:pt>
                <c:pt idx="59">
                  <c:v>76154.76508166964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474432"/>
        <c:axId val="377515008"/>
      </c:lineChart>
      <c:catAx>
        <c:axId val="37747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377515008"/>
        <c:crosses val="autoZero"/>
        <c:auto val="1"/>
        <c:lblAlgn val="ctr"/>
        <c:lblOffset val="100"/>
        <c:noMultiLvlLbl val="0"/>
      </c:catAx>
      <c:valAx>
        <c:axId val="37751500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7747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workbookViewId="0">
      <selection activeCell="N22" sqref="N22"/>
    </sheetView>
  </sheetViews>
  <sheetFormatPr defaultRowHeight="15" x14ac:dyDescent="0.25"/>
  <cols>
    <col min="2" max="2" width="11" bestFit="1" customWidth="1"/>
    <col min="3" max="3" width="27.140625" bestFit="1" customWidth="1"/>
    <col min="4" max="4" width="12.42578125" bestFit="1" customWidth="1"/>
    <col min="5" max="6" width="12.28515625" bestFit="1" customWidth="1"/>
  </cols>
  <sheetData>
    <row r="2" spans="2:6" x14ac:dyDescent="0.25">
      <c r="B2" s="11" t="s">
        <v>0</v>
      </c>
      <c r="C2" s="13" t="s">
        <v>37</v>
      </c>
    </row>
    <row r="3" spans="2:6" x14ac:dyDescent="0.25">
      <c r="B3" s="11" t="s">
        <v>38</v>
      </c>
      <c r="C3" s="15" t="str">
        <f>Trades!B10</f>
        <v>ZARSwap0001.19:02:17-35</v>
      </c>
    </row>
    <row r="4" spans="2:6" x14ac:dyDescent="0.25">
      <c r="B4" s="9"/>
      <c r="C4" s="15" t="str">
        <f>Trades!B28</f>
        <v>CCIRS001_ZAR.19:02:17-37</v>
      </c>
    </row>
    <row r="5" spans="2:6" x14ac:dyDescent="0.25">
      <c r="B5" s="9"/>
      <c r="C5" s="15" t="str">
        <f>Trades!H28</f>
        <v>CCIRS001_USD.19:02:17-36</v>
      </c>
    </row>
    <row r="6" spans="2:6" s="9" customFormat="1" x14ac:dyDescent="0.25">
      <c r="C6" s="15" t="str">
        <f>Trades!N23</f>
        <v>CCIRS001_NOTIONALS.19:02:17-44</v>
      </c>
    </row>
    <row r="7" spans="2:6" x14ac:dyDescent="0.25">
      <c r="B7" s="11" t="s">
        <v>39</v>
      </c>
      <c r="C7" s="19">
        <f>'Whole Model'!C3</f>
        <v>42675</v>
      </c>
    </row>
    <row r="8" spans="2:6" x14ac:dyDescent="0.25">
      <c r="B8" s="11" t="s">
        <v>40</v>
      </c>
      <c r="C8" s="15" t="str">
        <f ca="1">'Whole Model'!B11</f>
        <v>fxAndRateModel.19:02:17-45</v>
      </c>
    </row>
    <row r="9" spans="2:6" x14ac:dyDescent="0.25">
      <c r="B9" s="11" t="s">
        <v>41</v>
      </c>
      <c r="C9" s="13">
        <v>1000</v>
      </c>
    </row>
    <row r="10" spans="2:6" x14ac:dyDescent="0.25">
      <c r="B10" s="11" t="s">
        <v>42</v>
      </c>
      <c r="C10" s="13">
        <v>0.05</v>
      </c>
      <c r="D10" s="13">
        <v>0.1</v>
      </c>
      <c r="E10" s="13">
        <v>0.9</v>
      </c>
      <c r="F10" s="13">
        <v>0.95</v>
      </c>
    </row>
    <row r="11" spans="2:6" s="9" customFormat="1" x14ac:dyDescent="0.25"/>
    <row r="12" spans="2:6" x14ac:dyDescent="0.25">
      <c r="C12" t="s">
        <v>43</v>
      </c>
      <c r="D12" t="s">
        <v>44</v>
      </c>
      <c r="E12" t="s">
        <v>45</v>
      </c>
      <c r="F12" s="9" t="s">
        <v>46</v>
      </c>
    </row>
    <row r="13" spans="2:6" x14ac:dyDescent="0.25">
      <c r="B13" s="20">
        <v>42676</v>
      </c>
      <c r="C13" s="21">
        <f t="array" aca="1" ref="C13:F93" ca="1">_xll.QSA.PFE(C3,C7,B13:B93,C10:F10,C8,C9)</f>
        <v>-247510.45287915369</v>
      </c>
      <c r="D13" s="21">
        <f ca="1"/>
        <v>-187932.51406398907</v>
      </c>
      <c r="E13" s="21">
        <f ca="1"/>
        <v>223192.90458982016</v>
      </c>
      <c r="F13" s="21">
        <f ca="1"/>
        <v>280744.15968218364</v>
      </c>
    </row>
    <row r="14" spans="2:6" x14ac:dyDescent="0.25">
      <c r="B14" s="20">
        <f>EDATE(B13,1)</f>
        <v>42706</v>
      </c>
      <c r="C14" s="21">
        <f ca="1"/>
        <v>-322473.29444627627</v>
      </c>
      <c r="D14" s="21">
        <f ca="1"/>
        <v>-242672.15942028986</v>
      </c>
      <c r="E14" s="21">
        <f ca="1"/>
        <v>293234.93147343886</v>
      </c>
      <c r="F14" s="21">
        <f ca="1"/>
        <v>355083.8798336797</v>
      </c>
    </row>
    <row r="15" spans="2:6" x14ac:dyDescent="0.25">
      <c r="B15" s="20">
        <f t="shared" ref="B15:B78" si="0">EDATE(B14,1)</f>
        <v>42737</v>
      </c>
      <c r="C15" s="21">
        <f ca="1"/>
        <v>-387054.01198156684</v>
      </c>
      <c r="D15" s="21">
        <f ca="1"/>
        <v>-285397.70967741928</v>
      </c>
      <c r="E15" s="21">
        <f ca="1"/>
        <v>307015.6274160833</v>
      </c>
      <c r="F15" s="21">
        <f ca="1"/>
        <v>364454.62983003812</v>
      </c>
    </row>
    <row r="16" spans="2:6" x14ac:dyDescent="0.25">
      <c r="B16" s="20">
        <f t="shared" si="0"/>
        <v>42768</v>
      </c>
      <c r="C16" s="21">
        <f ca="1"/>
        <v>-376984.88783765247</v>
      </c>
      <c r="D16" s="21">
        <f ca="1"/>
        <v>-286812.92338482745</v>
      </c>
      <c r="E16" s="21">
        <f ca="1"/>
        <v>322990.56183255359</v>
      </c>
      <c r="F16" s="21">
        <f ca="1"/>
        <v>390877.7842293905</v>
      </c>
    </row>
    <row r="17" spans="2:6" x14ac:dyDescent="0.25">
      <c r="B17" s="20">
        <f t="shared" si="0"/>
        <v>42796</v>
      </c>
      <c r="C17" s="21">
        <f ca="1"/>
        <v>-480581.8007061893</v>
      </c>
      <c r="D17" s="21">
        <f ca="1"/>
        <v>-379488.23276050546</v>
      </c>
      <c r="E17" s="21">
        <f ca="1"/>
        <v>353039.05280528055</v>
      </c>
      <c r="F17" s="21">
        <f ca="1"/>
        <v>435165.55633708154</v>
      </c>
    </row>
    <row r="18" spans="2:6" x14ac:dyDescent="0.25">
      <c r="B18" s="20">
        <f t="shared" si="0"/>
        <v>42827</v>
      </c>
      <c r="C18" s="21">
        <f ca="1"/>
        <v>-572811.02681570232</v>
      </c>
      <c r="D18" s="21">
        <f ca="1"/>
        <v>-424573.91597773292</v>
      </c>
      <c r="E18" s="21">
        <f ca="1"/>
        <v>411969.20023818978</v>
      </c>
      <c r="F18" s="21">
        <f ca="1"/>
        <v>475473.07464480028</v>
      </c>
    </row>
    <row r="19" spans="2:6" x14ac:dyDescent="0.25">
      <c r="B19" s="20">
        <f t="shared" si="0"/>
        <v>42857</v>
      </c>
      <c r="C19" s="21">
        <f ca="1"/>
        <v>-543401.66666666663</v>
      </c>
      <c r="D19" s="21">
        <f ca="1"/>
        <v>-434232.52619483724</v>
      </c>
      <c r="E19" s="21">
        <f ca="1"/>
        <v>413149.19403462228</v>
      </c>
      <c r="F19" s="21">
        <f ca="1"/>
        <v>489093.82960413082</v>
      </c>
    </row>
    <row r="20" spans="2:6" x14ac:dyDescent="0.25">
      <c r="B20" s="20">
        <f t="shared" si="0"/>
        <v>42888</v>
      </c>
      <c r="C20" s="21">
        <f ca="1"/>
        <v>-584240.6430738708</v>
      </c>
      <c r="D20" s="21">
        <f ca="1"/>
        <v>-447860.29263655003</v>
      </c>
      <c r="E20" s="21">
        <f ca="1"/>
        <v>480905.42174482171</v>
      </c>
      <c r="F20" s="21">
        <f ca="1"/>
        <v>578001.40254636726</v>
      </c>
    </row>
    <row r="21" spans="2:6" x14ac:dyDescent="0.25">
      <c r="B21" s="20">
        <f t="shared" si="0"/>
        <v>42918</v>
      </c>
      <c r="C21" s="21">
        <f ca="1"/>
        <v>-598812.65742714994</v>
      </c>
      <c r="D21" s="21">
        <f ca="1"/>
        <v>-471316.72608890885</v>
      </c>
      <c r="E21" s="21">
        <f ca="1"/>
        <v>447737.05256279942</v>
      </c>
      <c r="F21" s="21">
        <f ca="1"/>
        <v>589284.55130851059</v>
      </c>
    </row>
    <row r="22" spans="2:6" x14ac:dyDescent="0.25">
      <c r="B22" s="20">
        <f t="shared" si="0"/>
        <v>42949</v>
      </c>
      <c r="C22" s="21">
        <f ca="1"/>
        <v>-622771.48850902182</v>
      </c>
      <c r="D22" s="21">
        <f ca="1"/>
        <v>-450999.14035087713</v>
      </c>
      <c r="E22" s="21">
        <f ca="1"/>
        <v>497959.04976967996</v>
      </c>
      <c r="F22" s="21">
        <f ca="1"/>
        <v>601743.86287260195</v>
      </c>
    </row>
    <row r="23" spans="2:6" x14ac:dyDescent="0.25">
      <c r="B23" s="20">
        <f t="shared" si="0"/>
        <v>42980</v>
      </c>
      <c r="C23" s="21">
        <f ca="1"/>
        <v>-656188.8322253878</v>
      </c>
      <c r="D23" s="21">
        <f ca="1"/>
        <v>-471929.92202462378</v>
      </c>
      <c r="E23" s="21">
        <f ca="1"/>
        <v>498492.70256410254</v>
      </c>
      <c r="F23" s="21">
        <f ca="1"/>
        <v>630209.20689655142</v>
      </c>
    </row>
    <row r="24" spans="2:6" x14ac:dyDescent="0.25">
      <c r="B24" s="20">
        <f t="shared" si="0"/>
        <v>43010</v>
      </c>
      <c r="C24" s="21">
        <f ca="1"/>
        <v>-690455.39728226094</v>
      </c>
      <c r="D24" s="21">
        <f ca="1"/>
        <v>-520765.59974259976</v>
      </c>
      <c r="E24" s="21">
        <f ca="1"/>
        <v>498672.83707233134</v>
      </c>
      <c r="F24" s="21">
        <f ca="1"/>
        <v>658952.28573268419</v>
      </c>
    </row>
    <row r="25" spans="2:6" x14ac:dyDescent="0.25">
      <c r="B25" s="20">
        <f t="shared" si="0"/>
        <v>43041</v>
      </c>
      <c r="C25" s="21">
        <f ca="1"/>
        <v>-696746.01690814632</v>
      </c>
      <c r="D25" s="21">
        <f ca="1"/>
        <v>-500455.72727272724</v>
      </c>
      <c r="E25" s="21">
        <f ca="1"/>
        <v>500134.97779591836</v>
      </c>
      <c r="F25" s="21">
        <f ca="1"/>
        <v>622522.57473897806</v>
      </c>
    </row>
    <row r="26" spans="2:6" x14ac:dyDescent="0.25">
      <c r="B26" s="20">
        <f t="shared" si="0"/>
        <v>43071</v>
      </c>
      <c r="C26" s="21">
        <f ca="1"/>
        <v>-724705.45668946649</v>
      </c>
      <c r="D26" s="21">
        <f ca="1"/>
        <v>-483486.76567195763</v>
      </c>
      <c r="E26" s="21">
        <f ca="1"/>
        <v>536691.00871459697</v>
      </c>
      <c r="F26" s="21">
        <f ca="1"/>
        <v>676372.3275503749</v>
      </c>
    </row>
    <row r="27" spans="2:6" x14ac:dyDescent="0.25">
      <c r="B27" s="20">
        <f t="shared" si="0"/>
        <v>43102</v>
      </c>
      <c r="C27" s="21">
        <f ca="1"/>
        <v>-719197.22705397895</v>
      </c>
      <c r="D27" s="21">
        <f ca="1"/>
        <v>-495711.33628023352</v>
      </c>
      <c r="E27" s="21">
        <f ca="1"/>
        <v>558126.37267670606</v>
      </c>
      <c r="F27" s="21">
        <f ca="1"/>
        <v>666258.75509011396</v>
      </c>
    </row>
    <row r="28" spans="2:6" x14ac:dyDescent="0.25">
      <c r="B28" s="20">
        <f t="shared" si="0"/>
        <v>43133</v>
      </c>
      <c r="C28" s="21">
        <f ca="1"/>
        <v>-659995.45555201767</v>
      </c>
      <c r="D28" s="21">
        <f ca="1"/>
        <v>-496533.62140198977</v>
      </c>
      <c r="E28" s="21">
        <f ca="1"/>
        <v>541588.17976499698</v>
      </c>
      <c r="F28" s="21">
        <f ca="1"/>
        <v>649103.69228696311</v>
      </c>
    </row>
    <row r="29" spans="2:6" x14ac:dyDescent="0.25">
      <c r="B29" s="20">
        <f t="shared" si="0"/>
        <v>43161</v>
      </c>
      <c r="C29" s="21">
        <f ca="1"/>
        <v>-649526.56303837488</v>
      </c>
      <c r="D29" s="21">
        <f ca="1"/>
        <v>-527146.75272727269</v>
      </c>
      <c r="E29" s="21">
        <f ca="1"/>
        <v>570196.05757648614</v>
      </c>
      <c r="F29" s="21">
        <f ca="1"/>
        <v>682177.90119674522</v>
      </c>
    </row>
    <row r="30" spans="2:6" x14ac:dyDescent="0.25">
      <c r="B30" s="20">
        <f t="shared" si="0"/>
        <v>43192</v>
      </c>
      <c r="C30" s="21">
        <f ca="1"/>
        <v>-765543.52428099944</v>
      </c>
      <c r="D30" s="21">
        <f ca="1"/>
        <v>-568523.09470512264</v>
      </c>
      <c r="E30" s="21">
        <f ca="1"/>
        <v>572040.71034482773</v>
      </c>
      <c r="F30" s="21">
        <f ca="1"/>
        <v>687978.62521769409</v>
      </c>
    </row>
    <row r="31" spans="2:6" x14ac:dyDescent="0.25">
      <c r="B31" s="20">
        <f t="shared" si="0"/>
        <v>43222</v>
      </c>
      <c r="C31" s="21">
        <f ca="1"/>
        <v>-742740.33333333337</v>
      </c>
      <c r="D31" s="21">
        <f ca="1"/>
        <v>-524287</v>
      </c>
      <c r="E31" s="21">
        <f ca="1"/>
        <v>550447.90122448979</v>
      </c>
      <c r="F31" s="21">
        <f ca="1"/>
        <v>661115.22153731994</v>
      </c>
    </row>
    <row r="32" spans="2:6" x14ac:dyDescent="0.25">
      <c r="B32" s="20">
        <f t="shared" si="0"/>
        <v>43253</v>
      </c>
      <c r="C32" s="21">
        <f ca="1"/>
        <v>-720974.4375757575</v>
      </c>
      <c r="D32" s="21">
        <f ca="1"/>
        <v>-517709.76923076925</v>
      </c>
      <c r="E32" s="21">
        <f ca="1"/>
        <v>529891.63362487848</v>
      </c>
      <c r="F32" s="21">
        <f ca="1"/>
        <v>666531.20597981242</v>
      </c>
    </row>
    <row r="33" spans="2:6" x14ac:dyDescent="0.25">
      <c r="B33" s="20">
        <f t="shared" si="0"/>
        <v>43283</v>
      </c>
      <c r="C33" s="21">
        <f ca="1"/>
        <v>-748377.83870967734</v>
      </c>
      <c r="D33" s="21">
        <f ca="1"/>
        <v>-549182.31182795693</v>
      </c>
      <c r="E33" s="21">
        <f ca="1"/>
        <v>551250.38285714295</v>
      </c>
      <c r="F33" s="21">
        <f ca="1"/>
        <v>671586.96190476185</v>
      </c>
    </row>
    <row r="34" spans="2:6" x14ac:dyDescent="0.25">
      <c r="B34" s="20">
        <f t="shared" si="0"/>
        <v>43314</v>
      </c>
      <c r="C34" s="21">
        <f ca="1"/>
        <v>-719905.62801932346</v>
      </c>
      <c r="D34" s="21">
        <f ca="1"/>
        <v>-528086.18840579712</v>
      </c>
      <c r="E34" s="21">
        <f ca="1"/>
        <v>515546.49314138253</v>
      </c>
      <c r="F34" s="21">
        <f ca="1"/>
        <v>645134.62280492764</v>
      </c>
    </row>
    <row r="35" spans="2:6" x14ac:dyDescent="0.25">
      <c r="B35" s="20">
        <f t="shared" si="0"/>
        <v>43345</v>
      </c>
      <c r="C35" s="21">
        <f ca="1"/>
        <v>-715179.97297297278</v>
      </c>
      <c r="D35" s="21">
        <f ca="1"/>
        <v>-560100.01525658811</v>
      </c>
      <c r="E35" s="21">
        <f ca="1"/>
        <v>537264.42574257427</v>
      </c>
      <c r="F35" s="21">
        <f ca="1"/>
        <v>667038.68316831673</v>
      </c>
    </row>
    <row r="36" spans="2:6" x14ac:dyDescent="0.25">
      <c r="B36" s="20">
        <f t="shared" si="0"/>
        <v>43375</v>
      </c>
      <c r="C36" s="21">
        <f ca="1"/>
        <v>-719739.34285714279</v>
      </c>
      <c r="D36" s="21">
        <f ca="1"/>
        <v>-559903.92033057846</v>
      </c>
      <c r="E36" s="21">
        <f ca="1"/>
        <v>547190.3694207028</v>
      </c>
      <c r="F36" s="21">
        <f ca="1"/>
        <v>646514.76689976687</v>
      </c>
    </row>
    <row r="37" spans="2:6" x14ac:dyDescent="0.25">
      <c r="B37" s="20">
        <f t="shared" si="0"/>
        <v>43406</v>
      </c>
      <c r="C37" s="21">
        <f ca="1"/>
        <v>-698344.97849462368</v>
      </c>
      <c r="D37" s="21">
        <f ca="1"/>
        <v>-528045.33691756264</v>
      </c>
      <c r="E37" s="21">
        <f ca="1"/>
        <v>519262.78862135095</v>
      </c>
      <c r="F37" s="21">
        <f ca="1"/>
        <v>633512.35244606074</v>
      </c>
    </row>
    <row r="38" spans="2:6" x14ac:dyDescent="0.25">
      <c r="B38" s="20">
        <f t="shared" si="0"/>
        <v>43436</v>
      </c>
      <c r="C38" s="21">
        <f ca="1"/>
        <v>-669571.62650602404</v>
      </c>
      <c r="D38" s="21">
        <f ca="1"/>
        <v>-510823.80197530863</v>
      </c>
      <c r="E38" s="21">
        <f ca="1"/>
        <v>508642.02691710211</v>
      </c>
      <c r="F38" s="21">
        <f ca="1"/>
        <v>657051.73513559182</v>
      </c>
    </row>
    <row r="39" spans="2:6" x14ac:dyDescent="0.25">
      <c r="B39" s="20">
        <f t="shared" si="0"/>
        <v>43467</v>
      </c>
      <c r="C39" s="21">
        <f ca="1"/>
        <v>-671691.86440414109</v>
      </c>
      <c r="D39" s="21">
        <f ca="1"/>
        <v>-494019.80878431373</v>
      </c>
      <c r="E39" s="21">
        <f ca="1"/>
        <v>542128.23076923063</v>
      </c>
      <c r="F39" s="21">
        <f ca="1"/>
        <v>670015.91168091143</v>
      </c>
    </row>
    <row r="40" spans="2:6" x14ac:dyDescent="0.25">
      <c r="B40" s="20">
        <f t="shared" si="0"/>
        <v>43498</v>
      </c>
      <c r="C40" s="21">
        <f ca="1"/>
        <v>-612526.43666061712</v>
      </c>
      <c r="D40" s="21">
        <f ca="1"/>
        <v>-486670.17441364605</v>
      </c>
      <c r="E40" s="21">
        <f ca="1"/>
        <v>496250.20855614974</v>
      </c>
      <c r="F40" s="21">
        <f ca="1"/>
        <v>613975.6645284947</v>
      </c>
    </row>
    <row r="41" spans="2:6" x14ac:dyDescent="0.25">
      <c r="B41" s="20">
        <f t="shared" si="0"/>
        <v>43526</v>
      </c>
      <c r="C41" s="21">
        <f ca="1"/>
        <v>-667483.16</v>
      </c>
      <c r="D41" s="21">
        <f ca="1"/>
        <v>-496332.37853107345</v>
      </c>
      <c r="E41" s="21">
        <f ca="1"/>
        <v>493188.3073724095</v>
      </c>
      <c r="F41" s="21">
        <f ca="1"/>
        <v>624574.24841915048</v>
      </c>
    </row>
    <row r="42" spans="2:6" x14ac:dyDescent="0.25">
      <c r="B42" s="20">
        <f t="shared" si="0"/>
        <v>43557</v>
      </c>
      <c r="C42" s="21">
        <f ca="1"/>
        <v>-687457.72352038196</v>
      </c>
      <c r="D42" s="21">
        <f ca="1"/>
        <v>-490397.7349824236</v>
      </c>
      <c r="E42" s="21">
        <f ca="1"/>
        <v>496917.22229241795</v>
      </c>
      <c r="F42" s="21">
        <f ca="1"/>
        <v>622327.7424508261</v>
      </c>
    </row>
    <row r="43" spans="2:6" x14ac:dyDescent="0.25">
      <c r="B43" s="20">
        <f t="shared" si="0"/>
        <v>43587</v>
      </c>
      <c r="C43" s="21">
        <f ca="1"/>
        <v>-614718.38599714218</v>
      </c>
      <c r="D43" s="21">
        <f ca="1"/>
        <v>-465713.76838777662</v>
      </c>
      <c r="E43" s="21">
        <f ca="1"/>
        <v>463029.16941187275</v>
      </c>
      <c r="F43" s="21">
        <f ca="1"/>
        <v>560155.10980392131</v>
      </c>
    </row>
    <row r="44" spans="2:6" x14ac:dyDescent="0.25">
      <c r="B44" s="20">
        <f t="shared" si="0"/>
        <v>43618</v>
      </c>
      <c r="C44" s="21">
        <f ca="1"/>
        <v>-612279.82463755272</v>
      </c>
      <c r="D44" s="21">
        <f ca="1"/>
        <v>-472333.02686792449</v>
      </c>
      <c r="E44" s="21">
        <f ca="1"/>
        <v>463805.72428987018</v>
      </c>
      <c r="F44" s="21">
        <f ca="1"/>
        <v>562575.22509462223</v>
      </c>
    </row>
    <row r="45" spans="2:6" x14ac:dyDescent="0.25">
      <c r="B45" s="20">
        <f t="shared" si="0"/>
        <v>43648</v>
      </c>
      <c r="C45" s="21">
        <f ca="1"/>
        <v>-614780.57819544151</v>
      </c>
      <c r="D45" s="21">
        <f ca="1"/>
        <v>-483631.91315136477</v>
      </c>
      <c r="E45" s="21">
        <f ca="1"/>
        <v>480443.51675075572</v>
      </c>
      <c r="F45" s="21">
        <f ca="1"/>
        <v>593952.6657534244</v>
      </c>
    </row>
    <row r="46" spans="2:6" x14ac:dyDescent="0.25">
      <c r="B46" s="20">
        <f t="shared" si="0"/>
        <v>43679</v>
      </c>
      <c r="C46" s="21">
        <f ca="1"/>
        <v>-559750.20346320339</v>
      </c>
      <c r="D46" s="21">
        <f ca="1"/>
        <v>-415899.45123958169</v>
      </c>
      <c r="E46" s="21">
        <f ca="1"/>
        <v>428184.94306763256</v>
      </c>
      <c r="F46" s="21">
        <f ca="1"/>
        <v>534849.57875457872</v>
      </c>
    </row>
    <row r="47" spans="2:6" x14ac:dyDescent="0.25">
      <c r="B47" s="20">
        <f t="shared" si="0"/>
        <v>43710</v>
      </c>
      <c r="C47" s="21">
        <f ca="1"/>
        <v>-565354.99246704334</v>
      </c>
      <c r="D47" s="21">
        <f ca="1"/>
        <v>-417172.53067517275</v>
      </c>
      <c r="E47" s="21">
        <f ca="1"/>
        <v>426617.78678959043</v>
      </c>
      <c r="F47" s="21">
        <f ca="1"/>
        <v>542093.00754716981</v>
      </c>
    </row>
    <row r="48" spans="2:6" x14ac:dyDescent="0.25">
      <c r="B48" s="20">
        <f t="shared" si="0"/>
        <v>43740</v>
      </c>
      <c r="C48" s="21">
        <f ca="1"/>
        <v>-569595.83950617281</v>
      </c>
      <c r="D48" s="21">
        <f ca="1"/>
        <v>-441554.43314368639</v>
      </c>
      <c r="E48" s="21">
        <f ca="1"/>
        <v>431772.26560977229</v>
      </c>
      <c r="F48" s="21">
        <f ca="1"/>
        <v>535857.62146892655</v>
      </c>
    </row>
    <row r="49" spans="2:6" x14ac:dyDescent="0.25">
      <c r="B49" s="20">
        <f t="shared" si="0"/>
        <v>43771</v>
      </c>
      <c r="C49" s="21">
        <f ca="1"/>
        <v>-532853.79738562088</v>
      </c>
      <c r="D49" s="21">
        <f ca="1"/>
        <v>-382837.6080877115</v>
      </c>
      <c r="E49" s="21">
        <f ca="1"/>
        <v>412595.80626341864</v>
      </c>
      <c r="F49" s="21">
        <f ca="1"/>
        <v>502973.74854202394</v>
      </c>
    </row>
    <row r="50" spans="2:6" x14ac:dyDescent="0.25">
      <c r="B50" s="20">
        <f t="shared" si="0"/>
        <v>43801</v>
      </c>
      <c r="C50" s="21">
        <f ca="1"/>
        <v>-524287</v>
      </c>
      <c r="D50" s="21">
        <f ca="1"/>
        <v>-379132.53499115095</v>
      </c>
      <c r="E50" s="21">
        <f ca="1"/>
        <v>404922.13135709817</v>
      </c>
      <c r="F50" s="21">
        <f ca="1"/>
        <v>510332.01253283297</v>
      </c>
    </row>
    <row r="51" spans="2:6" x14ac:dyDescent="0.25">
      <c r="B51" s="20">
        <f t="shared" si="0"/>
        <v>43832</v>
      </c>
      <c r="C51" s="21">
        <f ca="1"/>
        <v>-526857.03921568627</v>
      </c>
      <c r="D51" s="21">
        <f ca="1"/>
        <v>-408039.53454099665</v>
      </c>
      <c r="E51" s="21">
        <f ca="1"/>
        <v>428218.2114628409</v>
      </c>
      <c r="F51" s="21">
        <f ca="1"/>
        <v>513524.66931147856</v>
      </c>
    </row>
    <row r="52" spans="2:6" x14ac:dyDescent="0.25">
      <c r="B52" s="20">
        <f t="shared" si="0"/>
        <v>43863</v>
      </c>
      <c r="C52" s="21">
        <f ca="1"/>
        <v>-462804.59393691941</v>
      </c>
      <c r="D52" s="21">
        <f ca="1"/>
        <v>-366351.09217502235</v>
      </c>
      <c r="E52" s="21">
        <f ca="1"/>
        <v>380714.99629554438</v>
      </c>
      <c r="F52" s="21">
        <f ca="1"/>
        <v>454660.73362136004</v>
      </c>
    </row>
    <row r="53" spans="2:6" x14ac:dyDescent="0.25">
      <c r="B53" s="20">
        <f t="shared" si="0"/>
        <v>43892</v>
      </c>
      <c r="C53" s="21">
        <f ca="1"/>
        <v>-471225.13827592233</v>
      </c>
      <c r="D53" s="21">
        <f ca="1"/>
        <v>-354618.38767310086</v>
      </c>
      <c r="E53" s="21">
        <f ca="1"/>
        <v>391131.89142857149</v>
      </c>
      <c r="F53" s="21">
        <f ca="1"/>
        <v>463838.59088761895</v>
      </c>
    </row>
    <row r="54" spans="2:6" x14ac:dyDescent="0.25">
      <c r="B54" s="20">
        <f t="shared" si="0"/>
        <v>43923</v>
      </c>
      <c r="C54" s="21">
        <f ca="1"/>
        <v>-482109.02276422753</v>
      </c>
      <c r="D54" s="21">
        <f ca="1"/>
        <v>-351807.78601397556</v>
      </c>
      <c r="E54" s="21">
        <f ca="1"/>
        <v>399181.59614896105</v>
      </c>
      <c r="F54" s="21">
        <f ca="1"/>
        <v>466452.74027613114</v>
      </c>
    </row>
    <row r="55" spans="2:6" x14ac:dyDescent="0.25">
      <c r="B55" s="20">
        <f t="shared" si="0"/>
        <v>43953</v>
      </c>
      <c r="C55" s="21">
        <f ca="1"/>
        <v>-414343.89739928889</v>
      </c>
      <c r="D55" s="21">
        <f ca="1"/>
        <v>-311630.33186813188</v>
      </c>
      <c r="E55" s="21">
        <f ca="1"/>
        <v>333495.33671836747</v>
      </c>
      <c r="F55" s="21">
        <f ca="1"/>
        <v>412236.78684807243</v>
      </c>
    </row>
    <row r="56" spans="2:6" x14ac:dyDescent="0.25">
      <c r="B56" s="20">
        <f t="shared" si="0"/>
        <v>43984</v>
      </c>
      <c r="C56" s="21">
        <f ca="1"/>
        <v>-418850.08205484261</v>
      </c>
      <c r="D56" s="21">
        <f ca="1"/>
        <v>-313257.04484226136</v>
      </c>
      <c r="E56" s="21">
        <f ca="1"/>
        <v>334342.57798861491</v>
      </c>
      <c r="F56" s="21">
        <f ca="1"/>
        <v>409510.39888087485</v>
      </c>
    </row>
    <row r="57" spans="2:6" x14ac:dyDescent="0.25">
      <c r="B57" s="20">
        <f t="shared" si="0"/>
        <v>44014</v>
      </c>
      <c r="C57" s="21">
        <f ca="1"/>
        <v>-408746.70176820882</v>
      </c>
      <c r="D57" s="21">
        <f ca="1"/>
        <v>-321443.82350282476</v>
      </c>
      <c r="E57" s="21">
        <f ca="1"/>
        <v>350042.86067491584</v>
      </c>
      <c r="F57" s="21">
        <f ca="1"/>
        <v>409657.39429743175</v>
      </c>
    </row>
    <row r="58" spans="2:6" x14ac:dyDescent="0.25">
      <c r="B58" s="20">
        <f t="shared" si="0"/>
        <v>44045</v>
      </c>
      <c r="C58" s="21">
        <f ca="1"/>
        <v>-348599.66313932976</v>
      </c>
      <c r="D58" s="21">
        <f ca="1"/>
        <v>-274180.22448979586</v>
      </c>
      <c r="E58" s="21">
        <f ca="1"/>
        <v>287541.97753613204</v>
      </c>
      <c r="F58" s="21">
        <f ca="1"/>
        <v>346161.77685950405</v>
      </c>
    </row>
    <row r="59" spans="2:6" x14ac:dyDescent="0.25">
      <c r="B59" s="20">
        <f t="shared" si="0"/>
        <v>44076</v>
      </c>
      <c r="C59" s="21">
        <f ca="1"/>
        <v>-356955.59042033233</v>
      </c>
      <c r="D59" s="21">
        <f ca="1"/>
        <v>-275382.59595959593</v>
      </c>
      <c r="E59" s="21">
        <f ca="1"/>
        <v>286786.30043076928</v>
      </c>
      <c r="F59" s="21">
        <f ca="1"/>
        <v>348458.28106666659</v>
      </c>
    </row>
    <row r="60" spans="2:6" x14ac:dyDescent="0.25">
      <c r="B60" s="20">
        <f t="shared" si="0"/>
        <v>44106</v>
      </c>
      <c r="C60" s="21">
        <f ca="1"/>
        <v>-359289.74099547509</v>
      </c>
      <c r="D60" s="21">
        <f ca="1"/>
        <v>-274600.08287999994</v>
      </c>
      <c r="E60" s="21">
        <f ca="1"/>
        <v>277645.78605604917</v>
      </c>
      <c r="F60" s="21">
        <f ca="1"/>
        <v>347016.08939014195</v>
      </c>
    </row>
    <row r="61" spans="2:6" x14ac:dyDescent="0.25">
      <c r="B61" s="20">
        <f t="shared" si="0"/>
        <v>44137</v>
      </c>
      <c r="C61" s="21">
        <f ca="1"/>
        <v>-291529.07404137921</v>
      </c>
      <c r="D61" s="21">
        <f ca="1"/>
        <v>-220332.36105763057</v>
      </c>
      <c r="E61" s="21">
        <f ca="1"/>
        <v>233705.81323924186</v>
      </c>
      <c r="F61" s="21">
        <f ca="1"/>
        <v>281059.11025447201</v>
      </c>
    </row>
    <row r="62" spans="2:6" x14ac:dyDescent="0.25">
      <c r="B62" s="20">
        <f t="shared" si="0"/>
        <v>44167</v>
      </c>
      <c r="C62" s="21">
        <f ca="1"/>
        <v>-295212.2078654347</v>
      </c>
      <c r="D62" s="21">
        <f ca="1"/>
        <v>-218341.63314870396</v>
      </c>
      <c r="E62" s="21">
        <f ca="1"/>
        <v>241290.66421692376</v>
      </c>
      <c r="F62" s="21">
        <f ca="1"/>
        <v>285183.31412373477</v>
      </c>
    </row>
    <row r="63" spans="2:6" x14ac:dyDescent="0.25">
      <c r="B63" s="20">
        <f t="shared" si="0"/>
        <v>44198</v>
      </c>
      <c r="C63" s="21">
        <f ca="1"/>
        <v>-290668.1651085756</v>
      </c>
      <c r="D63" s="21">
        <f ca="1"/>
        <v>-220581.85535351199</v>
      </c>
      <c r="E63" s="21">
        <f ca="1"/>
        <v>236545.43571543644</v>
      </c>
      <c r="F63" s="21">
        <f ca="1"/>
        <v>289787.05424754717</v>
      </c>
    </row>
    <row r="64" spans="2:6" x14ac:dyDescent="0.25">
      <c r="B64" s="20">
        <f t="shared" si="0"/>
        <v>44229</v>
      </c>
      <c r="C64" s="21">
        <f ca="1"/>
        <v>-219998.63728891971</v>
      </c>
      <c r="D64" s="21">
        <f ca="1"/>
        <v>-167099.70174132992</v>
      </c>
      <c r="E64" s="21">
        <f ca="1"/>
        <v>183336.3855584416</v>
      </c>
      <c r="F64" s="21">
        <f ca="1"/>
        <v>223348.1965550239</v>
      </c>
    </row>
    <row r="65" spans="2:6" x14ac:dyDescent="0.25">
      <c r="B65" s="20">
        <f t="shared" si="0"/>
        <v>44257</v>
      </c>
      <c r="C65" s="21">
        <f ca="1"/>
        <v>-219895.24359913589</v>
      </c>
      <c r="D65" s="21">
        <f ca="1"/>
        <v>-171895.2090516552</v>
      </c>
      <c r="E65" s="21">
        <f ca="1"/>
        <v>180778.47319893009</v>
      </c>
      <c r="F65" s="21">
        <f ca="1"/>
        <v>225003.78241170608</v>
      </c>
    </row>
    <row r="66" spans="2:6" x14ac:dyDescent="0.25">
      <c r="B66" s="20">
        <f t="shared" si="0"/>
        <v>44288</v>
      </c>
      <c r="C66" s="21">
        <f ca="1"/>
        <v>-216544.73288571008</v>
      </c>
      <c r="D66" s="21">
        <f ca="1"/>
        <v>-170139.46859083191</v>
      </c>
      <c r="E66" s="21">
        <f ca="1"/>
        <v>181591.96504820333</v>
      </c>
      <c r="F66" s="21">
        <f ca="1"/>
        <v>219433.71767280236</v>
      </c>
    </row>
    <row r="67" spans="2:6" x14ac:dyDescent="0.25">
      <c r="B67" s="20">
        <f t="shared" si="0"/>
        <v>44318</v>
      </c>
      <c r="C67" s="21">
        <f ca="1"/>
        <v>-149251.55111111113</v>
      </c>
      <c r="D67" s="21">
        <f ca="1"/>
        <v>-116688.55913495259</v>
      </c>
      <c r="E67" s="21">
        <f ca="1"/>
        <v>121201.97491787438</v>
      </c>
      <c r="F67" s="21">
        <f ca="1"/>
        <v>153501.87058823518</v>
      </c>
    </row>
    <row r="68" spans="2:6" x14ac:dyDescent="0.25">
      <c r="B68" s="20">
        <f t="shared" si="0"/>
        <v>44349</v>
      </c>
      <c r="C68" s="21">
        <f ca="1"/>
        <v>-149750.44328767122</v>
      </c>
      <c r="D68" s="21">
        <f ca="1"/>
        <v>-115133.26848880966</v>
      </c>
      <c r="E68" s="21">
        <f ca="1"/>
        <v>120272.55846514797</v>
      </c>
      <c r="F68" s="21">
        <f ca="1"/>
        <v>154421.58672283357</v>
      </c>
    </row>
    <row r="69" spans="2:6" x14ac:dyDescent="0.25">
      <c r="B69" s="20">
        <f t="shared" si="0"/>
        <v>44379</v>
      </c>
      <c r="C69" s="21">
        <f ca="1"/>
        <v>-143549.17483412873</v>
      </c>
      <c r="D69" s="21">
        <f ca="1"/>
        <v>-116115.59317815838</v>
      </c>
      <c r="E69" s="21">
        <f ca="1"/>
        <v>122696.49642707019</v>
      </c>
      <c r="F69" s="21">
        <f ca="1"/>
        <v>153118.79240037061</v>
      </c>
    </row>
    <row r="70" spans="2:6" x14ac:dyDescent="0.25">
      <c r="B70" s="20">
        <f t="shared" si="0"/>
        <v>44410</v>
      </c>
      <c r="C70" s="21">
        <f ca="1"/>
        <v>-78142.390966194202</v>
      </c>
      <c r="D70" s="21">
        <f ca="1"/>
        <v>-59196.581550430674</v>
      </c>
      <c r="E70" s="21">
        <f ca="1"/>
        <v>60716.905674653215</v>
      </c>
      <c r="F70" s="21">
        <f ca="1"/>
        <v>78212.777777777737</v>
      </c>
    </row>
    <row r="71" spans="2:6" x14ac:dyDescent="0.25">
      <c r="B71" s="20">
        <f t="shared" si="0"/>
        <v>44441</v>
      </c>
      <c r="C71" s="21">
        <f ca="1"/>
        <v>-76427.744430900246</v>
      </c>
      <c r="D71" s="21">
        <f ca="1"/>
        <v>-58132.551835105682</v>
      </c>
      <c r="E71" s="21">
        <f ca="1"/>
        <v>60989.619384388861</v>
      </c>
      <c r="F71" s="21">
        <f ca="1"/>
        <v>78512.653430253471</v>
      </c>
    </row>
    <row r="72" spans="2:6" x14ac:dyDescent="0.25">
      <c r="B72" s="20">
        <f t="shared" si="0"/>
        <v>44471</v>
      </c>
      <c r="C72" s="21">
        <f ca="1"/>
        <v>-77336.809574410392</v>
      </c>
      <c r="D72" s="21">
        <f ca="1"/>
        <v>-58329.421335658742</v>
      </c>
      <c r="E72" s="21">
        <f ca="1"/>
        <v>62993.262140094543</v>
      </c>
      <c r="F72" s="21">
        <f ca="1"/>
        <v>76154.76508166964</v>
      </c>
    </row>
    <row r="73" spans="2:6" x14ac:dyDescent="0.25">
      <c r="B73" s="20">
        <f t="shared" si="0"/>
        <v>44502</v>
      </c>
      <c r="C73" s="21">
        <f ca="1"/>
        <v>-9.0599060058593746E-7</v>
      </c>
      <c r="D73" s="21">
        <f ca="1"/>
        <v>-8.5830688476562502E-7</v>
      </c>
      <c r="E73" s="21">
        <f ca="1"/>
        <v>0</v>
      </c>
      <c r="F73" s="21">
        <f ca="1"/>
        <v>0</v>
      </c>
    </row>
    <row r="74" spans="2:6" x14ac:dyDescent="0.25">
      <c r="B74" s="20">
        <f t="shared" si="0"/>
        <v>44532</v>
      </c>
      <c r="C74" s="21">
        <f ca="1"/>
        <v>-9.0599060058593746E-7</v>
      </c>
      <c r="D74" s="21">
        <f ca="1"/>
        <v>-8.5830688476562502E-7</v>
      </c>
      <c r="E74" s="21">
        <f ca="1"/>
        <v>0</v>
      </c>
      <c r="F74" s="21">
        <f ca="1"/>
        <v>0</v>
      </c>
    </row>
    <row r="75" spans="2:6" x14ac:dyDescent="0.25">
      <c r="B75" s="20">
        <f t="shared" si="0"/>
        <v>44563</v>
      </c>
      <c r="C75" s="21">
        <f ca="1"/>
        <v>-9.0599060058593746E-7</v>
      </c>
      <c r="D75" s="21">
        <f ca="1"/>
        <v>-8.5830688476562502E-7</v>
      </c>
      <c r="E75" s="21">
        <f ca="1"/>
        <v>0</v>
      </c>
      <c r="F75" s="21">
        <f ca="1"/>
        <v>0</v>
      </c>
    </row>
    <row r="76" spans="2:6" x14ac:dyDescent="0.25">
      <c r="B76" s="20">
        <f t="shared" si="0"/>
        <v>44594</v>
      </c>
      <c r="C76" s="21">
        <f ca="1"/>
        <v>-9.0599060058593746E-7</v>
      </c>
      <c r="D76" s="21">
        <f ca="1"/>
        <v>-8.5830688476562502E-7</v>
      </c>
      <c r="E76" s="21">
        <f ca="1"/>
        <v>0</v>
      </c>
      <c r="F76" s="21">
        <f ca="1"/>
        <v>0</v>
      </c>
    </row>
    <row r="77" spans="2:6" x14ac:dyDescent="0.25">
      <c r="B77" s="20">
        <f t="shared" si="0"/>
        <v>44622</v>
      </c>
      <c r="C77" s="21">
        <f ca="1"/>
        <v>-9.0599060058593746E-7</v>
      </c>
      <c r="D77" s="21">
        <f ca="1"/>
        <v>-8.5830688476562502E-7</v>
      </c>
      <c r="E77" s="21">
        <f ca="1"/>
        <v>0</v>
      </c>
      <c r="F77" s="21">
        <f ca="1"/>
        <v>0</v>
      </c>
    </row>
    <row r="78" spans="2:6" x14ac:dyDescent="0.25">
      <c r="B78" s="20">
        <f t="shared" si="0"/>
        <v>44653</v>
      </c>
      <c r="C78" s="21">
        <f ca="1"/>
        <v>-9.0599060058593746E-7</v>
      </c>
      <c r="D78" s="21">
        <f ca="1"/>
        <v>-8.5830688476562502E-7</v>
      </c>
      <c r="E78" s="21">
        <f ca="1"/>
        <v>0</v>
      </c>
      <c r="F78" s="21">
        <f ca="1"/>
        <v>0</v>
      </c>
    </row>
    <row r="79" spans="2:6" x14ac:dyDescent="0.25">
      <c r="B79" s="20">
        <f t="shared" ref="B79:B93" si="1">EDATE(B78,1)</f>
        <v>44683</v>
      </c>
      <c r="C79" s="21">
        <f ca="1"/>
        <v>-9.0599060058593746E-7</v>
      </c>
      <c r="D79" s="21">
        <f ca="1"/>
        <v>-8.5830688476562502E-7</v>
      </c>
      <c r="E79" s="21">
        <f ca="1"/>
        <v>0</v>
      </c>
      <c r="F79" s="21">
        <f ca="1"/>
        <v>0</v>
      </c>
    </row>
    <row r="80" spans="2:6" x14ac:dyDescent="0.25">
      <c r="B80" s="20">
        <f t="shared" si="1"/>
        <v>44714</v>
      </c>
      <c r="C80" s="21">
        <f ca="1"/>
        <v>-9.0599060058593746E-7</v>
      </c>
      <c r="D80" s="21">
        <f ca="1"/>
        <v>-8.5830688476562502E-7</v>
      </c>
      <c r="E80" s="21">
        <f ca="1"/>
        <v>0</v>
      </c>
      <c r="F80" s="21">
        <f ca="1"/>
        <v>0</v>
      </c>
    </row>
    <row r="81" spans="2:6" x14ac:dyDescent="0.25">
      <c r="B81" s="20">
        <f t="shared" si="1"/>
        <v>44744</v>
      </c>
      <c r="C81" s="21">
        <f ca="1"/>
        <v>-9.0599060058593746E-7</v>
      </c>
      <c r="D81" s="21">
        <f ca="1"/>
        <v>-8.5830688476562502E-7</v>
      </c>
      <c r="E81" s="21">
        <f ca="1"/>
        <v>0</v>
      </c>
      <c r="F81" s="21">
        <f ca="1"/>
        <v>0</v>
      </c>
    </row>
    <row r="82" spans="2:6" x14ac:dyDescent="0.25">
      <c r="B82" s="20">
        <f t="shared" si="1"/>
        <v>44775</v>
      </c>
      <c r="C82" s="21">
        <f ca="1"/>
        <v>-9.0599060058593746E-7</v>
      </c>
      <c r="D82" s="21">
        <f ca="1"/>
        <v>-8.5830688476562502E-7</v>
      </c>
      <c r="E82" s="21">
        <f ca="1"/>
        <v>0</v>
      </c>
      <c r="F82" s="21">
        <f ca="1"/>
        <v>0</v>
      </c>
    </row>
    <row r="83" spans="2:6" x14ac:dyDescent="0.25">
      <c r="B83" s="20">
        <f t="shared" si="1"/>
        <v>44806</v>
      </c>
      <c r="C83" s="21">
        <f ca="1"/>
        <v>-9.0599060058593746E-7</v>
      </c>
      <c r="D83" s="21">
        <f ca="1"/>
        <v>-8.5830688476562502E-7</v>
      </c>
      <c r="E83" s="21">
        <f ca="1"/>
        <v>0</v>
      </c>
      <c r="F83" s="21">
        <f ca="1"/>
        <v>0</v>
      </c>
    </row>
    <row r="84" spans="2:6" x14ac:dyDescent="0.25">
      <c r="B84" s="20">
        <f t="shared" si="1"/>
        <v>44836</v>
      </c>
      <c r="C84" s="21">
        <f ca="1"/>
        <v>-9.0599060058593746E-7</v>
      </c>
      <c r="D84" s="21">
        <f ca="1"/>
        <v>-8.5830688476562502E-7</v>
      </c>
      <c r="E84" s="21">
        <f ca="1"/>
        <v>0</v>
      </c>
      <c r="F84" s="21">
        <f ca="1"/>
        <v>0</v>
      </c>
    </row>
    <row r="85" spans="2:6" x14ac:dyDescent="0.25">
      <c r="B85" s="20">
        <f t="shared" si="1"/>
        <v>44867</v>
      </c>
      <c r="C85" s="21">
        <f ca="1"/>
        <v>-9.0599060058593746E-7</v>
      </c>
      <c r="D85" s="21">
        <f ca="1"/>
        <v>-8.5830688476562502E-7</v>
      </c>
      <c r="E85" s="21">
        <f ca="1"/>
        <v>0</v>
      </c>
      <c r="F85" s="21">
        <f ca="1"/>
        <v>0</v>
      </c>
    </row>
    <row r="86" spans="2:6" x14ac:dyDescent="0.25">
      <c r="B86" s="20">
        <f t="shared" si="1"/>
        <v>44897</v>
      </c>
      <c r="C86" s="21">
        <f ca="1"/>
        <v>-9.0599060058593746E-7</v>
      </c>
      <c r="D86" s="21">
        <f ca="1"/>
        <v>-8.5830688476562502E-7</v>
      </c>
      <c r="E86" s="21">
        <f ca="1"/>
        <v>0</v>
      </c>
      <c r="F86" s="21">
        <f ca="1"/>
        <v>0</v>
      </c>
    </row>
    <row r="87" spans="2:6" x14ac:dyDescent="0.25">
      <c r="B87" s="20">
        <f t="shared" si="1"/>
        <v>44928</v>
      </c>
      <c r="C87" s="21">
        <f ca="1"/>
        <v>-9.0599060058593746E-7</v>
      </c>
      <c r="D87" s="21">
        <f ca="1"/>
        <v>-8.5830688476562502E-7</v>
      </c>
      <c r="E87" s="21">
        <f ca="1"/>
        <v>0</v>
      </c>
      <c r="F87" s="21">
        <f ca="1"/>
        <v>0</v>
      </c>
    </row>
    <row r="88" spans="2:6" x14ac:dyDescent="0.25">
      <c r="B88" s="20">
        <f t="shared" si="1"/>
        <v>44959</v>
      </c>
      <c r="C88" s="21">
        <f ca="1"/>
        <v>-9.0599060058593746E-7</v>
      </c>
      <c r="D88" s="21">
        <f ca="1"/>
        <v>-8.5830688476562502E-7</v>
      </c>
      <c r="E88" s="21">
        <f ca="1"/>
        <v>0</v>
      </c>
      <c r="F88" s="21">
        <f ca="1"/>
        <v>0</v>
      </c>
    </row>
    <row r="89" spans="2:6" x14ac:dyDescent="0.25">
      <c r="B89" s="20">
        <f t="shared" si="1"/>
        <v>44987</v>
      </c>
      <c r="C89" s="21">
        <f ca="1"/>
        <v>-9.0599060058593746E-7</v>
      </c>
      <c r="D89" s="21">
        <f ca="1"/>
        <v>-8.5830688476562502E-7</v>
      </c>
      <c r="E89" s="21">
        <f ca="1"/>
        <v>0</v>
      </c>
      <c r="F89" s="21">
        <f ca="1"/>
        <v>0</v>
      </c>
    </row>
    <row r="90" spans="2:6" x14ac:dyDescent="0.25">
      <c r="B90" s="20">
        <f t="shared" si="1"/>
        <v>45018</v>
      </c>
      <c r="C90" s="21">
        <f ca="1"/>
        <v>-9.0599060058593746E-7</v>
      </c>
      <c r="D90" s="21">
        <f ca="1"/>
        <v>-8.5830688476562502E-7</v>
      </c>
      <c r="E90" s="21">
        <f ca="1"/>
        <v>0</v>
      </c>
      <c r="F90" s="21">
        <f ca="1"/>
        <v>0</v>
      </c>
    </row>
    <row r="91" spans="2:6" x14ac:dyDescent="0.25">
      <c r="B91" s="20">
        <f t="shared" si="1"/>
        <v>45048</v>
      </c>
      <c r="C91" s="21">
        <f ca="1"/>
        <v>-9.0599060058593746E-7</v>
      </c>
      <c r="D91" s="21">
        <f ca="1"/>
        <v>-8.5830688476562502E-7</v>
      </c>
      <c r="E91" s="21">
        <f ca="1"/>
        <v>0</v>
      </c>
      <c r="F91" s="21">
        <f ca="1"/>
        <v>0</v>
      </c>
    </row>
    <row r="92" spans="2:6" x14ac:dyDescent="0.25">
      <c r="B92" s="20">
        <f t="shared" si="1"/>
        <v>45079</v>
      </c>
      <c r="C92" s="21">
        <f ca="1"/>
        <v>-9.0599060058593746E-7</v>
      </c>
      <c r="D92" s="21">
        <f ca="1"/>
        <v>-8.5830688476562502E-7</v>
      </c>
      <c r="E92" s="21">
        <f ca="1"/>
        <v>0</v>
      </c>
      <c r="F92" s="21">
        <f ca="1"/>
        <v>0</v>
      </c>
    </row>
    <row r="93" spans="2:6" x14ac:dyDescent="0.25">
      <c r="B93" s="20">
        <f t="shared" si="1"/>
        <v>45109</v>
      </c>
      <c r="C93" s="21">
        <f ca="1"/>
        <v>-9.0599060058593746E-7</v>
      </c>
      <c r="D93" s="21">
        <f ca="1"/>
        <v>-8.5830688476562502E-7</v>
      </c>
      <c r="E93" s="21">
        <f ca="1"/>
        <v>0</v>
      </c>
      <c r="F93" s="21">
        <f ca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workbookViewId="0">
      <selection activeCell="N24" sqref="N24"/>
    </sheetView>
  </sheetViews>
  <sheetFormatPr defaultRowHeight="15" x14ac:dyDescent="0.25"/>
  <cols>
    <col min="2" max="2" width="26.85546875" bestFit="1" customWidth="1"/>
    <col min="3" max="3" width="14" bestFit="1" customWidth="1"/>
    <col min="4" max="4" width="12.7109375" bestFit="1" customWidth="1"/>
    <col min="5" max="5" width="7.85546875" bestFit="1" customWidth="1"/>
    <col min="6" max="6" width="15.28515625" bestFit="1" customWidth="1"/>
    <col min="8" max="8" width="25.85546875" bestFit="1" customWidth="1"/>
    <col min="9" max="9" width="14" bestFit="1" customWidth="1"/>
    <col min="10" max="10" width="12.42578125" bestFit="1" customWidth="1"/>
    <col min="11" max="11" width="7.85546875" bestFit="1" customWidth="1"/>
    <col min="12" max="12" width="15.28515625" bestFit="1" customWidth="1"/>
    <col min="14" max="14" width="25.28515625" bestFit="1" customWidth="1"/>
    <col min="15" max="15" width="20.7109375" bestFit="1" customWidth="1"/>
    <col min="16" max="16" width="10.140625" bestFit="1" customWidth="1"/>
  </cols>
  <sheetData>
    <row r="2" spans="2:16" x14ac:dyDescent="0.25">
      <c r="B2" s="11" t="s">
        <v>0</v>
      </c>
      <c r="C2" s="13" t="s">
        <v>36</v>
      </c>
    </row>
    <row r="3" spans="2:16" x14ac:dyDescent="0.25">
      <c r="B3" s="11" t="s">
        <v>29</v>
      </c>
      <c r="C3" s="16">
        <v>42675</v>
      </c>
    </row>
    <row r="4" spans="2:16" x14ac:dyDescent="0.25">
      <c r="B4" s="11" t="s">
        <v>30</v>
      </c>
      <c r="C4" s="13" t="s">
        <v>31</v>
      </c>
    </row>
    <row r="5" spans="2:16" x14ac:dyDescent="0.25">
      <c r="B5" s="11" t="s">
        <v>32</v>
      </c>
      <c r="C5" s="17">
        <v>7.0000000000000007E-2</v>
      </c>
    </row>
    <row r="6" spans="2:16" x14ac:dyDescent="0.25">
      <c r="B6" s="11" t="s">
        <v>33</v>
      </c>
      <c r="C6" s="13" t="b">
        <v>1</v>
      </c>
    </row>
    <row r="7" spans="2:16" x14ac:dyDescent="0.25">
      <c r="B7" s="11" t="s">
        <v>34</v>
      </c>
      <c r="C7" s="18">
        <v>15000000</v>
      </c>
    </row>
    <row r="8" spans="2:16" x14ac:dyDescent="0.25">
      <c r="B8" s="9"/>
      <c r="C8" s="9"/>
    </row>
    <row r="9" spans="2:16" ht="21" x14ac:dyDescent="0.35">
      <c r="B9" s="10" t="s">
        <v>35</v>
      </c>
      <c r="C9" s="9"/>
    </row>
    <row r="10" spans="2:16" x14ac:dyDescent="0.25">
      <c r="B10" s="12" t="str">
        <f>_xll.QSA.CreateZARSwap(C2,C3,C4,C5,C6,C7)</f>
        <v>ZARSwap0001.19:02:17-35</v>
      </c>
      <c r="C10" s="9"/>
    </row>
    <row r="13" spans="2:16" x14ac:dyDescent="0.25">
      <c r="B13" s="11" t="s">
        <v>0</v>
      </c>
      <c r="C13" s="13" t="s">
        <v>55</v>
      </c>
      <c r="D13" s="9"/>
      <c r="E13" s="9"/>
      <c r="F13" s="9"/>
      <c r="H13" s="11" t="s">
        <v>0</v>
      </c>
      <c r="I13" s="13" t="s">
        <v>54</v>
      </c>
      <c r="J13" s="9"/>
      <c r="K13" s="9"/>
      <c r="L13" s="9"/>
      <c r="N13" s="11" t="s">
        <v>0</v>
      </c>
      <c r="O13" s="13" t="s">
        <v>59</v>
      </c>
      <c r="P13" s="9"/>
    </row>
    <row r="14" spans="2:16" x14ac:dyDescent="0.25">
      <c r="B14" s="11" t="s">
        <v>2</v>
      </c>
      <c r="C14" s="13" t="s">
        <v>3</v>
      </c>
      <c r="D14" s="9"/>
      <c r="E14" s="9"/>
      <c r="F14" s="9"/>
      <c r="H14" s="11" t="s">
        <v>2</v>
      </c>
      <c r="I14" s="13" t="s">
        <v>25</v>
      </c>
      <c r="J14" s="9"/>
      <c r="K14" s="9"/>
      <c r="L14" s="9"/>
      <c r="N14" s="9"/>
      <c r="O14" s="9"/>
      <c r="P14" s="9"/>
    </row>
    <row r="15" spans="2:16" x14ac:dyDescent="0.25">
      <c r="B15" s="11" t="s">
        <v>47</v>
      </c>
      <c r="C15" s="13" t="s">
        <v>9</v>
      </c>
      <c r="D15" s="9"/>
      <c r="E15" s="9"/>
      <c r="F15" s="9"/>
      <c r="H15" s="11" t="s">
        <v>47</v>
      </c>
      <c r="I15" s="13" t="s">
        <v>13</v>
      </c>
      <c r="J15" s="9"/>
      <c r="K15" s="9"/>
      <c r="L15" s="9"/>
      <c r="N15" s="11" t="s">
        <v>49</v>
      </c>
      <c r="O15" s="11" t="s">
        <v>56</v>
      </c>
      <c r="P15" s="11" t="s">
        <v>57</v>
      </c>
    </row>
    <row r="16" spans="2:16" x14ac:dyDescent="0.25">
      <c r="B16" s="9"/>
      <c r="C16" s="9"/>
      <c r="D16" s="9"/>
      <c r="E16" s="9"/>
      <c r="F16" s="9"/>
      <c r="H16" s="9"/>
      <c r="I16" s="9"/>
      <c r="J16" s="9"/>
      <c r="K16" s="9"/>
      <c r="L16" s="9"/>
      <c r="N16" s="16">
        <f>C25</f>
        <v>43405</v>
      </c>
      <c r="O16" s="18">
        <f>D25</f>
        <v>13600000</v>
      </c>
      <c r="P16" s="13" t="s">
        <v>3</v>
      </c>
    </row>
    <row r="17" spans="2:17" x14ac:dyDescent="0.25">
      <c r="B17" s="11" t="s">
        <v>48</v>
      </c>
      <c r="C17" s="11" t="s">
        <v>49</v>
      </c>
      <c r="D17" s="11" t="s">
        <v>50</v>
      </c>
      <c r="E17" s="11" t="s">
        <v>51</v>
      </c>
      <c r="F17" s="11" t="s">
        <v>52</v>
      </c>
      <c r="H17" s="11" t="s">
        <v>48</v>
      </c>
      <c r="I17" s="11" t="s">
        <v>49</v>
      </c>
      <c r="J17" s="11" t="s">
        <v>50</v>
      </c>
      <c r="K17" s="11" t="s">
        <v>51</v>
      </c>
      <c r="L17" s="11" t="s">
        <v>52</v>
      </c>
      <c r="N17" s="16">
        <f>I25</f>
        <v>43405</v>
      </c>
      <c r="O17" s="18">
        <f>J25</f>
        <v>-1000000</v>
      </c>
      <c r="P17" s="13" t="s">
        <v>25</v>
      </c>
    </row>
    <row r="18" spans="2:17" x14ac:dyDescent="0.25">
      <c r="B18" s="16">
        <v>42675</v>
      </c>
      <c r="C18" s="16">
        <f>EDATE(B18,3)</f>
        <v>42767</v>
      </c>
      <c r="D18" s="18">
        <v>13600000</v>
      </c>
      <c r="E18" s="14">
        <v>0</v>
      </c>
      <c r="F18" s="22">
        <f>(C18-B18)/365</f>
        <v>0.25205479452054796</v>
      </c>
      <c r="H18" s="16">
        <v>42675</v>
      </c>
      <c r="I18" s="16">
        <f>EDATE(H18,3)</f>
        <v>42767</v>
      </c>
      <c r="J18" s="18">
        <v>-1000000</v>
      </c>
      <c r="K18" s="14">
        <v>0</v>
      </c>
      <c r="L18" s="22">
        <f>(I18-H18)/365</f>
        <v>0.25205479452054796</v>
      </c>
      <c r="N18" s="9"/>
      <c r="O18" s="9"/>
      <c r="P18" s="9"/>
      <c r="Q18" s="9"/>
    </row>
    <row r="19" spans="2:17" x14ac:dyDescent="0.25">
      <c r="B19" s="16">
        <f>C18</f>
        <v>42767</v>
      </c>
      <c r="C19" s="16">
        <f t="shared" ref="C19:C25" si="0">EDATE(B19,3)</f>
        <v>42856</v>
      </c>
      <c r="D19" s="18">
        <v>13600000</v>
      </c>
      <c r="E19" s="14">
        <v>0</v>
      </c>
      <c r="F19" s="22">
        <f t="shared" ref="F19:F25" si="1">(C19-B19)/365</f>
        <v>0.24383561643835616</v>
      </c>
      <c r="H19" s="16">
        <f>I18</f>
        <v>42767</v>
      </c>
      <c r="I19" s="16">
        <f t="shared" ref="I19:I25" si="2">EDATE(H19,3)</f>
        <v>42856</v>
      </c>
      <c r="J19" s="18">
        <v>-1000000</v>
      </c>
      <c r="K19" s="14">
        <v>0</v>
      </c>
      <c r="L19" s="22">
        <f t="shared" ref="L19:L25" si="3">(I19-H19)/365</f>
        <v>0.24383561643835616</v>
      </c>
      <c r="N19" s="9"/>
      <c r="O19" s="9"/>
      <c r="P19" s="9"/>
      <c r="Q19" s="9"/>
    </row>
    <row r="20" spans="2:17" x14ac:dyDescent="0.25">
      <c r="B20" s="16">
        <f t="shared" ref="B20:B25" si="4">C19</f>
        <v>42856</v>
      </c>
      <c r="C20" s="16">
        <f t="shared" si="0"/>
        <v>42948</v>
      </c>
      <c r="D20" s="18">
        <v>13600000</v>
      </c>
      <c r="E20" s="14">
        <v>0</v>
      </c>
      <c r="F20" s="22">
        <f t="shared" si="1"/>
        <v>0.25205479452054796</v>
      </c>
      <c r="H20" s="16">
        <f t="shared" ref="H20:H25" si="5">I19</f>
        <v>42856</v>
      </c>
      <c r="I20" s="16">
        <f t="shared" si="2"/>
        <v>42948</v>
      </c>
      <c r="J20" s="18">
        <v>-1000000</v>
      </c>
      <c r="K20" s="14">
        <v>0</v>
      </c>
      <c r="L20" s="22">
        <f t="shared" si="3"/>
        <v>0.25205479452054796</v>
      </c>
      <c r="N20" s="9"/>
      <c r="O20" s="9"/>
      <c r="P20" s="9"/>
    </row>
    <row r="21" spans="2:17" x14ac:dyDescent="0.25">
      <c r="B21" s="16">
        <f t="shared" si="4"/>
        <v>42948</v>
      </c>
      <c r="C21" s="16">
        <f t="shared" si="0"/>
        <v>43040</v>
      </c>
      <c r="D21" s="18">
        <v>13600000</v>
      </c>
      <c r="E21" s="14">
        <v>0</v>
      </c>
      <c r="F21" s="22">
        <f t="shared" si="1"/>
        <v>0.25205479452054796</v>
      </c>
      <c r="H21" s="16">
        <f t="shared" si="5"/>
        <v>42948</v>
      </c>
      <c r="I21" s="16">
        <f t="shared" si="2"/>
        <v>43040</v>
      </c>
      <c r="J21" s="18">
        <v>-1000000</v>
      </c>
      <c r="K21" s="14">
        <v>0</v>
      </c>
      <c r="L21" s="22">
        <f t="shared" si="3"/>
        <v>0.25205479452054796</v>
      </c>
      <c r="N21" s="9"/>
      <c r="O21" s="9"/>
      <c r="P21" s="9"/>
    </row>
    <row r="22" spans="2:17" ht="21" x14ac:dyDescent="0.35">
      <c r="B22" s="16">
        <f t="shared" si="4"/>
        <v>43040</v>
      </c>
      <c r="C22" s="16">
        <f t="shared" si="0"/>
        <v>43132</v>
      </c>
      <c r="D22" s="18">
        <v>13600000</v>
      </c>
      <c r="E22" s="14">
        <v>0</v>
      </c>
      <c r="F22" s="22">
        <f t="shared" si="1"/>
        <v>0.25205479452054796</v>
      </c>
      <c r="H22" s="16">
        <f t="shared" si="5"/>
        <v>43040</v>
      </c>
      <c r="I22" s="16">
        <f t="shared" si="2"/>
        <v>43132</v>
      </c>
      <c r="J22" s="18">
        <v>-1000000</v>
      </c>
      <c r="K22" s="14">
        <v>0</v>
      </c>
      <c r="L22" s="22">
        <f t="shared" si="3"/>
        <v>0.25205479452054796</v>
      </c>
      <c r="N22" s="10" t="s">
        <v>58</v>
      </c>
      <c r="O22" s="9"/>
      <c r="P22" s="9"/>
    </row>
    <row r="23" spans="2:17" x14ac:dyDescent="0.25">
      <c r="B23" s="16">
        <f t="shared" si="4"/>
        <v>43132</v>
      </c>
      <c r="C23" s="16">
        <f t="shared" si="0"/>
        <v>43221</v>
      </c>
      <c r="D23" s="18">
        <v>13600000</v>
      </c>
      <c r="E23" s="14">
        <v>0</v>
      </c>
      <c r="F23" s="22">
        <f t="shared" si="1"/>
        <v>0.24383561643835616</v>
      </c>
      <c r="H23" s="16">
        <f t="shared" si="5"/>
        <v>43132</v>
      </c>
      <c r="I23" s="16">
        <f t="shared" si="2"/>
        <v>43221</v>
      </c>
      <c r="J23" s="18">
        <v>-1000000</v>
      </c>
      <c r="K23" s="14">
        <v>0</v>
      </c>
      <c r="L23" s="22">
        <f t="shared" si="3"/>
        <v>0.24383561643835616</v>
      </c>
      <c r="N23" s="12" t="str">
        <f>_xll.QSA.CreateCashLeg(O13,N16:N17,O16:O17,P16:P17)</f>
        <v>CCIRS001_NOTIONALS.19:02:17-44</v>
      </c>
      <c r="O23" s="9"/>
      <c r="P23" s="9"/>
    </row>
    <row r="24" spans="2:17" x14ac:dyDescent="0.25">
      <c r="B24" s="16">
        <f t="shared" si="4"/>
        <v>43221</v>
      </c>
      <c r="C24" s="16">
        <f t="shared" si="0"/>
        <v>43313</v>
      </c>
      <c r="D24" s="18">
        <v>13600000</v>
      </c>
      <c r="E24" s="14">
        <v>0</v>
      </c>
      <c r="F24" s="22">
        <f t="shared" si="1"/>
        <v>0.25205479452054796</v>
      </c>
      <c r="H24" s="16">
        <f t="shared" si="5"/>
        <v>43221</v>
      </c>
      <c r="I24" s="16">
        <f t="shared" si="2"/>
        <v>43313</v>
      </c>
      <c r="J24" s="18">
        <v>-1000000</v>
      </c>
      <c r="K24" s="14">
        <v>0</v>
      </c>
      <c r="L24" s="22">
        <f t="shared" si="3"/>
        <v>0.25205479452054796</v>
      </c>
    </row>
    <row r="25" spans="2:17" x14ac:dyDescent="0.25">
      <c r="B25" s="16">
        <f t="shared" si="4"/>
        <v>43313</v>
      </c>
      <c r="C25" s="16">
        <f t="shared" si="0"/>
        <v>43405</v>
      </c>
      <c r="D25" s="18">
        <v>13600000</v>
      </c>
      <c r="E25" s="14">
        <v>0</v>
      </c>
      <c r="F25" s="22">
        <f t="shared" si="1"/>
        <v>0.25205479452054796</v>
      </c>
      <c r="H25" s="16">
        <f t="shared" si="5"/>
        <v>43313</v>
      </c>
      <c r="I25" s="16">
        <f t="shared" si="2"/>
        <v>43405</v>
      </c>
      <c r="J25" s="18">
        <v>-1000000</v>
      </c>
      <c r="K25" s="14">
        <v>0</v>
      </c>
      <c r="L25" s="22">
        <f t="shared" si="3"/>
        <v>0.25205479452054796</v>
      </c>
    </row>
    <row r="26" spans="2:17" x14ac:dyDescent="0.25">
      <c r="B26" s="20"/>
      <c r="C26" s="20"/>
      <c r="D26" s="9"/>
      <c r="E26" s="9"/>
      <c r="F26" s="9"/>
      <c r="H26" s="20"/>
      <c r="I26" s="20"/>
      <c r="J26" s="9"/>
      <c r="K26" s="9"/>
      <c r="L26" s="9"/>
    </row>
    <row r="27" spans="2:17" ht="21" x14ac:dyDescent="0.35">
      <c r="B27" s="10" t="s">
        <v>53</v>
      </c>
      <c r="C27" s="9"/>
      <c r="D27" s="9"/>
      <c r="E27" s="9"/>
      <c r="F27" s="9"/>
      <c r="H27" s="10" t="s">
        <v>53</v>
      </c>
      <c r="I27" s="9"/>
      <c r="J27" s="9"/>
      <c r="K27" s="9"/>
      <c r="L27" s="9"/>
    </row>
    <row r="28" spans="2:17" x14ac:dyDescent="0.25">
      <c r="B28" s="12" t="str">
        <f>_xll.QSA.CreateFloatLeg(C13,C14,C15,B18:B25,C18:C25,D18:D25,E18:E25,F18:F25)</f>
        <v>CCIRS001_ZAR.19:02:17-37</v>
      </c>
      <c r="C28" s="9"/>
      <c r="D28" s="9"/>
      <c r="E28" s="9"/>
      <c r="F28" s="9"/>
      <c r="H28" s="12" t="str">
        <f>_xll.QSA.CreateFloatLeg(I13,I14,I15,H18:H25,I18:I25,J18:J25,K18:K25,L18:L25)</f>
        <v>CCIRS001_USD.19:02:17-36</v>
      </c>
      <c r="I28" s="9"/>
      <c r="J28" s="9"/>
      <c r="K28" s="9"/>
      <c r="L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G3" sqref="G3"/>
    </sheetView>
  </sheetViews>
  <sheetFormatPr defaultRowHeight="15" x14ac:dyDescent="0.25"/>
  <cols>
    <col min="2" max="2" width="39.42578125" bestFit="1" customWidth="1"/>
    <col min="3" max="3" width="16.140625" bestFit="1" customWidth="1"/>
    <col min="5" max="5" width="12.85546875" bestFit="1" customWidth="1"/>
    <col min="6" max="6" width="5.7109375" bestFit="1" customWidth="1"/>
  </cols>
  <sheetData>
    <row r="1" spans="2:10" x14ac:dyDescent="0.25">
      <c r="E1" s="9"/>
      <c r="F1" s="9"/>
      <c r="G1" s="9"/>
      <c r="H1" s="9"/>
      <c r="I1" s="9"/>
    </row>
    <row r="2" spans="2:10" x14ac:dyDescent="0.25">
      <c r="B2" s="11" t="s">
        <v>0</v>
      </c>
      <c r="C2" s="16" t="s">
        <v>27</v>
      </c>
      <c r="E2" s="11" t="s">
        <v>21</v>
      </c>
      <c r="F2" s="11" t="s">
        <v>22</v>
      </c>
      <c r="G2" s="11" t="s">
        <v>23</v>
      </c>
      <c r="I2" s="11" t="s">
        <v>24</v>
      </c>
      <c r="J2" s="11"/>
    </row>
    <row r="3" spans="2:10" x14ac:dyDescent="0.25">
      <c r="B3" s="11" t="s">
        <v>18</v>
      </c>
      <c r="C3" s="16">
        <v>42675</v>
      </c>
      <c r="E3" s="13" t="s">
        <v>25</v>
      </c>
      <c r="F3" s="13">
        <v>13.6</v>
      </c>
      <c r="G3" s="13">
        <v>0.15</v>
      </c>
      <c r="I3" s="13">
        <v>1</v>
      </c>
      <c r="J3" s="13">
        <v>0</v>
      </c>
    </row>
    <row r="4" spans="2:10" x14ac:dyDescent="0.25">
      <c r="B4" s="11" t="s">
        <v>19</v>
      </c>
      <c r="C4" s="16" t="s">
        <v>3</v>
      </c>
      <c r="E4" s="13" t="s">
        <v>26</v>
      </c>
      <c r="F4" s="13">
        <v>15</v>
      </c>
      <c r="G4" s="13">
        <v>0.15</v>
      </c>
      <c r="I4" s="13">
        <v>0</v>
      </c>
      <c r="J4" s="13">
        <v>1</v>
      </c>
    </row>
    <row r="5" spans="2:10" x14ac:dyDescent="0.25">
      <c r="B5" s="11" t="s">
        <v>20</v>
      </c>
      <c r="C5" s="15" t="str">
        <f>'HW Models'!B9</f>
        <v>HWZAR.19:02:17-42</v>
      </c>
    </row>
    <row r="6" spans="2:10" x14ac:dyDescent="0.25">
      <c r="C6" s="15" t="str">
        <f ca="1">'HW Models'!B19</f>
        <v>HWUSD.19:02:17-41</v>
      </c>
    </row>
    <row r="7" spans="2:10" x14ac:dyDescent="0.25">
      <c r="C7" s="15" t="str">
        <f ca="1">'HW Models'!B29</f>
        <v>HWEUR.19:02:17-43</v>
      </c>
    </row>
    <row r="10" spans="2:10" ht="21" x14ac:dyDescent="0.35">
      <c r="B10" s="10" t="s">
        <v>28</v>
      </c>
    </row>
    <row r="11" spans="2:10" x14ac:dyDescent="0.25">
      <c r="B11" s="12" t="str">
        <f ca="1">_xll.QSA.CreateMultiHWAndFXToy(C2,C3,C4,C5:C7,E3:E4,F3:F4,G3:G4,I3:J4)</f>
        <v>fxAndRateModel.19:02:17-45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C14" sqref="C14"/>
    </sheetView>
  </sheetViews>
  <sheetFormatPr defaultRowHeight="15" x14ac:dyDescent="0.25"/>
  <cols>
    <col min="2" max="2" width="35.5703125" bestFit="1" customWidth="1"/>
    <col min="3" max="3" width="18.85546875" bestFit="1" customWidth="1"/>
    <col min="6" max="6" width="9" bestFit="1" customWidth="1"/>
    <col min="7" max="7" width="18.85546875" bestFit="1" customWidth="1"/>
  </cols>
  <sheetData>
    <row r="2" spans="2:7" x14ac:dyDescent="0.25">
      <c r="B2" s="3" t="s">
        <v>0</v>
      </c>
      <c r="C2" s="5" t="s">
        <v>11</v>
      </c>
      <c r="D2" s="1"/>
      <c r="E2" s="1"/>
      <c r="F2" s="3" t="s">
        <v>0</v>
      </c>
      <c r="G2" s="5" t="s">
        <v>16</v>
      </c>
    </row>
    <row r="3" spans="2:7" x14ac:dyDescent="0.25">
      <c r="B3" s="3" t="s">
        <v>1</v>
      </c>
      <c r="C3" s="6">
        <v>0.05</v>
      </c>
      <c r="D3" s="1"/>
      <c r="E3" s="1"/>
      <c r="F3" s="3" t="s">
        <v>2</v>
      </c>
      <c r="G3" s="5" t="s">
        <v>3</v>
      </c>
    </row>
    <row r="4" spans="2:7" x14ac:dyDescent="0.25">
      <c r="B4" s="3" t="s">
        <v>4</v>
      </c>
      <c r="C4" s="6">
        <v>8.9999999999999993E-3</v>
      </c>
      <c r="D4" s="1"/>
      <c r="E4" s="1"/>
      <c r="F4" s="1"/>
      <c r="G4" s="1"/>
    </row>
    <row r="5" spans="2:7" x14ac:dyDescent="0.25">
      <c r="B5" s="3" t="s">
        <v>5</v>
      </c>
      <c r="C5" s="7" t="str">
        <f>G9</f>
        <v>ZARSwapCurve.19:02:17-39</v>
      </c>
      <c r="D5" s="1"/>
      <c r="E5" s="1"/>
      <c r="F5" s="3" t="s">
        <v>6</v>
      </c>
      <c r="G5" s="3" t="s">
        <v>7</v>
      </c>
    </row>
    <row r="6" spans="2:7" x14ac:dyDescent="0.25">
      <c r="B6" s="3" t="s">
        <v>8</v>
      </c>
      <c r="C6" s="5" t="s">
        <v>9</v>
      </c>
      <c r="D6" s="1"/>
      <c r="E6" s="1"/>
      <c r="F6" s="8">
        <v>42675</v>
      </c>
      <c r="G6" s="6">
        <v>7.0000000000000007E-2</v>
      </c>
    </row>
    <row r="7" spans="2:7" x14ac:dyDescent="0.25">
      <c r="B7" s="1"/>
      <c r="C7" s="1"/>
      <c r="D7" s="1"/>
      <c r="E7" s="1"/>
      <c r="F7" s="8">
        <v>46327</v>
      </c>
      <c r="G7" s="6">
        <v>7.0000000000000007E-2</v>
      </c>
    </row>
    <row r="8" spans="2:7" ht="21" x14ac:dyDescent="0.35">
      <c r="B8" s="2" t="s">
        <v>10</v>
      </c>
      <c r="C8" s="1"/>
      <c r="D8" s="1"/>
      <c r="E8" s="1"/>
      <c r="F8" s="1"/>
      <c r="G8" s="1"/>
    </row>
    <row r="9" spans="2:7" x14ac:dyDescent="0.25">
      <c r="B9" s="4" t="str">
        <f>_xll.QSA.CreateHWModelDemo(C2,C3,C4,C5,C6)</f>
        <v>HWZAR.19:02:17-42</v>
      </c>
      <c r="C9" s="1"/>
      <c r="D9" s="1"/>
      <c r="E9" s="1"/>
      <c r="F9" s="1"/>
      <c r="G9" s="4" t="str">
        <f>_xll.QSA.CreateDatesAndRatesCurve(G2,F6:F7,G6:G7,G3)</f>
        <v>ZARSwapCurve.19:02:17-39</v>
      </c>
    </row>
    <row r="12" spans="2:7" x14ac:dyDescent="0.25">
      <c r="B12" s="11" t="s">
        <v>0</v>
      </c>
      <c r="C12" s="13" t="s">
        <v>12</v>
      </c>
      <c r="D12" s="9"/>
      <c r="E12" s="9"/>
      <c r="F12" s="11" t="s">
        <v>0</v>
      </c>
      <c r="G12" s="13" t="s">
        <v>15</v>
      </c>
    </row>
    <row r="13" spans="2:7" x14ac:dyDescent="0.25">
      <c r="B13" s="11" t="s">
        <v>1</v>
      </c>
      <c r="C13" s="14">
        <v>0.05</v>
      </c>
      <c r="D13" s="9"/>
      <c r="E13" s="9"/>
      <c r="F13" s="11" t="s">
        <v>2</v>
      </c>
      <c r="G13" s="13" t="s">
        <v>25</v>
      </c>
    </row>
    <row r="14" spans="2:7" x14ac:dyDescent="0.25">
      <c r="B14" s="11" t="s">
        <v>4</v>
      </c>
      <c r="C14" s="14">
        <v>8.9999999999999993E-3</v>
      </c>
      <c r="D14" s="9"/>
      <c r="E14" s="9"/>
      <c r="F14" s="9"/>
      <c r="G14" s="9"/>
    </row>
    <row r="15" spans="2:7" x14ac:dyDescent="0.25">
      <c r="B15" s="11" t="s">
        <v>5</v>
      </c>
      <c r="C15" s="15" t="str">
        <f>G19</f>
        <v>USDSwapCurve.19:02:17-40</v>
      </c>
      <c r="D15" s="9"/>
      <c r="E15" s="9"/>
      <c r="F15" s="11" t="s">
        <v>6</v>
      </c>
      <c r="G15" s="11" t="s">
        <v>7</v>
      </c>
    </row>
    <row r="16" spans="2:7" x14ac:dyDescent="0.25">
      <c r="B16" s="11" t="s">
        <v>8</v>
      </c>
      <c r="C16" s="13" t="s">
        <v>13</v>
      </c>
      <c r="D16" s="9"/>
      <c r="E16" s="9"/>
      <c r="F16" s="16">
        <v>42675</v>
      </c>
      <c r="G16" s="14">
        <v>1.4999999999999999E-2</v>
      </c>
    </row>
    <row r="17" spans="2:7" x14ac:dyDescent="0.25">
      <c r="B17" s="9"/>
      <c r="C17" s="9"/>
      <c r="D17" s="9"/>
      <c r="E17" s="9"/>
      <c r="F17" s="16">
        <v>46327</v>
      </c>
      <c r="G17" s="14">
        <v>1.4999999999999999E-2</v>
      </c>
    </row>
    <row r="18" spans="2:7" ht="21" x14ac:dyDescent="0.35">
      <c r="B18" s="10" t="s">
        <v>10</v>
      </c>
      <c r="C18" s="9"/>
      <c r="D18" s="9"/>
      <c r="E18" s="9"/>
      <c r="F18" s="9"/>
      <c r="G18" s="9"/>
    </row>
    <row r="19" spans="2:7" x14ac:dyDescent="0.25">
      <c r="B19" s="12" t="str">
        <f ca="1">_xll.QSA.CreateHWModelDemo(C12,C13,C14,C15,C16)</f>
        <v>HWUSD.19:02:17-41</v>
      </c>
      <c r="C19" s="9"/>
      <c r="D19" s="9"/>
      <c r="E19" s="9"/>
      <c r="F19" s="9"/>
      <c r="G19" s="12" t="str">
        <f>_xll.QSA.CreateDatesAndRatesCurve(G12,F16:F17,G16:G17,G13)</f>
        <v>USDSwapCurve.19:02:17-40</v>
      </c>
    </row>
    <row r="22" spans="2:7" x14ac:dyDescent="0.25">
      <c r="B22" s="11" t="s">
        <v>0</v>
      </c>
      <c r="C22" s="13" t="s">
        <v>14</v>
      </c>
      <c r="D22" s="9"/>
      <c r="E22" s="9"/>
      <c r="F22" s="11" t="s">
        <v>0</v>
      </c>
      <c r="G22" s="13" t="s">
        <v>17</v>
      </c>
    </row>
    <row r="23" spans="2:7" x14ac:dyDescent="0.25">
      <c r="B23" s="11" t="s">
        <v>1</v>
      </c>
      <c r="C23" s="14">
        <v>0.05</v>
      </c>
      <c r="D23" s="9"/>
      <c r="E23" s="9"/>
      <c r="F23" s="11" t="s">
        <v>2</v>
      </c>
      <c r="G23" s="13" t="s">
        <v>26</v>
      </c>
    </row>
    <row r="24" spans="2:7" x14ac:dyDescent="0.25">
      <c r="B24" s="11" t="s">
        <v>4</v>
      </c>
      <c r="C24" s="14">
        <v>8.9999999999999993E-3</v>
      </c>
      <c r="D24" s="9"/>
      <c r="E24" s="9"/>
      <c r="F24" s="9"/>
      <c r="G24" s="9"/>
    </row>
    <row r="25" spans="2:7" x14ac:dyDescent="0.25">
      <c r="B25" s="11" t="s">
        <v>5</v>
      </c>
      <c r="C25" s="15" t="str">
        <f>G29</f>
        <v>EURSwapCurve.19:02:17-38</v>
      </c>
      <c r="D25" s="9"/>
      <c r="E25" s="9"/>
      <c r="F25" s="11" t="s">
        <v>6</v>
      </c>
      <c r="G25" s="11" t="s">
        <v>7</v>
      </c>
    </row>
    <row r="26" spans="2:7" x14ac:dyDescent="0.25">
      <c r="B26" s="11" t="s">
        <v>8</v>
      </c>
      <c r="C26" s="13" t="s">
        <v>13</v>
      </c>
      <c r="D26" s="9"/>
      <c r="E26" s="9"/>
      <c r="F26" s="16">
        <v>42675</v>
      </c>
      <c r="G26" s="14">
        <v>0.01</v>
      </c>
    </row>
    <row r="27" spans="2:7" x14ac:dyDescent="0.25">
      <c r="B27" s="9"/>
      <c r="C27" s="9"/>
      <c r="D27" s="9"/>
      <c r="E27" s="9"/>
      <c r="F27" s="16">
        <v>46327</v>
      </c>
      <c r="G27" s="14">
        <v>0.01</v>
      </c>
    </row>
    <row r="28" spans="2:7" ht="21" x14ac:dyDescent="0.35">
      <c r="B28" s="10" t="s">
        <v>10</v>
      </c>
      <c r="C28" s="9"/>
      <c r="D28" s="9"/>
      <c r="E28" s="9"/>
      <c r="F28" s="9"/>
      <c r="G28" s="9"/>
    </row>
    <row r="29" spans="2:7" x14ac:dyDescent="0.25">
      <c r="B29" s="12" t="str">
        <f ca="1">_xll.QSA.CreateHWModelDemo(C22,C23,C24,C25,C26)</f>
        <v>HWEUR.19:02:17-43</v>
      </c>
      <c r="C29" s="9"/>
      <c r="D29" s="9"/>
      <c r="E29" s="9"/>
      <c r="F29" s="9"/>
      <c r="G29" s="12" t="str">
        <f>_xll.QSA.CreateDatesAndRatesCurve(G22,F26:F27,G26:G27,G23)</f>
        <v>EURSwapCurve.19:02:17-38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PFE</vt:lpstr>
      <vt:lpstr>Trades</vt:lpstr>
      <vt:lpstr>Whole Model</vt:lpstr>
      <vt:lpstr>HW Models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2017-01-17T03:50:35Z</dcterms:modified>
</cp:coreProperties>
</file>