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Product And Value" sheetId="1" r:id="rId1"/>
    <sheet name="Curves" sheetId="2" r:id="rId2"/>
  </sheets>
  <calcPr calcId="145621" calcMode="manual" calcOnSave="0"/>
</workbook>
</file>

<file path=xl/calcChain.xml><?xml version="1.0" encoding="utf-8"?>
<calcChain xmlns="http://schemas.openxmlformats.org/spreadsheetml/2006/main">
  <c r="G8" i="1" l="1"/>
  <c r="J8" i="1" s="1"/>
  <c r="J7" i="1"/>
  <c r="E7" i="1"/>
  <c r="B8" i="1"/>
  <c r="B9" i="1" s="1"/>
  <c r="B10" i="1" s="1"/>
  <c r="B11" i="1" s="1"/>
  <c r="B12" i="1" s="1"/>
  <c r="B13" i="1" s="1"/>
  <c r="B14" i="1" s="1"/>
  <c r="E14" i="1" s="1"/>
  <c r="H10" i="2"/>
  <c r="B10" i="2"/>
  <c r="E10" i="2"/>
  <c r="M8" i="2" l="1"/>
  <c r="M7" i="2"/>
  <c r="C21" i="1"/>
  <c r="G9" i="1"/>
  <c r="E13" i="1"/>
  <c r="E12" i="1"/>
  <c r="E11" i="1"/>
  <c r="E10" i="1"/>
  <c r="E9" i="1"/>
  <c r="E8" i="1"/>
  <c r="L10" i="2"/>
  <c r="B16" i="1"/>
  <c r="C23" i="1" l="1"/>
  <c r="C30" i="1"/>
  <c r="G10" i="1"/>
  <c r="J9" i="1"/>
  <c r="B25" i="1"/>
  <c r="C33" i="1" l="1"/>
  <c r="G11" i="1"/>
  <c r="J10" i="1"/>
  <c r="J11" i="1" l="1"/>
  <c r="G12" i="1"/>
  <c r="G13" i="1" l="1"/>
  <c r="J12" i="1"/>
  <c r="G14" i="1" l="1"/>
  <c r="J13" i="1"/>
  <c r="J14" i="1" l="1"/>
  <c r="G16" i="1"/>
  <c r="C31" i="1" l="1"/>
  <c r="B35" i="1" l="1"/>
  <c r="B37" i="1" s="1"/>
</calcChain>
</file>

<file path=xl/sharedStrings.xml><?xml version="1.0" encoding="utf-8"?>
<sst xmlns="http://schemas.openxmlformats.org/spreadsheetml/2006/main" count="57" uniqueCount="32">
  <si>
    <t>name</t>
  </si>
  <si>
    <t>currency</t>
  </si>
  <si>
    <t>ZAR</t>
  </si>
  <si>
    <t>paymentDates</t>
  </si>
  <si>
    <t>notionals</t>
  </si>
  <si>
    <t>rates</t>
  </si>
  <si>
    <t>accrualFractions</t>
  </si>
  <si>
    <t>fixedLegZAR0001</t>
  </si>
  <si>
    <t>USD</t>
  </si>
  <si>
    <t>fixedLegUSD0001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</si>
  <si>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</si>
  <si>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</si>
  <si>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</si>
  <si>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</si>
  <si>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</si>
  <si>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</si>
  <si>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</si>
  <si>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</si>
  <si>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valueResults</t>
  </si>
  <si>
    <t>model</t>
  </si>
  <si>
    <t>QSA.CreateCurveModel</t>
  </si>
  <si>
    <t>QSA.CreateFXForecastCurve</t>
  </si>
  <si>
    <t>baseCurrency</t>
  </si>
  <si>
    <t>counterCurrency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</si>
  <si>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</si>
  <si>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</si>
  <si>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</si>
  <si>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</si>
  <si>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</si>
  <si>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</si>
  <si>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QSA.CreateFixedLeg</t>
  </si>
  <si>
    <t>QSA.Value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</si>
</sst>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A16" workbookViewId="0">
      <selection activeCell="L13" sqref="L13"/>
    </sheetView>
  </sheetViews>
  <sheetFormatPr defaultRowHeight="15" x14ac:dyDescent="0.25"/>
  <cols>
    <col min="2" max="2" width="60.5" bestFit="1" customWidth="1"/>
    <col min="3" max="3" width="24.75" bestFit="1" customWidth="1"/>
    <col min="4" max="4" width="5.75" bestFit="1" customWidth="1"/>
    <col min="5" max="5" width="13.125" bestFit="1" customWidth="1"/>
    <col min="7" max="7" width="24.75" bestFit="1" customWidth="1"/>
    <col min="8" max="8" width="14.375" bestFit="1" customWidth="1"/>
    <col min="9" max="9" width="5.75" bestFit="1" customWidth="1"/>
    <col min="10" max="10" width="13.125" bestFit="1" customWidth="1"/>
  </cols>
  <sheetData>
    <row r="2" spans="2:10" ht="21" x14ac:dyDescent="0.35">
      <c r="B2" s="9" t="s">
        <v>30</v>
      </c>
    </row>
    <row r="3" spans="2:10" x14ac:dyDescent="0.25">
      <c r="B3" s="1" t="s">
        <v>0</v>
      </c>
      <c r="C3" s="2" t="s">
        <v>7</v>
      </c>
      <c r="G3" s="1" t="s">
        <v>0</v>
      </c>
      <c r="H3" s="2" t="s">
        <v>9</v>
      </c>
    </row>
    <row r="4" spans="2:10" x14ac:dyDescent="0.25">
      <c r="B4" s="1" t="s">
        <v>1</v>
      </c>
      <c r="C4" s="2" t="s">
        <v>2</v>
      </c>
      <c r="G4" s="1" t="s">
        <v>1</v>
      </c>
      <c r="H4" s="2" t="s">
        <v>8</v>
      </c>
    </row>
    <row r="6" spans="2:10" x14ac:dyDescent="0.25">
      <c r="B6" s="1" t="s">
        <v>3</v>
      </c>
      <c r="C6" s="1" t="s">
        <v>4</v>
      </c>
      <c r="D6" s="1" t="s">
        <v>5</v>
      </c>
      <c r="E6" s="1" t="s">
        <v>6</v>
      </c>
      <c r="G6" s="1" t="s">
        <v>3</v>
      </c>
      <c r="H6" s="1" t="s">
        <v>4</v>
      </c>
      <c r="I6" s="1" t="s">
        <v>5</v>
      </c>
      <c r="J6" s="1" t="s">
        <v>6</v>
      </c>
    </row>
    <row r="7" spans="2:10" x14ac:dyDescent="0.25">
      <c r="B7" s="3">
        <v>42727</v>
      </c>
      <c r="C7" s="7">
        <v>-16000000</v>
      </c>
      <c r="D7" s="4">
        <v>7.2300000000000003E-2</v>
      </c>
      <c r="E7" s="5">
        <f>(B7-EDATE(B7,-3))/365</f>
        <v>0.24931506849315069</v>
      </c>
      <c r="G7" s="3">
        <v>42727</v>
      </c>
      <c r="H7" s="7">
        <v>1000000</v>
      </c>
      <c r="I7" s="4">
        <v>7.2300000000000003E-2</v>
      </c>
      <c r="J7" s="5">
        <f>(G7-EDATE(G7,-3))/365</f>
        <v>0.24931506849315069</v>
      </c>
    </row>
    <row r="8" spans="2:10" x14ac:dyDescent="0.25">
      <c r="B8" s="3">
        <f t="shared" ref="B8:B14" si="0">EDATE(B7,3)</f>
        <v>42817</v>
      </c>
      <c r="C8" s="7">
        <v>-16000000</v>
      </c>
      <c r="D8" s="4">
        <v>7.2300000000000003E-2</v>
      </c>
      <c r="E8" s="5">
        <f t="shared" ref="E8:E14" si="1">(B8-EDATE(B8,-3))/365</f>
        <v>0.24657534246575341</v>
      </c>
      <c r="G8" s="3">
        <f t="shared" ref="G8:G14" si="2">EDATE(G7,3)</f>
        <v>42817</v>
      </c>
      <c r="H8" s="7">
        <v>1000000</v>
      </c>
      <c r="I8" s="4">
        <v>7.2300000000000003E-2</v>
      </c>
      <c r="J8" s="5">
        <f t="shared" ref="J8:J14" si="3">(G8-EDATE(G8,-3))/365</f>
        <v>0.24657534246575341</v>
      </c>
    </row>
    <row r="9" spans="2:10" x14ac:dyDescent="0.25">
      <c r="B9" s="3">
        <f t="shared" si="0"/>
        <v>42909</v>
      </c>
      <c r="C9" s="7">
        <v>-16000000</v>
      </c>
      <c r="D9" s="4">
        <v>7.2300000000000003E-2</v>
      </c>
      <c r="E9" s="5">
        <f t="shared" si="1"/>
        <v>0.25205479452054796</v>
      </c>
      <c r="G9" s="3">
        <f t="shared" si="2"/>
        <v>42909</v>
      </c>
      <c r="H9" s="7">
        <v>1000000</v>
      </c>
      <c r="I9" s="4">
        <v>7.2300000000000003E-2</v>
      </c>
      <c r="J9" s="5">
        <f t="shared" si="3"/>
        <v>0.25205479452054796</v>
      </c>
    </row>
    <row r="10" spans="2:10" x14ac:dyDescent="0.25">
      <c r="B10" s="3">
        <f t="shared" si="0"/>
        <v>43001</v>
      </c>
      <c r="C10" s="7">
        <v>-16000000</v>
      </c>
      <c r="D10" s="4">
        <v>7.2300000000000003E-2</v>
      </c>
      <c r="E10" s="5">
        <f t="shared" si="1"/>
        <v>0.25205479452054796</v>
      </c>
      <c r="G10" s="3">
        <f t="shared" si="2"/>
        <v>43001</v>
      </c>
      <c r="H10" s="7">
        <v>1000000</v>
      </c>
      <c r="I10" s="4">
        <v>7.2300000000000003E-2</v>
      </c>
      <c r="J10" s="5">
        <f t="shared" si="3"/>
        <v>0.25205479452054796</v>
      </c>
    </row>
    <row r="11" spans="2:10" x14ac:dyDescent="0.25">
      <c r="B11" s="3">
        <f t="shared" si="0"/>
        <v>43092</v>
      </c>
      <c r="C11" s="7">
        <v>-16000000</v>
      </c>
      <c r="D11" s="4">
        <v>7.2300000000000003E-2</v>
      </c>
      <c r="E11" s="5">
        <f t="shared" si="1"/>
        <v>0.24931506849315069</v>
      </c>
      <c r="G11" s="3">
        <f t="shared" si="2"/>
        <v>43092</v>
      </c>
      <c r="H11" s="7">
        <v>1000000</v>
      </c>
      <c r="I11" s="4">
        <v>7.2300000000000003E-2</v>
      </c>
      <c r="J11" s="5">
        <f t="shared" si="3"/>
        <v>0.24931506849315069</v>
      </c>
    </row>
    <row r="12" spans="2:10" x14ac:dyDescent="0.25">
      <c r="B12" s="3">
        <f t="shared" si="0"/>
        <v>43182</v>
      </c>
      <c r="C12" s="7">
        <v>-16000000</v>
      </c>
      <c r="D12" s="4">
        <v>7.2300000000000003E-2</v>
      </c>
      <c r="E12" s="5">
        <f t="shared" si="1"/>
        <v>0.24657534246575341</v>
      </c>
      <c r="G12" s="3">
        <f t="shared" si="2"/>
        <v>43182</v>
      </c>
      <c r="H12" s="7">
        <v>1000000</v>
      </c>
      <c r="I12" s="4">
        <v>7.2300000000000003E-2</v>
      </c>
      <c r="J12" s="5">
        <f t="shared" si="3"/>
        <v>0.24657534246575341</v>
      </c>
    </row>
    <row r="13" spans="2:10" x14ac:dyDescent="0.25">
      <c r="B13" s="3">
        <f t="shared" si="0"/>
        <v>43274</v>
      </c>
      <c r="C13" s="7">
        <v>-16000000</v>
      </c>
      <c r="D13" s="4">
        <v>7.2300000000000003E-2</v>
      </c>
      <c r="E13" s="5">
        <f t="shared" si="1"/>
        <v>0.25205479452054796</v>
      </c>
      <c r="G13" s="3">
        <f t="shared" si="2"/>
        <v>43274</v>
      </c>
      <c r="H13" s="7">
        <v>1000000</v>
      </c>
      <c r="I13" s="4">
        <v>7.2300000000000003E-2</v>
      </c>
      <c r="J13" s="5">
        <f t="shared" si="3"/>
        <v>0.25205479452054796</v>
      </c>
    </row>
    <row r="14" spans="2:10" x14ac:dyDescent="0.25">
      <c r="B14" s="3">
        <f t="shared" si="0"/>
        <v>43366</v>
      </c>
      <c r="C14" s="7">
        <v>-16000000</v>
      </c>
      <c r="D14" s="4">
        <v>7.2300000000000003E-2</v>
      </c>
      <c r="E14" s="5">
        <f t="shared" si="1"/>
        <v>0.25205479452054796</v>
      </c>
      <c r="G14" s="3">
        <f t="shared" si="2"/>
        <v>43366</v>
      </c>
      <c r="H14" s="7">
        <v>1000000</v>
      </c>
      <c r="I14" s="4">
        <v>7.2300000000000003E-2</v>
      </c>
      <c r="J14" s="5">
        <f t="shared" si="3"/>
        <v>0.25205479452054796</v>
      </c>
    </row>
    <row r="16" spans="2:10" x14ac:dyDescent="0.25">
      <c r="B16" s="6" t="str">
        <f>_xll.QSA.CreateFixedLeg(C3,C4,B7:B14,C7:C14,D7:D14,E7:E14)</f>
        <v>fixedLegZAR0001.06:36:39-68</v>
      </c>
      <c r="G16" s="6" t="str">
        <f>_xll.QSA.CreateFixedLeg(H3,H4,G7:G14,H7:H14,I7:I14,J7:J14)</f>
        <v>fixedLegUSD0001.06:36:39-70</v>
      </c>
    </row>
    <row r="19" spans="2:3" ht="21" x14ac:dyDescent="0.35">
      <c r="B19" s="9" t="s">
        <v>20</v>
      </c>
    </row>
    <row r="20" spans="2:3" x14ac:dyDescent="0.25">
      <c r="B20" s="1" t="s">
        <v>0</v>
      </c>
      <c r="C20" s="2" t="s">
        <v>15</v>
      </c>
    </row>
    <row r="21" spans="2:3" x14ac:dyDescent="0.25">
      <c r="B21" s="1" t="s">
        <v>10</v>
      </c>
      <c r="C21" s="10" t="str">
        <f>Curves!B10</f>
        <v>ZARDiscount.06:36:39-65</v>
      </c>
    </row>
    <row r="22" spans="2:3" x14ac:dyDescent="0.25">
      <c r="B22" s="1" t="s">
        <v>16</v>
      </c>
    </row>
    <row r="23" spans="2:3" x14ac:dyDescent="0.25">
      <c r="B23" s="1" t="s">
        <v>17</v>
      </c>
      <c r="C23" s="10" t="str">
        <f>Curves!L10</f>
        <v>USDZARForwards.06:36:39-67</v>
      </c>
    </row>
    <row r="25" spans="2:3" x14ac:dyDescent="0.25">
      <c r="B25" s="6" t="str">
        <f>_xll.QSA.CreateCurveModel(C20,C21,,C23)</f>
        <v>curveModel.06:36:39-69</v>
      </c>
    </row>
    <row r="28" spans="2:3" ht="21" x14ac:dyDescent="0.35">
      <c r="B28" s="9" t="s">
        <v>31</v>
      </c>
    </row>
    <row r="29" spans="2:3" x14ac:dyDescent="0.25">
      <c r="B29" s="1" t="s">
        <v>0</v>
      </c>
      <c r="C29" s="2" t="s">
        <v>18</v>
      </c>
    </row>
    <row r="30" spans="2:3" x14ac:dyDescent="0.25">
      <c r="B30" s="1" t="s">
        <v>12</v>
      </c>
      <c r="C30" s="10" t="str">
        <f>B16</f>
        <v>fixedLegZAR0001.06:36:39-68</v>
      </c>
    </row>
    <row r="31" spans="2:3" x14ac:dyDescent="0.25">
      <c r="C31" s="10" t="str">
        <f>G16</f>
        <v>fixedLegUSD0001.06:36:39-70</v>
      </c>
    </row>
    <row r="32" spans="2:3" x14ac:dyDescent="0.25">
      <c r="B32" s="1" t="s">
        <v>11</v>
      </c>
      <c r="C32" s="3">
        <v>42636</v>
      </c>
    </row>
    <row r="33" spans="2:3" x14ac:dyDescent="0.25">
      <c r="B33" s="1" t="s">
        <v>19</v>
      </c>
      <c r="C33" s="10" t="str">
        <f>B25</f>
        <v>curveModel.06:36:39-69</v>
      </c>
    </row>
    <row r="35" spans="2:3" x14ac:dyDescent="0.25">
      <c r="B35" s="6" t="str">
        <f>_xll.QSA.Value(C29,C30:C31,C32,C33)</f>
        <v>valueResults.06:36:39-71</v>
      </c>
    </row>
    <row r="37" spans="2:3" x14ac:dyDescent="0.25">
      <c r="B37" s="11">
        <f>_xll.QSA.GetResults(B35,"value")</f>
        <v>-179484.52557973986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M9" sqref="M9"/>
    </sheetView>
  </sheetViews>
  <sheetFormatPr defaultColWidth="3.5" defaultRowHeight="15" x14ac:dyDescent="0.25"/>
  <cols>
    <col min="2" max="2" width="20.875" bestFit="1" customWidth="1"/>
    <col min="3" max="3" width="10.5" bestFit="1" customWidth="1"/>
    <col min="5" max="5" width="18" bestFit="1" customWidth="1"/>
    <col min="6" max="6" width="7.625" bestFit="1" customWidth="1"/>
    <col min="8" max="8" width="28.25" bestFit="1" customWidth="1"/>
    <col min="9" max="9" width="17.875" bestFit="1" customWidth="1"/>
    <col min="12" max="12" width="31.375" bestFit="1" customWidth="1"/>
    <col min="13" max="13" width="28.25" bestFit="1" customWidth="1"/>
  </cols>
  <sheetData>
    <row r="2" spans="2:13" ht="21" x14ac:dyDescent="0.35">
      <c r="L2" s="9" t="s">
        <v>21</v>
      </c>
    </row>
    <row r="3" spans="2:13" x14ac:dyDescent="0.25">
      <c r="B3" s="1" t="s">
        <v>0</v>
      </c>
      <c r="C3" s="2" t="s">
        <v>13</v>
      </c>
      <c r="E3" s="1" t="s">
        <v>0</v>
      </c>
      <c r="F3" s="2" t="s">
        <v>26</v>
      </c>
      <c r="H3" s="1" t="s">
        <v>0</v>
      </c>
      <c r="I3" s="2" t="s">
        <v>27</v>
      </c>
      <c r="L3" s="1" t="s">
        <v>0</v>
      </c>
      <c r="M3" s="2" t="s">
        <v>24</v>
      </c>
    </row>
    <row r="4" spans="2:13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2</v>
      </c>
      <c r="L4" s="1" t="s">
        <v>22</v>
      </c>
      <c r="M4" s="2" t="s">
        <v>8</v>
      </c>
    </row>
    <row r="5" spans="2:13" x14ac:dyDescent="0.25">
      <c r="L5" s="1" t="s">
        <v>23</v>
      </c>
      <c r="M5" s="2" t="s">
        <v>2</v>
      </c>
    </row>
    <row r="6" spans="2:13" x14ac:dyDescent="0.25">
      <c r="B6" s="1" t="s">
        <v>14</v>
      </c>
      <c r="C6" s="1" t="s">
        <v>5</v>
      </c>
      <c r="E6" s="1" t="s">
        <v>14</v>
      </c>
      <c r="F6" s="1" t="s">
        <v>5</v>
      </c>
      <c r="H6" s="1" t="s">
        <v>14</v>
      </c>
      <c r="I6" s="1" t="s">
        <v>5</v>
      </c>
      <c r="L6" s="1" t="s">
        <v>25</v>
      </c>
      <c r="M6" s="2">
        <v>13.66</v>
      </c>
    </row>
    <row r="7" spans="2:13" x14ac:dyDescent="0.25">
      <c r="B7" s="3">
        <v>42636</v>
      </c>
      <c r="C7" s="8">
        <v>7.2499999999999995E-2</v>
      </c>
      <c r="E7" s="3">
        <v>42636</v>
      </c>
      <c r="F7" s="8">
        <v>7.3499999999999996E-2</v>
      </c>
      <c r="H7" s="3">
        <v>42636</v>
      </c>
      <c r="I7" s="8">
        <v>0.01</v>
      </c>
      <c r="L7" s="1" t="s">
        <v>28</v>
      </c>
      <c r="M7" s="10" t="str">
        <f>H10</f>
        <v>USDDiscountAndBasis.06:36:39-64</v>
      </c>
    </row>
    <row r="8" spans="2:13" x14ac:dyDescent="0.25">
      <c r="B8" s="3">
        <v>46288</v>
      </c>
      <c r="C8" s="8">
        <v>7.2499999999999995E-2</v>
      </c>
      <c r="E8" s="3">
        <v>46288</v>
      </c>
      <c r="F8" s="8">
        <v>7.3499999999999996E-2</v>
      </c>
      <c r="H8" s="3">
        <v>46288</v>
      </c>
      <c r="I8" s="8">
        <v>1.2E-2</v>
      </c>
      <c r="L8" s="1" t="s">
        <v>29</v>
      </c>
      <c r="M8" s="10" t="str">
        <f>E10</f>
        <v>ZARBasis.06:36:39-66</v>
      </c>
    </row>
    <row r="10" spans="2:13" x14ac:dyDescent="0.25">
      <c r="B10" s="6" t="str">
        <f>_xll.QSA.CreateDatesAndRatesCurve(C3,B7:B8,C7:C8,C4)</f>
        <v>ZARDiscount.06:36:39-65</v>
      </c>
      <c r="E10" s="6" t="str">
        <f>_xll.QSA.CreateDatesAndRatesCurve(F3,E7:E8,F7:F8,F4)</f>
        <v>ZARBasis.06:36:39-66</v>
      </c>
      <c r="H10" s="6" t="str">
        <f>_xll.QSA.CreateDatesAndRatesCurve(I3,H7:H8,I7:I8,I4)</f>
        <v>USDDiscountAndBasis.06:36:39-64</v>
      </c>
      <c r="L10" s="6" t="str">
        <f>_xll.QSA.CreateFXForecastCurve(M3,M4,M5,M6,M7,M8)</f>
        <v>USDZARForwards.06:36:39-67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And Value</vt:lpstr>
      <vt:lpstr>Curves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2016-09-24T04:36:44Z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