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QSA006\ExcelExamples\"/>
    </mc:Choice>
  </mc:AlternateContent>
  <xr:revisionPtr revIDLastSave="0" documentId="13_ncr:1_{851E051D-4CD3-4D3C-9A78-B08FF7883892}" xr6:coauthVersionLast="47" xr6:coauthVersionMax="47" xr10:uidLastSave="{00000000-0000-0000-0000-000000000000}"/>
  <bookViews>
    <workbookView xWindow="-120" yWindow="-120" windowWidth="29040" windowHeight="15840" xr2:uid="{04AD0419-A3B4-4614-976D-00E02816E7FF}"/>
  </bookViews>
  <sheets>
    <sheet name="createBesaJSEBondOption" sheetId="1" r:id="rId1"/>
    <sheet name="Bond Parameters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2" i="1" l="1"/>
  <c r="K24" i="1" a="1"/>
  <c r="K23" i="1" a="1"/>
  <c r="K24" i="1" l="1"/>
  <c r="K23" i="1"/>
  <c r="C18" i="1" l="1"/>
  <c r="C4" i="2"/>
  <c r="B14" i="1" a="1"/>
  <c r="B14" i="1" l="1"/>
  <c r="C3" i="2" s="1"/>
  <c r="B8" i="2" l="1" a="1"/>
  <c r="B25" i="1" a="1"/>
  <c r="B8" i="2" l="1"/>
  <c r="B25" i="1"/>
  <c r="B28" i="1" a="1"/>
  <c r="G26" i="1" a="1"/>
  <c r="G26" i="1" l="1"/>
  <c r="B28" i="1"/>
  <c r="G29" i="1" a="1"/>
  <c r="G29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<sst xmlns="http://schemas.openxmlformats.org/spreadsheetml/2006/main" count="47" uniqueCount="38">
  <si>
    <t>bond</t>
  </si>
  <si>
    <t>settleDate</t>
  </si>
  <si>
    <t>ytm</t>
  </si>
  <si>
    <t>QSA.BesaJseBondResults</t>
  </si>
  <si>
    <t>name</t>
  </si>
  <si>
    <t>besaJseBond</t>
  </si>
  <si>
    <t>currency</t>
  </si>
  <si>
    <t>ZAR</t>
  </si>
  <si>
    <t>maturityDate</t>
  </si>
  <si>
    <t>notional amount</t>
  </si>
  <si>
    <t>annualCouponRate</t>
  </si>
  <si>
    <t>couponMonth1</t>
  </si>
  <si>
    <t>couponDay1</t>
  </si>
  <si>
    <t>couponMonth2</t>
  </si>
  <si>
    <t>couponDay2</t>
  </si>
  <si>
    <t>bookscloseDateDays</t>
  </si>
  <si>
    <t>notional</t>
  </si>
  <si>
    <t>settlementDate</t>
  </si>
  <si>
    <t>forwardDate</t>
  </si>
  <si>
    <t>repo</t>
  </si>
  <si>
    <t>BesaJSEBondOption</t>
  </si>
  <si>
    <t>QSA.BesaJSEBond</t>
  </si>
  <si>
    <t>BesaJSEBondForward</t>
  </si>
  <si>
    <t>QSA.BesaJSEBondForward</t>
  </si>
  <si>
    <t>QSA.BesaJSEBondForwardPrice</t>
  </si>
  <si>
    <t>callOrPut</t>
  </si>
  <si>
    <t>Call</t>
  </si>
  <si>
    <t>strike</t>
  </si>
  <si>
    <t>exerciseDate</t>
  </si>
  <si>
    <t>currentDate</t>
  </si>
  <si>
    <t>vol</t>
  </si>
  <si>
    <t>QSA.BesaJSEBondOptionPrice</t>
  </si>
  <si>
    <t>QSA.BesaJSEBondOption</t>
  </si>
  <si>
    <t>QSA.FormulaBlack</t>
  </si>
  <si>
    <t>discountFactor</t>
  </si>
  <si>
    <t>BlackOptionPrice</t>
  </si>
  <si>
    <t>QSA.FormulaDF</t>
  </si>
  <si>
    <t>timeToExercise/timeToMaturity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</si>
</sst>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%"/>
    <numFmt numFmtId="165" formatCode="0.00000000"/>
    <numFmt numFmtId="166" formatCode="#,##0.0000"/>
    <numFmt numFmtId="167" formatCode="#,##0.000000000"/>
    <numFmt numFmtId="173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1" applyNumberFormat="1" applyFont="1" applyFill="1"/>
    <xf numFmtId="164" fontId="0" fillId="3" borderId="0" xfId="1" applyNumberFormat="1" applyFont="1" applyFill="1"/>
    <xf numFmtId="0" fontId="2" fillId="0" borderId="0" xfId="0" applyFont="1"/>
    <xf numFmtId="165" fontId="0" fillId="4" borderId="0" xfId="1" applyNumberFormat="1" applyFont="1" applyFill="1"/>
    <xf numFmtId="0" fontId="0" fillId="5" borderId="0" xfId="0" applyFill="1" applyAlignment="1">
      <alignment horizontal="right"/>
    </xf>
    <xf numFmtId="0" fontId="0" fillId="6" borderId="0" xfId="0" applyFill="1"/>
    <xf numFmtId="14" fontId="0" fillId="5" borderId="0" xfId="0" applyNumberFormat="1" applyFill="1" applyAlignment="1">
      <alignment horizontal="right"/>
    </xf>
    <xf numFmtId="10" fontId="0" fillId="5" borderId="0" xfId="1" applyNumberFormat="1" applyFont="1" applyFill="1" applyAlignment="1">
      <alignment horizontal="right"/>
    </xf>
    <xf numFmtId="14" fontId="0" fillId="0" borderId="0" xfId="0" applyNumberFormat="1"/>
    <xf numFmtId="0" fontId="0" fillId="5" borderId="0" xfId="0" applyFill="1"/>
    <xf numFmtId="14" fontId="0" fillId="5" borderId="0" xfId="0" applyNumberFormat="1" applyFill="1"/>
    <xf numFmtId="10" fontId="0" fillId="5" borderId="0" xfId="0" applyNumberFormat="1" applyFill="1"/>
    <xf numFmtId="10" fontId="0" fillId="5" borderId="0" xfId="0" applyNumberFormat="1" applyFill="1" applyAlignment="1">
      <alignment horizontal="right"/>
    </xf>
    <xf numFmtId="9" fontId="0" fillId="5" borderId="0" xfId="0" applyNumberFormat="1" applyFill="1"/>
    <xf numFmtId="0" fontId="0" fillId="7" borderId="0" xfId="0" applyFill="1"/>
    <xf numFmtId="166" fontId="0" fillId="5" borderId="0" xfId="0" applyNumberFormat="1" applyFill="1"/>
    <xf numFmtId="167" fontId="0" fillId="5" borderId="0" xfId="0" applyNumberFormat="1" applyFill="1"/>
    <xf numFmtId="173" fontId="0" fillId="5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2E46D-BAA1-46CB-A37A-0ACCEC8E031F}">
  <dimension ref="B2:L29"/>
  <sheetViews>
    <sheetView tabSelected="1" workbookViewId="0">
      <selection activeCell="K24" sqref="K24"/>
    </sheetView>
  </sheetViews>
  <sheetFormatPr defaultRowHeight="15" x14ac:dyDescent="0.25"/>
  <cols>
    <col min="2" max="2" width="40.85546875" bestFit="1" customWidth="1"/>
    <col min="3" max="3" width="12.42578125" bestFit="1" customWidth="1"/>
    <col min="7" max="7" width="44.85546875" bestFit="1" customWidth="1"/>
    <col min="8" max="9" width="10.7109375" bestFit="1" customWidth="1"/>
    <col min="10" max="10" width="30" bestFit="1" customWidth="1"/>
    <col min="11" max="11" width="11.5703125" bestFit="1" customWidth="1"/>
    <col min="12" max="12" width="21.140625" bestFit="1" customWidth="1"/>
  </cols>
  <sheetData>
    <row r="2" spans="2:10" x14ac:dyDescent="0.25">
      <c r="B2" s="1" t="s">
        <v>4</v>
      </c>
      <c r="C2" s="7" t="s">
        <v>5</v>
      </c>
    </row>
    <row r="3" spans="2:10" x14ac:dyDescent="0.25">
      <c r="B3" s="1" t="s">
        <v>6</v>
      </c>
      <c r="C3" s="7" t="s">
        <v>7</v>
      </c>
    </row>
    <row r="4" spans="2:10" x14ac:dyDescent="0.25">
      <c r="B4" s="8" t="s">
        <v>8</v>
      </c>
      <c r="C4" s="9">
        <v>40026</v>
      </c>
    </row>
    <row r="5" spans="2:10" x14ac:dyDescent="0.25">
      <c r="B5" s="8" t="s">
        <v>9</v>
      </c>
      <c r="C5" s="7">
        <v>1000000</v>
      </c>
    </row>
    <row r="6" spans="2:10" x14ac:dyDescent="0.25">
      <c r="B6" s="8" t="s">
        <v>10</v>
      </c>
      <c r="C6" s="10">
        <v>0.13</v>
      </c>
    </row>
    <row r="7" spans="2:10" x14ac:dyDescent="0.25">
      <c r="B7" s="8" t="s">
        <v>11</v>
      </c>
      <c r="C7" s="7">
        <v>2</v>
      </c>
    </row>
    <row r="8" spans="2:10" x14ac:dyDescent="0.25">
      <c r="B8" s="8" t="s">
        <v>12</v>
      </c>
      <c r="C8" s="7">
        <v>28</v>
      </c>
    </row>
    <row r="9" spans="2:10" x14ac:dyDescent="0.25">
      <c r="B9" s="8" t="s">
        <v>13</v>
      </c>
      <c r="C9" s="7">
        <v>8</v>
      </c>
    </row>
    <row r="10" spans="2:10" x14ac:dyDescent="0.25">
      <c r="B10" s="8" t="s">
        <v>14</v>
      </c>
      <c r="C10" s="7">
        <v>31</v>
      </c>
    </row>
    <row r="11" spans="2:10" x14ac:dyDescent="0.25">
      <c r="B11" s="8" t="s">
        <v>15</v>
      </c>
      <c r="C11" s="7">
        <v>10</v>
      </c>
    </row>
    <row r="13" spans="2:10" ht="21" x14ac:dyDescent="0.35">
      <c r="B13" s="5" t="s">
        <v>21</v>
      </c>
    </row>
    <row r="14" spans="2:10" x14ac:dyDescent="0.25">
      <c r="B14" t="str" cm="1">
        <f t="array" ref="B14">_xll.QSA.CreateBesaJSEBond(C2,C4,C5,C6,C7,C8,C9,C10,C11,C3)</f>
        <v>besaJseBond.19:22:59-41</v>
      </c>
    </row>
    <row r="16" spans="2:10" ht="21" x14ac:dyDescent="0.35">
      <c r="B16" s="5" t="s">
        <v>22</v>
      </c>
      <c r="G16" s="5" t="s">
        <v>20</v>
      </c>
      <c r="J16" s="5" t="s">
        <v>33</v>
      </c>
    </row>
    <row r="17" spans="2:12" x14ac:dyDescent="0.25">
      <c r="B17" s="8" t="s">
        <v>16</v>
      </c>
      <c r="C17" s="12">
        <v>1000000</v>
      </c>
      <c r="G17" s="8" t="s">
        <v>25</v>
      </c>
      <c r="H17" s="7" t="s">
        <v>26</v>
      </c>
      <c r="J17" s="8" t="s">
        <v>25</v>
      </c>
      <c r="K17" s="7" t="s">
        <v>26</v>
      </c>
    </row>
    <row r="18" spans="2:12" x14ac:dyDescent="0.25">
      <c r="B18" s="8" t="s">
        <v>17</v>
      </c>
      <c r="C18" s="13">
        <f>H21</f>
        <v>39464</v>
      </c>
      <c r="G18" s="8" t="s">
        <v>27</v>
      </c>
      <c r="H18" s="15">
        <v>0.09</v>
      </c>
      <c r="J18" s="8" t="s">
        <v>27</v>
      </c>
      <c r="K18" s="15">
        <v>0.09</v>
      </c>
    </row>
    <row r="19" spans="2:12" x14ac:dyDescent="0.25">
      <c r="B19" s="8" t="s">
        <v>18</v>
      </c>
      <c r="C19" s="13">
        <v>39555</v>
      </c>
      <c r="G19" s="8" t="s">
        <v>28</v>
      </c>
      <c r="H19" s="9">
        <v>39552</v>
      </c>
      <c r="J19" s="8" t="s">
        <v>29</v>
      </c>
      <c r="K19" s="9">
        <v>39461</v>
      </c>
    </row>
    <row r="20" spans="2:12" x14ac:dyDescent="0.25">
      <c r="G20" s="8" t="s">
        <v>29</v>
      </c>
      <c r="H20" s="9">
        <v>39461</v>
      </c>
      <c r="J20" s="8" t="s">
        <v>18</v>
      </c>
      <c r="K20" s="13">
        <v>39555</v>
      </c>
    </row>
    <row r="21" spans="2:12" x14ac:dyDescent="0.25">
      <c r="B21" s="8" t="s">
        <v>19</v>
      </c>
      <c r="C21" s="14">
        <v>0.1075</v>
      </c>
      <c r="G21" s="8" t="s">
        <v>17</v>
      </c>
      <c r="H21" s="9">
        <v>39464</v>
      </c>
      <c r="J21" s="8" t="s">
        <v>30</v>
      </c>
      <c r="K21" s="16">
        <v>7.0000000000000007E-2</v>
      </c>
    </row>
    <row r="22" spans="2:12" x14ac:dyDescent="0.25">
      <c r="B22" s="8" t="s">
        <v>2</v>
      </c>
      <c r="C22" s="14">
        <v>9.2999999999999999E-2</v>
      </c>
      <c r="G22" s="8" t="s">
        <v>18</v>
      </c>
      <c r="H22" s="9">
        <v>39555</v>
      </c>
      <c r="I22" s="11"/>
      <c r="J22" s="8" t="s">
        <v>37</v>
      </c>
      <c r="K22" s="18">
        <f>(K20-K19)/365</f>
        <v>0.25753424657534246</v>
      </c>
    </row>
    <row r="23" spans="2:12" ht="21" x14ac:dyDescent="0.35">
      <c r="G23" s="8" t="s">
        <v>30</v>
      </c>
      <c r="H23" s="16">
        <v>7.0000000000000007E-2</v>
      </c>
      <c r="I23" s="11"/>
      <c r="J23" s="8" t="s">
        <v>34</v>
      </c>
      <c r="K23" s="19" cm="1">
        <f t="array" ref="K23">_xll.QSA.FormulaDF(K22,C21)</f>
        <v>0.97269478400740117</v>
      </c>
      <c r="L23" s="5" t="s">
        <v>36</v>
      </c>
    </row>
    <row r="24" spans="2:12" ht="21" x14ac:dyDescent="0.35">
      <c r="B24" s="5" t="s">
        <v>23</v>
      </c>
      <c r="J24" s="8" t="s">
        <v>35</v>
      </c>
      <c r="K24" s="20" cm="1">
        <f t="array" ref="K24">_xll.QSA.FormulaBlack(K17,K18,K22,B28,K21,K23)</f>
        <v>103.76297984326769</v>
      </c>
    </row>
    <row r="25" spans="2:12" ht="21" x14ac:dyDescent="0.35">
      <c r="B25" t="str" cm="1">
        <f t="array" ref="B25">_xll.QSA.CreateBesaJSEBondForward(B14,C4,C19,C17,C6,C7,C8,C9,C10,C11,C3)</f>
        <v>besaJseBond.19:22:59-41.19:22:59-42</v>
      </c>
      <c r="G25" s="5" t="s">
        <v>32</v>
      </c>
    </row>
    <row r="26" spans="2:12" x14ac:dyDescent="0.25">
      <c r="G26" t="str" cm="1">
        <f t="array" ref="G26">_xll.QSA.CreateBesaJSEBondOption(B25,C19,C4,H17,H21)</f>
        <v>besaJseBond.19:22:59-41.19:22:59-42.19:22:59-43</v>
      </c>
    </row>
    <row r="27" spans="2:12" ht="21" x14ac:dyDescent="0.35">
      <c r="B27" s="5" t="s">
        <v>24</v>
      </c>
    </row>
    <row r="28" spans="2:12" ht="21" x14ac:dyDescent="0.35">
      <c r="B28" cm="1">
        <f t="array" ref="B28">_xll.QSA.BesaJseBondForwardPrice(B25,C18,C22,C21)</f>
        <v>106.76578519931506</v>
      </c>
      <c r="G28" s="5" t="s">
        <v>31</v>
      </c>
    </row>
    <row r="29" spans="2:12" x14ac:dyDescent="0.25">
      <c r="G29" s="17" cm="1">
        <f t="array" ref="G29">_xll.QSA.BesaJseBondOptionPrice(G26,H18,H23,C21,C22,B25)</f>
        <v>103.85470134714154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53EB8-53F9-4EE6-AFA3-7B758C7FD976}">
  <dimension ref="B3:C12"/>
  <sheetViews>
    <sheetView workbookViewId="0">
      <selection activeCell="C6" sqref="C6"/>
    </sheetView>
  </sheetViews>
  <sheetFormatPr defaultRowHeight="15" x14ac:dyDescent="0.25"/>
  <cols>
    <col min="2" max="2" width="53.7109375" bestFit="1" customWidth="1"/>
    <col min="3" max="3" width="22.28515625" bestFit="1" customWidth="1"/>
  </cols>
  <sheetData>
    <row r="3" spans="2:3" x14ac:dyDescent="0.25">
      <c r="B3" s="1" t="s">
        <v>0</v>
      </c>
      <c r="C3" s="2" t="str">
        <f>createBesaJSEBondOption!B14</f>
        <v>besaJseBond.19:22:59-41</v>
      </c>
    </row>
    <row r="4" spans="2:3" x14ac:dyDescent="0.25">
      <c r="B4" s="1" t="s">
        <v>1</v>
      </c>
      <c r="C4" s="3">
        <f>createBesaJSEBondOption!H21</f>
        <v>39464</v>
      </c>
    </row>
    <row r="5" spans="2:3" x14ac:dyDescent="0.25">
      <c r="B5" s="1" t="s">
        <v>2</v>
      </c>
      <c r="C5" s="4">
        <v>9.2999999999999999E-2</v>
      </c>
    </row>
    <row r="7" spans="2:3" ht="21" x14ac:dyDescent="0.35">
      <c r="B7" s="5" t="s">
        <v>3</v>
      </c>
    </row>
    <row r="8" spans="2:3" x14ac:dyDescent="0.25">
      <c r="B8" s="6" t="str" cm="1">
        <f t="array" ref="B8:C12">_xll.QSA.BesaJseBondResults(C3,C4,C5)</f>
        <v>roundedAip</v>
      </c>
      <c r="C8" s="6" t="str">
        <v>110,4007</v>
      </c>
    </row>
    <row r="9" spans="2:3" x14ac:dyDescent="0.25">
      <c r="B9" s="6" t="str">
        <v>unroundedAip</v>
      </c>
      <c r="C9" s="6" t="str">
        <v>110,400707433627</v>
      </c>
    </row>
    <row r="10" spans="2:3" x14ac:dyDescent="0.25">
      <c r="B10" s="6" t="str">
        <v>roundedClean</v>
      </c>
      <c r="C10" s="6" t="str">
        <v>105,45002</v>
      </c>
    </row>
    <row r="11" spans="2:3" x14ac:dyDescent="0.25">
      <c r="B11" s="6" t="str">
        <v>unroundedClean</v>
      </c>
      <c r="C11" s="6" t="str">
        <v>105,45002250212</v>
      </c>
    </row>
    <row r="12" spans="2:3" x14ac:dyDescent="0.25">
      <c r="B12" s="6" t="str">
        <v>unroundedAccrued</v>
      </c>
      <c r="C12" s="6" t="str">
        <v>4,95068493150685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createBesaJSEBondOption</vt:lpstr>
      <vt:lpstr>Bond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W.L Pretorius</dc:creator>
  <cp:lastModifiedBy>W.L Pretorius</cp:lastModifiedBy>
  <dcterms:created xsi:type="dcterms:W3CDTF">2021-08-16T16:48:00Z</dcterms:created>
  <dcterms:modified xsi:type="dcterms:W3CDTF">2021-08-16T17:27:09Z</dcterms:modified>
</cp:coreProperties>
</file>