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wanz\OneDrive\Documents\GitHub\Riskworx\QuantSA\ExcelExamples\"/>
    </mc:Choice>
  </mc:AlternateContent>
  <xr:revisionPtr revIDLastSave="0" documentId="13_ncr:1_{3CFA74C0-CD26-4D3D-89D1-D6024BAFA5E7}" xr6:coauthVersionLast="47" xr6:coauthVersionMax="47" xr10:uidLastSave="{00000000-0000-0000-0000-000000000000}"/>
  <bookViews>
    <workbookView xWindow="-110" yWindow="610" windowWidth="19420" windowHeight="10300" xr2:uid="{00000000-000D-0000-FFFF-FFFF00000000}"/>
  </bookViews>
  <sheets>
    <sheet name="European Option" sheetId="2" r:id="rId1"/>
    <sheet name="Arithmetic Asian Option" sheetId="3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C14" i="2"/>
  <c r="J9" i="2" a="1"/>
  <c r="B17" i="2" a="1"/>
  <c r="F15" i="3" a="1"/>
  <c r="F8" i="3" a="1"/>
  <c r="B17" i="3" a="1"/>
  <c r="C3" i="3"/>
  <c r="G9" i="2" a="1"/>
  <c r="C3" i="2"/>
  <c r="J9" i="2" l="1"/>
  <c r="B17" i="2"/>
  <c r="F15" i="3"/>
  <c r="F8" i="3"/>
  <c r="B17" i="3"/>
  <c r="C13" i="3"/>
  <c r="G9" i="2"/>
  <c r="C13" i="2"/>
  <c r="F8" i="2" a="1"/>
  <c r="J15" i="2" a="1"/>
  <c r="F15" i="2" a="1"/>
  <c r="F15" i="2" l="1"/>
  <c r="J15" i="2"/>
  <c r="F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<sst xmlns="http://schemas.openxmlformats.org/spreadsheetml/2006/main" count="52" uniqueCount="29">
  <si>
    <t>QSA.CreateEquityCall</t>
  </si>
  <si>
    <t>name</t>
  </si>
  <si>
    <t>alsiCall1Y</t>
  </si>
  <si>
    <t>shareCode</t>
  </si>
  <si>
    <t>exerciseDate</t>
  </si>
  <si>
    <t>strike</t>
  </si>
  <si>
    <t>spot price</t>
  </si>
  <si>
    <t>volatility</t>
  </si>
  <si>
    <t>dividend yield</t>
  </si>
  <si>
    <t>value date</t>
  </si>
  <si>
    <t>risk free rate</t>
  </si>
  <si>
    <t>PutOrCall</t>
  </si>
  <si>
    <t>share code</t>
  </si>
  <si>
    <t>Share Details</t>
  </si>
  <si>
    <t>QSA.EuropeanOptionPrice</t>
  </si>
  <si>
    <t>Method</t>
  </si>
  <si>
    <t>QSA.EuropeanOptionGreeks</t>
  </si>
  <si>
    <t>MonteCarlo</t>
  </si>
  <si>
    <t>Call</t>
  </si>
  <si>
    <t>Analytical Valuation</t>
  </si>
  <si>
    <t>Monte Carlo Valuation</t>
  </si>
  <si>
    <t>Number of periods</t>
  </si>
  <si>
    <t>QSA.CreateAsianOption</t>
  </si>
  <si>
    <t>QSA.BlackScholesPrice</t>
  </si>
  <si>
    <t>Analytical</t>
  </si>
  <si>
    <t>QSA.BlackScholesGreeks</t>
  </si>
  <si>
    <t>Number of Simulations</t>
  </si>
  <si>
    <t>QSA.MonteCarloPrice</t>
  </si>
  <si>
    <t>QSA.MonteCarloGreeks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</si>
</sst>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1" applyNumberFormat="1" applyFont="1" applyFill="1"/>
    <xf numFmtId="0" fontId="0" fillId="3" borderId="0" xfId="0" applyFill="1" applyAlignment="1">
      <alignment horizontal="right"/>
    </xf>
    <xf numFmtId="0" fontId="2" fillId="0" borderId="0" xfId="0" applyFont="1" applyAlignment="1">
      <alignment horizontal="center"/>
    </xf>
    <xf numFmtId="4" fontId="0" fillId="4" borderId="0" xfId="0" applyNumberFormat="1" applyFill="1"/>
    <xf numFmtId="164" fontId="0" fillId="0" borderId="0" xfId="0" applyNumberFormat="1"/>
    <xf numFmtId="2" fontId="0" fillId="4" borderId="0" xfId="1" applyNumberFormat="1" applyFont="1" applyFill="1" applyAlignment="1">
      <alignment horizontal="left" indent="2"/>
    </xf>
    <xf numFmtId="2" fontId="0" fillId="3" borderId="0" xfId="1" applyNumberFormat="1" applyFont="1" applyFill="1"/>
    <xf numFmtId="0" fontId="3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2AF5-BD88-496F-B862-0160B96B6839}">
  <dimension ref="B2:K19"/>
  <sheetViews>
    <sheetView tabSelected="1" topLeftCell="C6" workbookViewId="0">
      <selection activeCell="J10" sqref="J10"/>
    </sheetView>
  </sheetViews>
  <sheetFormatPr defaultRowHeight="14.5" x14ac:dyDescent="0.35"/>
  <cols>
    <col min="2" max="2" width="26.6328125" bestFit="1" customWidth="1"/>
    <col min="3" max="3" width="14.08984375" bestFit="1" customWidth="1"/>
    <col min="6" max="6" width="32.81640625" bestFit="1" customWidth="1"/>
    <col min="7" max="7" width="19.54296875" bestFit="1" customWidth="1"/>
    <col min="10" max="10" width="35.26953125" bestFit="1" customWidth="1"/>
    <col min="11" max="11" width="20.81640625" bestFit="1" customWidth="1"/>
  </cols>
  <sheetData>
    <row r="2" spans="2:11" x14ac:dyDescent="0.35">
      <c r="B2" s="7" t="s">
        <v>13</v>
      </c>
    </row>
    <row r="3" spans="2:11" ht="21" x14ac:dyDescent="0.5">
      <c r="B3" s="2" t="s">
        <v>12</v>
      </c>
      <c r="C3" s="2" t="str">
        <f>_xll.QSA.CreateShare("ALSI","ZAR")</f>
        <v>SHARE:ZAR:ALSI</v>
      </c>
      <c r="F3" s="12" t="s">
        <v>19</v>
      </c>
      <c r="G3" s="12"/>
      <c r="J3" s="12" t="s">
        <v>20</v>
      </c>
      <c r="K3" s="12"/>
    </row>
    <row r="4" spans="2:11" x14ac:dyDescent="0.35">
      <c r="B4" s="2" t="s">
        <v>9</v>
      </c>
      <c r="C4" s="4">
        <v>42643</v>
      </c>
    </row>
    <row r="5" spans="2:11" x14ac:dyDescent="0.35">
      <c r="B5" s="2" t="s">
        <v>6</v>
      </c>
      <c r="C5" s="3">
        <v>100</v>
      </c>
    </row>
    <row r="6" spans="2:11" ht="21" x14ac:dyDescent="0.5">
      <c r="B6" s="2" t="s">
        <v>7</v>
      </c>
      <c r="C6" s="5">
        <v>0.2</v>
      </c>
      <c r="F6" s="1" t="s">
        <v>23</v>
      </c>
      <c r="J6" s="1" t="s">
        <v>27</v>
      </c>
    </row>
    <row r="7" spans="2:11" x14ac:dyDescent="0.35">
      <c r="B7" s="2" t="s">
        <v>10</v>
      </c>
      <c r="C7" s="5">
        <v>0.05</v>
      </c>
      <c r="F7" s="2" t="s">
        <v>15</v>
      </c>
      <c r="G7" s="6" t="s">
        <v>24</v>
      </c>
      <c r="J7" s="2" t="s">
        <v>15</v>
      </c>
      <c r="K7" s="6" t="s">
        <v>17</v>
      </c>
    </row>
    <row r="8" spans="2:11" x14ac:dyDescent="0.35">
      <c r="B8" s="2" t="s">
        <v>8</v>
      </c>
      <c r="C8" s="5">
        <v>0</v>
      </c>
      <c r="F8" s="2" t="str" cm="1">
        <f t="array" ref="F8:G8">_xll.QSA.BlackScholesPrice(B17,C4,C5,C6,C7,C8)</f>
        <v>Price</v>
      </c>
      <c r="G8" s="10" t="str">
        <v>10.4505835721856</v>
      </c>
      <c r="J8" s="2" t="s">
        <v>26</v>
      </c>
      <c r="K8" s="6">
        <v>10000</v>
      </c>
    </row>
    <row r="9" spans="2:11" x14ac:dyDescent="0.35">
      <c r="G9" s="9" cm="1">
        <f t="array" ref="G9">_xll.QSA.FormulaBlackScholes(C16,C15,C4,C14,C5,C6,C7,C8)</f>
        <v>10.450583572185579</v>
      </c>
      <c r="J9" s="2" t="str" cm="1">
        <f t="array" ref="J9:K9">_xll.QSA.MonteCarloPrice(B17,C4,C5,C6,C7,C8, K8)</f>
        <v>Price</v>
      </c>
      <c r="K9" s="10" t="str">
        <v>10.2593940137432</v>
      </c>
    </row>
    <row r="11" spans="2:11" ht="21" x14ac:dyDescent="0.5">
      <c r="B11" s="1" t="s">
        <v>0</v>
      </c>
    </row>
    <row r="12" spans="2:11" x14ac:dyDescent="0.35">
      <c r="B12" s="2" t="s">
        <v>1</v>
      </c>
      <c r="C12" s="6" t="s">
        <v>2</v>
      </c>
    </row>
    <row r="13" spans="2:11" ht="21" x14ac:dyDescent="0.5">
      <c r="B13" s="2" t="s">
        <v>3</v>
      </c>
      <c r="C13" s="6" t="str">
        <f>C3</f>
        <v>SHARE:ZAR:ALSI</v>
      </c>
      <c r="F13" s="1" t="s">
        <v>25</v>
      </c>
      <c r="J13" s="1" t="s">
        <v>28</v>
      </c>
    </row>
    <row r="14" spans="2:11" x14ac:dyDescent="0.35">
      <c r="B14" s="2" t="s">
        <v>4</v>
      </c>
      <c r="C14" s="4">
        <f>EDATE(C4,12)</f>
        <v>43008</v>
      </c>
      <c r="F14" s="2" t="s">
        <v>15</v>
      </c>
      <c r="G14" s="6" t="s">
        <v>24</v>
      </c>
      <c r="J14" s="2" t="s">
        <v>15</v>
      </c>
      <c r="K14" s="6" t="s">
        <v>17</v>
      </c>
    </row>
    <row r="15" spans="2:11" x14ac:dyDescent="0.35">
      <c r="B15" s="2" t="s">
        <v>5</v>
      </c>
      <c r="C15" s="3">
        <v>100</v>
      </c>
      <c r="F15" s="2" t="str" cm="1">
        <f t="array" ref="F15:G19">_xll.QSA.BlackScholesGreeks(B17,C4,C5,C6,C7,C8)</f>
        <v>Delta</v>
      </c>
      <c r="G15" s="8" t="str">
        <v>0.636830651175619</v>
      </c>
      <c r="J15" s="2" t="str" cm="1">
        <f t="array" ref="J15:K19">_xll.QSA.MonteCarloGreeks(B17,C4,C5,C6,C7,C8, K8)</f>
        <v>Delta</v>
      </c>
      <c r="K15" s="8" t="str">
        <v>0.639078170776131</v>
      </c>
    </row>
    <row r="16" spans="2:11" x14ac:dyDescent="0.35">
      <c r="B16" s="2" t="s">
        <v>11</v>
      </c>
      <c r="C16" s="6" t="s">
        <v>18</v>
      </c>
      <c r="F16" s="2" t="str">
        <v>Gamma</v>
      </c>
      <c r="G16" s="8" t="str">
        <v>0.0187620173458469</v>
      </c>
      <c r="J16" s="2" t="str">
        <v>Gamma</v>
      </c>
      <c r="K16" s="8" t="str">
        <v>0.0272536690637537</v>
      </c>
    </row>
    <row r="17" spans="2:11" x14ac:dyDescent="0.35">
      <c r="B17" t="str" cm="1">
        <f t="array" ref="B17">_xll.QSA.CreateEquityCall(C12,C13,C14,C15,C16)</f>
        <v>alsiCall1Y.15:54:14-4</v>
      </c>
      <c r="F17" s="2" t="str">
        <v>Vega</v>
      </c>
      <c r="G17" s="8" t="str">
        <v>37.5240346916938</v>
      </c>
      <c r="J17" s="2" t="str">
        <v>Vega</v>
      </c>
      <c r="K17" s="8" t="str">
        <v>37.5240346916938</v>
      </c>
    </row>
    <row r="18" spans="2:11" x14ac:dyDescent="0.35">
      <c r="F18" s="2" t="str">
        <v>Theta</v>
      </c>
      <c r="G18" s="8" t="str">
        <v>-6.4140275464382</v>
      </c>
      <c r="J18" s="2" t="str">
        <v>Theta</v>
      </c>
      <c r="K18" s="8" t="str">
        <v>-6.4140275464382</v>
      </c>
    </row>
    <row r="19" spans="2:11" x14ac:dyDescent="0.35">
      <c r="F19" s="2" t="str">
        <v>Rho</v>
      </c>
      <c r="G19" s="8" t="str">
        <v>53.2324815453763</v>
      </c>
      <c r="J19" s="2" t="str">
        <v>Rho</v>
      </c>
      <c r="K19" s="8" t="str">
        <v>53.2324815453763</v>
      </c>
    </row>
  </sheetData>
  <mergeCells count="2">
    <mergeCell ref="F3:G3"/>
    <mergeCell ref="J3:K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A7D0-3B14-4CF0-BFAD-5C8E53AC7A5C}">
  <dimension ref="B2:G19"/>
  <sheetViews>
    <sheetView topLeftCell="A6" workbookViewId="0">
      <selection activeCell="I16" sqref="I16"/>
    </sheetView>
  </sheetViews>
  <sheetFormatPr defaultRowHeight="14.5" x14ac:dyDescent="0.35"/>
  <cols>
    <col min="2" max="2" width="26.6328125" bestFit="1" customWidth="1"/>
    <col min="3" max="3" width="14.08984375" bestFit="1" customWidth="1"/>
    <col min="6" max="6" width="35.26953125" bestFit="1" customWidth="1"/>
    <col min="7" max="7" width="19.54296875" bestFit="1" customWidth="1"/>
    <col min="10" max="10" width="35.26953125" bestFit="1" customWidth="1"/>
    <col min="11" max="11" width="20.81640625" bestFit="1" customWidth="1"/>
  </cols>
  <sheetData>
    <row r="2" spans="2:7" x14ac:dyDescent="0.35">
      <c r="B2" s="7" t="s">
        <v>13</v>
      </c>
    </row>
    <row r="3" spans="2:7" x14ac:dyDescent="0.35">
      <c r="B3" s="2" t="s">
        <v>12</v>
      </c>
      <c r="C3" s="2" t="str">
        <f>_xll.QSA.CreateShare("ALSI","ZAR")</f>
        <v>SHARE:ZAR:ALSI</v>
      </c>
    </row>
    <row r="4" spans="2:7" x14ac:dyDescent="0.35">
      <c r="B4" s="2" t="s">
        <v>9</v>
      </c>
      <c r="C4" s="4">
        <v>42643</v>
      </c>
    </row>
    <row r="5" spans="2:7" x14ac:dyDescent="0.35">
      <c r="B5" s="2" t="s">
        <v>6</v>
      </c>
      <c r="C5" s="3">
        <v>100</v>
      </c>
    </row>
    <row r="6" spans="2:7" ht="21" x14ac:dyDescent="0.5">
      <c r="B6" s="2" t="s">
        <v>7</v>
      </c>
      <c r="C6" s="5">
        <v>0.2</v>
      </c>
      <c r="F6" s="1" t="s">
        <v>14</v>
      </c>
    </row>
    <row r="7" spans="2:7" x14ac:dyDescent="0.35">
      <c r="B7" s="2" t="s">
        <v>10</v>
      </c>
      <c r="C7" s="5">
        <v>0.05</v>
      </c>
      <c r="F7" s="2" t="s">
        <v>15</v>
      </c>
      <c r="G7" s="6" t="s">
        <v>17</v>
      </c>
    </row>
    <row r="8" spans="2:7" x14ac:dyDescent="0.35">
      <c r="B8" s="2" t="s">
        <v>8</v>
      </c>
      <c r="C8" s="5">
        <v>0</v>
      </c>
      <c r="F8" s="2" t="str" cm="1">
        <f t="array" ref="F8:G8">_xll.QSA.AsianOptionPrice(B17,C4,C5,C6,C7,C8,C9)</f>
        <v>price</v>
      </c>
      <c r="G8" s="10" t="str">
        <v>6.13707833765088</v>
      </c>
    </row>
    <row r="9" spans="2:7" x14ac:dyDescent="0.35">
      <c r="B9" s="2" t="s">
        <v>21</v>
      </c>
      <c r="C9" s="11">
        <v>12</v>
      </c>
    </row>
    <row r="11" spans="2:7" ht="21" x14ac:dyDescent="0.5">
      <c r="B11" s="1" t="s">
        <v>22</v>
      </c>
    </row>
    <row r="12" spans="2:7" x14ac:dyDescent="0.35">
      <c r="B12" s="2" t="s">
        <v>1</v>
      </c>
      <c r="C12" s="6" t="s">
        <v>2</v>
      </c>
    </row>
    <row r="13" spans="2:7" ht="21" x14ac:dyDescent="0.5">
      <c r="B13" s="2" t="s">
        <v>3</v>
      </c>
      <c r="C13" s="6" t="str">
        <f>C3</f>
        <v>SHARE:ZAR:ALSI</v>
      </c>
      <c r="F13" s="1" t="s">
        <v>16</v>
      </c>
    </row>
    <row r="14" spans="2:7" x14ac:dyDescent="0.35">
      <c r="B14" s="2" t="s">
        <v>4</v>
      </c>
      <c r="C14" s="4">
        <f>EDATE(C4,12)</f>
        <v>43008</v>
      </c>
      <c r="F14" s="2" t="s">
        <v>15</v>
      </c>
      <c r="G14" s="6" t="s">
        <v>17</v>
      </c>
    </row>
    <row r="15" spans="2:7" x14ac:dyDescent="0.35">
      <c r="B15" s="2" t="s">
        <v>5</v>
      </c>
      <c r="C15" s="3">
        <v>100</v>
      </c>
      <c r="F15" s="2" t="str" cm="1">
        <f t="array" ref="F15:G16">_xll.QSA.AsianOptionGreeks(B17,C4,C5,C6,C7,C8,C9)</f>
        <v>Delta</v>
      </c>
      <c r="G15" s="8" t="str">
        <v>0.592082766253732</v>
      </c>
    </row>
    <row r="16" spans="2:7" x14ac:dyDescent="0.35">
      <c r="B16" s="2" t="s">
        <v>11</v>
      </c>
      <c r="C16" s="6" t="s">
        <v>18</v>
      </c>
      <c r="F16" s="2" t="str">
        <v>Gamma</v>
      </c>
      <c r="G16" s="8" t="str">
        <v>0.0309225671912827</v>
      </c>
    </row>
    <row r="17" spans="2:7" x14ac:dyDescent="0.35">
      <c r="B17" t="str" cm="1">
        <f t="array" ref="B17">_xll.QSA.CreateAsianOption(C12,C13,C14,C15,C16)</f>
        <v>alsiCall1Y.15:52:10-3</v>
      </c>
      <c r="F17" s="2"/>
      <c r="G17" s="8"/>
    </row>
    <row r="18" spans="2:7" x14ac:dyDescent="0.35">
      <c r="F18" s="2"/>
      <c r="G18" s="8"/>
    </row>
    <row r="19" spans="2:7" x14ac:dyDescent="0.35">
      <c r="F19" s="2"/>
      <c r="G19" s="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European Option</vt:lpstr>
      <vt:lpstr>Arithmetic Asian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Mwanza</dc:creator>
  <cp:lastModifiedBy>Jacob Mwanza</cp:lastModifiedBy>
  <dcterms:created xsi:type="dcterms:W3CDTF">2015-06-05T18:17:20Z</dcterms:created>
  <dcterms:modified xsi:type="dcterms:W3CDTF">2022-02-23T13:54:36Z</dcterms:modified>
</cp:coreProperties>
</file>