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8192" windowHeight="10296" activeTab="2"/>
  </bookViews>
  <sheets>
    <sheet name="LoanFixedRate" sheetId="5" r:id="rId1"/>
    <sheet name="LoanFloatingRate" sheetId="3" r:id="rId2"/>
    <sheet name="Curves and Model" sheetId="2" r:id="rId3"/>
  </sheets>
  <calcPr calcId="145621" calcMode="manual" calcOnSave="0"/>
</workbook>
</file>

<file path=xl/calcChain.xml><?xml version="1.0" encoding="utf-8"?>
<calcChain xmlns="http://schemas.openxmlformats.org/spreadsheetml/2006/main">
  <c r="C22" i="5" l="1"/>
  <c r="C8" i="5"/>
  <c r="C9" i="5" s="1"/>
  <c r="C10" i="5" s="1"/>
  <c r="C11" i="5" s="1"/>
  <c r="C12" i="5" s="1"/>
  <c r="C13" i="5" s="1"/>
  <c r="C14" i="5" s="1"/>
  <c r="C23" i="3"/>
  <c r="B18" i="5"/>
  <c r="C23" i="5" l="1"/>
  <c r="B16" i="2"/>
  <c r="B17" i="2"/>
  <c r="B15" i="2"/>
  <c r="C9" i="3" l="1"/>
  <c r="C10" i="3" s="1"/>
  <c r="C11" i="3" s="1"/>
  <c r="C12" i="3" s="1"/>
  <c r="C13" i="3" s="1"/>
  <c r="C14" i="3" s="1"/>
  <c r="C15" i="3" s="1"/>
  <c r="E10" i="2"/>
  <c r="B10" i="2"/>
  <c r="H10" i="2"/>
  <c r="D16" i="2" l="1"/>
  <c r="D15" i="2"/>
  <c r="D17" i="2"/>
  <c r="C22" i="2"/>
  <c r="M7" i="2"/>
  <c r="M6" i="2"/>
  <c r="E17" i="2"/>
  <c r="L10" i="2"/>
  <c r="E15" i="2"/>
  <c r="E16" i="2"/>
  <c r="C23" i="2" l="1"/>
  <c r="C24" i="2"/>
  <c r="C25" i="2"/>
  <c r="C26" i="2"/>
  <c r="B19" i="3"/>
  <c r="C24" i="3" l="1"/>
  <c r="B28" i="2" l="1"/>
  <c r="C27" i="3" l="1"/>
  <c r="C26" i="5"/>
  <c r="B28" i="5"/>
  <c r="B29" i="3"/>
  <c r="C31" i="3"/>
  <c r="C30" i="5"/>
</calcChain>
</file>

<file path=xl/sharedStrings.xml><?xml version="1.0" encoding="utf-8"?>
<sst xmlns="http://schemas.openxmlformats.org/spreadsheetml/2006/main" count="69" uniqueCount="40">
  <si>
    <t>name</t>
  </si>
  <si>
    <t>currency</t>
  </si>
  <si>
    <t>ZAR</t>
  </si>
  <si>
    <t>rates</t>
  </si>
  <si>
    <t>USD</t>
  </si>
  <si>
    <t>discountCurve</t>
  </si>
  <si>
    <t>valueDate</t>
  </si>
  <si>
    <t>products</t>
  </si>
  <si>
    <t>ZARDiscount</t>
  </si>
  <si>
    <t>dates</t>
  </si>
  <si>
    <t>curveModel</t>
  </si>
  <si>
    <t>rateForecastCurves</t>
  </si>
  <si>
    <t>fxForecastCurves</t>
  </si>
  <si>
    <t>model</t>
  </si>
  <si>
    <t>QSA.CreateCurveModel</t>
  </si>
  <si>
    <t>QSA.CreateFXForecastCurve</t>
  </si>
  <si>
    <t>USDZARForwards</t>
  </si>
  <si>
    <t>fxRateAtAnchorDate</t>
  </si>
  <si>
    <t>ZARBasis</t>
  </si>
  <si>
    <t>USDDiscountAndBasis</t>
  </si>
  <si>
    <t>baseCurrencyFXBasisCurve</t>
  </si>
  <si>
    <t>counterCurrencyFXBasisCurve</t>
  </si>
  <si>
    <t>QSA.Value</t>
  </si>
  <si>
    <t>floatingIndex</t>
  </si>
  <si>
    <t>value</t>
  </si>
  <si>
    <t>discountCuve</t>
  </si>
  <si>
    <t>floatingRateIndex</t>
  </si>
  <si>
    <t>QSA.CreateRateForecastCurveFromDiscount</t>
  </si>
  <si>
    <t>floatingSpread</t>
  </si>
  <si>
    <t>floatingLoan</t>
  </si>
  <si>
    <t>balanceDates</t>
  </si>
  <si>
    <t>balanceAmounts</t>
  </si>
  <si>
    <t>QSA.CreateLoanFloatingRate</t>
  </si>
  <si>
    <t>fixedLoan</t>
  </si>
  <si>
    <t>simpleFixedRate</t>
  </si>
  <si>
    <t>ZAR.JIBAR.3M</t>
  </si>
  <si>
    <t>ZAR.JIBAR.6M</t>
  </si>
  <si>
    <t>USD.LIBOR.3M</t>
  </si>
  <si>
    <t>currencyPair</t>
  </si>
  <si>
    <t>USDZAR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</si>
</sst>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4" fontId="0" fillId="3" borderId="0" xfId="0" applyNumberFormat="1" applyFill="1"/>
    <xf numFmtId="10" fontId="0" fillId="3" borderId="0" xfId="1" applyNumberFormat="1" applyFont="1" applyFill="1"/>
    <xf numFmtId="0" fontId="2" fillId="0" borderId="0" xfId="0" applyFont="1"/>
    <xf numFmtId="0" fontId="0" fillId="5" borderId="0" xfId="0" applyFill="1"/>
    <xf numFmtId="4" fontId="0" fillId="6" borderId="0" xfId="0" applyNumberFormat="1" applyFill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"/>
  <sheetViews>
    <sheetView workbookViewId="0">
      <selection activeCell="D17" sqref="D17"/>
    </sheetView>
  </sheetViews>
  <sheetFormatPr defaultColWidth="24.33203125" defaultRowHeight="14.4" x14ac:dyDescent="0.3"/>
  <cols>
    <col min="1" max="1" width="5" customWidth="1"/>
    <col min="7" max="7" width="5.33203125" customWidth="1"/>
  </cols>
  <sheetData>
    <row r="2" spans="2:3" ht="15" x14ac:dyDescent="0.25">
      <c r="B2" s="1" t="s">
        <v>0</v>
      </c>
      <c r="C2" s="2" t="s">
        <v>33</v>
      </c>
    </row>
    <row r="3" spans="2:3" ht="15" x14ac:dyDescent="0.25">
      <c r="B3" s="1" t="s">
        <v>1</v>
      </c>
      <c r="C3" s="2" t="s">
        <v>2</v>
      </c>
    </row>
    <row r="4" spans="2:3" ht="15" x14ac:dyDescent="0.25">
      <c r="B4" s="1" t="s">
        <v>34</v>
      </c>
      <c r="C4" s="6">
        <v>0</v>
      </c>
    </row>
    <row r="6" spans="2:3" ht="15" x14ac:dyDescent="0.25">
      <c r="B6" s="1" t="s">
        <v>30</v>
      </c>
      <c r="C6" s="1" t="s">
        <v>31</v>
      </c>
    </row>
    <row r="7" spans="2:3" ht="15" x14ac:dyDescent="0.25">
      <c r="B7" s="3">
        <v>42639</v>
      </c>
      <c r="C7" s="5">
        <v>1000000</v>
      </c>
    </row>
    <row r="8" spans="2:3" ht="15" x14ac:dyDescent="0.25">
      <c r="B8" s="3">
        <v>42730</v>
      </c>
      <c r="C8" s="5">
        <f>C7-125000</f>
        <v>875000</v>
      </c>
    </row>
    <row r="9" spans="2:3" ht="15" x14ac:dyDescent="0.25">
      <c r="B9" s="3">
        <v>42820</v>
      </c>
      <c r="C9" s="5">
        <f t="shared" ref="C9:C14" si="0">C8-125000</f>
        <v>750000</v>
      </c>
    </row>
    <row r="10" spans="2:3" ht="15" x14ac:dyDescent="0.25">
      <c r="B10" s="3">
        <v>42912</v>
      </c>
      <c r="C10" s="5">
        <f t="shared" si="0"/>
        <v>625000</v>
      </c>
    </row>
    <row r="11" spans="2:3" ht="15" x14ac:dyDescent="0.25">
      <c r="B11" s="3">
        <v>43004</v>
      </c>
      <c r="C11" s="5">
        <f t="shared" si="0"/>
        <v>500000</v>
      </c>
    </row>
    <row r="12" spans="2:3" ht="15" x14ac:dyDescent="0.25">
      <c r="B12" s="3">
        <v>43095</v>
      </c>
      <c r="C12" s="5">
        <f t="shared" si="0"/>
        <v>375000</v>
      </c>
    </row>
    <row r="13" spans="2:3" ht="15" x14ac:dyDescent="0.25">
      <c r="B13" s="3">
        <v>43185</v>
      </c>
      <c r="C13" s="5">
        <f t="shared" si="0"/>
        <v>250000</v>
      </c>
    </row>
    <row r="14" spans="2:3" ht="15" x14ac:dyDescent="0.25">
      <c r="B14" s="3">
        <v>43277</v>
      </c>
      <c r="C14" s="5">
        <f t="shared" si="0"/>
        <v>125000</v>
      </c>
    </row>
    <row r="15" spans="2:3" ht="15" x14ac:dyDescent="0.25">
      <c r="B15" s="3">
        <v>43369</v>
      </c>
      <c r="C15" s="5">
        <v>0</v>
      </c>
    </row>
    <row r="17" spans="2:3" ht="21" x14ac:dyDescent="0.35">
      <c r="B17" s="7" t="s">
        <v>32</v>
      </c>
    </row>
    <row r="18" spans="2:3" ht="15" x14ac:dyDescent="0.25">
      <c r="B18" s="4" t="str">
        <f>_xll.QSA.CreateLoanFixedRate(C2,C3,B7:B15,C7:C15,C4)</f>
        <v>fixedLoan.21:01:54-54</v>
      </c>
    </row>
    <row r="21" spans="2:3" ht="21" x14ac:dyDescent="0.35">
      <c r="B21" s="7" t="s">
        <v>22</v>
      </c>
    </row>
    <row r="22" spans="2:3" ht="15" x14ac:dyDescent="0.25">
      <c r="B22" s="1" t="s">
        <v>0</v>
      </c>
      <c r="C22" s="2" t="str">
        <f>C2&amp;"ValueResults"</f>
        <v>fixedLoanValueResults</v>
      </c>
    </row>
    <row r="23" spans="2:3" ht="15" x14ac:dyDescent="0.25">
      <c r="B23" s="1" t="s">
        <v>7</v>
      </c>
      <c r="C23" s="8" t="str">
        <f>B18</f>
        <v>fixedLoan.21:01:54-54</v>
      </c>
    </row>
    <row r="25" spans="2:3" ht="15" x14ac:dyDescent="0.25">
      <c r="B25" s="1" t="s">
        <v>6</v>
      </c>
      <c r="C25" s="3">
        <v>42636</v>
      </c>
    </row>
    <row r="26" spans="2:3" ht="15" x14ac:dyDescent="0.25">
      <c r="B26" s="1" t="s">
        <v>13</v>
      </c>
      <c r="C26" s="8" t="str">
        <f>'Curves and Model'!B28</f>
        <v>curveModel.21:01:54-63</v>
      </c>
    </row>
    <row r="28" spans="2:3" ht="15" x14ac:dyDescent="0.25">
      <c r="B28" s="4" t="str">
        <f>_xll.QSA.Value(C22,C23,C25,C26)</f>
        <v>fixedLoanValueResults.21:01:54-64</v>
      </c>
    </row>
    <row r="30" spans="2:3" ht="15" x14ac:dyDescent="0.25">
      <c r="B30" s="1" t="s">
        <v>24</v>
      </c>
      <c r="C30" s="9">
        <f>_xll.QSA.GetResults(B28,"value")</f>
        <v>-77368.628918112299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1"/>
  <sheetViews>
    <sheetView topLeftCell="A19" workbookViewId="0">
      <selection activeCell="C5" sqref="C5"/>
    </sheetView>
  </sheetViews>
  <sheetFormatPr defaultColWidth="24.33203125" defaultRowHeight="14.4" x14ac:dyDescent="0.3"/>
  <cols>
    <col min="1" max="1" width="5" customWidth="1"/>
    <col min="7" max="7" width="5.33203125" customWidth="1"/>
  </cols>
  <sheetData>
    <row r="2" spans="2:3" ht="15" x14ac:dyDescent="0.25">
      <c r="B2" s="1" t="s">
        <v>0</v>
      </c>
      <c r="C2" s="2" t="s">
        <v>29</v>
      </c>
    </row>
    <row r="3" spans="2:3" ht="15" x14ac:dyDescent="0.25">
      <c r="B3" s="1" t="s">
        <v>1</v>
      </c>
      <c r="C3" s="2" t="s">
        <v>2</v>
      </c>
    </row>
    <row r="4" spans="2:3" ht="15" x14ac:dyDescent="0.25">
      <c r="B4" s="1" t="s">
        <v>23</v>
      </c>
      <c r="C4" s="2" t="s">
        <v>35</v>
      </c>
    </row>
    <row r="5" spans="2:3" ht="15" x14ac:dyDescent="0.25">
      <c r="B5" s="1" t="s">
        <v>28</v>
      </c>
      <c r="C5" s="6">
        <v>1E-3</v>
      </c>
    </row>
    <row r="7" spans="2:3" ht="15" x14ac:dyDescent="0.25">
      <c r="B7" s="1" t="s">
        <v>30</v>
      </c>
      <c r="C7" s="1" t="s">
        <v>31</v>
      </c>
    </row>
    <row r="8" spans="2:3" ht="15" x14ac:dyDescent="0.25">
      <c r="B8" s="3">
        <v>42639</v>
      </c>
      <c r="C8" s="5">
        <v>1000000</v>
      </c>
    </row>
    <row r="9" spans="2:3" ht="15" x14ac:dyDescent="0.25">
      <c r="B9" s="3">
        <v>42730</v>
      </c>
      <c r="C9" s="5">
        <f>C8-125000</f>
        <v>875000</v>
      </c>
    </row>
    <row r="10" spans="2:3" ht="15" x14ac:dyDescent="0.25">
      <c r="B10" s="3">
        <v>42820</v>
      </c>
      <c r="C10" s="5">
        <f t="shared" ref="C10:C15" si="0">C9-125000</f>
        <v>750000</v>
      </c>
    </row>
    <row r="11" spans="2:3" ht="15" x14ac:dyDescent="0.25">
      <c r="B11" s="3">
        <v>42912</v>
      </c>
      <c r="C11" s="5">
        <f t="shared" si="0"/>
        <v>625000</v>
      </c>
    </row>
    <row r="12" spans="2:3" ht="15" x14ac:dyDescent="0.25">
      <c r="B12" s="3">
        <v>43004</v>
      </c>
      <c r="C12" s="5">
        <f t="shared" si="0"/>
        <v>500000</v>
      </c>
    </row>
    <row r="13" spans="2:3" ht="15" x14ac:dyDescent="0.25">
      <c r="B13" s="3">
        <v>43095</v>
      </c>
      <c r="C13" s="5">
        <f t="shared" si="0"/>
        <v>375000</v>
      </c>
    </row>
    <row r="14" spans="2:3" ht="15" x14ac:dyDescent="0.25">
      <c r="B14" s="3">
        <v>43185</v>
      </c>
      <c r="C14" s="5">
        <f t="shared" si="0"/>
        <v>250000</v>
      </c>
    </row>
    <row r="15" spans="2:3" ht="15" x14ac:dyDescent="0.25">
      <c r="B15" s="3">
        <v>43277</v>
      </c>
      <c r="C15" s="5">
        <f t="shared" si="0"/>
        <v>125000</v>
      </c>
    </row>
    <row r="16" spans="2:3" ht="15" x14ac:dyDescent="0.25">
      <c r="B16" s="3">
        <v>43369</v>
      </c>
      <c r="C16" s="5">
        <v>0</v>
      </c>
    </row>
    <row r="18" spans="2:3" ht="21" x14ac:dyDescent="0.35">
      <c r="B18" s="7" t="s">
        <v>32</v>
      </c>
    </row>
    <row r="19" spans="2:3" ht="15" x14ac:dyDescent="0.25">
      <c r="B19" s="4" t="str">
        <f>_xll.QSA.CreateLoanFloatingRate(C2,C3,B8:B16,C8:C16,C4,C5)</f>
        <v>floatingLoan.21:01:54-62</v>
      </c>
    </row>
    <row r="22" spans="2:3" ht="21" x14ac:dyDescent="0.35">
      <c r="B22" s="7" t="s">
        <v>22</v>
      </c>
    </row>
    <row r="23" spans="2:3" ht="15" x14ac:dyDescent="0.25">
      <c r="B23" s="1" t="s">
        <v>0</v>
      </c>
      <c r="C23" s="2" t="str">
        <f>C2&amp;"ValueResults"</f>
        <v>floatingLoanValueResults</v>
      </c>
    </row>
    <row r="24" spans="2:3" ht="15" x14ac:dyDescent="0.25">
      <c r="B24" s="1" t="s">
        <v>7</v>
      </c>
      <c r="C24" s="8" t="str">
        <f>B19</f>
        <v>floatingLoan.21:01:54-62</v>
      </c>
    </row>
    <row r="26" spans="2:3" ht="15" x14ac:dyDescent="0.25">
      <c r="B26" s="1" t="s">
        <v>6</v>
      </c>
      <c r="C26" s="3">
        <v>42636</v>
      </c>
    </row>
    <row r="27" spans="2:3" ht="15" x14ac:dyDescent="0.25">
      <c r="B27" s="1" t="s">
        <v>13</v>
      </c>
      <c r="C27" s="8" t="str">
        <f>'Curves and Model'!B28</f>
        <v>curveModel.21:01:54-63</v>
      </c>
    </row>
    <row r="29" spans="2:3" ht="15" x14ac:dyDescent="0.25">
      <c r="B29" s="4" t="str">
        <f>_xll.QSA.Value(C23,C24,C26,C27)</f>
        <v>floatingLoanValueResults.21:01:54-65</v>
      </c>
    </row>
    <row r="31" spans="2:3" ht="15" x14ac:dyDescent="0.25">
      <c r="B31" s="1" t="s">
        <v>24</v>
      </c>
      <c r="C31" s="9">
        <f>_xll.QSA.GetResults(B29,"value")</f>
        <v>1057.5262969531759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tabSelected="1" workbookViewId="0">
      <selection activeCell="A13" sqref="A13"/>
    </sheetView>
  </sheetViews>
  <sheetFormatPr defaultColWidth="3.44140625" defaultRowHeight="14.4" x14ac:dyDescent="0.3"/>
  <cols>
    <col min="2" max="2" width="26.44140625" bestFit="1" customWidth="1"/>
    <col min="3" max="3" width="24.77734375" bestFit="1" customWidth="1"/>
    <col min="4" max="5" width="28.21875" bestFit="1" customWidth="1"/>
    <col min="6" max="6" width="24.6640625" bestFit="1" customWidth="1"/>
    <col min="8" max="8" width="28.21875" bestFit="1" customWidth="1"/>
    <col min="9" max="9" width="17.88671875" bestFit="1" customWidth="1"/>
    <col min="12" max="12" width="31.33203125" bestFit="1" customWidth="1"/>
    <col min="13" max="13" width="28.21875" bestFit="1" customWidth="1"/>
  </cols>
  <sheetData>
    <row r="2" spans="2:13" ht="21" x14ac:dyDescent="0.35">
      <c r="L2" s="7" t="s">
        <v>15</v>
      </c>
    </row>
    <row r="3" spans="2:13" ht="15" x14ac:dyDescent="0.25">
      <c r="B3" s="1" t="s">
        <v>0</v>
      </c>
      <c r="C3" s="2" t="s">
        <v>8</v>
      </c>
      <c r="E3" s="1" t="s">
        <v>0</v>
      </c>
      <c r="F3" s="2" t="s">
        <v>18</v>
      </c>
      <c r="H3" s="1" t="s">
        <v>0</v>
      </c>
      <c r="I3" s="2" t="s">
        <v>19</v>
      </c>
      <c r="L3" s="1" t="s">
        <v>0</v>
      </c>
      <c r="M3" s="2" t="s">
        <v>16</v>
      </c>
    </row>
    <row r="4" spans="2:13" ht="15" x14ac:dyDescent="0.25">
      <c r="B4" s="1" t="s">
        <v>1</v>
      </c>
      <c r="C4" s="2" t="s">
        <v>2</v>
      </c>
      <c r="E4" s="1" t="s">
        <v>1</v>
      </c>
      <c r="F4" s="2" t="s">
        <v>2</v>
      </c>
      <c r="H4" s="1" t="s">
        <v>1</v>
      </c>
      <c r="I4" s="2" t="s">
        <v>4</v>
      </c>
      <c r="L4" s="1" t="s">
        <v>38</v>
      </c>
      <c r="M4" s="2" t="s">
        <v>39</v>
      </c>
    </row>
    <row r="5" spans="2:13" ht="15" x14ac:dyDescent="0.25">
      <c r="L5" s="1" t="s">
        <v>17</v>
      </c>
      <c r="M5" s="2">
        <v>13.66</v>
      </c>
    </row>
    <row r="6" spans="2:13" ht="15" x14ac:dyDescent="0.25">
      <c r="B6" s="1" t="s">
        <v>9</v>
      </c>
      <c r="C6" s="1" t="s">
        <v>3</v>
      </c>
      <c r="E6" s="1" t="s">
        <v>9</v>
      </c>
      <c r="F6" s="1" t="s">
        <v>3</v>
      </c>
      <c r="H6" s="1" t="s">
        <v>9</v>
      </c>
      <c r="I6" s="1" t="s">
        <v>3</v>
      </c>
      <c r="L6" s="1" t="s">
        <v>20</v>
      </c>
      <c r="M6" s="8" t="str">
        <f>H10</f>
        <v>USDDiscountAndBasis.21:01:54-57</v>
      </c>
    </row>
    <row r="7" spans="2:13" ht="15" x14ac:dyDescent="0.25">
      <c r="B7" s="3">
        <v>42636</v>
      </c>
      <c r="C7" s="6">
        <v>7.2499999999999995E-2</v>
      </c>
      <c r="E7" s="3">
        <v>42636</v>
      </c>
      <c r="F7" s="6">
        <v>7.3499999999999996E-2</v>
      </c>
      <c r="H7" s="3">
        <v>42636</v>
      </c>
      <c r="I7" s="6">
        <v>0.01</v>
      </c>
      <c r="L7" s="1" t="s">
        <v>21</v>
      </c>
      <c r="M7" s="8" t="str">
        <f>E10</f>
        <v>ZARBasis.21:01:54-55</v>
      </c>
    </row>
    <row r="8" spans="2:13" ht="15" x14ac:dyDescent="0.25">
      <c r="B8" s="3">
        <v>46288</v>
      </c>
      <c r="C8" s="6">
        <v>7.2499999999999995E-2</v>
      </c>
      <c r="E8" s="3">
        <v>46288</v>
      </c>
      <c r="F8" s="6">
        <v>7.3499999999999996E-2</v>
      </c>
      <c r="H8" s="3">
        <v>46288</v>
      </c>
      <c r="I8" s="6">
        <v>1.2E-2</v>
      </c>
    </row>
    <row r="10" spans="2:13" ht="15" x14ac:dyDescent="0.25">
      <c r="B10" s="4" t="str">
        <f>_xll.QSA.CreateDatesAndRatesCurve(C3,B7:B8,C7:C8,C4)</f>
        <v>ZARDiscount.21:01:54-56</v>
      </c>
      <c r="E10" s="4" t="str">
        <f>_xll.QSA.CreateDatesAndRatesCurve(F3,E7:E8,F7:F8,F4)</f>
        <v>ZARBasis.21:01:54-55</v>
      </c>
      <c r="H10" s="4" t="str">
        <f>_xll.QSA.CreateDatesAndRatesCurve(I3,H7:H8,I7:I8,I4)</f>
        <v>USDDiscountAndBasis.21:01:54-57</v>
      </c>
      <c r="L10" s="4" t="str">
        <f>_xll.QSA.CreateFXForecastCurve(M3,M4,M5,M6,M7)</f>
        <v>USDZARForwards.21:01:54-59</v>
      </c>
    </row>
    <row r="13" spans="2:13" ht="21" x14ac:dyDescent="0.35">
      <c r="B13" s="7" t="s">
        <v>27</v>
      </c>
    </row>
    <row r="14" spans="2:13" ht="15" x14ac:dyDescent="0.25">
      <c r="B14" s="1" t="s">
        <v>0</v>
      </c>
      <c r="C14" s="1" t="s">
        <v>26</v>
      </c>
      <c r="D14" s="1" t="s">
        <v>25</v>
      </c>
    </row>
    <row r="15" spans="2:13" ht="15" x14ac:dyDescent="0.25">
      <c r="B15" s="2" t="str">
        <f>"forecast"&amp;C15</f>
        <v>forecastZAR.JIBAR.3M</v>
      </c>
      <c r="C15" s="2" t="s">
        <v>35</v>
      </c>
      <c r="D15" s="8" t="str">
        <f>B10</f>
        <v>ZARDiscount.21:01:54-56</v>
      </c>
      <c r="E15" s="4" t="str">
        <f>_xll.QSA.CreateRateForecastCurveFromDiscount(B15,C15,D15)</f>
        <v>forecastZAR.JIBAR.3M.21:01:54-60</v>
      </c>
    </row>
    <row r="16" spans="2:13" ht="15" x14ac:dyDescent="0.25">
      <c r="B16" s="2" t="str">
        <f t="shared" ref="B16:B17" si="0">"forecast"&amp;C16</f>
        <v>forecastZAR.JIBAR.6M</v>
      </c>
      <c r="C16" s="2" t="s">
        <v>36</v>
      </c>
      <c r="D16" s="8" t="str">
        <f>B10</f>
        <v>ZARDiscount.21:01:54-56</v>
      </c>
      <c r="E16" s="4" t="str">
        <f>_xll.QSA.CreateRateForecastCurveFromDiscount(B16,C16,D16)</f>
        <v>forecastZAR.JIBAR.6M.21:01:54-61</v>
      </c>
    </row>
    <row r="17" spans="2:5" ht="15" x14ac:dyDescent="0.25">
      <c r="B17" s="2" t="str">
        <f t="shared" si="0"/>
        <v>forecastUSD.LIBOR.3M</v>
      </c>
      <c r="C17" s="2" t="s">
        <v>37</v>
      </c>
      <c r="D17" s="8" t="str">
        <f>H10</f>
        <v>USDDiscountAndBasis.21:01:54-57</v>
      </c>
      <c r="E17" s="4" t="str">
        <f>_xll.QSA.CreateRateForecastCurveFromDiscount(B17,C17,D17)</f>
        <v>forecastUSD.LIBOR.3M.21:01:54-58</v>
      </c>
    </row>
    <row r="20" spans="2:5" ht="21" x14ac:dyDescent="0.35">
      <c r="B20" s="7" t="s">
        <v>14</v>
      </c>
    </row>
    <row r="21" spans="2:5" ht="15" x14ac:dyDescent="0.25">
      <c r="B21" s="1" t="s">
        <v>0</v>
      </c>
      <c r="C21" s="2" t="s">
        <v>10</v>
      </c>
    </row>
    <row r="22" spans="2:5" ht="15" x14ac:dyDescent="0.25">
      <c r="B22" s="1" t="s">
        <v>5</v>
      </c>
      <c r="C22" s="8" t="str">
        <f>'Curves and Model'!B10</f>
        <v>ZARDiscount.21:01:54-56</v>
      </c>
    </row>
    <row r="23" spans="2:5" ht="15" x14ac:dyDescent="0.25">
      <c r="B23" s="1" t="s">
        <v>11</v>
      </c>
      <c r="C23" s="8" t="str">
        <f>E15</f>
        <v>forecastZAR.JIBAR.3M.21:01:54-60</v>
      </c>
    </row>
    <row r="24" spans="2:5" ht="15" x14ac:dyDescent="0.25">
      <c r="C24" s="8" t="str">
        <f>E16</f>
        <v>forecastZAR.JIBAR.6M.21:01:54-61</v>
      </c>
    </row>
    <row r="25" spans="2:5" ht="15" x14ac:dyDescent="0.25">
      <c r="C25" s="8" t="str">
        <f>E17</f>
        <v>forecastUSD.LIBOR.3M.21:01:54-58</v>
      </c>
    </row>
    <row r="26" spans="2:5" ht="15" x14ac:dyDescent="0.25">
      <c r="B26" s="1" t="s">
        <v>12</v>
      </c>
      <c r="C26" s="8" t="str">
        <f>'Curves and Model'!L10</f>
        <v>USDZARForwards.21:01:54-59</v>
      </c>
    </row>
    <row r="28" spans="2:5" ht="15" x14ac:dyDescent="0.25">
      <c r="B28" s="4" t="str">
        <f>_xll.QSA.CreateCurveModel(C21,C22,C23:C25,C26)</f>
        <v>curveModel.21:01:54-63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LoanFixedRate</vt:lpstr>
      <vt:lpstr>LoanFloatingRate</vt:lpstr>
      <vt:lpstr>Curves and Model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2013-06-11T08:46:42Z</dcterms:created>
  <dcterms:modified xsi:type="dcterms:W3CDTF">2018-07-24T19:01:58Z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e9c6eb6c-bf0b-4c4e-9d34-83248092af54</vt:lpwstr>
  </property>
</Properties>
</file>