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f-my.sharepoint.com/personal/loftyj_cardiff_ac_uk/Documents/PhD/Biofilm+settling/particle_density/"/>
    </mc:Choice>
  </mc:AlternateContent>
  <xr:revisionPtr revIDLastSave="1032" documentId="8_{D1D9B676-C906-A64A-AAF0-9A5F2EB79030}" xr6:coauthVersionLast="47" xr6:coauthVersionMax="47" xr10:uidLastSave="{D6729DFF-5E5D-0341-94DA-58E8FFDEE19B}"/>
  <bookViews>
    <workbookView xWindow="0" yWindow="500" windowWidth="33600" windowHeight="19320" xr2:uid="{CC6EBCB3-D96D-6543-81DF-EE78676E34D8}"/>
  </bookViews>
  <sheets>
    <sheet name="prestine" sheetId="1" r:id="rId1"/>
    <sheet name="biofilm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6" i="3" l="1"/>
  <c r="K26" i="1"/>
  <c r="K27" i="1" s="1"/>
  <c r="J26" i="1"/>
  <c r="J27" i="1" s="1"/>
  <c r="I26" i="1"/>
  <c r="I27" i="1" s="1"/>
  <c r="H26" i="1"/>
  <c r="H27" i="1" s="1"/>
  <c r="G26" i="1"/>
  <c r="G27" i="1" s="1"/>
  <c r="F26" i="1"/>
  <c r="F27" i="1" s="1"/>
  <c r="E26" i="1"/>
  <c r="E27" i="1" s="1"/>
  <c r="D26" i="1"/>
  <c r="D27" i="1" s="1"/>
  <c r="C26" i="1"/>
  <c r="C27" i="1" s="1"/>
  <c r="B26" i="1"/>
  <c r="B27" i="1" s="1"/>
  <c r="M25" i="1"/>
  <c r="L25" i="1"/>
  <c r="M24" i="1"/>
  <c r="L24" i="1"/>
  <c r="K26" i="3"/>
  <c r="K27" i="3" s="1"/>
  <c r="J26" i="3"/>
  <c r="J27" i="3" s="1"/>
  <c r="I26" i="3"/>
  <c r="I27" i="3" s="1"/>
  <c r="H27" i="3"/>
  <c r="G26" i="3"/>
  <c r="G27" i="3" s="1"/>
  <c r="F26" i="3"/>
  <c r="F27" i="3" s="1"/>
  <c r="E26" i="3"/>
  <c r="E27" i="3" s="1"/>
  <c r="D26" i="3"/>
  <c r="D27" i="3" s="1"/>
  <c r="C26" i="3"/>
  <c r="C27" i="3" s="1"/>
  <c r="B26" i="3"/>
  <c r="B27" i="3" s="1"/>
  <c r="M25" i="3"/>
  <c r="L25" i="3"/>
  <c r="M24" i="3"/>
  <c r="L24" i="3"/>
  <c r="B13" i="3"/>
  <c r="C63" i="1"/>
  <c r="D63" i="1"/>
  <c r="E63" i="1"/>
  <c r="F63" i="1"/>
  <c r="G63" i="1"/>
  <c r="H63" i="1"/>
  <c r="I63" i="1"/>
  <c r="J63" i="1"/>
  <c r="K63" i="1"/>
  <c r="B63" i="1"/>
  <c r="F56" i="3"/>
  <c r="C56" i="1"/>
  <c r="D56" i="1"/>
  <c r="E56" i="1"/>
  <c r="F56" i="1"/>
  <c r="G56" i="1"/>
  <c r="H56" i="1"/>
  <c r="I56" i="1"/>
  <c r="J56" i="1"/>
  <c r="K56" i="1"/>
  <c r="B56" i="1"/>
  <c r="B47" i="1"/>
  <c r="L54" i="1"/>
  <c r="D35" i="1"/>
  <c r="F5" i="1"/>
  <c r="F4" i="1"/>
  <c r="L26" i="1" l="1"/>
  <c r="M27" i="1"/>
  <c r="L27" i="1"/>
  <c r="M26" i="1"/>
  <c r="M27" i="3"/>
  <c r="L27" i="3"/>
  <c r="L26" i="3"/>
  <c r="M26" i="3"/>
  <c r="B6" i="3"/>
  <c r="B34" i="3"/>
  <c r="L32" i="3"/>
  <c r="M32" i="3"/>
  <c r="L33" i="3"/>
  <c r="N33" i="3" s="1"/>
  <c r="M33" i="3"/>
  <c r="O33" i="3" s="1"/>
  <c r="K69" i="3"/>
  <c r="J69" i="3"/>
  <c r="I69" i="3"/>
  <c r="H69" i="3"/>
  <c r="G69" i="3"/>
  <c r="F69" i="3"/>
  <c r="E69" i="3"/>
  <c r="D69" i="3"/>
  <c r="C69" i="3"/>
  <c r="B69" i="3"/>
  <c r="M68" i="3"/>
  <c r="O68" i="3" s="1"/>
  <c r="L68" i="3"/>
  <c r="N68" i="3" s="1"/>
  <c r="M67" i="3"/>
  <c r="O67" i="3" s="1"/>
  <c r="L67" i="3"/>
  <c r="N67" i="3" s="1"/>
  <c r="O65" i="3"/>
  <c r="N65" i="3"/>
  <c r="K63" i="3"/>
  <c r="J63" i="3"/>
  <c r="I63" i="3"/>
  <c r="H63" i="3"/>
  <c r="G63" i="3"/>
  <c r="F63" i="3"/>
  <c r="E63" i="3"/>
  <c r="D63" i="3"/>
  <c r="C63" i="3"/>
  <c r="B63" i="3"/>
  <c r="M62" i="3"/>
  <c r="O62" i="3" s="1"/>
  <c r="L62" i="3"/>
  <c r="N62" i="3" s="1"/>
  <c r="M61" i="3"/>
  <c r="O61" i="3" s="1"/>
  <c r="L61" i="3"/>
  <c r="N61" i="3" s="1"/>
  <c r="O59" i="3"/>
  <c r="N59" i="3"/>
  <c r="O58" i="3"/>
  <c r="N58" i="3"/>
  <c r="K56" i="3"/>
  <c r="J56" i="3"/>
  <c r="I56" i="3"/>
  <c r="H56" i="3"/>
  <c r="G56" i="3"/>
  <c r="E56" i="3"/>
  <c r="D56" i="3"/>
  <c r="C56" i="3"/>
  <c r="B56" i="3"/>
  <c r="M55" i="3"/>
  <c r="O55" i="3" s="1"/>
  <c r="L55" i="3"/>
  <c r="N55" i="3" s="1"/>
  <c r="M54" i="3"/>
  <c r="L54" i="3"/>
  <c r="K47" i="3"/>
  <c r="J47" i="3"/>
  <c r="I47" i="3"/>
  <c r="H47" i="3"/>
  <c r="G47" i="3"/>
  <c r="F47" i="3"/>
  <c r="E47" i="3"/>
  <c r="D47" i="3"/>
  <c r="C47" i="3"/>
  <c r="B47" i="3"/>
  <c r="M46" i="3"/>
  <c r="O46" i="3" s="1"/>
  <c r="L46" i="3"/>
  <c r="N46" i="3" s="1"/>
  <c r="M45" i="3"/>
  <c r="O45" i="3" s="1"/>
  <c r="L45" i="3"/>
  <c r="N45" i="3" s="1"/>
  <c r="O43" i="3"/>
  <c r="N43" i="3"/>
  <c r="K41" i="3"/>
  <c r="J41" i="3"/>
  <c r="I41" i="3"/>
  <c r="H41" i="3"/>
  <c r="G41" i="3"/>
  <c r="F41" i="3"/>
  <c r="E41" i="3"/>
  <c r="D41" i="3"/>
  <c r="C41" i="3"/>
  <c r="B41" i="3"/>
  <c r="M40" i="3"/>
  <c r="O40" i="3" s="1"/>
  <c r="L40" i="3"/>
  <c r="N40" i="3" s="1"/>
  <c r="M39" i="3"/>
  <c r="O39" i="3" s="1"/>
  <c r="L39" i="3"/>
  <c r="N39" i="3" s="1"/>
  <c r="O37" i="3"/>
  <c r="N37" i="3"/>
  <c r="O36" i="3"/>
  <c r="N36" i="3"/>
  <c r="K34" i="3"/>
  <c r="J34" i="3"/>
  <c r="I34" i="3"/>
  <c r="H34" i="3"/>
  <c r="G34" i="3"/>
  <c r="F34" i="3"/>
  <c r="E34" i="3"/>
  <c r="D34" i="3"/>
  <c r="C34" i="3"/>
  <c r="K20" i="3"/>
  <c r="J20" i="3"/>
  <c r="I20" i="3"/>
  <c r="H20" i="3"/>
  <c r="G20" i="3"/>
  <c r="F20" i="3"/>
  <c r="E20" i="3"/>
  <c r="D20" i="3"/>
  <c r="C20" i="3"/>
  <c r="B20" i="3"/>
  <c r="M19" i="3"/>
  <c r="L19" i="3"/>
  <c r="M18" i="3"/>
  <c r="L18" i="3"/>
  <c r="K13" i="3"/>
  <c r="J13" i="3"/>
  <c r="I13" i="3"/>
  <c r="H13" i="3"/>
  <c r="G13" i="3"/>
  <c r="F13" i="3"/>
  <c r="E13" i="3"/>
  <c r="D13" i="3"/>
  <c r="D14" i="3" s="1"/>
  <c r="C13" i="3"/>
  <c r="M12" i="3"/>
  <c r="L12" i="3"/>
  <c r="M11" i="3"/>
  <c r="L11" i="3"/>
  <c r="D6" i="3"/>
  <c r="C6" i="3"/>
  <c r="F5" i="3"/>
  <c r="F4" i="3"/>
  <c r="K69" i="1"/>
  <c r="J69" i="1"/>
  <c r="I69" i="1"/>
  <c r="H69" i="1"/>
  <c r="G69" i="1"/>
  <c r="F69" i="1"/>
  <c r="E69" i="1"/>
  <c r="D69" i="1"/>
  <c r="C69" i="1"/>
  <c r="B69" i="1"/>
  <c r="M68" i="1"/>
  <c r="O68" i="1" s="1"/>
  <c r="L68" i="1"/>
  <c r="N68" i="1" s="1"/>
  <c r="M67" i="1"/>
  <c r="O67" i="1" s="1"/>
  <c r="L67" i="1"/>
  <c r="N67" i="1" s="1"/>
  <c r="O65" i="1"/>
  <c r="N65" i="1"/>
  <c r="M62" i="1"/>
  <c r="O62" i="1" s="1"/>
  <c r="L62" i="1"/>
  <c r="N62" i="1" s="1"/>
  <c r="M61" i="1"/>
  <c r="O61" i="1" s="1"/>
  <c r="L61" i="1"/>
  <c r="N61" i="1" s="1"/>
  <c r="O59" i="1"/>
  <c r="N59" i="1"/>
  <c r="O58" i="1"/>
  <c r="N58" i="1"/>
  <c r="M55" i="1"/>
  <c r="O55" i="1" s="1"/>
  <c r="L55" i="1"/>
  <c r="N55" i="1" s="1"/>
  <c r="M54" i="1"/>
  <c r="N36" i="1"/>
  <c r="O36" i="1"/>
  <c r="N37" i="1"/>
  <c r="O37" i="1"/>
  <c r="N43" i="1"/>
  <c r="O43" i="1"/>
  <c r="C34" i="1"/>
  <c r="M45" i="1"/>
  <c r="O45" i="1" s="1"/>
  <c r="L32" i="1"/>
  <c r="H13" i="1"/>
  <c r="K13" i="1"/>
  <c r="M63" i="3" l="1"/>
  <c r="O63" i="3" s="1"/>
  <c r="F6" i="3"/>
  <c r="B70" i="3" s="1"/>
  <c r="M20" i="3"/>
  <c r="M69" i="3"/>
  <c r="O69" i="3" s="1"/>
  <c r="L56" i="3"/>
  <c r="N56" i="3" s="1"/>
  <c r="M56" i="3"/>
  <c r="O56" i="3" s="1"/>
  <c r="B35" i="3"/>
  <c r="I57" i="3"/>
  <c r="H64" i="3"/>
  <c r="G21" i="3"/>
  <c r="J70" i="3"/>
  <c r="C14" i="3"/>
  <c r="J42" i="3"/>
  <c r="K14" i="3"/>
  <c r="I42" i="3"/>
  <c r="M47" i="3"/>
  <c r="O47" i="3" s="1"/>
  <c r="L41" i="3"/>
  <c r="N41" i="3" s="1"/>
  <c r="M41" i="3"/>
  <c r="O41" i="3" s="1"/>
  <c r="C48" i="3"/>
  <c r="M34" i="3"/>
  <c r="O34" i="3" s="1"/>
  <c r="L13" i="3"/>
  <c r="M13" i="3"/>
  <c r="I14" i="3"/>
  <c r="H35" i="3"/>
  <c r="G42" i="3"/>
  <c r="I48" i="3"/>
  <c r="G57" i="3"/>
  <c r="L63" i="3"/>
  <c r="N63" i="3" s="1"/>
  <c r="F64" i="3"/>
  <c r="J14" i="3"/>
  <c r="F21" i="3"/>
  <c r="I35" i="3"/>
  <c r="H42" i="3"/>
  <c r="B48" i="3"/>
  <c r="I70" i="3"/>
  <c r="L20" i="3"/>
  <c r="C70" i="3"/>
  <c r="K42" i="3"/>
  <c r="E48" i="3"/>
  <c r="C57" i="3"/>
  <c r="C58" i="3" s="1"/>
  <c r="J21" i="3"/>
  <c r="D42" i="3"/>
  <c r="L47" i="3"/>
  <c r="N47" i="3" s="1"/>
  <c r="F48" i="3"/>
  <c r="D57" i="3"/>
  <c r="C64" i="3"/>
  <c r="G14" i="3"/>
  <c r="C21" i="3"/>
  <c r="K21" i="3"/>
  <c r="L34" i="3"/>
  <c r="N34" i="3" s="1"/>
  <c r="F35" i="3"/>
  <c r="E42" i="3"/>
  <c r="D64" i="3"/>
  <c r="L69" i="3"/>
  <c r="N69" i="3" s="1"/>
  <c r="F70" i="3"/>
  <c r="D48" i="3"/>
  <c r="B57" i="3"/>
  <c r="J57" i="3"/>
  <c r="E14" i="3"/>
  <c r="I21" i="3"/>
  <c r="D35" i="3"/>
  <c r="C42" i="3"/>
  <c r="K57" i="3"/>
  <c r="B64" i="3"/>
  <c r="E35" i="3"/>
  <c r="H14" i="3"/>
  <c r="D21" i="3"/>
  <c r="G35" i="3"/>
  <c r="F42" i="3"/>
  <c r="F57" i="3"/>
  <c r="E64" i="3"/>
  <c r="M69" i="1"/>
  <c r="O69" i="1" s="1"/>
  <c r="L56" i="1"/>
  <c r="N56" i="1" s="1"/>
  <c r="M56" i="1"/>
  <c r="O56" i="1" s="1"/>
  <c r="M63" i="1"/>
  <c r="O63" i="1" s="1"/>
  <c r="L63" i="1"/>
  <c r="N63" i="1" s="1"/>
  <c r="L69" i="1"/>
  <c r="N69" i="1" s="1"/>
  <c r="K47" i="1"/>
  <c r="J47" i="1"/>
  <c r="I47" i="1"/>
  <c r="H47" i="1"/>
  <c r="G47" i="1"/>
  <c r="F47" i="1"/>
  <c r="E47" i="1"/>
  <c r="D47" i="1"/>
  <c r="C47" i="1"/>
  <c r="M46" i="1"/>
  <c r="O46" i="1" s="1"/>
  <c r="L46" i="1"/>
  <c r="N46" i="1" s="1"/>
  <c r="L45" i="1"/>
  <c r="N45" i="1" s="1"/>
  <c r="K41" i="1"/>
  <c r="J41" i="1"/>
  <c r="I41" i="1"/>
  <c r="H41" i="1"/>
  <c r="G41" i="1"/>
  <c r="F41" i="1"/>
  <c r="E41" i="1"/>
  <c r="D41" i="1"/>
  <c r="C41" i="1"/>
  <c r="B41" i="1"/>
  <c r="M40" i="1"/>
  <c r="O40" i="1" s="1"/>
  <c r="L40" i="1"/>
  <c r="N40" i="1" s="1"/>
  <c r="M39" i="1"/>
  <c r="O39" i="1" s="1"/>
  <c r="L39" i="1"/>
  <c r="N39" i="1" s="1"/>
  <c r="K34" i="1"/>
  <c r="K35" i="1" s="1"/>
  <c r="J34" i="1"/>
  <c r="J35" i="1" s="1"/>
  <c r="I34" i="1"/>
  <c r="I35" i="1" s="1"/>
  <c r="H34" i="1"/>
  <c r="G34" i="1"/>
  <c r="F34" i="1"/>
  <c r="E34" i="1"/>
  <c r="D34" i="1"/>
  <c r="B34" i="1"/>
  <c r="M33" i="1"/>
  <c r="O33" i="1" s="1"/>
  <c r="L33" i="1"/>
  <c r="N33" i="1" s="1"/>
  <c r="M32" i="1"/>
  <c r="L18" i="1"/>
  <c r="K20" i="1"/>
  <c r="J20" i="1"/>
  <c r="I20" i="1"/>
  <c r="H20" i="1"/>
  <c r="G20" i="1"/>
  <c r="F20" i="1"/>
  <c r="E20" i="1"/>
  <c r="D20" i="1"/>
  <c r="C20" i="1"/>
  <c r="B20" i="1"/>
  <c r="M19" i="1"/>
  <c r="L19" i="1"/>
  <c r="M18" i="1"/>
  <c r="G13" i="1"/>
  <c r="I13" i="1"/>
  <c r="J13" i="1"/>
  <c r="M12" i="1"/>
  <c r="L12" i="1"/>
  <c r="M11" i="1"/>
  <c r="L11" i="1"/>
  <c r="B13" i="1"/>
  <c r="C13" i="1"/>
  <c r="D13" i="1"/>
  <c r="E13" i="1"/>
  <c r="F13" i="1"/>
  <c r="M13" i="1" s="1"/>
  <c r="H21" i="3" l="1"/>
  <c r="G64" i="3"/>
  <c r="B42" i="3"/>
  <c r="L42" i="3" s="1"/>
  <c r="N42" i="3" s="1"/>
  <c r="G70" i="3"/>
  <c r="J48" i="3"/>
  <c r="F14" i="3"/>
  <c r="M14" i="3" s="1"/>
  <c r="K70" i="3"/>
  <c r="E57" i="3"/>
  <c r="L57" i="3" s="1"/>
  <c r="N57" i="3" s="1"/>
  <c r="E70" i="3"/>
  <c r="B21" i="3"/>
  <c r="B14" i="3"/>
  <c r="K35" i="3"/>
  <c r="H48" i="3"/>
  <c r="J64" i="3"/>
  <c r="I64" i="3"/>
  <c r="M64" i="3" s="1"/>
  <c r="O64" i="3" s="1"/>
  <c r="G48" i="3"/>
  <c r="K64" i="3"/>
  <c r="D70" i="3"/>
  <c r="L70" i="3" s="1"/>
  <c r="N70" i="3" s="1"/>
  <c r="H57" i="3"/>
  <c r="H70" i="3"/>
  <c r="E21" i="3"/>
  <c r="J35" i="3"/>
  <c r="L35" i="3" s="1"/>
  <c r="N35" i="3" s="1"/>
  <c r="K48" i="3"/>
  <c r="C35" i="3"/>
  <c r="C36" i="3" s="1"/>
  <c r="M42" i="3"/>
  <c r="O42" i="3" s="1"/>
  <c r="L13" i="1"/>
  <c r="L47" i="1"/>
  <c r="N47" i="1" s="1"/>
  <c r="M47" i="1"/>
  <c r="O47" i="1" s="1"/>
  <c r="L41" i="1"/>
  <c r="N41" i="1" s="1"/>
  <c r="M41" i="1"/>
  <c r="O41" i="1" s="1"/>
  <c r="M34" i="1"/>
  <c r="O34" i="1" s="1"/>
  <c r="L34" i="1"/>
  <c r="N34" i="1" s="1"/>
  <c r="L20" i="1"/>
  <c r="M20" i="1"/>
  <c r="D6" i="1"/>
  <c r="C6" i="1"/>
  <c r="B6" i="1"/>
  <c r="L21" i="3" l="1"/>
  <c r="L14" i="3"/>
  <c r="M21" i="3"/>
  <c r="M57" i="3"/>
  <c r="O57" i="3" s="1"/>
  <c r="L64" i="3"/>
  <c r="N64" i="3" s="1"/>
  <c r="M48" i="3"/>
  <c r="O48" i="3" s="1"/>
  <c r="M70" i="3"/>
  <c r="O70" i="3" s="1"/>
  <c r="L48" i="3"/>
  <c r="N48" i="3" s="1"/>
  <c r="M35" i="3"/>
  <c r="O35" i="3" s="1"/>
  <c r="F6" i="1"/>
  <c r="G64" i="1" l="1"/>
  <c r="E64" i="1"/>
  <c r="F70" i="1"/>
  <c r="J57" i="1"/>
  <c r="G70" i="1"/>
  <c r="H57" i="1"/>
  <c r="B70" i="1"/>
  <c r="E57" i="1"/>
  <c r="D64" i="1"/>
  <c r="K64" i="1"/>
  <c r="E70" i="1"/>
  <c r="K57" i="1"/>
  <c r="H64" i="1"/>
  <c r="B64" i="1"/>
  <c r="F64" i="1"/>
  <c r="F57" i="1"/>
  <c r="C64" i="1"/>
  <c r="J70" i="1"/>
  <c r="D57" i="1"/>
  <c r="J64" i="1"/>
  <c r="H70" i="1"/>
  <c r="D70" i="1"/>
  <c r="C70" i="1"/>
  <c r="K70" i="1"/>
  <c r="B57" i="1"/>
  <c r="I64" i="1"/>
  <c r="I57" i="1"/>
  <c r="C57" i="1"/>
  <c r="C58" i="1" s="1"/>
  <c r="I70" i="1"/>
  <c r="G57" i="1"/>
  <c r="C35" i="1"/>
  <c r="C36" i="1" s="1"/>
  <c r="D48" i="1"/>
  <c r="H14" i="1"/>
  <c r="G14" i="1"/>
  <c r="I14" i="1"/>
  <c r="H35" i="1"/>
  <c r="B42" i="1"/>
  <c r="G35" i="1"/>
  <c r="I48" i="1"/>
  <c r="G21" i="1"/>
  <c r="J48" i="1"/>
  <c r="L48" i="1" s="1"/>
  <c r="H42" i="1"/>
  <c r="I42" i="1"/>
  <c r="F48" i="1"/>
  <c r="F35" i="1"/>
  <c r="C48" i="1"/>
  <c r="B21" i="1"/>
  <c r="J21" i="1"/>
  <c r="J42" i="1"/>
  <c r="E35" i="1"/>
  <c r="E42" i="1"/>
  <c r="G42" i="1"/>
  <c r="H48" i="1"/>
  <c r="K42" i="1"/>
  <c r="J14" i="1"/>
  <c r="C42" i="1"/>
  <c r="F14" i="1"/>
  <c r="C21" i="1"/>
  <c r="B14" i="1"/>
  <c r="D42" i="1"/>
  <c r="K48" i="1"/>
  <c r="K21" i="1"/>
  <c r="B48" i="1"/>
  <c r="C14" i="1"/>
  <c r="G48" i="1"/>
  <c r="F42" i="1"/>
  <c r="E48" i="1"/>
  <c r="H21" i="1"/>
  <c r="D21" i="1"/>
  <c r="K14" i="1"/>
  <c r="I21" i="1"/>
  <c r="F21" i="1"/>
  <c r="B35" i="1"/>
  <c r="L35" i="1" s="1"/>
  <c r="D14" i="1"/>
  <c r="E21" i="1"/>
  <c r="E14" i="1"/>
  <c r="M35" i="1" l="1"/>
  <c r="O35" i="1" s="1"/>
  <c r="L64" i="1"/>
  <c r="N64" i="1" s="1"/>
  <c r="M64" i="1"/>
  <c r="O64" i="1" s="1"/>
  <c r="M70" i="1"/>
  <c r="O70" i="1" s="1"/>
  <c r="L70" i="1"/>
  <c r="N70" i="1" s="1"/>
  <c r="L57" i="1"/>
  <c r="N57" i="1" s="1"/>
  <c r="M57" i="1"/>
  <c r="O57" i="1" s="1"/>
  <c r="N35" i="1"/>
  <c r="L21" i="1"/>
  <c r="M21" i="1"/>
  <c r="M42" i="1"/>
  <c r="O42" i="1" s="1"/>
  <c r="L42" i="1"/>
  <c r="N42" i="1" s="1"/>
  <c r="L14" i="1"/>
  <c r="M14" i="1"/>
  <c r="M48" i="1"/>
  <c r="O48" i="1" s="1"/>
  <c r="N48" i="1"/>
</calcChain>
</file>

<file path=xl/sharedStrings.xml><?xml version="1.0" encoding="utf-8"?>
<sst xmlns="http://schemas.openxmlformats.org/spreadsheetml/2006/main" count="330" uniqueCount="27">
  <si>
    <t>test 1</t>
  </si>
  <si>
    <t>test 2</t>
  </si>
  <si>
    <t>test 3</t>
  </si>
  <si>
    <t>test 4</t>
  </si>
  <si>
    <t>test 5</t>
  </si>
  <si>
    <t>weight air</t>
  </si>
  <si>
    <t>volume</t>
  </si>
  <si>
    <t>density</t>
  </si>
  <si>
    <t>temperture</t>
  </si>
  <si>
    <t xml:space="preserve">Mean </t>
  </si>
  <si>
    <t>Sd</t>
  </si>
  <si>
    <t>mean</t>
  </si>
  <si>
    <t>submerged weight</t>
  </si>
  <si>
    <t>POM</t>
  </si>
  <si>
    <t>water density</t>
  </si>
  <si>
    <t>og weight</t>
  </si>
  <si>
    <t>weight with 1ml water</t>
  </si>
  <si>
    <t>2x1</t>
  </si>
  <si>
    <t>1x1</t>
  </si>
  <si>
    <t>PTFE</t>
  </si>
  <si>
    <t>50x50</t>
  </si>
  <si>
    <t>PS</t>
  </si>
  <si>
    <t>test 6</t>
  </si>
  <si>
    <t>test 7</t>
  </si>
  <si>
    <t>test 8</t>
  </si>
  <si>
    <t>test 9</t>
  </si>
  <si>
    <t>test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</si>
</sst>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2" fontId="0" fillId="0" borderId="0" xfId="0" applyNumberFormat="1"/>
    <xf numFmtId="2" fontId="0" fillId="3" borderId="0" xfId="0" applyNumberFormat="1" applyFill="1"/>
    <xf numFmtId="164" fontId="0" fillId="0" borderId="0" xfId="0" applyNumberFormat="1"/>
    <xf numFmtId="164" fontId="0" fillId="3" borderId="0" xfId="0" applyNumberForma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A97B4-8A73-7D44-A8DB-F3B2CF333F88}">
  <dimension ref="A1:O70"/>
  <sheetViews>
    <sheetView tabSelected="1" topLeftCell="A17" zoomScale="110" zoomScaleNormal="110" workbookViewId="0">
      <selection activeCell="L41" sqref="L41"/>
    </sheetView>
  </sheetViews>
  <sheetFormatPr baseColWidth="10" defaultColWidth="11" defaultRowHeight="16" x14ac:dyDescent="0.2"/>
  <cols>
    <col min="1" max="1" width="20.1640625" customWidth="1"/>
  </cols>
  <sheetData>
    <row r="1" spans="1:13" x14ac:dyDescent="0.2">
      <c r="A1" t="s">
        <v>8</v>
      </c>
      <c r="C1">
        <v>17.3</v>
      </c>
    </row>
    <row r="3" spans="1:13" x14ac:dyDescent="0.2">
      <c r="A3" s="1" t="s">
        <v>14</v>
      </c>
      <c r="B3" s="1" t="s">
        <v>0</v>
      </c>
      <c r="C3" s="1" t="s">
        <v>1</v>
      </c>
      <c r="D3" s="1" t="s">
        <v>2</v>
      </c>
      <c r="F3" s="1" t="s">
        <v>11</v>
      </c>
    </row>
    <row r="4" spans="1:13" x14ac:dyDescent="0.2">
      <c r="A4" t="s">
        <v>15</v>
      </c>
      <c r="B4">
        <v>30.6586</v>
      </c>
      <c r="C4">
        <v>28.643799999999999</v>
      </c>
      <c r="D4">
        <v>29.654199999999999</v>
      </c>
      <c r="F4">
        <f t="shared" ref="F4:F5" si="0">AVERAGE(B4:D4)</f>
        <v>29.652199999999997</v>
      </c>
    </row>
    <row r="5" spans="1:13" x14ac:dyDescent="0.2">
      <c r="A5" t="s">
        <v>16</v>
      </c>
      <c r="B5">
        <v>31.665400000000002</v>
      </c>
      <c r="C5">
        <v>29.6539</v>
      </c>
      <c r="D5">
        <v>30.659400000000002</v>
      </c>
      <c r="F5">
        <f t="shared" si="0"/>
        <v>30.659566666666667</v>
      </c>
    </row>
    <row r="6" spans="1:13" x14ac:dyDescent="0.2">
      <c r="A6" t="s">
        <v>7</v>
      </c>
      <c r="B6">
        <f>(1/(B5-B4))*1000</f>
        <v>993.24592769169465</v>
      </c>
      <c r="C6">
        <f>(1/(C5-C4))*1000</f>
        <v>990.00099000098874</v>
      </c>
      <c r="D6">
        <f>(1/(D5-D4))*1000</f>
        <v>994.82690011937711</v>
      </c>
      <c r="F6" s="2">
        <f>AVERAGE(B6:D6)</f>
        <v>992.69127260402013</v>
      </c>
    </row>
    <row r="8" spans="1:13" x14ac:dyDescent="0.2">
      <c r="A8" s="1" t="s">
        <v>13</v>
      </c>
      <c r="B8" s="1"/>
      <c r="C8" s="1"/>
      <c r="D8" s="1"/>
      <c r="E8" s="1"/>
      <c r="F8" s="1"/>
    </row>
    <row r="9" spans="1:13" x14ac:dyDescent="0.2">
      <c r="A9" s="3" t="s">
        <v>17</v>
      </c>
      <c r="B9" s="3"/>
      <c r="C9" s="3"/>
      <c r="D9" s="3"/>
      <c r="E9" s="3"/>
      <c r="F9" s="3"/>
      <c r="G9" s="3"/>
    </row>
    <row r="10" spans="1:13" x14ac:dyDescent="0.2"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22</v>
      </c>
      <c r="H10" t="s">
        <v>23</v>
      </c>
      <c r="I10" t="s">
        <v>24</v>
      </c>
      <c r="J10" t="s">
        <v>25</v>
      </c>
      <c r="K10" t="s">
        <v>26</v>
      </c>
      <c r="L10" s="2" t="s">
        <v>9</v>
      </c>
      <c r="M10" s="2" t="s">
        <v>10</v>
      </c>
    </row>
    <row r="11" spans="1:13" x14ac:dyDescent="0.2">
      <c r="A11" t="s">
        <v>5</v>
      </c>
      <c r="B11">
        <v>0.27529999999999999</v>
      </c>
      <c r="C11">
        <v>0.30719999999999997</v>
      </c>
      <c r="D11">
        <v>0.35449999999999998</v>
      </c>
      <c r="E11">
        <v>0.33639999999999998</v>
      </c>
      <c r="F11">
        <v>0.34739999999999999</v>
      </c>
      <c r="G11">
        <v>0.3876</v>
      </c>
      <c r="H11">
        <v>0.39639999999999997</v>
      </c>
      <c r="I11">
        <v>0.36270000000000002</v>
      </c>
      <c r="J11">
        <v>0.35720000000000002</v>
      </c>
      <c r="K11">
        <v>0.30159999999999998</v>
      </c>
      <c r="L11" s="4">
        <f>AVERAGE(B11:K11)</f>
        <v>0.34263000000000005</v>
      </c>
      <c r="M11" s="4">
        <f>STDEV(B11:K11)</f>
        <v>3.8301640521870788E-2</v>
      </c>
    </row>
    <row r="12" spans="1:13" x14ac:dyDescent="0.2">
      <c r="A12" t="s">
        <v>12</v>
      </c>
      <c r="B12">
        <v>7.6399999999999996E-2</v>
      </c>
      <c r="C12">
        <v>9.0499999999999997E-2</v>
      </c>
      <c r="D12">
        <v>0.10390000000000001</v>
      </c>
      <c r="E12">
        <v>9.8100000000000007E-2</v>
      </c>
      <c r="F12">
        <v>0.1008</v>
      </c>
      <c r="G12">
        <v>0.1173</v>
      </c>
      <c r="H12">
        <v>0.11600000000000001</v>
      </c>
      <c r="I12">
        <v>0.1066</v>
      </c>
      <c r="J12">
        <v>0.104</v>
      </c>
      <c r="K12">
        <v>9.0300000000000005E-2</v>
      </c>
      <c r="L12" s="4">
        <f>AVERAGE(B12:K12)</f>
        <v>0.10039000000000001</v>
      </c>
      <c r="M12" s="4">
        <f>STDEV(B12:K12)</f>
        <v>1.2356235492881987E-2</v>
      </c>
    </row>
    <row r="13" spans="1:13" x14ac:dyDescent="0.2">
      <c r="A13" t="s">
        <v>6</v>
      </c>
      <c r="B13">
        <f>B11-B12</f>
        <v>0.19889999999999999</v>
      </c>
      <c r="C13">
        <f t="shared" ref="C13:J13" si="1">C11-C12</f>
        <v>0.21669999999999998</v>
      </c>
      <c r="D13">
        <f t="shared" si="1"/>
        <v>0.25059999999999999</v>
      </c>
      <c r="E13">
        <f t="shared" si="1"/>
        <v>0.23829999999999996</v>
      </c>
      <c r="F13">
        <f t="shared" si="1"/>
        <v>0.24659999999999999</v>
      </c>
      <c r="G13">
        <f t="shared" si="1"/>
        <v>0.27029999999999998</v>
      </c>
      <c r="H13">
        <f>H11-H12</f>
        <v>0.28039999999999998</v>
      </c>
      <c r="I13">
        <f t="shared" si="1"/>
        <v>0.25609999999999999</v>
      </c>
      <c r="J13">
        <f t="shared" si="1"/>
        <v>0.25320000000000004</v>
      </c>
      <c r="K13">
        <f>K11-K12</f>
        <v>0.21129999999999999</v>
      </c>
      <c r="L13" s="6">
        <f>AVERAGE(B13:K13)</f>
        <v>0.24223999999999996</v>
      </c>
      <c r="M13" s="4">
        <f>STDEV(B13:K13)</f>
        <v>2.6136657951790834E-2</v>
      </c>
    </row>
    <row r="14" spans="1:13" x14ac:dyDescent="0.2">
      <c r="A14" t="s">
        <v>7</v>
      </c>
      <c r="B14">
        <f>((B11*$F$6)/B13)</f>
        <v>1373.9965175861576</v>
      </c>
      <c r="C14">
        <f t="shared" ref="C14:F14" si="2">((C11*$F$6)/C13)</f>
        <v>1407.2670002028381</v>
      </c>
      <c r="D14">
        <f t="shared" si="2"/>
        <v>1404.2659861856548</v>
      </c>
      <c r="E14">
        <f t="shared" si="2"/>
        <v>1401.3484855392044</v>
      </c>
      <c r="F14">
        <f t="shared" si="2"/>
        <v>1398.4628876830357</v>
      </c>
      <c r="G14">
        <f t="shared" ref="G14:K14" si="3">((G11*$F$6)/G13)</f>
        <v>1423.4818248661422</v>
      </c>
      <c r="H14">
        <f t="shared" si="3"/>
        <v>1403.3624124830014</v>
      </c>
      <c r="I14">
        <f t="shared" si="3"/>
        <v>1405.8927160229525</v>
      </c>
      <c r="J14">
        <f t="shared" si="3"/>
        <v>1400.4317637209951</v>
      </c>
      <c r="K14">
        <f t="shared" si="3"/>
        <v>1416.9223275786676</v>
      </c>
      <c r="L14" s="5">
        <f>AVERAGE(B14:K14)</f>
        <v>1403.5431921868651</v>
      </c>
      <c r="M14" s="5">
        <f>STDEV(B14:K14)</f>
        <v>12.95207257542952</v>
      </c>
    </row>
    <row r="16" spans="1:13" x14ac:dyDescent="0.2">
      <c r="A16" s="3" t="s">
        <v>18</v>
      </c>
      <c r="B16" s="3"/>
      <c r="C16" s="3"/>
      <c r="D16" s="3"/>
      <c r="E16" s="3"/>
      <c r="F16" s="3"/>
      <c r="G16" s="3"/>
    </row>
    <row r="17" spans="1:13" x14ac:dyDescent="0.2">
      <c r="B17" t="s">
        <v>0</v>
      </c>
      <c r="C17" t="s">
        <v>1</v>
      </c>
      <c r="D17" t="s">
        <v>2</v>
      </c>
      <c r="E17" t="s">
        <v>3</v>
      </c>
      <c r="F17" t="s">
        <v>4</v>
      </c>
      <c r="G17" t="s">
        <v>22</v>
      </c>
      <c r="H17" t="s">
        <v>23</v>
      </c>
      <c r="I17" t="s">
        <v>24</v>
      </c>
      <c r="J17" t="s">
        <v>25</v>
      </c>
      <c r="K17" t="s">
        <v>26</v>
      </c>
      <c r="L17" s="2" t="s">
        <v>9</v>
      </c>
      <c r="M17" s="2" t="s">
        <v>10</v>
      </c>
    </row>
    <row r="18" spans="1:13" x14ac:dyDescent="0.2">
      <c r="A18" t="s">
        <v>5</v>
      </c>
      <c r="B18">
        <v>0.18909999999999999</v>
      </c>
      <c r="C18">
        <v>0.20349999999999999</v>
      </c>
      <c r="D18">
        <v>0.16500000000000001</v>
      </c>
      <c r="E18">
        <v>0.16500000000000001</v>
      </c>
      <c r="F18">
        <v>0.17979999999999999</v>
      </c>
      <c r="G18">
        <v>0.22589999999999999</v>
      </c>
      <c r="H18">
        <v>0.19789999999999999</v>
      </c>
      <c r="I18">
        <v>0.1714</v>
      </c>
      <c r="J18">
        <v>0.2014</v>
      </c>
      <c r="K18">
        <v>0.18210000000000001</v>
      </c>
      <c r="L18" s="6">
        <f>AVERAGE(B18:K18)</f>
        <v>0.18810999999999997</v>
      </c>
      <c r="M18" s="6">
        <f>STDEV(B18:K18)</f>
        <v>1.9410561271866626E-2</v>
      </c>
    </row>
    <row r="19" spans="1:13" x14ac:dyDescent="0.2">
      <c r="A19" t="s">
        <v>12</v>
      </c>
      <c r="B19">
        <v>5.8099999999999999E-2</v>
      </c>
      <c r="C19">
        <v>5.8500000000000003E-2</v>
      </c>
      <c r="D19">
        <v>4.8899999999999999E-2</v>
      </c>
      <c r="E19">
        <v>4.8899999999999999E-2</v>
      </c>
      <c r="F19">
        <v>5.28E-2</v>
      </c>
      <c r="G19">
        <v>6.6799999999999998E-2</v>
      </c>
      <c r="H19">
        <v>5.7599999999999998E-2</v>
      </c>
      <c r="I19">
        <v>5.0500000000000003E-2</v>
      </c>
      <c r="J19">
        <v>5.9200000000000003E-2</v>
      </c>
      <c r="K19">
        <v>5.2299999999999999E-2</v>
      </c>
      <c r="L19" s="6">
        <f>AVERAGE(B19:K19)</f>
        <v>5.5359999999999999E-2</v>
      </c>
      <c r="M19" s="6">
        <f>STDEV(B19:K19)</f>
        <v>5.686279783635147E-3</v>
      </c>
    </row>
    <row r="20" spans="1:13" x14ac:dyDescent="0.2">
      <c r="A20" t="s">
        <v>6</v>
      </c>
      <c r="B20">
        <f>B18-B19</f>
        <v>0.13100000000000001</v>
      </c>
      <c r="C20">
        <f t="shared" ref="C20:K20" si="4">C18-C19</f>
        <v>0.14499999999999999</v>
      </c>
      <c r="D20">
        <f t="shared" si="4"/>
        <v>0.11610000000000001</v>
      </c>
      <c r="E20">
        <f t="shared" si="4"/>
        <v>0.11610000000000001</v>
      </c>
      <c r="F20">
        <f t="shared" si="4"/>
        <v>0.127</v>
      </c>
      <c r="G20">
        <f t="shared" si="4"/>
        <v>0.15909999999999999</v>
      </c>
      <c r="H20">
        <f t="shared" si="4"/>
        <v>0.14029999999999998</v>
      </c>
      <c r="I20">
        <f t="shared" si="4"/>
        <v>0.12089999999999999</v>
      </c>
      <c r="J20">
        <f t="shared" si="4"/>
        <v>0.14219999999999999</v>
      </c>
      <c r="K20">
        <f t="shared" si="4"/>
        <v>0.12980000000000003</v>
      </c>
      <c r="L20" s="6">
        <f>AVERAGE(B20:K20)</f>
        <v>0.13274999999999998</v>
      </c>
      <c r="M20" s="6">
        <f>STDEV(B20:K20)</f>
        <v>1.3865965527145948E-2</v>
      </c>
    </row>
    <row r="21" spans="1:13" x14ac:dyDescent="0.2">
      <c r="A21" t="s">
        <v>7</v>
      </c>
      <c r="B21">
        <f>((B18*$F$6)/B20)</f>
        <v>1432.9612186978641</v>
      </c>
      <c r="C21">
        <f t="shared" ref="C21:K21" si="5">((C18*$F$6)/C20)</f>
        <v>1393.190854999435</v>
      </c>
      <c r="D21">
        <f t="shared" si="5"/>
        <v>1410.8015502124317</v>
      </c>
      <c r="E21">
        <f t="shared" si="5"/>
        <v>1410.8015502124317</v>
      </c>
      <c r="F21">
        <f t="shared" si="5"/>
        <v>1405.4007150724631</v>
      </c>
      <c r="G21">
        <f t="shared" si="5"/>
        <v>1409.4843399198501</v>
      </c>
      <c r="H21">
        <f t="shared" si="5"/>
        <v>1400.2395071157207</v>
      </c>
      <c r="I21">
        <f t="shared" si="5"/>
        <v>1407.3389919299343</v>
      </c>
      <c r="J21">
        <f t="shared" si="5"/>
        <v>1405.9635886248218</v>
      </c>
      <c r="K21">
        <f t="shared" si="5"/>
        <v>1392.6739656486291</v>
      </c>
      <c r="L21" s="7">
        <f>AVERAGE(B21:K21)</f>
        <v>1406.885628243358</v>
      </c>
      <c r="M21" s="7">
        <f>STDEV(B21:K21)</f>
        <v>11.325037976056413</v>
      </c>
    </row>
    <row r="22" spans="1:13" x14ac:dyDescent="0.2">
      <c r="A22" s="3" t="s">
        <v>20</v>
      </c>
      <c r="B22" s="3"/>
      <c r="C22" s="3"/>
      <c r="D22" s="3"/>
      <c r="E22" s="3"/>
      <c r="F22" s="3"/>
      <c r="G22" s="3"/>
    </row>
    <row r="23" spans="1:13" x14ac:dyDescent="0.2">
      <c r="B23" t="s">
        <v>0</v>
      </c>
      <c r="C23" t="s">
        <v>1</v>
      </c>
      <c r="D23" t="s">
        <v>2</v>
      </c>
      <c r="E23" t="s">
        <v>3</v>
      </c>
      <c r="F23" t="s">
        <v>4</v>
      </c>
      <c r="G23" t="s">
        <v>22</v>
      </c>
      <c r="H23" t="s">
        <v>23</v>
      </c>
      <c r="I23" t="s">
        <v>24</v>
      </c>
      <c r="J23" t="s">
        <v>25</v>
      </c>
      <c r="K23" t="s">
        <v>26</v>
      </c>
      <c r="L23" s="2" t="s">
        <v>9</v>
      </c>
      <c r="M23" s="2" t="s">
        <v>10</v>
      </c>
    </row>
    <row r="24" spans="1:13" x14ac:dyDescent="0.2">
      <c r="A24" t="s">
        <v>5</v>
      </c>
      <c r="B24">
        <v>9.35E-2</v>
      </c>
      <c r="C24">
        <v>9.4700000000000006E-2</v>
      </c>
      <c r="D24">
        <v>9.6500000000000002E-2</v>
      </c>
      <c r="E24">
        <v>9.3299999999999994E-2</v>
      </c>
      <c r="F24">
        <v>9.3100000000000002E-2</v>
      </c>
      <c r="G24">
        <v>9.4799999999999995E-2</v>
      </c>
      <c r="H24">
        <v>9.2499999999999999E-2</v>
      </c>
      <c r="I24">
        <v>9.5000000000000001E-2</v>
      </c>
      <c r="J24">
        <v>9.6100000000000005E-2</v>
      </c>
      <c r="K24">
        <v>9.4700000000000006E-2</v>
      </c>
      <c r="L24" s="6">
        <f>AVERAGE(B24:K24)</f>
        <v>9.4420000000000004E-2</v>
      </c>
      <c r="M24" s="6">
        <f>STDEV(B24:K24)</f>
        <v>1.3045220495559984E-3</v>
      </c>
    </row>
    <row r="25" spans="1:13" x14ac:dyDescent="0.2">
      <c r="A25" t="s">
        <v>12</v>
      </c>
      <c r="B25">
        <v>2.53E-2</v>
      </c>
      <c r="C25">
        <v>2.4799999999999999E-2</v>
      </c>
      <c r="D25">
        <v>2.46E-2</v>
      </c>
      <c r="E25">
        <v>2.4299999999999999E-2</v>
      </c>
      <c r="F25">
        <v>2.4500000000000001E-2</v>
      </c>
      <c r="G25">
        <v>2.4500000000000001E-2</v>
      </c>
      <c r="H25">
        <v>2.3900000000000001E-2</v>
      </c>
      <c r="I25">
        <v>2.69E-2</v>
      </c>
      <c r="J25">
        <v>2.52E-2</v>
      </c>
      <c r="K25">
        <v>2.5700000000000001E-2</v>
      </c>
      <c r="L25" s="6">
        <f>AVERAGE(B25:K25)</f>
        <v>2.4969999999999999E-2</v>
      </c>
      <c r="M25" s="6">
        <f>STDEV(B25:K25)</f>
        <v>8.5771012974469798E-4</v>
      </c>
    </row>
    <row r="26" spans="1:13" x14ac:dyDescent="0.2">
      <c r="A26" t="s">
        <v>6</v>
      </c>
      <c r="B26">
        <f>B24-B25</f>
        <v>6.8199999999999997E-2</v>
      </c>
      <c r="C26">
        <f t="shared" ref="C26:K26" si="6">C24-C25</f>
        <v>6.9900000000000004E-2</v>
      </c>
      <c r="D26">
        <f t="shared" si="6"/>
        <v>7.1900000000000006E-2</v>
      </c>
      <c r="E26">
        <f t="shared" si="6"/>
        <v>6.8999999999999992E-2</v>
      </c>
      <c r="F26">
        <f t="shared" si="6"/>
        <v>6.8599999999999994E-2</v>
      </c>
      <c r="G26">
        <f t="shared" si="6"/>
        <v>7.0300000000000001E-2</v>
      </c>
      <c r="H26">
        <f t="shared" si="6"/>
        <v>6.8599999999999994E-2</v>
      </c>
      <c r="I26">
        <f t="shared" si="6"/>
        <v>6.8099999999999994E-2</v>
      </c>
      <c r="J26">
        <f t="shared" si="6"/>
        <v>7.0900000000000005E-2</v>
      </c>
      <c r="K26">
        <f t="shared" si="6"/>
        <v>6.9000000000000006E-2</v>
      </c>
      <c r="L26" s="6">
        <f>AVERAGE(B26:K26)</f>
        <v>6.9449999999999984E-2</v>
      </c>
      <c r="M26" s="6">
        <f>STDEV(B26:K26)</f>
        <v>1.2589678312014212E-3</v>
      </c>
    </row>
    <row r="27" spans="1:13" x14ac:dyDescent="0.2">
      <c r="A27" t="s">
        <v>7</v>
      </c>
      <c r="B27">
        <f>((B24*$F$6)/B26)</f>
        <v>1360.9477124409955</v>
      </c>
      <c r="C27">
        <f t="shared" ref="C27:K27" si="7">((C24*$F$6)/C26)</f>
        <v>1344.8907512961475</v>
      </c>
      <c r="D27">
        <f t="shared" si="7"/>
        <v>1332.3325146910702</v>
      </c>
      <c r="E27">
        <f t="shared" si="7"/>
        <v>1342.2912425210882</v>
      </c>
      <c r="F27">
        <f t="shared" si="7"/>
        <v>1347.2238699625989</v>
      </c>
      <c r="G27">
        <f t="shared" si="7"/>
        <v>1338.6505354603287</v>
      </c>
      <c r="H27">
        <f t="shared" si="7"/>
        <v>1338.5414390068786</v>
      </c>
      <c r="I27">
        <f t="shared" si="7"/>
        <v>1384.811613764786</v>
      </c>
      <c r="J27">
        <f t="shared" si="7"/>
        <v>1345.5237136424023</v>
      </c>
      <c r="K27">
        <f t="shared" si="7"/>
        <v>1362.4328045739232</v>
      </c>
      <c r="L27" s="7">
        <f>AVERAGE(B27:K27)</f>
        <v>1349.764619736022</v>
      </c>
      <c r="M27" s="7">
        <f>STDEV(B27:K27)</f>
        <v>15.53220259018838</v>
      </c>
    </row>
    <row r="29" spans="1:13" x14ac:dyDescent="0.2">
      <c r="A29" s="1" t="s">
        <v>19</v>
      </c>
      <c r="B29" s="1"/>
      <c r="C29" s="1"/>
      <c r="D29" s="1"/>
      <c r="E29" s="1"/>
      <c r="F29" s="1"/>
    </row>
    <row r="30" spans="1:13" x14ac:dyDescent="0.2">
      <c r="A30" s="3" t="s">
        <v>17</v>
      </c>
      <c r="B30" s="3"/>
      <c r="C30" s="3"/>
      <c r="D30" s="3"/>
      <c r="E30" s="3"/>
      <c r="F30" s="3"/>
      <c r="G30" s="3"/>
    </row>
    <row r="31" spans="1:13" x14ac:dyDescent="0.2">
      <c r="B31" t="s">
        <v>0</v>
      </c>
      <c r="C31" t="s">
        <v>1</v>
      </c>
      <c r="D31" t="s">
        <v>2</v>
      </c>
      <c r="E31" t="s">
        <v>3</v>
      </c>
      <c r="F31" t="s">
        <v>4</v>
      </c>
      <c r="G31" t="s">
        <v>22</v>
      </c>
      <c r="H31" t="s">
        <v>23</v>
      </c>
      <c r="I31" t="s">
        <v>24</v>
      </c>
      <c r="J31" t="s">
        <v>25</v>
      </c>
      <c r="K31" t="s">
        <v>26</v>
      </c>
      <c r="L31" s="2" t="s">
        <v>9</v>
      </c>
      <c r="M31" s="2" t="s">
        <v>10</v>
      </c>
    </row>
    <row r="32" spans="1:13" x14ac:dyDescent="0.2">
      <c r="A32" t="s">
        <v>5</v>
      </c>
      <c r="B32">
        <v>0.35870000000000002</v>
      </c>
      <c r="C32">
        <v>0.3876</v>
      </c>
      <c r="D32">
        <v>0.39729999999999999</v>
      </c>
      <c r="E32">
        <v>0.30459999999999998</v>
      </c>
      <c r="F32">
        <v>0.31169999999999998</v>
      </c>
      <c r="G32">
        <v>0.33689999999999998</v>
      </c>
      <c r="H32">
        <v>0.39529999999999998</v>
      </c>
      <c r="I32">
        <v>0.32769999999999999</v>
      </c>
      <c r="J32">
        <v>0.29339999999999999</v>
      </c>
      <c r="K32">
        <v>0.37769999999999998</v>
      </c>
      <c r="L32" s="6">
        <f>AVERAGE(B32:K32)</f>
        <v>0.34909000000000001</v>
      </c>
      <c r="M32" s="6">
        <f>STDEV(B32:K32)</f>
        <v>3.9353595063786058E-2</v>
      </c>
    </row>
    <row r="33" spans="1:15" x14ac:dyDescent="0.2">
      <c r="A33" t="s">
        <v>12</v>
      </c>
      <c r="B33">
        <v>0.17910000000000001</v>
      </c>
      <c r="C33">
        <v>0.1918</v>
      </c>
      <c r="D33">
        <v>0.19739999999999999</v>
      </c>
      <c r="E33">
        <v>0.15010000000000001</v>
      </c>
      <c r="F33">
        <v>0.154</v>
      </c>
      <c r="G33">
        <v>0.17</v>
      </c>
      <c r="H33">
        <v>0.19800000000000001</v>
      </c>
      <c r="I33">
        <v>0.16159999999999999</v>
      </c>
      <c r="J33">
        <v>0.1462</v>
      </c>
      <c r="K33">
        <v>0.18820000000000001</v>
      </c>
      <c r="L33" s="6">
        <f>AVERAGE(B33:K33)</f>
        <v>0.17363999999999999</v>
      </c>
      <c r="M33" s="6">
        <f>STDEV(B33:K33)</f>
        <v>1.9945938043733402E-2</v>
      </c>
      <c r="N33" s="8">
        <f>L33*1000</f>
        <v>173.64</v>
      </c>
      <c r="O33" s="8">
        <f>M33*1000</f>
        <v>19.945938043733403</v>
      </c>
    </row>
    <row r="34" spans="1:15" x14ac:dyDescent="0.2">
      <c r="A34" t="s">
        <v>6</v>
      </c>
      <c r="B34">
        <f>B32-B33</f>
        <v>0.17960000000000001</v>
      </c>
      <c r="C34">
        <f>C32-C33</f>
        <v>0.1958</v>
      </c>
      <c r="D34">
        <f t="shared" ref="D34:K34" si="8">D32-D33</f>
        <v>0.19989999999999999</v>
      </c>
      <c r="E34">
        <f t="shared" si="8"/>
        <v>0.15449999999999997</v>
      </c>
      <c r="F34">
        <f t="shared" si="8"/>
        <v>0.15769999999999998</v>
      </c>
      <c r="G34">
        <f t="shared" si="8"/>
        <v>0.16689999999999997</v>
      </c>
      <c r="H34">
        <f t="shared" si="8"/>
        <v>0.19729999999999998</v>
      </c>
      <c r="I34">
        <f t="shared" si="8"/>
        <v>0.1661</v>
      </c>
      <c r="J34">
        <f t="shared" si="8"/>
        <v>0.1472</v>
      </c>
      <c r="K34">
        <f t="shared" si="8"/>
        <v>0.18949999999999997</v>
      </c>
      <c r="L34" s="6">
        <f>AVERAGE(B34:K34)</f>
        <v>0.17544999999999999</v>
      </c>
      <c r="M34" s="6">
        <f>STDEV(B34:K34)</f>
        <v>1.9483682631599272E-2</v>
      </c>
      <c r="N34" s="8">
        <f t="shared" ref="N34:N48" si="9">L34*1000</f>
        <v>175.45</v>
      </c>
      <c r="O34" s="8">
        <f t="shared" ref="O34:O48" si="10">M34*1000</f>
        <v>19.483682631599272</v>
      </c>
    </row>
    <row r="35" spans="1:15" x14ac:dyDescent="0.2">
      <c r="A35" t="s">
        <v>7</v>
      </c>
      <c r="B35">
        <f>((B32*$F$6)/B34)</f>
        <v>1982.6189280794101</v>
      </c>
      <c r="C35">
        <f>((C32*$F$6)/C34)</f>
        <v>1965.1028460741481</v>
      </c>
      <c r="D35">
        <f>((D32*$F$6)/D34)</f>
        <v>1972.9676968763242</v>
      </c>
      <c r="E35">
        <f t="shared" ref="E35:K35" si="11">((E32*$F$6)/E34)</f>
        <v>1957.1117257940748</v>
      </c>
      <c r="F35">
        <f t="shared" si="11"/>
        <v>1962.0917544113704</v>
      </c>
      <c r="G35">
        <f t="shared" si="11"/>
        <v>2003.820789336695</v>
      </c>
      <c r="H35">
        <f t="shared" si="11"/>
        <v>1988.9045112030876</v>
      </c>
      <c r="I35">
        <f t="shared" si="11"/>
        <v>1958.4884408930607</v>
      </c>
      <c r="J35">
        <f t="shared" si="11"/>
        <v>1978.63871862785</v>
      </c>
      <c r="K35">
        <f t="shared" si="11"/>
        <v>1978.5725259236856</v>
      </c>
      <c r="L35" s="5">
        <f>AVERAGE(B35:K35)</f>
        <v>1974.8317937219708</v>
      </c>
      <c r="M35" s="5">
        <f>STDEV(B35:K35)</f>
        <v>14.791402646574252</v>
      </c>
      <c r="N35" s="8">
        <f t="shared" si="9"/>
        <v>1974831.7937219709</v>
      </c>
      <c r="O35" s="8">
        <f t="shared" si="10"/>
        <v>14791.402646574252</v>
      </c>
    </row>
    <row r="36" spans="1:15" x14ac:dyDescent="0.2">
      <c r="C36">
        <f>C32/C35</f>
        <v>1.9724158497573868E-4</v>
      </c>
      <c r="N36" s="8">
        <f t="shared" si="9"/>
        <v>0</v>
      </c>
      <c r="O36" s="8">
        <f t="shared" si="10"/>
        <v>0</v>
      </c>
    </row>
    <row r="37" spans="1:15" x14ac:dyDescent="0.2">
      <c r="A37" s="3" t="s">
        <v>18</v>
      </c>
      <c r="B37" s="3"/>
      <c r="C37" s="3"/>
      <c r="D37" s="3"/>
      <c r="E37" s="3"/>
      <c r="F37" s="3"/>
      <c r="G37" s="3"/>
      <c r="N37" s="8">
        <f t="shared" si="9"/>
        <v>0</v>
      </c>
      <c r="O37" s="8">
        <f t="shared" si="10"/>
        <v>0</v>
      </c>
    </row>
    <row r="38" spans="1:15" x14ac:dyDescent="0.2">
      <c r="B38" t="s">
        <v>0</v>
      </c>
      <c r="C38" t="s">
        <v>1</v>
      </c>
      <c r="D38" t="s">
        <v>2</v>
      </c>
      <c r="E38" t="s">
        <v>3</v>
      </c>
      <c r="F38" t="s">
        <v>4</v>
      </c>
      <c r="G38" t="s">
        <v>22</v>
      </c>
      <c r="H38" t="s">
        <v>23</v>
      </c>
      <c r="I38" t="s">
        <v>24</v>
      </c>
      <c r="J38" t="s">
        <v>25</v>
      </c>
      <c r="K38" t="s">
        <v>26</v>
      </c>
      <c r="L38" s="2" t="s">
        <v>9</v>
      </c>
      <c r="M38" s="2" t="s">
        <v>10</v>
      </c>
      <c r="N38" s="8"/>
      <c r="O38" s="8"/>
    </row>
    <row r="39" spans="1:15" x14ac:dyDescent="0.2">
      <c r="A39" t="s">
        <v>5</v>
      </c>
      <c r="B39">
        <v>0.14449999999999999</v>
      </c>
      <c r="C39">
        <v>0.14449999999999999</v>
      </c>
      <c r="D39">
        <v>0.18140000000000001</v>
      </c>
      <c r="E39">
        <v>0.1852</v>
      </c>
      <c r="F39">
        <v>0.1961</v>
      </c>
      <c r="G39">
        <v>0.16719999999999999</v>
      </c>
      <c r="H39">
        <v>0.21990000000000001</v>
      </c>
      <c r="I39">
        <v>0.20119999999999999</v>
      </c>
      <c r="J39">
        <v>0.19359999999999999</v>
      </c>
      <c r="K39">
        <v>0.17430000000000001</v>
      </c>
      <c r="L39" s="4">
        <f>AVERAGE(B39:K39)</f>
        <v>0.18079000000000001</v>
      </c>
      <c r="M39" s="4">
        <f>STDEV(B39:K39)</f>
        <v>2.4095202380925676E-2</v>
      </c>
      <c r="N39" s="8">
        <f t="shared" si="9"/>
        <v>180.79000000000002</v>
      </c>
      <c r="O39" s="8">
        <f t="shared" si="10"/>
        <v>24.095202380925677</v>
      </c>
    </row>
    <row r="40" spans="1:15" x14ac:dyDescent="0.2">
      <c r="A40" t="s">
        <v>12</v>
      </c>
      <c r="B40">
        <v>7.6300000000000007E-2</v>
      </c>
      <c r="C40">
        <v>7.6300000000000007E-2</v>
      </c>
      <c r="D40">
        <v>9.1399999999999995E-2</v>
      </c>
      <c r="E40">
        <v>9.3299999999999994E-2</v>
      </c>
      <c r="F40">
        <v>9.8100000000000007E-2</v>
      </c>
      <c r="G40">
        <v>8.7800000000000003E-2</v>
      </c>
      <c r="H40">
        <v>0.1104</v>
      </c>
      <c r="I40">
        <v>0.10249999999999999</v>
      </c>
      <c r="J40">
        <v>9.7000000000000003E-2</v>
      </c>
      <c r="K40">
        <v>8.7999999999999995E-2</v>
      </c>
      <c r="L40" s="4">
        <f>AVERAGE(B40:K40)</f>
        <v>9.2109999999999997E-2</v>
      </c>
      <c r="M40" s="4">
        <f>STDEV(B40:K40)</f>
        <v>1.0747449309797588E-2</v>
      </c>
      <c r="N40" s="8">
        <f t="shared" si="9"/>
        <v>92.11</v>
      </c>
      <c r="O40" s="8">
        <f t="shared" si="10"/>
        <v>10.747449309797588</v>
      </c>
    </row>
    <row r="41" spans="1:15" x14ac:dyDescent="0.2">
      <c r="A41" t="s">
        <v>6</v>
      </c>
      <c r="B41">
        <f>B39-B40</f>
        <v>6.8199999999999983E-2</v>
      </c>
      <c r="C41">
        <f t="shared" ref="C41:K41" si="12">C39-C40</f>
        <v>6.8199999999999983E-2</v>
      </c>
      <c r="D41">
        <f t="shared" si="12"/>
        <v>9.0000000000000011E-2</v>
      </c>
      <c r="E41">
        <f t="shared" si="12"/>
        <v>9.1900000000000009E-2</v>
      </c>
      <c r="F41">
        <f t="shared" si="12"/>
        <v>9.799999999999999E-2</v>
      </c>
      <c r="G41">
        <f t="shared" si="12"/>
        <v>7.9399999999999984E-2</v>
      </c>
      <c r="H41">
        <f t="shared" si="12"/>
        <v>0.10950000000000001</v>
      </c>
      <c r="I41">
        <f t="shared" si="12"/>
        <v>9.8699999999999996E-2</v>
      </c>
      <c r="J41">
        <f t="shared" si="12"/>
        <v>9.6599999999999991E-2</v>
      </c>
      <c r="K41">
        <f t="shared" si="12"/>
        <v>8.6300000000000016E-2</v>
      </c>
      <c r="L41" s="6">
        <f>AVERAGE(B41:K41)</f>
        <v>8.8680000000000009E-2</v>
      </c>
      <c r="M41" s="4">
        <f>STDEV(B41:K41)</f>
        <v>1.344212284822106E-2</v>
      </c>
      <c r="N41" s="8">
        <f t="shared" si="9"/>
        <v>88.68</v>
      </c>
      <c r="O41" s="8">
        <f t="shared" si="10"/>
        <v>13.442122848221061</v>
      </c>
    </row>
    <row r="42" spans="1:15" x14ac:dyDescent="0.2">
      <c r="A42" t="s">
        <v>7</v>
      </c>
      <c r="B42">
        <f>((B39*$F$6)/B41)</f>
        <v>2103.2828283179024</v>
      </c>
      <c r="C42">
        <f t="shared" ref="C42:K42" si="13">((C39*$F$6)/C41)</f>
        <v>2103.2828283179024</v>
      </c>
      <c r="D42">
        <f t="shared" si="13"/>
        <v>2000.8244094485469</v>
      </c>
      <c r="E42">
        <f t="shared" si="13"/>
        <v>2000.5051543663167</v>
      </c>
      <c r="F42">
        <f t="shared" si="13"/>
        <v>1986.3954954862077</v>
      </c>
      <c r="G42">
        <f t="shared" si="13"/>
        <v>2090.4027805968785</v>
      </c>
      <c r="H42">
        <f t="shared" si="13"/>
        <v>1993.5416515582101</v>
      </c>
      <c r="I42">
        <f t="shared" si="13"/>
        <v>2023.601662086412</v>
      </c>
      <c r="J42">
        <f t="shared" si="13"/>
        <v>1989.4930680759658</v>
      </c>
      <c r="K42">
        <f t="shared" si="13"/>
        <v>2004.9372979708075</v>
      </c>
      <c r="L42" s="5">
        <f>AVERAGE(B42:K42)</f>
        <v>2029.6267176225149</v>
      </c>
      <c r="M42" s="5">
        <f>STDEV(B42:K42)</f>
        <v>49.045854555801583</v>
      </c>
      <c r="N42" s="8">
        <f t="shared" si="9"/>
        <v>2029626.7176225148</v>
      </c>
      <c r="O42" s="8">
        <f t="shared" si="10"/>
        <v>49045.854555801583</v>
      </c>
    </row>
    <row r="43" spans="1:15" x14ac:dyDescent="0.2">
      <c r="A43" s="3" t="s">
        <v>20</v>
      </c>
      <c r="B43" s="3"/>
      <c r="C43" s="3"/>
      <c r="D43" s="3"/>
      <c r="E43" s="3"/>
      <c r="F43" s="3"/>
      <c r="G43" s="3"/>
      <c r="N43" s="8">
        <f t="shared" si="9"/>
        <v>0</v>
      </c>
      <c r="O43" s="8">
        <f t="shared" si="10"/>
        <v>0</v>
      </c>
    </row>
    <row r="44" spans="1:15" x14ac:dyDescent="0.2">
      <c r="B44" t="s">
        <v>0</v>
      </c>
      <c r="C44" t="s">
        <v>1</v>
      </c>
      <c r="D44" t="s">
        <v>2</v>
      </c>
      <c r="E44" t="s">
        <v>3</v>
      </c>
      <c r="F44" t="s">
        <v>4</v>
      </c>
      <c r="G44" t="s">
        <v>22</v>
      </c>
      <c r="H44" t="s">
        <v>23</v>
      </c>
      <c r="I44" t="s">
        <v>24</v>
      </c>
      <c r="J44" t="s">
        <v>25</v>
      </c>
      <c r="K44" t="s">
        <v>26</v>
      </c>
      <c r="L44" s="2" t="s">
        <v>9</v>
      </c>
      <c r="M44" s="2" t="s">
        <v>10</v>
      </c>
      <c r="N44" s="8"/>
      <c r="O44" s="8"/>
    </row>
    <row r="45" spans="1:15" x14ac:dyDescent="0.2">
      <c r="A45" t="s">
        <v>5</v>
      </c>
      <c r="B45">
        <v>0.14219999999999999</v>
      </c>
      <c r="C45">
        <v>0.1416</v>
      </c>
      <c r="D45">
        <v>0.14269999999999999</v>
      </c>
      <c r="E45">
        <v>0.14149999999999999</v>
      </c>
      <c r="F45">
        <v>0.14219999999999999</v>
      </c>
      <c r="G45">
        <v>0.14169999999999999</v>
      </c>
      <c r="H45">
        <v>0.1225</v>
      </c>
      <c r="I45">
        <v>0.14199999999999999</v>
      </c>
      <c r="J45">
        <v>0.14230000000000001</v>
      </c>
      <c r="K45">
        <v>0.14219999999999999</v>
      </c>
      <c r="L45" s="4">
        <f>AVERAGE(B45:K45)</f>
        <v>0.14008999999999999</v>
      </c>
      <c r="M45" s="4">
        <f>STDEV(B45:K45)</f>
        <v>6.1911137034372805E-3</v>
      </c>
      <c r="N45" s="8">
        <f t="shared" si="9"/>
        <v>140.09</v>
      </c>
      <c r="O45" s="8">
        <f t="shared" si="10"/>
        <v>6.1911137034372805</v>
      </c>
    </row>
    <row r="46" spans="1:15" x14ac:dyDescent="0.2">
      <c r="A46" t="s">
        <v>12</v>
      </c>
      <c r="B46">
        <v>7.5800000000000006E-2</v>
      </c>
      <c r="C46">
        <v>7.6100000000000001E-2</v>
      </c>
      <c r="D46">
        <v>7.8399999999999997E-2</v>
      </c>
      <c r="E46">
        <v>7.5999999999999998E-2</v>
      </c>
      <c r="F46">
        <v>7.6100000000000001E-2</v>
      </c>
      <c r="G46">
        <v>7.6100000000000001E-2</v>
      </c>
      <c r="H46">
        <v>6.6000000000000003E-2</v>
      </c>
      <c r="I46">
        <v>7.3499999999999996E-2</v>
      </c>
      <c r="J46">
        <v>7.6899999999999996E-2</v>
      </c>
      <c r="K46">
        <v>7.6899999999999996E-2</v>
      </c>
      <c r="L46" s="4">
        <f>AVERAGE(B46:K46)</f>
        <v>7.5179999999999997E-2</v>
      </c>
      <c r="M46" s="4">
        <f>STDEV(B46:K46)</f>
        <v>3.4476400946476726E-3</v>
      </c>
      <c r="N46" s="8">
        <f t="shared" si="9"/>
        <v>75.179999999999993</v>
      </c>
      <c r="O46" s="8">
        <f t="shared" si="10"/>
        <v>3.4476400946476726</v>
      </c>
    </row>
    <row r="47" spans="1:15" x14ac:dyDescent="0.2">
      <c r="A47" t="s">
        <v>6</v>
      </c>
      <c r="B47">
        <f>B45-B46</f>
        <v>6.6399999999999987E-2</v>
      </c>
      <c r="C47">
        <f t="shared" ref="C47:K47" si="14">C45-C46</f>
        <v>6.5500000000000003E-2</v>
      </c>
      <c r="D47">
        <f t="shared" si="14"/>
        <v>6.4299999999999996E-2</v>
      </c>
      <c r="E47">
        <f t="shared" si="14"/>
        <v>6.5499999999999989E-2</v>
      </c>
      <c r="F47">
        <f t="shared" si="14"/>
        <v>6.6099999999999992E-2</v>
      </c>
      <c r="G47">
        <f t="shared" si="14"/>
        <v>6.5599999999999992E-2</v>
      </c>
      <c r="H47">
        <f t="shared" si="14"/>
        <v>5.6499999999999995E-2</v>
      </c>
      <c r="I47">
        <f t="shared" si="14"/>
        <v>6.8499999999999991E-2</v>
      </c>
      <c r="J47">
        <f t="shared" si="14"/>
        <v>6.5400000000000014E-2</v>
      </c>
      <c r="K47">
        <f t="shared" si="14"/>
        <v>6.5299999999999997E-2</v>
      </c>
      <c r="L47" s="4">
        <f>AVERAGE(B47:K47)</f>
        <v>6.4909999999999995E-2</v>
      </c>
      <c r="M47" s="4">
        <f>STDEV(B47:K47)</f>
        <v>3.1479975998861378E-3</v>
      </c>
      <c r="N47" s="8">
        <f t="shared" si="9"/>
        <v>64.91</v>
      </c>
      <c r="O47" s="8">
        <f t="shared" si="10"/>
        <v>3.1479975998861378</v>
      </c>
    </row>
    <row r="48" spans="1:15" x14ac:dyDescent="0.2">
      <c r="A48" t="s">
        <v>7</v>
      </c>
      <c r="B48">
        <f>((B45*$F$6)/B47)</f>
        <v>2125.9141410284892</v>
      </c>
      <c r="C48">
        <f t="shared" ref="C48:K48" si="15">((C45*$F$6)/C47)</f>
        <v>2146.0318198584619</v>
      </c>
      <c r="D48">
        <f t="shared" si="15"/>
        <v>2203.0644572409592</v>
      </c>
      <c r="E48">
        <f t="shared" si="15"/>
        <v>2144.5162606636468</v>
      </c>
      <c r="F48">
        <f t="shared" si="15"/>
        <v>2135.56276799231</v>
      </c>
      <c r="G48">
        <f t="shared" si="15"/>
        <v>2144.2736787803306</v>
      </c>
      <c r="H48">
        <f t="shared" si="15"/>
        <v>2152.2952370618136</v>
      </c>
      <c r="I48">
        <f t="shared" si="15"/>
        <v>2057.841762186436</v>
      </c>
      <c r="J48">
        <f t="shared" si="15"/>
        <v>2159.9383500237318</v>
      </c>
      <c r="K48">
        <f t="shared" si="15"/>
        <v>2161.7258646905311</v>
      </c>
      <c r="L48" s="5">
        <f>AVERAGE(B48:K48)</f>
        <v>2143.1164339526708</v>
      </c>
      <c r="M48" s="5">
        <f>STDEV(B48:K48)</f>
        <v>36.429304896072885</v>
      </c>
      <c r="N48" s="8">
        <f t="shared" si="9"/>
        <v>2143116.433952671</v>
      </c>
      <c r="O48" s="8">
        <f t="shared" si="10"/>
        <v>36429.304896072885</v>
      </c>
    </row>
    <row r="51" spans="1:15" x14ac:dyDescent="0.2">
      <c r="A51" s="1" t="s">
        <v>21</v>
      </c>
      <c r="B51" s="1"/>
      <c r="C51" s="1"/>
      <c r="D51" s="1"/>
      <c r="E51" s="1"/>
      <c r="F51" s="1"/>
    </row>
    <row r="52" spans="1:15" x14ac:dyDescent="0.2">
      <c r="A52" s="3" t="s">
        <v>17</v>
      </c>
      <c r="B52" s="3"/>
      <c r="C52" s="3"/>
      <c r="D52" s="3"/>
      <c r="E52" s="3"/>
      <c r="F52" s="3"/>
      <c r="G52" s="3"/>
    </row>
    <row r="53" spans="1:15" x14ac:dyDescent="0.2">
      <c r="B53" t="s">
        <v>0</v>
      </c>
      <c r="C53" t="s">
        <v>1</v>
      </c>
      <c r="D53" t="s">
        <v>2</v>
      </c>
      <c r="E53" t="s">
        <v>3</v>
      </c>
      <c r="F53" t="s">
        <v>4</v>
      </c>
      <c r="G53" t="s">
        <v>22</v>
      </c>
      <c r="H53" t="s">
        <v>23</v>
      </c>
      <c r="I53" t="s">
        <v>24</v>
      </c>
      <c r="J53" t="s">
        <v>25</v>
      </c>
      <c r="K53" t="s">
        <v>26</v>
      </c>
      <c r="L53" s="2" t="s">
        <v>9</v>
      </c>
      <c r="M53" s="2" t="s">
        <v>10</v>
      </c>
    </row>
    <row r="54" spans="1:15" x14ac:dyDescent="0.2">
      <c r="A54" t="s">
        <v>5</v>
      </c>
      <c r="B54">
        <v>0.2122</v>
      </c>
      <c r="C54">
        <v>0.2283</v>
      </c>
      <c r="D54">
        <v>0.22670000000000001</v>
      </c>
      <c r="E54">
        <v>0.218</v>
      </c>
      <c r="F54">
        <v>0.21679999999999999</v>
      </c>
      <c r="G54">
        <v>0.215</v>
      </c>
      <c r="H54">
        <v>0.2303</v>
      </c>
      <c r="I54">
        <v>0.22359999999999999</v>
      </c>
      <c r="J54">
        <v>0.21510000000000001</v>
      </c>
      <c r="K54">
        <v>0.2306</v>
      </c>
      <c r="L54" s="6">
        <f>AVERAGE(B54:K54)</f>
        <v>0.22166000000000002</v>
      </c>
      <c r="M54" s="6">
        <f>STDEV(B54:K54)</f>
        <v>7.0057436753312961E-3</v>
      </c>
    </row>
    <row r="55" spans="1:15" x14ac:dyDescent="0.2">
      <c r="A55" t="s">
        <v>12</v>
      </c>
      <c r="B55">
        <v>1.18E-2</v>
      </c>
      <c r="C55">
        <v>1.95E-2</v>
      </c>
      <c r="D55">
        <v>1.8100000000000002E-2</v>
      </c>
      <c r="E55">
        <v>1.4999999999999999E-2</v>
      </c>
      <c r="F55">
        <v>1.83E-2</v>
      </c>
      <c r="G55">
        <v>1.67E-2</v>
      </c>
      <c r="H55">
        <v>1.7299999999999999E-2</v>
      </c>
      <c r="I55">
        <v>1.5699999999999999E-2</v>
      </c>
      <c r="J55">
        <v>1.66E-2</v>
      </c>
      <c r="K55">
        <v>1.7299999999999999E-2</v>
      </c>
      <c r="L55" s="6">
        <f>AVERAGE(B55:K55)</f>
        <v>1.6629999999999999E-2</v>
      </c>
      <c r="M55" s="6">
        <f>STDEV(B55:K55)</f>
        <v>2.1328384842739501E-3</v>
      </c>
      <c r="N55" s="8">
        <f>L55*1000</f>
        <v>16.63</v>
      </c>
      <c r="O55" s="8">
        <f>M55*1000</f>
        <v>2.1328384842739503</v>
      </c>
    </row>
    <row r="56" spans="1:15" x14ac:dyDescent="0.2">
      <c r="A56" t="s">
        <v>6</v>
      </c>
      <c r="B56">
        <f>B54-B55</f>
        <v>0.20039999999999999</v>
      </c>
      <c r="C56">
        <f t="shared" ref="C56:K56" si="16">C54-C55</f>
        <v>0.20880000000000001</v>
      </c>
      <c r="D56">
        <f t="shared" si="16"/>
        <v>0.20860000000000001</v>
      </c>
      <c r="E56">
        <f t="shared" si="16"/>
        <v>0.20300000000000001</v>
      </c>
      <c r="F56">
        <f t="shared" si="16"/>
        <v>0.19849999999999998</v>
      </c>
      <c r="G56">
        <f t="shared" si="16"/>
        <v>0.1983</v>
      </c>
      <c r="H56">
        <f t="shared" si="16"/>
        <v>0.21299999999999999</v>
      </c>
      <c r="I56">
        <f t="shared" si="16"/>
        <v>0.2079</v>
      </c>
      <c r="J56">
        <f t="shared" si="16"/>
        <v>0.19850000000000001</v>
      </c>
      <c r="K56">
        <f t="shared" si="16"/>
        <v>0.21329999999999999</v>
      </c>
      <c r="L56" s="6">
        <f>AVERAGE(B56:K56)</f>
        <v>0.20502999999999996</v>
      </c>
      <c r="M56" s="6">
        <f>STDEV(B56:K56)</f>
        <v>5.9929681015892843E-3</v>
      </c>
      <c r="N56" s="8">
        <f t="shared" ref="N56:N59" si="17">L56*1000</f>
        <v>205.02999999999997</v>
      </c>
      <c r="O56" s="8">
        <f t="shared" ref="O56:O59" si="18">M56*1000</f>
        <v>5.9929681015892839</v>
      </c>
    </row>
    <row r="57" spans="1:15" x14ac:dyDescent="0.2">
      <c r="A57" t="s">
        <v>7</v>
      </c>
      <c r="B57">
        <f>((B54*$F$6)/B56)</f>
        <v>1051.1431539250154</v>
      </c>
      <c r="C57">
        <f>((C54*$F$6)/C56)</f>
        <v>1085.3995092696255</v>
      </c>
      <c r="D57">
        <f t="shared" ref="D57:K57" si="19">((D54*$F$6)/D56)</f>
        <v>1078.8260378683192</v>
      </c>
      <c r="E57">
        <f t="shared" si="19"/>
        <v>1066.0428444713123</v>
      </c>
      <c r="F57">
        <f t="shared" si="19"/>
        <v>1084.2089063000078</v>
      </c>
      <c r="G57">
        <f t="shared" si="19"/>
        <v>1076.2915966205967</v>
      </c>
      <c r="H57">
        <f t="shared" si="19"/>
        <v>1073.3183102380556</v>
      </c>
      <c r="I57">
        <f t="shared" si="19"/>
        <v>1067.6564144023996</v>
      </c>
      <c r="J57">
        <f t="shared" si="19"/>
        <v>1075.7072681971019</v>
      </c>
      <c r="K57">
        <f t="shared" si="19"/>
        <v>1073.2049107477123</v>
      </c>
      <c r="L57" s="5">
        <f>AVERAGE(B57:K57)</f>
        <v>1073.1798952040147</v>
      </c>
      <c r="M57" s="5">
        <f>STDEV(B57:K57)</f>
        <v>9.9218690254823798</v>
      </c>
      <c r="N57" s="8">
        <f t="shared" si="17"/>
        <v>1073179.8952040146</v>
      </c>
      <c r="O57" s="8">
        <f t="shared" si="18"/>
        <v>9921.8690254823796</v>
      </c>
    </row>
    <row r="58" spans="1:15" x14ac:dyDescent="0.2">
      <c r="C58">
        <f>C54/C57</f>
        <v>2.1033729797208497E-4</v>
      </c>
      <c r="N58" s="8">
        <f t="shared" si="17"/>
        <v>0</v>
      </c>
      <c r="O58" s="8">
        <f t="shared" si="18"/>
        <v>0</v>
      </c>
    </row>
    <row r="59" spans="1:15" x14ac:dyDescent="0.2">
      <c r="A59" s="3" t="s">
        <v>18</v>
      </c>
      <c r="B59" s="3"/>
      <c r="C59" s="3"/>
      <c r="D59" s="3"/>
      <c r="E59" s="3"/>
      <c r="F59" s="3"/>
      <c r="G59" s="3"/>
      <c r="N59" s="8">
        <f t="shared" si="17"/>
        <v>0</v>
      </c>
      <c r="O59" s="8">
        <f t="shared" si="18"/>
        <v>0</v>
      </c>
    </row>
    <row r="60" spans="1:15" x14ac:dyDescent="0.2">
      <c r="B60" t="s">
        <v>0</v>
      </c>
      <c r="C60" t="s">
        <v>1</v>
      </c>
      <c r="D60" t="s">
        <v>2</v>
      </c>
      <c r="E60" t="s">
        <v>3</v>
      </c>
      <c r="F60" t="s">
        <v>4</v>
      </c>
      <c r="G60" t="s">
        <v>22</v>
      </c>
      <c r="H60" t="s">
        <v>23</v>
      </c>
      <c r="I60" t="s">
        <v>24</v>
      </c>
      <c r="J60" t="s">
        <v>25</v>
      </c>
      <c r="K60" t="s">
        <v>26</v>
      </c>
      <c r="L60" s="2" t="s">
        <v>9</v>
      </c>
      <c r="M60" s="2" t="s">
        <v>10</v>
      </c>
      <c r="N60" s="8"/>
      <c r="O60" s="8"/>
    </row>
    <row r="61" spans="1:15" x14ac:dyDescent="0.2">
      <c r="A61" t="s">
        <v>5</v>
      </c>
      <c r="B61">
        <v>0.112</v>
      </c>
      <c r="C61">
        <v>0.12479999999999999</v>
      </c>
      <c r="D61">
        <v>0.1187</v>
      </c>
      <c r="E61">
        <v>0.11219999999999999</v>
      </c>
      <c r="F61">
        <v>0.1202</v>
      </c>
      <c r="G61">
        <v>0.1217</v>
      </c>
      <c r="H61">
        <v>0.12230000000000001</v>
      </c>
      <c r="I61">
        <v>0.1154</v>
      </c>
      <c r="J61">
        <v>0.1109</v>
      </c>
      <c r="K61">
        <v>0.1202</v>
      </c>
      <c r="L61" s="4">
        <f>AVERAGE(B61:K61)</f>
        <v>0.11784000000000001</v>
      </c>
      <c r="M61" s="4">
        <f>STDEV(B61:K61)</f>
        <v>4.8892626119783024E-3</v>
      </c>
      <c r="N61" s="8">
        <f t="shared" ref="N61:N65" si="20">L61*1000</f>
        <v>117.84000000000002</v>
      </c>
      <c r="O61" s="8">
        <f t="shared" ref="O61:O65" si="21">M61*1000</f>
        <v>4.8892626119783023</v>
      </c>
    </row>
    <row r="62" spans="1:15" x14ac:dyDescent="0.2">
      <c r="A62" t="s">
        <v>12</v>
      </c>
      <c r="B62">
        <v>9.7000000000000003E-3</v>
      </c>
      <c r="C62">
        <v>1.0200000000000001E-2</v>
      </c>
      <c r="D62">
        <v>9.4000000000000004E-3</v>
      </c>
      <c r="E62">
        <v>0.01</v>
      </c>
      <c r="F62">
        <v>1.0200000000000001E-2</v>
      </c>
      <c r="G62">
        <v>7.4000000000000003E-3</v>
      </c>
      <c r="H62">
        <v>9.7000000000000003E-3</v>
      </c>
      <c r="I62">
        <v>1.01E-2</v>
      </c>
      <c r="J62">
        <v>9.1999999999999998E-3</v>
      </c>
      <c r="K62">
        <v>1.0200000000000001E-2</v>
      </c>
      <c r="L62" s="4">
        <f>AVERAGE(B62:K62)</f>
        <v>9.6100000000000005E-3</v>
      </c>
      <c r="M62" s="4">
        <f>STDEV(B62:K62)</f>
        <v>8.53033801596787E-4</v>
      </c>
      <c r="N62" s="8">
        <f t="shared" si="20"/>
        <v>9.6100000000000012</v>
      </c>
      <c r="O62" s="8">
        <f t="shared" si="21"/>
        <v>0.85303380159678699</v>
      </c>
    </row>
    <row r="63" spans="1:15" x14ac:dyDescent="0.2">
      <c r="A63" t="s">
        <v>6</v>
      </c>
      <c r="B63">
        <f>B61-B62</f>
        <v>0.1023</v>
      </c>
      <c r="C63">
        <f t="shared" ref="C63:K63" si="22">C61-C62</f>
        <v>0.11459999999999999</v>
      </c>
      <c r="D63">
        <f t="shared" si="22"/>
        <v>0.10929999999999999</v>
      </c>
      <c r="E63">
        <f t="shared" si="22"/>
        <v>0.1022</v>
      </c>
      <c r="F63">
        <f t="shared" si="22"/>
        <v>0.11</v>
      </c>
      <c r="G63">
        <f t="shared" si="22"/>
        <v>0.1143</v>
      </c>
      <c r="H63">
        <f t="shared" si="22"/>
        <v>0.11260000000000001</v>
      </c>
      <c r="I63">
        <f t="shared" si="22"/>
        <v>0.1053</v>
      </c>
      <c r="J63">
        <f t="shared" si="22"/>
        <v>0.1017</v>
      </c>
      <c r="K63">
        <f t="shared" si="22"/>
        <v>0.11</v>
      </c>
      <c r="L63" s="6">
        <f>AVERAGE(B63:K63)</f>
        <v>0.10823000000000001</v>
      </c>
      <c r="M63" s="4">
        <f>STDEV(B63:K63)</f>
        <v>5.0186430215525156E-3</v>
      </c>
      <c r="N63" s="8">
        <f t="shared" si="20"/>
        <v>108.23</v>
      </c>
      <c r="O63" s="8">
        <f t="shared" si="21"/>
        <v>5.0186430215525153</v>
      </c>
    </row>
    <row r="64" spans="1:15" x14ac:dyDescent="0.2">
      <c r="A64" t="s">
        <v>7</v>
      </c>
      <c r="B64">
        <f>((B61*$F$6)/B63)</f>
        <v>1086.817424551811</v>
      </c>
      <c r="C64">
        <f>((C61*$F$6)/C63)</f>
        <v>1081.0459932022836</v>
      </c>
      <c r="D64">
        <f t="shared" ref="D64:K64" si="23">((D61*$F$6)/D63)</f>
        <v>1078.0645385004318</v>
      </c>
      <c r="E64">
        <f t="shared" si="23"/>
        <v>1089.8234910584251</v>
      </c>
      <c r="F64">
        <f t="shared" si="23"/>
        <v>1084.7408269727564</v>
      </c>
      <c r="G64">
        <f t="shared" si="23"/>
        <v>1056.9599989143417</v>
      </c>
      <c r="H64">
        <f t="shared" si="23"/>
        <v>1078.2073058567644</v>
      </c>
      <c r="I64">
        <f t="shared" si="23"/>
        <v>1087.9066748196003</v>
      </c>
      <c r="J64">
        <f t="shared" si="23"/>
        <v>1082.4922530165766</v>
      </c>
      <c r="K64">
        <f t="shared" si="23"/>
        <v>1084.7408269727564</v>
      </c>
      <c r="L64" s="5">
        <f>AVERAGE(B64:K64)</f>
        <v>1081.0799333865748</v>
      </c>
      <c r="M64" s="5">
        <f>STDEV(B64:K64)</f>
        <v>9.3326721241193802</v>
      </c>
      <c r="N64" s="8">
        <f t="shared" si="20"/>
        <v>1081079.9333865747</v>
      </c>
      <c r="O64" s="8">
        <f t="shared" si="21"/>
        <v>9332.6721241193809</v>
      </c>
    </row>
    <row r="65" spans="1:15" x14ac:dyDescent="0.2">
      <c r="A65" s="3" t="s">
        <v>20</v>
      </c>
      <c r="B65" s="3"/>
      <c r="C65" s="3"/>
      <c r="D65" s="3"/>
      <c r="E65" s="3"/>
      <c r="F65" s="3"/>
      <c r="G65" s="3"/>
      <c r="N65" s="8">
        <f t="shared" si="20"/>
        <v>0</v>
      </c>
      <c r="O65" s="8">
        <f t="shared" si="21"/>
        <v>0</v>
      </c>
    </row>
    <row r="66" spans="1:15" x14ac:dyDescent="0.2">
      <c r="B66" t="s">
        <v>0</v>
      </c>
      <c r="C66" t="s">
        <v>1</v>
      </c>
      <c r="D66" t="s">
        <v>2</v>
      </c>
      <c r="E66" t="s">
        <v>3</v>
      </c>
      <c r="F66" t="s">
        <v>4</v>
      </c>
      <c r="G66" t="s">
        <v>22</v>
      </c>
      <c r="H66" t="s">
        <v>23</v>
      </c>
      <c r="I66" t="s">
        <v>24</v>
      </c>
      <c r="J66" t="s">
        <v>25</v>
      </c>
      <c r="K66" t="s">
        <v>26</v>
      </c>
      <c r="L66" s="2" t="s">
        <v>9</v>
      </c>
      <c r="M66" s="2" t="s">
        <v>10</v>
      </c>
      <c r="N66" s="8"/>
      <c r="O66" s="8"/>
    </row>
    <row r="67" spans="1:15" x14ac:dyDescent="0.2">
      <c r="A67" t="s">
        <v>5</v>
      </c>
      <c r="B67">
        <v>5.8799999999999998E-2</v>
      </c>
      <c r="C67">
        <v>6.0299999999999999E-2</v>
      </c>
      <c r="D67">
        <v>6.0299999999999999E-2</v>
      </c>
      <c r="E67">
        <v>6.0900000000000003E-2</v>
      </c>
      <c r="F67">
        <v>6.2600000000000003E-2</v>
      </c>
      <c r="G67">
        <v>5.9900000000000002E-2</v>
      </c>
      <c r="H67">
        <v>5.9700000000000003E-2</v>
      </c>
      <c r="I67">
        <v>5.9200000000000003E-2</v>
      </c>
      <c r="J67">
        <v>5.9700000000000003E-2</v>
      </c>
      <c r="K67">
        <v>6.5000000000000002E-2</v>
      </c>
      <c r="L67" s="4">
        <f>AVERAGE(B67:K67)</f>
        <v>6.0640000000000006E-2</v>
      </c>
      <c r="M67" s="4">
        <f>STDEV(B67:K67)</f>
        <v>1.8536450577173618E-3</v>
      </c>
      <c r="N67" s="8">
        <f t="shared" ref="N67:N70" si="24">L67*1000</f>
        <v>60.640000000000008</v>
      </c>
      <c r="O67" s="8">
        <f t="shared" ref="O67:O70" si="25">M67*1000</f>
        <v>1.8536450577173618</v>
      </c>
    </row>
    <row r="68" spans="1:15" x14ac:dyDescent="0.2">
      <c r="A68" t="s">
        <v>12</v>
      </c>
      <c r="B68">
        <v>3.0000000000000001E-3</v>
      </c>
      <c r="C68">
        <v>2.8999999999999998E-3</v>
      </c>
      <c r="D68">
        <v>2.8999999999999998E-3</v>
      </c>
      <c r="E68">
        <v>2.7000000000000001E-3</v>
      </c>
      <c r="F68">
        <v>2.3999999999999998E-3</v>
      </c>
      <c r="G68">
        <v>2.5000000000000001E-3</v>
      </c>
      <c r="H68">
        <v>3.2000000000000002E-3</v>
      </c>
      <c r="I68">
        <v>2.3E-3</v>
      </c>
      <c r="J68">
        <v>3.0000000000000001E-3</v>
      </c>
      <c r="K68">
        <v>3.0999999999999999E-3</v>
      </c>
      <c r="L68" s="4">
        <f>AVERAGE(B68:K68)</f>
        <v>2.7999999999999995E-3</v>
      </c>
      <c r="M68" s="4">
        <f>STDEV(B68:K68)</f>
        <v>3.0912061651652351E-4</v>
      </c>
      <c r="N68" s="8">
        <f t="shared" si="24"/>
        <v>2.7999999999999994</v>
      </c>
      <c r="O68" s="8">
        <f t="shared" si="25"/>
        <v>0.30912061651652351</v>
      </c>
    </row>
    <row r="69" spans="1:15" x14ac:dyDescent="0.2">
      <c r="A69" t="s">
        <v>6</v>
      </c>
      <c r="B69">
        <f>B67-B68</f>
        <v>5.5799999999999995E-2</v>
      </c>
      <c r="C69">
        <f t="shared" ref="C69:K69" si="26">C67-C68</f>
        <v>5.74E-2</v>
      </c>
      <c r="D69">
        <f t="shared" si="26"/>
        <v>5.74E-2</v>
      </c>
      <c r="E69">
        <f t="shared" si="26"/>
        <v>5.8200000000000002E-2</v>
      </c>
      <c r="F69">
        <f t="shared" si="26"/>
        <v>6.0200000000000004E-2</v>
      </c>
      <c r="G69">
        <f t="shared" si="26"/>
        <v>5.74E-2</v>
      </c>
      <c r="H69">
        <f t="shared" si="26"/>
        <v>5.6500000000000002E-2</v>
      </c>
      <c r="I69">
        <f t="shared" si="26"/>
        <v>5.6900000000000006E-2</v>
      </c>
      <c r="J69">
        <f t="shared" si="26"/>
        <v>5.67E-2</v>
      </c>
      <c r="K69">
        <f t="shared" si="26"/>
        <v>6.1900000000000004E-2</v>
      </c>
      <c r="L69" s="4">
        <f>AVERAGE(B69:K69)</f>
        <v>5.7840000000000003E-2</v>
      </c>
      <c r="M69" s="4">
        <f>STDEV(B69:K69)</f>
        <v>1.8530455412044742E-3</v>
      </c>
      <c r="N69" s="8">
        <f t="shared" si="24"/>
        <v>57.84</v>
      </c>
      <c r="O69" s="8">
        <f t="shared" si="25"/>
        <v>1.8530455412044742</v>
      </c>
    </row>
    <row r="70" spans="1:15" x14ac:dyDescent="0.2">
      <c r="A70" t="s">
        <v>7</v>
      </c>
      <c r="B70">
        <f>((B67*$F$6)/B69)</f>
        <v>1046.0617711311181</v>
      </c>
      <c r="C70">
        <f t="shared" ref="C70:K70" si="27">((C67*$F$6)/C69)</f>
        <v>1042.8446644254775</v>
      </c>
      <c r="D70">
        <f t="shared" si="27"/>
        <v>1042.8446644254775</v>
      </c>
      <c r="E70">
        <f t="shared" si="27"/>
        <v>1038.7439605083305</v>
      </c>
      <c r="F70">
        <f t="shared" si="27"/>
        <v>1032.267004402187</v>
      </c>
      <c r="G70">
        <f t="shared" si="27"/>
        <v>1035.9269552087248</v>
      </c>
      <c r="H70">
        <f t="shared" si="27"/>
        <v>1048.9144951231858</v>
      </c>
      <c r="I70">
        <f t="shared" si="27"/>
        <v>1032.8176333595429</v>
      </c>
      <c r="J70">
        <f t="shared" si="27"/>
        <v>1045.2146203608465</v>
      </c>
      <c r="K70">
        <f t="shared" si="27"/>
        <v>1042.4060213127837</v>
      </c>
      <c r="L70" s="5">
        <f>AVERAGE(B70:K70)</f>
        <v>1040.8041790257673</v>
      </c>
      <c r="M70" s="5">
        <f>STDEV(B70:K70)</f>
        <v>5.6614155031632016</v>
      </c>
      <c r="N70" s="8">
        <f t="shared" si="24"/>
        <v>1040804.1790257674</v>
      </c>
      <c r="O70" s="8">
        <f t="shared" si="25"/>
        <v>5661.4155031632017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CE6E1-10B0-1A44-93F4-820F71E99B7F}">
  <dimension ref="A1:O70"/>
  <sheetViews>
    <sheetView zoomScale="110" zoomScaleNormal="110" workbookViewId="0">
      <selection activeCell="J8" sqref="J8"/>
    </sheetView>
  </sheetViews>
  <sheetFormatPr baseColWidth="10" defaultColWidth="11" defaultRowHeight="16" x14ac:dyDescent="0.2"/>
  <cols>
    <col min="1" max="1" width="20.1640625" customWidth="1"/>
  </cols>
  <sheetData>
    <row r="1" spans="1:13" x14ac:dyDescent="0.2">
      <c r="A1" t="s">
        <v>8</v>
      </c>
      <c r="C1">
        <v>17.3</v>
      </c>
    </row>
    <row r="3" spans="1:13" x14ac:dyDescent="0.2">
      <c r="A3" s="1" t="s">
        <v>14</v>
      </c>
      <c r="B3" s="1" t="s">
        <v>0</v>
      </c>
      <c r="C3" s="1" t="s">
        <v>1</v>
      </c>
      <c r="D3" s="1" t="s">
        <v>2</v>
      </c>
      <c r="F3" s="1" t="s">
        <v>11</v>
      </c>
    </row>
    <row r="4" spans="1:13" x14ac:dyDescent="0.2">
      <c r="A4" t="s">
        <v>15</v>
      </c>
      <c r="B4">
        <v>30.6586</v>
      </c>
      <c r="C4">
        <v>28.643799999999999</v>
      </c>
      <c r="D4">
        <v>29.654199999999999</v>
      </c>
      <c r="F4">
        <f t="shared" ref="F4:F5" si="0">AVERAGE(B4:D4)</f>
        <v>29.652199999999997</v>
      </c>
    </row>
    <row r="5" spans="1:13" x14ac:dyDescent="0.2">
      <c r="A5" t="s">
        <v>16</v>
      </c>
      <c r="B5">
        <v>31.665400000000002</v>
      </c>
      <c r="C5">
        <v>29.6539</v>
      </c>
      <c r="D5">
        <v>30.659400000000002</v>
      </c>
      <c r="F5">
        <f t="shared" si="0"/>
        <v>30.659566666666667</v>
      </c>
    </row>
    <row r="6" spans="1:13" x14ac:dyDescent="0.2">
      <c r="A6" t="s">
        <v>7</v>
      </c>
      <c r="B6">
        <f>(1/(B5-B4))*1000</f>
        <v>993.24592769169465</v>
      </c>
      <c r="C6">
        <f>(1/(C5-C4))*1000</f>
        <v>990.00099000098874</v>
      </c>
      <c r="D6">
        <f>(1/(D5-D4))*1000</f>
        <v>994.82690011937711</v>
      </c>
      <c r="F6" s="2">
        <f>AVERAGE(B6:D6)</f>
        <v>992.69127260402013</v>
      </c>
    </row>
    <row r="8" spans="1:13" x14ac:dyDescent="0.2">
      <c r="A8" s="1" t="s">
        <v>13</v>
      </c>
      <c r="B8" s="1"/>
      <c r="C8" s="1"/>
      <c r="D8" s="1"/>
      <c r="E8" s="1"/>
      <c r="F8" s="1"/>
    </row>
    <row r="9" spans="1:13" x14ac:dyDescent="0.2">
      <c r="A9" s="3" t="s">
        <v>17</v>
      </c>
      <c r="B9" s="3"/>
      <c r="C9" s="3"/>
      <c r="D9" s="3"/>
      <c r="E9" s="3"/>
      <c r="F9" s="3"/>
      <c r="G9" s="3"/>
    </row>
    <row r="10" spans="1:13" x14ac:dyDescent="0.2"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22</v>
      </c>
      <c r="H10" t="s">
        <v>23</v>
      </c>
      <c r="I10" t="s">
        <v>24</v>
      </c>
      <c r="J10" t="s">
        <v>25</v>
      </c>
      <c r="K10" t="s">
        <v>26</v>
      </c>
      <c r="L10" s="2" t="s">
        <v>9</v>
      </c>
      <c r="M10" s="2" t="s">
        <v>10</v>
      </c>
    </row>
    <row r="11" spans="1:13" x14ac:dyDescent="0.2">
      <c r="A11" t="s">
        <v>5</v>
      </c>
      <c r="B11">
        <v>0.29670000000000002</v>
      </c>
      <c r="C11">
        <v>0.32890000000000003</v>
      </c>
      <c r="D11">
        <v>0.3276</v>
      </c>
      <c r="E11">
        <v>0.29389999999999999</v>
      </c>
      <c r="F11">
        <v>0.34639999999999999</v>
      </c>
      <c r="G11">
        <v>0.3629</v>
      </c>
      <c r="H11">
        <v>0.39129999999999998</v>
      </c>
      <c r="I11">
        <v>0.3503</v>
      </c>
      <c r="J11">
        <v>0.33689999999999998</v>
      </c>
      <c r="K11">
        <v>0.3125</v>
      </c>
      <c r="L11" s="4">
        <f>AVERAGE(B11:K11)</f>
        <v>0.33473999999999998</v>
      </c>
      <c r="M11" s="4">
        <f>STDEV(B11:K11)</f>
        <v>2.9943287134922981E-2</v>
      </c>
    </row>
    <row r="12" spans="1:13" x14ac:dyDescent="0.2">
      <c r="A12" t="s">
        <v>12</v>
      </c>
      <c r="B12">
        <v>9.1700000000000004E-2</v>
      </c>
      <c r="C12">
        <v>0.1016</v>
      </c>
      <c r="D12">
        <v>0.1036</v>
      </c>
      <c r="E12">
        <v>8.7499999999999994E-2</v>
      </c>
      <c r="F12">
        <v>0.10580000000000001</v>
      </c>
      <c r="G12">
        <v>0.1084</v>
      </c>
      <c r="H12">
        <v>0.11940000000000001</v>
      </c>
      <c r="I12">
        <v>0.10539999999999999</v>
      </c>
      <c r="J12">
        <v>9.6699999999999994E-2</v>
      </c>
      <c r="K12">
        <v>9.7500000000000003E-2</v>
      </c>
      <c r="L12" s="4">
        <f>AVERAGE(B12:K12)</f>
        <v>0.10175999999999999</v>
      </c>
      <c r="M12" s="4">
        <f>STDEV(B12:K12)</f>
        <v>9.0464480445212447E-3</v>
      </c>
    </row>
    <row r="13" spans="1:13" x14ac:dyDescent="0.2">
      <c r="A13" t="s">
        <v>6</v>
      </c>
      <c r="B13">
        <f>B11-B12</f>
        <v>0.20500000000000002</v>
      </c>
      <c r="C13">
        <f t="shared" ref="C13:J13" si="1">C11-C12</f>
        <v>0.22730000000000003</v>
      </c>
      <c r="D13">
        <f t="shared" si="1"/>
        <v>0.224</v>
      </c>
      <c r="E13">
        <f t="shared" si="1"/>
        <v>0.2064</v>
      </c>
      <c r="F13">
        <f t="shared" si="1"/>
        <v>0.24059999999999998</v>
      </c>
      <c r="G13">
        <f t="shared" si="1"/>
        <v>0.2545</v>
      </c>
      <c r="H13">
        <f>H11-H12</f>
        <v>0.27189999999999998</v>
      </c>
      <c r="I13">
        <f t="shared" si="1"/>
        <v>0.24490000000000001</v>
      </c>
      <c r="J13">
        <f t="shared" si="1"/>
        <v>0.24019999999999997</v>
      </c>
      <c r="K13">
        <f>K11-K12</f>
        <v>0.215</v>
      </c>
      <c r="L13" s="6">
        <f>AVERAGE(B13:K13)</f>
        <v>0.23297999999999996</v>
      </c>
      <c r="M13" s="4">
        <f>STDEV(B13:K13)</f>
        <v>2.1488281043913725E-2</v>
      </c>
    </row>
    <row r="14" spans="1:13" x14ac:dyDescent="0.2">
      <c r="A14" t="s">
        <v>7</v>
      </c>
      <c r="B14">
        <f>((B11*$F$6)/B13)</f>
        <v>1436.7390272273794</v>
      </c>
      <c r="C14">
        <f t="shared" ref="C14:K14" si="2">((C11*$F$6)/C13)</f>
        <v>1436.4107327737008</v>
      </c>
      <c r="D14">
        <f>((D11*$F$6)/D13)</f>
        <v>1451.8109861833793</v>
      </c>
      <c r="E14">
        <f t="shared" si="2"/>
        <v>1413.5269622980695</v>
      </c>
      <c r="F14">
        <f t="shared" si="2"/>
        <v>1429.2113750209169</v>
      </c>
      <c r="G14">
        <f t="shared" si="2"/>
        <v>1415.5114452966559</v>
      </c>
      <c r="H14">
        <f t="shared" si="2"/>
        <v>1428.6138101138399</v>
      </c>
      <c r="I14">
        <f t="shared" si="2"/>
        <v>1419.9254911930921</v>
      </c>
      <c r="J14">
        <f t="shared" si="2"/>
        <v>1392.3300988355302</v>
      </c>
      <c r="K14">
        <f t="shared" si="2"/>
        <v>1442.8652218081688</v>
      </c>
      <c r="L14" s="5">
        <f>AVERAGE(B14:K14)</f>
        <v>1426.6945150750732</v>
      </c>
      <c r="M14" s="5">
        <f>STDEV(B14:K14)</f>
        <v>17.071166558340629</v>
      </c>
    </row>
    <row r="16" spans="1:13" x14ac:dyDescent="0.2">
      <c r="A16" s="3" t="s">
        <v>18</v>
      </c>
      <c r="B16" s="3"/>
      <c r="C16" s="3"/>
      <c r="D16" s="3"/>
      <c r="E16" s="3"/>
      <c r="F16" s="3"/>
      <c r="G16" s="3"/>
    </row>
    <row r="17" spans="1:13" x14ac:dyDescent="0.2">
      <c r="B17" t="s">
        <v>0</v>
      </c>
      <c r="C17" t="s">
        <v>1</v>
      </c>
      <c r="D17" t="s">
        <v>2</v>
      </c>
      <c r="E17" t="s">
        <v>3</v>
      </c>
      <c r="F17" t="s">
        <v>4</v>
      </c>
      <c r="G17" t="s">
        <v>22</v>
      </c>
      <c r="H17" t="s">
        <v>23</v>
      </c>
      <c r="I17" t="s">
        <v>24</v>
      </c>
      <c r="J17" t="s">
        <v>25</v>
      </c>
      <c r="K17" t="s">
        <v>26</v>
      </c>
      <c r="L17" s="2" t="s">
        <v>9</v>
      </c>
      <c r="M17" s="2" t="s">
        <v>10</v>
      </c>
    </row>
    <row r="18" spans="1:13" x14ac:dyDescent="0.2">
      <c r="A18" t="s">
        <v>5</v>
      </c>
      <c r="B18">
        <v>0.1802</v>
      </c>
      <c r="C18">
        <v>0.16619999999999999</v>
      </c>
      <c r="D18">
        <v>0.16489999999999999</v>
      </c>
      <c r="E18">
        <v>0.22939999999999999</v>
      </c>
      <c r="F18">
        <v>0.1555</v>
      </c>
      <c r="G18">
        <v>0.16200000000000001</v>
      </c>
      <c r="H18">
        <v>0.1678</v>
      </c>
      <c r="I18">
        <v>0.1741</v>
      </c>
      <c r="J18">
        <v>0.1457</v>
      </c>
      <c r="K18">
        <v>0.16089999999999999</v>
      </c>
      <c r="L18" s="6">
        <f>AVERAGE(B18:K18)</f>
        <v>0.17066999999999996</v>
      </c>
      <c r="M18" s="6">
        <f>STDEV(B18:K18)</f>
        <v>2.2699880077999737E-2</v>
      </c>
    </row>
    <row r="19" spans="1:13" x14ac:dyDescent="0.2">
      <c r="A19" t="s">
        <v>12</v>
      </c>
      <c r="B19">
        <v>5.33E-2</v>
      </c>
      <c r="C19">
        <v>5.1400000000000001E-2</v>
      </c>
      <c r="D19">
        <v>5.1799999999999999E-2</v>
      </c>
      <c r="E19">
        <v>6.9599999999999995E-2</v>
      </c>
      <c r="F19">
        <v>4.6699999999999998E-2</v>
      </c>
      <c r="G19">
        <v>5.0700000000000002E-2</v>
      </c>
      <c r="H19">
        <v>4.99E-2</v>
      </c>
      <c r="I19">
        <v>5.2900000000000003E-2</v>
      </c>
      <c r="J19">
        <v>4.3900000000000002E-2</v>
      </c>
      <c r="K19">
        <v>4.9099999999999998E-2</v>
      </c>
      <c r="L19" s="6">
        <f>AVERAGE(B19:K19)</f>
        <v>5.1929999999999997E-2</v>
      </c>
      <c r="M19" s="6">
        <f>STDEV(B19:K19)</f>
        <v>6.8379740339437438E-3</v>
      </c>
    </row>
    <row r="20" spans="1:13" x14ac:dyDescent="0.2">
      <c r="A20" t="s">
        <v>6</v>
      </c>
      <c r="B20">
        <f>B18-B19</f>
        <v>0.12690000000000001</v>
      </c>
      <c r="C20">
        <f t="shared" ref="C20:K20" si="3">C18-C19</f>
        <v>0.11479999999999999</v>
      </c>
      <c r="D20">
        <f t="shared" si="3"/>
        <v>0.11309999999999999</v>
      </c>
      <c r="E20">
        <f t="shared" si="3"/>
        <v>0.1598</v>
      </c>
      <c r="F20">
        <f t="shared" si="3"/>
        <v>0.10880000000000001</v>
      </c>
      <c r="G20">
        <f t="shared" si="3"/>
        <v>0.11130000000000001</v>
      </c>
      <c r="H20">
        <f t="shared" si="3"/>
        <v>0.1179</v>
      </c>
      <c r="I20">
        <f t="shared" si="3"/>
        <v>0.1212</v>
      </c>
      <c r="J20">
        <f t="shared" si="3"/>
        <v>0.1018</v>
      </c>
      <c r="K20">
        <f t="shared" si="3"/>
        <v>0.11179999999999998</v>
      </c>
      <c r="L20" s="6">
        <f>AVERAGE(B20:K20)</f>
        <v>0.11873999999999998</v>
      </c>
      <c r="M20" s="6">
        <f>STDEV(B20:K20)</f>
        <v>1.5971794583647392E-2</v>
      </c>
    </row>
    <row r="21" spans="1:13" x14ac:dyDescent="0.2">
      <c r="A21" t="s">
        <v>7</v>
      </c>
      <c r="B21">
        <f>((B18*$F$6)/B20)</f>
        <v>1409.6372523502318</v>
      </c>
      <c r="C21">
        <f t="shared" ref="C21:K21" si="4">((C18*$F$6)/C20)</f>
        <v>1437.1540897803845</v>
      </c>
      <c r="D21">
        <f t="shared" si="4"/>
        <v>1447.3456308788941</v>
      </c>
      <c r="E21">
        <f t="shared" si="4"/>
        <v>1425.0524276305521</v>
      </c>
      <c r="F21">
        <f t="shared" si="4"/>
        <v>1418.7821037676943</v>
      </c>
      <c r="G21">
        <f t="shared" si="4"/>
        <v>1444.8875665934524</v>
      </c>
      <c r="H21">
        <f t="shared" si="4"/>
        <v>1412.8379605000389</v>
      </c>
      <c r="I21">
        <f t="shared" si="4"/>
        <v>1425.9698891118803</v>
      </c>
      <c r="J21">
        <f t="shared" si="4"/>
        <v>1420.7771946798207</v>
      </c>
      <c r="K21">
        <f t="shared" si="4"/>
        <v>1428.6585488549808</v>
      </c>
      <c r="L21" s="7">
        <f>AVERAGE(B21:K21)</f>
        <v>1427.1102664147929</v>
      </c>
      <c r="M21" s="7">
        <f>STDEV(B21:K21)</f>
        <v>12.705135143395127</v>
      </c>
    </row>
    <row r="22" spans="1:13" x14ac:dyDescent="0.2">
      <c r="A22" s="3" t="s">
        <v>20</v>
      </c>
      <c r="B22" s="3"/>
      <c r="C22" s="3"/>
      <c r="D22" s="3"/>
      <c r="E22" s="3"/>
      <c r="F22" s="3"/>
      <c r="G22" s="3"/>
    </row>
    <row r="23" spans="1:13" x14ac:dyDescent="0.2">
      <c r="B23" t="s">
        <v>0</v>
      </c>
      <c r="C23" t="s">
        <v>1</v>
      </c>
      <c r="D23" t="s">
        <v>2</v>
      </c>
      <c r="E23" t="s">
        <v>3</v>
      </c>
      <c r="F23" t="s">
        <v>4</v>
      </c>
      <c r="G23" t="s">
        <v>22</v>
      </c>
      <c r="H23" t="s">
        <v>23</v>
      </c>
      <c r="I23" t="s">
        <v>24</v>
      </c>
      <c r="J23" t="s">
        <v>25</v>
      </c>
      <c r="K23" t="s">
        <v>26</v>
      </c>
      <c r="L23" s="2" t="s">
        <v>9</v>
      </c>
      <c r="M23" s="2" t="s">
        <v>10</v>
      </c>
    </row>
    <row r="24" spans="1:13" x14ac:dyDescent="0.2">
      <c r="A24" t="s">
        <v>5</v>
      </c>
      <c r="B24">
        <v>9.5799999999999996E-2</v>
      </c>
      <c r="C24">
        <v>9.7299999999999998E-2</v>
      </c>
      <c r="D24">
        <v>9.3200000000000005E-2</v>
      </c>
      <c r="E24">
        <v>9.7100000000000006E-2</v>
      </c>
      <c r="F24">
        <v>9.4700000000000006E-2</v>
      </c>
      <c r="G24">
        <v>0.10349999999999999</v>
      </c>
      <c r="H24">
        <v>9.4299999999999995E-2</v>
      </c>
      <c r="I24">
        <v>9.4899999999999998E-2</v>
      </c>
      <c r="J24">
        <v>9.4200000000000006E-2</v>
      </c>
      <c r="K24">
        <v>9.3399999999999997E-2</v>
      </c>
      <c r="L24" s="6">
        <f>AVERAGE(B24:K24)</f>
        <v>9.5840000000000009E-2</v>
      </c>
      <c r="M24" s="6">
        <f>STDEV(B24:K24)</f>
        <v>3.0288244877803277E-3</v>
      </c>
    </row>
    <row r="25" spans="1:13" x14ac:dyDescent="0.2">
      <c r="A25" t="s">
        <v>12</v>
      </c>
      <c r="B25">
        <v>2.3900000000000001E-2</v>
      </c>
      <c r="C25">
        <v>2.35E-2</v>
      </c>
      <c r="D25">
        <v>2.41E-2</v>
      </c>
      <c r="E25">
        <v>2.5700000000000001E-2</v>
      </c>
      <c r="F25">
        <v>2.3699999999999999E-2</v>
      </c>
      <c r="G25">
        <v>2.8299999999999999E-2</v>
      </c>
      <c r="H25">
        <v>2.3300000000000001E-2</v>
      </c>
      <c r="I25">
        <v>2.52E-2</v>
      </c>
      <c r="J25">
        <v>2.5700000000000001E-2</v>
      </c>
      <c r="K25">
        <v>2.29E-2</v>
      </c>
      <c r="L25" s="6">
        <f>AVERAGE(B25:K25)</f>
        <v>2.4629999999999999E-2</v>
      </c>
      <c r="M25" s="6">
        <f>STDEV(B25:K25)</f>
        <v>1.6262089519971147E-3</v>
      </c>
    </row>
    <row r="26" spans="1:13" x14ac:dyDescent="0.2">
      <c r="A26" t="s">
        <v>6</v>
      </c>
      <c r="B26">
        <f>B24-B25</f>
        <v>7.1899999999999992E-2</v>
      </c>
      <c r="C26">
        <f t="shared" ref="C26:K26" si="5">C24-C25</f>
        <v>7.3800000000000004E-2</v>
      </c>
      <c r="D26">
        <f t="shared" si="5"/>
        <v>6.9100000000000009E-2</v>
      </c>
      <c r="E26">
        <f t="shared" si="5"/>
        <v>7.1400000000000005E-2</v>
      </c>
      <c r="F26">
        <f t="shared" si="5"/>
        <v>7.1000000000000008E-2</v>
      </c>
      <c r="G26">
        <f t="shared" si="5"/>
        <v>7.5199999999999989E-2</v>
      </c>
      <c r="H26">
        <f t="shared" si="5"/>
        <v>7.0999999999999994E-2</v>
      </c>
      <c r="I26">
        <f t="shared" si="5"/>
        <v>6.9699999999999998E-2</v>
      </c>
      <c r="J26">
        <f t="shared" si="5"/>
        <v>6.8500000000000005E-2</v>
      </c>
      <c r="K26">
        <f t="shared" si="5"/>
        <v>7.0499999999999993E-2</v>
      </c>
      <c r="L26" s="6">
        <f>AVERAGE(B26:K26)</f>
        <v>7.1209999999999996E-2</v>
      </c>
      <c r="M26" s="6">
        <f>STDEV(B26:K26)</f>
        <v>2.0496341136895593E-3</v>
      </c>
    </row>
    <row r="27" spans="1:13" x14ac:dyDescent="0.2">
      <c r="A27" t="s">
        <v>7</v>
      </c>
      <c r="B27">
        <f>((B24*$F$6)/B26)</f>
        <v>1322.6679265016014</v>
      </c>
      <c r="C27">
        <f t="shared" ref="C27:K27" si="6">((C24*$F$6)/C26)</f>
        <v>1308.79215209175</v>
      </c>
      <c r="D27">
        <f t="shared" si="6"/>
        <v>1338.9121071880559</v>
      </c>
      <c r="E27">
        <f t="shared" si="6"/>
        <v>1350.0045177850188</v>
      </c>
      <c r="F27">
        <f t="shared" si="6"/>
        <v>1324.054415712686</v>
      </c>
      <c r="G27">
        <f t="shared" si="6"/>
        <v>1366.2705680121819</v>
      </c>
      <c r="H27">
        <f t="shared" si="6"/>
        <v>1318.461788824776</v>
      </c>
      <c r="I27">
        <f t="shared" si="6"/>
        <v>1351.5983037320159</v>
      </c>
      <c r="J27">
        <f t="shared" si="6"/>
        <v>1365.1316478729736</v>
      </c>
      <c r="K27">
        <f t="shared" si="6"/>
        <v>1315.1399271094394</v>
      </c>
      <c r="L27" s="7">
        <f>AVERAGE(B27:K27)</f>
        <v>1336.1033354830499</v>
      </c>
      <c r="M27" s="7">
        <f>STDEV(B27:K27)</f>
        <v>21.124517159749825</v>
      </c>
    </row>
    <row r="29" spans="1:13" x14ac:dyDescent="0.2">
      <c r="A29" s="1" t="s">
        <v>19</v>
      </c>
      <c r="B29" s="1"/>
      <c r="C29" s="1"/>
      <c r="D29" s="1"/>
      <c r="E29" s="1"/>
      <c r="F29" s="1"/>
    </row>
    <row r="30" spans="1:13" x14ac:dyDescent="0.2">
      <c r="A30" s="3" t="s">
        <v>17</v>
      </c>
      <c r="B30" s="3"/>
      <c r="C30" s="3"/>
      <c r="D30" s="3"/>
      <c r="E30" s="3"/>
      <c r="F30" s="3"/>
      <c r="G30" s="3"/>
    </row>
    <row r="31" spans="1:13" x14ac:dyDescent="0.2">
      <c r="B31" t="s">
        <v>0</v>
      </c>
      <c r="C31" t="s">
        <v>1</v>
      </c>
      <c r="D31" t="s">
        <v>2</v>
      </c>
      <c r="E31" t="s">
        <v>3</v>
      </c>
      <c r="F31" t="s">
        <v>4</v>
      </c>
      <c r="G31" t="s">
        <v>22</v>
      </c>
      <c r="H31" t="s">
        <v>23</v>
      </c>
      <c r="I31" t="s">
        <v>24</v>
      </c>
      <c r="J31" t="s">
        <v>25</v>
      </c>
      <c r="K31" t="s">
        <v>26</v>
      </c>
      <c r="L31" s="2" t="s">
        <v>9</v>
      </c>
      <c r="M31" s="2" t="s">
        <v>10</v>
      </c>
    </row>
    <row r="32" spans="1:13" x14ac:dyDescent="0.2">
      <c r="A32" t="s">
        <v>5</v>
      </c>
      <c r="B32">
        <v>0.49569999999999997</v>
      </c>
      <c r="C32">
        <v>0.50039999999999996</v>
      </c>
      <c r="D32">
        <v>0.41349999999999998</v>
      </c>
      <c r="E32">
        <v>0.42270000000000002</v>
      </c>
      <c r="F32">
        <v>0.51639999999999997</v>
      </c>
      <c r="G32">
        <v>0.47960000000000003</v>
      </c>
      <c r="H32">
        <v>0.47670000000000001</v>
      </c>
      <c r="I32">
        <v>0.46160000000000001</v>
      </c>
      <c r="J32">
        <v>0.46389999999999998</v>
      </c>
      <c r="K32">
        <v>0.44519999999999998</v>
      </c>
      <c r="L32" s="6">
        <f>AVERAGE(B32:K32)</f>
        <v>0.46756999999999999</v>
      </c>
      <c r="M32" s="6">
        <f t="shared" ref="M32:M33" si="7">STDEV(B32:K32)</f>
        <v>3.3279892160615873E-2</v>
      </c>
    </row>
    <row r="33" spans="1:15" x14ac:dyDescent="0.2">
      <c r="A33" t="s">
        <v>12</v>
      </c>
      <c r="B33">
        <v>0.245</v>
      </c>
      <c r="C33">
        <v>0.248</v>
      </c>
      <c r="D33">
        <v>0.2041</v>
      </c>
      <c r="E33">
        <v>0.2097</v>
      </c>
      <c r="F33">
        <v>0.25629999999999997</v>
      </c>
      <c r="G33">
        <v>0.2366</v>
      </c>
      <c r="H33">
        <v>0.23719999999999999</v>
      </c>
      <c r="I33">
        <v>0.23139999999999999</v>
      </c>
      <c r="J33">
        <v>0.22839999999999999</v>
      </c>
      <c r="K33">
        <v>0.2172</v>
      </c>
      <c r="L33" s="6">
        <f t="shared" ref="L33" si="8">AVERAGE(B33:K33)</f>
        <v>0.23139000000000004</v>
      </c>
      <c r="M33" s="6">
        <f t="shared" si="7"/>
        <v>1.6891907990382714E-2</v>
      </c>
      <c r="N33" s="8">
        <f>L33*1000</f>
        <v>231.39000000000004</v>
      </c>
      <c r="O33" s="8">
        <f>M33*1000</f>
        <v>16.891907990382716</v>
      </c>
    </row>
    <row r="34" spans="1:15" x14ac:dyDescent="0.2">
      <c r="A34" t="s">
        <v>6</v>
      </c>
      <c r="B34">
        <f>B32-B33</f>
        <v>0.25069999999999998</v>
      </c>
      <c r="C34">
        <f>C32-C33</f>
        <v>0.25239999999999996</v>
      </c>
      <c r="D34">
        <f t="shared" ref="D34:K34" si="9">D32-D33</f>
        <v>0.20939999999999998</v>
      </c>
      <c r="E34">
        <f t="shared" si="9"/>
        <v>0.21300000000000002</v>
      </c>
      <c r="F34">
        <f t="shared" si="9"/>
        <v>0.2601</v>
      </c>
      <c r="G34">
        <f t="shared" si="9"/>
        <v>0.24300000000000002</v>
      </c>
      <c r="H34">
        <f t="shared" si="9"/>
        <v>0.23950000000000002</v>
      </c>
      <c r="I34">
        <f t="shared" si="9"/>
        <v>0.23020000000000002</v>
      </c>
      <c r="J34">
        <f t="shared" si="9"/>
        <v>0.23549999999999999</v>
      </c>
      <c r="K34">
        <f t="shared" si="9"/>
        <v>0.22799999999999998</v>
      </c>
      <c r="L34" s="6">
        <f>AVERAGE(B34:K34)</f>
        <v>0.23617999999999997</v>
      </c>
      <c r="M34" s="6">
        <f>STDEV(B34:K34)</f>
        <v>1.6536948529479876E-2</v>
      </c>
      <c r="N34" s="8">
        <f t="shared" ref="N34:O48" si="10">L34*1000</f>
        <v>236.17999999999998</v>
      </c>
      <c r="O34" s="8">
        <f t="shared" si="10"/>
        <v>16.536948529479876</v>
      </c>
    </row>
    <row r="35" spans="1:15" x14ac:dyDescent="0.2">
      <c r="A35" t="s">
        <v>7</v>
      </c>
      <c r="B35">
        <f>((B32*$F$6)/B34)</f>
        <v>1962.8123806534215</v>
      </c>
      <c r="C35">
        <f>((C32*$F$6)/C34)</f>
        <v>1968.077309077067</v>
      </c>
      <c r="D35">
        <f t="shared" ref="D35:K35" si="11">((D32*$F$6)/D34)</f>
        <v>1960.2571214028765</v>
      </c>
      <c r="E35">
        <f t="shared" si="11"/>
        <v>1970.0028212662878</v>
      </c>
      <c r="F35">
        <f t="shared" si="11"/>
        <v>1970.8795585263974</v>
      </c>
      <c r="G35">
        <f t="shared" si="11"/>
        <v>1959.2375898801977</v>
      </c>
      <c r="H35">
        <f t="shared" si="11"/>
        <v>1975.8493931120518</v>
      </c>
      <c r="I35">
        <f t="shared" si="11"/>
        <v>1990.5573042311714</v>
      </c>
      <c r="J35">
        <f t="shared" si="11"/>
        <v>1955.4542732951379</v>
      </c>
      <c r="K35">
        <f t="shared" si="11"/>
        <v>1938.3603270320605</v>
      </c>
      <c r="L35" s="5">
        <f>AVERAGE(B35:K35)</f>
        <v>1965.1488078476673</v>
      </c>
      <c r="M35" s="5">
        <f>STDEV(B35:K35)</f>
        <v>13.747767387619433</v>
      </c>
      <c r="N35" s="8">
        <f t="shared" si="10"/>
        <v>1965148.8078476673</v>
      </c>
      <c r="O35" s="8">
        <f t="shared" si="10"/>
        <v>13747.767387619433</v>
      </c>
    </row>
    <row r="36" spans="1:15" x14ac:dyDescent="0.2">
      <c r="C36">
        <f>C32/C35</f>
        <v>2.5425830463675402E-4</v>
      </c>
      <c r="N36" s="8">
        <f t="shared" si="10"/>
        <v>0</v>
      </c>
      <c r="O36" s="8">
        <f t="shared" si="10"/>
        <v>0</v>
      </c>
    </row>
    <row r="37" spans="1:15" x14ac:dyDescent="0.2">
      <c r="A37" s="3" t="s">
        <v>18</v>
      </c>
      <c r="B37" s="3"/>
      <c r="C37" s="3"/>
      <c r="D37" s="3"/>
      <c r="E37" s="3"/>
      <c r="F37" s="3"/>
      <c r="G37" s="3"/>
      <c r="N37" s="8">
        <f t="shared" si="10"/>
        <v>0</v>
      </c>
      <c r="O37" s="8">
        <f t="shared" si="10"/>
        <v>0</v>
      </c>
    </row>
    <row r="38" spans="1:15" x14ac:dyDescent="0.2">
      <c r="B38" t="s">
        <v>0</v>
      </c>
      <c r="C38" t="s">
        <v>1</v>
      </c>
      <c r="D38" t="s">
        <v>2</v>
      </c>
      <c r="E38" t="s">
        <v>3</v>
      </c>
      <c r="F38" t="s">
        <v>4</v>
      </c>
      <c r="G38" t="s">
        <v>22</v>
      </c>
      <c r="H38" t="s">
        <v>23</v>
      </c>
      <c r="I38" t="s">
        <v>24</v>
      </c>
      <c r="J38" t="s">
        <v>25</v>
      </c>
      <c r="K38" t="s">
        <v>26</v>
      </c>
      <c r="L38" s="2" t="s">
        <v>9</v>
      </c>
      <c r="M38" s="2" t="s">
        <v>10</v>
      </c>
      <c r="N38" s="8"/>
      <c r="O38" s="8"/>
    </row>
    <row r="39" spans="1:15" x14ac:dyDescent="0.2">
      <c r="A39" t="s">
        <v>5</v>
      </c>
      <c r="B39">
        <v>0.26379999999999998</v>
      </c>
      <c r="C39">
        <v>0.193</v>
      </c>
      <c r="D39">
        <v>0.23200000000000001</v>
      </c>
      <c r="E39">
        <v>0.20669999999999999</v>
      </c>
      <c r="F39">
        <v>0.20480000000000001</v>
      </c>
      <c r="G39">
        <v>0.22789999999999999</v>
      </c>
      <c r="H39">
        <v>0.24049999999999999</v>
      </c>
      <c r="I39">
        <v>0.23760000000000001</v>
      </c>
      <c r="J39">
        <v>0.24129999999999999</v>
      </c>
      <c r="K39">
        <v>0.2336</v>
      </c>
      <c r="L39" s="4">
        <f>AVERAGE(B39:K39)</f>
        <v>0.22812000000000002</v>
      </c>
      <c r="M39" s="4">
        <f>STDEV(B39:K39)</f>
        <v>2.1005544241673165E-2</v>
      </c>
      <c r="N39" s="8">
        <f t="shared" si="10"/>
        <v>228.12</v>
      </c>
      <c r="O39" s="8">
        <f t="shared" si="10"/>
        <v>21.005544241673164</v>
      </c>
    </row>
    <row r="40" spans="1:15" x14ac:dyDescent="0.2">
      <c r="A40" t="s">
        <v>12</v>
      </c>
      <c r="B40">
        <v>0.1313</v>
      </c>
      <c r="C40">
        <v>9.5500000000000002E-2</v>
      </c>
      <c r="D40">
        <v>0.1167</v>
      </c>
      <c r="E40">
        <v>0.10249999999999999</v>
      </c>
      <c r="F40">
        <v>0.1016</v>
      </c>
      <c r="G40">
        <v>0.1159</v>
      </c>
      <c r="H40">
        <v>0.1208</v>
      </c>
      <c r="I40">
        <v>0.1178</v>
      </c>
      <c r="J40">
        <v>0.1192</v>
      </c>
      <c r="K40">
        <v>0.1159</v>
      </c>
      <c r="L40" s="4">
        <f>AVERAGE(B40:K40)</f>
        <v>0.11372</v>
      </c>
      <c r="M40" s="4">
        <f>STDEV(B40:K40)</f>
        <v>1.0692655838887219E-2</v>
      </c>
      <c r="N40" s="8">
        <f t="shared" si="10"/>
        <v>113.72</v>
      </c>
      <c r="O40" s="8">
        <f t="shared" si="10"/>
        <v>10.692655838887219</v>
      </c>
    </row>
    <row r="41" spans="1:15" x14ac:dyDescent="0.2">
      <c r="A41" t="s">
        <v>6</v>
      </c>
      <c r="B41">
        <f>B39-B40</f>
        <v>0.13249999999999998</v>
      </c>
      <c r="C41">
        <f t="shared" ref="C41:K41" si="12">C39-C40</f>
        <v>9.7500000000000003E-2</v>
      </c>
      <c r="D41">
        <f t="shared" si="12"/>
        <v>0.11530000000000001</v>
      </c>
      <c r="E41">
        <f t="shared" si="12"/>
        <v>0.1042</v>
      </c>
      <c r="F41">
        <f t="shared" si="12"/>
        <v>0.10320000000000001</v>
      </c>
      <c r="G41">
        <f t="shared" si="12"/>
        <v>0.11199999999999999</v>
      </c>
      <c r="H41">
        <f t="shared" si="12"/>
        <v>0.11969999999999999</v>
      </c>
      <c r="I41">
        <f t="shared" si="12"/>
        <v>0.1198</v>
      </c>
      <c r="J41">
        <f t="shared" si="12"/>
        <v>0.12209999999999999</v>
      </c>
      <c r="K41">
        <f t="shared" si="12"/>
        <v>0.1177</v>
      </c>
      <c r="L41" s="6">
        <f>AVERAGE(B41:K41)</f>
        <v>0.11439999999999999</v>
      </c>
      <c r="M41" s="4">
        <f>STDEV(B41:K41)</f>
        <v>1.0417399974188475E-2</v>
      </c>
      <c r="N41" s="8">
        <f t="shared" si="10"/>
        <v>114.39999999999999</v>
      </c>
      <c r="O41" s="8">
        <f t="shared" si="10"/>
        <v>10.417399974188475</v>
      </c>
    </row>
    <row r="42" spans="1:15" x14ac:dyDescent="0.2">
      <c r="A42" t="s">
        <v>7</v>
      </c>
      <c r="B42">
        <f>((B39*$F$6)/B41)</f>
        <v>1976.3921336825701</v>
      </c>
      <c r="C42">
        <f t="shared" ref="C42:K42" si="13">((C39*$F$6)/C41)</f>
        <v>1965.0196473084707</v>
      </c>
      <c r="D42">
        <f t="shared" si="13"/>
        <v>1997.4360385440818</v>
      </c>
      <c r="E42">
        <f t="shared" si="13"/>
        <v>1969.1870062116216</v>
      </c>
      <c r="F42">
        <f t="shared" si="13"/>
        <v>1969.9919828420864</v>
      </c>
      <c r="G42">
        <f t="shared" si="13"/>
        <v>2019.9494734505017</v>
      </c>
      <c r="H42">
        <f t="shared" si="13"/>
        <v>1994.5050213973841</v>
      </c>
      <c r="I42">
        <f t="shared" si="13"/>
        <v>1968.810069872414</v>
      </c>
      <c r="J42">
        <f t="shared" si="13"/>
        <v>1961.8051112149883</v>
      </c>
      <c r="K42">
        <f t="shared" si="13"/>
        <v>1970.2012003423883</v>
      </c>
      <c r="L42" s="5">
        <f>AVERAGE(B42:K42)</f>
        <v>1979.3297684866509</v>
      </c>
      <c r="M42" s="5">
        <f>STDEV(B42:K42)</f>
        <v>18.597112407646115</v>
      </c>
      <c r="N42" s="8">
        <f t="shared" si="10"/>
        <v>1979329.7684866509</v>
      </c>
      <c r="O42" s="8">
        <f t="shared" si="10"/>
        <v>18597.112407646116</v>
      </c>
    </row>
    <row r="43" spans="1:15" x14ac:dyDescent="0.2">
      <c r="A43" s="3" t="s">
        <v>20</v>
      </c>
      <c r="B43" s="3"/>
      <c r="C43" s="3"/>
      <c r="D43" s="3"/>
      <c r="E43" s="3"/>
      <c r="F43" s="3"/>
      <c r="G43" s="3"/>
      <c r="N43" s="8">
        <f t="shared" si="10"/>
        <v>0</v>
      </c>
      <c r="O43" s="8">
        <f t="shared" si="10"/>
        <v>0</v>
      </c>
    </row>
    <row r="44" spans="1:15" x14ac:dyDescent="0.2">
      <c r="B44" t="s">
        <v>0</v>
      </c>
      <c r="C44" t="s">
        <v>1</v>
      </c>
      <c r="D44" t="s">
        <v>2</v>
      </c>
      <c r="E44" t="s">
        <v>3</v>
      </c>
      <c r="F44" t="s">
        <v>4</v>
      </c>
      <c r="G44" t="s">
        <v>22</v>
      </c>
      <c r="H44" t="s">
        <v>23</v>
      </c>
      <c r="I44" t="s">
        <v>24</v>
      </c>
      <c r="J44" t="s">
        <v>25</v>
      </c>
      <c r="K44" t="s">
        <v>26</v>
      </c>
      <c r="L44" s="2" t="s">
        <v>9</v>
      </c>
      <c r="M44" s="2" t="s">
        <v>10</v>
      </c>
      <c r="N44" s="8"/>
      <c r="O44" s="8"/>
    </row>
    <row r="45" spans="1:15" x14ac:dyDescent="0.2">
      <c r="A45" t="s">
        <v>5</v>
      </c>
      <c r="B45">
        <v>0.1421</v>
      </c>
      <c r="C45">
        <v>0.14199999999999999</v>
      </c>
      <c r="D45">
        <v>0.1414</v>
      </c>
      <c r="E45">
        <v>0.14249999999999999</v>
      </c>
      <c r="F45">
        <v>0.14219999999999999</v>
      </c>
      <c r="G45">
        <v>0.1414</v>
      </c>
      <c r="H45">
        <v>0.1416</v>
      </c>
      <c r="I45">
        <v>0.14199999999999999</v>
      </c>
      <c r="J45">
        <v>0.14219999999999999</v>
      </c>
      <c r="K45">
        <v>0.14219999999999999</v>
      </c>
      <c r="L45" s="4">
        <f>AVERAGE(B45:K45)</f>
        <v>0.14195999999999995</v>
      </c>
      <c r="M45" s="4">
        <f>STDEV(B45:K45)</f>
        <v>3.7178249316262833E-4</v>
      </c>
      <c r="N45" s="8">
        <f t="shared" si="10"/>
        <v>141.95999999999995</v>
      </c>
      <c r="O45" s="8">
        <f t="shared" si="10"/>
        <v>0.37178249316262835</v>
      </c>
    </row>
    <row r="46" spans="1:15" x14ac:dyDescent="0.2">
      <c r="A46" t="s">
        <v>12</v>
      </c>
      <c r="B46">
        <v>7.6799999999999993E-2</v>
      </c>
      <c r="C46">
        <v>7.4700000000000003E-2</v>
      </c>
      <c r="D46">
        <v>7.2999999999999995E-2</v>
      </c>
      <c r="E46">
        <v>7.7100000000000002E-2</v>
      </c>
      <c r="F46">
        <v>7.7399999999999997E-2</v>
      </c>
      <c r="G46">
        <v>7.4099999999999999E-2</v>
      </c>
      <c r="H46">
        <v>7.5700000000000003E-2</v>
      </c>
      <c r="I46">
        <v>7.6399999999999996E-2</v>
      </c>
      <c r="J46">
        <v>7.85E-2</v>
      </c>
      <c r="K46">
        <v>7.6600000000000001E-2</v>
      </c>
      <c r="L46" s="4">
        <f>AVERAGE(B46:K46)</f>
        <v>7.6030000000000014E-2</v>
      </c>
      <c r="M46" s="4">
        <f>STDEV(B46:K46)</f>
        <v>1.6653661592708209E-3</v>
      </c>
      <c r="N46" s="8">
        <f t="shared" si="10"/>
        <v>76.030000000000015</v>
      </c>
      <c r="O46" s="8">
        <f t="shared" si="10"/>
        <v>1.6653661592708209</v>
      </c>
    </row>
    <row r="47" spans="1:15" x14ac:dyDescent="0.2">
      <c r="A47" t="s">
        <v>6</v>
      </c>
      <c r="B47">
        <f>B45-B46</f>
        <v>6.5300000000000011E-2</v>
      </c>
      <c r="C47">
        <f t="shared" ref="C47:K47" si="14">C45-C46</f>
        <v>6.7299999999999985E-2</v>
      </c>
      <c r="D47">
        <f t="shared" si="14"/>
        <v>6.8400000000000002E-2</v>
      </c>
      <c r="E47">
        <f t="shared" si="14"/>
        <v>6.5399999999999986E-2</v>
      </c>
      <c r="F47">
        <f t="shared" si="14"/>
        <v>6.4799999999999996E-2</v>
      </c>
      <c r="G47">
        <f t="shared" si="14"/>
        <v>6.7299999999999999E-2</v>
      </c>
      <c r="H47">
        <f t="shared" si="14"/>
        <v>6.59E-2</v>
      </c>
      <c r="I47">
        <f t="shared" si="14"/>
        <v>6.5599999999999992E-2</v>
      </c>
      <c r="J47">
        <f t="shared" si="14"/>
        <v>6.3699999999999993E-2</v>
      </c>
      <c r="K47">
        <f t="shared" si="14"/>
        <v>6.5599999999999992E-2</v>
      </c>
      <c r="L47" s="4">
        <f>AVERAGE(B47:K47)</f>
        <v>6.5930000000000002E-2</v>
      </c>
      <c r="M47" s="4">
        <f>STDEV(B47:K47)</f>
        <v>1.3744089638822946E-3</v>
      </c>
      <c r="N47" s="8">
        <f t="shared" si="10"/>
        <v>65.930000000000007</v>
      </c>
      <c r="O47" s="8">
        <f t="shared" si="10"/>
        <v>1.3744089638822947</v>
      </c>
    </row>
    <row r="48" spans="1:15" x14ac:dyDescent="0.2">
      <c r="A48" t="s">
        <v>7</v>
      </c>
      <c r="B48">
        <f>((B45*$F$6)/B47)</f>
        <v>2160.2056636605089</v>
      </c>
      <c r="C48">
        <f t="shared" ref="C48:K48" si="15">((C45*$F$6)/C47)</f>
        <v>2094.5343344691064</v>
      </c>
      <c r="D48">
        <f t="shared" si="15"/>
        <v>2052.1424845936908</v>
      </c>
      <c r="E48">
        <f t="shared" si="15"/>
        <v>2162.9741031509616</v>
      </c>
      <c r="F48">
        <f t="shared" si="15"/>
        <v>2178.4058482143778</v>
      </c>
      <c r="G48">
        <f t="shared" si="15"/>
        <v>2085.6841893938849</v>
      </c>
      <c r="H48">
        <f t="shared" si="15"/>
        <v>2133.0058300565893</v>
      </c>
      <c r="I48">
        <f t="shared" si="15"/>
        <v>2148.813425453824</v>
      </c>
      <c r="J48">
        <f>((J45*$F$6)/J47)</f>
        <v>2216.0235316215335</v>
      </c>
      <c r="K48">
        <f t="shared" si="15"/>
        <v>2151.8399232361539</v>
      </c>
      <c r="L48" s="5">
        <f>AVERAGE(B48:K48)</f>
        <v>2138.3629333850631</v>
      </c>
      <c r="M48" s="5">
        <f>STDEV(B48:K48)</f>
        <v>48.496186135054991</v>
      </c>
      <c r="N48" s="8">
        <f t="shared" si="10"/>
        <v>2138362.933385063</v>
      </c>
      <c r="O48" s="8">
        <f t="shared" si="10"/>
        <v>48496.186135054988</v>
      </c>
    </row>
    <row r="51" spans="1:15" x14ac:dyDescent="0.2">
      <c r="A51" s="1" t="s">
        <v>21</v>
      </c>
      <c r="B51" s="1"/>
      <c r="C51" s="1"/>
      <c r="D51" s="1"/>
      <c r="E51" s="1"/>
      <c r="F51" s="1"/>
    </row>
    <row r="52" spans="1:15" x14ac:dyDescent="0.2">
      <c r="A52" s="3" t="s">
        <v>17</v>
      </c>
      <c r="B52" s="3"/>
      <c r="C52" s="3"/>
      <c r="D52" s="3"/>
      <c r="E52" s="3"/>
      <c r="F52" s="3"/>
      <c r="G52" s="3"/>
    </row>
    <row r="53" spans="1:15" x14ac:dyDescent="0.2">
      <c r="B53" t="s">
        <v>0</v>
      </c>
      <c r="C53" t="s">
        <v>1</v>
      </c>
      <c r="D53" t="s">
        <v>2</v>
      </c>
      <c r="E53" t="s">
        <v>3</v>
      </c>
      <c r="F53" t="s">
        <v>4</v>
      </c>
      <c r="G53" t="s">
        <v>22</v>
      </c>
      <c r="H53" t="s">
        <v>23</v>
      </c>
      <c r="I53" t="s">
        <v>24</v>
      </c>
      <c r="J53" t="s">
        <v>25</v>
      </c>
      <c r="K53" t="s">
        <v>26</v>
      </c>
      <c r="L53" s="2" t="s">
        <v>9</v>
      </c>
      <c r="M53" s="2" t="s">
        <v>10</v>
      </c>
    </row>
    <row r="54" spans="1:15" x14ac:dyDescent="0.2">
      <c r="A54" t="s">
        <v>5</v>
      </c>
      <c r="B54">
        <v>0.27850000000000003</v>
      </c>
      <c r="C54">
        <v>0.26600000000000001</v>
      </c>
      <c r="D54">
        <v>0.26590000000000003</v>
      </c>
      <c r="E54">
        <v>0.23430000000000001</v>
      </c>
      <c r="F54">
        <v>0.23799999999999999</v>
      </c>
      <c r="G54">
        <v>0.2349</v>
      </c>
      <c r="H54">
        <v>0.22589999999999999</v>
      </c>
      <c r="I54">
        <v>0.2283</v>
      </c>
      <c r="J54">
        <v>0.21790000000000001</v>
      </c>
      <c r="K54">
        <v>0.23400000000000001</v>
      </c>
      <c r="L54" s="6">
        <f>AVERAGE(B54:K54)</f>
        <v>0.24236999999999997</v>
      </c>
      <c r="M54" s="6">
        <f>STDEV(B54:K54)</f>
        <v>2.0263544167351936E-2</v>
      </c>
    </row>
    <row r="55" spans="1:15" x14ac:dyDescent="0.2">
      <c r="A55" t="s">
        <v>12</v>
      </c>
      <c r="B55">
        <v>2.5000000000000001E-2</v>
      </c>
      <c r="C55">
        <v>2.9000000000000001E-2</v>
      </c>
      <c r="D55">
        <v>2.29E-2</v>
      </c>
      <c r="E55">
        <v>2.2100000000000002E-2</v>
      </c>
      <c r="F55">
        <v>1.9300000000000001E-2</v>
      </c>
      <c r="G55">
        <v>1.7999999999999999E-2</v>
      </c>
      <c r="H55">
        <v>0.02</v>
      </c>
      <c r="I55">
        <v>2.1100000000000001E-2</v>
      </c>
      <c r="J55">
        <v>1.7100000000000001E-2</v>
      </c>
      <c r="K55">
        <v>2.1999999999999999E-2</v>
      </c>
      <c r="L55" s="6">
        <f>AVERAGE(B55:K55)</f>
        <v>2.1649999999999999E-2</v>
      </c>
      <c r="M55" s="6">
        <f>STDEV(B55:K55)</f>
        <v>3.4913384889529754E-3</v>
      </c>
      <c r="N55" s="8">
        <f>L55*1000</f>
        <v>21.65</v>
      </c>
      <c r="O55" s="8">
        <f>M55*1000</f>
        <v>3.4913384889529753</v>
      </c>
    </row>
    <row r="56" spans="1:15" x14ac:dyDescent="0.2">
      <c r="A56" t="s">
        <v>6</v>
      </c>
      <c r="B56">
        <f>B54-B55</f>
        <v>0.2535</v>
      </c>
      <c r="C56">
        <f>C54-C55</f>
        <v>0.23700000000000002</v>
      </c>
      <c r="D56">
        <f t="shared" ref="D56:K56" si="16">D54-D55</f>
        <v>0.24300000000000002</v>
      </c>
      <c r="E56">
        <f t="shared" si="16"/>
        <v>0.2122</v>
      </c>
      <c r="F56">
        <f>F54-F55</f>
        <v>0.21869999999999998</v>
      </c>
      <c r="G56">
        <f t="shared" si="16"/>
        <v>0.21690000000000001</v>
      </c>
      <c r="H56">
        <f t="shared" si="16"/>
        <v>0.2059</v>
      </c>
      <c r="I56">
        <f t="shared" si="16"/>
        <v>0.2072</v>
      </c>
      <c r="J56">
        <f t="shared" si="16"/>
        <v>0.20080000000000001</v>
      </c>
      <c r="K56">
        <f t="shared" si="16"/>
        <v>0.21200000000000002</v>
      </c>
      <c r="L56" s="6">
        <f>AVERAGE(B56:K56)</f>
        <v>0.22072000000000003</v>
      </c>
      <c r="M56" s="6">
        <f>STDEV(B56:K56)</f>
        <v>1.7646201983555685E-2</v>
      </c>
      <c r="N56" s="8">
        <f t="shared" ref="N56:O59" si="17">L56*1000</f>
        <v>220.72000000000003</v>
      </c>
      <c r="O56" s="8">
        <f t="shared" si="17"/>
        <v>17.646201983555684</v>
      </c>
    </row>
    <row r="57" spans="1:15" x14ac:dyDescent="0.2">
      <c r="A57" t="s">
        <v>7</v>
      </c>
      <c r="B57">
        <f>((B54*$F$6)/B56)</f>
        <v>1090.5898201981051</v>
      </c>
      <c r="C57">
        <f>((C54*$F$6)/C56)</f>
        <v>1114.1598249479721</v>
      </c>
      <c r="D57">
        <f t="shared" ref="D57:K57" si="18">((D54*$F$6)/D56)</f>
        <v>1086.2411908864565</v>
      </c>
      <c r="E57">
        <f t="shared" si="18"/>
        <v>1096.077121447323</v>
      </c>
      <c r="F57">
        <f t="shared" si="18"/>
        <v>1080.2950291712702</v>
      </c>
      <c r="G57">
        <f t="shared" si="18"/>
        <v>1075.0722910773827</v>
      </c>
      <c r="H57">
        <f t="shared" si="18"/>
        <v>1089.1158741197094</v>
      </c>
      <c r="I57">
        <f t="shared" si="18"/>
        <v>1093.780972661669</v>
      </c>
      <c r="J57">
        <f t="shared" si="18"/>
        <v>1077.2282285877291</v>
      </c>
      <c r="K57">
        <f t="shared" si="18"/>
        <v>1095.7064046667012</v>
      </c>
      <c r="L57" s="5">
        <f>AVERAGE(B57:K57)</f>
        <v>1089.826675776432</v>
      </c>
      <c r="M57" s="5">
        <f>STDEV(B57:K57)</f>
        <v>11.365573026998804</v>
      </c>
      <c r="N57" s="8">
        <f t="shared" si="17"/>
        <v>1089826.675776432</v>
      </c>
      <c r="O57" s="8">
        <f t="shared" si="17"/>
        <v>11365.573026998805</v>
      </c>
    </row>
    <row r="58" spans="1:15" x14ac:dyDescent="0.2">
      <c r="C58">
        <f>C54/C57</f>
        <v>2.3874492154877459E-4</v>
      </c>
      <c r="N58" s="8">
        <f t="shared" si="17"/>
        <v>0</v>
      </c>
      <c r="O58" s="8">
        <f t="shared" si="17"/>
        <v>0</v>
      </c>
    </row>
    <row r="59" spans="1:15" x14ac:dyDescent="0.2">
      <c r="A59" s="3" t="s">
        <v>18</v>
      </c>
      <c r="B59" s="3"/>
      <c r="C59" s="3"/>
      <c r="D59" s="3"/>
      <c r="E59" s="3"/>
      <c r="F59" s="3"/>
      <c r="G59" s="3"/>
      <c r="N59" s="8">
        <f t="shared" si="17"/>
        <v>0</v>
      </c>
      <c r="O59" s="8">
        <f t="shared" si="17"/>
        <v>0</v>
      </c>
    </row>
    <row r="60" spans="1:15" x14ac:dyDescent="0.2">
      <c r="B60" t="s">
        <v>0</v>
      </c>
      <c r="C60" t="s">
        <v>1</v>
      </c>
      <c r="D60" t="s">
        <v>2</v>
      </c>
      <c r="E60" t="s">
        <v>3</v>
      </c>
      <c r="F60" t="s">
        <v>4</v>
      </c>
      <c r="G60" t="s">
        <v>22</v>
      </c>
      <c r="H60" t="s">
        <v>23</v>
      </c>
      <c r="I60" t="s">
        <v>24</v>
      </c>
      <c r="J60" t="s">
        <v>25</v>
      </c>
      <c r="K60" t="s">
        <v>26</v>
      </c>
      <c r="L60" s="2" t="s">
        <v>9</v>
      </c>
      <c r="M60" s="2" t="s">
        <v>10</v>
      </c>
      <c r="N60" s="8"/>
      <c r="O60" s="8"/>
    </row>
    <row r="61" spans="1:15" x14ac:dyDescent="0.2">
      <c r="A61" t="s">
        <v>5</v>
      </c>
      <c r="B61">
        <v>0.12839999999999999</v>
      </c>
      <c r="C61">
        <v>0.1182</v>
      </c>
      <c r="D61">
        <v>0.13320000000000001</v>
      </c>
      <c r="E61">
        <v>0.13239999999999999</v>
      </c>
      <c r="F61">
        <v>0.10199999999999999</v>
      </c>
      <c r="G61">
        <v>0.14810000000000001</v>
      </c>
      <c r="H61">
        <v>0.12740000000000001</v>
      </c>
      <c r="I61">
        <v>0.1053</v>
      </c>
      <c r="J61">
        <v>0.11550000000000001</v>
      </c>
      <c r="K61">
        <v>0.13750000000000001</v>
      </c>
      <c r="L61" s="4">
        <f>AVERAGE(B61:K61)</f>
        <v>0.12479999999999998</v>
      </c>
      <c r="M61" s="4">
        <f>STDEV(B61:K61)</f>
        <v>1.4462057637525869E-2</v>
      </c>
      <c r="N61" s="8">
        <f t="shared" ref="N61:O65" si="19">L61*1000</f>
        <v>124.79999999999998</v>
      </c>
      <c r="O61" s="8">
        <f t="shared" si="19"/>
        <v>14.46205763752587</v>
      </c>
    </row>
    <row r="62" spans="1:15" x14ac:dyDescent="0.2">
      <c r="A62" t="s">
        <v>12</v>
      </c>
      <c r="B62">
        <v>1.7000000000000001E-2</v>
      </c>
      <c r="C62">
        <v>9.7000000000000003E-3</v>
      </c>
      <c r="D62">
        <v>1.4800000000000001E-2</v>
      </c>
      <c r="E62">
        <v>1.6299999999999999E-2</v>
      </c>
      <c r="F62">
        <v>9.4000000000000004E-3</v>
      </c>
      <c r="G62">
        <v>1.3299999999999999E-2</v>
      </c>
      <c r="H62">
        <v>1.7899999999999999E-2</v>
      </c>
      <c r="I62">
        <v>1.6500000000000001E-2</v>
      </c>
      <c r="J62">
        <v>8.6999999999999994E-3</v>
      </c>
      <c r="K62">
        <v>1.5299999999999999E-2</v>
      </c>
      <c r="L62" s="4">
        <f>AVERAGE(B62:K62)</f>
        <v>1.3890000000000003E-2</v>
      </c>
      <c r="M62" s="4">
        <f>STDEV(B62:K62)</f>
        <v>3.4349349015342016E-3</v>
      </c>
      <c r="N62" s="8">
        <f t="shared" si="19"/>
        <v>13.890000000000002</v>
      </c>
      <c r="O62" s="8">
        <f t="shared" si="19"/>
        <v>3.4349349015342017</v>
      </c>
    </row>
    <row r="63" spans="1:15" x14ac:dyDescent="0.2">
      <c r="A63" t="s">
        <v>6</v>
      </c>
      <c r="B63">
        <f>B61-B62</f>
        <v>0.11139999999999999</v>
      </c>
      <c r="C63">
        <f>C61-C62</f>
        <v>0.1085</v>
      </c>
      <c r="D63">
        <f t="shared" ref="D63:K63" si="20">D61-D62</f>
        <v>0.11840000000000001</v>
      </c>
      <c r="E63">
        <f t="shared" si="20"/>
        <v>0.11609999999999999</v>
      </c>
      <c r="F63">
        <f t="shared" si="20"/>
        <v>9.2599999999999988E-2</v>
      </c>
      <c r="G63">
        <f t="shared" si="20"/>
        <v>0.1348</v>
      </c>
      <c r="H63">
        <f t="shared" si="20"/>
        <v>0.10950000000000001</v>
      </c>
      <c r="I63">
        <f t="shared" si="20"/>
        <v>8.8800000000000004E-2</v>
      </c>
      <c r="J63">
        <f t="shared" si="20"/>
        <v>0.10680000000000001</v>
      </c>
      <c r="K63">
        <f t="shared" si="20"/>
        <v>0.12220000000000002</v>
      </c>
      <c r="L63" s="6">
        <f>AVERAGE(B63:K63)</f>
        <v>0.11090999999999999</v>
      </c>
      <c r="M63" s="4">
        <f>STDEV(B63:K63)</f>
        <v>1.3458863250661269E-2</v>
      </c>
      <c r="N63" s="8">
        <f t="shared" si="19"/>
        <v>110.91</v>
      </c>
      <c r="O63" s="8">
        <f t="shared" si="19"/>
        <v>13.458863250661269</v>
      </c>
    </row>
    <row r="64" spans="1:15" x14ac:dyDescent="0.2">
      <c r="A64" t="s">
        <v>7</v>
      </c>
      <c r="B64">
        <f>((B61*$F$6)/B63)</f>
        <v>1144.1791687823716</v>
      </c>
      <c r="C64">
        <f>((C61*$F$6)/C63)</f>
        <v>1081.4387872976513</v>
      </c>
      <c r="D64">
        <f t="shared" ref="D64:K64" si="21">((D61*$F$6)/D63)</f>
        <v>1116.7776816795226</v>
      </c>
      <c r="E64">
        <f t="shared" si="21"/>
        <v>1132.0613651401575</v>
      </c>
      <c r="F64">
        <f t="shared" si="21"/>
        <v>1093.4612290022685</v>
      </c>
      <c r="G64">
        <f t="shared" si="21"/>
        <v>1090.6348477199956</v>
      </c>
      <c r="H64">
        <f t="shared" si="21"/>
        <v>1154.9668322351795</v>
      </c>
      <c r="I64">
        <f t="shared" si="21"/>
        <v>1177.1440428513888</v>
      </c>
      <c r="J64">
        <f t="shared" si="21"/>
        <v>1073.5565729004149</v>
      </c>
      <c r="K64">
        <f t="shared" si="21"/>
        <v>1116.9807690920848</v>
      </c>
      <c r="L64" s="5">
        <f>AVERAGE(B64:K64)</f>
        <v>1118.1201296701036</v>
      </c>
      <c r="M64" s="5">
        <f>STDEV(B64:K64)</f>
        <v>34.014649243467048</v>
      </c>
      <c r="N64" s="8">
        <f t="shared" si="19"/>
        <v>1118120.1296701035</v>
      </c>
      <c r="O64" s="8">
        <f t="shared" si="19"/>
        <v>34014.649243467051</v>
      </c>
    </row>
    <row r="65" spans="1:15" x14ac:dyDescent="0.2">
      <c r="A65" s="3" t="s">
        <v>20</v>
      </c>
      <c r="B65" s="3"/>
      <c r="C65" s="3"/>
      <c r="D65" s="3"/>
      <c r="E65" s="3"/>
      <c r="F65" s="3"/>
      <c r="G65" s="3"/>
      <c r="N65" s="8">
        <f t="shared" si="19"/>
        <v>0</v>
      </c>
      <c r="O65" s="8">
        <f t="shared" si="19"/>
        <v>0</v>
      </c>
    </row>
    <row r="66" spans="1:15" x14ac:dyDescent="0.2">
      <c r="B66" t="s">
        <v>0</v>
      </c>
      <c r="C66" t="s">
        <v>1</v>
      </c>
      <c r="D66" t="s">
        <v>2</v>
      </c>
      <c r="E66" t="s">
        <v>3</v>
      </c>
      <c r="F66" t="s">
        <v>4</v>
      </c>
      <c r="G66" t="s">
        <v>22</v>
      </c>
      <c r="H66" t="s">
        <v>23</v>
      </c>
      <c r="I66" t="s">
        <v>24</v>
      </c>
      <c r="J66" t="s">
        <v>25</v>
      </c>
      <c r="K66" t="s">
        <v>26</v>
      </c>
      <c r="L66" s="2" t="s">
        <v>9</v>
      </c>
      <c r="M66" s="2" t="s">
        <v>10</v>
      </c>
      <c r="N66" s="8"/>
      <c r="O66" s="8"/>
    </row>
    <row r="67" spans="1:15" x14ac:dyDescent="0.2">
      <c r="A67" t="s">
        <v>5</v>
      </c>
      <c r="B67">
        <v>6.1800000000000001E-2</v>
      </c>
      <c r="C67">
        <v>5.9700000000000003E-2</v>
      </c>
      <c r="D67">
        <v>6.1199999999999997E-2</v>
      </c>
      <c r="E67">
        <v>5.9400000000000001E-2</v>
      </c>
      <c r="F67">
        <v>5.9700000000000003E-2</v>
      </c>
      <c r="G67">
        <v>5.8400000000000001E-2</v>
      </c>
      <c r="H67">
        <v>6.5199999999999994E-2</v>
      </c>
      <c r="I67">
        <v>6.2600000000000003E-2</v>
      </c>
      <c r="J67">
        <v>6.0900000000000003E-2</v>
      </c>
      <c r="K67">
        <v>6.2E-2</v>
      </c>
      <c r="L67" s="4">
        <f>AVERAGE(B67:K67)</f>
        <v>6.1089999999999998E-2</v>
      </c>
      <c r="M67" s="4">
        <f>STDEV(B67:K67)</f>
        <v>1.9581453810515004E-3</v>
      </c>
      <c r="N67" s="8">
        <f t="shared" ref="N67:O70" si="22">L67*1000</f>
        <v>61.089999999999996</v>
      </c>
      <c r="O67" s="8">
        <f t="shared" si="22"/>
        <v>1.9581453810515004</v>
      </c>
    </row>
    <row r="68" spans="1:15" x14ac:dyDescent="0.2">
      <c r="A68" t="s">
        <v>12</v>
      </c>
      <c r="B68">
        <v>3.8E-3</v>
      </c>
      <c r="C68">
        <v>2.8E-3</v>
      </c>
      <c r="D68">
        <v>3.5000000000000001E-3</v>
      </c>
      <c r="E68">
        <v>3.3999999999999998E-3</v>
      </c>
      <c r="F68">
        <v>3.8999999999999998E-3</v>
      </c>
      <c r="G68">
        <v>4.7000000000000002E-3</v>
      </c>
      <c r="H68">
        <v>3.8E-3</v>
      </c>
      <c r="I68">
        <v>4.1999999999999997E-3</v>
      </c>
      <c r="J68">
        <v>4.0000000000000001E-3</v>
      </c>
      <c r="K68">
        <v>3.7000000000000002E-3</v>
      </c>
      <c r="L68" s="4">
        <f>AVERAGE(B68:K68)</f>
        <v>3.7799999999999999E-3</v>
      </c>
      <c r="M68" s="4">
        <f>STDEV(B68:K68)</f>
        <v>5.0288059108389628E-4</v>
      </c>
      <c r="N68" s="8">
        <f t="shared" si="22"/>
        <v>3.78</v>
      </c>
      <c r="O68" s="8">
        <f t="shared" si="22"/>
        <v>0.50288059108389627</v>
      </c>
    </row>
    <row r="69" spans="1:15" x14ac:dyDescent="0.2">
      <c r="A69" t="s">
        <v>6</v>
      </c>
      <c r="B69">
        <f>B67-B68</f>
        <v>5.8000000000000003E-2</v>
      </c>
      <c r="C69">
        <f t="shared" ref="C69:K69" si="23">C67-C68</f>
        <v>5.6900000000000006E-2</v>
      </c>
      <c r="D69">
        <f t="shared" si="23"/>
        <v>5.7699999999999994E-2</v>
      </c>
      <c r="E69">
        <f t="shared" si="23"/>
        <v>5.6000000000000001E-2</v>
      </c>
      <c r="F69">
        <f t="shared" si="23"/>
        <v>5.5800000000000002E-2</v>
      </c>
      <c r="G69">
        <f t="shared" si="23"/>
        <v>5.3699999999999998E-2</v>
      </c>
      <c r="H69">
        <f t="shared" si="23"/>
        <v>6.1399999999999996E-2</v>
      </c>
      <c r="I69">
        <f t="shared" si="23"/>
        <v>5.8400000000000001E-2</v>
      </c>
      <c r="J69">
        <f t="shared" si="23"/>
        <v>5.6900000000000006E-2</v>
      </c>
      <c r="K69">
        <f t="shared" si="23"/>
        <v>5.8299999999999998E-2</v>
      </c>
      <c r="L69" s="4">
        <f>AVERAGE(B69:K69)</f>
        <v>5.7309999999999993E-2</v>
      </c>
      <c r="M69" s="4">
        <f>STDEV(B69:K69)</f>
        <v>2.0245438443703247E-3</v>
      </c>
      <c r="N69" s="8">
        <f t="shared" si="22"/>
        <v>57.309999999999995</v>
      </c>
      <c r="O69" s="8">
        <f t="shared" si="22"/>
        <v>2.0245438443703248</v>
      </c>
    </row>
    <row r="70" spans="1:15" x14ac:dyDescent="0.2">
      <c r="A70" t="s">
        <v>7</v>
      </c>
      <c r="B70">
        <f>((B67*$F$6)/B69)</f>
        <v>1057.7296663263523</v>
      </c>
      <c r="C70">
        <f t="shared" ref="C70:K70" si="24">((C67*$F$6)/C69)</f>
        <v>1041.5407552629174</v>
      </c>
      <c r="D70">
        <f t="shared" si="24"/>
        <v>1052.9065144430854</v>
      </c>
      <c r="E70">
        <f t="shared" si="24"/>
        <v>1052.9618141549786</v>
      </c>
      <c r="F70">
        <f t="shared" si="24"/>
        <v>1062.0729206892474</v>
      </c>
      <c r="G70">
        <f t="shared" si="24"/>
        <v>1079.5748662956198</v>
      </c>
      <c r="H70">
        <f t="shared" si="24"/>
        <v>1054.128191755409</v>
      </c>
      <c r="I70">
        <f t="shared" si="24"/>
        <v>1064.083453168008</v>
      </c>
      <c r="J70">
        <f t="shared" si="24"/>
        <v>1062.4762478310163</v>
      </c>
      <c r="K70">
        <f t="shared" si="24"/>
        <v>1055.6922624605361</v>
      </c>
      <c r="L70" s="5">
        <f>AVERAGE(B70:K70)</f>
        <v>1058.3166692387172</v>
      </c>
      <c r="M70" s="5">
        <f>STDEV(B70:K70)</f>
        <v>9.8923608159191563</v>
      </c>
      <c r="N70" s="8">
        <f t="shared" si="22"/>
        <v>1058316.6692387171</v>
      </c>
      <c r="O70" s="8">
        <f t="shared" si="22"/>
        <v>9892.3608159191572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A3D20-701A-FD48-99F5-6A793E367033}">
  <dimension ref="A1"/>
  <sheetViews>
    <sheetView workbookViewId="0">
      <selection sqref="A1:K10"/>
    </sheetView>
  </sheetViews>
  <sheetFormatPr baseColWidth="10" defaultColWidth="11" defaultRowHeight="16" x14ac:dyDescent="0.2"/>
  <cols>
    <col min="3" max="7" width="11.6640625" bestFit="1" customWidth="1"/>
    <col min="8" max="8" width="13" bestFit="1" customWidth="1"/>
    <col min="9" max="9" width="11" bestFit="1" customWidth="1"/>
  </cols>
  <sheetData/>
  <phoneticPr fontId="1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bdb74b30-9568-4856-bdbf-06759778fcbc}" enabled="0" method="" siteId="{bdb74b30-9568-4856-bdbf-06759778fc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prestine</vt:lpstr>
      <vt:lpstr>biofilm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James Lofty</cp:lastModifiedBy>
  <dcterms:created xsi:type="dcterms:W3CDTF">2022-06-06T09:31:32Z</dcterms:created>
  <dcterms:modified xsi:type="dcterms:W3CDTF">2024-02-29T14:19:50Z</dcterms:modified>
</cp:coreProperties>
</file>