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06-02-23/"/>
    </mc:Choice>
  </mc:AlternateContent>
  <xr:revisionPtr revIDLastSave="909" documentId="8_{0F9677A7-8437-644E-9DAD-30B2342C3C21}" xr6:coauthVersionLast="47" xr6:coauthVersionMax="47" xr10:uidLastSave="{61FA5759-393F-A147-BC0B-7C658BA8FFC0}"/>
  <bookViews>
    <workbookView xWindow="0" yWindow="500" windowWidth="19200" windowHeight="19900" xr2:uid="{80A2BB3C-CE52-6148-A3B5-01D8A91AF53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X25" i="1"/>
  <c r="X22" i="1"/>
  <c r="X18" i="1"/>
  <c r="O28" i="1"/>
  <c r="O30" i="1"/>
  <c r="N36" i="1"/>
  <c r="T44" i="1"/>
  <c r="X19" i="1"/>
  <c r="W19" i="1"/>
  <c r="P19" i="1"/>
  <c r="Q19" i="1"/>
  <c r="R19" i="1"/>
  <c r="D29" i="1"/>
  <c r="X20" i="1"/>
  <c r="F18" i="1"/>
  <c r="G18" i="1"/>
  <c r="C42" i="1" l="1"/>
  <c r="V18" i="1" s="1"/>
  <c r="K19" i="1"/>
  <c r="F19" i="1"/>
  <c r="M19" i="1"/>
  <c r="H19" i="1"/>
  <c r="I19" i="1"/>
  <c r="J19" i="1"/>
  <c r="L19" i="1"/>
  <c r="N19" i="1"/>
  <c r="O19" i="1"/>
  <c r="S19" i="1"/>
  <c r="T19" i="1"/>
  <c r="U19" i="1"/>
  <c r="V19" i="1"/>
  <c r="C46" i="1"/>
  <c r="C45" i="1"/>
  <c r="C44" i="1"/>
  <c r="W18" i="1" s="1"/>
  <c r="C43" i="1"/>
  <c r="C41" i="1"/>
  <c r="C40" i="1"/>
  <c r="U18" i="1" s="1"/>
  <c r="C39" i="1"/>
  <c r="C38" i="1"/>
  <c r="T18" i="1" s="1"/>
  <c r="T23" i="1" s="1"/>
  <c r="C37" i="1"/>
  <c r="C36" i="1"/>
  <c r="S18" i="1" s="1"/>
  <c r="C35" i="1"/>
  <c r="C34" i="1"/>
  <c r="R18" i="1" s="1"/>
  <c r="C33" i="1"/>
  <c r="C32" i="1"/>
  <c r="Q18" i="1" s="1"/>
  <c r="Q23" i="1" s="1"/>
  <c r="C31" i="1"/>
  <c r="C30" i="1"/>
  <c r="P18" i="1" s="1"/>
  <c r="P23" i="1" s="1"/>
  <c r="C29" i="1"/>
  <c r="C28" i="1"/>
  <c r="O18" i="1" s="1"/>
  <c r="O23" i="1" s="1"/>
  <c r="C27" i="1"/>
  <c r="C26" i="1"/>
  <c r="N18" i="1" s="1"/>
  <c r="C25" i="1"/>
  <c r="C24" i="1"/>
  <c r="M18" i="1" s="1"/>
  <c r="C23" i="1"/>
  <c r="C22" i="1"/>
  <c r="L18" i="1" s="1"/>
  <c r="L23" i="1" s="1"/>
  <c r="C21" i="1"/>
  <c r="C20" i="1"/>
  <c r="K18" i="1" s="1"/>
  <c r="C19" i="1"/>
  <c r="C18" i="1"/>
  <c r="J18" i="1" s="1"/>
  <c r="C17" i="1"/>
  <c r="C16" i="1"/>
  <c r="I18" i="1" s="1"/>
  <c r="I23" i="1" s="1"/>
  <c r="C15" i="1"/>
  <c r="C14" i="1"/>
  <c r="H18" i="1" s="1"/>
  <c r="H23" i="1" s="1"/>
  <c r="C13" i="1"/>
  <c r="C12" i="1"/>
  <c r="C11" i="1"/>
  <c r="C10" i="1"/>
  <c r="C9" i="1"/>
  <c r="S22" i="1" l="1"/>
  <c r="O29" i="1"/>
  <c r="O32" i="1" s="1"/>
  <c r="O33" i="1" s="1"/>
  <c r="K22" i="1"/>
  <c r="F22" i="1"/>
  <c r="U22" i="1"/>
  <c r="W22" i="1"/>
  <c r="O22" i="1"/>
  <c r="F23" i="1"/>
  <c r="M22" i="1"/>
  <c r="M23" i="1"/>
  <c r="J22" i="1"/>
  <c r="N22" i="1"/>
  <c r="R22" i="1"/>
  <c r="V22" i="1"/>
  <c r="W23" i="1"/>
  <c r="S23" i="1"/>
  <c r="K23" i="1"/>
  <c r="G23" i="1"/>
  <c r="V23" i="1"/>
  <c r="R23" i="1"/>
  <c r="N23" i="1"/>
  <c r="J23" i="1"/>
  <c r="U23" i="1"/>
  <c r="I22" i="1"/>
  <c r="Q22" i="1"/>
  <c r="H22" i="1"/>
  <c r="L22" i="1"/>
  <c r="P22" i="1"/>
  <c r="T22" i="1"/>
  <c r="X23" i="1" l="1"/>
</calcChain>
</file>

<file path=xl/sharedStrings.xml><?xml version="1.0" encoding="utf-8"?>
<sst xmlns="http://schemas.openxmlformats.org/spreadsheetml/2006/main" count="60" uniqueCount="51">
  <si>
    <t>MP sampling time = 5mintues</t>
  </si>
  <si>
    <t xml:space="preserve">velocity averaging = 5 seconds </t>
  </si>
  <si>
    <t>depth increments = 4 cm</t>
  </si>
  <si>
    <t>Channel width = 3.8m</t>
  </si>
  <si>
    <t>Depth (m)</t>
  </si>
  <si>
    <t>depth</t>
  </si>
  <si>
    <t xml:space="preserve">channel increments </t>
  </si>
  <si>
    <t xml:space="preserve">Depth </t>
  </si>
  <si>
    <t>0 (surface)</t>
  </si>
  <si>
    <t>width</t>
  </si>
  <si>
    <t>m2</t>
  </si>
  <si>
    <t>sum</t>
  </si>
  <si>
    <t>m/s</t>
  </si>
  <si>
    <t>m3/s</t>
  </si>
  <si>
    <t>velcoity (at 0.6 depth)</t>
  </si>
  <si>
    <t>w</t>
  </si>
  <si>
    <t>h</t>
  </si>
  <si>
    <t>area</t>
  </si>
  <si>
    <t>m</t>
  </si>
  <si>
    <t xml:space="preserve">vol sampled </t>
  </si>
  <si>
    <t>m3</t>
  </si>
  <si>
    <t>Area m2</t>
  </si>
  <si>
    <t>velocity (mean) m/s</t>
  </si>
  <si>
    <t>discharge (a x v) m3/s</t>
  </si>
  <si>
    <t>L</t>
  </si>
  <si>
    <t>sec</t>
  </si>
  <si>
    <t>MP vol sampled</t>
  </si>
  <si>
    <t>average of velocity</t>
  </si>
  <si>
    <t>seconds sampled (5mins)</t>
  </si>
  <si>
    <t>discharge (a x v) m3/s (at 0.6 depth)</t>
  </si>
  <si>
    <t>channel depth average</t>
  </si>
  <si>
    <t>X0.4</t>
  </si>
  <si>
    <t>X0.6</t>
  </si>
  <si>
    <t>X0.8</t>
  </si>
  <si>
    <t>X1</t>
  </si>
  <si>
    <t>X1.2</t>
  </si>
  <si>
    <t>X1.4</t>
  </si>
  <si>
    <t>X1.6</t>
  </si>
  <si>
    <t>X1.8</t>
  </si>
  <si>
    <t>X2</t>
  </si>
  <si>
    <t>X2.2</t>
  </si>
  <si>
    <t>X2.4</t>
  </si>
  <si>
    <t>X2.6</t>
  </si>
  <si>
    <t>X2.8</t>
  </si>
  <si>
    <t>X3</t>
  </si>
  <si>
    <t>X3.2</t>
  </si>
  <si>
    <t>X3.4</t>
  </si>
  <si>
    <t>X3.6</t>
  </si>
  <si>
    <t>NAN</t>
  </si>
  <si>
    <t>nan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</si>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</sst>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6211-1B98-E54C-ACD8-02FFA8FCED03}">
  <dimension ref="A1:Y49"/>
  <sheetViews>
    <sheetView tabSelected="1" topLeftCell="A7" zoomScale="87" workbookViewId="0">
      <selection activeCell="C49" sqref="C49"/>
    </sheetView>
  </sheetViews>
  <sheetFormatPr baseColWidth="10" defaultRowHeight="16" x14ac:dyDescent="0.2"/>
  <cols>
    <col min="1" max="1" width="13.6640625" customWidth="1"/>
    <col min="2" max="4" width="11" customWidth="1"/>
    <col min="5" max="5" width="26.6640625" customWidth="1"/>
    <col min="6" max="41" width="11" customWidth="1"/>
  </cols>
  <sheetData>
    <row r="1" spans="1:23" x14ac:dyDescent="0.2">
      <c r="A1" t="s">
        <v>0</v>
      </c>
    </row>
    <row r="2" spans="1:23" x14ac:dyDescent="0.2">
      <c r="A2" t="s">
        <v>1</v>
      </c>
    </row>
    <row r="3" spans="1:23" x14ac:dyDescent="0.2">
      <c r="A3" t="s">
        <v>2</v>
      </c>
    </row>
    <row r="4" spans="1:23" x14ac:dyDescent="0.2">
      <c r="A4" t="s">
        <v>3</v>
      </c>
    </row>
    <row r="6" spans="1:23" x14ac:dyDescent="0.2">
      <c r="F6" s="8" t="s">
        <v>9</v>
      </c>
      <c r="G6" s="8"/>
      <c r="H6" s="8"/>
      <c r="I6" s="8"/>
      <c r="J6" s="8"/>
      <c r="K6" s="8"/>
      <c r="L6" s="8"/>
      <c r="M6" s="8"/>
      <c r="N6" s="8"/>
      <c r="O6" s="8"/>
      <c r="P6" s="8"/>
      <c r="Q6" s="1"/>
    </row>
    <row r="7" spans="1:23" ht="34" x14ac:dyDescent="0.2">
      <c r="A7" s="1" t="s">
        <v>6</v>
      </c>
      <c r="B7" t="s">
        <v>7</v>
      </c>
      <c r="C7" t="s">
        <v>4</v>
      </c>
      <c r="E7" t="s">
        <v>5</v>
      </c>
      <c r="F7">
        <v>0.2</v>
      </c>
      <c r="G7">
        <v>0.4</v>
      </c>
      <c r="H7">
        <v>0.6</v>
      </c>
      <c r="I7">
        <v>0.8</v>
      </c>
      <c r="J7">
        <v>1</v>
      </c>
      <c r="K7">
        <v>1.2</v>
      </c>
      <c r="L7">
        <v>1.4</v>
      </c>
      <c r="M7" s="2">
        <v>1.6</v>
      </c>
      <c r="N7" s="2">
        <v>1.8</v>
      </c>
      <c r="O7" s="2">
        <v>2</v>
      </c>
      <c r="P7" s="2">
        <v>2.2000000000000002</v>
      </c>
      <c r="Q7">
        <v>2.4</v>
      </c>
      <c r="R7">
        <v>2.6</v>
      </c>
      <c r="S7">
        <v>2.8</v>
      </c>
      <c r="T7">
        <v>3</v>
      </c>
      <c r="U7">
        <v>3.2</v>
      </c>
      <c r="V7">
        <v>3.4</v>
      </c>
      <c r="W7">
        <v>3.6</v>
      </c>
    </row>
    <row r="8" spans="1:23" x14ac:dyDescent="0.2">
      <c r="A8">
        <v>0</v>
      </c>
      <c r="B8">
        <v>0</v>
      </c>
      <c r="C8">
        <v>0</v>
      </c>
      <c r="E8">
        <v>32</v>
      </c>
    </row>
    <row r="9" spans="1:23" x14ac:dyDescent="0.2">
      <c r="A9">
        <v>0.1</v>
      </c>
      <c r="B9">
        <v>6</v>
      </c>
      <c r="C9">
        <f t="shared" ref="C9:C42" si="0">B9/100</f>
        <v>0.06</v>
      </c>
      <c r="E9">
        <v>28</v>
      </c>
    </row>
    <row r="10" spans="1:23" x14ac:dyDescent="0.2">
      <c r="A10">
        <v>0.2</v>
      </c>
      <c r="B10">
        <v>21.7</v>
      </c>
      <c r="C10">
        <f t="shared" si="0"/>
        <v>0.217</v>
      </c>
      <c r="E10">
        <v>24</v>
      </c>
      <c r="R10">
        <v>0</v>
      </c>
      <c r="T10">
        <v>0</v>
      </c>
    </row>
    <row r="11" spans="1:23" x14ac:dyDescent="0.2">
      <c r="A11">
        <v>0.3</v>
      </c>
      <c r="B11">
        <v>27.5</v>
      </c>
      <c r="C11">
        <f t="shared" si="0"/>
        <v>0.27500000000000002</v>
      </c>
      <c r="E11">
        <v>20</v>
      </c>
      <c r="N11">
        <v>1.6E-2</v>
      </c>
      <c r="O11">
        <v>6.0000000000000001E-3</v>
      </c>
      <c r="Q11">
        <v>0</v>
      </c>
      <c r="R11">
        <v>0</v>
      </c>
      <c r="T11">
        <v>0</v>
      </c>
      <c r="U11">
        <v>0</v>
      </c>
    </row>
    <row r="12" spans="1:23" x14ac:dyDescent="0.2">
      <c r="A12">
        <v>0.4</v>
      </c>
      <c r="B12">
        <v>27.9</v>
      </c>
      <c r="C12">
        <f t="shared" si="0"/>
        <v>0.27899999999999997</v>
      </c>
      <c r="E12">
        <v>16</v>
      </c>
      <c r="H12">
        <v>5.1999999999999998E-2</v>
      </c>
      <c r="K12">
        <v>0.08</v>
      </c>
      <c r="L12">
        <v>0</v>
      </c>
      <c r="M12">
        <v>0.11700000000000001</v>
      </c>
      <c r="N12">
        <v>3.5000000000000003E-2</v>
      </c>
      <c r="O12">
        <v>3.0000000000000001E-3</v>
      </c>
      <c r="P12">
        <v>0</v>
      </c>
      <c r="Q12">
        <v>0</v>
      </c>
      <c r="R12">
        <v>0</v>
      </c>
      <c r="T12">
        <v>0</v>
      </c>
      <c r="U12">
        <v>0</v>
      </c>
    </row>
    <row r="13" spans="1:23" x14ac:dyDescent="0.2">
      <c r="A13">
        <v>0.5</v>
      </c>
      <c r="B13">
        <v>22.8</v>
      </c>
      <c r="C13">
        <f t="shared" si="0"/>
        <v>0.22800000000000001</v>
      </c>
      <c r="E13">
        <v>12</v>
      </c>
      <c r="F13">
        <v>0.03</v>
      </c>
      <c r="H13">
        <v>7.0000000000000007E-2</v>
      </c>
      <c r="K13">
        <v>0.17899999999999999</v>
      </c>
      <c r="L13">
        <v>0.21</v>
      </c>
      <c r="M13">
        <v>0.17199999999999999</v>
      </c>
      <c r="N13">
        <v>0.04</v>
      </c>
      <c r="O13">
        <v>1.6E-2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3" x14ac:dyDescent="0.2">
      <c r="A14">
        <v>0.6</v>
      </c>
      <c r="B14">
        <v>24</v>
      </c>
      <c r="C14">
        <f t="shared" si="0"/>
        <v>0.24</v>
      </c>
      <c r="E14">
        <v>8</v>
      </c>
      <c r="F14">
        <v>4.2000000000000003E-2</v>
      </c>
      <c r="H14">
        <v>0.12</v>
      </c>
      <c r="I14">
        <v>0.17899999999999999</v>
      </c>
      <c r="J14">
        <v>0.17499999999999999</v>
      </c>
      <c r="K14">
        <v>0.24399999999999999</v>
      </c>
      <c r="L14">
        <v>0.18</v>
      </c>
      <c r="M14">
        <v>0.155</v>
      </c>
      <c r="N14">
        <v>0.04</v>
      </c>
      <c r="O14">
        <v>4.3999999999999997E-2</v>
      </c>
      <c r="P14">
        <v>0</v>
      </c>
      <c r="Q14">
        <v>0</v>
      </c>
      <c r="R14">
        <v>1.4E-2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>
        <v>0.7</v>
      </c>
      <c r="B15">
        <v>29.1</v>
      </c>
      <c r="C15">
        <f t="shared" si="0"/>
        <v>0.29100000000000004</v>
      </c>
      <c r="E15">
        <v>4</v>
      </c>
      <c r="F15">
        <v>0</v>
      </c>
      <c r="H15">
        <v>0.16500000000000001</v>
      </c>
      <c r="I15">
        <v>0.27900000000000003</v>
      </c>
      <c r="J15">
        <v>0.28899999999999998</v>
      </c>
      <c r="K15">
        <v>0.26</v>
      </c>
      <c r="L15">
        <v>0.20399999999999999</v>
      </c>
      <c r="M15">
        <v>0.14599999999999999</v>
      </c>
      <c r="N15">
        <v>4.1000000000000002E-2</v>
      </c>
      <c r="O15">
        <v>3.4000000000000002E-2</v>
      </c>
      <c r="P15">
        <v>4.0000000000000001E-3</v>
      </c>
      <c r="Q15">
        <v>8.9999999999999993E-3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>
        <v>0.8</v>
      </c>
      <c r="B16">
        <v>27</v>
      </c>
      <c r="C16">
        <f t="shared" si="0"/>
        <v>0.27</v>
      </c>
      <c r="E16" t="s">
        <v>8</v>
      </c>
      <c r="F16">
        <v>1.4999999999999999E-2</v>
      </c>
      <c r="H16">
        <v>0.19600000000000001</v>
      </c>
      <c r="I16">
        <v>0.29699999999999999</v>
      </c>
      <c r="J16">
        <v>0.28199999999999997</v>
      </c>
      <c r="K16">
        <v>0.26800000000000002</v>
      </c>
      <c r="L16">
        <v>0.20399999999999999</v>
      </c>
      <c r="M16">
        <v>0.14499999999999999</v>
      </c>
      <c r="N16">
        <v>5.8999999999999997E-2</v>
      </c>
      <c r="O16">
        <v>8.8999999999999996E-2</v>
      </c>
      <c r="P16">
        <v>5.0000000000000001E-3</v>
      </c>
      <c r="Q16">
        <v>0.01</v>
      </c>
      <c r="R16">
        <v>4.0000000000000001E-3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5" x14ac:dyDescent="0.2">
      <c r="A17">
        <v>0.9</v>
      </c>
      <c r="B17">
        <v>18.3</v>
      </c>
      <c r="C17">
        <f t="shared" si="0"/>
        <v>0.183</v>
      </c>
      <c r="X17" t="s">
        <v>11</v>
      </c>
    </row>
    <row r="18" spans="1:25" x14ac:dyDescent="0.2">
      <c r="A18">
        <v>1</v>
      </c>
      <c r="B18">
        <v>23</v>
      </c>
      <c r="C18">
        <f t="shared" si="0"/>
        <v>0.23</v>
      </c>
      <c r="E18" t="s">
        <v>21</v>
      </c>
      <c r="F18" s="4">
        <f>C10*0.2</f>
        <v>4.3400000000000001E-2</v>
      </c>
      <c r="G18" s="4">
        <f>C12*0.2</f>
        <v>5.5799999999999995E-2</v>
      </c>
      <c r="H18" s="4">
        <f>C14*0.2</f>
        <v>4.8000000000000001E-2</v>
      </c>
      <c r="I18" s="4">
        <f>C16*0.2</f>
        <v>5.4000000000000006E-2</v>
      </c>
      <c r="J18" s="4">
        <f>C18*0.2</f>
        <v>4.6000000000000006E-2</v>
      </c>
      <c r="K18" s="4">
        <f>C20*0.2</f>
        <v>4.5000000000000005E-2</v>
      </c>
      <c r="L18" s="4">
        <f>C22*0.2</f>
        <v>4.8000000000000001E-2</v>
      </c>
      <c r="M18" s="4">
        <f>C24*0.2</f>
        <v>5.2000000000000005E-2</v>
      </c>
      <c r="N18" s="4">
        <f>C26*0.2</f>
        <v>5.2800000000000007E-2</v>
      </c>
      <c r="O18" s="4">
        <f>C28*0.2</f>
        <v>6.5000000000000002E-2</v>
      </c>
      <c r="P18" s="4">
        <f>C30*0.2</f>
        <v>6.4000000000000001E-2</v>
      </c>
      <c r="Q18" s="4">
        <f>C32*0.2</f>
        <v>4.48E-2</v>
      </c>
      <c r="R18" s="4">
        <f>C34*0.2</f>
        <v>5.8599999999999999E-2</v>
      </c>
      <c r="S18" s="4">
        <f>C36*0.2</f>
        <v>5.2000000000000005E-2</v>
      </c>
      <c r="T18" s="4">
        <f>C38*0.2</f>
        <v>6.3399999999999998E-2</v>
      </c>
      <c r="U18" s="4">
        <f>C40*0.2</f>
        <v>7.0999999999999994E-2</v>
      </c>
      <c r="V18" s="4">
        <f>C42*0.2</f>
        <v>4.2000000000000003E-2</v>
      </c>
      <c r="W18" s="4">
        <f>C44*0.2</f>
        <v>2.8999999999999998E-2</v>
      </c>
      <c r="X18" s="5">
        <f>SUM(F18:W18)</f>
        <v>0.93480000000000008</v>
      </c>
      <c r="Y18" s="3" t="s">
        <v>10</v>
      </c>
    </row>
    <row r="19" spans="1:25" x14ac:dyDescent="0.2">
      <c r="A19">
        <v>1.1000000000000001</v>
      </c>
      <c r="B19">
        <v>23.8</v>
      </c>
      <c r="C19">
        <f t="shared" si="0"/>
        <v>0.23800000000000002</v>
      </c>
      <c r="E19" t="s">
        <v>22</v>
      </c>
      <c r="F19" s="4">
        <f>AVERAGE(F9:F16)</f>
        <v>2.1750000000000002E-2</v>
      </c>
      <c r="G19" s="4" t="s">
        <v>49</v>
      </c>
      <c r="H19" s="4">
        <f>AVERAGE(H9:H16)</f>
        <v>0.1206</v>
      </c>
      <c r="I19" s="4">
        <f t="shared" ref="I19:V19" si="1">AVERAGE(I9:I16)</f>
        <v>0.25166666666666665</v>
      </c>
      <c r="J19" s="4">
        <f t="shared" si="1"/>
        <v>0.24866666666666667</v>
      </c>
      <c r="K19" s="4">
        <f>AVERAGE(K9:K16)</f>
        <v>0.20620000000000002</v>
      </c>
      <c r="L19" s="4">
        <f t="shared" si="1"/>
        <v>0.15959999999999999</v>
      </c>
      <c r="M19" s="4">
        <f>AVERAGE(M9:M16)</f>
        <v>0.14699999999999999</v>
      </c>
      <c r="N19" s="4">
        <f t="shared" si="1"/>
        <v>3.85E-2</v>
      </c>
      <c r="O19" s="4">
        <f t="shared" si="1"/>
        <v>3.2000000000000001E-2</v>
      </c>
      <c r="P19" s="4">
        <f>AVERAGE(P9:P16)</f>
        <v>1.8000000000000002E-3</v>
      </c>
      <c r="Q19" s="4">
        <f>AVERAGE(Q9:Q16)</f>
        <v>3.1666666666666666E-3</v>
      </c>
      <c r="R19" s="4">
        <f>AVERAGE(R9:R16)</f>
        <v>2.5714285714285717E-3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>AVERAGE(W9:W16)</f>
        <v>0</v>
      </c>
      <c r="X19" s="5">
        <f>AVERAGE(F19:W19)</f>
        <v>7.256008403361347E-2</v>
      </c>
      <c r="Y19" s="3" t="s">
        <v>12</v>
      </c>
    </row>
    <row r="20" spans="1:25" x14ac:dyDescent="0.2">
      <c r="A20">
        <v>1.2</v>
      </c>
      <c r="B20">
        <v>22.5</v>
      </c>
      <c r="C20">
        <f t="shared" si="0"/>
        <v>0.22500000000000001</v>
      </c>
      <c r="E20" t="s">
        <v>14</v>
      </c>
      <c r="F20" s="4">
        <v>2.1000000000000001E-2</v>
      </c>
      <c r="G20" s="4">
        <v>0</v>
      </c>
      <c r="H20" s="4">
        <v>0.34100000000000003</v>
      </c>
      <c r="I20" s="4">
        <v>0.38</v>
      </c>
      <c r="J20" s="4">
        <v>0.46</v>
      </c>
      <c r="K20" s="4">
        <v>0.34499999999999997</v>
      </c>
      <c r="L20" s="4">
        <v>0.28699999999999998</v>
      </c>
      <c r="M20" s="4">
        <v>0.29299999999999998</v>
      </c>
      <c r="N20" s="4">
        <v>0.13200000000000001</v>
      </c>
      <c r="O20" s="4">
        <v>3.4000000000000002E-2</v>
      </c>
      <c r="P20" s="4">
        <v>3.5000000000000003E-2</v>
      </c>
      <c r="Q20" s="4">
        <v>6.8000000000000005E-2</v>
      </c>
      <c r="R20" s="4">
        <v>2.5999999999999999E-2</v>
      </c>
      <c r="S20" s="4">
        <v>1.2999999999999999E-2</v>
      </c>
      <c r="T20" s="4">
        <v>1E-3</v>
      </c>
      <c r="U20" s="4">
        <v>5.0000000000000001E-3</v>
      </c>
      <c r="V20" s="4">
        <v>1.4E-2</v>
      </c>
      <c r="W20" s="4">
        <v>2E-3</v>
      </c>
      <c r="X20" s="5">
        <f>AVERAGE(F20:W20)</f>
        <v>0.13649999999999995</v>
      </c>
      <c r="Y20" s="3" t="s">
        <v>12</v>
      </c>
    </row>
    <row r="21" spans="1:25" x14ac:dyDescent="0.2">
      <c r="A21">
        <v>1.3</v>
      </c>
      <c r="B21">
        <v>24.7</v>
      </c>
      <c r="C21">
        <f t="shared" si="0"/>
        <v>0.247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3"/>
    </row>
    <row r="22" spans="1:25" x14ac:dyDescent="0.2">
      <c r="A22">
        <v>1.4</v>
      </c>
      <c r="B22">
        <v>24</v>
      </c>
      <c r="C22">
        <f t="shared" si="0"/>
        <v>0.24</v>
      </c>
      <c r="E22" t="s">
        <v>23</v>
      </c>
      <c r="F22" s="4">
        <f t="shared" ref="F22:W22" si="2">F18*F19</f>
        <v>9.4395000000000015E-4</v>
      </c>
      <c r="G22" s="4" t="s">
        <v>49</v>
      </c>
      <c r="H22" s="4">
        <f t="shared" si="2"/>
        <v>5.7888000000000002E-3</v>
      </c>
      <c r="I22" s="4">
        <f t="shared" si="2"/>
        <v>1.3590000000000001E-2</v>
      </c>
      <c r="J22" s="4">
        <f t="shared" si="2"/>
        <v>1.1438666666666668E-2</v>
      </c>
      <c r="K22" s="4">
        <f t="shared" si="2"/>
        <v>9.2790000000000025E-3</v>
      </c>
      <c r="L22" s="4">
        <f t="shared" si="2"/>
        <v>7.6607999999999997E-3</v>
      </c>
      <c r="M22" s="4">
        <f t="shared" si="2"/>
        <v>7.6440000000000006E-3</v>
      </c>
      <c r="N22" s="4">
        <f t="shared" si="2"/>
        <v>2.0328000000000004E-3</v>
      </c>
      <c r="O22" s="4">
        <f t="shared" si="2"/>
        <v>2.0800000000000003E-3</v>
      </c>
      <c r="P22" s="4">
        <f t="shared" si="2"/>
        <v>1.1520000000000001E-4</v>
      </c>
      <c r="Q22" s="4">
        <f t="shared" si="2"/>
        <v>1.4186666666666665E-4</v>
      </c>
      <c r="R22" s="4">
        <f t="shared" si="2"/>
        <v>1.506857142857143E-4</v>
      </c>
      <c r="S22" s="4">
        <f t="shared" si="2"/>
        <v>0</v>
      </c>
      <c r="T22" s="4">
        <f t="shared" si="2"/>
        <v>0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5">
        <f>SUM(F22:W22)</f>
        <v>6.0865769047619048E-2</v>
      </c>
      <c r="Y22" s="3" t="s">
        <v>13</v>
      </c>
    </row>
    <row r="23" spans="1:25" x14ac:dyDescent="0.2">
      <c r="A23">
        <v>1.5</v>
      </c>
      <c r="B23">
        <v>23.2</v>
      </c>
      <c r="C23">
        <f t="shared" si="0"/>
        <v>0.23199999999999998</v>
      </c>
      <c r="E23" t="s">
        <v>29</v>
      </c>
      <c r="F23" s="4">
        <f>F18*F20</f>
        <v>9.1140000000000004E-4</v>
      </c>
      <c r="G23" s="4">
        <f t="shared" ref="G23:W23" si="3">G18*G20</f>
        <v>0</v>
      </c>
      <c r="H23" s="4">
        <f t="shared" si="3"/>
        <v>1.6368000000000001E-2</v>
      </c>
      <c r="I23" s="4">
        <f t="shared" si="3"/>
        <v>2.0520000000000004E-2</v>
      </c>
      <c r="J23" s="4">
        <f t="shared" si="3"/>
        <v>2.1160000000000005E-2</v>
      </c>
      <c r="K23" s="4">
        <f t="shared" si="3"/>
        <v>1.5525000000000001E-2</v>
      </c>
      <c r="L23" s="4">
        <f t="shared" si="3"/>
        <v>1.3776E-2</v>
      </c>
      <c r="M23" s="4">
        <f t="shared" si="3"/>
        <v>1.5236000000000001E-2</v>
      </c>
      <c r="N23" s="4">
        <f t="shared" si="3"/>
        <v>6.9696000000000011E-3</v>
      </c>
      <c r="O23" s="4">
        <f t="shared" si="3"/>
        <v>2.2100000000000002E-3</v>
      </c>
      <c r="P23" s="4">
        <f t="shared" si="3"/>
        <v>2.2400000000000002E-3</v>
      </c>
      <c r="Q23" s="4">
        <f t="shared" si="3"/>
        <v>3.0464000000000003E-3</v>
      </c>
      <c r="R23" s="4">
        <f t="shared" si="3"/>
        <v>1.5236E-3</v>
      </c>
      <c r="S23" s="4">
        <f t="shared" si="3"/>
        <v>6.7600000000000006E-4</v>
      </c>
      <c r="T23" s="4">
        <f t="shared" si="3"/>
        <v>6.3399999999999996E-5</v>
      </c>
      <c r="U23" s="4">
        <f t="shared" si="3"/>
        <v>3.5499999999999996E-4</v>
      </c>
      <c r="V23" s="4">
        <f t="shared" si="3"/>
        <v>5.8800000000000009E-4</v>
      </c>
      <c r="W23" s="4">
        <f t="shared" si="3"/>
        <v>5.8E-5</v>
      </c>
      <c r="X23" s="5">
        <f>SUM(F23:W23)</f>
        <v>0.12122640000000003</v>
      </c>
      <c r="Y23" s="3" t="s">
        <v>13</v>
      </c>
    </row>
    <row r="24" spans="1:25" x14ac:dyDescent="0.2">
      <c r="A24">
        <v>1.6</v>
      </c>
      <c r="B24">
        <v>26</v>
      </c>
      <c r="C24">
        <f t="shared" si="0"/>
        <v>0.26</v>
      </c>
    </row>
    <row r="25" spans="1:25" x14ac:dyDescent="0.2">
      <c r="A25">
        <v>1.7</v>
      </c>
      <c r="B25">
        <v>26.6</v>
      </c>
      <c r="C25">
        <f t="shared" si="0"/>
        <v>0.26600000000000001</v>
      </c>
      <c r="M25" t="s">
        <v>26</v>
      </c>
      <c r="X25" s="4">
        <f>X22/X18</f>
        <v>6.5111006683375106E-2</v>
      </c>
    </row>
    <row r="26" spans="1:25" x14ac:dyDescent="0.2">
      <c r="A26">
        <v>1.8</v>
      </c>
      <c r="B26">
        <v>26.4</v>
      </c>
      <c r="C26">
        <f t="shared" si="0"/>
        <v>0.26400000000000001</v>
      </c>
      <c r="M26" t="s">
        <v>15</v>
      </c>
      <c r="O26">
        <v>0.4</v>
      </c>
      <c r="P26" t="s">
        <v>18</v>
      </c>
      <c r="T26">
        <v>2.1749999999999999E-2</v>
      </c>
    </row>
    <row r="27" spans="1:25" x14ac:dyDescent="0.2">
      <c r="A27">
        <v>1.9</v>
      </c>
      <c r="B27">
        <v>28.2</v>
      </c>
      <c r="C27">
        <f t="shared" si="0"/>
        <v>0.28199999999999997</v>
      </c>
      <c r="M27" t="s">
        <v>16</v>
      </c>
      <c r="O27">
        <v>0.25</v>
      </c>
      <c r="P27" t="s">
        <v>18</v>
      </c>
      <c r="S27" t="s">
        <v>31</v>
      </c>
      <c r="T27" t="s">
        <v>48</v>
      </c>
    </row>
    <row r="28" spans="1:25" x14ac:dyDescent="0.2">
      <c r="A28">
        <v>2</v>
      </c>
      <c r="B28">
        <v>32.5</v>
      </c>
      <c r="C28">
        <f t="shared" si="0"/>
        <v>0.32500000000000001</v>
      </c>
      <c r="D28" t="s">
        <v>30</v>
      </c>
      <c r="M28" t="s">
        <v>17</v>
      </c>
      <c r="O28">
        <f>O26*O27</f>
        <v>0.1</v>
      </c>
      <c r="P28" t="s">
        <v>10</v>
      </c>
      <c r="S28" t="s">
        <v>32</v>
      </c>
      <c r="T28">
        <v>0.1206</v>
      </c>
    </row>
    <row r="29" spans="1:25" x14ac:dyDescent="0.2">
      <c r="A29">
        <v>2.1</v>
      </c>
      <c r="B29">
        <v>29.8</v>
      </c>
      <c r="C29">
        <f t="shared" si="0"/>
        <v>0.29799999999999999</v>
      </c>
      <c r="D29">
        <f>AVERAGE(C8:C44)</f>
        <v>0.25127027027027027</v>
      </c>
      <c r="M29" t="s">
        <v>27</v>
      </c>
      <c r="O29" s="6">
        <f>AVERAGE(M19:P19)</f>
        <v>5.4824999999999999E-2</v>
      </c>
      <c r="P29" t="s">
        <v>12</v>
      </c>
      <c r="S29" t="s">
        <v>33</v>
      </c>
      <c r="T29">
        <v>0.25166666700000001</v>
      </c>
    </row>
    <row r="30" spans="1:25" x14ac:dyDescent="0.2">
      <c r="A30">
        <v>2.2000000000000002</v>
      </c>
      <c r="B30">
        <v>32</v>
      </c>
      <c r="C30">
        <f t="shared" si="0"/>
        <v>0.32</v>
      </c>
      <c r="M30" t="s">
        <v>19</v>
      </c>
      <c r="O30" s="6">
        <f>O28*O29</f>
        <v>5.4825000000000004E-3</v>
      </c>
      <c r="P30" t="s">
        <v>13</v>
      </c>
      <c r="S30" t="s">
        <v>34</v>
      </c>
      <c r="T30">
        <v>0.24866666700000001</v>
      </c>
    </row>
    <row r="31" spans="1:25" x14ac:dyDescent="0.2">
      <c r="A31">
        <v>2.2999999999999998</v>
      </c>
      <c r="B31">
        <v>21.8</v>
      </c>
      <c r="C31">
        <f t="shared" si="0"/>
        <v>0.218</v>
      </c>
      <c r="M31" t="s">
        <v>28</v>
      </c>
      <c r="O31" s="7">
        <v>300</v>
      </c>
      <c r="P31" t="s">
        <v>25</v>
      </c>
      <c r="S31" t="s">
        <v>35</v>
      </c>
      <c r="T31">
        <v>0.20619999999999999</v>
      </c>
    </row>
    <row r="32" spans="1:25" x14ac:dyDescent="0.2">
      <c r="A32">
        <v>2.4</v>
      </c>
      <c r="B32">
        <v>22.4</v>
      </c>
      <c r="C32">
        <f t="shared" si="0"/>
        <v>0.22399999999999998</v>
      </c>
      <c r="M32" t="s">
        <v>19</v>
      </c>
      <c r="O32" s="6">
        <f>O30*O31</f>
        <v>1.6447500000000002</v>
      </c>
      <c r="P32" t="s">
        <v>20</v>
      </c>
      <c r="S32" t="s">
        <v>36</v>
      </c>
      <c r="T32">
        <v>0.15959999999999999</v>
      </c>
    </row>
    <row r="33" spans="1:21" x14ac:dyDescent="0.2">
      <c r="A33">
        <v>2.5</v>
      </c>
      <c r="B33">
        <v>32.5</v>
      </c>
      <c r="C33">
        <f t="shared" si="0"/>
        <v>0.32500000000000001</v>
      </c>
      <c r="M33" t="s">
        <v>19</v>
      </c>
      <c r="O33" s="6">
        <f>O32*1000</f>
        <v>1644.7500000000002</v>
      </c>
      <c r="P33" t="s">
        <v>24</v>
      </c>
      <c r="S33" t="s">
        <v>37</v>
      </c>
      <c r="T33">
        <v>0.14699999999999999</v>
      </c>
    </row>
    <row r="34" spans="1:21" x14ac:dyDescent="0.2">
      <c r="A34">
        <v>2.6</v>
      </c>
      <c r="B34">
        <v>29.3</v>
      </c>
      <c r="C34">
        <f t="shared" si="0"/>
        <v>0.29299999999999998</v>
      </c>
      <c r="S34" t="s">
        <v>38</v>
      </c>
      <c r="T34">
        <v>3.85E-2</v>
      </c>
    </row>
    <row r="35" spans="1:21" x14ac:dyDescent="0.2">
      <c r="A35">
        <v>2.7</v>
      </c>
      <c r="B35">
        <v>34</v>
      </c>
      <c r="C35">
        <f t="shared" si="0"/>
        <v>0.34</v>
      </c>
      <c r="S35" t="s">
        <v>39</v>
      </c>
      <c r="T35">
        <v>3.2000000000000001E-2</v>
      </c>
    </row>
    <row r="36" spans="1:21" x14ac:dyDescent="0.2">
      <c r="A36">
        <v>2.8</v>
      </c>
      <c r="B36">
        <v>26</v>
      </c>
      <c r="C36">
        <f t="shared" si="0"/>
        <v>0.26</v>
      </c>
      <c r="M36" t="s">
        <v>50</v>
      </c>
      <c r="N36">
        <f>O30/O28</f>
        <v>5.4824999999999999E-2</v>
      </c>
      <c r="S36" t="s">
        <v>40</v>
      </c>
      <c r="T36">
        <v>1.8E-3</v>
      </c>
      <c r="U36" s="1"/>
    </row>
    <row r="37" spans="1:21" x14ac:dyDescent="0.2">
      <c r="A37">
        <v>2.9</v>
      </c>
      <c r="B37">
        <v>33.5</v>
      </c>
      <c r="C37">
        <f t="shared" si="0"/>
        <v>0.33500000000000002</v>
      </c>
      <c r="S37" t="s">
        <v>41</v>
      </c>
      <c r="T37">
        <v>3.1666670000000002E-3</v>
      </c>
    </row>
    <row r="38" spans="1:21" x14ac:dyDescent="0.2">
      <c r="A38">
        <v>3</v>
      </c>
      <c r="B38">
        <v>31.7</v>
      </c>
      <c r="C38">
        <f t="shared" si="0"/>
        <v>0.317</v>
      </c>
      <c r="S38" t="s">
        <v>42</v>
      </c>
      <c r="T38">
        <v>2.5714290000000001E-3</v>
      </c>
    </row>
    <row r="39" spans="1:21" x14ac:dyDescent="0.2">
      <c r="A39">
        <v>3.1</v>
      </c>
      <c r="B39">
        <v>38</v>
      </c>
      <c r="C39">
        <f t="shared" si="0"/>
        <v>0.38</v>
      </c>
      <c r="S39" t="s">
        <v>43</v>
      </c>
      <c r="T39">
        <v>0</v>
      </c>
    </row>
    <row r="40" spans="1:21" x14ac:dyDescent="0.2">
      <c r="A40">
        <v>3.2</v>
      </c>
      <c r="B40">
        <v>35.5</v>
      </c>
      <c r="C40">
        <f t="shared" si="0"/>
        <v>0.35499999999999998</v>
      </c>
      <c r="S40" t="s">
        <v>44</v>
      </c>
      <c r="T40">
        <v>0</v>
      </c>
    </row>
    <row r="41" spans="1:21" x14ac:dyDescent="0.2">
      <c r="A41">
        <v>3.3</v>
      </c>
      <c r="B41">
        <v>20</v>
      </c>
      <c r="C41">
        <f t="shared" si="0"/>
        <v>0.2</v>
      </c>
      <c r="S41" t="s">
        <v>45</v>
      </c>
      <c r="T41">
        <v>0</v>
      </c>
    </row>
    <row r="42" spans="1:21" x14ac:dyDescent="0.2">
      <c r="A42">
        <v>3.4</v>
      </c>
      <c r="B42">
        <v>21</v>
      </c>
      <c r="C42">
        <f t="shared" si="0"/>
        <v>0.21</v>
      </c>
      <c r="S42" t="s">
        <v>46</v>
      </c>
      <c r="T42">
        <v>0</v>
      </c>
    </row>
    <row r="43" spans="1:21" x14ac:dyDescent="0.2">
      <c r="A43">
        <v>3.5</v>
      </c>
      <c r="B43">
        <v>22.5</v>
      </c>
      <c r="C43">
        <f t="shared" ref="C43:C46" si="4">B43/100</f>
        <v>0.22500000000000001</v>
      </c>
      <c r="S43" t="s">
        <v>47</v>
      </c>
      <c r="T43">
        <v>0</v>
      </c>
    </row>
    <row r="44" spans="1:21" x14ac:dyDescent="0.2">
      <c r="A44">
        <v>3.6</v>
      </c>
      <c r="B44">
        <v>14.5</v>
      </c>
      <c r="C44">
        <f t="shared" si="4"/>
        <v>0.14499999999999999</v>
      </c>
      <c r="T44">
        <f>AVERAGE(T26:T43)</f>
        <v>7.2560084117647056E-2</v>
      </c>
    </row>
    <row r="45" spans="1:21" x14ac:dyDescent="0.2">
      <c r="A45">
        <v>3.7</v>
      </c>
      <c r="B45">
        <v>0</v>
      </c>
      <c r="C45">
        <f t="shared" si="4"/>
        <v>0</v>
      </c>
    </row>
    <row r="46" spans="1:21" x14ac:dyDescent="0.2">
      <c r="A46">
        <v>3.8</v>
      </c>
      <c r="B46">
        <v>0</v>
      </c>
      <c r="C46">
        <f t="shared" si="4"/>
        <v>0</v>
      </c>
    </row>
    <row r="47" spans="1:21" x14ac:dyDescent="0.2">
      <c r="A47">
        <v>4</v>
      </c>
      <c r="B47">
        <v>0</v>
      </c>
      <c r="C47">
        <v>0</v>
      </c>
    </row>
    <row r="49" spans="3:3" x14ac:dyDescent="0.2">
      <c r="C49">
        <f>MAX(C8:C47)</f>
        <v>0.38</v>
      </c>
    </row>
  </sheetData>
  <mergeCells count="1">
    <mergeCell ref="F6:P6"/>
  </mergeCells>
  <conditionalFormatting sqref="F17:N17 Y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W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W10 G12:H12 F13:H16 I14:I15 J16:U16 J12:T15 G11:T11 U11:U15 V11:W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W55 X40:AD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Lofty</cp:lastModifiedBy>
  <dcterms:created xsi:type="dcterms:W3CDTF">2023-01-22T11:32:12Z</dcterms:created>
  <dcterms:modified xsi:type="dcterms:W3CDTF">2024-05-07T12:25:39Z</dcterms:modified>
</cp:coreProperties>
</file>