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Taff Project/experimental data/MP_river_discharge/20-01-23/"/>
    </mc:Choice>
  </mc:AlternateContent>
  <xr:revisionPtr revIDLastSave="712" documentId="8_{0F9677A7-8437-644E-9DAD-30B2342C3C21}" xr6:coauthVersionLast="47" xr6:coauthVersionMax="47" xr10:uidLastSave="{0C2663F5-CD7B-8642-8AD0-15CD16E17676}"/>
  <bookViews>
    <workbookView xWindow="16800" yWindow="500" windowWidth="16800" windowHeight="19320" xr2:uid="{80A2BB3C-CE52-6148-A3B5-01D8A91AF53D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30" i="1" l="1"/>
  <c r="O32" i="1" s="1"/>
  <c r="C49" i="1"/>
  <c r="X25" i="1"/>
  <c r="N19" i="1"/>
  <c r="O28" i="1"/>
  <c r="E29" i="1"/>
  <c r="K19" i="1"/>
  <c r="F19" i="1"/>
  <c r="M19" i="1"/>
  <c r="X20" i="1"/>
  <c r="W19" i="1"/>
  <c r="H19" i="1"/>
  <c r="I19" i="1"/>
  <c r="J19" i="1"/>
  <c r="L19" i="1"/>
  <c r="O19" i="1"/>
  <c r="P19" i="1"/>
  <c r="Q19" i="1"/>
  <c r="R19" i="1"/>
  <c r="S19" i="1"/>
  <c r="T19" i="1"/>
  <c r="U19" i="1"/>
  <c r="V19" i="1"/>
  <c r="C46" i="1"/>
  <c r="C45" i="1"/>
  <c r="C44" i="1"/>
  <c r="W18" i="1" s="1"/>
  <c r="C43" i="1"/>
  <c r="C42" i="1"/>
  <c r="V18" i="1" s="1"/>
  <c r="C41" i="1"/>
  <c r="C40" i="1"/>
  <c r="U18" i="1" s="1"/>
  <c r="C39" i="1"/>
  <c r="C38" i="1"/>
  <c r="T18" i="1" s="1"/>
  <c r="T23" i="1" s="1"/>
  <c r="C37" i="1"/>
  <c r="C36" i="1"/>
  <c r="S18" i="1" s="1"/>
  <c r="C35" i="1"/>
  <c r="C34" i="1"/>
  <c r="R18" i="1" s="1"/>
  <c r="C33" i="1"/>
  <c r="C32" i="1"/>
  <c r="Q18" i="1" s="1"/>
  <c r="Q23" i="1" s="1"/>
  <c r="C31" i="1"/>
  <c r="C30" i="1"/>
  <c r="P18" i="1" s="1"/>
  <c r="P23" i="1" s="1"/>
  <c r="C29" i="1"/>
  <c r="C28" i="1"/>
  <c r="O18" i="1" s="1"/>
  <c r="O23" i="1" s="1"/>
  <c r="C27" i="1"/>
  <c r="C26" i="1"/>
  <c r="N18" i="1" s="1"/>
  <c r="C25" i="1"/>
  <c r="C24" i="1"/>
  <c r="M18" i="1" s="1"/>
  <c r="C23" i="1"/>
  <c r="C22" i="1"/>
  <c r="L18" i="1" s="1"/>
  <c r="L23" i="1" s="1"/>
  <c r="C21" i="1"/>
  <c r="C20" i="1"/>
  <c r="K18" i="1" s="1"/>
  <c r="K22" i="1" s="1"/>
  <c r="C19" i="1"/>
  <c r="C18" i="1"/>
  <c r="J18" i="1" s="1"/>
  <c r="C17" i="1"/>
  <c r="C16" i="1"/>
  <c r="I18" i="1" s="1"/>
  <c r="I23" i="1" s="1"/>
  <c r="C15" i="1"/>
  <c r="C14" i="1"/>
  <c r="H18" i="1" s="1"/>
  <c r="H23" i="1" s="1"/>
  <c r="C13" i="1"/>
  <c r="C12" i="1"/>
  <c r="G18" i="1" s="1"/>
  <c r="C11" i="1"/>
  <c r="C10" i="1"/>
  <c r="C9" i="1"/>
  <c r="S22" i="1" l="1"/>
  <c r="X19" i="1"/>
  <c r="F18" i="1"/>
  <c r="F22" i="1" s="1"/>
  <c r="U22" i="1"/>
  <c r="W22" i="1"/>
  <c r="O22" i="1"/>
  <c r="M22" i="1"/>
  <c r="M23" i="1"/>
  <c r="J22" i="1"/>
  <c r="N22" i="1"/>
  <c r="X22" i="1" s="1"/>
  <c r="R22" i="1"/>
  <c r="V22" i="1"/>
  <c r="W23" i="1"/>
  <c r="S23" i="1"/>
  <c r="K23" i="1"/>
  <c r="G23" i="1"/>
  <c r="V23" i="1"/>
  <c r="R23" i="1"/>
  <c r="N23" i="1"/>
  <c r="J23" i="1"/>
  <c r="U23" i="1"/>
  <c r="I22" i="1"/>
  <c r="Q22" i="1"/>
  <c r="H22" i="1"/>
  <c r="L22" i="1"/>
  <c r="P22" i="1"/>
  <c r="T22" i="1"/>
  <c r="X18" i="1"/>
  <c r="O33" i="1" l="1"/>
  <c r="N35" i="1"/>
  <c r="F23" i="1"/>
  <c r="X23" i="1"/>
</calcChain>
</file>

<file path=xl/sharedStrings.xml><?xml version="1.0" encoding="utf-8"?>
<sst xmlns="http://schemas.openxmlformats.org/spreadsheetml/2006/main" count="42" uniqueCount="33">
  <si>
    <t>MP sampling time = 5mintues</t>
  </si>
  <si>
    <t xml:space="preserve">velocity averaging = 5 seconds </t>
  </si>
  <si>
    <t>depth increments = 4 cm</t>
  </si>
  <si>
    <t>Channel width = 3.8m</t>
  </si>
  <si>
    <t>Depth (m)</t>
  </si>
  <si>
    <t>depth</t>
  </si>
  <si>
    <t xml:space="preserve">channel increments </t>
  </si>
  <si>
    <t xml:space="preserve">Depth </t>
  </si>
  <si>
    <t>0 (surface)</t>
  </si>
  <si>
    <t>width</t>
  </si>
  <si>
    <t>m2</t>
  </si>
  <si>
    <t>sum</t>
  </si>
  <si>
    <t>m/s</t>
  </si>
  <si>
    <t>m3/s</t>
  </si>
  <si>
    <t>velcoity (at 0.6 depth)</t>
  </si>
  <si>
    <t>w</t>
  </si>
  <si>
    <t>h</t>
  </si>
  <si>
    <t>area</t>
  </si>
  <si>
    <t>m</t>
  </si>
  <si>
    <t xml:space="preserve">vol sampled </t>
  </si>
  <si>
    <t>m3</t>
  </si>
  <si>
    <t>Area m2</t>
  </si>
  <si>
    <t>velocity (mean) m/s</t>
  </si>
  <si>
    <t>discharge (a x v) m3/s</t>
  </si>
  <si>
    <t>L</t>
  </si>
  <si>
    <t>sec</t>
  </si>
  <si>
    <t>MP vol sampled</t>
  </si>
  <si>
    <t>average of velocity</t>
  </si>
  <si>
    <t>seconds sampled (5mins)</t>
  </si>
  <si>
    <t>discharge (a x v) m3/s (at 0.6 depth)</t>
  </si>
  <si>
    <t>channel depth averager</t>
  </si>
  <si>
    <t>nan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</si>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</sst>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6211-1B98-E54C-ACD8-02FFA8FCED03}">
  <dimension ref="A1:Y49"/>
  <sheetViews>
    <sheetView tabSelected="1" topLeftCell="F1" zoomScale="79" workbookViewId="0">
      <selection activeCell="O30" sqref="O30"/>
    </sheetView>
  </sheetViews>
  <sheetFormatPr baseColWidth="10" defaultRowHeight="16" x14ac:dyDescent="0.2"/>
  <cols>
    <col min="1" max="1" width="13.6640625" customWidth="1"/>
    <col min="2" max="4" width="11" customWidth="1"/>
    <col min="5" max="5" width="26.6640625" customWidth="1"/>
    <col min="6" max="41" width="11" customWidth="1"/>
  </cols>
  <sheetData>
    <row r="1" spans="1:23" x14ac:dyDescent="0.2">
      <c r="A1" t="s">
        <v>0</v>
      </c>
    </row>
    <row r="2" spans="1:23" x14ac:dyDescent="0.2">
      <c r="A2" t="s">
        <v>1</v>
      </c>
    </row>
    <row r="3" spans="1:23" x14ac:dyDescent="0.2">
      <c r="A3" t="s">
        <v>2</v>
      </c>
    </row>
    <row r="4" spans="1:23" x14ac:dyDescent="0.2">
      <c r="A4" t="s">
        <v>3</v>
      </c>
    </row>
    <row r="6" spans="1:23" x14ac:dyDescent="0.2">
      <c r="F6" s="8" t="s">
        <v>9</v>
      </c>
      <c r="G6" s="8"/>
      <c r="H6" s="8"/>
      <c r="I6" s="8"/>
      <c r="J6" s="8"/>
      <c r="K6" s="8"/>
      <c r="L6" s="8"/>
      <c r="M6" s="8"/>
      <c r="N6" s="8"/>
      <c r="O6" s="8"/>
      <c r="P6" s="8"/>
      <c r="Q6" s="1"/>
    </row>
    <row r="7" spans="1:23" ht="34" x14ac:dyDescent="0.2">
      <c r="A7" s="1" t="s">
        <v>6</v>
      </c>
      <c r="B7" t="s">
        <v>7</v>
      </c>
      <c r="C7" t="s">
        <v>4</v>
      </c>
      <c r="E7" t="s">
        <v>5</v>
      </c>
      <c r="F7">
        <v>0.2</v>
      </c>
      <c r="G7">
        <v>0.4</v>
      </c>
      <c r="H7">
        <v>0.6</v>
      </c>
      <c r="I7">
        <v>0.8</v>
      </c>
      <c r="J7">
        <v>1</v>
      </c>
      <c r="K7">
        <v>1.2</v>
      </c>
      <c r="L7">
        <v>1.4</v>
      </c>
      <c r="M7" s="2">
        <v>1.6</v>
      </c>
      <c r="N7" s="2">
        <v>1.8</v>
      </c>
      <c r="O7" s="2">
        <v>2</v>
      </c>
      <c r="P7" s="2">
        <v>2.2000000000000002</v>
      </c>
      <c r="Q7">
        <v>2.4</v>
      </c>
      <c r="R7">
        <v>2.6</v>
      </c>
      <c r="S7">
        <v>2.8</v>
      </c>
      <c r="T7">
        <v>3</v>
      </c>
      <c r="U7">
        <v>3.2</v>
      </c>
      <c r="V7">
        <v>3.4</v>
      </c>
      <c r="W7">
        <v>3.6</v>
      </c>
    </row>
    <row r="8" spans="1:23" x14ac:dyDescent="0.2">
      <c r="A8">
        <v>0</v>
      </c>
      <c r="B8">
        <v>0</v>
      </c>
      <c r="C8">
        <v>0</v>
      </c>
      <c r="E8">
        <v>32</v>
      </c>
    </row>
    <row r="9" spans="1:23" x14ac:dyDescent="0.2">
      <c r="A9">
        <v>0.1</v>
      </c>
      <c r="B9">
        <v>5</v>
      </c>
      <c r="C9">
        <f t="shared" ref="C9:C46" si="0">B9/100</f>
        <v>0.05</v>
      </c>
      <c r="E9">
        <v>28</v>
      </c>
      <c r="O9">
        <v>6.0000000000000001E-3</v>
      </c>
      <c r="S9">
        <v>2E-3</v>
      </c>
      <c r="T9">
        <v>8.9999999999999993E-3</v>
      </c>
      <c r="U9">
        <v>4.0000000000000001E-3</v>
      </c>
    </row>
    <row r="10" spans="1:23" x14ac:dyDescent="0.2">
      <c r="A10">
        <v>0.2</v>
      </c>
      <c r="B10">
        <v>7.6</v>
      </c>
      <c r="C10">
        <f t="shared" si="0"/>
        <v>7.5999999999999998E-2</v>
      </c>
      <c r="E10">
        <v>24</v>
      </c>
      <c r="H10">
        <v>0.13700000000000001</v>
      </c>
      <c r="I10">
        <v>0.10100000000000001</v>
      </c>
      <c r="K10">
        <v>0.11799999999999999</v>
      </c>
      <c r="L10">
        <v>7.0000000000000001E-3</v>
      </c>
      <c r="M10">
        <v>0.217</v>
      </c>
      <c r="O10">
        <v>7.3999999999999996E-2</v>
      </c>
      <c r="Q10">
        <v>1.7000000000000001E-2</v>
      </c>
      <c r="R10">
        <v>4.0000000000000001E-3</v>
      </c>
      <c r="S10">
        <v>0.01</v>
      </c>
      <c r="T10">
        <v>2.1999999999999999E-2</v>
      </c>
      <c r="U10">
        <v>7.0000000000000001E-3</v>
      </c>
    </row>
    <row r="11" spans="1:23" x14ac:dyDescent="0.2">
      <c r="A11">
        <v>0.3</v>
      </c>
      <c r="B11">
        <v>29.1</v>
      </c>
      <c r="C11">
        <f t="shared" si="0"/>
        <v>0.29100000000000004</v>
      </c>
      <c r="E11">
        <v>20</v>
      </c>
      <c r="H11">
        <v>0.25800000000000001</v>
      </c>
      <c r="I11">
        <v>0.17899999999999999</v>
      </c>
      <c r="J11">
        <v>0.17199999999999999</v>
      </c>
      <c r="K11">
        <v>0.254</v>
      </c>
      <c r="L11">
        <v>0</v>
      </c>
      <c r="M11">
        <v>0.29499999999999998</v>
      </c>
      <c r="O11">
        <v>4.8000000000000001E-2</v>
      </c>
      <c r="P11">
        <v>1.7000000000000001E-2</v>
      </c>
      <c r="Q11">
        <v>8.9999999999999993E-3</v>
      </c>
      <c r="R11">
        <v>3.0000000000000001E-3</v>
      </c>
      <c r="S11">
        <v>1.6E-2</v>
      </c>
      <c r="T11">
        <v>1.0999999999999999E-2</v>
      </c>
      <c r="U11">
        <v>1.2999999999999999E-2</v>
      </c>
      <c r="V11">
        <v>1.9E-2</v>
      </c>
    </row>
    <row r="12" spans="1:23" x14ac:dyDescent="0.2">
      <c r="A12">
        <v>0.4</v>
      </c>
      <c r="B12">
        <v>34</v>
      </c>
      <c r="C12">
        <f t="shared" si="0"/>
        <v>0.34</v>
      </c>
      <c r="E12">
        <v>16</v>
      </c>
      <c r="H12">
        <v>0.29399999999999998</v>
      </c>
      <c r="I12">
        <v>0.26400000000000001</v>
      </c>
      <c r="J12">
        <v>0.30399999999999999</v>
      </c>
      <c r="K12">
        <v>0.31900000000000001</v>
      </c>
      <c r="L12">
        <v>0.13700000000000001</v>
      </c>
      <c r="M12">
        <v>0.25900000000000001</v>
      </c>
      <c r="N12">
        <v>0.111</v>
      </c>
      <c r="O12">
        <v>2.9000000000000001E-2</v>
      </c>
      <c r="P12">
        <v>3.5999999999999997E-2</v>
      </c>
      <c r="Q12">
        <v>7.0000000000000007E-2</v>
      </c>
      <c r="R12">
        <v>3.4000000000000002E-2</v>
      </c>
      <c r="S12">
        <v>0.01</v>
      </c>
      <c r="T12">
        <v>8.0000000000000002E-3</v>
      </c>
      <c r="U12">
        <v>8.9999999999999993E-3</v>
      </c>
      <c r="V12">
        <v>8.9999999999999993E-3</v>
      </c>
      <c r="W12">
        <v>2E-3</v>
      </c>
    </row>
    <row r="13" spans="1:23" x14ac:dyDescent="0.2">
      <c r="A13">
        <v>0.5</v>
      </c>
      <c r="B13">
        <v>35.299999999999997</v>
      </c>
      <c r="C13">
        <f t="shared" si="0"/>
        <v>0.35299999999999998</v>
      </c>
      <c r="E13">
        <v>12</v>
      </c>
      <c r="H13">
        <v>0.34100000000000003</v>
      </c>
      <c r="I13">
        <v>0.38</v>
      </c>
      <c r="J13">
        <v>0.35899999999999999</v>
      </c>
      <c r="K13">
        <v>0.435</v>
      </c>
      <c r="L13">
        <v>0.28699999999999998</v>
      </c>
      <c r="M13">
        <v>0.29299999999999998</v>
      </c>
      <c r="N13">
        <v>0.09</v>
      </c>
      <c r="O13">
        <v>3.4000000000000002E-2</v>
      </c>
      <c r="P13">
        <v>3.5000000000000003E-2</v>
      </c>
      <c r="Q13">
        <v>6.8000000000000005E-2</v>
      </c>
      <c r="R13">
        <v>4.4999999999999998E-2</v>
      </c>
      <c r="S13">
        <v>1.2999999999999999E-2</v>
      </c>
      <c r="T13">
        <v>1E-3</v>
      </c>
      <c r="U13">
        <v>5.0000000000000001E-3</v>
      </c>
      <c r="V13">
        <v>1.4E-2</v>
      </c>
      <c r="W13">
        <v>2E-3</v>
      </c>
    </row>
    <row r="14" spans="1:23" x14ac:dyDescent="0.2">
      <c r="A14">
        <v>0.6</v>
      </c>
      <c r="B14">
        <v>34.6</v>
      </c>
      <c r="C14">
        <f t="shared" si="0"/>
        <v>0.34600000000000003</v>
      </c>
      <c r="E14">
        <v>8</v>
      </c>
      <c r="H14">
        <v>0.45500000000000002</v>
      </c>
      <c r="I14">
        <v>0.46</v>
      </c>
      <c r="J14">
        <v>0.46</v>
      </c>
      <c r="K14">
        <v>0.41</v>
      </c>
      <c r="L14">
        <v>0.34100000000000003</v>
      </c>
      <c r="M14">
        <v>0.22800000000000001</v>
      </c>
      <c r="N14">
        <v>0.13200000000000001</v>
      </c>
      <c r="O14">
        <v>0.10100000000000001</v>
      </c>
      <c r="P14">
        <v>8.2000000000000003E-2</v>
      </c>
      <c r="Q14">
        <v>5.5E-2</v>
      </c>
      <c r="R14">
        <v>2.5999999999999999E-2</v>
      </c>
      <c r="S14">
        <v>8.9999999999999993E-3</v>
      </c>
      <c r="T14">
        <v>3.0000000000000001E-3</v>
      </c>
      <c r="U14">
        <v>2E-3</v>
      </c>
      <c r="V14">
        <v>0.01</v>
      </c>
      <c r="W14">
        <v>1.6E-2</v>
      </c>
    </row>
    <row r="15" spans="1:23" x14ac:dyDescent="0.2">
      <c r="A15">
        <v>0.7</v>
      </c>
      <c r="B15">
        <v>34.5</v>
      </c>
      <c r="C15">
        <f t="shared" si="0"/>
        <v>0.34499999999999997</v>
      </c>
      <c r="E15">
        <v>4</v>
      </c>
      <c r="F15">
        <v>2.1000000000000001E-2</v>
      </c>
      <c r="H15">
        <v>0.47799999999999998</v>
      </c>
      <c r="I15">
        <v>0.51</v>
      </c>
      <c r="J15">
        <v>0.45300000000000001</v>
      </c>
      <c r="K15">
        <v>0.38600000000000001</v>
      </c>
      <c r="L15">
        <v>0.39100000000000001</v>
      </c>
      <c r="M15">
        <v>0.34300000000000003</v>
      </c>
      <c r="N15">
        <v>0.115</v>
      </c>
      <c r="O15">
        <v>0.11899999999999999</v>
      </c>
      <c r="P15">
        <v>9.5000000000000001E-2</v>
      </c>
      <c r="Q15">
        <v>9.6000000000000002E-2</v>
      </c>
      <c r="R15">
        <v>1.9E-2</v>
      </c>
      <c r="S15">
        <v>8.9999999999999993E-3</v>
      </c>
      <c r="T15">
        <v>2.5000000000000001E-2</v>
      </c>
      <c r="U15">
        <v>4.0000000000000001E-3</v>
      </c>
      <c r="V15">
        <v>8.9999999999999993E-3</v>
      </c>
      <c r="W15">
        <v>2.3E-2</v>
      </c>
    </row>
    <row r="16" spans="1:23" x14ac:dyDescent="0.2">
      <c r="A16">
        <v>0.8</v>
      </c>
      <c r="B16">
        <v>33.799999999999997</v>
      </c>
      <c r="C16">
        <f t="shared" si="0"/>
        <v>0.33799999999999997</v>
      </c>
      <c r="E16" t="s">
        <v>8</v>
      </c>
      <c r="F16">
        <v>1.7999999999999999E-2</v>
      </c>
      <c r="H16">
        <v>0.39700000000000002</v>
      </c>
      <c r="I16">
        <v>0.55000000000000004</v>
      </c>
      <c r="J16">
        <v>0.45700000000000002</v>
      </c>
      <c r="K16">
        <v>0.41299999999999998</v>
      </c>
      <c r="L16">
        <v>0.38100000000000001</v>
      </c>
      <c r="M16">
        <v>0.28000000000000003</v>
      </c>
      <c r="N16">
        <v>9.0999999999999998E-2</v>
      </c>
      <c r="O16">
        <v>0.128</v>
      </c>
      <c r="P16">
        <v>0.104</v>
      </c>
      <c r="Q16">
        <v>0.05</v>
      </c>
      <c r="R16">
        <v>3.1E-2</v>
      </c>
      <c r="S16">
        <v>2.1000000000000001E-2</v>
      </c>
      <c r="T16">
        <v>1.2999999999999999E-2</v>
      </c>
      <c r="U16">
        <v>6.0000000000000001E-3</v>
      </c>
      <c r="V16">
        <v>2.1999999999999999E-2</v>
      </c>
      <c r="W16">
        <v>3.1E-2</v>
      </c>
    </row>
    <row r="17" spans="1:25" x14ac:dyDescent="0.2">
      <c r="A17">
        <v>0.9</v>
      </c>
      <c r="B17">
        <v>23.5</v>
      </c>
      <c r="C17">
        <f t="shared" si="0"/>
        <v>0.23499999999999999</v>
      </c>
      <c r="X17" t="s">
        <v>11</v>
      </c>
    </row>
    <row r="18" spans="1:25" x14ac:dyDescent="0.2">
      <c r="A18">
        <v>1</v>
      </c>
      <c r="B18">
        <v>24.8</v>
      </c>
      <c r="C18">
        <f t="shared" si="0"/>
        <v>0.248</v>
      </c>
      <c r="E18" t="s">
        <v>21</v>
      </c>
      <c r="F18" s="4">
        <f>C10*0.2</f>
        <v>1.52E-2</v>
      </c>
      <c r="G18" s="4">
        <f>C12*0.2</f>
        <v>6.8000000000000005E-2</v>
      </c>
      <c r="H18" s="4">
        <f>C14*0.2</f>
        <v>6.9200000000000012E-2</v>
      </c>
      <c r="I18" s="4">
        <f>C16*0.2</f>
        <v>6.7599999999999993E-2</v>
      </c>
      <c r="J18" s="4">
        <f>C18*0.2</f>
        <v>4.9600000000000005E-2</v>
      </c>
      <c r="K18" s="4">
        <f>C20*0.2</f>
        <v>0.06</v>
      </c>
      <c r="L18" s="4">
        <f>C22*0.2</f>
        <v>6.0999999999999999E-2</v>
      </c>
      <c r="M18" s="4">
        <f>C24*0.2</f>
        <v>6.4000000000000001E-2</v>
      </c>
      <c r="N18" s="4">
        <f>C26*0.2</f>
        <v>6.7000000000000004E-2</v>
      </c>
      <c r="O18" s="4">
        <f>C28*0.2</f>
        <v>6.6599999999999993E-2</v>
      </c>
      <c r="P18" s="4">
        <f>C30*0.2</f>
        <v>5.6000000000000008E-2</v>
      </c>
      <c r="Q18" s="4">
        <f>C32*0.2</f>
        <v>7.2599999999999998E-2</v>
      </c>
      <c r="R18" s="4">
        <f>C34*0.2</f>
        <v>6.9999999999999993E-2</v>
      </c>
      <c r="S18" s="4">
        <f>C36*0.2</f>
        <v>7.1999999999999995E-2</v>
      </c>
      <c r="T18" s="4">
        <f>C38*0.2</f>
        <v>7.8000000000000014E-2</v>
      </c>
      <c r="U18" s="4">
        <f>C40*0.2</f>
        <v>7.8799999999999995E-2</v>
      </c>
      <c r="V18" s="4">
        <f>C42*0.2</f>
        <v>7.7000000000000013E-2</v>
      </c>
      <c r="W18" s="4">
        <f>C44*0.2</f>
        <v>6.4000000000000001E-2</v>
      </c>
      <c r="X18" s="5">
        <f>SUM(F18:W18)</f>
        <v>1.1566000000000001</v>
      </c>
      <c r="Y18" s="3" t="s">
        <v>10</v>
      </c>
    </row>
    <row r="19" spans="1:25" x14ac:dyDescent="0.2">
      <c r="A19">
        <v>1.1000000000000001</v>
      </c>
      <c r="B19">
        <v>32.299999999999997</v>
      </c>
      <c r="C19">
        <f t="shared" si="0"/>
        <v>0.32299999999999995</v>
      </c>
      <c r="E19" t="s">
        <v>22</v>
      </c>
      <c r="F19" s="4">
        <f>AVERAGE(F9:F16)</f>
        <v>1.95E-2</v>
      </c>
      <c r="G19" s="4" t="s">
        <v>31</v>
      </c>
      <c r="H19" s="4">
        <f t="shared" ref="H19:W19" si="1">AVERAGE(H9:H16)</f>
        <v>0.33714285714285719</v>
      </c>
      <c r="I19" s="4">
        <f t="shared" si="1"/>
        <v>0.34914285714285714</v>
      </c>
      <c r="J19" s="4">
        <f t="shared" si="1"/>
        <v>0.36749999999999999</v>
      </c>
      <c r="K19" s="4">
        <f>AVERAGE(K9:K16)</f>
        <v>0.33357142857142857</v>
      </c>
      <c r="L19" s="4">
        <f t="shared" si="1"/>
        <v>0.22057142857142858</v>
      </c>
      <c r="M19" s="4">
        <f>AVERAGE(M9:M16)</f>
        <v>0.27357142857142858</v>
      </c>
      <c r="N19" s="4">
        <f>AVERAGE(N9:N16)</f>
        <v>0.10780000000000001</v>
      </c>
      <c r="O19" s="4">
        <f t="shared" si="1"/>
        <v>6.7375000000000004E-2</v>
      </c>
      <c r="P19" s="4">
        <f t="shared" si="1"/>
        <v>6.1499999999999999E-2</v>
      </c>
      <c r="Q19" s="4">
        <f t="shared" si="1"/>
        <v>5.2142857142857144E-2</v>
      </c>
      <c r="R19" s="4">
        <f t="shared" si="1"/>
        <v>2.3142857142857139E-2</v>
      </c>
      <c r="S19" s="4">
        <f t="shared" si="1"/>
        <v>1.125E-2</v>
      </c>
      <c r="T19" s="4">
        <f t="shared" si="1"/>
        <v>1.15E-2</v>
      </c>
      <c r="U19" s="4">
        <f t="shared" si="1"/>
        <v>6.2499999999999995E-3</v>
      </c>
      <c r="V19" s="4">
        <f t="shared" si="1"/>
        <v>1.3833333333333331E-2</v>
      </c>
      <c r="W19" s="4">
        <f t="shared" si="1"/>
        <v>1.4799999999999999E-2</v>
      </c>
      <c r="X19" s="5">
        <f>AVERAGE(F19:W19)</f>
        <v>0.13356435574229697</v>
      </c>
      <c r="Y19" s="3" t="s">
        <v>12</v>
      </c>
    </row>
    <row r="20" spans="1:25" x14ac:dyDescent="0.2">
      <c r="A20">
        <v>1.2</v>
      </c>
      <c r="B20">
        <v>30</v>
      </c>
      <c r="C20">
        <f t="shared" si="0"/>
        <v>0.3</v>
      </c>
      <c r="E20" t="s">
        <v>14</v>
      </c>
      <c r="F20" s="4">
        <v>2.1000000000000001E-2</v>
      </c>
      <c r="G20" s="4">
        <v>0</v>
      </c>
      <c r="H20" s="4">
        <v>0.34100000000000003</v>
      </c>
      <c r="I20" s="4">
        <v>0.38</v>
      </c>
      <c r="J20" s="4">
        <v>0.46</v>
      </c>
      <c r="K20" s="4">
        <v>0.34499999999999997</v>
      </c>
      <c r="L20" s="4">
        <v>0.28699999999999998</v>
      </c>
      <c r="M20" s="4">
        <v>0.29299999999999998</v>
      </c>
      <c r="N20" s="4">
        <v>0.13200000000000001</v>
      </c>
      <c r="O20" s="4">
        <v>3.4000000000000002E-2</v>
      </c>
      <c r="P20" s="4">
        <v>3.5000000000000003E-2</v>
      </c>
      <c r="Q20" s="4">
        <v>6.8000000000000005E-2</v>
      </c>
      <c r="R20" s="4">
        <v>2.5999999999999999E-2</v>
      </c>
      <c r="S20" s="4">
        <v>1.2999999999999999E-2</v>
      </c>
      <c r="T20" s="4">
        <v>1E-3</v>
      </c>
      <c r="U20" s="4">
        <v>5.0000000000000001E-3</v>
      </c>
      <c r="V20" s="4">
        <v>1.4E-2</v>
      </c>
      <c r="W20" s="4">
        <v>2E-3</v>
      </c>
      <c r="X20" s="5">
        <f>AVERAGE(F20:W20)</f>
        <v>0.13649999999999995</v>
      </c>
      <c r="Y20" s="3" t="s">
        <v>12</v>
      </c>
    </row>
    <row r="21" spans="1:25" x14ac:dyDescent="0.2">
      <c r="A21">
        <v>1.3</v>
      </c>
      <c r="B21">
        <v>30.7</v>
      </c>
      <c r="C21">
        <f t="shared" si="0"/>
        <v>0.307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  <c r="Y21" s="3"/>
    </row>
    <row r="22" spans="1:25" x14ac:dyDescent="0.2">
      <c r="A22">
        <v>1.4</v>
      </c>
      <c r="B22">
        <v>30.5</v>
      </c>
      <c r="C22">
        <f t="shared" si="0"/>
        <v>0.30499999999999999</v>
      </c>
      <c r="E22" t="s">
        <v>23</v>
      </c>
      <c r="F22" s="4">
        <f t="shared" ref="F22:W22" si="2">F18*F19</f>
        <v>2.9639999999999999E-4</v>
      </c>
      <c r="G22" s="4" t="s">
        <v>31</v>
      </c>
      <c r="H22" s="4">
        <f t="shared" si="2"/>
        <v>2.333028571428572E-2</v>
      </c>
      <c r="I22" s="4">
        <f t="shared" si="2"/>
        <v>2.3602057142857142E-2</v>
      </c>
      <c r="J22" s="4">
        <f t="shared" si="2"/>
        <v>1.8228000000000001E-2</v>
      </c>
      <c r="K22" s="4">
        <f t="shared" si="2"/>
        <v>2.0014285714285714E-2</v>
      </c>
      <c r="L22" s="4">
        <f t="shared" si="2"/>
        <v>1.3454857142857143E-2</v>
      </c>
      <c r="M22" s="4">
        <f t="shared" si="2"/>
        <v>1.7508571428571429E-2</v>
      </c>
      <c r="N22" s="4">
        <f t="shared" si="2"/>
        <v>7.2226000000000009E-3</v>
      </c>
      <c r="O22" s="4">
        <f t="shared" si="2"/>
        <v>4.4871749999999995E-3</v>
      </c>
      <c r="P22" s="4">
        <f t="shared" si="2"/>
        <v>3.4440000000000004E-3</v>
      </c>
      <c r="Q22" s="4">
        <f t="shared" si="2"/>
        <v>3.7855714285714285E-3</v>
      </c>
      <c r="R22" s="4">
        <f t="shared" si="2"/>
        <v>1.6199999999999995E-3</v>
      </c>
      <c r="S22" s="4">
        <f t="shared" si="2"/>
        <v>8.0999999999999996E-4</v>
      </c>
      <c r="T22" s="4">
        <f t="shared" si="2"/>
        <v>8.9700000000000012E-4</v>
      </c>
      <c r="U22" s="4">
        <f t="shared" si="2"/>
        <v>4.9249999999999988E-4</v>
      </c>
      <c r="V22" s="4">
        <f t="shared" si="2"/>
        <v>1.0651666666666667E-3</v>
      </c>
      <c r="W22" s="4">
        <f t="shared" si="2"/>
        <v>9.4719999999999993E-4</v>
      </c>
      <c r="X22" s="5">
        <f>SUM(F22:W22)</f>
        <v>0.14120567023809527</v>
      </c>
      <c r="Y22" s="3" t="s">
        <v>13</v>
      </c>
    </row>
    <row r="23" spans="1:25" x14ac:dyDescent="0.2">
      <c r="A23">
        <v>1.5</v>
      </c>
      <c r="B23">
        <v>20</v>
      </c>
      <c r="C23">
        <f t="shared" si="0"/>
        <v>0.2</v>
      </c>
      <c r="E23" t="s">
        <v>29</v>
      </c>
      <c r="F23" s="4">
        <f>F18*F20</f>
        <v>3.1920000000000001E-4</v>
      </c>
      <c r="G23" s="4">
        <f t="shared" ref="G23:W23" si="3">G18*G20</f>
        <v>0</v>
      </c>
      <c r="H23" s="4">
        <f t="shared" si="3"/>
        <v>2.3597200000000006E-2</v>
      </c>
      <c r="I23" s="4">
        <f t="shared" si="3"/>
        <v>2.5687999999999999E-2</v>
      </c>
      <c r="J23" s="4">
        <f t="shared" si="3"/>
        <v>2.2816000000000003E-2</v>
      </c>
      <c r="K23" s="4">
        <f t="shared" si="3"/>
        <v>2.0699999999999996E-2</v>
      </c>
      <c r="L23" s="4">
        <f t="shared" si="3"/>
        <v>1.7506999999999998E-2</v>
      </c>
      <c r="M23" s="4">
        <f t="shared" si="3"/>
        <v>1.8751999999999998E-2</v>
      </c>
      <c r="N23" s="4">
        <f t="shared" si="3"/>
        <v>8.8440000000000012E-3</v>
      </c>
      <c r="O23" s="4">
        <f t="shared" si="3"/>
        <v>2.2643999999999997E-3</v>
      </c>
      <c r="P23" s="4">
        <f t="shared" si="3"/>
        <v>1.9600000000000004E-3</v>
      </c>
      <c r="Q23" s="4">
        <f t="shared" si="3"/>
        <v>4.9367999999999999E-3</v>
      </c>
      <c r="R23" s="4">
        <f t="shared" si="3"/>
        <v>1.8199999999999998E-3</v>
      </c>
      <c r="S23" s="4">
        <f t="shared" si="3"/>
        <v>9.3599999999999987E-4</v>
      </c>
      <c r="T23" s="4">
        <f t="shared" si="3"/>
        <v>7.8000000000000012E-5</v>
      </c>
      <c r="U23" s="4">
        <f t="shared" si="3"/>
        <v>3.9399999999999998E-4</v>
      </c>
      <c r="V23" s="4">
        <f t="shared" si="3"/>
        <v>1.0780000000000002E-3</v>
      </c>
      <c r="W23" s="4">
        <f t="shared" si="3"/>
        <v>1.2799999999999999E-4</v>
      </c>
      <c r="X23" s="5">
        <f>SUM(F23:W23)</f>
        <v>0.15181859999999994</v>
      </c>
      <c r="Y23" s="3" t="s">
        <v>13</v>
      </c>
    </row>
    <row r="24" spans="1:25" x14ac:dyDescent="0.2">
      <c r="A24">
        <v>1.6</v>
      </c>
      <c r="B24">
        <v>32</v>
      </c>
      <c r="C24">
        <f t="shared" si="0"/>
        <v>0.32</v>
      </c>
    </row>
    <row r="25" spans="1:25" x14ac:dyDescent="0.2">
      <c r="A25">
        <v>1.7</v>
      </c>
      <c r="B25">
        <v>32</v>
      </c>
      <c r="C25">
        <f t="shared" si="0"/>
        <v>0.32</v>
      </c>
      <c r="M25" t="s">
        <v>26</v>
      </c>
      <c r="X25" s="4">
        <f>X22/X18</f>
        <v>0.12208686688405262</v>
      </c>
    </row>
    <row r="26" spans="1:25" x14ac:dyDescent="0.2">
      <c r="A26">
        <v>1.8</v>
      </c>
      <c r="B26">
        <v>33.5</v>
      </c>
      <c r="C26">
        <f t="shared" si="0"/>
        <v>0.33500000000000002</v>
      </c>
      <c r="M26" t="s">
        <v>15</v>
      </c>
      <c r="O26">
        <v>0.4</v>
      </c>
      <c r="P26" t="s">
        <v>18</v>
      </c>
    </row>
    <row r="27" spans="1:25" x14ac:dyDescent="0.2">
      <c r="A27">
        <v>1.9</v>
      </c>
      <c r="B27">
        <v>32</v>
      </c>
      <c r="C27">
        <f t="shared" si="0"/>
        <v>0.32</v>
      </c>
      <c r="M27" t="s">
        <v>16</v>
      </c>
      <c r="O27">
        <v>0.25</v>
      </c>
      <c r="P27" t="s">
        <v>18</v>
      </c>
    </row>
    <row r="28" spans="1:25" x14ac:dyDescent="0.2">
      <c r="A28">
        <v>2</v>
      </c>
      <c r="B28">
        <v>33.299999999999997</v>
      </c>
      <c r="C28">
        <f t="shared" si="0"/>
        <v>0.33299999999999996</v>
      </c>
      <c r="E28" t="s">
        <v>30</v>
      </c>
      <c r="M28" t="s">
        <v>17</v>
      </c>
      <c r="O28">
        <f>O26*O27</f>
        <v>0.1</v>
      </c>
      <c r="P28" t="s">
        <v>10</v>
      </c>
    </row>
    <row r="29" spans="1:25" x14ac:dyDescent="0.2">
      <c r="A29">
        <v>2.1</v>
      </c>
      <c r="B29">
        <v>35.9</v>
      </c>
      <c r="C29">
        <f t="shared" si="0"/>
        <v>0.35899999999999999</v>
      </c>
      <c r="E29">
        <f>AVERAGE(C8:C47)</f>
        <v>0.29969999999999997</v>
      </c>
      <c r="M29" t="s">
        <v>27</v>
      </c>
      <c r="O29" s="6">
        <f>AVERAGE(M19:P19)</f>
        <v>0.12756160714285714</v>
      </c>
      <c r="P29" t="s">
        <v>12</v>
      </c>
    </row>
    <row r="30" spans="1:25" x14ac:dyDescent="0.2">
      <c r="A30">
        <v>2.2000000000000002</v>
      </c>
      <c r="B30">
        <v>28</v>
      </c>
      <c r="C30">
        <f t="shared" si="0"/>
        <v>0.28000000000000003</v>
      </c>
      <c r="M30" t="s">
        <v>19</v>
      </c>
      <c r="O30" s="6">
        <f>O28*O29</f>
        <v>1.2756160714285715E-2</v>
      </c>
      <c r="P30" t="s">
        <v>13</v>
      </c>
    </row>
    <row r="31" spans="1:25" x14ac:dyDescent="0.2">
      <c r="A31">
        <v>2.2999999999999998</v>
      </c>
      <c r="B31">
        <v>38.5</v>
      </c>
      <c r="C31">
        <f t="shared" si="0"/>
        <v>0.38500000000000001</v>
      </c>
      <c r="M31" t="s">
        <v>28</v>
      </c>
      <c r="O31" s="7">
        <v>300</v>
      </c>
      <c r="P31" t="s">
        <v>25</v>
      </c>
    </row>
    <row r="32" spans="1:25" x14ac:dyDescent="0.2">
      <c r="A32">
        <v>2.4</v>
      </c>
      <c r="B32">
        <v>36.299999999999997</v>
      </c>
      <c r="C32">
        <f t="shared" si="0"/>
        <v>0.36299999999999999</v>
      </c>
      <c r="M32" t="s">
        <v>19</v>
      </c>
      <c r="O32" s="6">
        <f>O30*O31</f>
        <v>3.8268482142857145</v>
      </c>
      <c r="P32" t="s">
        <v>20</v>
      </c>
    </row>
    <row r="33" spans="1:21" x14ac:dyDescent="0.2">
      <c r="A33">
        <v>2.5</v>
      </c>
      <c r="B33">
        <v>36.5</v>
      </c>
      <c r="C33">
        <f t="shared" si="0"/>
        <v>0.36499999999999999</v>
      </c>
      <c r="M33" t="s">
        <v>19</v>
      </c>
      <c r="O33" s="6">
        <f>O32*1000</f>
        <v>3826.8482142857147</v>
      </c>
      <c r="P33" t="s">
        <v>24</v>
      </c>
    </row>
    <row r="34" spans="1:21" x14ac:dyDescent="0.2">
      <c r="A34">
        <v>2.6</v>
      </c>
      <c r="B34">
        <v>35</v>
      </c>
      <c r="C34">
        <f t="shared" si="0"/>
        <v>0.35</v>
      </c>
    </row>
    <row r="35" spans="1:21" x14ac:dyDescent="0.2">
      <c r="A35">
        <v>2.7</v>
      </c>
      <c r="B35">
        <v>37.799999999999997</v>
      </c>
      <c r="C35">
        <f t="shared" si="0"/>
        <v>0.37799999999999995</v>
      </c>
      <c r="M35" t="s">
        <v>32</v>
      </c>
      <c r="N35">
        <f xml:space="preserve"> O30/O28</f>
        <v>0.12756160714285714</v>
      </c>
    </row>
    <row r="36" spans="1:21" x14ac:dyDescent="0.2">
      <c r="A36">
        <v>2.8</v>
      </c>
      <c r="B36">
        <v>36</v>
      </c>
      <c r="C36">
        <f t="shared" si="0"/>
        <v>0.36</v>
      </c>
      <c r="U36" s="1"/>
    </row>
    <row r="37" spans="1:21" x14ac:dyDescent="0.2">
      <c r="A37">
        <v>2.9</v>
      </c>
      <c r="B37">
        <v>39.9</v>
      </c>
      <c r="C37">
        <f t="shared" si="0"/>
        <v>0.39899999999999997</v>
      </c>
    </row>
    <row r="38" spans="1:21" x14ac:dyDescent="0.2">
      <c r="A38">
        <v>3</v>
      </c>
      <c r="B38">
        <v>39</v>
      </c>
      <c r="C38">
        <f t="shared" si="0"/>
        <v>0.39</v>
      </c>
    </row>
    <row r="39" spans="1:21" x14ac:dyDescent="0.2">
      <c r="A39">
        <v>3.1</v>
      </c>
      <c r="B39">
        <v>38.200000000000003</v>
      </c>
      <c r="C39">
        <f t="shared" si="0"/>
        <v>0.38200000000000001</v>
      </c>
    </row>
    <row r="40" spans="1:21" x14ac:dyDescent="0.2">
      <c r="A40">
        <v>3.2</v>
      </c>
      <c r="B40">
        <v>39.4</v>
      </c>
      <c r="C40">
        <f t="shared" si="0"/>
        <v>0.39399999999999996</v>
      </c>
    </row>
    <row r="41" spans="1:21" x14ac:dyDescent="0.2">
      <c r="A41">
        <v>3.3</v>
      </c>
      <c r="B41">
        <v>39</v>
      </c>
      <c r="C41">
        <f t="shared" si="0"/>
        <v>0.39</v>
      </c>
    </row>
    <row r="42" spans="1:21" x14ac:dyDescent="0.2">
      <c r="A42">
        <v>3.4</v>
      </c>
      <c r="B42">
        <v>38.5</v>
      </c>
      <c r="C42">
        <f t="shared" si="0"/>
        <v>0.38500000000000001</v>
      </c>
    </row>
    <row r="43" spans="1:21" x14ac:dyDescent="0.2">
      <c r="A43">
        <v>3.5</v>
      </c>
      <c r="B43">
        <v>33.700000000000003</v>
      </c>
      <c r="C43">
        <f t="shared" si="0"/>
        <v>0.33700000000000002</v>
      </c>
    </row>
    <row r="44" spans="1:21" x14ac:dyDescent="0.2">
      <c r="A44">
        <v>3.6</v>
      </c>
      <c r="B44">
        <v>32</v>
      </c>
      <c r="C44">
        <f t="shared" si="0"/>
        <v>0.32</v>
      </c>
    </row>
    <row r="45" spans="1:21" x14ac:dyDescent="0.2">
      <c r="A45">
        <v>3.7</v>
      </c>
      <c r="B45">
        <v>25.4</v>
      </c>
      <c r="C45">
        <f t="shared" si="0"/>
        <v>0.254</v>
      </c>
    </row>
    <row r="46" spans="1:21" x14ac:dyDescent="0.2">
      <c r="A46">
        <v>3.8</v>
      </c>
      <c r="B46">
        <v>21.2</v>
      </c>
      <c r="C46">
        <f t="shared" si="0"/>
        <v>0.21199999999999999</v>
      </c>
    </row>
    <row r="47" spans="1:21" x14ac:dyDescent="0.2">
      <c r="A47">
        <v>4</v>
      </c>
      <c r="B47">
        <v>0</v>
      </c>
      <c r="C47">
        <v>0</v>
      </c>
    </row>
    <row r="49" spans="3:3" x14ac:dyDescent="0.2">
      <c r="C49">
        <f>MAX(C8:C47)</f>
        <v>0.39899999999999997</v>
      </c>
    </row>
  </sheetData>
  <mergeCells count="1">
    <mergeCell ref="F6:P6"/>
  </mergeCells>
  <conditionalFormatting sqref="F15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N17 Y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W55 X40:AD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Lofty</cp:lastModifiedBy>
  <dcterms:created xsi:type="dcterms:W3CDTF">2023-01-22T11:32:12Z</dcterms:created>
  <dcterms:modified xsi:type="dcterms:W3CDTF">2024-05-07T19:07:59Z</dcterms:modified>
</cp:coreProperties>
</file>