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NEW/13-11-23/"/>
    </mc:Choice>
  </mc:AlternateContent>
  <xr:revisionPtr revIDLastSave="135" documentId="13_ncr:1_{4A979C56-3FAE-4BFB-A48F-61AE6EEBE823}" xr6:coauthVersionLast="47" xr6:coauthVersionMax="47" xr10:uidLastSave="{95A8AC20-7331-EA4E-8447-EADE65E35255}"/>
  <bookViews>
    <workbookView xWindow="0" yWindow="500" windowWidth="16800" windowHeight="19320" activeTab="3" xr2:uid="{7520BC19-4E97-4C9C-8E26-1693B1B66571}"/>
  </bookViews>
  <sheets>
    <sheet name="Site 1" sheetId="1" r:id="rId1"/>
    <sheet name="Site 2" sheetId="2" r:id="rId2"/>
    <sheet name="Site 3" sheetId="3" r:id="rId3"/>
    <sheet name="Site 4" sheetId="4" r:id="rId4"/>
    <sheet name="Site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2" i="3"/>
  <c r="C24" i="2"/>
  <c r="C23" i="1"/>
  <c r="G24" i="4"/>
  <c r="F10" i="4"/>
  <c r="F9" i="4"/>
  <c r="G25" i="3"/>
  <c r="G26" i="3" s="1"/>
  <c r="G27" i="3" s="1"/>
  <c r="G28" i="3" s="1"/>
  <c r="F12" i="3"/>
  <c r="F11" i="3"/>
  <c r="G28" i="2"/>
  <c r="G29" i="2" s="1"/>
  <c r="G30" i="2" s="1"/>
  <c r="G31" i="2" s="1"/>
  <c r="F12" i="2"/>
  <c r="F13" i="2"/>
  <c r="F14" i="2"/>
  <c r="F11" i="2"/>
  <c r="G27" i="1"/>
  <c r="G26" i="1"/>
  <c r="G28" i="1" s="1"/>
  <c r="G29" i="1" s="1"/>
  <c r="F11" i="1"/>
  <c r="F12" i="1"/>
  <c r="F13" i="1"/>
  <c r="F10" i="1"/>
  <c r="G28" i="5"/>
  <c r="G29" i="5" s="1"/>
  <c r="G30" i="5" s="1"/>
  <c r="G31" i="5" s="1"/>
  <c r="F11" i="5"/>
  <c r="F10" i="5"/>
  <c r="G25" i="4"/>
  <c r="G26" i="4" s="1"/>
  <c r="G27" i="4" s="1"/>
  <c r="G23" i="5"/>
  <c r="H23" i="5" s="1"/>
  <c r="G12" i="5"/>
  <c r="G20" i="5"/>
  <c r="G11" i="5"/>
  <c r="G14" i="5" l="1"/>
  <c r="G15" i="5"/>
  <c r="I20" i="5" s="1"/>
  <c r="G24" i="2"/>
  <c r="G21" i="1"/>
  <c r="G21" i="3"/>
  <c r="G20" i="4"/>
  <c r="G20" i="1"/>
  <c r="I20" i="1" s="1"/>
  <c r="H2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I19" i="4"/>
  <c r="H19" i="4"/>
  <c r="H6" i="4"/>
  <c r="H7" i="4"/>
  <c r="H8" i="4"/>
  <c r="H9" i="4"/>
  <c r="H10" i="4"/>
  <c r="H11" i="4"/>
  <c r="H12" i="4"/>
  <c r="H13" i="4"/>
  <c r="H14" i="4"/>
  <c r="H15" i="4"/>
  <c r="H5" i="4"/>
  <c r="I20" i="3"/>
  <c r="G20" i="3"/>
  <c r="H20" i="3"/>
  <c r="H8" i="3"/>
  <c r="H9" i="3"/>
  <c r="H10" i="3"/>
  <c r="H11" i="3"/>
  <c r="H12" i="3"/>
  <c r="H13" i="3"/>
  <c r="H14" i="3"/>
  <c r="H15" i="3"/>
  <c r="H16" i="3"/>
  <c r="H7" i="3"/>
  <c r="I23" i="2"/>
  <c r="H23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7" i="2"/>
  <c r="H20" i="1"/>
  <c r="H8" i="1"/>
  <c r="H9" i="1"/>
  <c r="H10" i="1"/>
  <c r="H11" i="1"/>
  <c r="H12" i="1"/>
  <c r="H13" i="1"/>
  <c r="H14" i="1"/>
  <c r="H15" i="1"/>
  <c r="H16" i="1"/>
  <c r="H17" i="1"/>
  <c r="H18" i="1"/>
  <c r="H7" i="1"/>
  <c r="G7" i="1"/>
  <c r="G5" i="4"/>
  <c r="G18" i="4"/>
  <c r="G19" i="4"/>
  <c r="G19" i="3"/>
  <c r="G6" i="5"/>
  <c r="G7" i="5"/>
  <c r="G8" i="5"/>
  <c r="G9" i="5"/>
  <c r="G10" i="5"/>
  <c r="G13" i="5"/>
  <c r="G16" i="5"/>
  <c r="G17" i="5"/>
  <c r="G18" i="5"/>
  <c r="G5" i="5"/>
  <c r="G17" i="4"/>
  <c r="G6" i="4"/>
  <c r="G7" i="4"/>
  <c r="G8" i="4"/>
  <c r="G9" i="4"/>
  <c r="G10" i="4"/>
  <c r="G11" i="4"/>
  <c r="G12" i="4"/>
  <c r="G13" i="4"/>
  <c r="G14" i="4"/>
  <c r="G15" i="4"/>
  <c r="G18" i="3"/>
  <c r="G8" i="3"/>
  <c r="G9" i="3"/>
  <c r="G10" i="3"/>
  <c r="G11" i="3"/>
  <c r="G12" i="3"/>
  <c r="G13" i="3"/>
  <c r="G14" i="3"/>
  <c r="G15" i="3"/>
  <c r="G16" i="3"/>
  <c r="G7" i="3"/>
  <c r="G23" i="2"/>
  <c r="G19" i="2"/>
  <c r="G20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<sst xmlns="http://schemas.openxmlformats.org/spreadsheetml/2006/main" count="38" uniqueCount="8">
  <si>
    <t>width</t>
  </si>
  <si>
    <t>depth (from left bank)</t>
  </si>
  <si>
    <t>depth</t>
  </si>
  <si>
    <t>TOT</t>
  </si>
  <si>
    <t xml:space="preserve">q_net </t>
  </si>
  <si>
    <t>q_net</t>
  </si>
  <si>
    <t>area</t>
  </si>
  <si>
    <t>avg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</si>
</sst>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4C62-D32E-44ED-9631-3DB3E68B3BEE}">
  <dimension ref="A2:I29"/>
  <sheetViews>
    <sheetView workbookViewId="0">
      <selection activeCell="C23" sqref="C23"/>
    </sheetView>
  </sheetViews>
  <sheetFormatPr baseColWidth="10" defaultColWidth="8.83203125" defaultRowHeight="15" x14ac:dyDescent="0.2"/>
  <sheetData>
    <row r="2" spans="1:8" x14ac:dyDescent="0.2">
      <c r="A2" t="s">
        <v>0</v>
      </c>
      <c r="B2">
        <v>1.3</v>
      </c>
    </row>
    <row r="3" spans="1:8" x14ac:dyDescent="0.2">
      <c r="A3" t="s">
        <v>1</v>
      </c>
      <c r="B3">
        <v>50</v>
      </c>
      <c r="C3">
        <v>45</v>
      </c>
      <c r="D3">
        <v>40</v>
      </c>
      <c r="E3">
        <v>30</v>
      </c>
    </row>
    <row r="6" spans="1:8" x14ac:dyDescent="0.2">
      <c r="B6" t="s">
        <v>0</v>
      </c>
      <c r="C6" t="s">
        <v>2</v>
      </c>
      <c r="D6">
        <v>0.2</v>
      </c>
      <c r="E6">
        <v>0.8</v>
      </c>
    </row>
    <row r="7" spans="1:8" x14ac:dyDescent="0.2">
      <c r="B7">
        <v>0.1</v>
      </c>
      <c r="C7">
        <v>0.5</v>
      </c>
      <c r="D7">
        <v>0.53400000000000003</v>
      </c>
      <c r="E7">
        <v>0.66200000000000003</v>
      </c>
      <c r="G7">
        <f>0.1*C7*((D7+E7)/2)</f>
        <v>2.9900000000000006E-2</v>
      </c>
      <c r="H7">
        <f>C7*0.1</f>
        <v>0.05</v>
      </c>
    </row>
    <row r="8" spans="1:8" x14ac:dyDescent="0.2">
      <c r="B8">
        <v>0.2</v>
      </c>
      <c r="C8">
        <v>0.5</v>
      </c>
      <c r="D8">
        <v>0.72</v>
      </c>
      <c r="E8">
        <v>1.0489999999999999</v>
      </c>
      <c r="G8">
        <f t="shared" ref="G8:G18" si="0">0.1*C8*((D8+E8)/2)</f>
        <v>4.4225E-2</v>
      </c>
      <c r="H8">
        <f t="shared" ref="H8:H18" si="1">C8*0.1</f>
        <v>0.05</v>
      </c>
    </row>
    <row r="9" spans="1:8" x14ac:dyDescent="0.2">
      <c r="B9">
        <v>0.3</v>
      </c>
      <c r="C9">
        <v>0.5</v>
      </c>
      <c r="D9">
        <v>0.69199999999999995</v>
      </c>
      <c r="E9">
        <v>1.256</v>
      </c>
      <c r="G9">
        <f t="shared" si="0"/>
        <v>4.87E-2</v>
      </c>
      <c r="H9">
        <f t="shared" si="1"/>
        <v>0.05</v>
      </c>
    </row>
    <row r="10" spans="1:8" x14ac:dyDescent="0.2">
      <c r="B10">
        <v>0.4</v>
      </c>
      <c r="C10">
        <v>0.45</v>
      </c>
      <c r="D10">
        <v>0.62</v>
      </c>
      <c r="E10">
        <v>1.1990000000000001</v>
      </c>
      <c r="F10">
        <f>AVERAGE(D10:E10)</f>
        <v>0.90949999999999998</v>
      </c>
      <c r="G10">
        <f t="shared" si="0"/>
        <v>4.0927500000000006E-2</v>
      </c>
      <c r="H10">
        <f t="shared" si="1"/>
        <v>4.5000000000000005E-2</v>
      </c>
    </row>
    <row r="11" spans="1:8" x14ac:dyDescent="0.2">
      <c r="B11">
        <v>0.5</v>
      </c>
      <c r="C11">
        <v>0.45</v>
      </c>
      <c r="D11">
        <v>0.55800000000000005</v>
      </c>
      <c r="E11">
        <v>1.0469999999999999</v>
      </c>
      <c r="F11">
        <f t="shared" ref="F11:F13" si="2">AVERAGE(D11:E11)</f>
        <v>0.80249999999999999</v>
      </c>
      <c r="G11">
        <f t="shared" si="0"/>
        <v>3.6112500000000006E-2</v>
      </c>
      <c r="H11">
        <f t="shared" si="1"/>
        <v>4.5000000000000005E-2</v>
      </c>
    </row>
    <row r="12" spans="1:8" x14ac:dyDescent="0.2">
      <c r="B12">
        <v>0.6</v>
      </c>
      <c r="C12">
        <v>0.45</v>
      </c>
      <c r="D12">
        <v>0.52300000000000002</v>
      </c>
      <c r="E12">
        <v>0.95499999999999996</v>
      </c>
      <c r="F12">
        <f t="shared" si="2"/>
        <v>0.73899999999999999</v>
      </c>
      <c r="G12">
        <f t="shared" si="0"/>
        <v>3.3255000000000007E-2</v>
      </c>
      <c r="H12">
        <f t="shared" si="1"/>
        <v>4.5000000000000005E-2</v>
      </c>
    </row>
    <row r="13" spans="1:8" x14ac:dyDescent="0.2">
      <c r="B13">
        <v>0.7</v>
      </c>
      <c r="C13">
        <v>0.4</v>
      </c>
      <c r="D13">
        <v>0.49199999999999999</v>
      </c>
      <c r="E13">
        <v>0.876</v>
      </c>
      <c r="F13">
        <f t="shared" si="2"/>
        <v>0.68399999999999994</v>
      </c>
      <c r="G13">
        <f t="shared" si="0"/>
        <v>2.7360000000000002E-2</v>
      </c>
      <c r="H13">
        <f t="shared" si="1"/>
        <v>4.0000000000000008E-2</v>
      </c>
    </row>
    <row r="14" spans="1:8" x14ac:dyDescent="0.2">
      <c r="B14">
        <v>0.8</v>
      </c>
      <c r="C14">
        <v>0.4</v>
      </c>
      <c r="D14">
        <v>0.59599999999999997</v>
      </c>
      <c r="E14">
        <v>0.77300000000000002</v>
      </c>
      <c r="G14">
        <f t="shared" si="0"/>
        <v>2.7380000000000005E-2</v>
      </c>
      <c r="H14">
        <f t="shared" si="1"/>
        <v>4.0000000000000008E-2</v>
      </c>
    </row>
    <row r="15" spans="1:8" x14ac:dyDescent="0.2">
      <c r="B15">
        <v>0.9</v>
      </c>
      <c r="C15">
        <v>0.4</v>
      </c>
      <c r="D15">
        <v>0.41699999999999998</v>
      </c>
      <c r="E15">
        <v>0.628</v>
      </c>
      <c r="G15">
        <f t="shared" si="0"/>
        <v>2.0900000000000002E-2</v>
      </c>
      <c r="H15">
        <f t="shared" si="1"/>
        <v>4.0000000000000008E-2</v>
      </c>
    </row>
    <row r="16" spans="1:8" x14ac:dyDescent="0.2">
      <c r="B16">
        <v>1</v>
      </c>
      <c r="C16">
        <v>0.3</v>
      </c>
      <c r="D16">
        <v>0.21199999999999999</v>
      </c>
      <c r="E16">
        <v>0.46300000000000002</v>
      </c>
      <c r="G16">
        <f t="shared" si="0"/>
        <v>1.0125E-2</v>
      </c>
      <c r="H16">
        <f t="shared" si="1"/>
        <v>0.03</v>
      </c>
    </row>
    <row r="17" spans="2:9" x14ac:dyDescent="0.2">
      <c r="B17">
        <v>1.1000000000000001</v>
      </c>
      <c r="C17">
        <v>0.3</v>
      </c>
      <c r="D17">
        <v>4.3999999999999997E-2</v>
      </c>
      <c r="E17">
        <v>0.25800000000000001</v>
      </c>
      <c r="G17">
        <f t="shared" si="0"/>
        <v>4.5299999999999993E-3</v>
      </c>
      <c r="H17">
        <f t="shared" si="1"/>
        <v>0.03</v>
      </c>
    </row>
    <row r="18" spans="2:9" x14ac:dyDescent="0.2">
      <c r="B18">
        <v>1.2</v>
      </c>
      <c r="C18">
        <v>0.3</v>
      </c>
      <c r="D18">
        <v>-8.9999999999999993E-3</v>
      </c>
      <c r="E18">
        <v>0.11899999999999999</v>
      </c>
      <c r="G18">
        <f t="shared" si="0"/>
        <v>1.65E-3</v>
      </c>
      <c r="H18">
        <f t="shared" si="1"/>
        <v>0.03</v>
      </c>
    </row>
    <row r="20" spans="2:9" x14ac:dyDescent="0.2">
      <c r="F20" t="s">
        <v>3</v>
      </c>
      <c r="G20">
        <f>SUM(G7:G18)</f>
        <v>0.32506499999999999</v>
      </c>
      <c r="H20">
        <f>SUM(H7:H18)</f>
        <v>0.49500000000000022</v>
      </c>
      <c r="I20">
        <f>G20/H20</f>
        <v>0.65669696969696945</v>
      </c>
    </row>
    <row r="21" spans="2:9" x14ac:dyDescent="0.2">
      <c r="F21" t="s">
        <v>4</v>
      </c>
      <c r="G21">
        <f>SUM(G11:G14)</f>
        <v>0.12410750000000002</v>
      </c>
    </row>
    <row r="23" spans="2:9" x14ac:dyDescent="0.2">
      <c r="C23">
        <f>MAX(C7:C18)</f>
        <v>0.5</v>
      </c>
    </row>
    <row r="25" spans="2:9" x14ac:dyDescent="0.2">
      <c r="F25" t="s">
        <v>6</v>
      </c>
      <c r="G25">
        <v>0.1</v>
      </c>
    </row>
    <row r="26" spans="2:9" x14ac:dyDescent="0.2">
      <c r="F26" t="s">
        <v>7</v>
      </c>
      <c r="G26">
        <f>AVERAGE(F10:F13)</f>
        <v>0.78374999999999995</v>
      </c>
    </row>
    <row r="27" spans="2:9" x14ac:dyDescent="0.2">
      <c r="G27">
        <f>G25*G26</f>
        <v>7.8375E-2</v>
      </c>
    </row>
    <row r="28" spans="2:9" x14ac:dyDescent="0.2">
      <c r="G28">
        <f>G27*300</f>
        <v>23.512499999999999</v>
      </c>
    </row>
    <row r="29" spans="2:9" x14ac:dyDescent="0.2">
      <c r="G29">
        <f>G28*1000</f>
        <v>23512.5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F7F1-EA2C-428F-B423-DCA0180F4B97}">
  <dimension ref="A2:I31"/>
  <sheetViews>
    <sheetView workbookViewId="0">
      <selection activeCell="C25" sqref="C25"/>
    </sheetView>
  </sheetViews>
  <sheetFormatPr baseColWidth="10" defaultColWidth="8.83203125" defaultRowHeight="15" x14ac:dyDescent="0.2"/>
  <sheetData>
    <row r="2" spans="1:8" x14ac:dyDescent="0.2">
      <c r="A2" t="s">
        <v>0</v>
      </c>
      <c r="B2">
        <v>1.7</v>
      </c>
    </row>
    <row r="3" spans="1:8" x14ac:dyDescent="0.2">
      <c r="A3" t="s">
        <v>1</v>
      </c>
      <c r="B3">
        <v>20</v>
      </c>
      <c r="C3">
        <v>30</v>
      </c>
      <c r="D3">
        <v>35</v>
      </c>
      <c r="E3">
        <v>35</v>
      </c>
    </row>
    <row r="6" spans="1:8" x14ac:dyDescent="0.2">
      <c r="B6" t="s">
        <v>0</v>
      </c>
      <c r="C6" t="s">
        <v>2</v>
      </c>
      <c r="D6">
        <v>0.2</v>
      </c>
      <c r="E6">
        <v>0.8</v>
      </c>
    </row>
    <row r="7" spans="1:8" x14ac:dyDescent="0.2">
      <c r="B7">
        <v>0.2</v>
      </c>
      <c r="C7">
        <v>0.2</v>
      </c>
      <c r="D7">
        <v>-1.4E-2</v>
      </c>
      <c r="E7">
        <v>7.5999999999999998E-2</v>
      </c>
      <c r="G7">
        <f>0.1*C7*((D7+E7)/2)</f>
        <v>6.2000000000000011E-4</v>
      </c>
      <c r="H7">
        <f>C7*0.1</f>
        <v>2.0000000000000004E-2</v>
      </c>
    </row>
    <row r="8" spans="1:8" x14ac:dyDescent="0.2">
      <c r="B8">
        <v>0.3</v>
      </c>
      <c r="C8">
        <v>0.2</v>
      </c>
      <c r="D8">
        <v>-1.9E-2</v>
      </c>
      <c r="E8">
        <v>0.13500000000000001</v>
      </c>
      <c r="G8">
        <f t="shared" ref="G8:G21" si="0">0.1*C8*((D8+E8)/2)</f>
        <v>1.1600000000000002E-3</v>
      </c>
      <c r="H8">
        <f t="shared" ref="H8:H21" si="1">C8*0.1</f>
        <v>2.0000000000000004E-2</v>
      </c>
    </row>
    <row r="9" spans="1:8" x14ac:dyDescent="0.2">
      <c r="B9">
        <v>0.4</v>
      </c>
      <c r="C9">
        <v>0.2</v>
      </c>
      <c r="D9">
        <v>6.7000000000000004E-2</v>
      </c>
      <c r="E9">
        <v>0.249</v>
      </c>
      <c r="G9">
        <f t="shared" si="0"/>
        <v>3.1600000000000005E-3</v>
      </c>
      <c r="H9">
        <f t="shared" si="1"/>
        <v>2.0000000000000004E-2</v>
      </c>
    </row>
    <row r="10" spans="1:8" x14ac:dyDescent="0.2">
      <c r="B10">
        <v>0.5</v>
      </c>
      <c r="C10">
        <v>0.3</v>
      </c>
      <c r="D10">
        <v>0.44800000000000001</v>
      </c>
      <c r="E10">
        <v>0.49</v>
      </c>
      <c r="G10">
        <f t="shared" si="0"/>
        <v>1.4069999999999999E-2</v>
      </c>
      <c r="H10">
        <f t="shared" si="1"/>
        <v>0.03</v>
      </c>
    </row>
    <row r="11" spans="1:8" x14ac:dyDescent="0.2">
      <c r="B11">
        <v>0.6</v>
      </c>
      <c r="C11">
        <v>0.3</v>
      </c>
      <c r="D11">
        <v>0.10299999999999999</v>
      </c>
      <c r="E11">
        <v>0.88800000000000001</v>
      </c>
      <c r="F11">
        <f>AVERAGE(D11:E11)</f>
        <v>0.4955</v>
      </c>
      <c r="G11">
        <f t="shared" si="0"/>
        <v>1.4865E-2</v>
      </c>
      <c r="H11">
        <f t="shared" si="1"/>
        <v>0.03</v>
      </c>
    </row>
    <row r="12" spans="1:8" x14ac:dyDescent="0.2">
      <c r="B12">
        <v>0.7</v>
      </c>
      <c r="C12">
        <v>0.3</v>
      </c>
      <c r="D12">
        <v>1.1359999999999999</v>
      </c>
      <c r="E12">
        <v>1.357</v>
      </c>
      <c r="F12">
        <f t="shared" ref="F12:F14" si="2">AVERAGE(D12:E12)</f>
        <v>1.2464999999999999</v>
      </c>
      <c r="G12">
        <f t="shared" si="0"/>
        <v>3.7394999999999998E-2</v>
      </c>
      <c r="H12">
        <f t="shared" si="1"/>
        <v>0.03</v>
      </c>
    </row>
    <row r="13" spans="1:8" x14ac:dyDescent="0.2">
      <c r="B13">
        <v>0.8</v>
      </c>
      <c r="C13">
        <v>0.3</v>
      </c>
      <c r="D13">
        <v>0.3</v>
      </c>
      <c r="E13">
        <v>1.33</v>
      </c>
      <c r="F13">
        <f t="shared" si="2"/>
        <v>0.81500000000000006</v>
      </c>
      <c r="G13">
        <f t="shared" si="0"/>
        <v>2.445E-2</v>
      </c>
      <c r="H13">
        <f t="shared" si="1"/>
        <v>0.03</v>
      </c>
    </row>
    <row r="14" spans="1:8" x14ac:dyDescent="0.2">
      <c r="B14">
        <v>0.9</v>
      </c>
      <c r="C14">
        <v>0.35</v>
      </c>
      <c r="D14">
        <v>0.86</v>
      </c>
      <c r="E14">
        <v>0.88300000000000001</v>
      </c>
      <c r="F14">
        <f t="shared" si="2"/>
        <v>0.87149999999999994</v>
      </c>
      <c r="G14">
        <f t="shared" si="0"/>
        <v>3.0502499999999995E-2</v>
      </c>
      <c r="H14">
        <f t="shared" si="1"/>
        <v>3.4999999999999996E-2</v>
      </c>
    </row>
    <row r="15" spans="1:8" x14ac:dyDescent="0.2">
      <c r="B15">
        <v>1</v>
      </c>
      <c r="C15">
        <v>0.35</v>
      </c>
      <c r="D15">
        <v>0.72</v>
      </c>
      <c r="E15">
        <v>0.77</v>
      </c>
      <c r="G15">
        <f t="shared" si="0"/>
        <v>2.6074999999999997E-2</v>
      </c>
      <c r="H15">
        <f t="shared" si="1"/>
        <v>3.4999999999999996E-2</v>
      </c>
    </row>
    <row r="16" spans="1:8" x14ac:dyDescent="0.2">
      <c r="B16">
        <v>1.1000000000000001</v>
      </c>
      <c r="C16">
        <v>0.35</v>
      </c>
      <c r="D16">
        <v>0.79</v>
      </c>
      <c r="E16">
        <v>1.2569999999999999</v>
      </c>
      <c r="G16">
        <f t="shared" si="0"/>
        <v>3.5822499999999993E-2</v>
      </c>
      <c r="H16">
        <f t="shared" si="1"/>
        <v>3.4999999999999996E-2</v>
      </c>
    </row>
    <row r="17" spans="2:9" x14ac:dyDescent="0.2">
      <c r="B17">
        <v>1.2</v>
      </c>
      <c r="C17">
        <v>0.35</v>
      </c>
      <c r="D17">
        <v>0.79800000000000004</v>
      </c>
      <c r="E17">
        <v>1.3109999999999999</v>
      </c>
      <c r="G17">
        <f t="shared" si="0"/>
        <v>3.6907499999999996E-2</v>
      </c>
      <c r="H17">
        <f t="shared" si="1"/>
        <v>3.4999999999999996E-2</v>
      </c>
    </row>
    <row r="18" spans="2:9" x14ac:dyDescent="0.2">
      <c r="B18">
        <v>1.3</v>
      </c>
      <c r="C18">
        <v>0.35</v>
      </c>
      <c r="D18">
        <v>0.95899999999999996</v>
      </c>
      <c r="E18">
        <v>1.073</v>
      </c>
      <c r="G18">
        <f t="shared" si="0"/>
        <v>3.5559999999999994E-2</v>
      </c>
      <c r="H18">
        <f t="shared" si="1"/>
        <v>3.4999999999999996E-2</v>
      </c>
    </row>
    <row r="19" spans="2:9" x14ac:dyDescent="0.2">
      <c r="B19">
        <v>1.4</v>
      </c>
      <c r="C19">
        <v>0.35</v>
      </c>
      <c r="D19">
        <v>0.87</v>
      </c>
      <c r="E19">
        <v>0.79</v>
      </c>
      <c r="G19">
        <f>0.1*C19*((D19+E19)/2)</f>
        <v>2.9049999999999999E-2</v>
      </c>
      <c r="H19">
        <f t="shared" si="1"/>
        <v>3.4999999999999996E-2</v>
      </c>
    </row>
    <row r="20" spans="2:9" x14ac:dyDescent="0.2">
      <c r="B20">
        <v>1.5</v>
      </c>
      <c r="C20">
        <v>0.35</v>
      </c>
      <c r="D20">
        <v>0.71</v>
      </c>
      <c r="E20">
        <v>0.63</v>
      </c>
      <c r="G20">
        <f t="shared" si="0"/>
        <v>2.3449999999999995E-2</v>
      </c>
      <c r="H20">
        <f t="shared" si="1"/>
        <v>3.4999999999999996E-2</v>
      </c>
    </row>
    <row r="21" spans="2:9" x14ac:dyDescent="0.2">
      <c r="B21">
        <v>1.6</v>
      </c>
      <c r="C21">
        <v>0.35</v>
      </c>
      <c r="D21">
        <v>0.2</v>
      </c>
      <c r="E21">
        <v>0.37</v>
      </c>
      <c r="G21">
        <f t="shared" si="0"/>
        <v>9.9749999999999995E-3</v>
      </c>
      <c r="H21">
        <f t="shared" si="1"/>
        <v>3.4999999999999996E-2</v>
      </c>
    </row>
    <row r="23" spans="2:9" x14ac:dyDescent="0.2">
      <c r="F23" t="s">
        <v>3</v>
      </c>
      <c r="G23">
        <f>SUM(G7:G21)</f>
        <v>0.32306249999999992</v>
      </c>
      <c r="H23">
        <f>SUM(H7:H21)</f>
        <v>0.45999999999999985</v>
      </c>
      <c r="I23">
        <f>G23/H23</f>
        <v>0.7023097826086957</v>
      </c>
    </row>
    <row r="24" spans="2:9" x14ac:dyDescent="0.2">
      <c r="C24">
        <f>MAX(C7:C21)</f>
        <v>0.35</v>
      </c>
      <c r="F24" t="s">
        <v>5</v>
      </c>
      <c r="G24">
        <f>SUM(G12:G15)</f>
        <v>0.1184225</v>
      </c>
    </row>
    <row r="27" spans="2:9" x14ac:dyDescent="0.2">
      <c r="F27" t="s">
        <v>6</v>
      </c>
      <c r="G27">
        <v>0.1</v>
      </c>
    </row>
    <row r="28" spans="2:9" x14ac:dyDescent="0.2">
      <c r="F28" t="s">
        <v>7</v>
      </c>
      <c r="G28">
        <f>AVERAGE(F11:F14)</f>
        <v>0.85712499999999991</v>
      </c>
    </row>
    <row r="29" spans="2:9" x14ac:dyDescent="0.2">
      <c r="G29">
        <f>G27*G28</f>
        <v>8.5712499999999997E-2</v>
      </c>
    </row>
    <row r="30" spans="2:9" x14ac:dyDescent="0.2">
      <c r="G30">
        <f>G29*300</f>
        <v>25.713749999999997</v>
      </c>
    </row>
    <row r="31" spans="2:9" x14ac:dyDescent="0.2">
      <c r="G31">
        <f>G30*1000</f>
        <v>25713.749999999996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3675-5B41-4E53-9966-6BF198217E40}">
  <dimension ref="A2:I28"/>
  <sheetViews>
    <sheetView workbookViewId="0">
      <selection activeCell="C23" sqref="C23"/>
    </sheetView>
  </sheetViews>
  <sheetFormatPr baseColWidth="10" defaultColWidth="8.83203125" defaultRowHeight="15" x14ac:dyDescent="0.2"/>
  <sheetData>
    <row r="2" spans="1:8" x14ac:dyDescent="0.2">
      <c r="A2" t="s">
        <v>0</v>
      </c>
      <c r="B2">
        <v>2</v>
      </c>
    </row>
    <row r="3" spans="1:8" x14ac:dyDescent="0.2">
      <c r="A3" t="s">
        <v>1</v>
      </c>
      <c r="B3">
        <v>40</v>
      </c>
      <c r="C3">
        <v>40</v>
      </c>
      <c r="D3">
        <v>40</v>
      </c>
      <c r="E3">
        <v>25</v>
      </c>
    </row>
    <row r="6" spans="1:8" x14ac:dyDescent="0.2">
      <c r="B6" t="s">
        <v>0</v>
      </c>
      <c r="C6" t="s">
        <v>2</v>
      </c>
      <c r="D6">
        <v>0.2</v>
      </c>
      <c r="E6">
        <v>0.8</v>
      </c>
    </row>
    <row r="7" spans="1:8" x14ac:dyDescent="0.2">
      <c r="B7">
        <v>0.2</v>
      </c>
      <c r="C7">
        <v>0.4</v>
      </c>
      <c r="D7">
        <v>0.436</v>
      </c>
      <c r="E7">
        <v>0.74099999999999999</v>
      </c>
      <c r="G7">
        <f>0.2*C7*((D7+E7)/2)</f>
        <v>4.7080000000000011E-2</v>
      </c>
      <c r="H7">
        <f>0.2*C7</f>
        <v>8.0000000000000016E-2</v>
      </c>
    </row>
    <row r="8" spans="1:8" x14ac:dyDescent="0.2">
      <c r="B8">
        <v>0.4</v>
      </c>
      <c r="C8">
        <v>0.4</v>
      </c>
      <c r="D8">
        <v>0.246</v>
      </c>
      <c r="E8">
        <v>0.85599999999999998</v>
      </c>
      <c r="G8">
        <f t="shared" ref="G8:G16" si="0">0.2*C8*((D8+E8)/2)</f>
        <v>4.4080000000000001E-2</v>
      </c>
      <c r="H8">
        <f t="shared" ref="H8:H16" si="1">0.2*C8</f>
        <v>8.0000000000000016E-2</v>
      </c>
    </row>
    <row r="9" spans="1:8" x14ac:dyDescent="0.2">
      <c r="B9">
        <v>0.6</v>
      </c>
      <c r="C9">
        <v>0.4</v>
      </c>
      <c r="D9">
        <v>0.3</v>
      </c>
      <c r="E9">
        <v>0.77100000000000002</v>
      </c>
      <c r="G9">
        <f t="shared" si="0"/>
        <v>4.2840000000000003E-2</v>
      </c>
      <c r="H9">
        <f t="shared" si="1"/>
        <v>8.0000000000000016E-2</v>
      </c>
    </row>
    <row r="10" spans="1:8" x14ac:dyDescent="0.2">
      <c r="B10">
        <v>0.8</v>
      </c>
      <c r="C10">
        <v>0.4</v>
      </c>
      <c r="D10">
        <v>0.33200000000000002</v>
      </c>
      <c r="E10">
        <v>0.76500000000000001</v>
      </c>
      <c r="G10">
        <f t="shared" si="0"/>
        <v>4.3880000000000009E-2</v>
      </c>
      <c r="H10">
        <f t="shared" si="1"/>
        <v>8.0000000000000016E-2</v>
      </c>
    </row>
    <row r="11" spans="1:8" x14ac:dyDescent="0.2">
      <c r="B11">
        <v>1</v>
      </c>
      <c r="C11">
        <v>0.4</v>
      </c>
      <c r="D11">
        <v>0.23499999999999999</v>
      </c>
      <c r="E11">
        <v>0.76100000000000001</v>
      </c>
      <c r="F11">
        <f>AVERAGE(D10:E10)</f>
        <v>0.54849999999999999</v>
      </c>
      <c r="G11">
        <f t="shared" si="0"/>
        <v>3.9840000000000007E-2</v>
      </c>
      <c r="H11">
        <f t="shared" si="1"/>
        <v>8.0000000000000016E-2</v>
      </c>
    </row>
    <row r="12" spans="1:8" x14ac:dyDescent="0.2">
      <c r="B12">
        <v>1.2</v>
      </c>
      <c r="C12">
        <v>0.4</v>
      </c>
      <c r="D12">
        <v>0.42</v>
      </c>
      <c r="E12">
        <v>0.622</v>
      </c>
      <c r="F12">
        <f>AVERAGE(D11:E11)</f>
        <v>0.498</v>
      </c>
      <c r="G12">
        <f t="shared" si="0"/>
        <v>4.1680000000000009E-2</v>
      </c>
      <c r="H12">
        <f t="shared" si="1"/>
        <v>8.0000000000000016E-2</v>
      </c>
    </row>
    <row r="13" spans="1:8" x14ac:dyDescent="0.2">
      <c r="B13">
        <v>1.4</v>
      </c>
      <c r="C13">
        <v>0.4</v>
      </c>
      <c r="D13">
        <v>0.14000000000000001</v>
      </c>
      <c r="E13">
        <v>0.49199999999999999</v>
      </c>
      <c r="G13">
        <f t="shared" si="0"/>
        <v>2.5280000000000004E-2</v>
      </c>
      <c r="H13">
        <f t="shared" si="1"/>
        <v>8.0000000000000016E-2</v>
      </c>
    </row>
    <row r="14" spans="1:8" x14ac:dyDescent="0.2">
      <c r="B14">
        <v>1.6</v>
      </c>
      <c r="C14">
        <v>0.25</v>
      </c>
      <c r="D14">
        <v>7.9000000000000001E-2</v>
      </c>
      <c r="E14">
        <v>0.14699999999999999</v>
      </c>
      <c r="G14">
        <f t="shared" si="0"/>
        <v>5.6499999999999996E-3</v>
      </c>
      <c r="H14">
        <f t="shared" si="1"/>
        <v>0.05</v>
      </c>
    </row>
    <row r="15" spans="1:8" x14ac:dyDescent="0.2">
      <c r="B15">
        <v>1.8</v>
      </c>
      <c r="C15">
        <v>0.25</v>
      </c>
      <c r="D15">
        <v>6.5000000000000002E-2</v>
      </c>
      <c r="E15">
        <v>4.7E-2</v>
      </c>
      <c r="G15">
        <f t="shared" si="0"/>
        <v>2.8000000000000004E-3</v>
      </c>
      <c r="H15">
        <f t="shared" si="1"/>
        <v>0.05</v>
      </c>
    </row>
    <row r="16" spans="1:8" x14ac:dyDescent="0.2">
      <c r="B16">
        <v>2</v>
      </c>
      <c r="C16">
        <v>0.25</v>
      </c>
      <c r="D16">
        <v>-5.0999999999999997E-2</v>
      </c>
      <c r="E16">
        <v>-4.0000000000000001E-3</v>
      </c>
      <c r="G16">
        <f t="shared" si="0"/>
        <v>-1.3749999999999999E-3</v>
      </c>
      <c r="H16">
        <f t="shared" si="1"/>
        <v>0.05</v>
      </c>
    </row>
    <row r="18" spans="3:9" x14ac:dyDescent="0.2">
      <c r="F18" t="s">
        <v>3</v>
      </c>
      <c r="G18">
        <f>SUM(G7:G16)</f>
        <v>0.29175500000000004</v>
      </c>
    </row>
    <row r="19" spans="3:9" x14ac:dyDescent="0.2">
      <c r="G19">
        <f>G18/1.8</f>
        <v>0.16208611111111113</v>
      </c>
    </row>
    <row r="20" spans="3:9" x14ac:dyDescent="0.2">
      <c r="G20">
        <f>G19*2</f>
        <v>0.32417222222222225</v>
      </c>
      <c r="H20">
        <f>SUM(H7:H16)</f>
        <v>0.71000000000000019</v>
      </c>
      <c r="I20">
        <f>G20/H20</f>
        <v>0.45658059467918616</v>
      </c>
    </row>
    <row r="21" spans="3:9" x14ac:dyDescent="0.2">
      <c r="F21" t="s">
        <v>5</v>
      </c>
      <c r="G21">
        <f>SUM(G11:G12)</f>
        <v>8.1520000000000009E-2</v>
      </c>
    </row>
    <row r="22" spans="3:9" x14ac:dyDescent="0.2">
      <c r="C22">
        <f>MAX(C7:C16)</f>
        <v>0.4</v>
      </c>
    </row>
    <row r="24" spans="3:9" x14ac:dyDescent="0.2">
      <c r="F24" t="s">
        <v>6</v>
      </c>
      <c r="G24">
        <v>0.1</v>
      </c>
    </row>
    <row r="25" spans="3:9" x14ac:dyDescent="0.2">
      <c r="F25" t="s">
        <v>7</v>
      </c>
      <c r="G25">
        <f>AVERAGE(F11:F12)</f>
        <v>0.52324999999999999</v>
      </c>
    </row>
    <row r="26" spans="3:9" x14ac:dyDescent="0.2">
      <c r="G26">
        <f>G24*G25</f>
        <v>5.2325000000000003E-2</v>
      </c>
    </row>
    <row r="27" spans="3:9" x14ac:dyDescent="0.2">
      <c r="G27">
        <f>G26*300</f>
        <v>15.697500000000002</v>
      </c>
    </row>
    <row r="28" spans="3:9" x14ac:dyDescent="0.2">
      <c r="G28">
        <f>G27*1000</f>
        <v>15697.500000000002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B4D1-9BE8-4E13-A5EA-6EA5DB26E731}">
  <dimension ref="A2:I27"/>
  <sheetViews>
    <sheetView tabSelected="1" workbookViewId="0">
      <selection activeCell="C22" sqref="C22"/>
    </sheetView>
  </sheetViews>
  <sheetFormatPr baseColWidth="10" defaultColWidth="8.83203125" defaultRowHeight="15" x14ac:dyDescent="0.2"/>
  <sheetData>
    <row r="2" spans="1:8" x14ac:dyDescent="0.2">
      <c r="A2" t="s">
        <v>0</v>
      </c>
      <c r="B2">
        <v>2.5</v>
      </c>
    </row>
    <row r="4" spans="1:8" x14ac:dyDescent="0.2">
      <c r="B4" t="s">
        <v>0</v>
      </c>
      <c r="C4" t="s">
        <v>2</v>
      </c>
      <c r="D4">
        <v>0.2</v>
      </c>
      <c r="E4">
        <v>0.8</v>
      </c>
    </row>
    <row r="5" spans="1:8" x14ac:dyDescent="0.2">
      <c r="B5">
        <v>0.2</v>
      </c>
      <c r="C5">
        <v>0.20599999999999999</v>
      </c>
      <c r="D5">
        <v>7.0000000000000007E-2</v>
      </c>
      <c r="E5">
        <v>0.314</v>
      </c>
      <c r="G5">
        <f>0.2*C5*((D5+E5)/2)</f>
        <v>7.9103999999999997E-3</v>
      </c>
      <c r="H5">
        <f>0.2*C5</f>
        <v>4.1200000000000001E-2</v>
      </c>
    </row>
    <row r="6" spans="1:8" x14ac:dyDescent="0.2">
      <c r="B6">
        <v>0.4</v>
      </c>
      <c r="C6">
        <v>0.219</v>
      </c>
      <c r="D6">
        <v>4.2999999999999997E-2</v>
      </c>
      <c r="E6">
        <v>0.497</v>
      </c>
      <c r="G6">
        <f t="shared" ref="G6:G15" si="0">0.2*C6*((D6+E6)/2)</f>
        <v>1.1826000000000001E-2</v>
      </c>
      <c r="H6">
        <f t="shared" ref="H6:H15" si="1">0.2*C6</f>
        <v>4.3800000000000006E-2</v>
      </c>
    </row>
    <row r="7" spans="1:8" x14ac:dyDescent="0.2">
      <c r="B7">
        <v>0.6</v>
      </c>
      <c r="C7">
        <v>0.215</v>
      </c>
      <c r="D7">
        <v>9.1999999999999998E-2</v>
      </c>
      <c r="E7">
        <v>0.56999999999999995</v>
      </c>
      <c r="G7">
        <f t="shared" si="0"/>
        <v>1.4232999999999999E-2</v>
      </c>
      <c r="H7">
        <f t="shared" si="1"/>
        <v>4.3000000000000003E-2</v>
      </c>
    </row>
    <row r="8" spans="1:8" x14ac:dyDescent="0.2">
      <c r="B8">
        <v>0.8</v>
      </c>
      <c r="C8">
        <v>0.248</v>
      </c>
      <c r="D8">
        <v>0.44700000000000001</v>
      </c>
      <c r="E8">
        <v>0.64400000000000002</v>
      </c>
      <c r="G8">
        <f t="shared" si="0"/>
        <v>2.7056800000000002E-2</v>
      </c>
      <c r="H8">
        <f t="shared" si="1"/>
        <v>4.9600000000000005E-2</v>
      </c>
    </row>
    <row r="9" spans="1:8" x14ac:dyDescent="0.2">
      <c r="B9">
        <v>1</v>
      </c>
      <c r="C9">
        <v>0.29299999999999998</v>
      </c>
      <c r="D9">
        <v>0.48899999999999999</v>
      </c>
      <c r="E9">
        <v>0.68200000000000005</v>
      </c>
      <c r="F9">
        <f>AVERAGE(D9:E9)</f>
        <v>0.58550000000000002</v>
      </c>
      <c r="G9">
        <f t="shared" si="0"/>
        <v>3.4310300000000002E-2</v>
      </c>
      <c r="H9">
        <f t="shared" si="1"/>
        <v>5.8599999999999999E-2</v>
      </c>
    </row>
    <row r="10" spans="1:8" x14ac:dyDescent="0.2">
      <c r="B10">
        <v>1.2</v>
      </c>
      <c r="C10">
        <v>0.23</v>
      </c>
      <c r="D10">
        <v>0.63</v>
      </c>
      <c r="E10">
        <v>0.72499999999999998</v>
      </c>
      <c r="F10">
        <f>AVERAGE(D10:E10)</f>
        <v>0.67749999999999999</v>
      </c>
      <c r="G10">
        <f t="shared" si="0"/>
        <v>3.1165000000000005E-2</v>
      </c>
      <c r="H10">
        <f t="shared" si="1"/>
        <v>4.6000000000000006E-2</v>
      </c>
    </row>
    <row r="11" spans="1:8" x14ac:dyDescent="0.2">
      <c r="B11">
        <v>1.4</v>
      </c>
      <c r="C11">
        <v>0.29299999999999998</v>
      </c>
      <c r="D11">
        <v>0.65400000000000003</v>
      </c>
      <c r="E11">
        <v>0.70899999999999996</v>
      </c>
      <c r="G11">
        <f t="shared" si="0"/>
        <v>3.9935899999999996E-2</v>
      </c>
      <c r="H11">
        <f t="shared" si="1"/>
        <v>5.8599999999999999E-2</v>
      </c>
    </row>
    <row r="12" spans="1:8" x14ac:dyDescent="0.2">
      <c r="B12">
        <v>1.6</v>
      </c>
      <c r="C12">
        <v>0.28999999999999998</v>
      </c>
      <c r="D12">
        <v>0.622</v>
      </c>
      <c r="E12">
        <v>0.65200000000000002</v>
      </c>
      <c r="G12">
        <f t="shared" si="0"/>
        <v>3.6946E-2</v>
      </c>
      <c r="H12">
        <f t="shared" si="1"/>
        <v>5.7999999999999996E-2</v>
      </c>
    </row>
    <row r="13" spans="1:8" x14ac:dyDescent="0.2">
      <c r="B13">
        <v>1.8</v>
      </c>
      <c r="C13">
        <v>0.26800000000000002</v>
      </c>
      <c r="D13">
        <v>0.432</v>
      </c>
      <c r="E13">
        <v>0.58499999999999996</v>
      </c>
      <c r="G13">
        <f t="shared" si="0"/>
        <v>2.7255600000000001E-2</v>
      </c>
      <c r="H13">
        <f t="shared" si="1"/>
        <v>5.3600000000000009E-2</v>
      </c>
    </row>
    <row r="14" spans="1:8" x14ac:dyDescent="0.2">
      <c r="B14">
        <v>2</v>
      </c>
      <c r="C14">
        <v>0.27800000000000002</v>
      </c>
      <c r="D14">
        <v>0.25900000000000001</v>
      </c>
      <c r="E14">
        <v>0.501</v>
      </c>
      <c r="G14">
        <f t="shared" si="0"/>
        <v>2.1128000000000004E-2</v>
      </c>
      <c r="H14">
        <f t="shared" si="1"/>
        <v>5.5600000000000011E-2</v>
      </c>
    </row>
    <row r="15" spans="1:8" x14ac:dyDescent="0.2">
      <c r="B15">
        <v>2.2000000000000002</v>
      </c>
      <c r="C15">
        <v>0.18</v>
      </c>
      <c r="D15">
        <v>0.46</v>
      </c>
      <c r="E15">
        <v>0.51900000000000002</v>
      </c>
      <c r="G15">
        <f t="shared" si="0"/>
        <v>1.7621999999999999E-2</v>
      </c>
      <c r="H15">
        <f t="shared" si="1"/>
        <v>3.5999999999999997E-2</v>
      </c>
    </row>
    <row r="17" spans="3:9" x14ac:dyDescent="0.2">
      <c r="F17" t="s">
        <v>3</v>
      </c>
      <c r="G17">
        <f>SUM(G5:G15)</f>
        <v>0.26938899999999999</v>
      </c>
    </row>
    <row r="18" spans="3:9" x14ac:dyDescent="0.2">
      <c r="G18">
        <f>G17/2</f>
        <v>0.13469449999999999</v>
      </c>
    </row>
    <row r="19" spans="3:9" x14ac:dyDescent="0.2">
      <c r="G19">
        <f>G18*2.5</f>
        <v>0.33673624999999996</v>
      </c>
      <c r="H19">
        <f>SUM(H5:H15)</f>
        <v>0.54400000000000004</v>
      </c>
      <c r="I19">
        <f>G19/H19</f>
        <v>0.61900045955882343</v>
      </c>
    </row>
    <row r="20" spans="3:9" x14ac:dyDescent="0.2">
      <c r="F20" t="s">
        <v>5</v>
      </c>
      <c r="G20">
        <f>SUM(G9:G10)</f>
        <v>6.5475300000000014E-2</v>
      </c>
    </row>
    <row r="21" spans="3:9" x14ac:dyDescent="0.2">
      <c r="C21">
        <f>MAX(C5:C15)</f>
        <v>0.29299999999999998</v>
      </c>
    </row>
    <row r="23" spans="3:9" x14ac:dyDescent="0.2">
      <c r="F23" t="s">
        <v>6</v>
      </c>
      <c r="G23">
        <v>0.1</v>
      </c>
    </row>
    <row r="24" spans="3:9" x14ac:dyDescent="0.2">
      <c r="F24" t="s">
        <v>7</v>
      </c>
      <c r="G24">
        <f>AVERAGE(F9:F10)</f>
        <v>0.63149999999999995</v>
      </c>
    </row>
    <row r="25" spans="3:9" x14ac:dyDescent="0.2">
      <c r="G25">
        <f>G23*G24</f>
        <v>6.3149999999999998E-2</v>
      </c>
    </row>
    <row r="26" spans="3:9" x14ac:dyDescent="0.2">
      <c r="G26">
        <f>G25*300</f>
        <v>18.945</v>
      </c>
    </row>
    <row r="27" spans="3:9" x14ac:dyDescent="0.2">
      <c r="G27">
        <f>G26*1000</f>
        <v>18945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836C-5113-4A5F-AD24-2AF0F2A7C713}">
  <dimension ref="A2:I31"/>
  <sheetViews>
    <sheetView workbookViewId="0">
      <selection activeCell="C11" sqref="C11"/>
    </sheetView>
  </sheetViews>
  <sheetFormatPr baseColWidth="10" defaultColWidth="8.83203125" defaultRowHeight="15" x14ac:dyDescent="0.2"/>
  <sheetData>
    <row r="2" spans="1:8" x14ac:dyDescent="0.2">
      <c r="A2" t="s">
        <v>0</v>
      </c>
      <c r="B2">
        <v>3.4</v>
      </c>
    </row>
    <row r="4" spans="1:8" x14ac:dyDescent="0.2">
      <c r="B4" t="s">
        <v>0</v>
      </c>
      <c r="C4" t="s">
        <v>2</v>
      </c>
      <c r="D4">
        <v>0.2</v>
      </c>
      <c r="E4">
        <v>0.8</v>
      </c>
    </row>
    <row r="5" spans="1:8" x14ac:dyDescent="0.2">
      <c r="B5">
        <v>0.2</v>
      </c>
      <c r="C5">
        <v>0.39900000000000002</v>
      </c>
      <c r="D5">
        <v>-3.9E-2</v>
      </c>
      <c r="E5">
        <v>-6.6000000000000003E-2</v>
      </c>
      <c r="G5">
        <f>0.2*C5*((D5+E5)/2)</f>
        <v>-4.1895000000000005E-3</v>
      </c>
      <c r="H5">
        <f>C5*0.2</f>
        <v>7.980000000000001E-2</v>
      </c>
    </row>
    <row r="6" spans="1:8" x14ac:dyDescent="0.2">
      <c r="B6">
        <v>0.4</v>
      </c>
      <c r="C6">
        <v>0.48</v>
      </c>
      <c r="D6">
        <v>-2.5000000000000001E-2</v>
      </c>
      <c r="E6">
        <v>-8.9999999999999993E-3</v>
      </c>
      <c r="G6">
        <f t="shared" ref="G6:G18" si="0">0.2*C6*((D6+E6)/2)</f>
        <v>-1.6320000000000002E-3</v>
      </c>
      <c r="H6">
        <f t="shared" ref="H6:H18" si="1">C6*0.2</f>
        <v>9.6000000000000002E-2</v>
      </c>
    </row>
    <row r="7" spans="1:8" x14ac:dyDescent="0.2">
      <c r="B7">
        <v>0.6</v>
      </c>
      <c r="C7">
        <v>0.47</v>
      </c>
      <c r="D7">
        <v>1.4999999999999999E-2</v>
      </c>
      <c r="E7">
        <v>5.0000000000000001E-3</v>
      </c>
      <c r="G7">
        <f t="shared" si="0"/>
        <v>9.3999999999999997E-4</v>
      </c>
      <c r="H7">
        <f t="shared" si="1"/>
        <v>9.4E-2</v>
      </c>
    </row>
    <row r="8" spans="1:8" x14ac:dyDescent="0.2">
      <c r="B8">
        <v>0.8</v>
      </c>
      <c r="C8">
        <v>0.47</v>
      </c>
      <c r="D8">
        <v>2.4E-2</v>
      </c>
      <c r="E8">
        <v>5.8999999999999997E-2</v>
      </c>
      <c r="G8">
        <f t="shared" si="0"/>
        <v>3.9009999999999995E-3</v>
      </c>
      <c r="H8">
        <f t="shared" si="1"/>
        <v>9.4E-2</v>
      </c>
    </row>
    <row r="9" spans="1:8" x14ac:dyDescent="0.2">
      <c r="B9">
        <v>1</v>
      </c>
      <c r="C9">
        <v>0.46500000000000002</v>
      </c>
      <c r="D9">
        <v>0.223</v>
      </c>
      <c r="E9">
        <v>0.17399999999999999</v>
      </c>
      <c r="G9">
        <f t="shared" si="0"/>
        <v>1.8460500000000005E-2</v>
      </c>
      <c r="H9">
        <f t="shared" si="1"/>
        <v>9.3000000000000013E-2</v>
      </c>
    </row>
    <row r="10" spans="1:8" x14ac:dyDescent="0.2">
      <c r="B10">
        <v>1.2</v>
      </c>
      <c r="C10">
        <v>0.47299999999999998</v>
      </c>
      <c r="D10">
        <v>0.215</v>
      </c>
      <c r="E10">
        <v>0.317</v>
      </c>
      <c r="F10">
        <f>AVERAGE(D10:E10)</f>
        <v>0.26600000000000001</v>
      </c>
      <c r="G10">
        <f t="shared" si="0"/>
        <v>2.5163600000000001E-2</v>
      </c>
      <c r="H10">
        <f t="shared" si="1"/>
        <v>9.4600000000000004E-2</v>
      </c>
    </row>
    <row r="11" spans="1:8" x14ac:dyDescent="0.2">
      <c r="B11">
        <v>1.4</v>
      </c>
      <c r="C11">
        <v>0.49</v>
      </c>
      <c r="D11">
        <v>0.25700000000000001</v>
      </c>
      <c r="E11">
        <v>0.77100000000000002</v>
      </c>
      <c r="F11">
        <f>AVERAGE(D11:E11)</f>
        <v>0.51400000000000001</v>
      </c>
      <c r="G11">
        <f>0.2*C11*((D11+E11)/2)</f>
        <v>5.0372E-2</v>
      </c>
      <c r="H11">
        <f t="shared" si="1"/>
        <v>9.8000000000000004E-2</v>
      </c>
    </row>
    <row r="12" spans="1:8" x14ac:dyDescent="0.2">
      <c r="B12">
        <v>1.6</v>
      </c>
      <c r="C12">
        <v>0.45</v>
      </c>
      <c r="D12">
        <v>0.51800000000000002</v>
      </c>
      <c r="E12">
        <v>1.125</v>
      </c>
      <c r="G12">
        <f>0.2*C12*((D12+E12)/2)</f>
        <v>7.3935000000000015E-2</v>
      </c>
      <c r="H12">
        <f t="shared" si="1"/>
        <v>9.0000000000000011E-2</v>
      </c>
    </row>
    <row r="13" spans="1:8" x14ac:dyDescent="0.2">
      <c r="B13">
        <v>1.8</v>
      </c>
      <c r="C13">
        <v>0.38</v>
      </c>
      <c r="D13">
        <v>0.72499999999999998</v>
      </c>
      <c r="E13">
        <v>1.1990000000000001</v>
      </c>
      <c r="G13">
        <f t="shared" si="0"/>
        <v>7.311200000000001E-2</v>
      </c>
      <c r="H13">
        <f t="shared" si="1"/>
        <v>7.6000000000000012E-2</v>
      </c>
    </row>
    <row r="14" spans="1:8" x14ac:dyDescent="0.2">
      <c r="B14">
        <v>2</v>
      </c>
      <c r="C14">
        <v>0.41499999999999998</v>
      </c>
      <c r="D14">
        <v>0.80800000000000005</v>
      </c>
      <c r="E14">
        <v>1.341</v>
      </c>
      <c r="G14">
        <f>0.2*C14*((D14+E14)/2)</f>
        <v>8.9183499999999999E-2</v>
      </c>
      <c r="H14">
        <f t="shared" si="1"/>
        <v>8.3000000000000004E-2</v>
      </c>
    </row>
    <row r="15" spans="1:8" x14ac:dyDescent="0.2">
      <c r="B15">
        <v>2.2000000000000002</v>
      </c>
      <c r="C15">
        <v>0.42499999999999999</v>
      </c>
      <c r="D15">
        <v>1</v>
      </c>
      <c r="E15">
        <v>0.70699999999999996</v>
      </c>
      <c r="G15">
        <f>0.2*C15*((D15+E15)/2)</f>
        <v>7.2547500000000001E-2</v>
      </c>
      <c r="H15">
        <f t="shared" si="1"/>
        <v>8.5000000000000006E-2</v>
      </c>
    </row>
    <row r="16" spans="1:8" x14ac:dyDescent="0.2">
      <c r="B16">
        <v>2.4</v>
      </c>
      <c r="C16">
        <v>0.46500000000000002</v>
      </c>
      <c r="D16">
        <v>0.64100000000000001</v>
      </c>
      <c r="E16">
        <v>0.68600000000000005</v>
      </c>
      <c r="G16">
        <f t="shared" si="0"/>
        <v>6.1705500000000003E-2</v>
      </c>
      <c r="H16">
        <f t="shared" si="1"/>
        <v>9.3000000000000013E-2</v>
      </c>
    </row>
    <row r="17" spans="2:9" x14ac:dyDescent="0.2">
      <c r="B17">
        <v>2.6</v>
      </c>
      <c r="C17">
        <v>0.45400000000000001</v>
      </c>
      <c r="D17">
        <v>0.40699999999999997</v>
      </c>
      <c r="E17">
        <v>0.63600000000000001</v>
      </c>
      <c r="G17">
        <f t="shared" si="0"/>
        <v>4.7352199999999997E-2</v>
      </c>
      <c r="H17">
        <f t="shared" si="1"/>
        <v>9.0800000000000006E-2</v>
      </c>
    </row>
    <row r="18" spans="2:9" x14ac:dyDescent="0.2">
      <c r="B18">
        <v>2.8</v>
      </c>
      <c r="C18">
        <v>0.4</v>
      </c>
      <c r="D18">
        <v>4.2000000000000003E-2</v>
      </c>
      <c r="E18">
        <v>0.17499999999999999</v>
      </c>
      <c r="G18">
        <f t="shared" si="0"/>
        <v>8.680000000000002E-3</v>
      </c>
      <c r="H18">
        <f t="shared" si="1"/>
        <v>8.0000000000000016E-2</v>
      </c>
    </row>
    <row r="20" spans="2:9" x14ac:dyDescent="0.2">
      <c r="F20" t="s">
        <v>3</v>
      </c>
      <c r="G20">
        <f>SUM(G5:G18)</f>
        <v>0.51953130000000003</v>
      </c>
      <c r="H20">
        <f>SUM(H5:H18)</f>
        <v>1.2471999999999999</v>
      </c>
      <c r="I20">
        <f>G20/H20</f>
        <v>0.4165581302116742</v>
      </c>
    </row>
    <row r="23" spans="2:9" x14ac:dyDescent="0.2">
      <c r="F23" t="s">
        <v>5</v>
      </c>
      <c r="G23">
        <f>SUM(G11:G12)</f>
        <v>0.12430700000000001</v>
      </c>
      <c r="H23">
        <f>(G23*300)*1000</f>
        <v>37292.100000000006</v>
      </c>
    </row>
    <row r="27" spans="2:9" x14ac:dyDescent="0.2">
      <c r="F27" t="s">
        <v>6</v>
      </c>
      <c r="G27">
        <v>0.1</v>
      </c>
    </row>
    <row r="28" spans="2:9" x14ac:dyDescent="0.2">
      <c r="F28" t="s">
        <v>7</v>
      </c>
      <c r="G28">
        <f>AVERAGE(F10:F11)</f>
        <v>0.39</v>
      </c>
    </row>
    <row r="29" spans="2:9" x14ac:dyDescent="0.2">
      <c r="G29">
        <f>G27*G28</f>
        <v>3.9000000000000007E-2</v>
      </c>
    </row>
    <row r="30" spans="2:9" x14ac:dyDescent="0.2">
      <c r="G30">
        <f>G29*300</f>
        <v>11.700000000000003</v>
      </c>
    </row>
    <row r="31" spans="2:9" x14ac:dyDescent="0.2">
      <c r="G31">
        <f>G30*1000</f>
        <v>11700.000000000004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</vt:lpstr>
      <vt:lpstr>Site 2</vt:lpstr>
      <vt:lpstr>Site 3</vt:lpstr>
      <vt:lpstr>Site 4</vt:lpstr>
      <vt:lpstr>Site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Guglielmo Sonnino Sorisio</dc:creator>
  <cp:lastModifiedBy>James Lofty</cp:lastModifiedBy>
  <dcterms:created xsi:type="dcterms:W3CDTF">2023-11-14T09:40:11Z</dcterms:created>
  <dcterms:modified xsi:type="dcterms:W3CDTF">2024-05-14T09:57:53Z</dcterms:modified>
</cp:coreProperties>
</file>