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Parts" sheetId="1" state="visible" r:id="rId2"/>
    <sheet name="Alterna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<sst xmlns="http://schemas.openxmlformats.org/spreadsheetml/2006/main" count="101" uniqueCount="84">
  <si>
    <t xml:space="preserve">Line No</t>
  </si>
  <si>
    <t xml:space="preserve">LINKS</t>
  </si>
  <si>
    <t xml:space="preserve">Mfr #</t>
  </si>
  <si>
    <t xml:space="preserve">QTY</t>
  </si>
  <si>
    <t xml:space="preserve">Descr</t>
  </si>
  <si>
    <t xml:space="preserve">Vendor</t>
  </si>
  <si>
    <t xml:space="preserve">SKU</t>
  </si>
  <si>
    <t xml:space="preserve">Cost</t>
  </si>
  <si>
    <t xml:space="preserve">Est Cost</t>
  </si>
  <si>
    <t xml:space="preserve">SHIPPING</t>
  </si>
  <si>
    <t xml:space="preserve">MOQ</t>
  </si>
  <si>
    <t xml:space="preserve">Board Components</t>
  </si>
  <si>
    <t xml:space="preserve">[LCSC}</t>
  </si>
  <si>
    <t xml:space="preserve">https://lcsc.com/product-detail/Pluggable-System-Terminal-Block_JILN-JL2EDGVC-50805G01_C395213.html</t>
  </si>
  <si>
    <t xml:space="preserve">JL2EDGVC-50805G01</t>
  </si>
  <si>
    <t xml:space="preserve">5 POS PLUGGABLE TERMINAL BLOCK </t>
  </si>
  <si>
    <t xml:space="preserve">LCSC</t>
  </si>
  <si>
    <t xml:space="preserve">C395213</t>
  </si>
  <si>
    <t xml:space="preserve">https://lcsc.com/product-detail/Pluggable-System-Terminal-Block_Cixi-Kefa-Elec-KF2EDGK-5-08-5P_C440883.html</t>
  </si>
  <si>
    <t xml:space="preserve">KF2EDGK-5.08-5P</t>
  </si>
  <si>
    <t xml:space="preserve">5 POS PLUGGABLE TERMINAL BLOCK PLUG (Shared with PicoBoo)</t>
  </si>
  <si>
    <t xml:space="preserve">C440883</t>
  </si>
  <si>
    <t xml:space="preserve">https://lcsc.com/product-detail/Ethernet-Connectors-Modular-Connectors-RJ45-RJ11_RCH-RC01222_C708620.html</t>
  </si>
  <si>
    <t xml:space="preserve">RC01222</t>
  </si>
  <si>
    <t xml:space="preserve">VERTICAL RJ45 CONNECTOR</t>
  </si>
  <si>
    <t xml:space="preserve">C708620</t>
  </si>
  <si>
    <t xml:space="preserve">https://lcsc.com/product-detail/Screw-terminal_JILN-JL126-50002G01_C394556.html</t>
  </si>
  <si>
    <t xml:space="preserve">JL126-50002G01</t>
  </si>
  <si>
    <t xml:space="preserve">2 POS KEYED SCREW TERMINAL</t>
  </si>
  <si>
    <t xml:space="preserve">C394556</t>
  </si>
  <si>
    <t xml:space="preserve">https://lcsc.com/product-detail/Female-Headers_Shenzhen-Kinghelm-Elec-KH-2-54FH-1X15P-H8-5_C2932676.html</t>
  </si>
  <si>
    <t xml:space="preserve">KH-2.54FH-1X15P-H8.5</t>
  </si>
  <si>
    <t xml:space="preserve">15 POS FEMALE HEADER</t>
  </si>
  <si>
    <t xml:space="preserve">C2932676</t>
  </si>
  <si>
    <t xml:space="preserve">https://lcsc.com/product-detail/Pin-Headers_Ckmtw-Shenzhen-Cankemeng-S051400078_C2895036.html</t>
  </si>
  <si>
    <t xml:space="preserve">S051400078</t>
  </si>
  <si>
    <t xml:space="preserve">2 POS 5.08MM RIGHT ANGLE HEADER</t>
  </si>
  <si>
    <t xml:space="preserve">C2895036</t>
  </si>
  <si>
    <t xml:space="preserve">C:1,2</t>
  </si>
  <si>
    <t xml:space="preserve">https://www.lcsc.com/product-detail/Aluminum-Electrolytic-Capacitors-Leaded_CX-Dongguan-Chengxing-Elec-KS105M050C07RR0VH2FP0_C2760.html</t>
  </si>
  <si>
    <t xml:space="preserve">KS105M050C07RR0VH2FP0 </t>
  </si>
  <si>
    <t xml:space="preserve">1uF cap (D:4xP1.5)</t>
  </si>
  <si>
    <t xml:space="preserve">C2839237</t>
  </si>
  <si>
    <t xml:space="preserve">C:3</t>
  </si>
  <si>
    <t xml:space="preserve">https://www.lcsc.com/product-detail/Aluminum-Electrolytic-Capacitors-Leaded_CX-Dongguan-Chengxing-Elec-KM477M035F16RR0VH2FP0_C47888.html</t>
  </si>
  <si>
    <t xml:space="preserve">KM477M035F16RR0VH2FP0 </t>
  </si>
  <si>
    <t xml:space="preserve">470uF 35V capacitor</t>
  </si>
  <si>
    <t xml:space="preserve">C47888</t>
  </si>
  <si>
    <t xml:space="preserve">[DIGIKEY]</t>
  </si>
  <si>
    <t xml:space="preserve">https://www.digikey.com/en/products/detail/tensility-international-corp/54-00287/16649080?s=N4IgTCBcDaIBwGYCcBaArAFhQBm2OA7CgHIAiIAugL5A</t>
  </si>
  <si>
    <t xml:space="preserve">54-00287</t>
  </si>
  <si>
    <t xml:space="preserve">VERTICAL BARREL JACK 5.5X2.5</t>
  </si>
  <si>
    <t xml:space="preserve">DIGIKEY</t>
  </si>
  <si>
    <t xml:space="preserve">839-54-00287-ND</t>
  </si>
  <si>
    <t xml:space="preserve">For 10 boards</t>
  </si>
  <si>
    <t xml:space="preserve">Total</t>
  </si>
  <si>
    <t xml:space="preserve">Components</t>
  </si>
  <si>
    <t xml:space="preserve">Shipping</t>
  </si>
  <si>
    <t xml:space="preserve">$/board</t>
  </si>
  <si>
    <t xml:space="preserve">PCB board</t>
  </si>
  <si>
    <t xml:space="preserve">[JCLPCB]</t>
  </si>
  <si>
    <t xml:space="preserve">NA</t>
  </si>
  <si>
    <t xml:space="preserve">ScareBanger Board Custom Orcer</t>
  </si>
  <si>
    <t xml:space="preserve">JCLPCB</t>
  </si>
  <si>
    <t xml:space="preserve">For 10 Boards</t>
  </si>
  <si>
    <t xml:space="preserve">Boards</t>
  </si>
  <si>
    <t xml:space="preserve">Accessories (Can be grabbed from existing inventory)</t>
  </si>
  <si>
    <t xml:space="preserve">[Amazon]</t>
  </si>
  <si>
    <t xml:space="preserve">Free</t>
  </si>
  <si>
    <t xml:space="preserve">https://www.amazon.com/HiLetgo-Channel-Module-Optocoupler-Trigger/dp/B00LW2GA5Y/</t>
  </si>
  <si>
    <t xml:space="preserve">HiLetGo 8ch 12V relay board</t>
  </si>
  <si>
    <t xml:space="preserve">Amazon</t>
  </si>
  <si>
    <t xml:space="preserve">B00LW2GA5Y </t>
  </si>
  <si>
    <t xml:space="preserve">https://www.amazon.com/ELEGOO-Arduino-ATmega328P-Without-Compatible/dp/B0713XK923/</t>
  </si>
  <si>
    <t xml:space="preserve">Elegoo Arduino Nano board (3 pk, price is for 1)</t>
  </si>
  <si>
    <t xml:space="preserve">‎B0713XK923 </t>
  </si>
  <si>
    <t xml:space="preserve">https://www.amazon.com/Adapter-SANSUN-AC100-240V-Transformers-Switching/dp/B01AZLA9XQ/</t>
  </si>
  <si>
    <t xml:space="preserve">12V 2A wall wart power supply</t>
  </si>
  <si>
    <t xml:space="preserve">B01AZLA9XQ </t>
  </si>
  <si>
    <t xml:space="preserve">Accessories</t>
  </si>
  <si>
    <t xml:space="preserve">https://www.mouser.com/ProductDetail/Phoenix-Contact/1717330?qs=5SfROSHwb7DI4u4WzUrI4Q%3D%3D</t>
  </si>
  <si>
    <t xml:space="preserve">5MM SPACED 10 POS RIGHT ANGLE HEADERS</t>
  </si>
  <si>
    <t xml:space="preserve">MOUSER</t>
  </si>
  <si>
    <t xml:space="preserve">651-1717330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</si>
</sst>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Pluggable-System-Terminal-Block_JILN-JL2EDGVC-50805G01_C395213.html" TargetMode="External"/><Relationship Id="rId2" Type="http://schemas.openxmlformats.org/officeDocument/2006/relationships/hyperlink" Target="https://lcsc.com/product-detail/Pluggable-System-Terminal-Block_Cixi-Kefa-Elec-KF2EDGK-5-08-5P_C440883.html" TargetMode="External"/><Relationship Id="rId3" Type="http://schemas.openxmlformats.org/officeDocument/2006/relationships/hyperlink" Target="https://lcsc.com/product-detail/Ethernet-Connectors-Modular-Connectors-RJ45-RJ11_RCH-RC01222_C708620.html" TargetMode="External"/><Relationship Id="rId4" Type="http://schemas.openxmlformats.org/officeDocument/2006/relationships/hyperlink" Target="https://lcsc.com/product-detail/Screw-terminal_JILN-JL126-50002G01_C394556.html" TargetMode="External"/><Relationship Id="rId5" Type="http://schemas.openxmlformats.org/officeDocument/2006/relationships/hyperlink" Target="https://lcsc.com/product-detail/Female-Headers_Shenzhen-Kinghelm-Elec-KH-2-54FH-1X15P-H8-5_C2932676.html" TargetMode="External"/><Relationship Id="rId6" Type="http://schemas.openxmlformats.org/officeDocument/2006/relationships/hyperlink" Target="https://lcsc.com/product-detail/Pin-Headers_Ckmtw-Shenzhen-Cankemeng-S051400078_C2895036.html" TargetMode="External"/><Relationship Id="rId7" Type="http://schemas.openxmlformats.org/officeDocument/2006/relationships/hyperlink" Target="https://www.lcsc.com/product-detail/Aluminum-Electrolytic-Capacitors-Leaded_CX-Dongguan-Chengxing-Elec-KS105M050C07RR0VH2FP0_C2760.html" TargetMode="External"/><Relationship Id="rId8" Type="http://schemas.openxmlformats.org/officeDocument/2006/relationships/hyperlink" Target="https://www.lcsc.com/product-detail/Aluminum-Electrolytic-Capacitors-Leaded_CX-Dongguan-Chengxing-Elec-KM477M035F16RR0VH2FP0_C47888.html" TargetMode="External"/><Relationship Id="rId9" Type="http://schemas.openxmlformats.org/officeDocument/2006/relationships/hyperlink" Target="https://www.digikey.com/en/products/detail/tensility-international-corp/54-00287/16649080?s=N4IgTCBcDaIBwGYCcBaArAFhQBm2OA7CgHIAiIAugL5A" TargetMode="External"/><Relationship Id="rId10" Type="http://schemas.openxmlformats.org/officeDocument/2006/relationships/hyperlink" Target="https://www.amazon.com/HiLetgo-Channel-Module-Optocoupler-Trigger/dp/B00LW2GA5Y/" TargetMode="External"/><Relationship Id="rId11" Type="http://schemas.openxmlformats.org/officeDocument/2006/relationships/hyperlink" Target="https://www.amazon.com/ELEGOO-Arduino-ATmega328P-Without-Compatible/dp/B0713XK923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mouser.com/ProductDetail/Phoenix-Contact/1717330?qs=5SfROSHwb7DI4u4WzUrI4Q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7.36"/>
    <col collapsed="false" customWidth="true" hidden="false" outlineLevel="0" max="2" min="2" style="1" width="6.24"/>
    <col collapsed="false" customWidth="true" hidden="false" outlineLevel="0" max="3" min="3" style="2" width="25.31"/>
    <col collapsed="false" customWidth="false" hidden="false" outlineLevel="0" max="4" min="4" style="3" width="11.52"/>
    <col collapsed="false" customWidth="true" hidden="false" outlineLevel="0" max="5" min="5" style="2" width="48.08"/>
    <col collapsed="false" customWidth="true" hidden="false" outlineLevel="0" max="8" min="8" style="2" width="20.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2" t="s">
        <v>10</v>
      </c>
    </row>
    <row r="2" customFormat="false" ht="12.8" hidden="false" customHeight="false" outlineLevel="0" collapsed="false">
      <c r="A2" s="1" t="s">
        <v>11</v>
      </c>
    </row>
    <row r="3" customFormat="false" ht="12.8" hidden="false" customHeight="false" outlineLevel="0" collapsed="false">
      <c r="E3" s="2" t="s">
        <v>12</v>
      </c>
      <c r="K3" s="2" t="n">
        <v>12.84</v>
      </c>
    </row>
    <row r="4" customFormat="false" ht="12.8" hidden="false" customHeight="false" outlineLevel="0" collapsed="false">
      <c r="A4" s="1" t="n">
        <v>1</v>
      </c>
      <c r="B4" s="4" t="s">
        <v>13</v>
      </c>
      <c r="C4" s="2" t="s">
        <v>14</v>
      </c>
      <c r="D4" s="3" t="n">
        <v>1</v>
      </c>
      <c r="E4" s="2" t="s">
        <v>15</v>
      </c>
      <c r="G4" s="2" t="s">
        <v>16</v>
      </c>
      <c r="H4" s="5" t="s">
        <v>17</v>
      </c>
      <c r="I4" s="6" t="n">
        <v>0.0823</v>
      </c>
      <c r="J4" s="2" t="n">
        <f aca="false">I4*D4</f>
        <v>0.0823</v>
      </c>
      <c r="M4" s="2" t="n">
        <v>5</v>
      </c>
    </row>
    <row r="5" customFormat="false" ht="12.8" hidden="false" customHeight="false" outlineLevel="0" collapsed="false">
      <c r="A5" s="1" t="n">
        <v>2</v>
      </c>
      <c r="B5" s="4" t="s">
        <v>18</v>
      </c>
      <c r="C5" s="2" t="s">
        <v>19</v>
      </c>
      <c r="D5" s="3" t="n">
        <v>1</v>
      </c>
      <c r="E5" s="2" t="s">
        <v>20</v>
      </c>
      <c r="G5" s="2" t="s">
        <v>16</v>
      </c>
      <c r="H5" s="5" t="s">
        <v>21</v>
      </c>
      <c r="I5" s="6" t="n">
        <v>0.4382</v>
      </c>
      <c r="J5" s="2" t="n">
        <f aca="false">I5*D5</f>
        <v>0.4382</v>
      </c>
      <c r="M5" s="2" t="n">
        <v>1</v>
      </c>
    </row>
    <row r="6" customFormat="false" ht="12.8" hidden="false" customHeight="false" outlineLevel="0" collapsed="false">
      <c r="A6" s="1" t="n">
        <v>3</v>
      </c>
      <c r="B6" s="4" t="s">
        <v>22</v>
      </c>
      <c r="C6" s="2" t="s">
        <v>23</v>
      </c>
      <c r="D6" s="3" t="n">
        <v>1</v>
      </c>
      <c r="E6" s="2" t="s">
        <v>24</v>
      </c>
      <c r="G6" s="2" t="s">
        <v>16</v>
      </c>
      <c r="H6" s="2" t="s">
        <v>25</v>
      </c>
      <c r="I6" s="2" t="n">
        <v>0.1028</v>
      </c>
      <c r="J6" s="2" t="n">
        <f aca="false">I6*D6</f>
        <v>0.1028</v>
      </c>
      <c r="M6" s="2" t="n">
        <v>5</v>
      </c>
    </row>
    <row r="7" customFormat="false" ht="12.8" hidden="false" customHeight="false" outlineLevel="0" collapsed="false">
      <c r="A7" s="1" t="n">
        <v>4</v>
      </c>
      <c r="B7" s="4" t="s">
        <v>26</v>
      </c>
      <c r="C7" s="2" t="s">
        <v>27</v>
      </c>
      <c r="D7" s="3" t="n">
        <v>9</v>
      </c>
      <c r="E7" s="2" t="s">
        <v>28</v>
      </c>
      <c r="G7" s="2" t="s">
        <v>16</v>
      </c>
      <c r="H7" s="2" t="s">
        <v>29</v>
      </c>
      <c r="I7" s="2" t="n">
        <v>0.0851</v>
      </c>
      <c r="J7" s="2" t="n">
        <f aca="false">I7*D7</f>
        <v>0.7659</v>
      </c>
      <c r="M7" s="2" t="n">
        <v>5</v>
      </c>
    </row>
    <row r="8" customFormat="false" ht="12.8" hidden="false" customHeight="false" outlineLevel="0" collapsed="false">
      <c r="A8" s="1" t="n">
        <v>5</v>
      </c>
      <c r="B8" s="4" t="s">
        <v>30</v>
      </c>
      <c r="C8" s="2" t="s">
        <v>31</v>
      </c>
      <c r="D8" s="3" t="n">
        <v>2</v>
      </c>
      <c r="E8" s="2" t="s">
        <v>32</v>
      </c>
      <c r="G8" s="2" t="s">
        <v>16</v>
      </c>
      <c r="H8" s="1" t="s">
        <v>33</v>
      </c>
      <c r="I8" s="2" t="n">
        <v>0.1441</v>
      </c>
      <c r="J8" s="2" t="n">
        <f aca="false">I8*D8</f>
        <v>0.2882</v>
      </c>
      <c r="M8" s="2" t="n">
        <v>5</v>
      </c>
    </row>
    <row r="9" customFormat="false" ht="12.8" hidden="false" customHeight="false" outlineLevel="0" collapsed="false">
      <c r="A9" s="1" t="n">
        <v>7</v>
      </c>
      <c r="B9" s="4" t="s">
        <v>34</v>
      </c>
      <c r="C9" s="6" t="s">
        <v>35</v>
      </c>
      <c r="D9" s="3" t="n">
        <v>5</v>
      </c>
      <c r="E9" s="2" t="s">
        <v>36</v>
      </c>
      <c r="G9" s="2" t="s">
        <v>16</v>
      </c>
      <c r="H9" s="2" t="s">
        <v>37</v>
      </c>
      <c r="I9" s="2" t="n">
        <v>0.0217</v>
      </c>
      <c r="J9" s="2" t="n">
        <f aca="false">I9*D9</f>
        <v>0.1085</v>
      </c>
      <c r="M9" s="2" t="n">
        <v>20</v>
      </c>
    </row>
    <row r="10" customFormat="false" ht="12.8" hidden="false" customHeight="false" outlineLevel="0" collapsed="false">
      <c r="A10" s="1" t="s">
        <v>38</v>
      </c>
      <c r="B10" s="4" t="s">
        <v>39</v>
      </c>
      <c r="C10" s="7" t="s">
        <v>40</v>
      </c>
      <c r="D10" s="3" t="n">
        <v>2</v>
      </c>
      <c r="E10" s="2" t="s">
        <v>41</v>
      </c>
      <c r="G10" s="0" t="s">
        <v>16</v>
      </c>
      <c r="H10" s="5" t="s">
        <v>42</v>
      </c>
      <c r="I10" s="6"/>
    </row>
    <row r="11" customFormat="false" ht="17.9" hidden="false" customHeight="true" outlineLevel="0" collapsed="false">
      <c r="A11" s="1" t="s">
        <v>43</v>
      </c>
      <c r="B11" s="4" t="s">
        <v>44</v>
      </c>
      <c r="C11" s="7" t="s">
        <v>45</v>
      </c>
      <c r="D11" s="3" t="n">
        <v>1</v>
      </c>
      <c r="E11" s="2" t="s">
        <v>46</v>
      </c>
      <c r="G11" s="0" t="s">
        <v>16</v>
      </c>
      <c r="H11" s="5" t="s">
        <v>47</v>
      </c>
      <c r="I11" s="6" t="n">
        <v>0.0596</v>
      </c>
      <c r="M11" s="0" t="n">
        <v>10</v>
      </c>
    </row>
    <row r="12" customFormat="false" ht="12.8" hidden="false" customHeight="false" outlineLevel="0" collapsed="false">
      <c r="H12" s="5"/>
    </row>
    <row r="13" customFormat="false" ht="12.8" hidden="false" customHeight="false" outlineLevel="0" collapsed="false">
      <c r="E13" s="2" t="s">
        <v>48</v>
      </c>
      <c r="H13" s="5"/>
      <c r="I13" s="6"/>
      <c r="K13" s="2" t="n">
        <v>6.99</v>
      </c>
    </row>
    <row r="14" customFormat="false" ht="12.8" hidden="false" customHeight="false" outlineLevel="0" collapsed="false">
      <c r="A14" s="1" t="n">
        <v>6</v>
      </c>
      <c r="B14" s="4" t="s">
        <v>49</v>
      </c>
      <c r="C14" s="2" t="s">
        <v>50</v>
      </c>
      <c r="D14" s="3" t="n">
        <v>1</v>
      </c>
      <c r="E14" s="2" t="s">
        <v>51</v>
      </c>
      <c r="G14" s="2" t="s">
        <v>52</v>
      </c>
      <c r="H14" s="2" t="s">
        <v>53</v>
      </c>
      <c r="I14" s="2" t="n">
        <v>0.7</v>
      </c>
      <c r="J14" s="2" t="n">
        <f aca="false">I14*D14</f>
        <v>0.7</v>
      </c>
      <c r="M14" s="2" t="n">
        <v>1</v>
      </c>
    </row>
    <row r="16" s="8" customFormat="true" ht="12.8" hidden="false" customHeight="false" outlineLevel="0" collapsed="false">
      <c r="H16" s="9" t="s">
        <v>54</v>
      </c>
      <c r="I16" s="8" t="s">
        <v>55</v>
      </c>
      <c r="J16" s="8" t="s">
        <v>56</v>
      </c>
      <c r="K16" s="8" t="s">
        <v>57</v>
      </c>
    </row>
    <row r="17" customFormat="false" ht="12.8" hidden="false" customHeight="false" outlineLevel="0" collapsed="false">
      <c r="H17" s="10"/>
      <c r="I17" s="2" t="n">
        <f aca="false">SUM(K17,J17)</f>
        <v>44.689</v>
      </c>
      <c r="J17" s="2" t="n">
        <f aca="false">SUM(J3:J15)*10</f>
        <v>24.859</v>
      </c>
      <c r="K17" s="2" t="n">
        <f aca="false">SUM(K3:K15)</f>
        <v>19.83</v>
      </c>
    </row>
    <row r="18" customFormat="false" ht="12.8" hidden="false" customHeight="false" outlineLevel="0" collapsed="false">
      <c r="H18" s="10"/>
    </row>
    <row r="19" customFormat="false" ht="12.8" hidden="false" customHeight="false" outlineLevel="0" collapsed="false">
      <c r="H19" s="11" t="s">
        <v>58</v>
      </c>
      <c r="I19" s="12" t="n">
        <f aca="false">I17/10</f>
        <v>4.4689</v>
      </c>
    </row>
    <row r="21" s="13" customFormat="true" ht="12.8" hidden="false" customHeight="false" outlineLevel="0" collapsed="false"/>
    <row r="22" customFormat="false" ht="12.8" hidden="false" customHeight="false" outlineLevel="0" collapsed="false">
      <c r="A22" s="2" t="s">
        <v>59</v>
      </c>
      <c r="B22" s="2"/>
      <c r="D22" s="2"/>
    </row>
    <row r="23" customFormat="false" ht="12.8" hidden="false" customHeight="false" outlineLevel="0" collapsed="false">
      <c r="A23" s="2"/>
      <c r="B23" s="2"/>
      <c r="D23" s="2"/>
      <c r="E23" s="2" t="s">
        <v>60</v>
      </c>
      <c r="K23" s="14" t="n">
        <v>6.91</v>
      </c>
    </row>
    <row r="24" customFormat="false" ht="12.8" hidden="false" customHeight="false" outlineLevel="0" collapsed="false">
      <c r="A24" s="1" t="n">
        <v>100</v>
      </c>
      <c r="C24" s="2" t="s">
        <v>61</v>
      </c>
      <c r="D24" s="3" t="n">
        <v>1</v>
      </c>
      <c r="E24" s="2" t="s">
        <v>62</v>
      </c>
      <c r="G24" s="2" t="s">
        <v>63</v>
      </c>
      <c r="H24" s="2" t="s">
        <v>61</v>
      </c>
      <c r="I24" s="14" t="n">
        <f aca="false">6.1/10</f>
        <v>0.61</v>
      </c>
      <c r="J24" s="14" t="n">
        <f aca="false">I24</f>
        <v>0.61</v>
      </c>
    </row>
    <row r="26" s="8" customFormat="true" ht="12.8" hidden="false" customHeight="false" outlineLevel="0" collapsed="false">
      <c r="A26" s="15"/>
      <c r="B26" s="15"/>
      <c r="D26" s="16"/>
      <c r="H26" s="9" t="s">
        <v>64</v>
      </c>
      <c r="I26" s="8" t="s">
        <v>55</v>
      </c>
      <c r="J26" s="8" t="s">
        <v>65</v>
      </c>
      <c r="K26" s="8" t="s">
        <v>57</v>
      </c>
    </row>
    <row r="27" customFormat="false" ht="12.8" hidden="false" customHeight="false" outlineLevel="0" collapsed="false">
      <c r="H27" s="10"/>
      <c r="I27" s="14" t="n">
        <f aca="false">SUM(J27:K27)</f>
        <v>13.01</v>
      </c>
      <c r="J27" s="14" t="n">
        <f aca="false">SUM(J23:J25)*10</f>
        <v>6.1</v>
      </c>
      <c r="K27" s="14" t="n">
        <f aca="false">K23</f>
        <v>6.91</v>
      </c>
    </row>
    <row r="28" customFormat="false" ht="12.8" hidden="false" customHeight="false" outlineLevel="0" collapsed="false">
      <c r="H28" s="10"/>
    </row>
    <row r="29" customFormat="false" ht="12.8" hidden="false" customHeight="false" outlineLevel="0" collapsed="false">
      <c r="H29" s="10" t="s">
        <v>58</v>
      </c>
      <c r="I29" s="12" t="n">
        <f aca="false">I27/10</f>
        <v>1.301</v>
      </c>
    </row>
    <row r="31" s="13" customFormat="true" ht="12.8" hidden="false" customHeight="false" outlineLevel="0" collapsed="false">
      <c r="A31" s="17"/>
      <c r="D31" s="18"/>
    </row>
    <row r="32" customFormat="false" ht="12.8" hidden="false" customHeight="false" outlineLevel="0" collapsed="false">
      <c r="A32" s="1" t="s">
        <v>66</v>
      </c>
      <c r="B32" s="2"/>
    </row>
    <row r="33" customFormat="false" ht="12.8" hidden="false" customHeight="false" outlineLevel="0" collapsed="false">
      <c r="A33" s="2"/>
      <c r="B33" s="2"/>
      <c r="E33" s="2" t="s">
        <v>67</v>
      </c>
      <c r="K33" s="2" t="s">
        <v>68</v>
      </c>
    </row>
    <row r="34" customFormat="false" ht="12.8" hidden="false" customHeight="false" outlineLevel="0" collapsed="false">
      <c r="A34" s="1" t="n">
        <v>11</v>
      </c>
      <c r="B34" s="4" t="s">
        <v>69</v>
      </c>
      <c r="C34" s="2" t="s">
        <v>61</v>
      </c>
      <c r="D34" s="3" t="n">
        <v>1</v>
      </c>
      <c r="E34" s="2" t="s">
        <v>70</v>
      </c>
      <c r="G34" s="2" t="s">
        <v>71</v>
      </c>
      <c r="H34" s="2" t="s">
        <v>72</v>
      </c>
      <c r="I34" s="14" t="n">
        <v>10.89</v>
      </c>
      <c r="J34" s="14" t="n">
        <v>10.89</v>
      </c>
    </row>
    <row r="35" customFormat="false" ht="12.8" hidden="false" customHeight="false" outlineLevel="0" collapsed="false">
      <c r="A35" s="1" t="n">
        <v>12</v>
      </c>
      <c r="B35" s="4" t="s">
        <v>73</v>
      </c>
      <c r="C35" s="2" t="s">
        <v>61</v>
      </c>
      <c r="D35" s="3" t="n">
        <v>1</v>
      </c>
      <c r="E35" s="2" t="s">
        <v>74</v>
      </c>
      <c r="G35" s="2" t="s">
        <v>71</v>
      </c>
      <c r="H35" s="2" t="s">
        <v>75</v>
      </c>
      <c r="I35" s="14" t="n">
        <f aca="false">25.99/3</f>
        <v>8.66333333333333</v>
      </c>
      <c r="J35" s="14" t="n">
        <f aca="false">I35</f>
        <v>8.66333333333333</v>
      </c>
    </row>
    <row r="36" customFormat="false" ht="12.8" hidden="false" customHeight="false" outlineLevel="0" collapsed="false">
      <c r="A36" s="1" t="n">
        <v>13</v>
      </c>
      <c r="B36" s="1" t="s">
        <v>76</v>
      </c>
      <c r="C36" s="2" t="s">
        <v>61</v>
      </c>
      <c r="D36" s="3" t="n">
        <v>1</v>
      </c>
      <c r="E36" s="2" t="s">
        <v>77</v>
      </c>
      <c r="G36" s="2" t="s">
        <v>71</v>
      </c>
      <c r="H36" s="2" t="s">
        <v>78</v>
      </c>
      <c r="I36" s="14" t="n">
        <v>7.99</v>
      </c>
      <c r="J36" s="14" t="n">
        <f aca="false">I36</f>
        <v>7.99</v>
      </c>
    </row>
    <row r="37" customFormat="false" ht="12.8" hidden="false" customHeight="false" outlineLevel="0" collapsed="false">
      <c r="A37" s="19"/>
      <c r="B37" s="19"/>
      <c r="C37" s="20"/>
      <c r="D37" s="21"/>
      <c r="E37" s="20"/>
      <c r="F37" s="20"/>
      <c r="G37" s="20"/>
      <c r="H37" s="20"/>
      <c r="I37" s="20"/>
      <c r="J37" s="20"/>
    </row>
    <row r="38" s="8" customFormat="true" ht="12.8" hidden="false" customHeight="false" outlineLevel="0" collapsed="false">
      <c r="A38" s="15"/>
      <c r="B38" s="15"/>
      <c r="D38" s="16"/>
      <c r="J38" s="8" t="s">
        <v>79</v>
      </c>
      <c r="K38" s="8" t="s">
        <v>57</v>
      </c>
    </row>
    <row r="39" customFormat="false" ht="12.8" hidden="false" customHeight="false" outlineLevel="0" collapsed="false">
      <c r="J39" s="12" t="n">
        <f aca="false">SUM(J34:J36)</f>
        <v>27.5433333333333</v>
      </c>
      <c r="K39" s="14" t="n">
        <v>0</v>
      </c>
    </row>
  </sheetData>
  <hyperlinks>
    <hyperlink ref="B4" r:id="rId1" display="https://lcsc.com/product-detail/Pluggable-System-Terminal-Block_JILN-JL2EDGVC-50805G01_C395213.html"/>
    <hyperlink ref="B5" r:id="rId2" display="https://lcsc.com/product-detail/Pluggable-System-Terminal-Block_Cixi-Kefa-Elec-KF2EDGK-5-08-5P_C440883.html"/>
    <hyperlink ref="B6" r:id="rId3" display="https://lcsc.com/product-detail/Ethernet-Connectors-Modular-Connectors-RJ45-RJ11_RCH-RC01222_C708620.html"/>
    <hyperlink ref="B7" r:id="rId4" display="https://lcsc.com/product-detail/Screw-terminal_JILN-JL126-50002G01_C394556.html"/>
    <hyperlink ref="B8" r:id="rId5" display="https://lcsc.com/product-detail/Female-Headers_Shenzhen-Kinghelm-Elec-KH-2-54FH-1X15P-H8-5_C2932676.html"/>
    <hyperlink ref="B9" r:id="rId6" display="https://lcsc.com/product-detail/Pin-Headers_Ckmtw-Shenzhen-Cankemeng-S051400078_C2895036.html"/>
    <hyperlink ref="B10" r:id="rId7" display="https://www.lcsc.com/product-detail/Aluminum-Electrolytic-Capacitors-Leaded_CX-Dongguan-Chengxing-Elec-KS105M050C07RR0VH2FP0_C2760.html"/>
    <hyperlink ref="B11" r:id="rId8" display="https://www.lcsc.com/product-detail/Aluminum-Electrolytic-Capacitors-Leaded_CX-Dongguan-Chengxing-Elec-KM477M035F16RR0VH2FP0_C47888.html"/>
    <hyperlink ref="B14" r:id="rId9" display="https://www.digikey.com/en/products/detail/tensility-international-corp/54-00287/16649080?s=N4IgTCBcDaIBwGYCcBaArAFhQBm2OA7CgHIAiIAugL5A"/>
    <hyperlink ref="B34" r:id="rId10" display="https://www.amazon.com/HiLetgo-Channel-Module-Optocoupler-Trigger/dp/B00LW2GA5Y/"/>
    <hyperlink ref="B35" r:id="rId11" display="https://www.amazon.com/ELEGOO-Arduino-ATmega328P-Without-Compatible/dp/B0713XK923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7</v>
      </c>
      <c r="B1" s="4" t="s">
        <v>80</v>
      </c>
      <c r="C1" s="1" t="n">
        <v>1717330</v>
      </c>
      <c r="D1" s="3" t="n">
        <v>1</v>
      </c>
      <c r="E1" s="2" t="s">
        <v>81</v>
      </c>
      <c r="G1" s="2" t="s">
        <v>82</v>
      </c>
      <c r="H1" s="2" t="s">
        <v>83</v>
      </c>
      <c r="I1" s="2" t="n">
        <v>1.41</v>
      </c>
      <c r="J1" s="2" t="n">
        <f aca="false">I1*D1</f>
        <v>1.41</v>
      </c>
      <c r="K1" s="2" t="n">
        <v>7.99</v>
      </c>
      <c r="M1" s="2" t="n">
        <v>1</v>
      </c>
    </row>
  </sheetData>
  <hyperlinks>
    <hyperlink ref="B1" r:id="rId1" display="https://www.mouser.com/ProductDetail/Phoenix-Contact/1717330?qs=5SfROSHwb7DI4u4WzUrI4Q%3D%3D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LibreOffice/7.4.3.2$Windows_x86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2022-08-18T12:39:46Z</dcterms:created>
  <dc:creator/>
  <dc:description/>
  <dc:language>en-US</dc:language>
  <cp:lastModifiedBy/>
  <dcterms:modified xsi:type="dcterms:W3CDTF">2023-02-10T21:44:33Z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