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M Report" sheetId="1" r:id="rId3"/>
  </sheets>
  <definedNames/>
  <calcPr/>
</workbook>
</file>

<file path=xl/sharedStrings.xml><?xml version="1.0" encoding="utf-8"?>
<sst xmlns="http://schemas.openxmlformats.org/spreadsheetml/2006/main" count="40" uniqueCount="39">
  <si>
    <t>Quantity</t>
  </si>
  <si>
    <t>Designator</t>
  </si>
  <si>
    <t>Description</t>
  </si>
  <si>
    <t>Manufacturer</t>
  </si>
  <si>
    <t>Manufacturer Part Number</t>
  </si>
  <si>
    <t>Supplier 1</t>
  </si>
  <si>
    <t>Supplier Part Number 1</t>
  </si>
  <si>
    <t>Notes</t>
  </si>
  <si>
    <t>Capacitors</t>
  </si>
  <si>
    <t>C6,C1,C2</t>
  </si>
  <si>
    <t>1 uF Polarized Capacitor SMD 0805</t>
  </si>
  <si>
    <t/>
  </si>
  <si>
    <t>C4</t>
  </si>
  <si>
    <t>.1uF Capacitor SMD 0201</t>
  </si>
  <si>
    <t>C7</t>
  </si>
  <si>
    <t>0.1uF Polarized Capacitor SMD 0805</t>
  </si>
  <si>
    <t>C3, C5</t>
  </si>
  <si>
    <t>22pF Capacitors SMD 0201</t>
  </si>
  <si>
    <t>LEDS</t>
  </si>
  <si>
    <t>D4, D5</t>
  </si>
  <si>
    <t>SMD TX and RX LEDs (orange) 0402</t>
  </si>
  <si>
    <t>D1,D2,D3</t>
  </si>
  <si>
    <t>SMD LEDs (green) 0402</t>
  </si>
  <si>
    <t>Fuse</t>
  </si>
  <si>
    <t>F1</t>
  </si>
  <si>
    <t>PPTC Fuse 500mA SMD 1206</t>
  </si>
  <si>
    <t>Resistors</t>
  </si>
  <si>
    <t>R1,R2</t>
  </si>
  <si>
    <t>22 Ohms Resistors SMD 0201</t>
  </si>
  <si>
    <t>R3</t>
  </si>
  <si>
    <t>10K Ohms Resistor SMD 0201</t>
  </si>
  <si>
    <t>R4,R5,R6,R7,R8</t>
  </si>
  <si>
    <t>330 Ohms Resistors SMD 0201</t>
  </si>
  <si>
    <t>Microcontrollers</t>
  </si>
  <si>
    <t>U1</t>
  </si>
  <si>
    <t>ATMEGA32U4-A TQFP-44 10x10mm Pitch 0.8mm</t>
  </si>
  <si>
    <t>Crystals</t>
  </si>
  <si>
    <t>Y1</t>
  </si>
  <si>
    <t>16 Mhz Crystal FA-238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</si>
</sst>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  <sz val="10.0"/>
      <name val="Calibri"/>
    </font>
    <font>
      <sz val="10.0"/>
      <name val="Calibri"/>
    </font>
    <font>
      <sz val="10.0"/>
      <color rgb="FF000000"/>
      <name val="Calibri"/>
    </font>
    <font>
      <u/>
      <sz val="10.0"/>
      <color rgb="FF000000"/>
      <name val="Calibri"/>
    </font>
    <font>
      <u/>
      <sz val="8.0"/>
      <color rgb="FF333333"/>
      <name val="Verdana"/>
    </font>
    <font>
      <sz val="8.0"/>
      <color rgb="FF000000"/>
      <name val="Verdana"/>
    </font>
    <font>
      <u/>
      <sz val="8.0"/>
      <color rgb="FF000000"/>
      <name val="Verdana"/>
    </font>
    <font>
      <u/>
      <sz val="10.0"/>
      <color rgb="FF000000"/>
      <name val="Calibri"/>
    </font>
    <font>
      <u/>
      <sz val="8.0"/>
      <color rgb="FF000000"/>
      <name val="Verdana"/>
    </font>
    <font>
      <u/>
      <sz val="10.0"/>
      <color rgb="FF0000FF"/>
      <name val="Calibri"/>
    </font>
    <font>
      <u/>
      <sz val="8.0"/>
      <color rgb="FF333333"/>
      <name val="Verdana"/>
    </font>
    <font>
      <u/>
      <sz val="10.0"/>
      <color rgb="FF0000FF"/>
      <name val="Calibri"/>
    </font>
    <font>
      <u/>
      <sz val="8.0"/>
      <color rgb="FF333333"/>
      <name val="Verdana"/>
    </font>
    <font>
      <u/>
      <sz val="10.0"/>
      <color rgb="FF0000FF"/>
      <name val="Calibri"/>
    </font>
    <font>
      <u/>
      <sz val="8.0"/>
      <color rgb="FF333333"/>
      <name val="Verdana"/>
    </font>
    <font>
      <u/>
      <sz val="10.0"/>
      <color rgb="FF0000FF"/>
      <name val="Calibri"/>
    </font>
    <font>
      <u/>
      <sz val="8.0"/>
      <color rgb="FF333333"/>
      <name val="Verdana"/>
    </font>
    <font>
      <u/>
      <sz val="10.0"/>
      <color rgb="FF0000FF"/>
      <name val="Calibri"/>
    </font>
    <font>
      <u/>
      <sz val="8.0"/>
      <color rgb="FF333333"/>
      <name val="Verdana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/>
    </xf>
    <xf borderId="0" fillId="2" fontId="1" numFmtId="0" xfId="0" applyAlignment="1" applyFill="1" applyFont="1">
      <alignment horizontal="left" vertical="top" wrapText="1"/>
    </xf>
    <xf borderId="1" fillId="2" fontId="1" numFmtId="0" xfId="0" applyAlignment="1" applyBorder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2" fillId="0" fontId="1" numFmtId="0" xfId="0" applyAlignment="1" applyBorder="1" applyFont="1">
      <alignment horizontal="left" vertical="top" wrapText="1"/>
    </xf>
    <xf borderId="1" fillId="0" fontId="1" numFmtId="0" xfId="0" applyAlignment="1" applyBorder="1" applyFont="1">
      <alignment horizontal="left" vertical="top" wrapText="1"/>
    </xf>
    <xf borderId="0" fillId="0" fontId="1" numFmtId="0" xfId="0" applyAlignment="1" applyFont="1">
      <alignment horizontal="left" vertical="top" wrapText="1"/>
    </xf>
    <xf borderId="0" fillId="3" fontId="2" numFmtId="1" xfId="0" applyAlignment="1" applyFill="1" applyFont="1" applyNumberFormat="1">
      <alignment horizontal="left" vertical="top" wrapText="1"/>
    </xf>
    <xf borderId="1" fillId="3" fontId="2" numFmtId="1" xfId="0" applyAlignment="1" applyBorder="1" applyFont="1" applyNumberFormat="1">
      <alignment horizontal="left" vertical="top" wrapText="1"/>
    </xf>
    <xf borderId="1" fillId="3" fontId="2" numFmtId="0" xfId="0" applyAlignment="1" applyBorder="1" applyFont="1">
      <alignment horizontal="left" vertical="top" wrapText="1"/>
    </xf>
    <xf borderId="1" fillId="3" fontId="3" numFmtId="0" xfId="0" applyAlignment="1" applyBorder="1" applyFont="1">
      <alignment horizontal="left" vertical="top" wrapText="1"/>
    </xf>
    <xf borderId="1" fillId="3" fontId="4" numFmtId="0" xfId="0" applyAlignment="1" applyBorder="1" applyFont="1">
      <alignment horizontal="left" vertical="top" wrapText="1"/>
    </xf>
    <xf borderId="0" fillId="3" fontId="5" numFmtId="0" xfId="0" applyAlignment="1" applyFont="1">
      <alignment/>
    </xf>
    <xf borderId="1" fillId="0" fontId="2" numFmtId="0" xfId="0" applyAlignment="1" applyBorder="1" applyFont="1">
      <alignment horizontal="left" vertical="top" wrapText="1"/>
    </xf>
    <xf borderId="0" fillId="0" fontId="2" numFmtId="0" xfId="0" applyAlignment="1" applyFont="1">
      <alignment horizontal="left" vertical="top" wrapText="1"/>
    </xf>
    <xf borderId="0" fillId="3" fontId="6" numFmtId="0" xfId="0" applyAlignment="1" applyFont="1">
      <alignment wrapText="1"/>
    </xf>
    <xf borderId="0" fillId="3" fontId="7" numFmtId="0" xfId="0" applyAlignment="1" applyFont="1">
      <alignment wrapText="1"/>
    </xf>
    <xf borderId="1" fillId="3" fontId="3" numFmtId="0" xfId="0" applyAlignment="1" applyBorder="1" applyFont="1">
      <alignment horizontal="left" vertical="top" wrapText="1"/>
    </xf>
    <xf borderId="0" fillId="4" fontId="2" numFmtId="1" xfId="0" applyAlignment="1" applyFill="1" applyFont="1" applyNumberFormat="1">
      <alignment horizontal="left" vertical="top" wrapText="1"/>
    </xf>
    <xf borderId="1" fillId="4" fontId="2" numFmtId="1" xfId="0" applyAlignment="1" applyBorder="1" applyFont="1" applyNumberFormat="1">
      <alignment horizontal="left" vertical="top" wrapText="1"/>
    </xf>
    <xf borderId="1" fillId="4" fontId="2" numFmtId="0" xfId="0" applyAlignment="1" applyBorder="1" applyFont="1">
      <alignment horizontal="left" vertical="top" wrapText="1"/>
    </xf>
    <xf borderId="1" fillId="4" fontId="3" numFmtId="0" xfId="0" applyAlignment="1" applyBorder="1" applyFont="1">
      <alignment horizontal="left" vertical="top" wrapText="1"/>
    </xf>
    <xf borderId="1" fillId="4" fontId="8" numFmtId="0" xfId="0" applyAlignment="1" applyBorder="1" applyFont="1">
      <alignment horizontal="left" vertical="top" wrapText="1"/>
    </xf>
    <xf borderId="0" fillId="4" fontId="9" numFmtId="0" xfId="0" applyAlignment="1" applyFont="1">
      <alignment wrapText="1"/>
    </xf>
    <xf borderId="1" fillId="4" fontId="10" numFmtId="0" xfId="0" applyAlignment="1" applyBorder="1" applyFont="1">
      <alignment horizontal="left" vertical="top" wrapText="1"/>
    </xf>
    <xf borderId="0" fillId="4" fontId="11" numFmtId="0" xfId="0" applyAlignment="1" applyFont="1">
      <alignment wrapText="1"/>
    </xf>
    <xf borderId="0" fillId="5" fontId="2" numFmtId="1" xfId="0" applyAlignment="1" applyFill="1" applyFont="1" applyNumberFormat="1">
      <alignment horizontal="left" vertical="top" wrapText="1"/>
    </xf>
    <xf borderId="1" fillId="5" fontId="2" numFmtId="1" xfId="0" applyAlignment="1" applyBorder="1" applyFont="1" applyNumberFormat="1">
      <alignment horizontal="left" vertical="top" wrapText="1"/>
    </xf>
    <xf borderId="1" fillId="5" fontId="2" numFmtId="0" xfId="0" applyAlignment="1" applyBorder="1" applyFont="1">
      <alignment horizontal="left" vertical="top" wrapText="1"/>
    </xf>
    <xf borderId="1" fillId="5" fontId="12" numFmtId="0" xfId="0" applyAlignment="1" applyBorder="1" applyFont="1">
      <alignment horizontal="left" vertical="top" wrapText="1"/>
    </xf>
    <xf borderId="0" fillId="5" fontId="13" numFmtId="0" xfId="0" applyAlignment="1" applyFont="1">
      <alignment wrapText="1"/>
    </xf>
    <xf borderId="0" fillId="6" fontId="2" numFmtId="1" xfId="0" applyAlignment="1" applyFill="1" applyFont="1" applyNumberFormat="1">
      <alignment horizontal="left" vertical="top" wrapText="1"/>
    </xf>
    <xf borderId="1" fillId="6" fontId="2" numFmtId="1" xfId="0" applyAlignment="1" applyBorder="1" applyFont="1" applyNumberFormat="1">
      <alignment horizontal="left" vertical="top" wrapText="1"/>
    </xf>
    <xf borderId="1" fillId="6" fontId="2" numFmtId="0" xfId="0" applyAlignment="1" applyBorder="1" applyFont="1">
      <alignment horizontal="left" vertical="top" wrapText="1"/>
    </xf>
    <xf borderId="1" fillId="6" fontId="14" numFmtId="0" xfId="0" applyAlignment="1" applyBorder="1" applyFont="1">
      <alignment horizontal="left" vertical="top" wrapText="1"/>
    </xf>
    <xf borderId="0" fillId="6" fontId="15" numFmtId="0" xfId="0" applyAlignment="1" applyFont="1">
      <alignment wrapText="1"/>
    </xf>
    <xf borderId="0" fillId="7" fontId="2" numFmtId="1" xfId="0" applyAlignment="1" applyFill="1" applyFont="1" applyNumberFormat="1">
      <alignment horizontal="left" vertical="top" wrapText="1"/>
    </xf>
    <xf borderId="1" fillId="7" fontId="2" numFmtId="1" xfId="0" applyAlignment="1" applyBorder="1" applyFont="1" applyNumberFormat="1">
      <alignment horizontal="left" vertical="top" wrapText="1"/>
    </xf>
    <xf borderId="1" fillId="7" fontId="2" numFmtId="0" xfId="0" applyAlignment="1" applyBorder="1" applyFont="1">
      <alignment horizontal="left" vertical="top" wrapText="1"/>
    </xf>
    <xf borderId="1" fillId="7" fontId="16" numFmtId="0" xfId="0" applyAlignment="1" applyBorder="1" applyFont="1">
      <alignment horizontal="left" vertical="top" wrapText="1"/>
    </xf>
    <xf borderId="0" fillId="7" fontId="17" numFmtId="0" xfId="0" applyAlignment="1" applyFont="1">
      <alignment wrapText="1"/>
    </xf>
    <xf borderId="0" fillId="8" fontId="2" numFmtId="1" xfId="0" applyAlignment="1" applyFill="1" applyFont="1" applyNumberFormat="1">
      <alignment horizontal="left" vertical="top" wrapText="1"/>
    </xf>
    <xf borderId="1" fillId="8" fontId="2" numFmtId="1" xfId="0" applyAlignment="1" applyBorder="1" applyFont="1" applyNumberFormat="1">
      <alignment horizontal="left" vertical="top" wrapText="1"/>
    </xf>
    <xf borderId="1" fillId="8" fontId="2" numFmtId="0" xfId="0" applyAlignment="1" applyBorder="1" applyFont="1">
      <alignment horizontal="left" vertical="top" wrapText="1"/>
    </xf>
    <xf borderId="1" fillId="8" fontId="18" numFmtId="0" xfId="0" applyAlignment="1" applyBorder="1" applyFont="1">
      <alignment horizontal="left" vertical="top" wrapText="1"/>
    </xf>
    <xf borderId="0" fillId="8" fontId="19" numFmtId="0" xfId="0" applyAlignment="1" applyFont="1">
      <alignment wrapText="1"/>
    </xf>
    <xf borderId="0" fillId="2" fontId="1" numFmtId="0" xfId="0" applyAlignment="1" applyBorder="1" applyFont="1">
      <alignment horizontal="left" vertical="top" wrapText="1"/>
    </xf>
    <xf borderId="0" fillId="2" fontId="2" numFmtId="0" xfId="0" applyAlignment="1" applyBorder="1" applyFont="1">
      <alignment horizontal="left" vertical="top" wrapText="1"/>
    </xf>
  </cellXfs>
  <cellStyles count="1">
    <cellStyle xfId="0" name="Normal" builtinId="0"/>
  </cellStyles>
  <dxfs count="4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BDBDBD"/>
          <bgColor rgb="FFBDBDBD"/>
        </patternFill>
      </fill>
      <alignment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/>
      <fill>
        <patternFill patternType="solid">
          <fgColor rgb="FFF3F3F3"/>
          <bgColor rgb="FFF3F3F3"/>
        </patternFill>
      </fill>
      <alignment/>
      <border>
        <left/>
        <right/>
        <top/>
        <bottom/>
      </border>
    </dxf>
  </dxfs>
  <tableStyles count="1">
    <tableStyle count="3" pivot="0" name="BOM Repor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B7:G13" displayName="BOM Report" id="1">
  <tableColumns count="6">
    <tableColumn name="Column1" id="1"/>
    <tableColumn name="D1,D2,D3" id="2"/>
    <tableColumn name="SMD LEDs (green) 0402" id="3"/>
    <tableColumn name="Column4" id="4"/>
    <tableColumn name="Column5" id="5"/>
    <tableColumn name="Column6" id="6"/>
  </tableColumns>
  <tableStyleInfo name="BOM Report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uk.farnell.com/littelfuse/1206l050yr/fuse-resettable-1206-6v-500ma/dp/1596993?mckv=iaX8C6Jb_dc|pcrid|78108294549|&amp;gross_price=true&amp;CATCI=aud-294759717834:pla-121770431781&amp;CAAGID=15001266429&amp;CMP=KNC-GUK-GEN-SHOPPING-LITTELFUSE&amp;CAGPSPN=pla&amp;gclid=Cj0KEQiAtqHEBRCNrdC6rYq9_oYBEiQAejvRlwJiyAu9zcJkXYhcDsZoNnES6L6o6CBD78eKH7zDdGIaAiuG8P8HAQ&amp;CAWELAID=120173390000047019" TargetMode="External"/><Relationship Id="rId22" Type="http://schemas.openxmlformats.org/officeDocument/2006/relationships/hyperlink" Target="http://uk.farnell.com/multicomp/mcre000100/res-thick-film-22r-1-0-05w-0201/dp/1711571" TargetMode="External"/><Relationship Id="rId21" Type="http://schemas.openxmlformats.org/officeDocument/2006/relationships/hyperlink" Target="http://uk.farnell.com/littelfuse/1206l050yr/fuse-resettable-1206-6v-500ma/dp/1596993?mckv=iaX8C6Jb_dc|pcrid|78108294549|&amp;gross_price=true&amp;CATCI=aud-294759717834:pla-121770431781&amp;CAAGID=15001266429&amp;CMP=KNC-GUK-GEN-SHOPPING-LITTELFUSE&amp;CAGPSPN=pla&amp;gclid=Cj0KEQiAtqHEBRCNrdC6rYq9_oYBEiQAejvRlwJiyAu9zcJkXYhcDsZoNnES6L6o6CBD78eKH7zDdGIaAiuG8P8HAQ&amp;CAWELAID=120173390000047019" TargetMode="External"/><Relationship Id="rId24" Type="http://schemas.openxmlformats.org/officeDocument/2006/relationships/hyperlink" Target="http://uk.farnell.com/multicomp/mcre000100/res-thick-film-22r-1-0-05w-0201/dp/1711571" TargetMode="External"/><Relationship Id="rId23" Type="http://schemas.openxmlformats.org/officeDocument/2006/relationships/hyperlink" Target="http://uk.farnell.com/multicomp/mcre000100/res-thick-film-22r-1-0-05w-0201/dp/1711571" TargetMode="External"/><Relationship Id="rId1" Type="http://schemas.openxmlformats.org/officeDocument/2006/relationships/hyperlink" Target="http://uk.farnell.com/avx/tajp105k025rnj/cap-tant-1uf-25v-case-p/dp/1658202" TargetMode="External"/><Relationship Id="rId2" Type="http://schemas.openxmlformats.org/officeDocument/2006/relationships/hyperlink" Target="http://uk.farnell.com/avx/tajp105k025rnj/cap-tant-1uf-25v-case-p/dp/1658202" TargetMode="External"/><Relationship Id="rId3" Type="http://schemas.openxmlformats.org/officeDocument/2006/relationships/hyperlink" Target="http://uk.farnell.com/avx/tajp105k025rnj/cap-tant-1uf-25v-case-p/dp/1658202" TargetMode="External"/><Relationship Id="rId4" Type="http://schemas.openxmlformats.org/officeDocument/2006/relationships/hyperlink" Target="http://uk.farnell.com/murata/grm033r60j104ke19d/cap-mlcc-x5r-100nf-6-3v-0201/dp/1775994" TargetMode="External"/><Relationship Id="rId9" Type="http://schemas.openxmlformats.org/officeDocument/2006/relationships/hyperlink" Target="http://uk.farnell.com/avx/tajr104k020rnj/cap-tant-100nf-20v-case-r/dp/1135082" TargetMode="External"/><Relationship Id="rId26" Type="http://schemas.openxmlformats.org/officeDocument/2006/relationships/hyperlink" Target="http://uk.farnell.com/walsin/wr02x1002fal/resistor-thick-film-10k-1-25v/dp/2502575" TargetMode="External"/><Relationship Id="rId25" Type="http://schemas.openxmlformats.org/officeDocument/2006/relationships/hyperlink" Target="http://uk.farnell.com/walsin/wr02x1002fal/resistor-thick-film-10k-1-25v/dp/2502575" TargetMode="External"/><Relationship Id="rId28" Type="http://schemas.openxmlformats.org/officeDocument/2006/relationships/hyperlink" Target="http://uk.farnell.com/multicomp/mcre000128/res-thick-film-330r-1-0-05w-0201/dp/1711602" TargetMode="External"/><Relationship Id="rId27" Type="http://schemas.openxmlformats.org/officeDocument/2006/relationships/hyperlink" Target="http://uk.farnell.com/walsin/wr02x1002fal/resistor-thick-film-10k-1-25v/dp/2502575" TargetMode="External"/><Relationship Id="rId5" Type="http://schemas.openxmlformats.org/officeDocument/2006/relationships/hyperlink" Target="http://uk.farnell.com/murata/grm033r60j104ke19d/cap-mlcc-x5r-100nf-6-3v-0201/dp/1775994" TargetMode="External"/><Relationship Id="rId6" Type="http://schemas.openxmlformats.org/officeDocument/2006/relationships/hyperlink" Target="http://uk.farnell.com/murata/grm033r60j104ke19d/cap-mlcc-x5r-100nf-6-3v-0201/dp/1775994" TargetMode="External"/><Relationship Id="rId29" Type="http://schemas.openxmlformats.org/officeDocument/2006/relationships/hyperlink" Target="http://uk.farnell.com/multicomp/mcre000128/res-thick-film-330r-1-0-05w-0201/dp/1711602" TargetMode="External"/><Relationship Id="rId7" Type="http://schemas.openxmlformats.org/officeDocument/2006/relationships/hyperlink" Target="http://uk.farnell.com/avx/tajr104k020rnj/cap-tant-100nf-20v-case-r/dp/1135082" TargetMode="External"/><Relationship Id="rId8" Type="http://schemas.openxmlformats.org/officeDocument/2006/relationships/hyperlink" Target="http://uk.farnell.com/avx/tajr104k020rnj/cap-tant-100nf-20v-case-r/dp/1135082" TargetMode="External"/><Relationship Id="rId31" Type="http://schemas.openxmlformats.org/officeDocument/2006/relationships/hyperlink" Target="http://uk.farnell.com/atmel/atmega32u4-au/mcu-8bit-megaavr-16mhz-tqfp-44/dp/1748525?ost=1748525MPKG&amp;isexcsku=true&amp;searchView=table&amp;rpsku=clone%3A1748525MPKG" TargetMode="External"/><Relationship Id="rId30" Type="http://schemas.openxmlformats.org/officeDocument/2006/relationships/hyperlink" Target="http://uk.farnell.com/multicomp/mcre000128/res-thick-film-330r-1-0-05w-0201/dp/1711602" TargetMode="External"/><Relationship Id="rId11" Type="http://schemas.openxmlformats.org/officeDocument/2006/relationships/hyperlink" Target="http://uk.farnell.com/kemet/c0201c220j3gactu/cap-mlcc-c0g-np0-22pf-25v-0201/dp/1907042" TargetMode="External"/><Relationship Id="rId33" Type="http://schemas.openxmlformats.org/officeDocument/2006/relationships/hyperlink" Target="http://uk.farnell.com/atmel/atmega32u4-au/mcu-8bit-megaavr-16mhz-tqfp-44/dp/1748525?ost=1748525MPKG&amp;isexcsku=true&amp;searchView=table&amp;rpsku=clone%3A1748525MPKG" TargetMode="External"/><Relationship Id="rId10" Type="http://schemas.openxmlformats.org/officeDocument/2006/relationships/hyperlink" Target="http://uk.farnell.com/kemet/c0201c220j3gactu/cap-mlcc-c0g-np0-22pf-25v-0201/dp/1907042" TargetMode="External"/><Relationship Id="rId32" Type="http://schemas.openxmlformats.org/officeDocument/2006/relationships/hyperlink" Target="http://uk.farnell.com/atmel/atmega32u4-au/mcu-8bit-megaavr-16mhz-tqfp-44/dp/1748525?ost=1748525MPKG&amp;isexcsku=true&amp;searchView=table&amp;rpsku=clone%3A1748525MPKG" TargetMode="External"/><Relationship Id="rId13" Type="http://schemas.openxmlformats.org/officeDocument/2006/relationships/hyperlink" Target="http://uk.farnell.com/kingbright/kphhs-1005seck/smd-led-0402-orange/dp/2001786?mckv=HO3lRWzi_dc|pcrid|78108292869|&amp;gross_price=true&amp;CATCI=aud-294759717834:pla-131288836629&amp;CAAGID=14990209749&amp;CMP=KNC-GUK-GEN-SHOPPING-KINGBRIGHT&amp;CAGPSPN=pla&amp;gclid=Cj0KEQiAtqHEBRCNrdC6rYq9_oYBEiQAejvRl7o96_lM_NZFJr4g_QUct2ntHYFYf_zQkjSM4O-nNO8aApFt8P8HAQ&amp;CAWELAID=120173390000147506" TargetMode="External"/><Relationship Id="rId35" Type="http://schemas.openxmlformats.org/officeDocument/2006/relationships/hyperlink" Target="http://uk.farnell.com/epson/q22fa23800181-fa-238-16-mhz-12-5pf/crystal-fa-238-16-mhz-12-pf/dp/1712816" TargetMode="External"/><Relationship Id="rId12" Type="http://schemas.openxmlformats.org/officeDocument/2006/relationships/hyperlink" Target="http://uk.farnell.com/kemet/c0201c220j3gactu/cap-mlcc-c0g-np0-22pf-25v-0201/dp/1907042" TargetMode="External"/><Relationship Id="rId34" Type="http://schemas.openxmlformats.org/officeDocument/2006/relationships/hyperlink" Target="http://uk.farnell.com/epson/q22fa23800181-fa-238-16-mhz-12-5pf/crystal-fa-238-16-mhz-12-pf/dp/1712816" TargetMode="External"/><Relationship Id="rId15" Type="http://schemas.openxmlformats.org/officeDocument/2006/relationships/hyperlink" Target="http://uk.farnell.com/kingbright/kphhs-1005seck/smd-led-0402-orange/dp/2001786?mckv=HO3lRWzi_dc|pcrid|78108292869|&amp;gross_price=true&amp;CATCI=aud-294759717834:pla-131288836629&amp;CAAGID=14990209749&amp;CMP=KNC-GUK-GEN-SHOPPING-KINGBRIGHT&amp;CAGPSPN=pla&amp;gclid=Cj0KEQiAtqHEBRCNrdC6rYq9_oYBEiQAejvRl7o96_lM_NZFJr4g_QUct2ntHYFYf_zQkjSM4O-nNO8aApFt8P8HAQ&amp;CAWELAID=120173390000147506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://uk.farnell.com/kingbright/kphhs-1005seck/smd-led-0402-orange/dp/2001786?mckv=HO3lRWzi_dc|pcrid|78108292869|&amp;gross_price=true&amp;CATCI=aud-294759717834:pla-131288836629&amp;CAAGID=14990209749&amp;CMP=KNC-GUK-GEN-SHOPPING-KINGBRIGHT&amp;CAGPSPN=pla&amp;gclid=Cj0KEQiAtqHEBRCNrdC6rYq9_oYBEiQAejvRl7o96_lM_NZFJr4g_QUct2ntHYFYf_zQkjSM4O-nNO8aApFt8P8HAQ&amp;CAWELAID=120173390000147506" TargetMode="External"/><Relationship Id="rId36" Type="http://schemas.openxmlformats.org/officeDocument/2006/relationships/hyperlink" Target="http://uk.farnell.com/epson/q22fa23800181-fa-238-16-mhz-12-5pf/crystal-fa-238-16-mhz-12-pf/dp/1712816" TargetMode="External"/><Relationship Id="rId17" Type="http://schemas.openxmlformats.org/officeDocument/2006/relationships/hyperlink" Target="http://uk.farnell.com/kingbright/kphhs-1005mgck/led-0402-green/dp/2290341?mckv=HO3lRWzi_dc|pcrid|78108292869|&amp;gross_price=true&amp;CATCI=aud-294759717834:pla-131288836629&amp;CAAGID=14990209749&amp;CMP=KNC-GUK-GEN-SHOPPING-KINGBRIGHT&amp;CAGPSPN=pla&amp;gclid=Cj0KEQiAtqHEBRCNrdC6rYq9_oYBEiQAejvRl28ipZwMHd14ZKBkf0h5J3Ic9lnYOxKboXlKdhQVux4aAh7W8P8HAQ&amp;CAWELAID=120173390000205390" TargetMode="External"/><Relationship Id="rId39" Type="http://schemas.openxmlformats.org/officeDocument/2006/relationships/table" Target="../tables/table1.xml"/><Relationship Id="rId16" Type="http://schemas.openxmlformats.org/officeDocument/2006/relationships/hyperlink" Target="http://uk.farnell.com/kingbright/kphhs-1005mgck/led-0402-green/dp/2290341?mckv=HO3lRWzi_dc|pcrid|78108292869|&amp;gross_price=true&amp;CATCI=aud-294759717834:pla-131288836629&amp;CAAGID=14990209749&amp;CMP=KNC-GUK-GEN-SHOPPING-KINGBRIGHT&amp;CAGPSPN=pla&amp;gclid=Cj0KEQiAtqHEBRCNrdC6rYq9_oYBEiQAejvRl28ipZwMHd14ZKBkf0h5J3Ic9lnYOxKboXlKdhQVux4aAh7W8P8HAQ&amp;CAWELAID=120173390000205390" TargetMode="External"/><Relationship Id="rId19" Type="http://schemas.openxmlformats.org/officeDocument/2006/relationships/hyperlink" Target="http://uk.farnell.com/littelfuse/1206l050yr/fuse-resettable-1206-6v-500ma/dp/1596993?mckv=iaX8C6Jb_dc|pcrid|78108294549|&amp;gross_price=true&amp;CATCI=aud-294759717834:pla-121770431781&amp;CAAGID=15001266429&amp;CMP=KNC-GUK-GEN-SHOPPING-LITTELFUSE&amp;CAGPSPN=pla&amp;gclid=Cj0KEQiAtqHEBRCNrdC6rYq9_oYBEiQAejvRlwJiyAu9zcJkXYhcDsZoNnES6L6o6CBD78eKH7zDdGIaAiuG8P8HAQ&amp;CAWELAID=120173390000047019" TargetMode="External"/><Relationship Id="rId18" Type="http://schemas.openxmlformats.org/officeDocument/2006/relationships/hyperlink" Target="http://uk.farnell.com/kingbright/kphhs-1005mgck/led-0402-green/dp/2290341?mckv=HO3lRWzi_dc|pcrid|78108292869|&amp;gross_price=true&amp;CATCI=aud-294759717834:pla-131288836629&amp;CAAGID=14990209749&amp;CMP=KNC-GUK-GEN-SHOPPING-KINGBRIGHT&amp;CAGPSPN=pla&amp;gclid=Cj0KEQiAtqHEBRCNrdC6rYq9_oYBEiQAejvRl28ipZwMHd14ZKBkf0h5J3Ic9lnYOxKboXlKdhQVux4aAh7W8P8HAQ&amp;CAWELAID=120173390000205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4.14"/>
    <col customWidth="1" min="2" max="2" width="9.14"/>
    <col customWidth="1" min="3" max="3" width="17.57"/>
    <col customWidth="1" min="4" max="4" width="36.57"/>
    <col customWidth="1" min="5" max="6" width="24.0"/>
    <col customWidth="1" min="7" max="7" width="16.0"/>
    <col customWidth="1" min="8" max="8" width="23.71"/>
    <col customWidth="1" min="9" max="9" width="20.0"/>
    <col customWidth="1" min="10" max="19" width="9.14"/>
    <col customWidth="1" min="20" max="27" width="8.0"/>
  </cols>
  <sheetData>
    <row r="1" ht="12.75" customHeight="1">
      <c r="A1" s="1"/>
      <c r="B1" s="2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6" t="s">
        <v>7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2.75" customHeight="1">
      <c r="A2" s="8" t="s">
        <v>8</v>
      </c>
      <c r="B2" s="9">
        <v>3.0</v>
      </c>
      <c r="C2" s="10" t="s">
        <v>9</v>
      </c>
      <c r="D2" s="11" t="s">
        <v>10</v>
      </c>
      <c r="E2" s="12" t="str">
        <f>HYPERLINK("http://uk.farnell.com/avx/tajp105k025rnj/cap-tant-1uf-25v-case-p/dp/1658202","AVX")</f>
        <v>AVX</v>
      </c>
      <c r="F2" s="13" t="str">
        <f>HYPERLINK("http://uk.farnell.com/avx/tajp105k025rnj/cap-tant-1uf-25v-case-p/dp/1658202","TAJP105K025RNJ")</f>
        <v>TAJP105K025RNJ</v>
      </c>
      <c r="G2" s="12" t="str">
        <f>HYPERLINK("http://uk.farnell.com/avx/tajp105k025rnj/cap-tant-1uf-25v-case-p/dp/1658202","Farnell")</f>
        <v>Farnell</v>
      </c>
      <c r="H2" s="14"/>
      <c r="I2" s="14" t="s">
        <v>11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ht="12.75" customHeight="1">
      <c r="A3" s="8"/>
      <c r="B3" s="9">
        <v>1.0</v>
      </c>
      <c r="C3" s="10" t="s">
        <v>12</v>
      </c>
      <c r="D3" s="11" t="s">
        <v>13</v>
      </c>
      <c r="E3" s="16" t="str">
        <f>HYPERLINK("http://uk.farnell.com/murata/grm033r60j104ke19d/cap-mlcc-x5r-100nf-6-3v-0201/dp/1775994","Murata")</f>
        <v>Murata</v>
      </c>
      <c r="F3" s="17" t="str">
        <f>HYPERLINK("http://uk.farnell.com/murata/grm033r60j104ke19d/cap-mlcc-x5r-100nf-6-3v-0201/dp/1775994","GRM033R60J104KE19D")</f>
        <v>GRM033R60J104KE19D</v>
      </c>
      <c r="G3" s="12" t="str">
        <f>HYPERLINK("http://uk.farnell.com/murata/grm033r60j104ke19d/cap-mlcc-x5r-100nf-6-3v-0201/dp/1775994","Farnell")</f>
        <v>Farnell</v>
      </c>
      <c r="H3" s="14"/>
      <c r="I3" s="14" t="s">
        <v>11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t="12.75" customHeight="1">
      <c r="A4" s="8"/>
      <c r="B4" s="9">
        <v>1.0</v>
      </c>
      <c r="C4" s="10" t="s">
        <v>14</v>
      </c>
      <c r="D4" s="11" t="s">
        <v>15</v>
      </c>
      <c r="E4" s="18" t="str">
        <f>HYPERLINK("http://uk.farnell.com/avx/tajr104k020rnj/cap-tant-100nf-20v-case-r/dp/1135082","AVX")</f>
        <v>AVX</v>
      </c>
      <c r="F4" s="17" t="str">
        <f>HYPERLINK("http://uk.farnell.com/avx/tajr104k020rnj/cap-tant-100nf-20v-case-r/dp/1135082","TAJR104K020RNJ")</f>
        <v>TAJR104K020RNJ</v>
      </c>
      <c r="G4" s="12" t="str">
        <f>HYPERLINK("http://uk.farnell.com/avx/tajr104k020rnj/cap-tant-100nf-20v-case-r/dp/1135082","Farnell")</f>
        <v>Farnell</v>
      </c>
      <c r="H4" s="14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t="12.75" customHeight="1">
      <c r="A5" s="8"/>
      <c r="B5" s="9">
        <v>2.0</v>
      </c>
      <c r="C5" s="10" t="s">
        <v>16</v>
      </c>
      <c r="D5" s="11" t="s">
        <v>17</v>
      </c>
      <c r="E5" s="18" t="str">
        <f>HYPERLINK("http://uk.farnell.com/kemet/c0201c220j3gactu/cap-mlcc-c0g-np0-22pf-25v-0201/dp/1907042","Kemet")</f>
        <v>Kemet</v>
      </c>
      <c r="F5" s="17" t="str">
        <f>HYPERLINK("http://uk.farnell.com/kemet/c0201c220j3gactu/cap-mlcc-c0g-np0-22pf-25v-0201/dp/1907042","C0201C220J3GACTU")</f>
        <v>C0201C220J3GACTU</v>
      </c>
      <c r="G5" s="12" t="str">
        <f>HYPERLINK("http://uk.farnell.com/kemet/c0201c220j3gactu/cap-mlcc-c0g-np0-22pf-25v-0201/dp/1907042","Farnell")</f>
        <v>Farnell</v>
      </c>
      <c r="H5" s="14"/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12.75" customHeight="1">
      <c r="A6" s="19" t="s">
        <v>18</v>
      </c>
      <c r="B6" s="20">
        <v>2.0</v>
      </c>
      <c r="C6" s="21" t="s">
        <v>19</v>
      </c>
      <c r="D6" s="22" t="s">
        <v>20</v>
      </c>
      <c r="E6" s="23" t="str">
        <f>HYPERLINK("http://uk.farnell.com/kingbright/kphhs-1005seck/smd-led-0402-orange/dp/2001786?mckv=HO3lRWzi_dc|pcrid|78108292869|&amp;gross_price=true&amp;CATCI=aud-294759717834:pla-131288836629&amp;CAAGID=14990209749&amp;CMP=KNC-GUK-GEN-SHOPPING-KINGBRIGHT&amp;CAGPSPN=pla&amp;gclid=Cj0KEQiAtqHEBRCNrdC6rYq9_oYBEiQAejvRl7o96_lM_NZFJr4g_QUct2ntHYFYf_zQkjSM4O-nNO8aApFt8P8HAQ&amp;CAWELAID=120173390000147506","Kingbright")</f>
        <v>Kingbright</v>
      </c>
      <c r="F6" s="24" t="str">
        <f>HYPERLINK("http://uk.farnell.com/kingbright/kphhs-1005seck/smd-led-0402-orange/dp/2001786?mckv=HO3lRWzi_dc|pcrid|78108292869|&amp;gross_price=true&amp;CATCI=aud-294759717834:pla-131288836629&amp;CAAGID=14990209749&amp;CMP=KNC-GUK-GEN-SHOPPING-KINGBRIGHT&amp;CAGPSPN=pla&amp;gclid=Cj0KEQiAtqHEBRCNrdC6rYq9_oYBEiQAejvRl7o96_lM_NZFJr4g_QUct2ntHYFYf_zQkjSM4O-nNO8aApFt8P8HAQ&amp;CAWELAID=120173390000147506","KPHHS-1005SECK")</f>
        <v>KPHHS-1005SECK</v>
      </c>
      <c r="G6" s="23" t="str">
        <f>HYPERLINK("http://uk.farnell.com/kingbright/kphhs-1005seck/smd-led-0402-orange/dp/2001786?mckv=HO3lRWzi_dc|pcrid|78108292869|&amp;gross_price=true&amp;CATCI=aud-294759717834:pla-131288836629&amp;CAAGID=14990209749&amp;CMP=KNC-GUK-GEN-SHOPPING-KINGBRIGHT&amp;CAGPSPN=pla&amp;gclid=Cj0KEQiAtqHEBRCNrdC6rYq9_oYBEiQAejvRl7o96_lM_NZFJr4g_QUct2ntHYFYf_zQkjSM4O-nNO8aApFt8P8HAQ&amp;CAWELAID=120173390000147506","Farnell")</f>
        <v>Farnell</v>
      </c>
      <c r="H6" s="14"/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t="12.75" customHeight="1">
      <c r="A7" s="19"/>
      <c r="B7" s="20">
        <v>3.0</v>
      </c>
      <c r="C7" s="21" t="s">
        <v>21</v>
      </c>
      <c r="D7" s="21" t="s">
        <v>22</v>
      </c>
      <c r="E7" s="25" t="str">
        <f>HYPERLINK("http://uk.farnell.com/kingbright/kphhs-1005mgck/led-0402-green/dp/2290341?mckv=HO3lRWzi_dc|pcrid|78108292869|&amp;gross_price=true&amp;CATCI=aud-294759717834:pla-131288836629&amp;CAAGID=14990209749&amp;CMP=KNC-GUK-GEN-SHOPPING-KINGBRIGHT&amp;CAGPSPN=pla&amp;gclid=Cj0KEQiAtqHEBRCNrdC6rYq9_oYBEiQAejvRl28ipZwMHd14ZKBkf0h5J3Ic9lnYOxKboXlKdhQVux4aAh7W8P8HAQ&amp;CAWELAID=120173390000205390","Kingbright")</f>
        <v>Kingbright</v>
      </c>
      <c r="F7" s="26" t="str">
        <f>HYPERLINK("http://uk.farnell.com/kingbright/kphhs-1005mgck/led-0402-green/dp/2290341?mckv=HO3lRWzi_dc|pcrid|78108292869|&amp;gross_price=true&amp;CATCI=aud-294759717834:pla-131288836629&amp;CAAGID=14990209749&amp;CMP=KNC-GUK-GEN-SHOPPING-KINGBRIGHT&amp;CAGPSPN=pla&amp;gclid=Cj0KEQiAtqHEBRCNrdC6rYq9_oYBEiQAejvRl28ipZwMHd14ZKBkf0h5J3Ic9lnYOxKboXlKdhQVux4aAh7W8P8HAQ&amp;CAWELAID=120173390000205390","KPHHS-1005MGCK")</f>
        <v>KPHHS-1005MGCK</v>
      </c>
      <c r="G7" s="25" t="str">
        <f>HYPERLINK("http://uk.farnell.com/kingbright/kphhs-1005mgck/led-0402-green/dp/2290341?mckv=HO3lRWzi_dc|pcrid|78108292869|&amp;gross_price=true&amp;CATCI=aud-294759717834:pla-131288836629&amp;CAAGID=14990209749&amp;CMP=KNC-GUK-GEN-SHOPPING-KINGBRIGHT&amp;CAGPSPN=pla&amp;gclid=Cj0KEQiAtqHEBRCNrdC6rYq9_oYBEiQAejvRl28ipZwMHd14ZKBkf0h5J3Ic9lnYOxKboXlKdhQVux4aAh7W8P8HAQ&amp;CAWELAID=120173390000205390","Farnell")</f>
        <v>Farnell</v>
      </c>
      <c r="H7" s="14"/>
      <c r="I7" s="14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t="12.75" customHeight="1">
      <c r="A8" s="27" t="s">
        <v>23</v>
      </c>
      <c r="B8" s="28">
        <v>1.0</v>
      </c>
      <c r="C8" s="29" t="s">
        <v>24</v>
      </c>
      <c r="D8" s="29" t="s">
        <v>25</v>
      </c>
      <c r="E8" s="30" t="str">
        <f>HYPERLINK("http://uk.farnell.com/littelfuse/1206l050yr/fuse-resettable-1206-6v-500ma/dp/1596993?mckv=iaX8C6Jb_dc|pcrid|78108294549|&amp;gross_price=true&amp;CATCI=aud-294759717834:pla-121770431781&amp;CAAGID=15001266429&amp;CMP=KNC-GUK-GEN-SHOPPING-LITTELFUSE&amp;CAGPSPN=pla&amp;gclid=Cj0KEQiAtqHEBRCNrdC6rYq9_oYBEiQAejvRlwJiyAu9zcJkXYhcDsZoNnES6L6o6CBD78eKH7zDdGIaAiuG8P8HAQ&amp;CAWELAID=120173390000047019","Littelfuse")</f>
        <v>Littelfuse</v>
      </c>
      <c r="F8" s="31" t="str">
        <f>HYPERLINK("http://uk.farnell.com/littelfuse/1206l050yr/fuse-resettable-1206-6v-500ma/dp/1596993?mckv=iaX8C6Jb_dc|pcrid|78108294549|&amp;gross_price=true&amp;CATCI=aud-294759717834:pla-121770431781&amp;CAAGID=15001266429&amp;CMP=KNC-GUK-GEN-SHOPPING-LITTELFUSE&amp;CAGPSPN=pla&amp;gclid=Cj0KEQiAtqHEBRCNrdC6rYq9_oYBEiQAejvRlwJiyAu9zcJkXYhcDsZoNnES6L6o6CBD78eKH7zDdGIaAiuG8P8HAQ&amp;CAWELAID=120173390000047019","1206L050YR")</f>
        <v>1206L050YR</v>
      </c>
      <c r="G8" s="30" t="str">
        <f>HYPERLINK("http://uk.farnell.com/littelfuse/1206l050yr/fuse-resettable-1206-6v-500ma/dp/1596993?mckv=iaX8C6Jb_dc|pcrid|78108294549|&amp;gross_price=true&amp;CATCI=aud-294759717834:pla-121770431781&amp;CAAGID=15001266429&amp;CMP=KNC-GUK-GEN-SHOPPING-LITTELFUSE&amp;CAGPSPN=pla&amp;gclid=Cj0KEQiAtqHEBRCNrdC6rYq9_oYBEiQAejvRlwJiyAu9zcJkXYhcDsZoNnES6L6o6CBD78eKH7zDdGIaAiuG8P8HAQ&amp;CAWELAID=120173390000047019","Farnell")</f>
        <v>Farnell</v>
      </c>
      <c r="H8" s="14"/>
      <c r="I8" s="14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t="12.75" customHeight="1">
      <c r="A9" s="32" t="s">
        <v>26</v>
      </c>
      <c r="B9" s="33">
        <v>2.0</v>
      </c>
      <c r="C9" s="34" t="s">
        <v>27</v>
      </c>
      <c r="D9" s="34" t="s">
        <v>28</v>
      </c>
      <c r="E9" s="35" t="str">
        <f>HYPERLINK("http://uk.farnell.com/multicomp/mcre000100/res-thick-film-22r-1-0-05w-0201/dp/1711571","Multicomp")</f>
        <v>Multicomp</v>
      </c>
      <c r="F9" s="36" t="str">
        <f>HYPERLINK("http://uk.farnell.com/multicomp/mcre000100/res-thick-film-22r-1-0-05w-0201/dp/1711571","MCRE000100")</f>
        <v>MCRE000100</v>
      </c>
      <c r="G9" s="35" t="str">
        <f>HYPERLINK("http://uk.farnell.com/multicomp/mcre000100/res-thick-film-22r-1-0-05w-0201/dp/1711571","Farnell")</f>
        <v>Farnell</v>
      </c>
      <c r="H9" s="14"/>
      <c r="I9" s="14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t="12.75" customHeight="1">
      <c r="A10" s="32"/>
      <c r="B10" s="33">
        <v>1.0</v>
      </c>
      <c r="C10" s="34" t="s">
        <v>29</v>
      </c>
      <c r="D10" s="34" t="s">
        <v>30</v>
      </c>
      <c r="E10" s="35" t="str">
        <f>HYPERLINK("http://uk.farnell.com/walsin/wr02x1002fal/resistor-thick-film-10k-1-25v/dp/2502575","Walsin")</f>
        <v>Walsin</v>
      </c>
      <c r="F10" s="36" t="str">
        <f>HYPERLINK("http://uk.farnell.com/walsin/wr02x1002fal/resistor-thick-film-10k-1-25v/dp/2502575","WR02X1002FAL")</f>
        <v>WR02X1002FAL</v>
      </c>
      <c r="G10" s="35" t="str">
        <f>HYPERLINK("http://uk.farnell.com/walsin/wr02x1002fal/resistor-thick-film-10k-1-25v/dp/2502575","Farnell")</f>
        <v>Farnell</v>
      </c>
      <c r="H10" s="14"/>
      <c r="I10" s="14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t="12.75" customHeight="1">
      <c r="A11" s="32"/>
      <c r="B11" s="33">
        <v>5.0</v>
      </c>
      <c r="C11" s="34" t="s">
        <v>31</v>
      </c>
      <c r="D11" s="34" t="s">
        <v>32</v>
      </c>
      <c r="E11" s="35" t="str">
        <f>HYPERLINK("http://uk.farnell.com/multicomp/mcre000128/res-thick-film-330r-1-0-05w-0201/dp/1711602","Multicomp")</f>
        <v>Multicomp</v>
      </c>
      <c r="F11" s="36" t="str">
        <f>HYPERLINK("http://uk.farnell.com/multicomp/mcre000128/res-thick-film-330r-1-0-05w-0201/dp/1711602","MCRE000128")</f>
        <v>MCRE000128</v>
      </c>
      <c r="G11" s="35" t="str">
        <f>HYPERLINK("http://uk.farnell.com/multicomp/mcre000128/res-thick-film-330r-1-0-05w-0201/dp/1711602","Farnell")</f>
        <v>Farnell</v>
      </c>
      <c r="H11" s="14"/>
      <c r="I11" s="14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t="12.75" customHeight="1">
      <c r="A12" s="37" t="s">
        <v>33</v>
      </c>
      <c r="B12" s="38">
        <v>1.0</v>
      </c>
      <c r="C12" s="39" t="s">
        <v>34</v>
      </c>
      <c r="D12" s="39" t="s">
        <v>35</v>
      </c>
      <c r="E12" s="40" t="str">
        <f>HYPERLINK("http://uk.farnell.com/atmel/atmega32u4-au/mcu-8bit-megaavr-16mhz-tqfp-44/dp/1748525?ost=1748525MPKG&amp;isexcsku=true&amp;searchView=table&amp;rpsku=clone%3A1748525MPKG","Atmel")</f>
        <v>Atmel</v>
      </c>
      <c r="F12" s="41" t="str">
        <f>HYPERLINK("http://uk.farnell.com/atmel/atmega32u4-au/mcu-8bit-megaavr-16mhz-tqfp-44/dp/1748525?ost=1748525MPKG&amp;isexcsku=true&amp;searchView=table&amp;rpsku=clone%3A1748525MPKG","ATMEGA32U4-AU")</f>
        <v>ATMEGA32U4-AU</v>
      </c>
      <c r="G12" s="40" t="str">
        <f>HYPERLINK("http://uk.farnell.com/atmel/atmega32u4-au/mcu-8bit-megaavr-16mhz-tqfp-44/dp/1748525?ost=1748525MPKG&amp;isexcsku=true&amp;searchView=table&amp;rpsku=clone%3A1748525MPKG","Farnell")</f>
        <v>Farnell</v>
      </c>
      <c r="H12" s="14"/>
      <c r="I12" s="14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t="12.75" customHeight="1">
      <c r="A13" s="42" t="s">
        <v>36</v>
      </c>
      <c r="B13" s="43">
        <v>1.0</v>
      </c>
      <c r="C13" s="44" t="s">
        <v>37</v>
      </c>
      <c r="D13" s="44" t="s">
        <v>38</v>
      </c>
      <c r="E13" s="45" t="str">
        <f>HYPERLINK("http://uk.farnell.com/epson/q22fa23800181-fa-238-16-mhz-12-5pf/crystal-fa-238-16-mhz-12-pf/dp/1712816","Epson")</f>
        <v>Epson</v>
      </c>
      <c r="F13" s="46" t="str">
        <f>HYPERLINK("http://uk.farnell.com/epson/q22fa23800181-fa-238-16-mhz-12-5pf/crystal-fa-238-16-mhz-12-pf/dp/1712816","Q22FA23800181 FA-238 16 MHZ 12.5PF")</f>
        <v>Q22FA23800181 FA-238 16 MHZ 12.5PF</v>
      </c>
      <c r="G13" s="45" t="str">
        <f>HYPERLINK("http://uk.farnell.com/epson/q22fa23800181-fa-238-16-mhz-12-5pf/crystal-fa-238-16-mhz-12-pf/dp/1712816","Farnell")</f>
        <v>Farnell</v>
      </c>
      <c r="H13" s="14"/>
      <c r="I13" s="14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t="12.7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t="12.75" customHeight="1">
      <c r="A15" s="1"/>
      <c r="B15" s="47"/>
      <c r="C15" s="48"/>
      <c r="D15" s="48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t="12.7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t="12.7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t="12.7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t="12.7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t="12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t="12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t="12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t="12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t="12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t="12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t="12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t="12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t="12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t="12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t="12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t="12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t="12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t="12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t="12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t="12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t="12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t="12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t="12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t="12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t="12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t="12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t="12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t="12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t="12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t="12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t="12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t="12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t="12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t="12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t="12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t="12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t="12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t="12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t="12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t="12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t="12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t="12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t="12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t="12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t="12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t="12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t="12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t="12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t="12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t="12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t="12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t="12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t="12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t="12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t="12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t="12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t="12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t="12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t="12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t="12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t="12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t="12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t="12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t="12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t="12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t="12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t="12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t="12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t="12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t="12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t="12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t="12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t="12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t="12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t="12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t="12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t="12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t="12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t="12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t="12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t="12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t="12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t="12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t="12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t="12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t="12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t="12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t="12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t="12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t="12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t="12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t="12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t="12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t="12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t="12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t="12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t="12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t="12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t="12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t="12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t="12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t="12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t="12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t="12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t="12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t="12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t="12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t="12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t="12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t="12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t="12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t="12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t="12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t="12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t="12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t="12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t="12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t="12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t="12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t="12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t="12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t="12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t="12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t="12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t="12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t="12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t="12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t="12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t="12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t="12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t="12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t="12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t="12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ht="12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ht="12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ht="12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ht="12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ht="12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ht="12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ht="12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ht="12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ht="12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ht="12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ht="12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ht="12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ht="12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ht="12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ht="12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ht="12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ht="12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ht="12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ht="12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ht="12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ht="12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ht="12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ht="12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ht="12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ht="12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ht="12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ht="12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ht="12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ht="12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ht="12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ht="12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ht="12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ht="12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ht="12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ht="12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ht="12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ht="12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ht="12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ht="12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ht="12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ht="12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ht="12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ht="12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ht="12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ht="12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ht="12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ht="12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ht="12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ht="12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ht="12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ht="12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ht="12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ht="12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ht="12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ht="12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ht="12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ht="12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ht="12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ht="12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ht="12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ht="12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ht="12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ht="12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ht="12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ht="12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ht="12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ht="12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ht="12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ht="12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ht="12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ht="12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ht="12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ht="12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ht="12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ht="12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ht="12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ht="12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ht="12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ht="12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ht="12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ht="12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ht="12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ht="12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ht="12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ht="12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ht="12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ht="12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ht="12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ht="12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ht="12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ht="12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ht="12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ht="12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ht="12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ht="12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ht="12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ht="12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ht="12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ht="12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ht="12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ht="12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ht="12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ht="12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ht="12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ht="12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ht="12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ht="12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ht="12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ht="12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ht="12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ht="12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ht="12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ht="12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ht="12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ht="12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ht="12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ht="12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ht="12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ht="12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ht="12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ht="12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ht="12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ht="12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ht="12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ht="12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ht="12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ht="12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ht="12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ht="12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ht="12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ht="12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ht="12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ht="12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ht="12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ht="12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ht="12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ht="12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ht="12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ht="12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ht="12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ht="12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ht="12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ht="12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ht="12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ht="12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ht="12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ht="12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ht="12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ht="12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ht="12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ht="12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ht="12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ht="12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ht="12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ht="12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ht="12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ht="12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ht="12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ht="12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ht="12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ht="12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ht="12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ht="12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ht="12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ht="12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ht="12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ht="12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ht="12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ht="12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ht="12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ht="12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ht="12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ht="12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ht="12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ht="12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ht="12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ht="12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ht="12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ht="12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ht="12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ht="12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ht="12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ht="12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ht="12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ht="12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ht="12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ht="12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ht="12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ht="12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ht="12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ht="12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ht="12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ht="12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ht="12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ht="12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ht="12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ht="12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ht="12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ht="12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ht="12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ht="12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ht="12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ht="12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ht="12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ht="12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ht="12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ht="12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ht="12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ht="12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ht="12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ht="12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ht="12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ht="12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ht="12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ht="12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ht="12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ht="12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ht="12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ht="12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ht="12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ht="12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ht="12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ht="12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ht="12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ht="12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ht="12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ht="12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ht="12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ht="12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ht="12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ht="12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ht="12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ht="12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ht="12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ht="12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ht="12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ht="12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ht="12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ht="12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ht="12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ht="12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ht="12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ht="12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ht="12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ht="12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ht="12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ht="12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ht="12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ht="12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ht="12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ht="12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ht="12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ht="12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ht="12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ht="12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ht="12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ht="12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ht="12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ht="12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ht="12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ht="12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ht="12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ht="12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ht="12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ht="12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ht="12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ht="12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ht="12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ht="12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ht="12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ht="12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ht="12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ht="12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ht="12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ht="12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ht="12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ht="12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ht="12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ht="12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ht="12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ht="12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ht="12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ht="12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ht="12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ht="12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ht="12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ht="12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ht="12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ht="12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ht="12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ht="12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ht="12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ht="12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ht="12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ht="12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ht="12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ht="12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ht="12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ht="12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ht="12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ht="12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ht="12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ht="12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ht="12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ht="12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ht="12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ht="12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ht="12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ht="12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ht="12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ht="12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ht="12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ht="12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ht="12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ht="12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ht="12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ht="12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ht="12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ht="12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ht="12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ht="12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ht="12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ht="12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ht="12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ht="12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ht="12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ht="12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ht="12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ht="12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ht="12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ht="12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ht="12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ht="12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ht="12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ht="12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ht="12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ht="12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ht="12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ht="12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ht="12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ht="12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ht="12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ht="12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ht="12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ht="12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ht="12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ht="12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ht="12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ht="12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ht="12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ht="12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ht="12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ht="12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ht="12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ht="12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ht="12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ht="12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ht="12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ht="12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ht="12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ht="12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ht="12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ht="12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ht="12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ht="12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ht="12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ht="12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ht="12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ht="12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ht="12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ht="12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ht="12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ht="12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ht="12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ht="12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ht="12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ht="12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ht="12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ht="12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ht="12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ht="12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ht="12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ht="12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ht="12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ht="12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ht="12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ht="12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ht="12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ht="12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ht="12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ht="12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ht="12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ht="12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ht="12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ht="12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ht="12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ht="12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ht="12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ht="12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ht="12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ht="12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ht="12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ht="12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ht="12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ht="12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ht="12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ht="12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ht="12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ht="12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ht="12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ht="12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ht="12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ht="12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ht="12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ht="12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ht="12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ht="12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ht="12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ht="12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ht="12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ht="12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ht="12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ht="12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ht="12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ht="12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ht="12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ht="12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ht="12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ht="12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ht="12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ht="12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ht="12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ht="12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ht="12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ht="12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ht="12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ht="12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ht="12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ht="12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ht="12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ht="12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ht="12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ht="12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ht="12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ht="12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ht="12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ht="12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ht="12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ht="12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ht="12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ht="12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ht="12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ht="12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ht="12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ht="12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ht="12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ht="12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ht="12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ht="12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ht="12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ht="12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ht="12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ht="12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ht="12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ht="12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ht="12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ht="12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ht="12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ht="12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ht="12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ht="12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ht="12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ht="12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ht="12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ht="12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ht="12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ht="12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ht="12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ht="12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ht="12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ht="12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ht="12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ht="12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ht="12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ht="12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ht="12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ht="12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ht="12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ht="12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ht="12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ht="12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ht="12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ht="12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ht="12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ht="12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ht="12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ht="12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ht="12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ht="12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ht="12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ht="12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ht="12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ht="12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ht="12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ht="12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ht="12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ht="12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ht="12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ht="12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ht="12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ht="12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ht="12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ht="12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ht="12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ht="12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ht="12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ht="12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ht="12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ht="12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ht="12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ht="12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ht="12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ht="12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ht="12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ht="12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ht="12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ht="12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ht="12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ht="12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ht="12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ht="12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ht="12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ht="12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ht="12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ht="12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ht="12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ht="12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ht="12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ht="12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ht="12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ht="12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ht="12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ht="12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ht="12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ht="12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ht="12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ht="12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ht="12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ht="12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ht="12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ht="12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ht="12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ht="12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ht="12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ht="12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ht="12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ht="12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ht="12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ht="12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ht="12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ht="12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ht="12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ht="12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ht="12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ht="12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ht="12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ht="12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ht="12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ht="12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ht="12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ht="12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ht="12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ht="12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ht="12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ht="12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ht="12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ht="12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ht="12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ht="12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ht="12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ht="12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ht="12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ht="12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ht="12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ht="12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ht="12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ht="12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ht="12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ht="12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ht="12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ht="12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ht="12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ht="12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ht="12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ht="12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ht="12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ht="12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ht="12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ht="12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ht="12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ht="12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ht="12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ht="12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ht="12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ht="12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ht="12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ht="12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ht="12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ht="12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ht="12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ht="12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ht="12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ht="12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ht="12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ht="12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ht="12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ht="12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ht="12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ht="12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ht="12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ht="12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ht="12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ht="12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ht="12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ht="12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ht="12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ht="12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ht="12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ht="12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ht="12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ht="12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ht="12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ht="12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ht="12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ht="12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ht="12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ht="12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ht="12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ht="12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ht="12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ht="12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ht="12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ht="12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ht="12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ht="12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ht="12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ht="12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ht="12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ht="12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ht="12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ht="12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ht="12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ht="12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ht="12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ht="12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ht="12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ht="12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ht="12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ht="12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ht="12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ht="12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ht="12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ht="12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ht="12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ht="12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ht="12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ht="12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ht="12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ht="12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ht="12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ht="12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ht="12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ht="12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ht="12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ht="12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ht="12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ht="12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ht="12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ht="12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ht="12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ht="12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ht="12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ht="12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ht="12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ht="12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ht="12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ht="12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ht="12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ht="12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ht="12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ht="12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ht="12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ht="12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ht="12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ht="12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ht="12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ht="12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ht="12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ht="12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ht="12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ht="12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ht="12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ht="12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ht="12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ht="12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ht="12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ht="12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ht="12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ht="12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ht="12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ht="12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ht="12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ht="12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ht="12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ht="12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ht="12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ht="12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ht="12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ht="12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ht="12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ht="12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ht="12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ht="12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ht="12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ht="12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ht="12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ht="12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ht="12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ht="12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ht="12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ht="12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ht="12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ht="12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ht="12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ht="12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ht="12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ht="12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ht="12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ht="12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ht="12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ht="12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ht="12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ht="12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ht="12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ht="12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ht="12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ht="12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ht="12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ht="12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ht="12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ht="12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ht="12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ht="12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ht="12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ht="12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ht="12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ht="12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ht="12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ht="12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ht="12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ht="12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ht="12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ht="12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ht="12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ht="12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ht="12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ht="12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ht="12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ht="12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ht="12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ht="12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ht="12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ht="12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ht="12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ht="12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ht="12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ht="12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ht="12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ht="12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ht="12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ht="12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ht="12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ht="12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ht="12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ht="12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ht="12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ht="12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ht="12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ht="12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ht="12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ht="12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ht="12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ht="12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ht="12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ht="12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ht="12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ht="12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ht="12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ht="12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ht="12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ht="12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ht="12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ht="12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ht="12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ht="12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ht="12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ht="12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ht="12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ht="12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ht="12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ht="12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ht="12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ht="12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ht="12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ht="12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ht="12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ht="12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ht="12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ht="12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ht="12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ht="12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ht="12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ht="12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ht="12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ht="12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ht="12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ht="12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ht="12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ht="12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ht="12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ht="12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ht="12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ht="12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ht="12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ht="12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ht="12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ht="12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ht="12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ht="12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ht="12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ht="12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ht="12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ht="12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ht="12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ht="12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ht="12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ht="12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ht="12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ht="12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ht="12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ht="12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ht="12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 ht="12.75" customHeight="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  <row r="1002" ht="12.75" customHeight="1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</row>
    <row r="1003" ht="12.75" customHeight="1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</row>
    <row r="1004" ht="12.75" customHeight="1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</row>
    <row r="1005" ht="12.75" customHeight="1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</row>
    <row r="1006" ht="12.75" customHeight="1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</row>
    <row r="1007" ht="12.75" customHeight="1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</row>
  </sheetData>
  <hyperlinks>
    <hyperlink r:id="rId1" ref="E2"/>
    <hyperlink r:id="rId2" ref="F2"/>
    <hyperlink r:id="rId3" ref="G2"/>
    <hyperlink r:id="rId4" ref="E3"/>
    <hyperlink r:id="rId5" ref="F3"/>
    <hyperlink r:id="rId6" ref="G3"/>
    <hyperlink r:id="rId7" ref="E4"/>
    <hyperlink r:id="rId8" ref="F4"/>
    <hyperlink r:id="rId9" ref="G4"/>
    <hyperlink r:id="rId10" ref="E5"/>
    <hyperlink r:id="rId11" ref="F5"/>
    <hyperlink r:id="rId12" ref="G5"/>
    <hyperlink r:id="rId13" ref="E6"/>
    <hyperlink r:id="rId14" ref="F6"/>
    <hyperlink r:id="rId15" ref="G6"/>
    <hyperlink r:id="rId16" ref="E7"/>
    <hyperlink r:id="rId17" ref="F7"/>
    <hyperlink r:id="rId18" ref="G7"/>
    <hyperlink r:id="rId19" ref="E8"/>
    <hyperlink r:id="rId20" ref="F8"/>
    <hyperlink r:id="rId21" ref="G8"/>
    <hyperlink r:id="rId22" ref="E9"/>
    <hyperlink r:id="rId23" ref="F9"/>
    <hyperlink r:id="rId24" ref="G9"/>
    <hyperlink r:id="rId25" ref="E10"/>
    <hyperlink r:id="rId26" ref="F10"/>
    <hyperlink r:id="rId27" ref="G10"/>
    <hyperlink r:id="rId28" ref="E11"/>
    <hyperlink r:id="rId29" ref="F11"/>
    <hyperlink r:id="rId30" ref="G11"/>
    <hyperlink r:id="rId31" ref="E12"/>
    <hyperlink r:id="rId32" ref="F12"/>
    <hyperlink r:id="rId33" ref="G12"/>
    <hyperlink r:id="rId34" ref="E13"/>
    <hyperlink r:id="rId35" ref="F13"/>
    <hyperlink r:id="rId36" ref="G13"/>
  </hyperlinks>
  <drawing r:id="rId37"/>
  <tableParts count="1">
    <tablePart r:id="rId39"/>
  </tableParts>
</worksheet>
</file>